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Департамент торгов\ПРОЦЕДУРЫ\2-1 КОНКУРС в электронной форме\ОКЭФ-144 Автомобильные дороги Дагестан_44ФЗ\"/>
    </mc:Choice>
  </mc:AlternateContent>
  <bookViews>
    <workbookView xWindow="1230" yWindow="0" windowWidth="20370" windowHeight="12900" activeTab="2"/>
  </bookViews>
  <sheets>
    <sheet name="ПЗ" sheetId="59" r:id="rId1"/>
    <sheet name="Протокол" sheetId="58" r:id="rId2"/>
    <sheet name="НМЦ" sheetId="57" r:id="rId3"/>
    <sheet name="ВОР" sheetId="52" r:id="rId4"/>
    <sheet name="Смета контракта" sheetId="56" r:id="rId5"/>
    <sheet name="График" sheetId="60" state="hidden" r:id="rId6"/>
    <sheet name="НМЦК" sheetId="28" r:id="rId7"/>
    <sheet name="Титул" sheetId="27" r:id="rId8"/>
    <sheet name="Содержание" sheetId="26" r:id="rId9"/>
    <sheet name="Пояснительная записка" sheetId="25" r:id="rId10"/>
    <sheet name="Сводный сметный расчетТЦ - ССРС" sheetId="1" r:id="rId11"/>
    <sheet name="ОС02-01" sheetId="2" r:id="rId12"/>
    <sheet name="ОС02-02" sheetId="3" r:id="rId13"/>
    <sheet name="ОС03-01" sheetId="4" r:id="rId14"/>
    <sheet name="ОС06-01" sheetId="5" r:id="rId15"/>
    <sheet name="Сводная ПИР" sheetId="6" r:id="rId16"/>
    <sheet name="Смета 1 ПД" sheetId="7" r:id="rId17"/>
    <sheet name="Смета №1 РД" sheetId="8" r:id="rId18"/>
    <sheet name="СР-1 Гео.разбивка" sheetId="10" r:id="rId19"/>
    <sheet name="СР-2 Врем. и Зимн." sheetId="11" r:id="rId20"/>
    <sheet name="СР-3 Автор. надзор" sheetId="12" r:id="rId21"/>
    <sheet name="СР-4 Доставка рабочих" sheetId="13" r:id="rId22"/>
    <sheet name="СР-5 Норматив СК" sheetId="14" r:id="rId23"/>
    <sheet name="СР-6 Затраты на проведение эксп" sheetId="15" r:id="rId24"/>
    <sheet name="СР-7 затраты Эколог. монитор" sheetId="16" r:id="rId25"/>
    <sheet name="СР-8 Затраты на кадаср" sheetId="17" r:id="rId26"/>
    <sheet name="Письмо 47527-СН23и" sheetId="18" r:id="rId27"/>
    <sheet name="Письмо60-24-6012" sheetId="19" r:id="rId28"/>
    <sheet name="Письмо 18505-СН23и" sheetId="20" r:id="rId29"/>
    <sheet name="Письмо 60-25-2776" sheetId="21" r:id="rId30"/>
    <sheet name="Письмо 60-25-2809" sheetId="22" r:id="rId31"/>
    <sheet name="22656-СНА23" sheetId="23" r:id="rId32"/>
    <sheet name="Титул (2)" sheetId="29" r:id="rId33"/>
    <sheet name="Содержание (2)" sheetId="30" r:id="rId34"/>
    <sheet name="02-01-01Земляное полотно - ЛСР " sheetId="31" r:id="rId35"/>
    <sheet name="02-01-02 Д.О." sheetId="32" r:id="rId36"/>
    <sheet name="02-01-03Орг. дв." sheetId="33" r:id="rId37"/>
    <sheet name="02-02-01 " sheetId="34" r:id="rId38"/>
    <sheet name="02-02-02" sheetId="35" r:id="rId39"/>
    <sheet name="03-01-01" sheetId="36" r:id="rId40"/>
    <sheet name="03-01-02" sheetId="37" r:id="rId41"/>
    <sheet name="03-01-03" sheetId="38" r:id="rId42"/>
    <sheet name="03-01-04" sheetId="39" r:id="rId43"/>
    <sheet name="03-01-05" sheetId="40" r:id="rId44"/>
    <sheet name="03-01-06" sheetId="41" r:id="rId45"/>
    <sheet name="03-01-07" sheetId="42" r:id="rId46"/>
    <sheet name="03-01-08" sheetId="43" r:id="rId47"/>
    <sheet name="03-01-09" sheetId="44" r:id="rId48"/>
    <sheet name="04-01-01" sheetId="45" r:id="rId49"/>
    <sheet name="04-02-01" sheetId="46" r:id="rId50"/>
    <sheet name="05-01-01" sheetId="47" r:id="rId51"/>
    <sheet name="06-01-01" sheetId="48" r:id="rId52"/>
    <sheet name="06-01-02" sheetId="49" r:id="rId53"/>
    <sheet name="06-01-03" sheetId="50" r:id="rId54"/>
    <sheet name="09-01-01" sheetId="51" r:id="rId55"/>
  </sheets>
  <externalReferences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CIQWBGuid" hidden="1">"40a1927f-898a-4cb7-a024-0f9d24bdcec5"</definedName>
    <definedName name="CIQWBInfo" hidden="1">"{ ""CIQVersion"":""9.45.614.5792"" }"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44502.8488310185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SAPBEXrevision" hidden="1">58</definedName>
    <definedName name="SAPBEXsysID" hidden="1">"NAW"</definedName>
    <definedName name="SAPBEXwbID" hidden="1">"1UR440HTOTSFP0YVNAJ5TLLHO"</definedName>
    <definedName name="USD">'[1]Annex 3 Input values'!$C$6</definedName>
    <definedName name="VAT">[2]Input!$G$7</definedName>
    <definedName name="_xlnm.Print_Titles" localSheetId="34">'02-01-01Земляное полотно - ЛСР '!$38:$38</definedName>
    <definedName name="_xlnm.Print_Titles" localSheetId="3">ВОР!$8:$8</definedName>
    <definedName name="_xlnm.Print_Titles" localSheetId="6">НМЦК!$12:$12</definedName>
    <definedName name="_xlnm.Print_Titles" localSheetId="10">'Сводный сметный расчетТЦ - ССРС'!$24:$24</definedName>
    <definedName name="_xlnm.Print_Titles" localSheetId="4">'Смета контракта'!$8:$8</definedName>
    <definedName name="_xlnm.Print_Area" localSheetId="34">'02-01-01Земляное полотно - ЛСР '!$A$1:$P$344</definedName>
    <definedName name="_xlnm.Print_Area" localSheetId="3">ВОР!$A$1:$E$42</definedName>
    <definedName name="_xlnm.Print_Area" localSheetId="2">НМЦ!$A$1:$E$14</definedName>
    <definedName name="_xlnm.Print_Area" localSheetId="6">НМЦК!$A$1:$H$50</definedName>
    <definedName name="_xlnm.Print_Area" localSheetId="1">Протокол!$A$1:$M$29</definedName>
    <definedName name="_xlnm.Print_Area" localSheetId="10">'Сводный сметный расчетТЦ - ССРС'!$A$1:$H$102</definedName>
    <definedName name="_xlnm.Print_Area" localSheetId="4">'Смета контракта'!$A$1:$I$45</definedName>
  </definedNames>
  <calcPr calcId="162913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" i="60" l="1"/>
  <c r="N4" i="60"/>
  <c r="J4" i="60"/>
  <c r="I41" i="56" l="1"/>
  <c r="H41" i="56" s="1"/>
  <c r="I40" i="56"/>
  <c r="H40" i="56" s="1"/>
  <c r="I39" i="56"/>
  <c r="H39" i="56" s="1"/>
  <c r="I38" i="56"/>
  <c r="H38" i="56" s="1"/>
  <c r="E110" i="1"/>
  <c r="D110" i="1"/>
  <c r="H110" i="1" s="1"/>
  <c r="E109" i="1"/>
  <c r="E111" i="1" s="1"/>
  <c r="F109" i="1"/>
  <c r="F111" i="1" s="1"/>
  <c r="D109" i="1"/>
  <c r="D111" i="1" s="1"/>
  <c r="H108" i="1"/>
  <c r="E108" i="1"/>
  <c r="F108" i="1"/>
  <c r="G108" i="1"/>
  <c r="G109" i="1" s="1"/>
  <c r="G111" i="1" s="1"/>
  <c r="D108" i="1"/>
  <c r="N23" i="28" l="1"/>
  <c r="N44" i="28"/>
  <c r="N17" i="28"/>
  <c r="P17" i="28" s="1"/>
  <c r="G13" i="56" s="1"/>
  <c r="F13" i="56" s="1"/>
  <c r="N41" i="28"/>
  <c r="N29" i="28"/>
  <c r="N19" i="28"/>
  <c r="N28" i="28"/>
  <c r="N42" i="28"/>
  <c r="N27" i="28"/>
  <c r="N43" i="28"/>
  <c r="N45" i="28"/>
  <c r="H109" i="1"/>
  <c r="H111" i="1"/>
  <c r="P42" i="28" l="1"/>
  <c r="G38" i="56" s="1"/>
  <c r="F38" i="56" s="1"/>
  <c r="N32" i="28"/>
  <c r="N26" i="28"/>
  <c r="N35" i="28"/>
  <c r="N40" i="28"/>
  <c r="N33" i="28"/>
  <c r="N39" i="28"/>
  <c r="Q17" i="28"/>
  <c r="N37" i="28"/>
  <c r="N30" i="28"/>
  <c r="N31" i="28"/>
  <c r="N34" i="28"/>
  <c r="N36" i="28"/>
  <c r="N20" i="28"/>
  <c r="N24" i="28"/>
  <c r="N21" i="28"/>
  <c r="Q32" i="28" l="1"/>
  <c r="I28" i="56" s="1"/>
  <c r="H28" i="56" s="1"/>
  <c r="Q27" i="28"/>
  <c r="I23" i="56" s="1"/>
  <c r="H23" i="56" s="1"/>
  <c r="Q35" i="28"/>
  <c r="I31" i="56" s="1"/>
  <c r="H31" i="56" s="1"/>
  <c r="Q20" i="28"/>
  <c r="I16" i="56" s="1"/>
  <c r="H16" i="56" s="1"/>
  <c r="Q37" i="28"/>
  <c r="I33" i="56" s="1"/>
  <c r="H33" i="56" s="1"/>
  <c r="Q39" i="28"/>
  <c r="I35" i="56" s="1"/>
  <c r="H35" i="56" s="1"/>
  <c r="Q26" i="28"/>
  <c r="I22" i="56" s="1"/>
  <c r="Q21" i="28"/>
  <c r="I17" i="56" s="1"/>
  <c r="H17" i="56" s="1"/>
  <c r="Q30" i="28"/>
  <c r="I26" i="56" s="1"/>
  <c r="H26" i="56" s="1"/>
  <c r="Q33" i="28"/>
  <c r="I29" i="56" s="1"/>
  <c r="H29" i="56" s="1"/>
  <c r="P43" i="28"/>
  <c r="G39" i="56" s="1"/>
  <c r="F39" i="56" s="1"/>
  <c r="Q34" i="28"/>
  <c r="I30" i="56" s="1"/>
  <c r="H30" i="56" s="1"/>
  <c r="Q41" i="28"/>
  <c r="I37" i="56" s="1"/>
  <c r="H37" i="56" s="1"/>
  <c r="P27" i="28"/>
  <c r="G23" i="56" s="1"/>
  <c r="F23" i="56" s="1"/>
  <c r="Q24" i="28"/>
  <c r="I20" i="56" s="1"/>
  <c r="H20" i="56" s="1"/>
  <c r="Q36" i="28"/>
  <c r="I32" i="56" s="1"/>
  <c r="H32" i="56" s="1"/>
  <c r="P44" i="28"/>
  <c r="G40" i="56" s="1"/>
  <c r="F40" i="56" s="1"/>
  <c r="Q31" i="28"/>
  <c r="I27" i="56" s="1"/>
  <c r="H27" i="56" s="1"/>
  <c r="Q40" i="28"/>
  <c r="I36" i="56" s="1"/>
  <c r="H36" i="56" s="1"/>
  <c r="P45" i="28"/>
  <c r="G41" i="56" s="1"/>
  <c r="F41" i="56" s="1"/>
  <c r="Q23" i="28"/>
  <c r="I19" i="56" s="1"/>
  <c r="P32" i="28"/>
  <c r="G28" i="56" s="1"/>
  <c r="F28" i="56" s="1"/>
  <c r="P41" i="28"/>
  <c r="G37" i="56" s="1"/>
  <c r="F37" i="56" s="1"/>
  <c r="P37" i="28"/>
  <c r="G33" i="56" s="1"/>
  <c r="F33" i="56" s="1"/>
  <c r="P20" i="28"/>
  <c r="G16" i="56" s="1"/>
  <c r="F16" i="56" s="1"/>
  <c r="N22" i="28"/>
  <c r="N38" i="28"/>
  <c r="N25" i="28"/>
  <c r="N18" i="28"/>
  <c r="Q38" i="28" l="1"/>
  <c r="P30" i="28"/>
  <c r="G26" i="56" s="1"/>
  <c r="F26" i="56" s="1"/>
  <c r="I34" i="56"/>
  <c r="H34" i="56" s="1"/>
  <c r="P35" i="28"/>
  <c r="G31" i="56" s="1"/>
  <c r="F31" i="56" s="1"/>
  <c r="P21" i="28"/>
  <c r="G17" i="56" s="1"/>
  <c r="F17" i="56" s="1"/>
  <c r="P39" i="28"/>
  <c r="G35" i="56" s="1"/>
  <c r="P26" i="28"/>
  <c r="G22" i="56" s="1"/>
  <c r="P40" i="28"/>
  <c r="G36" i="56" s="1"/>
  <c r="F36" i="56" s="1"/>
  <c r="P36" i="28"/>
  <c r="G32" i="56" s="1"/>
  <c r="F32" i="56" s="1"/>
  <c r="P33" i="28"/>
  <c r="G29" i="56" s="1"/>
  <c r="F29" i="56" s="1"/>
  <c r="P19" i="28"/>
  <c r="G15" i="56" s="1"/>
  <c r="F15" i="56" s="1"/>
  <c r="Q19" i="28"/>
  <c r="P24" i="28"/>
  <c r="G20" i="56" s="1"/>
  <c r="Q22" i="28"/>
  <c r="I18" i="56"/>
  <c r="H18" i="56" s="1"/>
  <c r="P31" i="28"/>
  <c r="G27" i="56" s="1"/>
  <c r="F27" i="56" s="1"/>
  <c r="P29" i="28"/>
  <c r="G25" i="56" s="1"/>
  <c r="F25" i="56" s="1"/>
  <c r="Q29" i="28"/>
  <c r="I25" i="56" s="1"/>
  <c r="H25" i="56" s="1"/>
  <c r="H19" i="56"/>
  <c r="P23" i="28"/>
  <c r="G19" i="56" s="1"/>
  <c r="F19" i="56" s="1"/>
  <c r="P28" i="28"/>
  <c r="G24" i="56" s="1"/>
  <c r="F24" i="56" s="1"/>
  <c r="Q28" i="28"/>
  <c r="P34" i="28"/>
  <c r="G30" i="56" s="1"/>
  <c r="F30" i="56" s="1"/>
  <c r="N46" i="28"/>
  <c r="N16" i="28" s="1"/>
  <c r="H22" i="56"/>
  <c r="P38" i="28" l="1"/>
  <c r="P25" i="28"/>
  <c r="P18" i="28"/>
  <c r="G14" i="56"/>
  <c r="F14" i="56" s="1"/>
  <c r="I15" i="56"/>
  <c r="Q18" i="28"/>
  <c r="P22" i="28"/>
  <c r="I24" i="56"/>
  <c r="Q25" i="28"/>
  <c r="G18" i="56"/>
  <c r="F20" i="56"/>
  <c r="F22" i="56"/>
  <c r="G21" i="56"/>
  <c r="F21" i="56" s="1"/>
  <c r="F35" i="56"/>
  <c r="G34" i="56"/>
  <c r="F34" i="56" s="1"/>
  <c r="S15" i="28"/>
  <c r="G14" i="28"/>
  <c r="H14" i="28" s="1"/>
  <c r="L14" i="28" s="1"/>
  <c r="G45" i="28"/>
  <c r="H45" i="28" s="1"/>
  <c r="L45" i="28" s="1"/>
  <c r="D41" i="28"/>
  <c r="H41" i="28" s="1"/>
  <c r="D40" i="28"/>
  <c r="E39" i="28"/>
  <c r="E38" i="28" s="1"/>
  <c r="D39" i="28"/>
  <c r="F37" i="28"/>
  <c r="E37" i="28"/>
  <c r="D37" i="28"/>
  <c r="E36" i="28"/>
  <c r="D36" i="28"/>
  <c r="F35" i="28"/>
  <c r="E35" i="28"/>
  <c r="D35" i="28"/>
  <c r="F34" i="28"/>
  <c r="E34" i="28"/>
  <c r="D34" i="28"/>
  <c r="D33" i="28"/>
  <c r="H33" i="28" s="1"/>
  <c r="F32" i="28"/>
  <c r="E32" i="28"/>
  <c r="F31" i="28"/>
  <c r="E31" i="28"/>
  <c r="D31" i="28"/>
  <c r="D30" i="28"/>
  <c r="H30" i="28" s="1"/>
  <c r="F29" i="28"/>
  <c r="D29" i="28"/>
  <c r="I29" i="28" s="1"/>
  <c r="J29" i="28" s="1"/>
  <c r="F28" i="28"/>
  <c r="E28" i="28"/>
  <c r="D28" i="28"/>
  <c r="D27" i="28"/>
  <c r="H27" i="28" s="1"/>
  <c r="D26" i="28"/>
  <c r="I26" i="28" s="1"/>
  <c r="J26" i="28" s="1"/>
  <c r="D24" i="28"/>
  <c r="H24" i="28" s="1"/>
  <c r="D23" i="28"/>
  <c r="H23" i="28" s="1"/>
  <c r="D21" i="28"/>
  <c r="H21" i="28" s="1"/>
  <c r="D20" i="28"/>
  <c r="H20" i="28" s="1"/>
  <c r="D19" i="28"/>
  <c r="H19" i="28" s="1"/>
  <c r="G17" i="28"/>
  <c r="H17" i="28" s="1"/>
  <c r="L17" i="28" s="1"/>
  <c r="H42" i="28"/>
  <c r="L42" i="28" s="1"/>
  <c r="S18" i="28"/>
  <c r="S22" i="28"/>
  <c r="S25" i="28"/>
  <c r="S35" i="28"/>
  <c r="S36" i="28"/>
  <c r="S37" i="28"/>
  <c r="S38" i="28"/>
  <c r="S42" i="28"/>
  <c r="S43" i="28"/>
  <c r="S44" i="28"/>
  <c r="S45" i="28"/>
  <c r="S14" i="28"/>
  <c r="S46" i="28"/>
  <c r="S47" i="28"/>
  <c r="S48" i="28"/>
  <c r="S49" i="28"/>
  <c r="S17" i="28"/>
  <c r="Q46" i="28" l="1"/>
  <c r="Q16" i="28" s="1"/>
  <c r="Q47" i="28" s="1"/>
  <c r="Q48" i="28" s="1"/>
  <c r="Q49" i="28" s="1"/>
  <c r="P46" i="28"/>
  <c r="P16" i="28" s="1"/>
  <c r="H15" i="56"/>
  <c r="I14" i="56"/>
  <c r="H24" i="56"/>
  <c r="I21" i="56"/>
  <c r="H21" i="56" s="1"/>
  <c r="F18" i="56"/>
  <c r="G42" i="56"/>
  <c r="F42" i="56" s="1"/>
  <c r="G49" i="56"/>
  <c r="G51" i="56" s="1"/>
  <c r="L15" i="28"/>
  <c r="L13" i="28" s="1"/>
  <c r="N14" i="28"/>
  <c r="K26" i="28"/>
  <c r="K29" i="28"/>
  <c r="I31" i="28"/>
  <c r="I28" i="28"/>
  <c r="I33" i="28"/>
  <c r="I35" i="28"/>
  <c r="I39" i="28"/>
  <c r="I34" i="28"/>
  <c r="I21" i="28"/>
  <c r="I36" i="28"/>
  <c r="I19" i="28"/>
  <c r="I32" i="28"/>
  <c r="I37" i="28"/>
  <c r="I20" i="28"/>
  <c r="I30" i="28"/>
  <c r="I40" i="28"/>
  <c r="I23" i="28"/>
  <c r="I41" i="28"/>
  <c r="I24" i="28"/>
  <c r="I27" i="28"/>
  <c r="G15" i="28"/>
  <c r="H32" i="28"/>
  <c r="H29" i="28"/>
  <c r="H37" i="28"/>
  <c r="D38" i="28"/>
  <c r="H38" i="28" s="1"/>
  <c r="T38" i="28" s="1"/>
  <c r="H39" i="28"/>
  <c r="H40" i="28"/>
  <c r="H36" i="28"/>
  <c r="H35" i="28"/>
  <c r="F25" i="28"/>
  <c r="F46" i="28" s="1"/>
  <c r="F16" i="28" s="1"/>
  <c r="F47" i="28" s="1"/>
  <c r="F48" i="28" s="1"/>
  <c r="H34" i="28"/>
  <c r="E25" i="28"/>
  <c r="E46" i="28" s="1"/>
  <c r="E16" i="28" s="1"/>
  <c r="E47" i="28" s="1"/>
  <c r="E48" i="28" s="1"/>
  <c r="E49" i="28" s="1"/>
  <c r="H31" i="28"/>
  <c r="H28" i="28"/>
  <c r="D25" i="28"/>
  <c r="H26" i="28"/>
  <c r="D22" i="28"/>
  <c r="H22" i="28" s="1"/>
  <c r="T22" i="28" s="1"/>
  <c r="D18" i="28"/>
  <c r="T42" i="28"/>
  <c r="T14" i="28"/>
  <c r="T45" i="28"/>
  <c r="T17" i="28"/>
  <c r="E9" i="17"/>
  <c r="F37" i="16"/>
  <c r="F27" i="16"/>
  <c r="F23" i="16"/>
  <c r="F22" i="16"/>
  <c r="F24" i="16" s="1"/>
  <c r="F26" i="16" s="1"/>
  <c r="F19" i="16"/>
  <c r="F18" i="16"/>
  <c r="F20" i="16" s="1"/>
  <c r="H14" i="56" l="1"/>
  <c r="I13" i="56"/>
  <c r="G12" i="56"/>
  <c r="C10" i="57" s="1"/>
  <c r="P14" i="28"/>
  <c r="N15" i="28"/>
  <c r="N13" i="28" s="1"/>
  <c r="N47" i="28" s="1"/>
  <c r="N48" i="28" s="1"/>
  <c r="N49" i="28" s="1"/>
  <c r="T37" i="28"/>
  <c r="L29" i="28"/>
  <c r="T35" i="28"/>
  <c r="L26" i="28"/>
  <c r="T36" i="28"/>
  <c r="H18" i="28"/>
  <c r="T18" i="28" s="1"/>
  <c r="D46" i="28"/>
  <c r="J20" i="28"/>
  <c r="K20" i="28"/>
  <c r="J35" i="28"/>
  <c r="K35" i="28"/>
  <c r="H15" i="28"/>
  <c r="T15" i="28" s="1"/>
  <c r="G13" i="28"/>
  <c r="H13" i="28" s="1"/>
  <c r="J37" i="28"/>
  <c r="K37" i="28"/>
  <c r="J33" i="28"/>
  <c r="K33" i="28"/>
  <c r="J27" i="28"/>
  <c r="K27" i="28"/>
  <c r="I25" i="28"/>
  <c r="J32" i="28"/>
  <c r="K32" i="28"/>
  <c r="J28" i="28"/>
  <c r="K28" i="28"/>
  <c r="J24" i="28"/>
  <c r="K24" i="28"/>
  <c r="J19" i="28"/>
  <c r="I18" i="28"/>
  <c r="K19" i="28"/>
  <c r="J31" i="28"/>
  <c r="K31" i="28"/>
  <c r="J41" i="28"/>
  <c r="K41" i="28"/>
  <c r="L41" i="28" s="1"/>
  <c r="J36" i="28"/>
  <c r="K36" i="28"/>
  <c r="J23" i="28"/>
  <c r="J22" i="28" s="1"/>
  <c r="K23" i="28"/>
  <c r="K22" i="28" s="1"/>
  <c r="I22" i="28"/>
  <c r="J21" i="28"/>
  <c r="K21" i="28"/>
  <c r="F49" i="28"/>
  <c r="J40" i="28"/>
  <c r="K40" i="28"/>
  <c r="J34" i="28"/>
  <c r="K34" i="28"/>
  <c r="J30" i="28"/>
  <c r="K30" i="28"/>
  <c r="J39" i="28"/>
  <c r="I38" i="28"/>
  <c r="K39" i="28"/>
  <c r="H25" i="28"/>
  <c r="T25" i="28" s="1"/>
  <c r="F28" i="16"/>
  <c r="F29" i="16" s="1"/>
  <c r="F31" i="16"/>
  <c r="F32" i="16" s="1"/>
  <c r="I42" i="56" l="1"/>
  <c r="H13" i="56"/>
  <c r="D10" i="57"/>
  <c r="E10" i="57" s="1"/>
  <c r="P15" i="28"/>
  <c r="P13" i="28" s="1"/>
  <c r="P47" i="28" s="1"/>
  <c r="P48" i="28" s="1"/>
  <c r="P49" i="28" s="1"/>
  <c r="G10" i="56"/>
  <c r="L32" i="28"/>
  <c r="L31" i="28"/>
  <c r="L37" i="28"/>
  <c r="L36" i="28"/>
  <c r="L35" i="28"/>
  <c r="L40" i="28"/>
  <c r="L30" i="28"/>
  <c r="L24" i="28"/>
  <c r="L39" i="28"/>
  <c r="L21" i="28"/>
  <c r="L28" i="28"/>
  <c r="L34" i="28"/>
  <c r="L19" i="28"/>
  <c r="L33" i="28"/>
  <c r="L20" i="28"/>
  <c r="L27" i="28"/>
  <c r="L23" i="28"/>
  <c r="K18" i="28"/>
  <c r="D16" i="28"/>
  <c r="D47" i="28" s="1"/>
  <c r="D48" i="28" s="1"/>
  <c r="I46" i="28"/>
  <c r="I16" i="28" s="1"/>
  <c r="I47" i="28" s="1"/>
  <c r="I48" i="28" s="1"/>
  <c r="I49" i="28" s="1"/>
  <c r="K38" i="28"/>
  <c r="J18" i="28"/>
  <c r="K25" i="28"/>
  <c r="J25" i="28"/>
  <c r="J38" i="28"/>
  <c r="F33" i="16"/>
  <c r="F34" i="16" s="1"/>
  <c r="H42" i="56" l="1"/>
  <c r="I12" i="56"/>
  <c r="I43" i="56" s="1"/>
  <c r="I44" i="56" s="1"/>
  <c r="I45" i="56" s="1"/>
  <c r="F10" i="56"/>
  <c r="G11" i="56"/>
  <c r="F11" i="56" s="1"/>
  <c r="L22" i="28"/>
  <c r="L38" i="28"/>
  <c r="L25" i="28"/>
  <c r="L18" i="28"/>
  <c r="K46" i="28"/>
  <c r="K16" i="28" s="1"/>
  <c r="K47" i="28" s="1"/>
  <c r="K48" i="28" s="1"/>
  <c r="K49" i="28" s="1"/>
  <c r="J46" i="28"/>
  <c r="J16" i="28" s="1"/>
  <c r="J47" i="28" s="1"/>
  <c r="J48" i="28" s="1"/>
  <c r="J49" i="28" s="1"/>
  <c r="D49" i="28"/>
  <c r="D40" i="16"/>
  <c r="G43" i="28" s="1"/>
  <c r="F38" i="16"/>
  <c r="G9" i="56" l="1"/>
  <c r="H43" i="28"/>
  <c r="B11" i="15"/>
  <c r="E11" i="15" s="1"/>
  <c r="J11" i="15" s="1"/>
  <c r="J13" i="15" s="1"/>
  <c r="C9" i="57" l="1"/>
  <c r="F9" i="56"/>
  <c r="G43" i="56"/>
  <c r="L43" i="28"/>
  <c r="T43" i="28"/>
  <c r="G12" i="14"/>
  <c r="H12" i="14" s="1"/>
  <c r="C12" i="14"/>
  <c r="E12" i="14" s="1"/>
  <c r="B11" i="14"/>
  <c r="C11" i="14" s="1"/>
  <c r="D11" i="14" s="1"/>
  <c r="E11" i="14" s="1"/>
  <c r="F11" i="14" s="1"/>
  <c r="G11" i="14" s="1"/>
  <c r="H11" i="14" s="1"/>
  <c r="I11" i="14" s="1"/>
  <c r="J11" i="14" s="1"/>
  <c r="K11" i="14" s="1"/>
  <c r="C11" i="57" l="1"/>
  <c r="D9" i="57"/>
  <c r="D11" i="57" s="1"/>
  <c r="G44" i="56"/>
  <c r="G45" i="56" s="1"/>
  <c r="I12" i="14"/>
  <c r="J12" i="14" s="1"/>
  <c r="K12" i="14" s="1"/>
  <c r="E30" i="13"/>
  <c r="E29" i="13"/>
  <c r="E25" i="13" s="1"/>
  <c r="E32" i="13" s="1"/>
  <c r="E10" i="13" s="1"/>
  <c r="E11" i="13"/>
  <c r="D10" i="13"/>
  <c r="B10" i="13"/>
  <c r="E9" i="57" l="1"/>
  <c r="E11" i="57" s="1"/>
  <c r="E14" i="13"/>
  <c r="G44" i="28" s="1"/>
  <c r="E9" i="13"/>
  <c r="G6" i="58" l="1"/>
  <c r="B13" i="59"/>
  <c r="H44" i="28"/>
  <c r="G46" i="28"/>
  <c r="E31" i="12"/>
  <c r="E30" i="12"/>
  <c r="E26" i="12"/>
  <c r="E33" i="12" s="1"/>
  <c r="E11" i="12" s="1"/>
  <c r="E9" i="12" s="1"/>
  <c r="E16" i="12" s="1"/>
  <c r="E12" i="12"/>
  <c r="D11" i="12"/>
  <c r="B11" i="12"/>
  <c r="A7" i="58"/>
  <c r="G16" i="28" l="1"/>
  <c r="H46" i="28"/>
  <c r="T46" i="28" s="1"/>
  <c r="L44" i="28"/>
  <c r="T44" i="28"/>
  <c r="M35" i="11"/>
  <c r="L35" i="11"/>
  <c r="K35" i="11"/>
  <c r="E35" i="11"/>
  <c r="D35" i="11"/>
  <c r="H34" i="11"/>
  <c r="J34" i="11" s="1"/>
  <c r="O34" i="11" s="1"/>
  <c r="G34" i="11"/>
  <c r="I34" i="11" s="1"/>
  <c r="N34" i="11" s="1"/>
  <c r="H33" i="11"/>
  <c r="J33" i="11" s="1"/>
  <c r="O33" i="11" s="1"/>
  <c r="G33" i="11"/>
  <c r="I33" i="11" s="1"/>
  <c r="N33" i="11" s="1"/>
  <c r="H32" i="11"/>
  <c r="J32" i="11" s="1"/>
  <c r="O32" i="11" s="1"/>
  <c r="G32" i="11"/>
  <c r="I32" i="11" s="1"/>
  <c r="N32" i="11" s="1"/>
  <c r="H31" i="11"/>
  <c r="J31" i="11" s="1"/>
  <c r="O31" i="11" s="1"/>
  <c r="G31" i="11"/>
  <c r="I31" i="11" s="1"/>
  <c r="N31" i="11" s="1"/>
  <c r="H30" i="11"/>
  <c r="J30" i="11" s="1"/>
  <c r="O30" i="11" s="1"/>
  <c r="G30" i="11"/>
  <c r="I30" i="11" s="1"/>
  <c r="N30" i="11" s="1"/>
  <c r="H29" i="11"/>
  <c r="J29" i="11" s="1"/>
  <c r="O29" i="11" s="1"/>
  <c r="G29" i="11"/>
  <c r="I29" i="11" s="1"/>
  <c r="N29" i="11" s="1"/>
  <c r="I28" i="11"/>
  <c r="N28" i="11" s="1"/>
  <c r="H28" i="11"/>
  <c r="J28" i="11" s="1"/>
  <c r="O28" i="11" s="1"/>
  <c r="H27" i="11"/>
  <c r="J27" i="11" s="1"/>
  <c r="O27" i="11" s="1"/>
  <c r="G27" i="11"/>
  <c r="I27" i="11" s="1"/>
  <c r="N27" i="11" s="1"/>
  <c r="H26" i="11"/>
  <c r="J26" i="11" s="1"/>
  <c r="O26" i="11" s="1"/>
  <c r="G26" i="11"/>
  <c r="I26" i="11" s="1"/>
  <c r="N26" i="11" s="1"/>
  <c r="I25" i="11"/>
  <c r="N25" i="11" s="1"/>
  <c r="H25" i="11"/>
  <c r="J25" i="11" s="1"/>
  <c r="O25" i="11" s="1"/>
  <c r="I24" i="11"/>
  <c r="N24" i="11" s="1"/>
  <c r="H24" i="11"/>
  <c r="J24" i="11" s="1"/>
  <c r="O24" i="11" s="1"/>
  <c r="G24" i="11"/>
  <c r="H23" i="11"/>
  <c r="J23" i="11" s="1"/>
  <c r="O23" i="11" s="1"/>
  <c r="G23" i="11"/>
  <c r="I23" i="11" s="1"/>
  <c r="N23" i="11" s="1"/>
  <c r="N22" i="11"/>
  <c r="H22" i="11"/>
  <c r="J22" i="11" s="1"/>
  <c r="O22" i="11" s="1"/>
  <c r="H21" i="11"/>
  <c r="J21" i="11" s="1"/>
  <c r="O21" i="11" s="1"/>
  <c r="G21" i="11"/>
  <c r="I21" i="11" s="1"/>
  <c r="N21" i="11" s="1"/>
  <c r="H20" i="11"/>
  <c r="J20" i="11" s="1"/>
  <c r="O20" i="11" s="1"/>
  <c r="G20" i="11"/>
  <c r="I20" i="11" s="1"/>
  <c r="N20" i="11" s="1"/>
  <c r="I19" i="11"/>
  <c r="N19" i="11" s="1"/>
  <c r="H19" i="11"/>
  <c r="J19" i="11" s="1"/>
  <c r="O19" i="11" s="1"/>
  <c r="G19" i="11"/>
  <c r="H18" i="11"/>
  <c r="J18" i="11" s="1"/>
  <c r="O18" i="11" s="1"/>
  <c r="G18" i="11"/>
  <c r="I18" i="11" s="1"/>
  <c r="N18" i="11" s="1"/>
  <c r="H17" i="11"/>
  <c r="J17" i="11" s="1"/>
  <c r="O17" i="11" s="1"/>
  <c r="G17" i="11"/>
  <c r="I17" i="11" s="1"/>
  <c r="N17" i="11" s="1"/>
  <c r="H16" i="11"/>
  <c r="J16" i="11" s="1"/>
  <c r="O16" i="11" s="1"/>
  <c r="G16" i="11"/>
  <c r="I16" i="11" s="1"/>
  <c r="N16" i="11" s="1"/>
  <c r="I15" i="11"/>
  <c r="N15" i="11" s="1"/>
  <c r="H15" i="11"/>
  <c r="J15" i="11" s="1"/>
  <c r="O15" i="11" s="1"/>
  <c r="I14" i="11"/>
  <c r="N14" i="11" s="1"/>
  <c r="H14" i="11"/>
  <c r="J14" i="11" s="1"/>
  <c r="O14" i="11" s="1"/>
  <c r="G14" i="11"/>
  <c r="H13" i="11"/>
  <c r="J13" i="11" s="1"/>
  <c r="O13" i="11" s="1"/>
  <c r="G13" i="11"/>
  <c r="I13" i="11" s="1"/>
  <c r="N13" i="11" s="1"/>
  <c r="H12" i="11"/>
  <c r="J12" i="11" s="1"/>
  <c r="G12" i="11"/>
  <c r="I12" i="11" s="1"/>
  <c r="N12" i="11" s="1"/>
  <c r="H11" i="11"/>
  <c r="J11" i="11" s="1"/>
  <c r="O11" i="11" s="1"/>
  <c r="G11" i="11"/>
  <c r="I11" i="11" s="1"/>
  <c r="N35" i="11" l="1"/>
  <c r="L46" i="28"/>
  <c r="L16" i="28"/>
  <c r="L47" i="28" s="1"/>
  <c r="L48" i="28" s="1"/>
  <c r="L49" i="28" s="1"/>
  <c r="G47" i="28"/>
  <c r="H16" i="28"/>
  <c r="N11" i="11"/>
  <c r="I35" i="11"/>
  <c r="J35" i="11"/>
  <c r="H35" i="11"/>
  <c r="O12" i="11"/>
  <c r="O35" i="11" s="1"/>
  <c r="G48" i="28" l="1"/>
  <c r="H48" i="28" s="1"/>
  <c r="T48" i="28" s="1"/>
  <c r="H47" i="28"/>
  <c r="T47" i="28" s="1"/>
  <c r="E349" i="8"/>
  <c r="E349" i="7"/>
  <c r="F20" i="6"/>
  <c r="F21" i="6" s="1"/>
  <c r="H19" i="6"/>
  <c r="H20" i="6" s="1"/>
  <c r="H21" i="6" s="1"/>
  <c r="F16" i="6"/>
  <c r="F17" i="6" s="1"/>
  <c r="H15" i="6"/>
  <c r="H16" i="6" s="1"/>
  <c r="H17" i="6" s="1"/>
  <c r="G49" i="28" l="1"/>
  <c r="H49" i="28" s="1"/>
  <c r="T49" i="28" s="1"/>
  <c r="F23" i="6"/>
</calcChain>
</file>

<file path=xl/sharedStrings.xml><?xml version="1.0" encoding="utf-8"?>
<sst xmlns="http://schemas.openxmlformats.org/spreadsheetml/2006/main" count="45261" uniqueCount="5232">
  <si>
    <t>Приложение № 6</t>
  </si>
  <si>
    <t>Утверждено приказом № 421 от 4 августа 2020 г. Минстроя РФ в редакции приказа № 557 от 7 июля 2022 г.</t>
  </si>
  <si>
    <t>Заказчик</t>
  </si>
  <si>
    <t xml:space="preserve">АО «КАВКАЗ.РФ </t>
  </si>
  <si>
    <t/>
  </si>
  <si>
    <t>(наименование организации)</t>
  </si>
  <si>
    <t>"Утвержден" "___"______________________2025г</t>
  </si>
  <si>
    <t>Сводный сметный расчет сметной стоимостью 2 284 107,57 тыс. руб.</t>
  </si>
  <si>
    <t>(ссылка на документ об утверждении)</t>
  </si>
  <si>
    <t>СВОДНЫЙ СМЕТНЫЙ РАСЧЕТ СТОИМОСТИ СТРОИТЕЛЬСТВА № ССРСС-1</t>
  </si>
  <si>
    <t>«Всесезонный туристско-рекреационный комплекс «Каспийский прибрежный кластер», Республика Дагестан. Автомобильные дороги»</t>
  </si>
  <si>
    <t>(наименование стройки)</t>
  </si>
  <si>
    <t>Составлен в текущем уровне цен IV квартал 2024 года</t>
  </si>
  <si>
    <t>№ п/п</t>
  </si>
  <si>
    <t>Обоснование</t>
  </si>
  <si>
    <t>Наименование глав, объектов капитального строительства, работ и затрат</t>
  </si>
  <si>
    <t>Сметная стоимость, тыс. руб.</t>
  </si>
  <si>
    <t>Строительных
(ремонтно- строительных, ремонтно-реставрационных) работ</t>
  </si>
  <si>
    <t>монтажных работ</t>
  </si>
  <si>
    <t>оборудования</t>
  </si>
  <si>
    <t>прочих затрат</t>
  </si>
  <si>
    <t>всего</t>
  </si>
  <si>
    <t>Глава 1. Подготовка территории строительства, реконструкции, капитального ремонта</t>
  </si>
  <si>
    <t>1</t>
  </si>
  <si>
    <t>СР-1</t>
  </si>
  <si>
    <t>Геодезическая разбивка</t>
  </si>
  <si>
    <t>Итого по Главе 1. "Подготовка территории строительства, реконструкции, капитального ремонта"</t>
  </si>
  <si>
    <t>Глава 2. Основные объекты строительства, реконструкции, капитального ремонта</t>
  </si>
  <si>
    <t>2</t>
  </si>
  <si>
    <t>02-01</t>
  </si>
  <si>
    <t>Автомобильная дорога</t>
  </si>
  <si>
    <t>3</t>
  </si>
  <si>
    <t>02-02</t>
  </si>
  <si>
    <t>Остановочные павильоны</t>
  </si>
  <si>
    <t>Итого по Главе 2. "Основные объекты строительства, реконструкции, капитального ремонта"</t>
  </si>
  <si>
    <t>Глава 3. Объекты подсобного и обслуживающего назначения</t>
  </si>
  <si>
    <t>4</t>
  </si>
  <si>
    <t>03-01</t>
  </si>
  <si>
    <t>Контрольно пропускной пункт</t>
  </si>
  <si>
    <t>Итого по Главе 3. "Объекты подсобного и обслуживающего назначения"</t>
  </si>
  <si>
    <t>Глава 4. Объекты энергетического хозяйства</t>
  </si>
  <si>
    <t>5</t>
  </si>
  <si>
    <t>04-01-01</t>
  </si>
  <si>
    <t>Сети электроснабжения 0,4 кВ</t>
  </si>
  <si>
    <t>6</t>
  </si>
  <si>
    <t>04-02-01</t>
  </si>
  <si>
    <t>Наружное освещение</t>
  </si>
  <si>
    <t>Итого по Главе 4. "Объекты энергетического хозяйства"</t>
  </si>
  <si>
    <t>Глава 5. Объекты транспортного хозяйства и связи</t>
  </si>
  <si>
    <t>7</t>
  </si>
  <si>
    <t>05-01-01</t>
  </si>
  <si>
    <t>Кабельная канализация связи. Сети связи.</t>
  </si>
  <si>
    <t>Итого по Главе 5. "Объекты транспортного хозяйства и связи"</t>
  </si>
  <si>
    <t>Глава 6. Наружные сети и сооружения водоснабжения, водоотведения, теплоснабжения и газоснабжения</t>
  </si>
  <si>
    <t>8</t>
  </si>
  <si>
    <t>06-01</t>
  </si>
  <si>
    <t>Наружные сети ВК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</si>
  <si>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</si>
  <si>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</si>
  <si>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Итого по Главам 1-7</t>
  </si>
  <si>
    <t>Глава 8. Временные здания и сооружения</t>
  </si>
  <si>
    <t>9</t>
  </si>
  <si>
    <t>СР-2</t>
  </si>
  <si>
    <t>Временные здания и сооружения</t>
  </si>
  <si>
    <t>Итого по Главе 8. "Временные здания и сооружения"</t>
  </si>
  <si>
    <t>Итого по Главам 1-8</t>
  </si>
  <si>
    <t>Глава 9. Прочие работы и затраты</t>
  </si>
  <si>
    <t>10</t>
  </si>
  <si>
    <t>Производство работ в зимнее время</t>
  </si>
  <si>
    <t>11</t>
  </si>
  <si>
    <t>0265-ООС1 стр. 171</t>
  </si>
  <si>
    <t>Плата за выбросы в атмосферный воздух</t>
  </si>
  <si>
    <t>12</t>
  </si>
  <si>
    <t>СР-7</t>
  </si>
  <si>
    <t>Затраты на производственный экологический контроль (мониторинг)</t>
  </si>
  <si>
    <t>13</t>
  </si>
  <si>
    <t>СР-8</t>
  </si>
  <si>
    <t>Затраты заказчика по вводу объектов в эксплуатацию (затраты на кадастровые работы). Подготовка технических планов и технических паспортов</t>
  </si>
  <si>
    <t>14</t>
  </si>
  <si>
    <t>СР-4</t>
  </si>
  <si>
    <t>Расходы на перевозку рабочих и пусконаладочного персонала, привлекаемых для выполнения строительства, от места, определенного в проектной документации, до территории строительства и обратно.</t>
  </si>
  <si>
    <t>15</t>
  </si>
  <si>
    <t>09-01-01</t>
  </si>
  <si>
    <t>ПНР Наружное освещение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</si>
  <si>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</si>
  <si>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</si>
  <si>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</si>
  <si>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16</t>
  </si>
  <si>
    <t>СР-5 Постановление Правительства РФ от 21 июня 2010 г. N 468 "О порядке проведения строительного контроля при осуществлении строительства, реконструкции и капитального ремонта объектов кап. строительства"</t>
  </si>
  <si>
    <t>Строительный контроль-1,47%</t>
  </si>
  <si>
    <t>1,47%(Г1:Г9)</t>
  </si>
  <si>
    <t>Итого по Главе 10. "Содержание службы заказчика. Строительный контроль"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</si>
  <si>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</si>
  <si>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17</t>
  </si>
  <si>
    <t>Смета 1 ПД</t>
  </si>
  <si>
    <t>Проектные работы "П"</t>
  </si>
  <si>
    <t>18</t>
  </si>
  <si>
    <t>Проектные работы "Р"</t>
  </si>
  <si>
    <t>19</t>
  </si>
  <si>
    <t>Приказ от 4.08.2020 № 
421/пр приложение 9 
п.173</t>
  </si>
  <si>
    <t>Авторский надзор - 0,2%</t>
  </si>
  <si>
    <t>0,2%Г1:Г9</t>
  </si>
  <si>
    <t>20</t>
  </si>
  <si>
    <t>СР-3 (Приказ от 4.08.2020 № 
421/пр приложение 9 
п.174)</t>
  </si>
  <si>
    <t>Затраты на проезд лиц, осуществляющих авторский надзор, на объект строительства и обратно</t>
  </si>
  <si>
    <t>21</t>
  </si>
  <si>
    <t>СР-6</t>
  </si>
  <si>
    <t>Затраты на проведение экспертизы проектной документации и результатов инженерных изысканий.</t>
  </si>
  <si>
    <t>Итого по Главе 12. "Публичный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работы"</t>
  </si>
  <si>
    <t>Итого по Главам 1-12</t>
  </si>
  <si>
    <t>Непредвиденные затраты</t>
  </si>
  <si>
    <t>22</t>
  </si>
  <si>
    <t>Приказ от 4.08.2020 № 421/пр п.179</t>
  </si>
  <si>
    <t>Непредвиденные затраты для объектов капитального строительства производственного назначения, линейных объектов - 3%</t>
  </si>
  <si>
    <t>3%Г1.С:Г12.С</t>
  </si>
  <si>
    <t>3%Г1.М:Г12.М</t>
  </si>
  <si>
    <t>3%Г1.О:Г12.О</t>
  </si>
  <si>
    <t>3%Г1.П:Г12.П</t>
  </si>
  <si>
    <t>Итого "Непредвиденные затраты"</t>
  </si>
  <si>
    <t>Итого с учетом "Непредвиденные затраты"</t>
  </si>
  <si>
    <t>Налоги и обязательные платежи</t>
  </si>
  <si>
    <t>23</t>
  </si>
  <si>
    <t>№ 303-ФЗ от 3.08.2018</t>
  </si>
  <si>
    <t>НДС - 20%</t>
  </si>
  <si>
    <t>20%Г1.С:Г14.С</t>
  </si>
  <si>
    <t>20%Г1.М:Г14.М</t>
  </si>
  <si>
    <t>20%Г1.О:Г14.О</t>
  </si>
  <si>
    <t>20%Г1.П:Г14.П</t>
  </si>
  <si>
    <t>Итого "Налоги и обязательные платежи"</t>
  </si>
  <si>
    <t>Итого по сводному расчету</t>
  </si>
  <si>
    <t>в том числе:</t>
  </si>
  <si>
    <t>ОТ</t>
  </si>
  <si>
    <t>ЭМ</t>
  </si>
  <si>
    <t>ОТм</t>
  </si>
  <si>
    <t>М</t>
  </si>
  <si>
    <t>Перевозка</t>
  </si>
  <si>
    <t>НР</t>
  </si>
  <si>
    <t>СП</t>
  </si>
  <si>
    <t>оборудование</t>
  </si>
  <si>
    <t>прочие затраты</t>
  </si>
  <si>
    <t>"Справочно"</t>
  </si>
  <si>
    <t>ПИР (без НДС и Н.З)</t>
  </si>
  <si>
    <t xml:space="preserve">Руководитель проектной организации </t>
  </si>
  <si>
    <t>(И.А. Сараченко)</t>
  </si>
  <si>
    <t>[подпись (инициалы, фамилия)]</t>
  </si>
  <si>
    <t>Главный инженер проекта</t>
  </si>
  <si>
    <t>(М.А. Антипова)</t>
  </si>
  <si>
    <t>Начальник Сметный</t>
  </si>
  <si>
    <t>(Н.В. Щеглова)</t>
  </si>
  <si>
    <t>Директор Департамента развития инфраструктуры ( по дов. 612 от13.03.2024 г)</t>
  </si>
  <si>
    <t>(Б.Б. Богуш)</t>
  </si>
  <si>
    <t>[должность, подпись (инициалы, фамилия)]</t>
  </si>
  <si>
    <t>Приложение № 5</t>
  </si>
  <si>
    <t>Всесезонный туристско-рекреационный комплекс «Каспийский прибрежный кластер», Республика Дагестан. Автомобильные дороги</t>
  </si>
  <si>
    <t>(наименование объекта капитального строительства)</t>
  </si>
  <si>
    <t>ОБЪЕКТНЫЙ СМЕТНЫЙ РАСЧЕТ (СМЕТА) № ОС-02-01</t>
  </si>
  <si>
    <t xml:space="preserve">Основание </t>
  </si>
  <si>
    <t>2024-ВТРК.КПК.АД-ТКР1.1; 1.2.</t>
  </si>
  <si>
    <t>(проектная и (или) иная техническая документация)</t>
  </si>
  <si>
    <t>Сметная стоимость</t>
  </si>
  <si>
    <t>1 112 568,24 тыс. руб.</t>
  </si>
  <si>
    <t xml:space="preserve">Расчетный измеритель </t>
  </si>
  <si>
    <t xml:space="preserve">объекта капитального строительства  </t>
  </si>
  <si>
    <t>(количество)</t>
  </si>
  <si>
    <t>(измеритель)</t>
  </si>
  <si>
    <t xml:space="preserve">Показатель единичной стоимости на расчетный измеритель </t>
  </si>
  <si>
    <t>Наименование локальных сметных расчетов (смет), затрат</t>
  </si>
  <si>
    <t>Строительных
(ремонтно- строительных, ремонтно- реставрационных) работ</t>
  </si>
  <si>
    <t>Локальные сметы (расчеты)</t>
  </si>
  <si>
    <t>02-01-01</t>
  </si>
  <si>
    <t>Земляное полотно</t>
  </si>
  <si>
    <t>02-01-02</t>
  </si>
  <si>
    <t>Дорожная одежда</t>
  </si>
  <si>
    <t>02-01-03</t>
  </si>
  <si>
    <t>Организация безопасности дорожного движения</t>
  </si>
  <si>
    <t>Итого "Локальные сметы (расчеты)"</t>
  </si>
  <si>
    <t>Итого по объектной смете</t>
  </si>
  <si>
    <t>(Антипова М.А.)</t>
  </si>
  <si>
    <t>(Щеглова)</t>
  </si>
  <si>
    <t>Составил:</t>
  </si>
  <si>
    <t>Инженер-сметчик</t>
  </si>
  <si>
    <t>(Щеглова Н.В.)</t>
  </si>
  <si>
    <t>Проверил:</t>
  </si>
  <si>
    <t>ГИП</t>
  </si>
  <si>
    <t>(Атипова М.А.)</t>
  </si>
  <si>
    <t>«Всесезонный туристско-рекреационный комплекс «Каспийский прибрежный кластер», Республика Дагестан.Автомобильные дороги»</t>
  </si>
  <si>
    <t>ОБЪЕКТНЫЙ СМЕТНЫЙ РАСЧЕТ (СМЕТА) № ОС-02-02</t>
  </si>
  <si>
    <t>2024-ВТРК.КПК.АД-ТКР2</t>
  </si>
  <si>
    <t>69 237,9 тыс. руб.</t>
  </si>
  <si>
    <t>02-02-01</t>
  </si>
  <si>
    <t>Фундаменты под остановочные павильоны</t>
  </si>
  <si>
    <t>02-02-02</t>
  </si>
  <si>
    <t>Контрольно-пропускные пункты</t>
  </si>
  <si>
    <t>ОБЪЕКТНЫЙ СМЕТНЫЙ РАСЧЕТ (СМЕТА) № ОС-03-01</t>
  </si>
  <si>
    <t>2024-ВТРК-КПК.АД-ИЛО</t>
  </si>
  <si>
    <t>74 863,37 тыс. руб.</t>
  </si>
  <si>
    <t>03-01-01</t>
  </si>
  <si>
    <t>Конструктивные решения КПП</t>
  </si>
  <si>
    <t>03-01-02</t>
  </si>
  <si>
    <t>Объемно планировочные и архитектурные решения. КПП</t>
  </si>
  <si>
    <t>03-01-03</t>
  </si>
  <si>
    <t>Система электроснабжения</t>
  </si>
  <si>
    <t>03-01-04</t>
  </si>
  <si>
    <t>Система водоснабжения</t>
  </si>
  <si>
    <t>03-01-05</t>
  </si>
  <si>
    <t>Система водоотведения</t>
  </si>
  <si>
    <t>03-01-06</t>
  </si>
  <si>
    <t>Отопление, вентиляция и кондиционирование воздуха, тепловые сети.</t>
  </si>
  <si>
    <t>03-01-07</t>
  </si>
  <si>
    <t>Технологические решения</t>
  </si>
  <si>
    <t>03-01-08</t>
  </si>
  <si>
    <t>Схема планировочной организации участка</t>
  </si>
  <si>
    <t>03-01-09</t>
  </si>
  <si>
    <t>Слаботочные сети</t>
  </si>
  <si>
    <t>ОБЪЕКТНЫЙ СМЕТНЫЙ РАСЧЕТ (СМЕТА) № ОС-06-01</t>
  </si>
  <si>
    <t>29 557,94 тыс. руб.</t>
  </si>
  <si>
    <t>06-01-01</t>
  </si>
  <si>
    <t>Система водоснабжения В1</t>
  </si>
  <si>
    <t>06-01-02</t>
  </si>
  <si>
    <t>Система водоотведения НК-1</t>
  </si>
  <si>
    <t>06-01-03</t>
  </si>
  <si>
    <t>Канализация ливневая ТКР6</t>
  </si>
  <si>
    <t>Форма по прил.№11 к приказу №421
Приложение 
от 14.08.2024г.</t>
  </si>
  <si>
    <t>СВОДНАЯ СМЕТА №1</t>
  </si>
  <si>
    <t>на проектные работы и работы по инженерным изысканиям</t>
  </si>
  <si>
    <t>(наименование)</t>
  </si>
  <si>
    <t>Составлена в уровне цен на 4 кв. 2024 г.</t>
  </si>
  <si>
    <t>№№ п/п</t>
  </si>
  <si>
    <t>Наименование сметы на проектные работы и работы по инженерным изысканиям, затрат</t>
  </si>
  <si>
    <t>работ по инженерным изысканиям</t>
  </si>
  <si>
    <t>проектных работ</t>
  </si>
  <si>
    <t>Проектная документация</t>
  </si>
  <si>
    <t>1.1</t>
  </si>
  <si>
    <t>СМЕТА № 1-ПД</t>
  </si>
  <si>
    <t>1.2</t>
  </si>
  <si>
    <t>Итого Проектная документация</t>
  </si>
  <si>
    <t>1.3</t>
  </si>
  <si>
    <t>Всего Проектная документация</t>
  </si>
  <si>
    <t>Рабочая документация</t>
  </si>
  <si>
    <t>2.1</t>
  </si>
  <si>
    <t>СМЕТА № 1-РД</t>
  </si>
  <si>
    <t>2.2</t>
  </si>
  <si>
    <t>Итого Рабочая документация</t>
  </si>
  <si>
    <t>2.3</t>
  </si>
  <si>
    <t>Всего Рабочая документация</t>
  </si>
  <si>
    <t>Итого по видам работ</t>
  </si>
  <si>
    <t>ВСЕГО</t>
  </si>
  <si>
    <t>Руководитель проектной организации 
ООО «Бристоль-проект»</t>
  </si>
  <si>
    <t>И.А. Сараченко</t>
  </si>
  <si>
    <t>Главный инженер проекта 
ООО «Бристоль-проект»</t>
  </si>
  <si>
    <t>М.А. Антипова</t>
  </si>
  <si>
    <t>Начальник отдела  ООО «Бристоль-проект»</t>
  </si>
  <si>
    <t>И.А. Щепотин</t>
  </si>
  <si>
    <t>Директор Департамента развития инфраструктуры АО "КАВКАЗ.РФ"</t>
  </si>
  <si>
    <t>Б.Б. Богуш</t>
  </si>
  <si>
    <t>( по дов. 612 от13.03.2024 г)</t>
  </si>
  <si>
    <t>Форма 2п</t>
  </si>
  <si>
    <t>Приложение к</t>
  </si>
  <si>
    <t>(договору, дополнительному соглашению)</t>
  </si>
  <si>
    <t>на проектные (изыскательские)  работы</t>
  </si>
  <si>
    <t>'«Всесезонный туристско-рекреационный комплекс «Каспийский прибрежный кластер», Республика Дагестан. Автомобильные дороги», Проектные работы стадии "Проектная документация"</t>
  </si>
  <si>
    <t>Наименование предприятия, здания, сооружения, стадии проектирования, этапа, вида проектных</t>
  </si>
  <si>
    <t>Наименование проектной (изыскательской) организации:</t>
  </si>
  <si>
    <t>ООО "Бристоль-проект"</t>
  </si>
  <si>
    <t>Наименование организации заказчика:</t>
  </si>
  <si>
    <t>АО "КАВКАЗ.РФ"</t>
  </si>
  <si>
    <t>Итого по расчету: 17 627 980,07 руб.</t>
  </si>
  <si>
    <t>№ пп</t>
  </si>
  <si>
    <t>Характеристика предприятия,
здания, сооружения или вид работ</t>
  </si>
  <si>
    <t>Номер частей, глав, таблиц, параграфов и пунктов указаний к разделу справочника базовых цен на проектные и изыскательские работы для строителей</t>
  </si>
  <si>
    <t>Расчет стоимости: (a+bx)*Kj или (стоимость строительно-монтажных работ)*проц./ 100 или количество * цена, руб.</t>
  </si>
  <si>
    <t>Стоимость работ, руб.</t>
  </si>
  <si>
    <t>Раздел 1. Автомобильные дороги</t>
  </si>
  <si>
    <t>Автомобильные дороги общего пользования, категория 2 (2-3 полосы), категория сложности проектирования 2:протяжение дороги св. 5 до 10 км, 6,65 (км)</t>
  </si>
  <si>
    <t>СБЦ "Автомобильные дороги общего пользования (2007)" табл.2 п.8 (СБЦ50-2-3-8)</t>
  </si>
  <si>
    <t>(354000+106200*6,65)*1,08*1,13*0,4*6,25*0,895
(A+B*X)*К3*К4*Ки1*Кинф*Котн</t>
  </si>
  <si>
    <t>(Прим.7) При проектировании участков автодороги с пешеходными и велосипедными дорожками и тротуарами К3 = 1,08</t>
  </si>
  <si>
    <t>(ТЧ СБЦ п. 3.12) Сейсмичность 9 баллов К=1,24 к 53,9% разделов (Земляное полотно-33%; Водопропус- 6%; Дорожная одежда- 9%, сметы 11%/0,89*0,48=5,9%) Кобщ (0,539*1,24+0,461)=1,13 К4 = 1,13</t>
  </si>
  <si>
    <t>Стадийность проектирования Ки1 = 0,4</t>
  </si>
  <si>
    <t>(1) Индекс изменения сметной стоимости проектных работ на4 квартал 2024 года к уровню цен по состоянию на 01.01.2001 по Письму Минстроя России от 18.10.2024г. №61327-ИФ/09 Кинф = 6,2500</t>
  </si>
  <si>
    <t>Трасса 6%;</t>
  </si>
  <si>
    <t>194 085,70</t>
  </si>
  <si>
    <t>Земляное полотно 33%;</t>
  </si>
  <si>
    <t>1 067 471,37</t>
  </si>
  <si>
    <t>Дорожная одежда 9%;</t>
  </si>
  <si>
    <t>291 128,56</t>
  </si>
  <si>
    <t>Организация и безопасность движения, обустройство дорог, барьерное ограждение 6%;</t>
  </si>
  <si>
    <t>Охрана окружающей среды 7%;</t>
  </si>
  <si>
    <t>226 433,32</t>
  </si>
  <si>
    <t>Проект организации строительства 18%;</t>
  </si>
  <si>
    <t>582 257,11</t>
  </si>
  <si>
    <t>Сметная документация 10,5%;</t>
  </si>
  <si>
    <t>339 649,98</t>
  </si>
  <si>
    <t>Котн = 89,5%</t>
  </si>
  <si>
    <t>Автомобильные дороги общего пользования, категория 4, категория сложности проектирования 2: протяжение дороги св. 2 до 5 км, 4,23 (км)</t>
  </si>
  <si>
    <t>СБЦ "Автомобильные дороги общего пользования (2007)" табл.2 п.5 (СБЦ50-2-5-5)</t>
  </si>
  <si>
    <t>(76200+76200*4,23)*1,08*1,13*0,4*6,25*0,905
(A+B*X)*К3*К2*Ки1*Кинф*Котн</t>
  </si>
  <si>
    <t>(ТЧ СБЦ п. 3.12) Сейсмичность 9 баллов К=1,24 к 53,9% разделов (Земляное полотно-32%; Водопропус- 5%; Дорожная одежда- 10%, сметы 11%/0,89*0,47=5,8%) Кобщ (0,528*1,24+0,472)=1,13 К2 = 1,13</t>
  </si>
  <si>
    <t>Трасса 8%;</t>
  </si>
  <si>
    <t>97 272,23</t>
  </si>
  <si>
    <t>Земляное полотно 32%;</t>
  </si>
  <si>
    <t>389 088,91</t>
  </si>
  <si>
    <t>Дорожная одежда 10%;</t>
  </si>
  <si>
    <t>121 590,28</t>
  </si>
  <si>
    <t>72 954,17</t>
  </si>
  <si>
    <t>Охрана окружающей среды 6%;</t>
  </si>
  <si>
    <t>218 862,51</t>
  </si>
  <si>
    <t>127 669,80</t>
  </si>
  <si>
    <t>Котн = 90,5%</t>
  </si>
  <si>
    <t>Автомобильные дороги общего пользования, категория 4, категория сложности проектирования 2: протяжение дороги св. 2 до 5 км, 4,74 (км)</t>
  </si>
  <si>
    <t>(76200+76200*4,74)*1,08*1,13*0,4*6,25*0,905
(A+B*X)*К3*К2*Ки1*Кинф*Котн</t>
  </si>
  <si>
    <t>106 757,66</t>
  </si>
  <si>
    <t>427 030,65</t>
  </si>
  <si>
    <t>133 447,08</t>
  </si>
  <si>
    <t>80 068,25</t>
  </si>
  <si>
    <t>240 204,74</t>
  </si>
  <si>
    <t>140 119,43</t>
  </si>
  <si>
    <t>Транспортные развязки, категория сложности проектирования 2: пересечение в одном уровне, 1 (развязка)</t>
  </si>
  <si>
    <t>СБЦ "Автомобильные дороги общего пользования (2007)" табл.3 п.2 (СБЦ50-3-2-2)</t>
  </si>
  <si>
    <t>(293020*1)*1,11*0,75*1,08*0,4*6,25*0,1494
(A*X)*К4*К2*К3*Ки1*Кинф*Котн</t>
  </si>
  <si>
    <t>(ТЧ СБЦ п. 3.12) Сейсмичность 9 баллов К=1,24 к 53,9% разделов (Земляное полотно-27%; Водопропус- 3%; Дорожная одежда- 9%, сметы 13%/0,87*0,39=5,8%) Кобщ (0,448*1,24+0,552)=1,11 К4 = 1,11</t>
  </si>
  <si>
    <t>(Прим.2) При проектировании примыканий в одном уровне К2 = 0,75</t>
  </si>
  <si>
    <t>(Прим.10) При проектировании транспортной развязки с пешеходными и велосипедными дорожками и тротуарами К3 = 1,08</t>
  </si>
  <si>
    <t>План пересечения, примыкания, транспортной развязки с оценкой прогнозируемых транспортных потоков 13%;</t>
  </si>
  <si>
    <t>85 622,64</t>
  </si>
  <si>
    <t>Сметная документация 1,94%;</t>
  </si>
  <si>
    <t>12 777,53</t>
  </si>
  <si>
    <t>Котн = 14,94%</t>
  </si>
  <si>
    <t>Транспортные развязки, категория сложности проектирования 2: пересечение в одном уровне, 19 (развязка)</t>
  </si>
  <si>
    <t>(293020*19)*1,11*0,75*1,08*0,5*0,4*6,25*0,1494
(A*X)*К4*К2*К3*К1*Ки1*Кинф*Котн</t>
  </si>
  <si>
    <t>(СБЦП МУ(2009) п.3.2) Привязка типовой или повторно применяемой проектной документации с внесением в нее изменений в подземную и надземную часть - до 0,8 К1 = 0,5</t>
  </si>
  <si>
    <t>813 415,10</t>
  </si>
  <si>
    <t>121 386,56</t>
  </si>
  <si>
    <t>(293020*1)*1,11*0,35*0,75*1,08*0,4*6,25*0,1494
(A*X)*К4*К1*К2*К3*Ки1*Кинф*Котн</t>
  </si>
  <si>
    <t>(Прим.2) Для всех типов примыканий в одном уровне без устройства переходно-скоростных полос К1 = 0,35</t>
  </si>
  <si>
    <t>29 967,92</t>
  </si>
  <si>
    <t>4 472,14</t>
  </si>
  <si>
    <t>Транспортные развязки, категория сложности проектирования 2: пересечение в одном уровне, 49 (развязка)</t>
  </si>
  <si>
    <t>(293020*49)*1,11*0,35*0,75*1,08*0,5*0,4*6,25*0,1494
(A*X)*К4*К1*К2*К3*К5*Ки1*Кинф*Котн</t>
  </si>
  <si>
    <t>(СБЦП МУ(2009) п.3.2) Привязка типовой или повторно применяемой проектной документации с внесением в нее изменений в подземную и надземную часть - до 0,8 К5 = 0,5</t>
  </si>
  <si>
    <t>734 214,15</t>
  </si>
  <si>
    <t>109 567,34</t>
  </si>
  <si>
    <t>Транспортные развязки, категория сложности проектирования 2: пересечение в одном уровне, 3 (развязка)</t>
  </si>
  <si>
    <t>(293020*3)*1,11*0,35*0,75*1,08*0,5*0,4*6,25*0,1494
(A*X)*К4*К1*К2*К3*К5*Ки1*Кинф*Котн</t>
  </si>
  <si>
    <t>44 951,89</t>
  </si>
  <si>
    <t>6 708,20</t>
  </si>
  <si>
    <t>Навесы пассажирские площадью: от 250 до 500 м2, 32 (м2)</t>
  </si>
  <si>
    <t>СБЦП "Железные дороги (2014)" табл.7 п.4-1 (СБЦП09-7-4-1)</t>
  </si>
  <si>
    <t>((35000+190*(0.4*250+0.6*0.5*250))*0,256)*1,11*0,4*6,25*0,2947
((A+B*(0.4*X1+0.6*0.5*X1))*Кэкс)*К1*Ки1*Кинф*Котн</t>
  </si>
  <si>
    <t>Коэффициент экстраполяции (32/(0.5*250)) Кэкс = 0,256</t>
  </si>
  <si>
    <t>(СБЦП МУ(2009) п.3.7) Сейсмичность 9 баллов К=1,3 к 53,9% разделов (Земляное полотно-27%; Водопропус- 3%; Дорожная одежда- 9%, сметы 13%/0,87*0,39=5,8%) Кобщ (0,448*1,24+0,552)=1,11 К1 = 1,11</t>
  </si>
  <si>
    <t>Архитектурные решения 9%;</t>
  </si>
  <si>
    <t>4 363,63</t>
  </si>
  <si>
    <t>Конструктивные и объемно- планировочные решения 12%;</t>
  </si>
  <si>
    <t>5 818,18</t>
  </si>
  <si>
    <t>Система электроснабжения 5%;</t>
  </si>
  <si>
    <t>2 424,24</t>
  </si>
  <si>
    <t>Сети связи 2%;</t>
  </si>
  <si>
    <t>969,70</t>
  </si>
  <si>
    <t>Смета на строительство 1,47%;</t>
  </si>
  <si>
    <t>712,73</t>
  </si>
  <si>
    <t>Котн = 29,47%</t>
  </si>
  <si>
    <t>((35000+190*(0.4*250+0.6*0.5*250))*0,256)*1,11*0,35*27*0,4*6,25*0,2947
((A+B*(0.4*X1+0.6*0.5*X1))*Кэкс)*К1*К2*К3*Ки1*Кинф*Котн</t>
  </si>
  <si>
    <t>(СБЦП МУ(2009) п.3.2) Привязка типовой или повторно применяемой проектной документации, без внесения изменений в надземную часть здания - от 0,2 до 0,35 К2 = 0,35</t>
  </si>
  <si>
    <t>Количество, шт К3 = 27</t>
  </si>
  <si>
    <t>41 236,32</t>
  </si>
  <si>
    <t>54 981,76</t>
  </si>
  <si>
    <t>22 909,07</t>
  </si>
  <si>
    <t>9 163,63</t>
  </si>
  <si>
    <t>6 735,27</t>
  </si>
  <si>
    <t>Итоги по разделу 1 Автомобильные дороги:</t>
  </si>
  <si>
    <t xml:space="preserve">     Итого Поз. 1-11</t>
  </si>
  <si>
    <t>7 350 037,92</t>
  </si>
  <si>
    <t xml:space="preserve">     Итого по разделу 1 Автомобильные дороги</t>
  </si>
  <si>
    <t>Раздел 2. Контрольно-пропускные пункты, шлагбаум</t>
  </si>
  <si>
    <t>КПП, площадью: от 20 до 200 включительно, 84,44 (м2)</t>
  </si>
  <si>
    <t>НЗ_ОГС "Строительство объектов городской среды", таб.3.3 п.1 (НЗ_ОГС-3.3-1)</t>
  </si>
  <si>
    <t>(62200+4139*84,44)*1,22*0,4*1,35
(A+B*X)*К3*Ки1*Кинф</t>
  </si>
  <si>
    <t>(МНЗ (2021) табл.5.1  п.2) Сейсмичность 9 баллов К=1,3 к 53,9% разделов (ПЗУ-14%; АР-13%; КР- 21%; ИОС-20%; сметы 6%/0,94*0,68=4,34%) Кобщ (0,7234*1,3+0,2766)=1,22 К3 = 1,22</t>
  </si>
  <si>
    <t>(3) Индекс изменения сметной стоимости проектных работ на4 квартал 2024 года к уровню цен по состоянию на 01.01.2022 по Письму Минстроя России от от 18.10.2024г. №61327-ИФ/09 Кинф = 1,3500</t>
  </si>
  <si>
    <t>ПЗ 1%;</t>
  </si>
  <si>
    <t>2 712,26</t>
  </si>
  <si>
    <t>ПЗУ - ГП 5%;</t>
  </si>
  <si>
    <t>13 561,30</t>
  </si>
  <si>
    <t>ПЗУ - ОР 9%;</t>
  </si>
  <si>
    <t>24 410,35</t>
  </si>
  <si>
    <t>ПЗУ- БЛГ 8%;</t>
  </si>
  <si>
    <t>21 698,09</t>
  </si>
  <si>
    <t>АР 13%;</t>
  </si>
  <si>
    <t>35 259,39</t>
  </si>
  <si>
    <t>КР 21%;</t>
  </si>
  <si>
    <t>56 957,48</t>
  </si>
  <si>
    <t>ИОС - ЭО 3%;</t>
  </si>
  <si>
    <t>8 136,78</t>
  </si>
  <si>
    <t>ИОС - ТС 3%;</t>
  </si>
  <si>
    <t>ИОС - ВС 2%;</t>
  </si>
  <si>
    <t>5 424,52</t>
  </si>
  <si>
    <t>ИОС - ВО 2%;</t>
  </si>
  <si>
    <t>ИОС - СС 3%;</t>
  </si>
  <si>
    <t>ИОС - АВТ 7%;</t>
  </si>
  <si>
    <t>18 985,83</t>
  </si>
  <si>
    <t>ТХ 5%;</t>
  </si>
  <si>
    <t>ПОС 5%;</t>
  </si>
  <si>
    <t>ООС 2%;</t>
  </si>
  <si>
    <t>МОПБ 3%;</t>
  </si>
  <si>
    <t>ТБЭ 2%;</t>
  </si>
  <si>
    <t>СМ 6%;</t>
  </si>
  <si>
    <t>16 273,57</t>
  </si>
  <si>
    <t>Котн = 100%</t>
  </si>
  <si>
    <t>(62200+4139*84,44)*0,2*1,22*0,4*1,35
(A+B*X)*К1*К3*Ки1*Кинф</t>
  </si>
  <si>
    <t>(МНЗ (2021)  п.152 п.п. б)) при проектировании с внесением в привязываемую повторно применяемую проектную документацию изменений в подземную часть здания (сооружения) размер корректирующего коэффициента принимается свыше 0,2 до 0,35; К1 = 0,2</t>
  </si>
  <si>
    <t>542,45</t>
  </si>
  <si>
    <t>4 882,07</t>
  </si>
  <si>
    <t>4 339,62</t>
  </si>
  <si>
    <t>7 051,88</t>
  </si>
  <si>
    <t>11 391,50</t>
  </si>
  <si>
    <t>1 627,36</t>
  </si>
  <si>
    <t>1 084,90</t>
  </si>
  <si>
    <t>3 797,17</t>
  </si>
  <si>
    <t>3 254,71</t>
  </si>
  <si>
    <t>Автоматический шлагбаум, 6 (объект)</t>
  </si>
  <si>
    <t>НЗ_ИТСО. Нормативные затраты на работы по подготовке проектной документации для создания инженерно-технической системы антитеррористической защищенности объектов жилищно-гражданского назначения. Таб.3.6 п.4 (НЗ_ИТСО-3.6-4)</t>
  </si>
  <si>
    <t>(41100*6)*1,18*0,2*0,4*1,48
(A*X)*К1*К2*Ки1*Кинф</t>
  </si>
  <si>
    <t>(МНЗ (2021) табл.5.1  п.2) Сейсмичность 9 баллов К=1,3 к 53,9% разделов (ПЗУ-13%; КР- 26,1%; ИОС-13%; сметы 13%/0,87*0,521=7,79%) Кобщ (0,5989*1,3+0,4011)=1,18 К1 = 1,18</t>
  </si>
  <si>
    <t>(МНЗ (2021)  п.152 п.п. б)) при проектировании с внесением в привязываемую повторно применяемую проектную документацию изменений в подземную часть здания (сооружения) размер корректирующего коэффициента принимается свыше 0,2 до 0,35; К2 = 0,2</t>
  </si>
  <si>
    <t>(4) Индекс изменения сметной стоимости проектных работ на 4 квартал 2024 года к уровню цен по состоянию на 01.01.2021 по Письму Минстроя России от от 18.10.2024г. №61327-ИФ/09 Кинф = 1,4800</t>
  </si>
  <si>
    <t>ПЗ 10,9%;</t>
  </si>
  <si>
    <t>3 755,37</t>
  </si>
  <si>
    <t>ПЗУ 13%;</t>
  </si>
  <si>
    <t>4 478,89</t>
  </si>
  <si>
    <t>КР 26,1%;</t>
  </si>
  <si>
    <t>8 992,23</t>
  </si>
  <si>
    <t>ТХ 15,3%;</t>
  </si>
  <si>
    <t>5 271,31</t>
  </si>
  <si>
    <t>ИОС: АВТ 13%;</t>
  </si>
  <si>
    <t>ПОС 8,7%;</t>
  </si>
  <si>
    <t>2 997,41</t>
  </si>
  <si>
    <t>СМ 13%;</t>
  </si>
  <si>
    <t>Итоги по разделу 2 Контрольно-пропускные пункты, шлагбаум:</t>
  </si>
  <si>
    <t xml:space="preserve">     Итого Поз. 12-14</t>
  </si>
  <si>
    <t>359 924,29</t>
  </si>
  <si>
    <t xml:space="preserve">     Итого по разделу 2 Контрольно-пропускные пункты, шлагбаум</t>
  </si>
  <si>
    <t>Раздел 3. Наружные сети инженерного обеспечения</t>
  </si>
  <si>
    <t>Линейные сооружения сети водоснабжения диаметром до 150 мм включительно, открытым способом, протяженностью: от 100 до 500 включительно, 20 (п.м)</t>
  </si>
  <si>
    <t>НЗ_СИТО_ИО "Строительство, реконструкция сетей инженерно-технического обеспечения и объектов инфраструктуры", таб.3.4 п.1-1 (НЗ_СИТО_ИО-3.4-1-1)</t>
  </si>
  <si>
    <t>((30800+608*(0.4*100+0.6*0.5*100))*0,4)*1,243*0,4*1,48
((A+B*(0.4*X1+0.6*0.5*X1))*Кэкс)*К1*Ки1*Кинф</t>
  </si>
  <si>
    <t>Коэффициент экстраполяции (20/(0.5*100)) Кэкс = 0,4</t>
  </si>
  <si>
    <t>(МНЗ (2021) табл.5.1  п.2) Сейсмичность 9 баллов К=1,3 (табл. 5.1) для 81,05% разделов проектирования (ППО-3%; ТКР-74%; СМ-5%/0,95*77%=4,05%),К общ (0,8105*1,3+0,1895)=1,243; К1 = 1,243</t>
  </si>
  <si>
    <t>ПЗ 0,5%;</t>
  </si>
  <si>
    <t>107,96</t>
  </si>
  <si>
    <t>ППО 3%;</t>
  </si>
  <si>
    <t>647,79</t>
  </si>
  <si>
    <t>ТКР 74%;</t>
  </si>
  <si>
    <t>15 978,79</t>
  </si>
  <si>
    <t>1 079,65</t>
  </si>
  <si>
    <t>ООС 7,5%;</t>
  </si>
  <si>
    <t>1 619,47</t>
  </si>
  <si>
    <t>ПБ 5%;</t>
  </si>
  <si>
    <t>СМ 5%;</t>
  </si>
  <si>
    <t>Линейное сооружение сети водоотведения диаметром до 300 мм, открытым способом, протяженностью: от 100 до 500 включительно, 6 (п.м)</t>
  </si>
  <si>
    <t>НЗ_СИТО_ИО "Строительство, реконструкция сетей инженерно-технического обеспечения и объектов инфраструктуры", таб.3.5 п.1-1 (НЗ_СИТО_ИО-3.5-1-1)</t>
  </si>
  <si>
    <t>((122600+641*(0.4*100+0.6*0.5*100))*0,12)*1,24*0,4*1,48
((A+B*(0.4*X1+0.6*0.5*X1))*Кэкс)*К1*Ки1*Кинф</t>
  </si>
  <si>
    <t>Коэффициент экстраполяции (6/(0.5*100)) Кэкс = 0,12</t>
  </si>
  <si>
    <t>(МНЗ (2021) табл.5.1  п.2) Сейсмичность 9 баллов К=1,3 (табл. 5.1) для 80% разделов проектирования (ППО-3%; ТКР-73%; СМ-5%/0,95*0,76=4%),К общ (0,8*1,3+0,2)=1,24; К1 = 1,24</t>
  </si>
  <si>
    <t>73,76</t>
  </si>
  <si>
    <t>442,57</t>
  </si>
  <si>
    <t>ТКР 73%;</t>
  </si>
  <si>
    <t>10 769,23</t>
  </si>
  <si>
    <t>ПОС 7%;</t>
  </si>
  <si>
    <t>1 032,67</t>
  </si>
  <si>
    <t>ООС 9,5%;</t>
  </si>
  <si>
    <t>1 401,48</t>
  </si>
  <si>
    <t>ПБ 2%;</t>
  </si>
  <si>
    <t>295,05</t>
  </si>
  <si>
    <t>737,62</t>
  </si>
  <si>
    <t>Линейное сооружение сети водоотведения диаметром до 300 мм, открытым способом, протяженностью:от 3000 до 6000 включительно, 3840 (п.м)</t>
  </si>
  <si>
    <t>НЗ_СИТО_ИО "Строительство, реконструкция сетей инженерно-технического обеспечения и объектов инфраструктуры", таб.3.5 п.1-4 (НЗ_СИТО_ИО-3.5-1-4)</t>
  </si>
  <si>
    <t>(588100+370*3840)*1,24*0,4*1,48
(A+B*X)*К1*Ки1*Кинф</t>
  </si>
  <si>
    <t>7 373,47</t>
  </si>
  <si>
    <t>44 240,80</t>
  </si>
  <si>
    <t>1 076 526,12</t>
  </si>
  <si>
    <t>103 228,53</t>
  </si>
  <si>
    <t>140 095,86</t>
  </si>
  <si>
    <t>29 493,87</t>
  </si>
  <si>
    <t>73 734,67</t>
  </si>
  <si>
    <t>Первьй кабель линейного сооружения слаботочной сети в проектируемой канализации линейного сооружения слаботочной сети при длине участка прокладки:от 3000 до 5000 включительно, 5750 (п.м)</t>
  </si>
  <si>
    <t>НЗ_СИТО_ИО "Строительство, реконструкция сетей инженерно-технического обеспечения и объектов инфраструктуры", таб.3.1 п.2.1-4 (НЗ_СИТО_ИО-3.1-2.1-4)</t>
  </si>
  <si>
    <t>(103700+62*(0.4*5000+0.6*5750))*1,26*0,4*1,48
(A+B*(0.4*X2+0.6*X))*К1*Ки1*Кинф</t>
  </si>
  <si>
    <t>(МНЗ (2021) табл.5.1  п.2) Сейсмичность 9 баллов К=1,3 (табл. 5.1) для 86,58% разделов проектирования (ППО-3%; ТКР-79%; СМ-5%/0,95*0,87=4,58%),К общ (0,8658*1,3+0,1342)=1,26; К1 = 1,26</t>
  </si>
  <si>
    <t>1 646,99</t>
  </si>
  <si>
    <t>9 881,95</t>
  </si>
  <si>
    <t>ТКР 79%;</t>
  </si>
  <si>
    <t>260 224,63</t>
  </si>
  <si>
    <t>24 704,87</t>
  </si>
  <si>
    <t>16 469,91</t>
  </si>
  <si>
    <t>Сооружений кабельной электрической линии напряжением до 20 кВ:от 6000 до 10000 включительно (кабельная линия 0,4 кВ), 10906 (п.м)</t>
  </si>
  <si>
    <t>НЗ_СИТО_ИО "Строительство, реконструкция сетей инженерно-технического обеспечения и объектов инфраструктуры", таб.3.11 п.1-5 (НЗ_СИТО_ИО-3.11-1-5)</t>
  </si>
  <si>
    <t>(138700+165*(0.4*10000+0.6*10906))*1,25*0,8*0,4*1,48
(A+B*(0.4*X2+0.6*X))*К1*К2*Ки1*Кинф</t>
  </si>
  <si>
    <t>(МНЗ (2021) табл.5.1  п.2) Сейсмичность 9 баллов К=1,3 (табл. 5.1) для 83,16% разделов проектирования (ППО-3%; ТКР-76%; СМ-5%/0,95*0,79=4,16%),К общ (0,8316*1,3+0,1684)=1,25; К1 = 1,25</t>
  </si>
  <si>
    <t>(Таб.3.11.1 п.3) Проектирование сооружений кабельной электрической линии напряжением до 1 кВ К2 = 0,8</t>
  </si>
  <si>
    <t>5 560,05</t>
  </si>
  <si>
    <t>33 360,28</t>
  </si>
  <si>
    <t>ТКР 76%;</t>
  </si>
  <si>
    <t>845 127,03</t>
  </si>
  <si>
    <t>ПОС 6%;</t>
  </si>
  <si>
    <t>66 720,56</t>
  </si>
  <si>
    <t>83 400,69</t>
  </si>
  <si>
    <t>22 240,19</t>
  </si>
  <si>
    <t>55 600,46</t>
  </si>
  <si>
    <t>Сооружений кабельной электрической линии напряжением до 20 кВ:от 6000 до 10000 включительно (кабельная линия 0,23 кВ питания оборудования связи), 13950 (п.м)</t>
  </si>
  <si>
    <t>(138700+165*(0.4*10000+0.6*13950))*1,25*0,8*0,4*1,48
(A+B*(0.4*X2+0.6*X))*К1*К2*Ки1*Кинф</t>
  </si>
  <si>
    <t>6 452,06</t>
  </si>
  <si>
    <t>38 712,36</t>
  </si>
  <si>
    <t>980 713,12</t>
  </si>
  <si>
    <t>77 424,72</t>
  </si>
  <si>
    <t>96 780,90</t>
  </si>
  <si>
    <t>25 808,24</t>
  </si>
  <si>
    <t>64 520,60</t>
  </si>
  <si>
    <t>Линия наружного освещения кабельная протяженностью:от 3000 до 6000 включительно, 45531 (п.м)</t>
  </si>
  <si>
    <t>НЗ_СИТО_ИО "Строительство, реконструкция сетей инженерно-технического обеспечения и объектов инфраструктуры", таб.3.2 п.2-4 (НЗ_СИТО_ИО-3.2-2-4)</t>
  </si>
  <si>
    <t>(437400+64*(0.4*6000+0.6*45531))*1,25*1,25*0,4*1,48
(A+B*(0.4*X2+0.6*X))*К1*К2*Ки1*Кинф</t>
  </si>
  <si>
    <t>(Таб.3.2.1 п.9) Проектирование линий наружного освещения улиц, магистралей, проездов, площадей, парков, скверов, бульваров, территорий жилой застройки, кладбищ, больниц с количеством пунктов питания более одного К1 = 1,25</t>
  </si>
  <si>
    <t>(МНЗ (2021) табл.5.1  п.2) Сейсмичность 9 баллов К=1,3 (табл. 5.1) для 83,16% разделов проектирования (ППО-3%; ТКР-76%; СМ-5%/0,95*0,79=4,16%),К общ (0,8316*1,3+0,1684)=1,25; К2 = 1,25</t>
  </si>
  <si>
    <t>10 819,68</t>
  </si>
  <si>
    <t>64 918,08</t>
  </si>
  <si>
    <t>1 644 591,45</t>
  </si>
  <si>
    <t>129 836,17</t>
  </si>
  <si>
    <t>162 295,21</t>
  </si>
  <si>
    <t>43 278,72</t>
  </si>
  <si>
    <t>108 196,81</t>
  </si>
  <si>
    <t>Система охранная телевизионная наружная (СОТН) с количеством видеокамер:от 50 до 100 включительно, 207 (шт.)</t>
  </si>
  <si>
    <t>НЗ_ИТСО. Нормативные затраты на работы по подготовке проектной документации для создания инженерно-технической системы антитеррористической защищенности объектов жилищно-гражданского назначения. Таб.3.3 п.2-3 (НЗ_ИТСО-3.3-2-3)</t>
  </si>
  <si>
    <t>(144900+6412*(0.4*100+0.6*207))*1,075*0,4*1,48
(A+B*(0.4*X2+0.6*X))*К1*Ки1*Кинф</t>
  </si>
  <si>
    <t>(МНЗ (2021) табл.5.1  п.2) Сейсмичность 9 баллов К=1,3 (табл. 5.1) для 25,22% разделов проектирования (ПЗУ-10,8%; КР-6,6%; ЭО-4,7%; СМ-9,1%/0,909*0,312=3,12%),К общ (0,2522*1,3+0,7478)=1,075; К1 = 1,075</t>
  </si>
  <si>
    <t>ПЗ 18,4%;</t>
  </si>
  <si>
    <t>140 253,70</t>
  </si>
  <si>
    <t>ПЗУ 10,8%;</t>
  </si>
  <si>
    <t>82 322,82</t>
  </si>
  <si>
    <t>КР 6,6%;</t>
  </si>
  <si>
    <t>50 308,39</t>
  </si>
  <si>
    <t>ТХ 40,9%;</t>
  </si>
  <si>
    <t>311 759,58</t>
  </si>
  <si>
    <t>ИОС: ЭО 4,7%;</t>
  </si>
  <si>
    <t>35 825,67</t>
  </si>
  <si>
    <t>ИОС: АВТ 4,5%;</t>
  </si>
  <si>
    <t>34 301,18</t>
  </si>
  <si>
    <t>38 112,42</t>
  </si>
  <si>
    <t>СМ 9,1%;</t>
  </si>
  <si>
    <t>69 364,60</t>
  </si>
  <si>
    <t>Система звуковоспроизведения, система звукоусиления, система фонового звука: от 40 до 100 включительно, 91 (1 место)</t>
  </si>
  <si>
    <t>НЗ "Системы связи и технологические системы объектов капитального строительства непроизводственного назначения" табл. 3.23 п.1 (НЗ_СС_ТС-3.23-1)</t>
  </si>
  <si>
    <t>(12700+1533*91)*0,7*0,4*1,35
(A+B*X)*К2*Ки1*Кинф</t>
  </si>
  <si>
    <t>(ТЧ п.10) При проектировании с использованием кабельной системы проектируемой или существующей локальной вычислительной сети или структурированной кабельной сети здания К2 = 0,7</t>
  </si>
  <si>
    <t>Итоги по разделу 3 Наружные сети инженерного обеспечения:</t>
  </si>
  <si>
    <t xml:space="preserve">     Итого Поз. 15-23</t>
  </si>
  <si>
    <t>7 226 575,36</t>
  </si>
  <si>
    <t xml:space="preserve">     Итого по разделу 3 Наружные сети инженерного обеспечения</t>
  </si>
  <si>
    <t>Раздел 4. Благоустройство и озелениение</t>
  </si>
  <si>
    <t>24</t>
  </si>
  <si>
    <t>Парки, сады, скверы, бульвары площадью:свыше 25 до 50 га, 32,55 (га)</t>
  </si>
  <si>
    <t>СБЦП "Территориальное планирование и планировка территорий (2010)" табл.5 п.5 (СБЦП01-5-5)</t>
  </si>
  <si>
    <t>(36930+1220*32,55)*0,4*6,25
где количество 325500/10000 = 32,55
(A+B*X)*Ки1*Кинф</t>
  </si>
  <si>
    <t>Генплан и транспорт 23%;</t>
  </si>
  <si>
    <t>44 068,58</t>
  </si>
  <si>
    <t>Разбивочные чертежи планировки 9%;</t>
  </si>
  <si>
    <t>17 244,23</t>
  </si>
  <si>
    <t>Дендрологический план 13%;</t>
  </si>
  <si>
    <t>24 908,33</t>
  </si>
  <si>
    <t>Посадочные и разбивочные чертежи озеленения 14%;</t>
  </si>
  <si>
    <t>26 824,35</t>
  </si>
  <si>
    <t>Вертикальная планировка 16%;</t>
  </si>
  <si>
    <t>30 656,40</t>
  </si>
  <si>
    <t>Дорожная сеть 9%;</t>
  </si>
  <si>
    <t>Ливнестоки 7%;</t>
  </si>
  <si>
    <t>13 412,18</t>
  </si>
  <si>
    <t>Смета на строительство 9%;</t>
  </si>
  <si>
    <t>25</t>
  </si>
  <si>
    <t>Пешеходные улицы, длина свыше 0,5 км, 3,45 (км)</t>
  </si>
  <si>
    <t>СБЦ "Городские инженерные сооружения и коммуникации (2008)" табл.1 п.4 (СБЦ65-1-4)</t>
  </si>
  <si>
    <t>(40000+240000*3,45)*1,2*0,96*0,4*6,25
(A+B*X)*К1*К2*Ки1*Кинф</t>
  </si>
  <si>
    <t>(СБЦП МУ(2009) п.3.7) Сейсмичность 9 баллов К=1,3 для 100% разделов (АР- 94%; смета - 6%/0,94*0,94=6%) К=1,3 К1 = 1,2</t>
  </si>
  <si>
    <t>К относ К2 = 0,96</t>
  </si>
  <si>
    <t>Архитектурно-строительные решения 64%;</t>
  </si>
  <si>
    <t>1 599 897,60</t>
  </si>
  <si>
    <t>Проект организации строительства (ПОС) 10%;</t>
  </si>
  <si>
    <t>249 984,00</t>
  </si>
  <si>
    <t>Сметная документация 6%;</t>
  </si>
  <si>
    <t>149 990,40</t>
  </si>
  <si>
    <t>ОВОС, Охрана окружающей среды в период строительства и эксплуатации объекта 20%;</t>
  </si>
  <si>
    <t>499 968,00</t>
  </si>
  <si>
    <t>Итоги по разделу 4 Благоустройство и озелениение:</t>
  </si>
  <si>
    <t xml:space="preserve">     Итого Поз. 24-25</t>
  </si>
  <si>
    <t>2 691 442,50</t>
  </si>
  <si>
    <t xml:space="preserve">     Итого по разделу 4 Благоустройство и озелениение</t>
  </si>
  <si>
    <t>Итоги по смете:</t>
  </si>
  <si>
    <t xml:space="preserve">     Итого Поз. 1-25</t>
  </si>
  <si>
    <t>17 627 980,07</t>
  </si>
  <si>
    <t xml:space="preserve">     ВСЕГО по смете</t>
  </si>
  <si>
    <t>17627980,07</t>
  </si>
  <si>
    <t xml:space="preserve">в ценах 2001 г </t>
  </si>
  <si>
    <t>Составил</t>
  </si>
  <si>
    <t>Щепотин И.А.</t>
  </si>
  <si>
    <t>Проверил</t>
  </si>
  <si>
    <t>Антипова М.А.</t>
  </si>
  <si>
    <t>«Всесезонный туристско-рекреационный комплекс «Каспийский прибрежный кластер», Республика Дагестан. Автомобильные дороги», Проектные работы стадии "Рабочая документация"</t>
  </si>
  <si>
    <t>Итого по расчету: 27 491 981,35 руб.</t>
  </si>
  <si>
    <t>(354000+106200*6,65)*1,08*1,13*0,6*6,25*0,88
(A+B*X)*К3*К4*Ки1*Кинф*Котн</t>
  </si>
  <si>
    <t>Стадийность проектирования Ки1 = 0,6</t>
  </si>
  <si>
    <t>Трасса 5%;</t>
  </si>
  <si>
    <t>242 607,13</t>
  </si>
  <si>
    <t>Земляное полотно 45%;</t>
  </si>
  <si>
    <t>2 183 464,17</t>
  </si>
  <si>
    <t>436 692,83</t>
  </si>
  <si>
    <t>Организация и безопасность движения, обустройство дорог, барьерное ограждение 12%;</t>
  </si>
  <si>
    <t>Охрана окружающей среды 9%;</t>
  </si>
  <si>
    <t>Проект организации строительства ;</t>
  </si>
  <si>
    <t>Сметная документация 8%;</t>
  </si>
  <si>
    <t>388 171,41</t>
  </si>
  <si>
    <t>Котн = 88%</t>
  </si>
  <si>
    <t>(76200+76200*4,23)*1,08*1,13*0,6*6,25*0,89
(A+B*X)*К3*К2*Ки1*Кинф*Котн</t>
  </si>
  <si>
    <t>Трасса 7%;</t>
  </si>
  <si>
    <t>Земляное полотно 43%;</t>
  </si>
  <si>
    <t>784 257,32</t>
  </si>
  <si>
    <t>182 385,42</t>
  </si>
  <si>
    <t>164 146,88</t>
  </si>
  <si>
    <t>145 908,34</t>
  </si>
  <si>
    <t>Котн = 89%</t>
  </si>
  <si>
    <t>(76200+76200*4,74)*1,08*1,13*0,6*6,25*0,89
(A+B*X)*К3*К2*Ки1*Кинф*Котн</t>
  </si>
  <si>
    <t>860 733,66</t>
  </si>
  <si>
    <t>200 170,62</t>
  </si>
  <si>
    <t>180 153,56</t>
  </si>
  <si>
    <t>160 136,49</t>
  </si>
  <si>
    <t>(293020*1)*1,11*0,75*1,08*0,6*6,25*0,19
(A*X)*К4*К2*К3*Ки1*Кинф*Котн</t>
  </si>
  <si>
    <t>План пересечения, примыкания, транспортной развязки с оценкой прогнозируемых транспортных потоков 9%;</t>
  </si>
  <si>
    <t>88 915,82</t>
  </si>
  <si>
    <t>Сметная документация 10%;</t>
  </si>
  <si>
    <t>98 795,36</t>
  </si>
  <si>
    <t>Котн = 19%</t>
  </si>
  <si>
    <t>(293020*19)*1,11*0,75*1,08*0,5*0,6*6,25*0,19
(A*X)*К4*К2*К3*К1*Ки1*Кинф*Котн</t>
  </si>
  <si>
    <t>844 700,29</t>
  </si>
  <si>
    <t>938 555,88</t>
  </si>
  <si>
    <t>(293020*1)*1,11*0,35*0,75*1,08*0,6*6,25*0,19
(A*X)*К4*К1*К2*К3*Ки1*Кинф*Котн</t>
  </si>
  <si>
    <t>31 120,54</t>
  </si>
  <si>
    <t>34 578,37</t>
  </si>
  <si>
    <t>(293020*49)*1,11*0,35*0,75*1,08*0,5*0,6*6,25*0,19
(A*X)*К4*К1*К2*К3*К5*Ки1*Кинф*Котн</t>
  </si>
  <si>
    <t>762 453,16</t>
  </si>
  <si>
    <t>847 170,17</t>
  </si>
  <si>
    <t>(293020*3)*1,11*0,35*0,75*1,08*0,5*0,6*6,25*0,19
(A*X)*К4*К1*К2*К3*К5*Ки1*Кинф*Котн</t>
  </si>
  <si>
    <t>46 680,81</t>
  </si>
  <si>
    <t>51 867,56</t>
  </si>
  <si>
    <t>((35000+190*(0.4*250+0.6*0.5*250))*0,256)*1,11*0,6*6,25*0,37
((A+B*(0.4*X1+0.6*0.5*X1))*Кэкс)*К1*Ки1*Кинф*Котн</t>
  </si>
  <si>
    <t>Архитектурные решения 7%;</t>
  </si>
  <si>
    <t>5 090,90</t>
  </si>
  <si>
    <t>8 727,26</t>
  </si>
  <si>
    <t>Система электроснабжения 7%;</t>
  </si>
  <si>
    <t>Сети связи 5%;</t>
  </si>
  <si>
    <t>3 636,36</t>
  </si>
  <si>
    <t>Смета на строительство 6%;</t>
  </si>
  <si>
    <t>Котн = 37%</t>
  </si>
  <si>
    <t>((35000+190*(0.4*250+0.6*0.5*250))*0,256)*1,11*0,35*27*0,6*6,25*0,37
((A+B*(0.4*X1+0.6*0.5*X1))*Кэкс)*К1*К2*К3*Ки1*Кинф*Котн</t>
  </si>
  <si>
    <t>48 109,04</t>
  </si>
  <si>
    <t>82 472,64</t>
  </si>
  <si>
    <t>34 363,60</t>
  </si>
  <si>
    <t>11 766 370,83</t>
  </si>
  <si>
    <t>(62200+4139*84,44)*1,21*0,6*1,35
(A+B*X)*К3*Ки1*Кинф</t>
  </si>
  <si>
    <t>(МНЗ (2021) табл.5.1  п.2) Сейсмичность 9 баллов К=1,3 к 53,9% разделов (ПЗУ-14%; АР-13%; КР- 21%; ИОС-20%; сметы 6%/0,94*0,68=4,34%) Кобщ (0,7234*1,3+0,2766)=1,22 К3 = 1,21</t>
  </si>
  <si>
    <t>ПЗ ;</t>
  </si>
  <si>
    <t>ПЗУ - ГП 6%;</t>
  </si>
  <si>
    <t>24 210,26</t>
  </si>
  <si>
    <t>ПЗУ - ОР 10%;</t>
  </si>
  <si>
    <t>40 350,44</t>
  </si>
  <si>
    <t>ПЗУ- БЛГ 9%;</t>
  </si>
  <si>
    <t>36 315,40</t>
  </si>
  <si>
    <t>АР 15%;</t>
  </si>
  <si>
    <t>60 525,66</t>
  </si>
  <si>
    <t>84 735,92</t>
  </si>
  <si>
    <t>ИОС - ЭО 4%;</t>
  </si>
  <si>
    <t>16 140,18</t>
  </si>
  <si>
    <t>ИОС - ТС 4%;</t>
  </si>
  <si>
    <t>ИОС - ВС 3%;</t>
  </si>
  <si>
    <t>12 105,13</t>
  </si>
  <si>
    <t>ИОС - ВО 3%;</t>
  </si>
  <si>
    <t>ИОС - СС 4%;</t>
  </si>
  <si>
    <t>ИОС - АВТ 8%;</t>
  </si>
  <si>
    <t>32 280,35</t>
  </si>
  <si>
    <t>ТХ 6%;</t>
  </si>
  <si>
    <t>ПОС ;</t>
  </si>
  <si>
    <t>ООС ;</t>
  </si>
  <si>
    <t>МОПБ ;</t>
  </si>
  <si>
    <t>ТБЭ ;</t>
  </si>
  <si>
    <t>СМ 7%;</t>
  </si>
  <si>
    <t>28 245,31</t>
  </si>
  <si>
    <t>(62200+4139*84,44)*0,2*1,21*0,6*1,35
(A+B*X)*К1*К3*Ки1*Кинф</t>
  </si>
  <si>
    <t>4 842,05</t>
  </si>
  <si>
    <t>8 070,09</t>
  </si>
  <si>
    <t>7 263,08</t>
  </si>
  <si>
    <t>16 947,18</t>
  </si>
  <si>
    <t>3 228,04</t>
  </si>
  <si>
    <t>2 421,03</t>
  </si>
  <si>
    <t>6 456,07</t>
  </si>
  <si>
    <t>5 649,06</t>
  </si>
  <si>
    <t>(41100*6)*1,185*0,2*0,6*1,48
(A*X)*К1*К2*Ки1*Кинф</t>
  </si>
  <si>
    <t>(МНЗ (2021) табл.5.1  п.2) Сейсмичность 9 баллов К=1,3 к 53,9% разделов (ПЗУ-13%; КР- 26,1%; ИОС-13%; сметы 13%/0,87*0,521=7,79%) Кобщ (0,5989*1,3+0,4011)=1,18 К1 = 1,185</t>
  </si>
  <si>
    <t>ПЗУ ;</t>
  </si>
  <si>
    <t>КР 44%;</t>
  </si>
  <si>
    <t>22 835,32</t>
  </si>
  <si>
    <t>ТХ 29%;</t>
  </si>
  <si>
    <t>15 050,55</t>
  </si>
  <si>
    <t>ИОС: АВТ 15%;</t>
  </si>
  <si>
    <t>7 784,77</t>
  </si>
  <si>
    <t>СМ 12%;</t>
  </si>
  <si>
    <t>6 227,81</t>
  </si>
  <si>
    <t>536 103,72</t>
  </si>
  <si>
    <t>((30800+608*(0.4*100+0.6*0.5*100))*0,4)*1,243*0,6*1,48
((A+B*(0.4*X1+0.6*0.5*X1))*Кэкс)*К1*Ки1*Кинф</t>
  </si>
  <si>
    <t>161,95</t>
  </si>
  <si>
    <t>ППО 2%;</t>
  </si>
  <si>
    <t>ТКР 87,5%;</t>
  </si>
  <si>
    <t>28 340,76</t>
  </si>
  <si>
    <t>ПБ ;</t>
  </si>
  <si>
    <t>((122600+641*(0.4*100+0.6*0.5*100))*0,12)*1,24*0,6*1,48
((A+B*(0.4*X1+0.6*0.5*X1))*Кэкс)*К1*Ки1*Кинф</t>
  </si>
  <si>
    <t>110,64</t>
  </si>
  <si>
    <t>ППО 2,5%;</t>
  </si>
  <si>
    <t>553,21</t>
  </si>
  <si>
    <t>ТКР 86,5%;</t>
  </si>
  <si>
    <t>19 141,20</t>
  </si>
  <si>
    <t>ПОС 5,5%;</t>
  </si>
  <si>
    <t>1 217,07</t>
  </si>
  <si>
    <t>1 106,43</t>
  </si>
  <si>
    <t>(588100+370*3840)*1,24*0,6*1,48
(A+B*X)*К1*Ки1*Кинф</t>
  </si>
  <si>
    <t>11 060,20</t>
  </si>
  <si>
    <t>55 301,00</t>
  </si>
  <si>
    <t>1 913 414,57</t>
  </si>
  <si>
    <t>121 662,20</t>
  </si>
  <si>
    <t>110 602,00</t>
  </si>
  <si>
    <t>(103700+62*(0.4*5000+0.6*5750))*1,26*0,6*1,48
(A+B*(0.4*X2+0.6*X))*К1*Ки1*Кинф</t>
  </si>
  <si>
    <t>2 470,49</t>
  </si>
  <si>
    <t>ТКР 92,5%;</t>
  </si>
  <si>
    <t>457 040,10</t>
  </si>
  <si>
    <t>(138700+165*(0.4*10000+0.6*10906))*1,25*0,8*0,6*1,48
(A+B*(0.4*X2+0.6*X))*К1*К2*Ки1*Кинф</t>
  </si>
  <si>
    <t>8 340,07</t>
  </si>
  <si>
    <t>ТКР 89,5%;</t>
  </si>
  <si>
    <t>1 492 872,41</t>
  </si>
  <si>
    <t>ПОС 3%;</t>
  </si>
  <si>
    <t>50 040,42</t>
  </si>
  <si>
    <t>(138700+165*(0.4*10000+0.6*13950))*1,25*0,8*0,6*1,48
(A+B*(0.4*X2+0.6*X))*К1*К2*Ки1*Кинф</t>
  </si>
  <si>
    <t>9 678,09</t>
  </si>
  <si>
    <t>1 732 378,11</t>
  </si>
  <si>
    <t>58 068,54</t>
  </si>
  <si>
    <t>(437400+64*(0.4*6000+0.6*45531))*1,25*1,25*0,6*1,48
(A+B*(0.4*X2+0.6*X))*К1*К2*Ки1*Кинф</t>
  </si>
  <si>
    <t>16 229,52</t>
  </si>
  <si>
    <t>2 905 084,24</t>
  </si>
  <si>
    <t>97 377,13</t>
  </si>
  <si>
    <t>(144900+6412*(0.4*100+0.6*207))*1,075*0,6*1,48
(A+B*(0.4*X2+0.6*X))*К1*Ки1*Кинф</t>
  </si>
  <si>
    <t>КР 18%;</t>
  </si>
  <si>
    <t>205 807,06</t>
  </si>
  <si>
    <t>ТХ 55%;</t>
  </si>
  <si>
    <t>628 854,89</t>
  </si>
  <si>
    <t>ИОС: ЭО 9%;</t>
  </si>
  <si>
    <t>102 903,53</t>
  </si>
  <si>
    <t>ИОС: АВТ 9%;</t>
  </si>
  <si>
    <t>СМ 9%;</t>
  </si>
  <si>
    <t>(12700+1533*91)*0,7*0,6*1,35
(A+B*X)*К2*Ки1*Кинф</t>
  </si>
  <si>
    <t>10 839 863,05</t>
  </si>
  <si>
    <t>(36930+1220*32,55)*0,6*6,25
где количество 325500/10000 = 32,55
(A+B*X)*Ки1*Кинф</t>
  </si>
  <si>
    <t>66 102,86</t>
  </si>
  <si>
    <t>25 866,34</t>
  </si>
  <si>
    <t>37 362,49</t>
  </si>
  <si>
    <t>40 236,53</t>
  </si>
  <si>
    <t>45 984,60</t>
  </si>
  <si>
    <t>20 118,26</t>
  </si>
  <si>
    <t>(40000+240000*3,45)*1,3*0,96*0,6*6,25
(A+B*X)*К1*К2*Ки1*Кинф</t>
  </si>
  <si>
    <t>(СБЦП МУ(2009) п.3.7) Сейсмичность 9 баллов К=1,3 для 100% разделов (АР- 94%; смета - 6%/0,94*0,94=6%) К=1,3 К1 = 1,3</t>
  </si>
  <si>
    <t>Архитектурно-строительные решения 94%;</t>
  </si>
  <si>
    <t>3 818 505,60</t>
  </si>
  <si>
    <t>Проект организации строительства (ПОС) ;</t>
  </si>
  <si>
    <t>243 734,40</t>
  </si>
  <si>
    <t>ОВОС, Охрана окружающей среды в период строительства и эксплуатации объекта ;</t>
  </si>
  <si>
    <t>4 349 643,75</t>
  </si>
  <si>
    <t>27 491 981,35</t>
  </si>
  <si>
    <t>в ценах 2001 г</t>
  </si>
  <si>
    <t>Смета1 РД</t>
  </si>
  <si>
    <t>СМЕТА № СР-1  Геодезическая разбивка</t>
  </si>
  <si>
    <t>Наименование объекта изысканий: Подготовительные работы</t>
  </si>
  <si>
    <t xml:space="preserve">Заказчик </t>
  </si>
  <si>
    <t xml:space="preserve">Подрядчик </t>
  </si>
  <si>
    <t>Сметный расчет составлен по 2024-ВТРК.КПК.АД-ПЗ стр. 27</t>
  </si>
  <si>
    <t>Наименование работ и затрат</t>
  </si>
  <si>
    <t>Единица измерения</t>
  </si>
  <si>
    <t>Кол-во</t>
  </si>
  <si>
    <t>Обоснование стоимости</t>
  </si>
  <si>
    <t>Расчет стоимости, руб.</t>
  </si>
  <si>
    <t>Стоимость, руб.</t>
  </si>
  <si>
    <t xml:space="preserve">Раздел 1. </t>
  </si>
  <si>
    <t>Закрепление трасс железных и автомобильных дорог, магистральных трубопроводов, каналов и коллекторов: категория сложности 1 АД(2024-ВТРК.КПК.АД-ТКР1.1)</t>
  </si>
  <si>
    <t>1 км</t>
  </si>
  <si>
    <t>СБЦ105-16-4-1</t>
  </si>
  <si>
    <t xml:space="preserve">940*15,621
</t>
  </si>
  <si>
    <t>Ки1 = Стадийность проектирования</t>
  </si>
  <si>
    <t>Кинф = 6,2600 (1) 4 кв. 2024 г письмо № 61327 -ИФ/09 от 18.10.2024 г</t>
  </si>
  <si>
    <t>Определение и закрепление мест установки опор по трассам ВЛ 3-20 кВ и магистральных линий связи: категория сложности 1 0,4 кВТ  (2024-ВТРК.КПК.АД-ТКР3)</t>
  </si>
  <si>
    <t>СБЦ105-16-7-1</t>
  </si>
  <si>
    <t xml:space="preserve">489*42,004
</t>
  </si>
  <si>
    <t>Определение и закрепление мест установки опор по трассам ВЛ 3-20 кВ и магистральных линий связи: категория сложности 1  Н.О.(2024-ВТРК.КПК.АД-ТКР4)</t>
  </si>
  <si>
    <t xml:space="preserve">(489*5,88)*0,85
</t>
  </si>
  <si>
    <t>К1 = 0,85 (ОУ п.14) При проведении полевых работ без выплаты работникам полевого довольствия или командировочных</t>
  </si>
  <si>
    <t>Определение и закрепление мест установки опор по трассам ВЛ 3-20 кВ и магистральных линий связи: категория сложности 1 Сети связи (2024-ВТРК.КПК.АД-ТКР5)</t>
  </si>
  <si>
    <t xml:space="preserve">489*5,75
</t>
  </si>
  <si>
    <t>Итоги по разделу 1 :</t>
  </si>
  <si>
    <t xml:space="preserve">     Итого Поз. 1-4</t>
  </si>
  <si>
    <t>40 479,47</t>
  </si>
  <si>
    <t xml:space="preserve">     Всего c учетом "4 кв. 2024 г письмо № 61327 -ИФ/09 от 18.10.2024 г 6,2600"</t>
  </si>
  <si>
    <t>253 401,48</t>
  </si>
  <si>
    <t xml:space="preserve">     Итого по разделу 1 </t>
  </si>
  <si>
    <t xml:space="preserve">Составил </t>
  </si>
  <si>
    <t xml:space="preserve">Проверил </t>
  </si>
  <si>
    <t xml:space="preserve">Сметный расчёт № СР-2   </t>
  </si>
  <si>
    <t>на временные здания и сооружения (ВЗиС) и дополнительные затраты , связанные с производством работ в зимнее время (ЗУ).</t>
  </si>
  <si>
    <t>Составлено в ц. 4 кв. 2024 г</t>
  </si>
  <si>
    <t>№п/п</t>
  </si>
  <si>
    <t>Наименование работ</t>
  </si>
  <si>
    <t>Сметная ст-ть стоимость строительных работ  в т.р.</t>
  </si>
  <si>
    <t>Сметная ст-ть стоимость монтажных  работ  в т.р.</t>
  </si>
  <si>
    <t>Норматив в % ВЗиС</t>
  </si>
  <si>
    <t>Итого ВЗиС строительных работ  т.р.</t>
  </si>
  <si>
    <t>Итого ВЗиС монтажных работ  т.р.</t>
  </si>
  <si>
    <t>Всего   строительных работ с ВЗиС  т.р.</t>
  </si>
  <si>
    <t>Всего   монтажных работ с ВЗиС  т.р.</t>
  </si>
  <si>
    <t>Норматив ЗУ  % от СМР</t>
  </si>
  <si>
    <t xml:space="preserve">Пункты норм методики №325/пр; прил. 4 п. 5.1 </t>
  </si>
  <si>
    <t>Прил. 4 п. 5.1</t>
  </si>
  <si>
    <t>Итого  ЗУ строительных работ  т.р.</t>
  </si>
  <si>
    <t>Итого ЗУ монтажных работ  т.р.</t>
  </si>
  <si>
    <t xml:space="preserve">Строительство временных зданий и сооружений </t>
  </si>
  <si>
    <t>Методика от 19.06.2020  №332/пр, приложение 1</t>
  </si>
  <si>
    <t>ЛС 02-01-01   п.35.2</t>
  </si>
  <si>
    <t>п.55.1</t>
  </si>
  <si>
    <t>ЛС 02-01-02 п. 35.2</t>
  </si>
  <si>
    <t xml:space="preserve"> п.60.3</t>
  </si>
  <si>
    <t>ЛС 02-01-03 п. 35.2</t>
  </si>
  <si>
    <t>КПП</t>
  </si>
  <si>
    <t>ЛС03-01-01 приложение 2  п.4.3</t>
  </si>
  <si>
    <t xml:space="preserve"> п.66</t>
  </si>
  <si>
    <t>ЛС03-01-02 приложение 2  п.4.3</t>
  </si>
  <si>
    <t>ЛС03-01-03 приложение 2  п.4.3</t>
  </si>
  <si>
    <t>ЛС03-01-04 приложение 2  п.4.3</t>
  </si>
  <si>
    <t>ЛС03-01-05 приложение 2  п.4.3</t>
  </si>
  <si>
    <t>ЛС03-01-06 приложение 2  п.4.3</t>
  </si>
  <si>
    <t>ЛС03-01-07 приложение 2  п.4.3</t>
  </si>
  <si>
    <t xml:space="preserve"> Технологические решения</t>
  </si>
  <si>
    <t>ЛС03-01-08 приложение 2  п.4.3</t>
  </si>
  <si>
    <t>ЛС03-01-09 приложение 2  п.4.3</t>
  </si>
  <si>
    <t>Сети связи. КСБ</t>
  </si>
  <si>
    <t>ЛС02-02-01 приложение 2  п.4.3</t>
  </si>
  <si>
    <t>60.3</t>
  </si>
  <si>
    <t>ЛС02-02-02 приложение 2  п.4.3</t>
  </si>
  <si>
    <t>ЛС04-01-01  п39.2</t>
  </si>
  <si>
    <t>п.71</t>
  </si>
  <si>
    <t>ЛС05-01-01  п39.2</t>
  </si>
  <si>
    <t>п.72</t>
  </si>
  <si>
    <t>ЛС04-02-01  п39.2</t>
  </si>
  <si>
    <t>ЛС06-01-01 п.40.1</t>
  </si>
  <si>
    <t>Наружные сети водоснабжения</t>
  </si>
  <si>
    <t>п.76</t>
  </si>
  <si>
    <t>ЛС06-01-02 п. 40.1</t>
  </si>
  <si>
    <t>Наружные сети канализации</t>
  </si>
  <si>
    <t>п.77</t>
  </si>
  <si>
    <t>ЛС06-01-03 п.40.1</t>
  </si>
  <si>
    <t>ИТОГО</t>
  </si>
  <si>
    <t xml:space="preserve">Составил: </t>
  </si>
  <si>
    <t>Щеглова Н.В.</t>
  </si>
  <si>
    <t>Расчёт  СР-3</t>
  </si>
  <si>
    <t>по объекту :«Всесезонный туристско-рекреационный комплекс «Каспийский прибрежный кластер», Республика Дагестан. Автомобильные дороги»</t>
  </si>
  <si>
    <t>в ценах на 4 квартал 2024</t>
  </si>
  <si>
    <t>Наименование (исходные данные)</t>
  </si>
  <si>
    <t>Обозначение,  формула</t>
  </si>
  <si>
    <t>Ед.изм.</t>
  </si>
  <si>
    <t>Показатель</t>
  </si>
  <si>
    <t>Расчетная численность работников , перевозимых по маршруту г. Воронеж -посёлок имени Мичурина , Дербентский район, республика Дагестан и обратно</t>
  </si>
  <si>
    <r>
      <t>Ч</t>
    </r>
    <r>
      <rPr>
        <vertAlign val="subscript"/>
        <sz val="11"/>
        <rFont val="Times New Roman"/>
        <family val="1"/>
        <charset val="204"/>
      </rPr>
      <t>i вр</t>
    </r>
  </si>
  <si>
    <t>чел.</t>
  </si>
  <si>
    <t>2024-ВТРК.КПК.АД-ПОС.ТЧ лист 8</t>
  </si>
  <si>
    <t>Стоимость перевозки одного человека в одном направлении</t>
  </si>
  <si>
    <r>
      <t>З</t>
    </r>
    <r>
      <rPr>
        <vertAlign val="subscript"/>
        <sz val="11"/>
        <rFont val="Times New Roman"/>
        <family val="1"/>
        <charset val="204"/>
      </rPr>
      <t>тр i вп</t>
    </r>
  </si>
  <si>
    <t>руб.</t>
  </si>
  <si>
    <t>Стоимость ж/д билета от  ст. Придача (г. Воронеж) 
до ж/д станции назначения ст. Махачкала</t>
  </si>
  <si>
    <t>по данным КА</t>
  </si>
  <si>
    <t>ТЦ_77_7708503727_07.02.2024_186.1</t>
  </si>
  <si>
    <r>
      <t>Ц</t>
    </r>
    <r>
      <rPr>
        <i/>
        <vertAlign val="subscript"/>
        <sz val="10"/>
        <rFont val="Times New Roman"/>
        <family val="1"/>
        <charset val="204"/>
      </rPr>
      <t>Т</t>
    </r>
  </si>
  <si>
    <t>По расчету</t>
  </si>
  <si>
    <t>Кол-во поездок</t>
  </si>
  <si>
    <r>
      <t>К</t>
    </r>
    <r>
      <rPr>
        <vertAlign val="subscript"/>
        <sz val="11"/>
        <rFont val="Times New Roman"/>
        <family val="1"/>
        <charset val="204"/>
      </rPr>
      <t>п</t>
    </r>
    <r>
      <rPr>
        <sz val="11"/>
        <rFont val="Times New Roman"/>
        <family val="1"/>
        <charset val="204"/>
      </rPr>
      <t>* = Т</t>
    </r>
    <r>
      <rPr>
        <vertAlign val="subscript"/>
        <sz val="11"/>
        <rFont val="Times New Roman"/>
        <family val="1"/>
        <charset val="204"/>
      </rPr>
      <t>стр</t>
    </r>
    <r>
      <rPr>
        <sz val="11"/>
        <rFont val="Times New Roman"/>
        <family val="1"/>
        <charset val="204"/>
      </rPr>
      <t xml:space="preserve"> * Т</t>
    </r>
    <r>
      <rPr>
        <vertAlign val="subscript"/>
        <sz val="11"/>
        <rFont val="Times New Roman"/>
        <family val="1"/>
        <charset val="204"/>
      </rPr>
      <t>в</t>
    </r>
  </si>
  <si>
    <t>3.1</t>
  </si>
  <si>
    <t xml:space="preserve">Продолжительность строительства 
объекта </t>
  </si>
  <si>
    <r>
      <t>Т</t>
    </r>
    <r>
      <rPr>
        <i/>
        <vertAlign val="subscript"/>
        <sz val="10"/>
        <rFont val="Times New Roman"/>
        <family val="1"/>
        <charset val="204"/>
      </rPr>
      <t>стр</t>
    </r>
  </si>
  <si>
    <t>месяц</t>
  </si>
  <si>
    <t>2024-ВТРК.КПК.АД-ПОС.ТЧ лист 43-44</t>
  </si>
  <si>
    <t>3.2</t>
  </si>
  <si>
    <t xml:space="preserve">Переодичность  посещения объекта </t>
  </si>
  <si>
    <r>
      <t>Т</t>
    </r>
    <r>
      <rPr>
        <i/>
        <vertAlign val="subscript"/>
        <sz val="10"/>
        <rFont val="Times New Roman"/>
        <family val="1"/>
        <charset val="204"/>
      </rPr>
      <t>в</t>
    </r>
  </si>
  <si>
    <t>дней</t>
  </si>
  <si>
    <t>письмо 60-24-6015 от 23.12.2024г</t>
  </si>
  <si>
    <t>Количество поездок (туда и обратно)</t>
  </si>
  <si>
    <t>n</t>
  </si>
  <si>
    <t>поездка в две стороны</t>
  </si>
  <si>
    <t>Затраты на перевозку лиц осущесвляющих авторский надзор   г. Воронеж -посёлок имени Мичурина , Дербентский район, республика Дагестан и обратно</t>
  </si>
  <si>
    <t>*Округляется до целого значения в большую сторону.</t>
  </si>
  <si>
    <r>
      <t>Расчет цены перевозки  одного человека автомобильным транспортом Ц</t>
    </r>
    <r>
      <rPr>
        <b/>
        <vertAlign val="subscript"/>
        <sz val="12"/>
        <rFont val="Times New Roman"/>
        <family val="1"/>
        <charset val="204"/>
      </rPr>
      <t xml:space="preserve">Т </t>
    </r>
    <r>
      <rPr>
        <b/>
        <sz val="12"/>
        <rFont val="Times New Roman"/>
        <family val="1"/>
        <charset val="204"/>
      </rPr>
      <t>(от ж/д станции Махачкала  до посёлка имени Мичурина Дербентский р-он  )</t>
    </r>
  </si>
  <si>
    <t>Плечо перевозки</t>
  </si>
  <si>
    <r>
      <t>П</t>
    </r>
    <r>
      <rPr>
        <vertAlign val="subscript"/>
        <sz val="11"/>
        <rFont val="Times New Roman"/>
        <family val="1"/>
        <charset val="204"/>
      </rPr>
      <t>п</t>
    </r>
  </si>
  <si>
    <t>км</t>
  </si>
  <si>
    <t>Скорость перемещения транспортного средства</t>
  </si>
  <si>
    <t>С</t>
  </si>
  <si>
    <t>км/ч</t>
  </si>
  <si>
    <t xml:space="preserve">
Приложение № 6 к Методике № 318/пр**(Дороги с усовершенствованным
покрытием  асфальтобетонные)</t>
  </si>
  <si>
    <t>Время на запланированные остановки при длительном нахождении в пути</t>
  </si>
  <si>
    <r>
      <t>В</t>
    </r>
    <r>
      <rPr>
        <vertAlign val="subscript"/>
        <sz val="11"/>
        <rFont val="Times New Roman"/>
        <family val="1"/>
        <charset val="204"/>
      </rPr>
      <t>о</t>
    </r>
  </si>
  <si>
    <t xml:space="preserve"> час./рейс</t>
  </si>
  <si>
    <t>-</t>
  </si>
  <si>
    <t>Коэффициент, учитывающий подготовительно-заключительное время для выполнения необходимых работ перед выездом на рейс и по возвращении на автотранспортное предприятие, а также на проведение предрейсового медицинского осмотра</t>
  </si>
  <si>
    <t>пункт 23 Методики № 318/пр</t>
  </si>
  <si>
    <t xml:space="preserve">Сметная цена на эксплуатацию транспортного средства с учетом заработной платы водителя, накладных расходов и сметной прибыли в текущем уровне цен </t>
  </si>
  <si>
    <t>Сцэ</t>
  </si>
  <si>
    <t>руб./маш.-ч.</t>
  </si>
  <si>
    <t>5.1.1</t>
  </si>
  <si>
    <t>Сметная цена на эксплуатацию транспортного средства - автобуса вахтового, вместимостью до 30 человек (91.13.03-072)
в уровне цен по состоянию на 01.01.2022</t>
  </si>
  <si>
    <t xml:space="preserve">маш.-ч, руб. </t>
  </si>
  <si>
    <t xml:space="preserve">данные ФГИС ЦС </t>
  </si>
  <si>
    <t>5.1.2</t>
  </si>
  <si>
    <t>индекс по ГОСР для Республики Дагестан на 4 квартал 2024 г.</t>
  </si>
  <si>
    <t>данные ФГИС ЦС на 4 квартал 2024 г  для Республики Дагестан Письмо Минстроя России от 25.11.2024 № 69894-ИФ/09</t>
  </si>
  <si>
    <t>5.2</t>
  </si>
  <si>
    <t>Оплата труда машиниста (средний разряд машинистов 5)</t>
  </si>
  <si>
    <t>чел.-ч, руб.</t>
  </si>
  <si>
    <t>данные ФГИС ЦС для Республика Дагестан</t>
  </si>
  <si>
    <t>5.3</t>
  </si>
  <si>
    <t xml:space="preserve">Накладные расходы </t>
  </si>
  <si>
    <t>п.110, гр. 3 приложения 
к Методике № 812/пр***</t>
  </si>
  <si>
    <t>5.4</t>
  </si>
  <si>
    <t xml:space="preserve"> Сметная прибыль </t>
  </si>
  <si>
    <t>п.110 приложения 
к Методике № 774/пр****</t>
  </si>
  <si>
    <t>Количество мест пассажиров</t>
  </si>
  <si>
    <t>N</t>
  </si>
  <si>
    <t>Цена перевозки одного человека автомобильным транспортом от ст. Махачкала до п. имени Мичурина (в однк сторону)</t>
  </si>
  <si>
    <t>**</t>
  </si>
  <si>
    <t>Методика определения затрат, связанных с осуществлением строительно-монтажных работ вахтовым методом, утвержденная приказом Минстроя России от 15.06.2020 № 318/пр</t>
  </si>
  <si>
    <t>***</t>
  </si>
  <si>
    <t>Методика по разработке и применению нормативов накладных расходов при определении сметной стоимости строительства, реконструкции, капитального ремонта, сноса объектов капитального строительства, утвержденная приказом Минстроя России от 21.12.2020 № 812/пр</t>
  </si>
  <si>
    <t>****</t>
  </si>
  <si>
    <t>Методика по разработке и применению нормативов сметной прибыли при определении сметной стоимости строительства, реконструкции, капитального ремонта, сноса объектов капитального строительства, утвержденная приказом Минстроя России от 11.12.2020 № 774/пр</t>
  </si>
  <si>
    <t>Составил :</t>
  </si>
  <si>
    <t>Расчёт  СР-4</t>
  </si>
  <si>
    <t>Затраты, связанные с доставкой рабочих до поселка  имени Мичурина Дербенский район Республика Дагестан</t>
  </si>
  <si>
    <t>Расчетная численность  работников , перевозимых по маршруту г. Дербент-п. имени Мичурина Дербенский р-он, республика Дагестан и обратно</t>
  </si>
  <si>
    <t>2024-ВТРК.КПК.АД-ПОС.ТЧ  лист 7 ; лист. 39</t>
  </si>
  <si>
    <t>Стоимость перевозки одного человека в  направлении (туда и обратно)</t>
  </si>
  <si>
    <t>2024-ВТРК.КПК.АД-ПОС.ТЧ лист. 39</t>
  </si>
  <si>
    <t>Кол-во рабочих дней</t>
  </si>
  <si>
    <t>Стоимость перевозки   работников , перевозимых по маршруту г. Дербент-п. имени Мичурина Дербенский р-он, республика Дагестан и обратно</t>
  </si>
  <si>
    <t>СТ=Чi вр*Зтр i вп*Кп*</t>
  </si>
  <si>
    <r>
      <t>Расчет цены перевозки  одного человека автомобильным транспортом Ц</t>
    </r>
    <r>
      <rPr>
        <b/>
        <vertAlign val="subscript"/>
        <sz val="12"/>
        <rFont val="Times New Roman"/>
        <family val="1"/>
        <charset val="204"/>
      </rPr>
      <t xml:space="preserve">Т </t>
    </r>
    <r>
      <rPr>
        <b/>
        <sz val="12"/>
        <rFont val="Times New Roman"/>
        <family val="1"/>
        <charset val="204"/>
      </rPr>
      <t>(от Г. Дербент  до посёлка имени Мичурина Дербентский р-он  )</t>
    </r>
  </si>
  <si>
    <t>2024-ВТРК.КПК.АД-ПОС.ТЧ лист 7</t>
  </si>
  <si>
    <t>Коэффициент, учитывающий расстояние от Г. Дербент   до  поселка и обратно</t>
  </si>
  <si>
    <t xml:space="preserve">
Приложение № 6 к Методике № 318/пр**</t>
  </si>
  <si>
    <t>6.1.1</t>
  </si>
  <si>
    <t>Сметная цена на эксплуатацию Автомобили-фургоны "Техническая помощь", мощность двигателя 99 кВт (135 л.с.)
в уровне цен по состоянию на 01.01.2022</t>
  </si>
  <si>
    <t>6.1.2</t>
  </si>
  <si>
    <t>6.2</t>
  </si>
  <si>
    <t>6.3</t>
  </si>
  <si>
    <t>6.4</t>
  </si>
  <si>
    <t>Цена перевозки одного человека автомобильным транспортом от г. Дербент до п. имени Мичурина</t>
  </si>
  <si>
    <t>РАСЧЕТ № СР-5</t>
  </si>
  <si>
    <t>Определение норматива расходов заказчика на осуществление строительного контроля</t>
  </si>
  <si>
    <t xml:space="preserve"> </t>
  </si>
  <si>
    <t>Наименование объекта капитального строительства</t>
  </si>
  <si>
    <r>
      <t>Сметная стоимость строительства по итогам глав 1-12 ССР (графы 4, 5 и 7) (за исключением расходов на приобретение земельных участков)</t>
    </r>
    <r>
      <rPr>
        <b/>
        <sz val="11"/>
        <color theme="1"/>
        <rFont val="Times New Roman"/>
        <family val="1"/>
        <charset val="204"/>
      </rPr>
      <t>, тыс.руб.</t>
    </r>
  </si>
  <si>
    <r>
      <t>Сметная стоимость оборудования по итогам глав 1-12 ССР (графа 6)</t>
    </r>
    <r>
      <rPr>
        <b/>
        <sz val="11"/>
        <color theme="1"/>
        <rFont val="Times New Roman"/>
        <family val="1"/>
        <charset val="204"/>
      </rPr>
      <t>, тыс.руб.</t>
    </r>
  </si>
  <si>
    <r>
      <t xml:space="preserve">Сметная стоимость строительства по итогам глав 1-12 ССР (графы 4, 5, 6 и 7) (за исключением расходов на приобретение земельных участков) </t>
    </r>
    <r>
      <rPr>
        <b/>
        <sz val="11"/>
        <color theme="1"/>
        <rFont val="Times New Roman"/>
        <family val="1"/>
        <charset val="204"/>
      </rPr>
      <t>в базисном уровне цен по состоянию на 01.01.2000</t>
    </r>
  </si>
  <si>
    <t>Норматив затрат на осуществление строительного контроля***, %</t>
  </si>
  <si>
    <t>в текущем уровне цен по состоянию
на 4 кв. 2024</t>
  </si>
  <si>
    <t>Индекс*</t>
  </si>
  <si>
    <t>в базисном уровне цен по состоянию на 01.01.2000</t>
  </si>
  <si>
    <t>Индекс**</t>
  </si>
  <si>
    <t>тыс.руб.</t>
  </si>
  <si>
    <t>млн.руб.</t>
  </si>
  <si>
    <t>* Индекс, рассчитываемый к сметной стоимости строительно-монтажных работ в целом по объекту строительства, по виду объекта " «Автомобильные дороги»  с
применением федеральных и территориальных единичных расценок на IV квартал 2024 г .  Республика Дагестан.</t>
  </si>
  <si>
    <t>Письмо Минстроя России от 30.10.2024 № 63748-АЛ/09:</t>
  </si>
  <si>
    <t>** Индекс, рассчитываемый к сметной стоимости оборудования, по отрасли "Транспорт" на 4 квартал 2024 г. согласно письму Минстроя России от 19.11.2024г. №68729-ИФ/09</t>
  </si>
  <si>
    <t xml:space="preserve">*** в соответствии с приложением к Положению о проведении строительного контроля при осуществлении строительства, реконструкции и капитального ремонта объектов капитального строительства, </t>
  </si>
  <si>
    <t>утвержденному постановлением Правительства Российской Федерации от 21.06.2010 № 468.</t>
  </si>
  <si>
    <t>______________________</t>
  </si>
  <si>
    <t>(должность)</t>
  </si>
  <si>
    <t>(подпись)</t>
  </si>
  <si>
    <t>(расшифровка подписи)</t>
  </si>
  <si>
    <t>Сметный расчет - 6</t>
  </si>
  <si>
    <t xml:space="preserve">стоимости проведения государственной экспертизы проектной документации и результатов 
инженерных изысканий, включая проведение проверки достоверности определения 
сметной стоимости нежилого объекта </t>
  </si>
  <si>
    <t>Наименование предприятия, здания, сооружения</t>
  </si>
  <si>
    <t>Стадия проектирования</t>
  </si>
  <si>
    <t>Проект</t>
  </si>
  <si>
    <t>Вид проектных или изыскательских работ</t>
  </si>
  <si>
    <t xml:space="preserve">Проектные работы </t>
  </si>
  <si>
    <t>Наименование проектной (изыскательской) организации</t>
  </si>
  <si>
    <t>ООО "Бристоль- проект"</t>
  </si>
  <si>
    <t>Наименование организации
заказчика</t>
  </si>
  <si>
    <t>Нежилые объекты. Проектные работы и инженерные изыскания</t>
  </si>
  <si>
    <t>Наименование раздела</t>
  </si>
  <si>
    <t>Стоимость работ проектных и (или) изыскательских работ в в ценах 2001 года, руб.
к=6,25 (Приложение № 5
к письму Минстроя России
от 18.10.2024 № 61327-ИФ/09)</t>
  </si>
  <si>
    <t>Стоимость ПИР в ценах 2001 года, руб.
(Спд + Сиж)</t>
  </si>
  <si>
    <t>% стоимости государственной экспертизы по постановлению Правительства РФ от 05.03.2007 №145 (П)</t>
  </si>
  <si>
    <t>Коэффициент перевода стоимости из цен 2001 года в текущие цены (Ki)</t>
  </si>
  <si>
    <t>Стоимость экспертизы в текущих ценах, руб.
(Сэ)</t>
  </si>
  <si>
    <t>Проектные работы</t>
  </si>
  <si>
    <t>Изыскательские работы</t>
  </si>
  <si>
    <t xml:space="preserve">Итого стоимость </t>
  </si>
  <si>
    <t>Разработал</t>
  </si>
  <si>
    <t>Щеглова Н.В</t>
  </si>
  <si>
    <t>Форма № 2-п</t>
  </si>
  <si>
    <t>СМЕТА № СР-7</t>
  </si>
  <si>
    <t xml:space="preserve">       на мониторинговые работы</t>
  </si>
  <si>
    <t>Наименование предприятия, здания, сооружения, стадии проектирования, этапа, вида проектных или изыскательских работ</t>
  </si>
  <si>
    <t>«Всесезонный туристско-рекреационный комплекс «Каспийский прибрежный кластер», Республика Дагестан. Автомобильные дороги". 
Этап строительства объекта проектирования.</t>
  </si>
  <si>
    <t>Наименование организации-заказчика</t>
  </si>
  <si>
    <t>АО «КАВКАЗ.РФ»</t>
  </si>
  <si>
    <t xml:space="preserve"> ООО «Бристоль-проект»</t>
  </si>
  <si>
    <t>№№ 
п/п</t>
  </si>
  <si>
    <t>Характеристика предприятия, здания сооружения  или вида работ</t>
  </si>
  <si>
    <t xml:space="preserve">№№ таблиц, §§, пунктов или глав Справочника базовых цен </t>
  </si>
  <si>
    <t>Расчет стоимости AX+B или (объем строительно-монтажных работ) x проц./100  или количе-ство x цена</t>
  </si>
  <si>
    <t>Стоимость, 
руб.</t>
  </si>
  <si>
    <t>Справочник базовых цен на инженерно-геологические и инженерно-экологические изыскания / Госстрой России. -  
М. ПНИИИС Госстроя России, 1999 г. 144 с.</t>
  </si>
  <si>
    <t>1. Полевые работы</t>
  </si>
  <si>
    <t>1.1.</t>
  </si>
  <si>
    <t xml:space="preserve">Отбор проб депонирующих сред ОС: </t>
  </si>
  <si>
    <t>- почвы для химических анализов (4х5=20 точ. проб). Общая длина проетируемого объекта равна 15620 м (см. таблицу 3 тома 3.1.1). Соглсно п. 7.1.8.6 СП 502. 1325800.2021, одна объединённая проба приходится на 4 км оси объекта проектирования.</t>
  </si>
  <si>
    <t>стр.73, тб. 60, §7, прим. 1. Стр.7,  п.8. подпункт б), стр.128,  прим. 1.</t>
  </si>
  <si>
    <t>x6,9х0,9х1,05</t>
  </si>
  <si>
    <t>1.2.</t>
  </si>
  <si>
    <t>Наблюдения при передвижении по маршруту при составлении инженерно-экологической карты масштаба 1:50000. Проходимость-хорошая. Категория сложности-II. Длина маршрута при наблюдении за растительностью: 8,048 км.</t>
  </si>
  <si>
    <t>стр. 20, тб. 10, § 1, п.5, прим.</t>
  </si>
  <si>
    <t>x12,5х0,6</t>
  </si>
  <si>
    <t xml:space="preserve">1.3.  </t>
  </si>
  <si>
    <t>Итого по этапу:</t>
  </si>
  <si>
    <t>2.1.</t>
  </si>
  <si>
    <t>2. Лабораторные работы
Почва 
 Санитарно-химические  показатели</t>
  </si>
  <si>
    <t>-определение нефтяных углеводородов хроматографическим методом (4х5=20 точ. проб). Общая длина проетируемого объекта равна 15620 м (см. таблицу 3 тома 3.1.1). Соглсно п. 7.1.8.6 СП 502.1325800.2021 , одна объединённая проба приходится на 4 км оси объекта проектирования.</t>
  </si>
  <si>
    <t>стр. 90, тб. 70, §63.</t>
  </si>
  <si>
    <t>х19,7</t>
  </si>
  <si>
    <t>- полициклических ароматическихе углеводородов (бенз/а/пирен) хроматографическим методом (4х5=20 точ. проб). Общая длина проетируемого объекта равна 15620 м (см. таблицу 3 тома 3.1.1). Соглсно п. 7.1.8.6 СП 502.1325800.2021, одна объединённая проба приходится на 4 км оси объекта проектирования.</t>
  </si>
  <si>
    <t>стр. 91, тб. 70, §66.</t>
  </si>
  <si>
    <t>х95,80</t>
  </si>
  <si>
    <t>3. Камеральные работы</t>
  </si>
  <si>
    <t>3.1.</t>
  </si>
  <si>
    <r>
      <t>Камеральная обработка химических анализов  почв, грунтов, воды водотоков и донных отложений водотоков на загрязненность (</t>
    </r>
    <r>
      <rPr>
        <sz val="12"/>
        <rFont val="Times New Roman Cyr"/>
        <charset val="204"/>
      </rPr>
      <t xml:space="preserve">20 </t>
    </r>
    <r>
      <rPr>
        <sz val="12"/>
        <rFont val="Times New Roman Cyr"/>
        <family val="1"/>
        <charset val="204"/>
      </rPr>
      <t>% от стоимости лабораторных работ).</t>
    </r>
  </si>
  <si>
    <t>стр. 112, тб. 86, § 6.</t>
  </si>
  <si>
    <t>x462,00</t>
  </si>
  <si>
    <t>3.2.</t>
  </si>
  <si>
    <t>x1,3х0,6</t>
  </si>
  <si>
    <t>3.3.</t>
  </si>
  <si>
    <t>Составление технического отчета по изысканиям 
(21 % от стоимости камеральных работ). Категория сложности-II</t>
  </si>
  <si>
    <t>стр. 113, табл. 87, §1</t>
  </si>
  <si>
    <t>х98,68</t>
  </si>
  <si>
    <t>3.4.</t>
  </si>
  <si>
    <t>4. Вспомогательные работы</t>
  </si>
  <si>
    <t>4.1.</t>
  </si>
  <si>
    <t>Расходы по внутреннему транспорту (при растоянии от базы изыскательской организации до участка изысканий от 20 до 25 км и стоимости работ до 5 тыс.руб).</t>
  </si>
  <si>
    <t>стр. 10, табл. 4, § 5.</t>
  </si>
  <si>
    <t>х190,77</t>
  </si>
  <si>
    <t>4.2.</t>
  </si>
  <si>
    <t xml:space="preserve">Расходы по организации и ликвидации работ </t>
  </si>
  <si>
    <t>стр. 12, п. 13, прим. 1</t>
  </si>
  <si>
    <t>х2,5х(190,77+35,77)</t>
  </si>
  <si>
    <t>5.</t>
  </si>
  <si>
    <t>Базовая стоимость экологических изысканий в ценах на 01.01.1991 г.</t>
  </si>
  <si>
    <t>6.</t>
  </si>
  <si>
    <t>Стоимость экологических изысканий на 
4 квартал 2024 г.</t>
  </si>
  <si>
    <t>Письмо Минстроя
России № 61327-ИФ/09
от 18.10.2024 г.</t>
  </si>
  <si>
    <t>7.</t>
  </si>
  <si>
    <t>Производство специальных видов анализов и исследований проб почво-грунтов, донных отложений, поверхностных и подземных вод, снега и льда, выполняемых специализированными лабораториями, имеющими лицензию на проведение таких работ (бактериологический анализ, полные испытания заполнителей в бетоне, радиохимия изотопов и т.д.):</t>
  </si>
  <si>
    <t>стр. 11, п.12</t>
  </si>
  <si>
    <t>Измерение уровней звука</t>
  </si>
  <si>
    <t>7.1.</t>
  </si>
  <si>
    <t>Измерение шума непостоянного в период строительства*. 
Измеряемые параметры: эквивалентный уровень звука; максимальный уровень звука; уровень звукового давления в октавных полосах со среднегеометрическими частотами/.
Стоимость указана согласно п. 11.8 раздела 11 прейскуранта</t>
  </si>
  <si>
    <t>х280,41</t>
  </si>
  <si>
    <t>8.</t>
  </si>
  <si>
    <t>Стоимость экологических изысканий с учётом видов работ, не входящие в СБЦ на 4 квартал 2024 г.</t>
  </si>
  <si>
    <t>59953,12+841,23</t>
  </si>
  <si>
    <t>*-стоимость работы преведена в соотвествии с прейскурантом без учета НДС</t>
  </si>
  <si>
    <t>9.</t>
  </si>
  <si>
    <t>ИТОГО:</t>
  </si>
  <si>
    <t xml:space="preserve">Шестьдесят тысяч семьсот девяносто четыре рубля 35 коп. </t>
  </si>
  <si>
    <t>Р.А. Кондауров</t>
  </si>
  <si>
    <t>Расчёт  СР-8</t>
  </si>
  <si>
    <t xml:space="preserve">Затраты на кадастровые работы </t>
  </si>
  <si>
    <t>в ценах на4 квартал 2024</t>
  </si>
  <si>
    <t>кол-во</t>
  </si>
  <si>
    <t>стоимость Б/ндс руб.</t>
  </si>
  <si>
    <t xml:space="preserve">Кадастровые работы </t>
  </si>
  <si>
    <t>услуга</t>
  </si>
  <si>
    <t>ТЦ_5_0546026049_15.11.2024_188.2</t>
  </si>
  <si>
    <t>Итого:</t>
  </si>
  <si>
    <t>проверка</t>
  </si>
  <si>
    <t>Приложение № 3</t>
  </si>
  <si>
    <t>Утверждено приказом Минстроя РФ № 421/пр от 4 августа 2020 г. в редакции приказа № 557/пр от 7 июля 2022 г.</t>
  </si>
  <si>
    <t>Наименование программного продукта</t>
  </si>
  <si>
    <t>ГРАНД-Смета, версия 2025.2</t>
  </si>
  <si>
    <t xml:space="preserve">Наименование редакции сметных нормативов  </t>
  </si>
  <si>
    <t>Приказ Минстроя России от 30.12.2021 № 1046/пр; Приказ Минстроя России от 04.08.2020 № 421/пр; Приказ Минстроя России от 21.12.2020 № 812/пр; Приказ Минстроя России от 11.12.2020 № 774/пр; Приказ Минстроя России от 02.08.2023 № 551/пр; Приказ Минстроя России от 14.11.2023 № 817/пр; Приказ Минстроя России от 16.02.2024 № 102/пр; Приказ Минстроя России от 13.05.2024 №323/пр; Приказ Минстроя России от 09.08.2024 №524/пр; Приказ Минстроя России от 07.11.2024 №747/пр</t>
  </si>
  <si>
    <t xml:space="preserve">Реквизиты приказа  Минстроя России  об утверждении дополнений и изменений к сметным нормативам </t>
  </si>
  <si>
    <t>Приказ Минстроя России от 18 мая 2022 г. № 378/пр, Приказ Минстроя России от 26 августа 2022 г. № 703/пр, Приказ Минстроя России от 26 октября 2022 г. № 905/пр, Приказ Минстроя России от 27 декабря 2022 г. № 1133/пр, Приказ Минстроя России от 10 февраля 2023 г. № 84/пр, Приказ Минстроя России от 11.05.2023 №335/пр; Приказ Минстроя России от 07.07.2022 № 557/пр; Приказ Минстроя России от 02.09.2021 № 636/пр, Приказ Минстроя России от 26.07.2022 № 611/пр; Приказ Минстроя России от 22.04.2022 № 317/пр; Приказ Минстроя России от 02.08.2023 № 551/пр; Приказ Минстроя России от 14.11.2023 № 817/пр; Приказ Минстроя России от 30.01.2024 № 55/пр;  Приказ Минстроя России от 16.02.2024 № 102/пр;  Приказ Минстроя России от 13.05.2024 №323/пр; Приказ Минстроя России от 09.08.2024 №524/пр; Приказ Минстроя России от 07.11.2024 №747/пр</t>
  </si>
  <si>
    <t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 в соответствии  пунктом 85 Методики  расчета индексов изменения  сметной стоимости строительства, утвержденной  приказом Министерства строительства и жилищно-коммунального хозяйства Российской Федерации от 5 июня 2019 г. № 326/пр¹</t>
  </si>
  <si>
    <t>Письмо Минстроя России от 25.11.2024 № 69894-ИФ/09</t>
  </si>
  <si>
    <t xml:space="preserve">Реквизиты нормативного  правового  акта  об утверждении оплаты труда, утверждаемый  в соответствии с пунктом 22(1) Правилами мониторинга цен, утвержденными постановлением Правительства Российской Федерации от 23 декабря 2016 г. № 1452 </t>
  </si>
  <si>
    <t>Приказ Министерства строительства,архитектуры и жилищно-коммунального хозяйства Республики Дагестан от 09.04.2024 № 11-Пр-76</t>
  </si>
  <si>
    <t xml:space="preserve">Обоснование принятых текущих цен на строительные ресурсы </t>
  </si>
  <si>
    <t xml:space="preserve">Наименование субъекта Российской Федерации </t>
  </si>
  <si>
    <t>5. Республика Дагестан</t>
  </si>
  <si>
    <t xml:space="preserve">Наименование зоны субъекта Российской Федерации </t>
  </si>
  <si>
    <t>Республика Дагестан</t>
  </si>
  <si>
    <t>«Всесезонный туристско-рекреационный комплекс «Каспийский прибрежный кластер», Республика Дагестан.</t>
  </si>
  <si>
    <t>ЛОКАЛЬНЫЙ СМЕТНЫЙ РАСЧЕТ (СМЕТА) № 02-01-01</t>
  </si>
  <si>
    <t xml:space="preserve"> (наименование работ и затрат)</t>
  </si>
  <si>
    <t xml:space="preserve">Составлен </t>
  </si>
  <si>
    <t>ресурсно-индексным</t>
  </si>
  <si>
    <t>методом</t>
  </si>
  <si>
    <t>Основание</t>
  </si>
  <si>
    <t>2024-ВТРК.КПК.АД-ТКР1.1</t>
  </si>
  <si>
    <t xml:space="preserve">Составлен(а) в текущем уровне цен </t>
  </si>
  <si>
    <t>IV квартал 2024 года</t>
  </si>
  <si>
    <t xml:space="preserve">Сметная стоимость </t>
  </si>
  <si>
    <t>строительных работ</t>
  </si>
  <si>
    <t>Средства на оплату труда рабочих</t>
  </si>
  <si>
    <t>Средства на оплату труда машинистов</t>
  </si>
  <si>
    <t>Нормативные затраты труда рабочих</t>
  </si>
  <si>
    <t>чел.-ч.</t>
  </si>
  <si>
    <t>Нормативные затраты труда машинистов</t>
  </si>
  <si>
    <t>Количество</t>
  </si>
  <si>
    <t>Сметная стоимость, руб.</t>
  </si>
  <si>
    <t>на единицу измерения</t>
  </si>
  <si>
    <t>коэффициенты</t>
  </si>
  <si>
    <t>всего с учетом коэффициентов</t>
  </si>
  <si>
    <t>на единицу измерения в базисном уровне цен</t>
  </si>
  <si>
    <t>индекс</t>
  </si>
  <si>
    <t>на единицу измерения в текущем уровне цен</t>
  </si>
  <si>
    <t>всего в текущем уровне цен</t>
  </si>
  <si>
    <t>Раздел 1. Земляные работы механизированные</t>
  </si>
  <si>
    <t>ГЭСН01-01-022-07</t>
  </si>
  <si>
    <t>Разработка грунта с погрузкой на автомобили-самосвалы в траншеях экскаватором «обратная лопата» с ковшом вместимостью 0,65 (0,5-1) м3, группа грунтов: 1</t>
  </si>
  <si>
    <t>1000 м3</t>
  </si>
  <si>
    <t>ОТм(ЗТм)</t>
  </si>
  <si>
    <t>чел.-ч</t>
  </si>
  <si>
    <t>91.01.05-086</t>
  </si>
  <si>
    <t>Экскаваторы одноковшовые дизельные на гусеничном ходу, объем ковша 0,65 м3</t>
  </si>
  <si>
    <t>маш.-ч</t>
  </si>
  <si>
    <t>4-100-060</t>
  </si>
  <si>
    <t xml:space="preserve">ОТм(Зтм) Средний разряд машинистов 6 </t>
  </si>
  <si>
    <t>Итого прямые затраты</t>
  </si>
  <si>
    <t>ФОТ</t>
  </si>
  <si>
    <t>Пр/812-001.1-1</t>
  </si>
  <si>
    <t>НР Земляные работы, выполняемые механизированным способом</t>
  </si>
  <si>
    <t>%</t>
  </si>
  <si>
    <t>Пр/774-001.1</t>
  </si>
  <si>
    <t>СП Земляные работы, выполняемые механизированным способом</t>
  </si>
  <si>
    <t>Всего по позиции</t>
  </si>
  <si>
    <t>02-15-1-01-0003</t>
  </si>
  <si>
    <t>Перевозка грузов I класса автомобилями-самосвалами грузоподъемностью до 15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3 км</t>
  </si>
  <si>
    <t>т</t>
  </si>
  <si>
    <t>02-15-1-01-0001</t>
  </si>
  <si>
    <t>Перевозка грузов I класса автомобилями-самосвалами грузоподъемностью до 15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1 км</t>
  </si>
  <si>
    <t>02-15-1-01-0002</t>
  </si>
  <si>
    <t>Перевозка грузов I класса автомобилями-самосвалами грузоподъемностью до 15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2 км</t>
  </si>
  <si>
    <t>02-15-1-01-0004</t>
  </si>
  <si>
    <t>Перевозка грузов I класса автомобилями-самосвалами грузоподъемностью до 15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4 км</t>
  </si>
  <si>
    <t>02-15-1-01-0005</t>
  </si>
  <si>
    <t>Перевозка грузов I класса автомобилями-самосвалами грузоподъемностью до 15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5 км</t>
  </si>
  <si>
    <t>02-15-1-01-0006</t>
  </si>
  <si>
    <t>Перевозка грузов I класса автомобилями-самосвалами грузоподъемностью до 15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6 км</t>
  </si>
  <si>
    <t>02-15-1-01-0007</t>
  </si>
  <si>
    <t>Перевозка грузов I класса автомобилями-самосвалами грузоподъемностью до 15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7 км</t>
  </si>
  <si>
    <t>Устройство насыпи</t>
  </si>
  <si>
    <t>ГЭСН01-01-022-08</t>
  </si>
  <si>
    <t>Разработка грунта с погрузкой на автомобили-самосвалы в траншеях экскаватором «обратная лопата» с ковшом вместимостью 0,65 (0,5-1) м3, группа грунтов: 2</t>
  </si>
  <si>
    <t>26</t>
  </si>
  <si>
    <t>уплотнение</t>
  </si>
  <si>
    <t>27</t>
  </si>
  <si>
    <t>ГЭСН01-02-001-03</t>
  </si>
  <si>
    <t>Уплотнение грунта прицепными катками на пневмоколесном ходу 25 т на первый проход по одному следу при толщине слоя: 40 см</t>
  </si>
  <si>
    <t>91.01.01-035</t>
  </si>
  <si>
    <t>Бульдозеры, мощность 79 кВт (108 л.с.)</t>
  </si>
  <si>
    <t>91.08.03-007</t>
  </si>
  <si>
    <t>Катки прицепные пневмоколесные статические, масса 25 т</t>
  </si>
  <si>
    <t>91.15.02-024</t>
  </si>
  <si>
    <t>Тракторы на гусеничном ходу, мощность 79 кВт (108 л.с.)</t>
  </si>
  <si>
    <t>4-100-050</t>
  </si>
  <si>
    <t xml:space="preserve">ОТм(Зтм) Средний разряд машинистов 5 </t>
  </si>
  <si>
    <t>28</t>
  </si>
  <si>
    <t>ГЭСН01-02-001-09</t>
  </si>
  <si>
    <t>На каждый последующий проход по одному следу добавлять: к норме 01-02-001-03</t>
  </si>
  <si>
    <t>до 6 проходов</t>
  </si>
  <si>
    <t>6-1=5 ПЗ=5 (ОЗП=5; ЭМ=5 к расх.; ЗПМ=5; МАТ=5 к расх.; ТЗ=5; ТЗМ=5)</t>
  </si>
  <si>
    <t>29</t>
  </si>
  <si>
    <t>30</t>
  </si>
  <si>
    <t>31</t>
  </si>
  <si>
    <t>ГЭСН01-02-006-01</t>
  </si>
  <si>
    <t>Полив водой уплотняемого грунта насыпей</t>
  </si>
  <si>
    <t>ОТ(ЗТ)</t>
  </si>
  <si>
    <t>1-100-10</t>
  </si>
  <si>
    <t>Средний разряд работы 1,0</t>
  </si>
  <si>
    <t>91.13.01-038</t>
  </si>
  <si>
    <t>Машины поливомоечные, вместимость цистерны 6 м3</t>
  </si>
  <si>
    <t>4-100-040</t>
  </si>
  <si>
    <t xml:space="preserve">ОТм(Зтм) Средний разряд машинистов 4 </t>
  </si>
  <si>
    <t>01.7.03.01-0001</t>
  </si>
  <si>
    <t>Вода</t>
  </si>
  <si>
    <t>м3</t>
  </si>
  <si>
    <t>Планировка</t>
  </si>
  <si>
    <t>32</t>
  </si>
  <si>
    <t>ГЭСН01-02-027-09</t>
  </si>
  <si>
    <t>Планировка откосов и полотна: выемок механизированным способом, группа грунтов 2</t>
  </si>
  <si>
    <t>1000 м2</t>
  </si>
  <si>
    <t>1-100-18</t>
  </si>
  <si>
    <t>Средний разряд работы 1,8</t>
  </si>
  <si>
    <t>91.01.02-004</t>
  </si>
  <si>
    <t>Автогрейдеры среднего типа, мощность 99 кВт (135 л.с.)</t>
  </si>
  <si>
    <t>Пр/812-001.4-1</t>
  </si>
  <si>
    <t>НР Земляные работы, выполняемые по другим видам работ (подготовительным, сопутствующим, укрепительным)</t>
  </si>
  <si>
    <t>Пр/774-001.4</t>
  </si>
  <si>
    <t>СП Земляные работы, выполняемые по другим видам работ (подготовительным, сопутствующим, укрепительным)</t>
  </si>
  <si>
    <t>Транспортировка плодородного слоя для укрепления откосов</t>
  </si>
  <si>
    <t>33</t>
  </si>
  <si>
    <t>34</t>
  </si>
  <si>
    <t>35</t>
  </si>
  <si>
    <t>ГЭСН01-02-040-02</t>
  </si>
  <si>
    <t>Укрепление откосов земляных сооружений посевом многолетних трав: механизированным способом</t>
  </si>
  <si>
    <t>100 м2</t>
  </si>
  <si>
    <t>91.01.01-034</t>
  </si>
  <si>
    <t>Бульдозеры, мощность 59 кВт (80 л.с.)</t>
  </si>
  <si>
    <t>91.12.07-001</t>
  </si>
  <si>
    <t>Агрегаты для травосеяния на откосах автомобильных и железных дорог</t>
  </si>
  <si>
    <t>16.3.02.03-0004</t>
  </si>
  <si>
    <t>Удобрение сложно-смешанное гранулированное, насыпью</t>
  </si>
  <si>
    <t>Н</t>
  </si>
  <si>
    <t>16.2.01.02</t>
  </si>
  <si>
    <t>Земля растительная</t>
  </si>
  <si>
    <t>16.2.02.07</t>
  </si>
  <si>
    <t>Семена трав</t>
  </si>
  <si>
    <t>кг</t>
  </si>
  <si>
    <t>36</t>
  </si>
  <si>
    <t>ФСБЦ-16.2.02.07-0161</t>
  </si>
  <si>
    <t>Семена газонных трав (смесь Городская)</t>
  </si>
  <si>
    <t>Итоги по разделу 1 Земляные работы механизированные :</t>
  </si>
  <si>
    <t xml:space="preserve">     Всего прямые затраты (справочно)</t>
  </si>
  <si>
    <t xml:space="preserve">          в том числе:</t>
  </si>
  <si>
    <t xml:space="preserve">               Оплата труда рабочих</t>
  </si>
  <si>
    <t xml:space="preserve">               Эксплуатация машин</t>
  </si>
  <si>
    <t xml:space="preserve">               Оплата труда машинистов (Отм)</t>
  </si>
  <si>
    <t xml:space="preserve">               Материалы</t>
  </si>
  <si>
    <t xml:space="preserve">               Перевозка</t>
  </si>
  <si>
    <t xml:space="preserve">     Строительные работы</t>
  </si>
  <si>
    <t xml:space="preserve">          Строительные работы</t>
  </si>
  <si>
    <t xml:space="preserve">               в том числе:</t>
  </si>
  <si>
    <t xml:space="preserve">                    оплата труда</t>
  </si>
  <si>
    <t xml:space="preserve">                    эксплуатация машин и механизмов</t>
  </si>
  <si>
    <t xml:space="preserve">                    оплата труда машинистов (Отм)</t>
  </si>
  <si>
    <t xml:space="preserve">                    материалы</t>
  </si>
  <si>
    <t xml:space="preserve">                    накладные расходы</t>
  </si>
  <si>
    <t xml:space="preserve">                    сметная прибыль</t>
  </si>
  <si>
    <t xml:space="preserve">          Перевозка</t>
  </si>
  <si>
    <t xml:space="preserve">     Всего ФОТ (справочно)</t>
  </si>
  <si>
    <t xml:space="preserve">     Всего накладные расходы (справочно)</t>
  </si>
  <si>
    <t xml:space="preserve">     Всего сметная прибыль (справочно)</t>
  </si>
  <si>
    <t xml:space="preserve"> Всего по разделу 1 Земляные работы механизированные</t>
  </si>
  <si>
    <t xml:space="preserve">     справочно:</t>
  </si>
  <si>
    <t xml:space="preserve">          Затраты труда рабочих</t>
  </si>
  <si>
    <t>44139,09052</t>
  </si>
  <si>
    <t xml:space="preserve">          Затраты труда машинистов</t>
  </si>
  <si>
    <t>21138,6085</t>
  </si>
  <si>
    <t>ВСЕГО по смете</t>
  </si>
  <si>
    <t>1. Зарегистрирован Министерством юстиции Российской Федерации 10 сентября 2019 г., регистрационный № 55869), с изменениями, внесенными приказом Министерства строительства и жилищно-коммунального хозяйства Российской Федерации от 20 февраля 2021 г. № 79/пр (зарегистрирован Министерством юстиции Российской Федерации 9 августа 2021 г., регистрационный № 64577)</t>
  </si>
  <si>
    <t>² Под прочими затратами понимаются затраты, учитываемые в соответствии с пунктом 184 Методики.</t>
  </si>
  <si>
    <t>³ Под прочими работами понимаются затраты, учитываемые в соответствии с пунктами 122-128 Методики.</t>
  </si>
  <si>
    <t>ЛОКАЛЬНЫЙ СМЕТНЫЙ РАСЧЕТ (СМЕТА) № 02-01-02</t>
  </si>
  <si>
    <t>Раздел 1. Дорожная одежда Конструкции проезжай части</t>
  </si>
  <si>
    <t>ТИП 1 п</t>
  </si>
  <si>
    <t>Основание из Щебня толщ. 20 см нижний слой</t>
  </si>
  <si>
    <t>ГЭСН27-04-007-03</t>
  </si>
  <si>
    <t>Устройство оснований толщиной 15 см из щебня при укатке каменных материалов с пределом прочности на сжатие до 68,6 МПа (700 кгс/см2): нижнего слоя двухслойных</t>
  </si>
  <si>
    <t>1-100-25</t>
  </si>
  <si>
    <t>Средний разряд работы 2,5</t>
  </si>
  <si>
    <t>91.06.05-011</t>
  </si>
  <si>
    <t>Погрузчики одноковшовые универсальные фронтальные пневмоколесные, номинальная вместимость основного ковша 2,6 м3, грузоподъемность 5 т</t>
  </si>
  <si>
    <t>91.08.03-013</t>
  </si>
  <si>
    <t>Катки самоходные гладкие вибрационные, масса 9 т</t>
  </si>
  <si>
    <t>91.08.03-016</t>
  </si>
  <si>
    <t>Катки самоходные гладкие вибрационные, масса 8 т</t>
  </si>
  <si>
    <t>02.2.05.04</t>
  </si>
  <si>
    <t>Щебень для дорожного строительства М 600, основная фракция 31,5-63 мм</t>
  </si>
  <si>
    <t>Пр/812-021.0-1</t>
  </si>
  <si>
    <t>НР Автомобильные дороги</t>
  </si>
  <si>
    <t>Пр/774-021.0</t>
  </si>
  <si>
    <t>СП Автомобильные дороги</t>
  </si>
  <si>
    <t>ФСБЦ-02.2.05.04-2104</t>
  </si>
  <si>
    <t>Щебень из плотных горных пород для строительных работ М 600, фракция 40-80(70) мм</t>
  </si>
  <si>
    <t xml:space="preserve">Щебень из плотных горных пород для строительных работ М 600, фракция 40-80(70) мм </t>
  </si>
  <si>
    <t>ФСБЦ-02.2.05.04-2104_02-30-1-01-0030</t>
  </si>
  <si>
    <t xml:space="preserve">Перевозка грузов I класса автомобилями-самосвалами грузоподъемностью до 30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30 км </t>
  </si>
  <si>
    <t>1т груза</t>
  </si>
  <si>
    <t>ФСБЦ-02.2.05.04-2104_02-30-1-01-0091</t>
  </si>
  <si>
    <t xml:space="preserve">Перевозка грузов I класса автомобилями-самосвалами грузоподъемностью до 30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91 км </t>
  </si>
  <si>
    <t>ГЭСН27-04-007-04</t>
  </si>
  <si>
    <t>На каждый 1 см изменения толщины слоя добавлять или исключать к нормам 27-04-007-01, 27-04-007-02, 27-04-007-03</t>
  </si>
  <si>
    <t>15-10</t>
  </si>
  <si>
    <t>до 10 ПЗ=5 (ОЗП=5; ЭМ=5 к расх.; ЗПМ=5; МАТ=5 к расх.; ТЗ=5; ТЗМ=5)</t>
  </si>
  <si>
    <t>4.1</t>
  </si>
  <si>
    <t>4.2</t>
  </si>
  <si>
    <t>6.1</t>
  </si>
  <si>
    <t>до 10 см ПЗ=5 (ОЗП=5; ЭМ=5 к расх.; ЗПМ=5; МАТ=5 к расх.; ТЗ=5; ТЗМ=5)</t>
  </si>
  <si>
    <t>8.1</t>
  </si>
  <si>
    <t>8.2</t>
  </si>
  <si>
    <t>Основание из Щебня толщ. 18 см нижний слой</t>
  </si>
  <si>
    <t>10.1</t>
  </si>
  <si>
    <t>10.2</t>
  </si>
  <si>
    <t>3 см</t>
  </si>
  <si>
    <t>18-15 ПЗ=3 (ОЗП=3; ЭМ=3 к расх.; ЗПМ=3; МАТ=3 к расх.; ТЗ=3; ТЗМ=3)</t>
  </si>
  <si>
    <t>12.1</t>
  </si>
  <si>
    <t>12.2</t>
  </si>
  <si>
    <t>Основание из Щебня толщ. 15 см верхний слой</t>
  </si>
  <si>
    <t>ГЭСН27-04-007-02</t>
  </si>
  <si>
    <t>Устройство оснований толщиной 15 см из щебня при укатке каменных материалов с пределом прочности на сжатие до 68,6 МПа (700 кгс/см2): верхнего слоя двухслойных</t>
  </si>
  <si>
    <t>91.08.07-015</t>
  </si>
  <si>
    <t>Распределители щебня и гравия навесные на базе самосвала, ширина распределения 3000 мм</t>
  </si>
  <si>
    <t>Щебень для дорожного строительства М 600, расклинивающая фракция 8-16 мм</t>
  </si>
  <si>
    <t>14.1</t>
  </si>
  <si>
    <t>14.2</t>
  </si>
  <si>
    <t>ФСБЦ-02.2.05.04-2040</t>
  </si>
  <si>
    <t>Щебень из плотных горных пород для строительных работ М 600, фракция 10-15 мм</t>
  </si>
  <si>
    <t xml:space="preserve">Щебень из плотных горных пород для строительных работ М 600, фракция 10-15 мм </t>
  </si>
  <si>
    <t>15.1</t>
  </si>
  <si>
    <t>ФСБЦ-02.2.05.04-2040_02-30-1-01-0030</t>
  </si>
  <si>
    <t>15.2</t>
  </si>
  <si>
    <t>ФСБЦ-02.2.05.04-2040_02-30-1-01-0091</t>
  </si>
  <si>
    <t>Асфальтобетонное покрытие -5 см</t>
  </si>
  <si>
    <t>ГЭСН27-06-031-02</t>
  </si>
  <si>
    <t>Устройство покрытия из горячих асфальтобетонных смесей асфальтоукладчиками: четвертого типоразмера, ширина укладки более 6 м, толщина слоя 4 см</t>
  </si>
  <si>
    <t>1-100-37</t>
  </si>
  <si>
    <t>Средний разряд работы 3,7</t>
  </si>
  <si>
    <t>91.08.01-003</t>
  </si>
  <si>
    <t>Асфальтоукладчики гусеничные, максимальная ширина укладки 11 м, скорость укладки до 25 м/мин, производительность 900 т/ч</t>
  </si>
  <si>
    <t>4-100-080</t>
  </si>
  <si>
    <t xml:space="preserve">ОТм(Зтм) Средний разряд машинистов 8 </t>
  </si>
  <si>
    <t>91.08.02-002</t>
  </si>
  <si>
    <t>Автогудронаторы, емкость цистерны 7000 л</t>
  </si>
  <si>
    <t>4-100-045</t>
  </si>
  <si>
    <t xml:space="preserve">ОТм(Зтм) Средний разряд машинистов 4,5 </t>
  </si>
  <si>
    <t>91.08.02-011</t>
  </si>
  <si>
    <t>Гудронаторы ручные</t>
  </si>
  <si>
    <t>91.08.03-025</t>
  </si>
  <si>
    <t>Катки самоходные комбинированные вибрационные, масса 7 т</t>
  </si>
  <si>
    <t>91.08.03-045</t>
  </si>
  <si>
    <t>Катки самоходные гладкие вибрационные, масса 7 т</t>
  </si>
  <si>
    <t>91.08.11-031</t>
  </si>
  <si>
    <t>Перегружатели асфальтовой смеси, емкость бункера до 25 т</t>
  </si>
  <si>
    <t>01.3.01.03-0002</t>
  </si>
  <si>
    <t>Керосин для технических целей</t>
  </si>
  <si>
    <t>01.2.01.01</t>
  </si>
  <si>
    <t>Битумы нефтяные дорожные</t>
  </si>
  <si>
    <t>П,Н</t>
  </si>
  <si>
    <t>04.2.01.01</t>
  </si>
  <si>
    <t>Смеси асфальтобетонные</t>
  </si>
  <si>
    <t>ФСБЦ-04.2.01.01-1168</t>
  </si>
  <si>
    <t>Смеси асфальтобетонные А 16 НН на БНД</t>
  </si>
  <si>
    <t>ФСБЦ-01.2.01.01-0001</t>
  </si>
  <si>
    <t>Битум нефтяной дорожный МГ 40/70, МГ 70/130, МГ 130/200, СГ 40/70, СГ 70/130, СГ 130/200</t>
  </si>
  <si>
    <t xml:space="preserve">Битум нефтяной дорожный МГ 40/70, МГ 70/130, МГ 130/200, СГ 40/70, СГ 70/130, СГ 130/200 </t>
  </si>
  <si>
    <t>18.1</t>
  </si>
  <si>
    <t>ФСБЦ-01.2.01.01-0001_02-30-1-01-0030</t>
  </si>
  <si>
    <t>18.2</t>
  </si>
  <si>
    <t>ФСБЦ-01.2.01.01-0001_02-30-1-01-0122</t>
  </si>
  <si>
    <t xml:space="preserve">Перевозка грузов I класса автомобилями-самосвалами грузоподъемностью до 30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122 км </t>
  </si>
  <si>
    <t>ГЭСН27-06-032-02</t>
  </si>
  <si>
    <t>При изменении толщины покрытия на 0,5 см добавлять или исключать: к норме 27-06-031-02</t>
  </si>
  <si>
    <t>1-100-27</t>
  </si>
  <si>
    <t>Средний разряд работы 2,7</t>
  </si>
  <si>
    <t>Асфальт 5 см ЩМА -16</t>
  </si>
  <si>
    <t>22.1</t>
  </si>
  <si>
    <t>22.2</t>
  </si>
  <si>
    <t>ФСБЦ-04.2.03.01-0051</t>
  </si>
  <si>
    <t>Смеси асфальтобетонные щебеночно-мастичные ЩМА-15 на ПБВ</t>
  </si>
  <si>
    <t>ТИП2 П</t>
  </si>
  <si>
    <t>Песчаное основание 20 см</t>
  </si>
  <si>
    <t>ГЭСН27-04-001-01</t>
  </si>
  <si>
    <t>Устройство подстилающих и выравнивающих слоев оснований: из песка</t>
  </si>
  <si>
    <t>100 м3</t>
  </si>
  <si>
    <t>1-100-23</t>
  </si>
  <si>
    <t>Средний разряд работы 2,3</t>
  </si>
  <si>
    <t>91.08.03-030</t>
  </si>
  <si>
    <t>Катки самоходные пневмоколесные статические, масса 30 т</t>
  </si>
  <si>
    <t>02.3.01.02</t>
  </si>
  <si>
    <t>Песок для строительных работ природный</t>
  </si>
  <si>
    <t>ФСБЦ-02.3.01.02-1104</t>
  </si>
  <si>
    <t>Песок природный для строительных работ I класс, средний</t>
  </si>
  <si>
    <t xml:space="preserve">Песок природный для строительных работ I класс, средний </t>
  </si>
  <si>
    <t>27.1</t>
  </si>
  <si>
    <t>ФСБЦ-02.3.01.02-1104_02-30-1-01-0030</t>
  </si>
  <si>
    <t>27.2</t>
  </si>
  <si>
    <t>ФСБЦ-02.3.01.02-1104_02-30-1-01-0091</t>
  </si>
  <si>
    <t>29.1</t>
  </si>
  <si>
    <t>29.2</t>
  </si>
  <si>
    <t>20 см</t>
  </si>
  <si>
    <t>20-15 ПЗ=5 (ОЗП=5; ЭМ=5 к расх.; ЗПМ=5; МАТ=5 к расх.; ТЗ=5; ТЗМ=5)</t>
  </si>
  <si>
    <t>31.1</t>
  </si>
  <si>
    <t>31.2</t>
  </si>
  <si>
    <t>33.1</t>
  </si>
  <si>
    <t>33.2</t>
  </si>
  <si>
    <t>35.1</t>
  </si>
  <si>
    <t>35.2</t>
  </si>
  <si>
    <t>Основание из Щебня толщ. 15 см нижний слой</t>
  </si>
  <si>
    <t>37</t>
  </si>
  <si>
    <t>37.1</t>
  </si>
  <si>
    <t>37.2</t>
  </si>
  <si>
    <t>38</t>
  </si>
  <si>
    <t>39</t>
  </si>
  <si>
    <t>39.1</t>
  </si>
  <si>
    <t>39.2</t>
  </si>
  <si>
    <t>40</t>
  </si>
  <si>
    <t>40.1</t>
  </si>
  <si>
    <t>40.2</t>
  </si>
  <si>
    <t>41</t>
  </si>
  <si>
    <t>42</t>
  </si>
  <si>
    <t>43</t>
  </si>
  <si>
    <t>43.1</t>
  </si>
  <si>
    <t>43.2</t>
  </si>
  <si>
    <t>44</t>
  </si>
  <si>
    <t>45</t>
  </si>
  <si>
    <t>46</t>
  </si>
  <si>
    <t>47</t>
  </si>
  <si>
    <t>48</t>
  </si>
  <si>
    <t>49</t>
  </si>
  <si>
    <t>Установка бортового камня</t>
  </si>
  <si>
    <t>50</t>
  </si>
  <si>
    <t>ГЭСН27-02-010-02</t>
  </si>
  <si>
    <t>Установка бортовых камней бетонных: при других видах покрытий</t>
  </si>
  <si>
    <t>100 м</t>
  </si>
  <si>
    <t>1-100-29</t>
  </si>
  <si>
    <t>Средний разряд работы 2,9</t>
  </si>
  <si>
    <t>91.05.05-015</t>
  </si>
  <si>
    <t>Краны на автомобильном ходу, грузоподъемность 16 т</t>
  </si>
  <si>
    <t>91.14.02-001</t>
  </si>
  <si>
    <t>Автомобили бортовые, грузоподъемность до 5 т</t>
  </si>
  <si>
    <t>01.7.15.06-0111</t>
  </si>
  <si>
    <t>Гвозди строительные</t>
  </si>
  <si>
    <t>04.1.02.05-0006</t>
  </si>
  <si>
    <t>Смеси бетонные тяжелого бетона (БСТ), класс В15 (М200)</t>
  </si>
  <si>
    <t>04.3.01.09-0014</t>
  </si>
  <si>
    <t>Раствор готовый кладочный, цементный, М100</t>
  </si>
  <si>
    <t>11.1.03.06-0070</t>
  </si>
  <si>
    <t>Доска обрезная хвойных пород, естественной влажности, длина 2-6,5 м, ширина 100-250 мм, толщина 25 мм, сорт II</t>
  </si>
  <si>
    <t>05.2.03.03</t>
  </si>
  <si>
    <t>Камни бортовые бетонные</t>
  </si>
  <si>
    <t>51</t>
  </si>
  <si>
    <t>ФСБЦ-05.2.03.03-0012</t>
  </si>
  <si>
    <t>Камни бортовые бетонные марки БР, БВ, бетон В30 (М400)</t>
  </si>
  <si>
    <t xml:space="preserve">Камни бортовые бетонные марки БР, БВ, бетон В30 (М400) </t>
  </si>
  <si>
    <t>51.1</t>
  </si>
  <si>
    <t>ФСБЦ-05.2.03.03-0012_02-30-1-01-0030</t>
  </si>
  <si>
    <t>51.2</t>
  </si>
  <si>
    <t>ФСБЦ-05.2.03.03-0012_02-30-1-01-0033</t>
  </si>
  <si>
    <t xml:space="preserve">Перевозка грузов I класса автомобилями-самосвалами грузоподъемностью до 30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33 км </t>
  </si>
  <si>
    <t>Итоги по разделу 1 Дорожная одежда Конструкции проезжай части :</t>
  </si>
  <si>
    <t xml:space="preserve">               оплата труда</t>
  </si>
  <si>
    <t xml:space="preserve">               эксплуатация машин и механизмов</t>
  </si>
  <si>
    <t xml:space="preserve">               оплата труда машинистов (Отм)</t>
  </si>
  <si>
    <t xml:space="preserve">               материалы</t>
  </si>
  <si>
    <t xml:space="preserve">               накладные расходы</t>
  </si>
  <si>
    <t xml:space="preserve">               сметная прибыль</t>
  </si>
  <si>
    <t xml:space="preserve"> Всего по разделу 1 Дорожная одежда Конструкции проезжай части</t>
  </si>
  <si>
    <t>42780,17578</t>
  </si>
  <si>
    <t>13750,349515</t>
  </si>
  <si>
    <t>Раздел 2. Дорожня одежда. Тротуары</t>
  </si>
  <si>
    <t>Тротуары</t>
  </si>
  <si>
    <t>52</t>
  </si>
  <si>
    <t>53</t>
  </si>
  <si>
    <t>ГЭСН09-06-001-02</t>
  </si>
  <si>
    <t>Монтаж: лотков, решеток, затворов из полосовой и тонколистовой стали</t>
  </si>
  <si>
    <t>1-100-30</t>
  </si>
  <si>
    <t>Средний разряд работы 3,0</t>
  </si>
  <si>
    <t>91.06.03-062</t>
  </si>
  <si>
    <t>Лебедки электрические тяговым усилием до 31,39 кН (3,2 т)</t>
  </si>
  <si>
    <t>91.17.04-042</t>
  </si>
  <si>
    <t>Аппараты для газовой сварки и резки</t>
  </si>
  <si>
    <t>91.17.04-171</t>
  </si>
  <si>
    <t>Аппараты сварочные для ручной дуговой сварки, сварочный ток до 500 А</t>
  </si>
  <si>
    <t>01.3.02.08-0001</t>
  </si>
  <si>
    <t>Кислород газообразный технический</t>
  </si>
  <si>
    <t>01.3.02.09-0022</t>
  </si>
  <si>
    <t>Пропан-бутан смесь техническая</t>
  </si>
  <si>
    <t>01.7.03.04-0001</t>
  </si>
  <si>
    <t>Электроэнергия</t>
  </si>
  <si>
    <t>кВт-ч</t>
  </si>
  <si>
    <t>01.7.11.07-0036</t>
  </si>
  <si>
    <t>Электроды сварочные для сварки низколегированных и углеродистых сталей Э46, диаметр 4 мм</t>
  </si>
  <si>
    <t>01.7.15.03-0042</t>
  </si>
  <si>
    <t>Болты с гайками и шайбами строительные</t>
  </si>
  <si>
    <t>01.7.20.08-0071</t>
  </si>
  <si>
    <t>Канат пеньковый тросовой свивки, пропитанный, диаметр 26 мм</t>
  </si>
  <si>
    <t>08.2.02.11-0007</t>
  </si>
  <si>
    <t>Канат двойной свивки ТК, конструкции 6х19(1+6+12)+1 о.с., марка В, из оцинкованной по группе Ж проволоки, маркировочная группа 1570-1770 Н/мм2, диаметр 5,5 мм</t>
  </si>
  <si>
    <t>10 м</t>
  </si>
  <si>
    <t>08.3.03.06-0002</t>
  </si>
  <si>
    <t>Проволока горячекатаная в мотках, диаметр 6,3-6,5 мм</t>
  </si>
  <si>
    <t>08.3.11.01-1106</t>
  </si>
  <si>
    <t>Швеллеры стальные горячекатаные, марки стали Ст3пс, Ст3сп, № 40У, № 40П</t>
  </si>
  <si>
    <t>14.4.01.01-0003</t>
  </si>
  <si>
    <t>Грунтовка ГФ-021</t>
  </si>
  <si>
    <t>14.5.09.07-0030</t>
  </si>
  <si>
    <t>Растворитель Р-4</t>
  </si>
  <si>
    <t>07.2.07.13</t>
  </si>
  <si>
    <t>Конструкции стальные</t>
  </si>
  <si>
    <t>Пр/812-009.0-1</t>
  </si>
  <si>
    <t>НР Строительные металлические конструкции</t>
  </si>
  <si>
    <t>Пр/774-009.0</t>
  </si>
  <si>
    <t>СП Строительные металлические конструкции</t>
  </si>
  <si>
    <t>54</t>
  </si>
  <si>
    <t>ФСБЦ-08.4.01.02-0013</t>
  </si>
  <si>
    <t>Детали закладные и накладные изготовленные с применением сварки, гнутья, сверления (пробивки) отверстий (при наличии одной из этих операций или всего перечня в любых сочетаниях), поставляемые отдельно</t>
  </si>
  <si>
    <t>тип 1 м и тип 2м</t>
  </si>
  <si>
    <t>Основание из щебня 15 см нижний слой</t>
  </si>
  <si>
    <t>55</t>
  </si>
  <si>
    <t>56</t>
  </si>
  <si>
    <t>56.1</t>
  </si>
  <si>
    <t>56.2</t>
  </si>
  <si>
    <t>Основание из щебня 12 см верхний слой</t>
  </si>
  <si>
    <t>57</t>
  </si>
  <si>
    <t>58</t>
  </si>
  <si>
    <t>58.1</t>
  </si>
  <si>
    <t>58.2</t>
  </si>
  <si>
    <t>59</t>
  </si>
  <si>
    <t>59.1</t>
  </si>
  <si>
    <t>59.2</t>
  </si>
  <si>
    <t>60</t>
  </si>
  <si>
    <t>12см</t>
  </si>
  <si>
    <t>15-12 ПЗ=3 (ОЗП=3; ЭМ=3 к расх.; ЗПМ=3; МАТ=3 к расх.; ТЗ=3; ТЗМ=3)</t>
  </si>
  <si>
    <t>61</t>
  </si>
  <si>
    <t>61.1</t>
  </si>
  <si>
    <t>61.2</t>
  </si>
  <si>
    <t>62</t>
  </si>
  <si>
    <t>ГЭСН27-07-003-02</t>
  </si>
  <si>
    <t>Устройство бетонных плитных тротуаров с заполнением швов: песком</t>
  </si>
  <si>
    <t>91.08.09-001</t>
  </si>
  <si>
    <t>Виброплиты с двигателем внутреннего сгорания</t>
  </si>
  <si>
    <t>02.3.01.02-1118</t>
  </si>
  <si>
    <t>Песок природный для строительных работ II класс, средний</t>
  </si>
  <si>
    <t>04.3.02.13</t>
  </si>
  <si>
    <t>Смеси цементно-песчаные</t>
  </si>
  <si>
    <t>05.2.04.04</t>
  </si>
  <si>
    <t>Плиты бетонные тротуарные гладкие</t>
  </si>
  <si>
    <t>м2</t>
  </si>
  <si>
    <t>Пр/812-021.1-1</t>
  </si>
  <si>
    <t>НР Устройство покрытий дорожек, тротуаров, мостовых и площадок и прочее</t>
  </si>
  <si>
    <t>Пр/774-021.1</t>
  </si>
  <si>
    <t>СП Устройство покрытий дорожек, тротуаров, мостовых и площадок и прочее</t>
  </si>
  <si>
    <t>63</t>
  </si>
  <si>
    <t>ТЦ_05.2.02.12_23_2315218445_04.12.2024_01_2.1</t>
  </si>
  <si>
    <t>Тротуарная плитка форма "Прямоугольник" Б.Z.П.8 100х200х80мм коллекция "Стандарт", цвет -
горчичный,серый,черный, коричневый толщ 80мм</t>
  </si>
  <si>
    <t>64</t>
  </si>
  <si>
    <t>ФСБЦ-04.3.02.13-0214</t>
  </si>
  <si>
    <t>Смеси сухие цементно-песчаные кладочные, класс В7,5 (М100)</t>
  </si>
  <si>
    <t>65</t>
  </si>
  <si>
    <t>ГЭСН27-07-015-02</t>
  </si>
  <si>
    <t>Укладка наземных тактильных плит на слой сухой цементно-песчаной смеси с применением погрузчика, плита размером: 500х500х80 мм</t>
  </si>
  <si>
    <t>10 шт</t>
  </si>
  <si>
    <t>91.06.05-016</t>
  </si>
  <si>
    <t>Автопогрузчики вилочные, грузоподъемность 5 т</t>
  </si>
  <si>
    <t>Плиты бетонные тротуарные тактильные</t>
  </si>
  <si>
    <t>66</t>
  </si>
  <si>
    <t>ТЦ_05.2.02.12_23_2315218445_04.12.2024_01_6.1</t>
  </si>
  <si>
    <t>Плитка тактильная с продольными рифами            
(9 полос) 500х500х50 (50х50х5)</t>
  </si>
  <si>
    <t>шт</t>
  </si>
  <si>
    <t>67</t>
  </si>
  <si>
    <t>ТЦ_05.2.02.12_23_2315218445_04.12.2024_01_7.1</t>
  </si>
  <si>
    <t>Плитка тактильная с продольными рифами
(3 полосы) 500х150х50 (50х15х5)</t>
  </si>
  <si>
    <t>68</t>
  </si>
  <si>
    <t>ТЦ_05.2.02.12_23_2315218445_04.12.2024_01_8.1</t>
  </si>
  <si>
    <t>Плитка тактильная 600х600х50 (60х60х5)
конусный риф в линейном порядке</t>
  </si>
  <si>
    <t>69</t>
  </si>
  <si>
    <t>ТЦ_05.2.02.12_23_2315218445_04.12.2024_01_9.1</t>
  </si>
  <si>
    <t>Плитка тактильная 500х500х50 (50х50х5)
конусный риф в шахматном порядке</t>
  </si>
  <si>
    <t>70</t>
  </si>
  <si>
    <t>Итоги по разделу 2 Дорожня одежда. Тротуары :</t>
  </si>
  <si>
    <t xml:space="preserve"> Всего по разделу 2 Дорожня одежда. Тротуары</t>
  </si>
  <si>
    <t xml:space="preserve">          Материальные ресурсы, отсутствующие в ФРСН</t>
  </si>
  <si>
    <t>73572,975576</t>
  </si>
  <si>
    <t>6123,6085487</t>
  </si>
  <si>
    <t>Раздел 3. Велодорожки</t>
  </si>
  <si>
    <t>71</t>
  </si>
  <si>
    <t>72</t>
  </si>
  <si>
    <t>72.1</t>
  </si>
  <si>
    <t>72.2</t>
  </si>
  <si>
    <t>Тип1В</t>
  </si>
  <si>
    <t>Основание из щебня  толщ. 23 см</t>
  </si>
  <si>
    <t>73</t>
  </si>
  <si>
    <t>74</t>
  </si>
  <si>
    <t>74.1</t>
  </si>
  <si>
    <t>74.2</t>
  </si>
  <si>
    <t>75</t>
  </si>
  <si>
    <t>12 см</t>
  </si>
  <si>
    <t>12-15 ПЗ=3 (ОЗП=3; ЭМ=3 к расх.; ЗПМ=3; МАТ=3 к расх.; ТЗ=3; ТЗМ=3)</t>
  </si>
  <si>
    <t>76</t>
  </si>
  <si>
    <t>76.1</t>
  </si>
  <si>
    <t>76.2</t>
  </si>
  <si>
    <t>77</t>
  </si>
  <si>
    <t>78</t>
  </si>
  <si>
    <t>78.1</t>
  </si>
  <si>
    <t>78.2</t>
  </si>
  <si>
    <t>79</t>
  </si>
  <si>
    <t>11 см</t>
  </si>
  <si>
    <t>11-15 ПЗ=4 (ОЗП=4; ЭМ=4 к расх.; ЗПМ=4; МАТ=4 к расх.; ТЗ=4; ТЗМ=4)</t>
  </si>
  <si>
    <t>80</t>
  </si>
  <si>
    <t>80.1</t>
  </si>
  <si>
    <t>80.2</t>
  </si>
  <si>
    <t>Основание из щебня  толщ. 21 см</t>
  </si>
  <si>
    <t>81</t>
  </si>
  <si>
    <t>82</t>
  </si>
  <si>
    <t>82.1</t>
  </si>
  <si>
    <t>82.2</t>
  </si>
  <si>
    <t>83</t>
  </si>
  <si>
    <t>83.1</t>
  </si>
  <si>
    <t>83.2</t>
  </si>
  <si>
    <t>84</t>
  </si>
  <si>
    <t>85</t>
  </si>
  <si>
    <t>85.1</t>
  </si>
  <si>
    <t>85.2</t>
  </si>
  <si>
    <t>86</t>
  </si>
  <si>
    <t>87</t>
  </si>
  <si>
    <t>87.1</t>
  </si>
  <si>
    <t>87.2</t>
  </si>
  <si>
    <t>88</t>
  </si>
  <si>
    <t>88.1</t>
  </si>
  <si>
    <t>88.2</t>
  </si>
  <si>
    <t>89</t>
  </si>
  <si>
    <t>10см</t>
  </si>
  <si>
    <t>10-15 ПЗ=5 (ОЗП=5; ЭМ=5 к расх.; ЗПМ=5; МАТ=5 к расх.; ТЗ=5; ТЗМ=5)</t>
  </si>
  <si>
    <t>90</t>
  </si>
  <si>
    <t>90.1</t>
  </si>
  <si>
    <t>90.2</t>
  </si>
  <si>
    <t>91</t>
  </si>
  <si>
    <t>ГЭСН27-06-026-01</t>
  </si>
  <si>
    <t>Розлив вяжущих материалов</t>
  </si>
  <si>
    <t>91.08.02-001</t>
  </si>
  <si>
    <t>Автогудронаторы, емкость цистерны 3500 л</t>
  </si>
  <si>
    <t>Битум</t>
  </si>
  <si>
    <t>92</t>
  </si>
  <si>
    <t>92.1</t>
  </si>
  <si>
    <t>92.2</t>
  </si>
  <si>
    <t>Асфальтобет. покрытие - 4 см</t>
  </si>
  <si>
    <t>93</t>
  </si>
  <si>
    <t>ГЭСН27-07-001-01</t>
  </si>
  <si>
    <t>Устройство асфальтобетонных покрытий дорожек и тротуаров однослойных из литой мелкозернистой асфальтобетонной смеси толщиной 3 см</t>
  </si>
  <si>
    <t>01.2.01.01-1026</t>
  </si>
  <si>
    <t>Битум нефтяной дорожный БНД 90/130</t>
  </si>
  <si>
    <t>04.2.02.01</t>
  </si>
  <si>
    <t>Смеси литые асфальтобетонные горячие</t>
  </si>
  <si>
    <t>93.1</t>
  </si>
  <si>
    <t>01.2.01.01-1026_02-30-1-01-0030</t>
  </si>
  <si>
    <t>93.2</t>
  </si>
  <si>
    <t>01.2.01.01-1026_02-30-1-01-0122</t>
  </si>
  <si>
    <t>93.3</t>
  </si>
  <si>
    <t>02.3.01.02-1118_02-30-1-01-0030</t>
  </si>
  <si>
    <t>93.4</t>
  </si>
  <si>
    <t>02.3.01.02-1118_02-30-1-01-0091</t>
  </si>
  <si>
    <t>94</t>
  </si>
  <si>
    <t>ФСБЦ-04.2.01.01-1206</t>
  </si>
  <si>
    <t>Смеси асфальтобетонные А 5 ВЛ на ПБВ</t>
  </si>
  <si>
    <t>95</t>
  </si>
  <si>
    <t>ГЭСН27-07-001-02</t>
  </si>
  <si>
    <t>На каждые 0,5 см изменения толщины покрытия добавлять к норме 27-07-001-01</t>
  </si>
  <si>
    <t>96</t>
  </si>
  <si>
    <t>укрепление зелёных зон</t>
  </si>
  <si>
    <t>97</t>
  </si>
  <si>
    <t>98</t>
  </si>
  <si>
    <t>ФСБЦ-16.2.01.02-0001</t>
  </si>
  <si>
    <t>99</t>
  </si>
  <si>
    <t>100</t>
  </si>
  <si>
    <t>ГЭСН01-02-041-01</t>
  </si>
  <si>
    <t>Полив посевов трав водой</t>
  </si>
  <si>
    <t>101</t>
  </si>
  <si>
    <t>102</t>
  </si>
  <si>
    <t>Итоги по разделу 3 Велодорожки :</t>
  </si>
  <si>
    <t xml:space="preserve"> Всего по разделу 3 Велодорожки</t>
  </si>
  <si>
    <t>9452,440622</t>
  </si>
  <si>
    <t>7791,597151</t>
  </si>
  <si>
    <t>125805,591978</t>
  </si>
  <si>
    <t>27665,5552147</t>
  </si>
  <si>
    <t>ЛОКАЛЬНЫЙ СМЕТНЫЙ РАСЧЕТ (СМЕТА) № '02-01-03</t>
  </si>
  <si>
    <t>2024-ВТРК.КПК.АД-ТКР1.2</t>
  </si>
  <si>
    <t>Раздел 1. Обстановка дороги</t>
  </si>
  <si>
    <t>Знаки приоретета</t>
  </si>
  <si>
    <t>ГЭСН27-09-038-01</t>
  </si>
  <si>
    <t>Установка дорожных знаков на металлических стойках и винтовых сваях</t>
  </si>
  <si>
    <t>100 шт</t>
  </si>
  <si>
    <t>91.04.01-090</t>
  </si>
  <si>
    <t>Гидровращатели (гидробуры) на базе экскаватора на пневмоколесном ходу массой 5-7 т</t>
  </si>
  <si>
    <t>01.7.15.03-0033</t>
  </si>
  <si>
    <t>Болты стальные оцинкованные с шестигранной головкой и оцинкованной шестигранной гайкой, диаметр резьбы болта и гайки М10, длина болта 16-160 мм</t>
  </si>
  <si>
    <t>08.1.02.16-0067</t>
  </si>
  <si>
    <t>Свая стальная винтовая конусно-спиральная с литым наконечником без оголовка, оцинкованная, диаметр ствола 89 мм, толщина стенки 3 мм, длина 1500 мм</t>
  </si>
  <si>
    <t>27.2.01.08-0002</t>
  </si>
  <si>
    <t>Хомут из оцинкованной стали, диаметр 76 мм</t>
  </si>
  <si>
    <t>01.5.03.03</t>
  </si>
  <si>
    <t>Знаки дорожные</t>
  </si>
  <si>
    <t>01.5.03.05</t>
  </si>
  <si>
    <t>Стойки для дорожных знаков</t>
  </si>
  <si>
    <t>08.1.02.16-0067_02-30-1-01-0030</t>
  </si>
  <si>
    <t>08.1.02.16-0067_02-30-1-01-0121</t>
  </si>
  <si>
    <t xml:space="preserve">Перевозка грузов I класса автомобилями-самосвалами грузоподъемностью до 30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121 км </t>
  </si>
  <si>
    <t>ТЦ_01.5.03.05_77_9703121541_20.11.2024_01_1.1</t>
  </si>
  <si>
    <t>Стойка для дорожного знака оцинкованная д. 76 толщ. 3.5 мм</t>
  </si>
  <si>
    <t>тн</t>
  </si>
  <si>
    <t>ФСБЦ-01.5.03.03-0023</t>
  </si>
  <si>
    <t>Знак дорожный на оцинкованной подоснове со световозвращающей пленкой типа А, размеры 700х700 мм, тип 2.1, 2.2, 2.7, 5.5, 5.6, 5.8-5.14, 5.15.2-5.15.6, 5.19.1, 5.19.2, 5.20, 6.2, 6.3.1, 6.3.2, 6.4-6.7, 6.8.1-6.8.3, 8.1.2, 8.13</t>
  </si>
  <si>
    <t xml:space="preserve">Знак дорожный на оцинкованной подоснове со световозвращающей пленкой типа А, размеры 700х700 мм, тип 2.1, 2.2, 2.7, 5.5, 5.6, 5.8-5.14, 5.15.2-5.15.6, 5.19.1, 5.19.2, 5.20, 6.2, 6.3.1, 6.3.2, 6.4-6.7, 6.8.1-6.8.3, 8.1.2, 8.13 </t>
  </si>
  <si>
    <t>ФСБЦ-01.5.03.03-0023_02-30-1-01-0030</t>
  </si>
  <si>
    <t>ФСБЦ-01.5.03.03-0023_02-30-1-01-0113</t>
  </si>
  <si>
    <t xml:space="preserve">Перевозка грузов I класса автомобилями-самосвалами грузоподъемностью до 30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113 км </t>
  </si>
  <si>
    <t>7.1</t>
  </si>
  <si>
    <t>7.2</t>
  </si>
  <si>
    <t>9.1</t>
  </si>
  <si>
    <t>9.2</t>
  </si>
  <si>
    <t>13.1</t>
  </si>
  <si>
    <t>13.2</t>
  </si>
  <si>
    <t>16.1</t>
  </si>
  <si>
    <t>16.2</t>
  </si>
  <si>
    <t>19.1</t>
  </si>
  <si>
    <t>19.2</t>
  </si>
  <si>
    <t>ФСБЦ-01.5.03.03-0053</t>
  </si>
  <si>
    <t>Знак дорожный на оцинкованной подоснове со световозвращающей пленкой типа А, размеры 900х900х900 мм, тип 1.1, 1.2, 1.5-1.33, 2.3.1-2.3.7, 2.4</t>
  </si>
  <si>
    <t xml:space="preserve">Знак дорожный на оцинкованной подоснове со световозвращающей пленкой типа А, размеры 900х900х900 мм, тип 1.1, 1.2, 1.5-1.33, 2.3.1-2.3.7, 2.4 </t>
  </si>
  <si>
    <t>21.1</t>
  </si>
  <si>
    <t>ФСБЦ-01.5.03.03-0053_02-30-1-01-0030</t>
  </si>
  <si>
    <t>21.2</t>
  </si>
  <si>
    <t>ФСБЦ-01.5.03.03-0053_02-30-1-01-0113</t>
  </si>
  <si>
    <t>24.1</t>
  </si>
  <si>
    <t>24.2</t>
  </si>
  <si>
    <t>25.1</t>
  </si>
  <si>
    <t>25.2</t>
  </si>
  <si>
    <t>28.1</t>
  </si>
  <si>
    <t>28.2</t>
  </si>
  <si>
    <t>30.1</t>
  </si>
  <si>
    <t>30.2</t>
  </si>
  <si>
    <t>34.1</t>
  </si>
  <si>
    <t>34.2</t>
  </si>
  <si>
    <t>36.1</t>
  </si>
  <si>
    <t>36.2</t>
  </si>
  <si>
    <t>Знаки запрещающие</t>
  </si>
  <si>
    <t>ФСБЦ-01.5.03.03-0026</t>
  </si>
  <si>
    <t>Знак дорожный на оцинкованной подоснове со световозвращающей пленкой типа А, диаметр круга 700 мм, тип 3.1-3.33</t>
  </si>
  <si>
    <t xml:space="preserve">Знак дорожный на оцинкованной подоснове со световозвращающей пленкой типа А, диаметр круга 700 мм, тип 3.1-3.33 </t>
  </si>
  <si>
    <t>ФСБЦ-01.5.03.03-0026_02-30-1-01-0030</t>
  </si>
  <si>
    <t>ФСБЦ-01.5.03.03-0026_02-30-1-01-0113</t>
  </si>
  <si>
    <t>ГЭСН27-09-012-01</t>
  </si>
  <si>
    <t>При установке дополнительных щитков добавлять к нормам таблиц с 27-09-008 по 27-09-011</t>
  </si>
  <si>
    <t>08.1.02.11-0001</t>
  </si>
  <si>
    <t>Поковки из квадратных заготовок, масса 1,5-4,5 кг</t>
  </si>
  <si>
    <t>41.1</t>
  </si>
  <si>
    <t>41.2</t>
  </si>
  <si>
    <t>42.1</t>
  </si>
  <si>
    <t>42.2</t>
  </si>
  <si>
    <t>44.1</t>
  </si>
  <si>
    <t>44.2</t>
  </si>
  <si>
    <t>45.1</t>
  </si>
  <si>
    <t>45.2</t>
  </si>
  <si>
    <t>47.1</t>
  </si>
  <si>
    <t>47.2</t>
  </si>
  <si>
    <t>Знаки предписывающие</t>
  </si>
  <si>
    <t>ФСБЦ-01.5.03.03-0046</t>
  </si>
  <si>
    <t>Знак дорожный на оцинкованной подоснове со световозвращающей пленкой типа А, диаметр круга 700 мм, тип 2.6, 4.1.1-4.7</t>
  </si>
  <si>
    <t xml:space="preserve">Знак дорожный на оцинкованной подоснове со световозвращающей пленкой типа А, диаметр круга 700 мм, тип 2.6, 4.1.1-4.7 </t>
  </si>
  <si>
    <t>49.1</t>
  </si>
  <si>
    <t>ФСБЦ-01.5.03.03-0046_02-30-1-01-0030</t>
  </si>
  <si>
    <t>49.2</t>
  </si>
  <si>
    <t>ФСБЦ-01.5.03.03-0046_02-30-1-01-0113</t>
  </si>
  <si>
    <t>50.1</t>
  </si>
  <si>
    <t>50.2</t>
  </si>
  <si>
    <t>52.1</t>
  </si>
  <si>
    <t>52.2</t>
  </si>
  <si>
    <t>54.1</t>
  </si>
  <si>
    <t>54.2</t>
  </si>
  <si>
    <t>55.1</t>
  </si>
  <si>
    <t>55.2</t>
  </si>
  <si>
    <t>57.1</t>
  </si>
  <si>
    <t>57.2</t>
  </si>
  <si>
    <t>60.1</t>
  </si>
  <si>
    <t>60.2</t>
  </si>
  <si>
    <t>62.1</t>
  </si>
  <si>
    <t>62.2</t>
  </si>
  <si>
    <t>Знаки особых предписаний</t>
  </si>
  <si>
    <t>ФСБЦ-01.5.03.03-0040</t>
  </si>
  <si>
    <t>Знак дорожный на оцинкованной подоснове со световозвращающей пленкой типа А, размеры 700х1400 мм, тип 5.15.1, 5.15.7, 5.15.8</t>
  </si>
  <si>
    <t xml:space="preserve">Знак дорожный на оцинкованной подоснове со световозвращающей пленкой типа А, размеры 700х1400 мм, тип 5.15.1, 5.15.7, 5.15.8 </t>
  </si>
  <si>
    <t>65.1</t>
  </si>
  <si>
    <t>ФСБЦ-01.5.03.03-0040_02-30-1-01-0030</t>
  </si>
  <si>
    <t>65.2</t>
  </si>
  <si>
    <t>ФСБЦ-01.5.03.03-0040_02-30-1-01-0113</t>
  </si>
  <si>
    <t>66.1</t>
  </si>
  <si>
    <t>66.2</t>
  </si>
  <si>
    <t>68.1</t>
  </si>
  <si>
    <t>68.2</t>
  </si>
  <si>
    <t>70.1</t>
  </si>
  <si>
    <t>70.2</t>
  </si>
  <si>
    <t>71.1</t>
  </si>
  <si>
    <t>71.2</t>
  </si>
  <si>
    <t>73.1</t>
  </si>
  <si>
    <t>73.2</t>
  </si>
  <si>
    <t>75.1</t>
  </si>
  <si>
    <t>75.2</t>
  </si>
  <si>
    <t>ФСБЦ-01.5.03.03-0041</t>
  </si>
  <si>
    <t>Знак дорожный на оцинкованной подоснове со световозвращающей пленкой типа А, размеры 900х600 мм, тип 5.16-5.18, 5.21, 5.22, 5.27-5.34</t>
  </si>
  <si>
    <t xml:space="preserve">Знак дорожный на оцинкованной подоснове со световозвращающей пленкой типа А, размеры 900х600 мм, тип 5.16-5.18, 5.21, 5.22, 5.27-5.34 </t>
  </si>
  <si>
    <t>ФСБЦ-01.5.03.03-0041_02-30-1-01-0030</t>
  </si>
  <si>
    <t>ФСБЦ-01.5.03.03-0041_02-30-1-01-0113</t>
  </si>
  <si>
    <t>81.1</t>
  </si>
  <si>
    <t>81.2</t>
  </si>
  <si>
    <t>ФСБЦ-01.5.03.03-0042</t>
  </si>
  <si>
    <t>Знак дорожный на оцинкованной подоснове со световозвращающей пленкой типа А, размеры 900х900 мм, тип 5.5, 5.6, 5.8-5.14, 5.15.2-5.15.6, 5.19.1, 5.19.2, 5.20, 6.2, 6.3.1, 6.3.2, 6.4, 6.8.1-6.8.3</t>
  </si>
  <si>
    <t xml:space="preserve">Знак дорожный на оцинкованной подоснове со световозвращающей пленкой типа А, размеры 900х900 мм, тип 5.5, 5.6, 5.8-5.14, 5.15.2-5.15.6, 5.19.1, 5.19.2, 5.20, 6.2, 6.3.1, 6.3.2, 6.4, 6.8.1-6.8.3 </t>
  </si>
  <si>
    <t>ФСБЦ-01.5.03.03-0042_02-30-1-01-0030</t>
  </si>
  <si>
    <t>ФСБЦ-01.5.03.03-0042_02-30-1-01-0113</t>
  </si>
  <si>
    <t>84.1</t>
  </si>
  <si>
    <t>84.2</t>
  </si>
  <si>
    <t>86.1</t>
  </si>
  <si>
    <t>86.2</t>
  </si>
  <si>
    <t>89.1</t>
  </si>
  <si>
    <t>89.2</t>
  </si>
  <si>
    <t>91.1</t>
  </si>
  <si>
    <t>91.2</t>
  </si>
  <si>
    <t>94.1</t>
  </si>
  <si>
    <t>94.2</t>
  </si>
  <si>
    <t>95.1</t>
  </si>
  <si>
    <t>95.2</t>
  </si>
  <si>
    <t>97.1</t>
  </si>
  <si>
    <t>97.2</t>
  </si>
  <si>
    <t>99.1</t>
  </si>
  <si>
    <t>99.2</t>
  </si>
  <si>
    <t>100.1</t>
  </si>
  <si>
    <t>100.2</t>
  </si>
  <si>
    <t>Информационные знаки</t>
  </si>
  <si>
    <t>102.1</t>
  </si>
  <si>
    <t>102.2</t>
  </si>
  <si>
    <t>103</t>
  </si>
  <si>
    <t>103.1</t>
  </si>
  <si>
    <t>103.2</t>
  </si>
  <si>
    <t>104</t>
  </si>
  <si>
    <t>104.1</t>
  </si>
  <si>
    <t>104.2</t>
  </si>
  <si>
    <t>105</t>
  </si>
  <si>
    <t>106</t>
  </si>
  <si>
    <t>106.1</t>
  </si>
  <si>
    <t>106.2</t>
  </si>
  <si>
    <t>107</t>
  </si>
  <si>
    <t>108</t>
  </si>
  <si>
    <t>108.1</t>
  </si>
  <si>
    <t>108.2</t>
  </si>
  <si>
    <t>109</t>
  </si>
  <si>
    <t>109.1</t>
  </si>
  <si>
    <t>109.2</t>
  </si>
  <si>
    <t>110</t>
  </si>
  <si>
    <t>111</t>
  </si>
  <si>
    <t>ФСБЦ-01.5.03.03-0192</t>
  </si>
  <si>
    <t>Знак дорожный на оцинкованной подоснове со световозвращающей пленкой типа В, размеры 350х700 мм, тип 1.4.1-1.4.6, 8.1.3, 8.1.4, 8.2.2-8.11, 8.14-8.21.3, 8.23, 8.24, 8.1.1, 8.1.2, 8.12, 6.14.1, 6.14.2</t>
  </si>
  <si>
    <t xml:space="preserve">Знак дорожный на оцинкованной подоснове со световозвращающей пленкой типа В, размеры 350х700 мм, тип 1.4.1-1.4.6, 8.1.3, 8.1.4, 8.2.2-8.11, 8.14-8.21.3, 8.23, 8.24, 8.1.1, 8.1.2, 8.12, 6.14.1, 6.14.2 </t>
  </si>
  <si>
    <t>111.1</t>
  </si>
  <si>
    <t>ФСБЦ-01.5.03.03-0192_02-30-1-01-0030</t>
  </si>
  <si>
    <t>111.2</t>
  </si>
  <si>
    <t>ФСБЦ-01.5.03.03-0192_02-30-1-01-0113</t>
  </si>
  <si>
    <t>112</t>
  </si>
  <si>
    <t>112.1</t>
  </si>
  <si>
    <t>112.2</t>
  </si>
  <si>
    <t>113</t>
  </si>
  <si>
    <t>113.1</t>
  </si>
  <si>
    <t>113.2</t>
  </si>
  <si>
    <t>Итоги по разделу 1 Обстановка дороги :</t>
  </si>
  <si>
    <t xml:space="preserve"> Всего по разделу 1 Обстановка дороги</t>
  </si>
  <si>
    <t>655,158</t>
  </si>
  <si>
    <t>49,0945</t>
  </si>
  <si>
    <t>Раздел 2. Дорожная разметка</t>
  </si>
  <si>
    <t>114</t>
  </si>
  <si>
    <t>ГЭСН27-09-016-01</t>
  </si>
  <si>
    <t>Разметка проезжей части краской сплошной линией шириной: 0,1 м</t>
  </si>
  <si>
    <t>91.13.01-036</t>
  </si>
  <si>
    <t>Машины разметочные самоходные для нанесения краски, ширина наносимой линии 50-300 мм</t>
  </si>
  <si>
    <t>14.4.04.08</t>
  </si>
  <si>
    <t>Эмаль</t>
  </si>
  <si>
    <t>115</t>
  </si>
  <si>
    <t>ФСБЦ-01.5.01.01-1000</t>
  </si>
  <si>
    <t>Краска для дорожной разметки автомобильных дорог, суспензия пигментов и наполнителей в акриловом сополимере с модифицирующими добавками, цвет белый</t>
  </si>
  <si>
    <t xml:space="preserve">Краска для дорожной разметки автомобильных дорог, суспензия пигментов и наполнителей в акриловом сополимере с модифицирующими добавками, цвет белый </t>
  </si>
  <si>
    <t>115.1</t>
  </si>
  <si>
    <t>ФСБЦ-01.5.01.01-1000_02-30-1-01-0030</t>
  </si>
  <si>
    <t>115.2</t>
  </si>
  <si>
    <t>ФСБЦ-01.5.01.01-1000_02-30-1-01-0119</t>
  </si>
  <si>
    <t xml:space="preserve">Перевозка грузов I класса автомобилями-самосвалами грузоподъемностью до 30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119 км </t>
  </si>
  <si>
    <t>116</t>
  </si>
  <si>
    <t>ГЭСН27-09-016-05</t>
  </si>
  <si>
    <t>Разметка проезжей части краской прерывистой линией шириной 0,1 м при соотношении штриха и промежутка: 1:3</t>
  </si>
  <si>
    <t>117</t>
  </si>
  <si>
    <t>117.1</t>
  </si>
  <si>
    <t>117.2</t>
  </si>
  <si>
    <t>118</t>
  </si>
  <si>
    <t>ГЭСН27-09-016-06</t>
  </si>
  <si>
    <t>Разметка проезжей части краской прерывистой линией шириной 0,1 м при соотношении штриха и промежутка: 3:1</t>
  </si>
  <si>
    <t>119</t>
  </si>
  <si>
    <t>119.1</t>
  </si>
  <si>
    <t>119.2</t>
  </si>
  <si>
    <t>120</t>
  </si>
  <si>
    <t>ГЭСН27-09-016-04</t>
  </si>
  <si>
    <t>Разметка проезжей части краской прерывистой линией шириной 0,1 м при соотношении штриха и промежутка: 1:1</t>
  </si>
  <si>
    <t>121</t>
  </si>
  <si>
    <t>121.1</t>
  </si>
  <si>
    <t>121.2</t>
  </si>
  <si>
    <t>122</t>
  </si>
  <si>
    <t>123</t>
  </si>
  <si>
    <t>123.1</t>
  </si>
  <si>
    <t>123.2</t>
  </si>
  <si>
    <t>124</t>
  </si>
  <si>
    <t>125</t>
  </si>
  <si>
    <t>125.1</t>
  </si>
  <si>
    <t>125.2</t>
  </si>
  <si>
    <t>126</t>
  </si>
  <si>
    <t>127</t>
  </si>
  <si>
    <t>127.1</t>
  </si>
  <si>
    <t>127.2</t>
  </si>
  <si>
    <t>128</t>
  </si>
  <si>
    <t>ГЭСН27-09-016-07</t>
  </si>
  <si>
    <t>Разметка проезжей части краской линий регулирования дорожного движения сложной конфигурации по трафаретам с использованием маркировочных машин ручных</t>
  </si>
  <si>
    <t>10 м2</t>
  </si>
  <si>
    <t>1-100-32</t>
  </si>
  <si>
    <t>Средний разряд работы 3,2</t>
  </si>
  <si>
    <t>08.3.05.05-0053</t>
  </si>
  <si>
    <t>Сталь листовая оцинкованная, толщина 0,7 мм</t>
  </si>
  <si>
    <t>01.5.01.01</t>
  </si>
  <si>
    <t>Краски разметочные дорожные</t>
  </si>
  <si>
    <t>129</t>
  </si>
  <si>
    <t>129.1</t>
  </si>
  <si>
    <t>129.2</t>
  </si>
  <si>
    <t>Итоги по разделу 2 Дорожная разметка :</t>
  </si>
  <si>
    <t xml:space="preserve"> Всего по разделу 2 Дорожная разметка</t>
  </si>
  <si>
    <t>1880,81186</t>
  </si>
  <si>
    <t>490,14956</t>
  </si>
  <si>
    <t>2535,96986</t>
  </si>
  <si>
    <t>539,24406</t>
  </si>
  <si>
    <t>ЛОКАЛЬНЫЙ СМЕТНЫЙ РАСЧЕТ (СМЕТА) № 02-02-01</t>
  </si>
  <si>
    <t>Раздел 1. Земляные работы</t>
  </si>
  <si>
    <t>ГЭСН01-01-009-08</t>
  </si>
  <si>
    <t>Разработка грунта в траншеях экскаватором «обратная лопата» с ковшом вместимостью 0,65 (0,5-1) м3, группа грунтов: 2</t>
  </si>
  <si>
    <t>01-20-1-01-0003</t>
  </si>
  <si>
    <t>Перевозка грузов I класса автомобилями бортовыми грузоподъемностью до 20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3 км</t>
  </si>
  <si>
    <t>ГЭСН08-01-002-03</t>
  </si>
  <si>
    <t>Устройство основания под фундаменты: гравийного</t>
  </si>
  <si>
    <t>1-100-22</t>
  </si>
  <si>
    <t>Средний разряд работы 2,2</t>
  </si>
  <si>
    <t>91.06.05-057</t>
  </si>
  <si>
    <t>Погрузчики одноковшовые универсальные фронтальные пневмоколесные, номинальная вместимость основного ковша 1,5 м3, грузоподъемность 3 т</t>
  </si>
  <si>
    <t>91.08.09-024</t>
  </si>
  <si>
    <t>Трамбовки пневматические при работе от стационарного компрессора</t>
  </si>
  <si>
    <t>02.2.01.02</t>
  </si>
  <si>
    <t>Гравий</t>
  </si>
  <si>
    <t>Пр/812-008.0-1</t>
  </si>
  <si>
    <t>НР Конструкции из кирпича и блоков</t>
  </si>
  <si>
    <t>Пр/774-008.0</t>
  </si>
  <si>
    <t>СП Конструкции из кирпича и блоков</t>
  </si>
  <si>
    <t>ФСБЦ-02.2.04.03-0003</t>
  </si>
  <si>
    <t>Смесь песчано-гравийная природная</t>
  </si>
  <si>
    <t xml:space="preserve">Смесь песчано-гравийная природная </t>
  </si>
  <si>
    <t>5.1</t>
  </si>
  <si>
    <t>ФСБЦ-02.2.04.03-0003_02-30-1-01-0030</t>
  </si>
  <si>
    <t>ФСБЦ-02.2.04.03-0003_02-30-1-01-0091</t>
  </si>
  <si>
    <t>ГЭСН01-01-033-05</t>
  </si>
  <si>
    <t>Засыпка траншей и котлованов с перемещением грунта до 5 м бульдозерами мощностью: 79 кВт (108 л.с.), группа грунтов 2</t>
  </si>
  <si>
    <t>ГЭСН01-02-005-01</t>
  </si>
  <si>
    <t>Уплотнение грунта пневматическими трамбовками, группа грунтов: 1-2</t>
  </si>
  <si>
    <t>91.08.09-023</t>
  </si>
  <si>
    <t>Трамбовки пневматические при работе от передвижных компрессорных установок</t>
  </si>
  <si>
    <t>91.18.01-007</t>
  </si>
  <si>
    <t>Компрессоры винтовые передвижные с двигателем внутреннего сгорания, давление до 0,7 МПа (7 атм), производительность до 5,4 м3/мин</t>
  </si>
  <si>
    <t>Итоги по разделу 1 Земляные работы :</t>
  </si>
  <si>
    <t xml:space="preserve"> Всего по разделу 1 Земляные работы</t>
  </si>
  <si>
    <t>77,106129</t>
  </si>
  <si>
    <t>15,1220478</t>
  </si>
  <si>
    <t>Раздел 2. Фундаменты</t>
  </si>
  <si>
    <t>ГЭСН06-01-001-01</t>
  </si>
  <si>
    <t>Устройство бетонной подготовки</t>
  </si>
  <si>
    <t>1-100-20</t>
  </si>
  <si>
    <t>Средний разряд работы 2,0</t>
  </si>
  <si>
    <t>91.05.01-017</t>
  </si>
  <si>
    <t>Краны башенные, грузоподъемность 8 т</t>
  </si>
  <si>
    <t>91.07.04-002</t>
  </si>
  <si>
    <t>Вибраторы поверхностные</t>
  </si>
  <si>
    <t>01.7.07.12-0024</t>
  </si>
  <si>
    <t>Пленка полиэтиленовая, толщина 0,15 мм</t>
  </si>
  <si>
    <t>04.1.02.05</t>
  </si>
  <si>
    <t>Смеси бетонные тяжелого бетона</t>
  </si>
  <si>
    <t>Пр/812-006.0-1</t>
  </si>
  <si>
    <t>НР Бетонные и железобетонные монолитные конструкции и работы в строительстве</t>
  </si>
  <si>
    <t>Пр/774-006.0</t>
  </si>
  <si>
    <t>СП Бетонные и железобетонные монолитные конструкции и работы в строительстве</t>
  </si>
  <si>
    <t>ФСБЦ-04.1.02.05-0003</t>
  </si>
  <si>
    <t>Смеси бетонные тяжелого бетона (БСТ), класс В7,5 (М100)</t>
  </si>
  <si>
    <t>ГЭСН13-03-001-01</t>
  </si>
  <si>
    <t>Огрунтовка бетонных и оштукатуренных поверхностей: битумной грунтовкой, первый слой</t>
  </si>
  <si>
    <t>1-100-46</t>
  </si>
  <si>
    <t>Средний разряд работы 4,6</t>
  </si>
  <si>
    <t>91.06.03-060</t>
  </si>
  <si>
    <t>Лебедки электрические тяговым усилием до 5,79 кН (0,59 т)</t>
  </si>
  <si>
    <t>91.21.01-012</t>
  </si>
  <si>
    <t>Агрегаты окрасочные высокого давления для окраски поверхностей конструкций, мощность 1 кВт</t>
  </si>
  <si>
    <t>01.2.01.02-0052</t>
  </si>
  <si>
    <t>Битум нефтяной строительный БН-70/30</t>
  </si>
  <si>
    <t>14.5.09.11-0102</t>
  </si>
  <si>
    <t>Уайт-спирит</t>
  </si>
  <si>
    <t>Пр/812-013.0-1</t>
  </si>
  <si>
    <t>НР Защита строительных конструкций и оборудования от коррозии</t>
  </si>
  <si>
    <t>Пр/774-013.0</t>
  </si>
  <si>
    <t>СП Защита строительных конструкций и оборудования от коррозии</t>
  </si>
  <si>
    <t>ГЭСН08-01-008-04</t>
  </si>
  <si>
    <t>Устройство боковой изоляции: методом наплавления</t>
  </si>
  <si>
    <t>1-100-33</t>
  </si>
  <si>
    <t>Средний разряд работы 3,3</t>
  </si>
  <si>
    <t>91.17.04-091</t>
  </si>
  <si>
    <t>Горелки газовые инжекторные</t>
  </si>
  <si>
    <t>12.1.02.15</t>
  </si>
  <si>
    <t>Материал рулонный кровельный гидроизоляционный битумно-полимерный СБС-модифицированный</t>
  </si>
  <si>
    <t>ФСБЦ-12.1.02.15-1006</t>
  </si>
  <si>
    <t>Материал рулонный битумно-полимерный кровельный и гидроизоляционный СБС-модифицированный ЭПП, основа полиэстер/стеклохолст, гибкость не выше -20 °C, теплостойкость не менее 95°C, разрывная сила в продольном/поперечном направлении 650/600 Н, толщина 4 мм, масса 1 м2 до 4 кг</t>
  </si>
  <si>
    <t>ГЭСН08-01-008-03</t>
  </si>
  <si>
    <t>Устройство горизонтальной изоляции: методом наплавления</t>
  </si>
  <si>
    <t>ГЭСН06-01-001-16</t>
  </si>
  <si>
    <t>Устройство фундаментных плит железобетонных: плоских</t>
  </si>
  <si>
    <t>91.07.04-001</t>
  </si>
  <si>
    <t>Вибраторы глубинные</t>
  </si>
  <si>
    <t>91.17.04-233</t>
  </si>
  <si>
    <t>Аппараты сварочные для ручной дуговой сварки, сварочный ток до 350 А</t>
  </si>
  <si>
    <t>01.7.11.07-0227</t>
  </si>
  <si>
    <t>Электроды сварочные для сварки низколегированных и углеродистых сталей УОНИ 13/45, Э42А, диаметр 4-5 мм</t>
  </si>
  <si>
    <t>03.1.02.03-0011</t>
  </si>
  <si>
    <t>Известь строительная негашеная комовая, сорт I</t>
  </si>
  <si>
    <t>11.1.03.06-0079</t>
  </si>
  <si>
    <t>Доска обрезная хвойных пород, естественной влажности, длина 2-6,5 м, ширина 100-250 мм, толщина 44-50 мм, сорт III</t>
  </si>
  <si>
    <t>08.4.03.03</t>
  </si>
  <si>
    <t>Арматура</t>
  </si>
  <si>
    <t>11.1.03.06</t>
  </si>
  <si>
    <t>Щиты из досок</t>
  </si>
  <si>
    <t>ФСБЦ-11.2.13.06-0012</t>
  </si>
  <si>
    <t>Щиты настила, толщина 25 мм</t>
  </si>
  <si>
    <t>ФСБЦ-04.1.02.05-0009</t>
  </si>
  <si>
    <t>Смеси бетонные тяжелого бетона (БСТ), класс В25 (М350)W8</t>
  </si>
  <si>
    <t>ФСНБ2022 ОП п.100 таб.7</t>
  </si>
  <si>
    <t>По водонепроницаемости - за каждые 0,2 МПа выше 0,4-1,5*2=3 % МАТ=1,03</t>
  </si>
  <si>
    <t>ФСБЦ-08.4.03.03-0004</t>
  </si>
  <si>
    <t>Сталь арматурная рифленая свариваемая, класс A500C, диаметр 12 мм</t>
  </si>
  <si>
    <t>ФСБЦ-08.4.03.03-0003</t>
  </si>
  <si>
    <t>Сталь арматурная рифленая свариваемая, класс A500C, диаметр 10 мм</t>
  </si>
  <si>
    <t>Итоги по разделу 2 Фундаменты :</t>
  </si>
  <si>
    <t xml:space="preserve"> Всего по разделу 2 Фундаменты</t>
  </si>
  <si>
    <t>430,2704</t>
  </si>
  <si>
    <t>26,2629248</t>
  </si>
  <si>
    <t>507,376529</t>
  </si>
  <si>
    <t>41,3849726</t>
  </si>
  <si>
    <t>ЛОКАЛЬНЫЙ СМЕТНЫЙ РАСЧЕТ (СМЕТА) № 02-02-02</t>
  </si>
  <si>
    <t>2024-ВТРК.КПК.АД-ИЛО.АР2</t>
  </si>
  <si>
    <t>Раздел 1. Остановочные павильоны</t>
  </si>
  <si>
    <t>ГЭСН09-08-006-02</t>
  </si>
  <si>
    <t>Установка бронекабин: на готовый фундамент</t>
  </si>
  <si>
    <t>1-100-40</t>
  </si>
  <si>
    <t>Средний разряд работы 4,0</t>
  </si>
  <si>
    <t>91.05.05-016</t>
  </si>
  <si>
    <t>Краны на автомобильном ходу, грузоподъемность 25 т</t>
  </si>
  <si>
    <t>4-100-070</t>
  </si>
  <si>
    <t xml:space="preserve">ОТм(Зтм) Средний разряд машинистов 7 </t>
  </si>
  <si>
    <t>08.1.02.25</t>
  </si>
  <si>
    <t>Бронекабины</t>
  </si>
  <si>
    <t>08.3.05.02</t>
  </si>
  <si>
    <t>Сталь листовая</t>
  </si>
  <si>
    <t>ТЦ_102_77_6164145775_02.12.2024_01_173.1</t>
  </si>
  <si>
    <t>ОСТАНОВОЧНЫЙ  ПАВИЛЬОН (согласно эскиза)(Д×В×Ш, мм): 6,05х3,04х3 м.
углеродистая сталь,
Скамья ДПК (древесно-полимерный композит) – 1шт.;
Материал каркаса и стоек – углеродистая сталь.
Обшивка каркаса – углеродистая сталь с порошково-полимерным покрытием RAL 075 6020
Подшивка потолка – композитная панель 3 мм белый RAL 9003
-Мягкая кровля</t>
  </si>
  <si>
    <t>Итоги по разделу 1 Остановочные павильоны :</t>
  </si>
  <si>
    <t xml:space="preserve"> Всего по разделу 1 Остановочные павильоны</t>
  </si>
  <si>
    <t>43,4</t>
  </si>
  <si>
    <t>15,68</t>
  </si>
  <si>
    <t>Контрольно пропукные пункты</t>
  </si>
  <si>
    <t>ЛОКАЛЬНЫЙ СМЕТНЫЙ РАСЧЕТ (СМЕТА) № 03-01-01</t>
  </si>
  <si>
    <t>2024-ВТРК.КПК.АД-ИЛО.КР</t>
  </si>
  <si>
    <t>Раздел 1. КПП поз. 2.2</t>
  </si>
  <si>
    <t>Земляные работы</t>
  </si>
  <si>
    <t>Фундаменты</t>
  </si>
  <si>
    <t>Смеси бетонные тяжелого бетона (БСТ), класс В25 (М350)</t>
  </si>
  <si>
    <t>ФСБЦ-08.4.03.02-0002</t>
  </si>
  <si>
    <t>Сталь арматурная горячекатаная гладкая, класс A-I, диаметр 6-22 мм</t>
  </si>
  <si>
    <t>ГЭСН06-06-002-03</t>
  </si>
  <si>
    <t>Устройство железобетонных стен и перегородок высотой: до 3 м, толщиной 200 мм</t>
  </si>
  <si>
    <t>11.1.03.01-0063</t>
  </si>
  <si>
    <t>Бруски обрезные хвойных пород (ель, сосна), естественной влажности, длина 2-6,5 м, ширина 20-90 мм, толщина 20-90 мм, сорт III</t>
  </si>
  <si>
    <t>ГЭСН06-08-001-01</t>
  </si>
  <si>
    <t>Устройство перекрытий безбалочных толщиной: до 200 мм на высоте от опорной площади до 6 м</t>
  </si>
  <si>
    <t>1-100-31</t>
  </si>
  <si>
    <t>Средний разряд работы 3,1</t>
  </si>
  <si>
    <t>01.7.20.08-0162</t>
  </si>
  <si>
    <t>Ткань мешочная, ширина 950 мм, поверхностная плотность 190 г/м2</t>
  </si>
  <si>
    <t>08.3.03.04-0012</t>
  </si>
  <si>
    <t>Проволока светлая, диаметр 1,1 мм</t>
  </si>
  <si>
    <t>11.1.03.01-0066</t>
  </si>
  <si>
    <t>Брус обрезной хвойных пород (ель, сосна), естественной влажности, длина 2-6,5 м, ширина 100 и более мм, толщина 100 и более мм, сорт II</t>
  </si>
  <si>
    <t>11.1.03.06-0071</t>
  </si>
  <si>
    <t>Доска обрезная хвойных пород, естественной влажности, длина 2-6,5 м, ширина 100-250 мм, толщина 25 мм, сорт III</t>
  </si>
  <si>
    <t>07.3.02.11</t>
  </si>
  <si>
    <t>09.3.01.02</t>
  </si>
  <si>
    <t>Стойки металлические телескопические для опалубки</t>
  </si>
  <si>
    <t>ФСБЦ-09.3.01.02-0001</t>
  </si>
  <si>
    <t>Стойка металлическая телескопическая для опалубки, диаметр внешней трубы 60 мм, диаметр внутренней трубы 50 мм, длина от 1,6 м до 2,75 м</t>
  </si>
  <si>
    <t>Итоги по разделу 1 КПП поз. 2.2 :</t>
  </si>
  <si>
    <t xml:space="preserve"> Всего по разделу 1 КПП поз. 2.2</t>
  </si>
  <si>
    <t>845,010218</t>
  </si>
  <si>
    <t>61,9945055</t>
  </si>
  <si>
    <t>Раздел 2. КПП поз. 2.3</t>
  </si>
  <si>
    <t>Итоги по разделу 2 КПП поз. 2.3 :</t>
  </si>
  <si>
    <t xml:space="preserve"> Всего по разделу 2 КПП поз. 2.3</t>
  </si>
  <si>
    <t>735,530218</t>
  </si>
  <si>
    <t>54,6007955</t>
  </si>
  <si>
    <t>1580,540436</t>
  </si>
  <si>
    <t>116,595301</t>
  </si>
  <si>
    <t>Контрольно пропусные пункты.</t>
  </si>
  <si>
    <t>ЛОКАЛЬНЫЙ СМЕТНЫЙ РАСЧЕТ (СМЕТА) № 03-01-02</t>
  </si>
  <si>
    <t>2024-ВТРК.КПК.АД-ИЛО.АР1</t>
  </si>
  <si>
    <t>Раздел 1. Фасад</t>
  </si>
  <si>
    <t>ГЭСН15-01-080-03</t>
  </si>
  <si>
    <t>Устройство наружной теплоизоляции зданий с тонкой штукатуркой по утеплителю толщиной плит до: 120 мм</t>
  </si>
  <si>
    <t>1-100-34</t>
  </si>
  <si>
    <t>Средний разряд работы 3,4</t>
  </si>
  <si>
    <t>91.06.03-057</t>
  </si>
  <si>
    <t>Лебедки электрические тяговым усилием 122,62 кН (12,5 т)</t>
  </si>
  <si>
    <t>4-100-030</t>
  </si>
  <si>
    <t xml:space="preserve">ОТм(Зтм) Средний разряд машинистов 3 </t>
  </si>
  <si>
    <t>91.06.05-060</t>
  </si>
  <si>
    <t>Погрузчики одноковшовые универсальные фронтальные пневмоколесные, номинальная вместимость основного ковша 0,46 м3, грузоподъемность 1 т</t>
  </si>
  <si>
    <t>91.14.02-004</t>
  </si>
  <si>
    <t>Автомобили бортовые, грузоподъемность до 15 т</t>
  </si>
  <si>
    <t>91.21.22-194</t>
  </si>
  <si>
    <t>Машины листогибочные специальные (вальцы)</t>
  </si>
  <si>
    <t>01.7.06.11-0001</t>
  </si>
  <si>
    <t>Ленты предварительно сжатые уплотнительные саморасширяющиеся на основе пенополиуретана, с липким слоем с одной стороны, ширина 10 мм, толщина в сжатом состоянии 4 мм, толщина в расширенном состоянии 20 мм</t>
  </si>
  <si>
    <t>01.7.15.07-0003</t>
  </si>
  <si>
    <t>Дюбель-гвозди стальные оцинкованные с шайбами для монтажного пистолета, диаметр 4,5 мм, длина 30-50 мм</t>
  </si>
  <si>
    <t>01.7.15.07-0133</t>
  </si>
  <si>
    <t>Дюбель-гвозди пластиковые распорные с металлическим стержнем для теплоизоляции, диаметр 10 мм, длина 180 мм</t>
  </si>
  <si>
    <t>01.7.15.08-0003</t>
  </si>
  <si>
    <t>Заклепки вытяжные комбинированные (алюминий-сталь), диаметр 3,2 мм, длина 12 мм</t>
  </si>
  <si>
    <t>01.8.01.06-0001</t>
  </si>
  <si>
    <t>Сетка из стекловолокна армирующая фасадная, размеры ячейки 4х4 мм, поверхностная плотность 165 г/м2</t>
  </si>
  <si>
    <t>04.3.02.09-1526</t>
  </si>
  <si>
    <t>Смеси сухие штукатурные, декоративные, тонкослойные, для наружных и внутренних работ с грануляцией 1,5 мм</t>
  </si>
  <si>
    <t>07.2.06.06-0073</t>
  </si>
  <si>
    <t>Профиль алюминиевый цокольный, ширина 120 мм, длина 2500 мм</t>
  </si>
  <si>
    <t>м</t>
  </si>
  <si>
    <t>08.3.05.05-0055</t>
  </si>
  <si>
    <t>Сталь листовая оцинкованная, толщина 0,55 мм</t>
  </si>
  <si>
    <t>14.1.06.04-0001</t>
  </si>
  <si>
    <t>Клей для приклеивания минеральной ваты</t>
  </si>
  <si>
    <t>14.3.02.05-0105</t>
  </si>
  <si>
    <t>Краска силикатная для декоративных и реставрационных работ на наружных минеральных поверхностях зданий, расход (гладкое основание/шероховатое основание) 0,12-0,20/0,20-0,28 л/м2, цвет белый</t>
  </si>
  <si>
    <t>л</t>
  </si>
  <si>
    <t>14.4.01.10-0003</t>
  </si>
  <si>
    <t>Грунтовка на силикатной основе для минеральных оснований перед наложением тонкослойных силикатных штукатурных покрытий и красок</t>
  </si>
  <si>
    <t>14.4.01.15-0004</t>
  </si>
  <si>
    <t>Грунтовка полимерная для акриловых и минеральных штукатурок и перед окрашиванием красками, изготовленными на основе акрила и поливинилацетата</t>
  </si>
  <si>
    <t>14.5.01.05-0011</t>
  </si>
  <si>
    <t>Герметик пенополиуретановый (пена монтажная) универсальный, объем 850 мл</t>
  </si>
  <si>
    <t>01.7.17.09-0061</t>
  </si>
  <si>
    <t>Сверло кольцевое алмазное, диаметр 5 мм</t>
  </si>
  <si>
    <t>11.3.03.10</t>
  </si>
  <si>
    <t>Профиль угловой из ПВХ с сеткой</t>
  </si>
  <si>
    <t>12.2.05.11</t>
  </si>
  <si>
    <t>Плиты теплоизоляционные</t>
  </si>
  <si>
    <t>Пр/812-015.0-1</t>
  </si>
  <si>
    <t>НР Отделочные работы</t>
  </si>
  <si>
    <t>Пр/774-015.0</t>
  </si>
  <si>
    <t>СП Отделочные работы</t>
  </si>
  <si>
    <t>ФСБЦ-11.3.03.10-0073</t>
  </si>
  <si>
    <t>Профиль угловой перфорированный из ПВХ с сеткой, размеры профиля 25х25 мм, размеры сетки 100х150 мм</t>
  </si>
  <si>
    <t>ФСБЦ-12.2.05.02-0004</t>
  </si>
  <si>
    <t>Плиты теплоизоляционные гидрофобизированные из минеральной ваты на основе базальтовых пород, группа горючести НГ, плотность 130 кг/м3, теплопроводность при 10 °C не более 0,035 Вт/(м*К), прочность на сжатие не менее 0,045 Мпа</t>
  </si>
  <si>
    <t>Стеклянный козырек</t>
  </si>
  <si>
    <t>ГЭСН09-04-010-03</t>
  </si>
  <si>
    <t>Монтаж навесных панелей фасадов из герметичных стеклопакетов в пластиковой или алюминиевой обвязке</t>
  </si>
  <si>
    <t>1-100-42</t>
  </si>
  <si>
    <t>Средний разряд работы 4,2</t>
  </si>
  <si>
    <t>91.05.06-007</t>
  </si>
  <si>
    <t>Краны на гусеничном ходу, грузоподъемность 25 т</t>
  </si>
  <si>
    <t>91.06.06-048</t>
  </si>
  <si>
    <t>Подъемники одномачтовые, грузоподъемность до 500 кг, высота подъема 45 м</t>
  </si>
  <si>
    <t>01.7.15.14-0083</t>
  </si>
  <si>
    <t>Шурупы самонарезающие стальные оцинкованные кровельные с шестигранной головкой и шайбой, наконечник сверло, диаметр 4,8 мм, длина 50 мм</t>
  </si>
  <si>
    <t>07.2.06.06</t>
  </si>
  <si>
    <t>Детали крепления стальные</t>
  </si>
  <si>
    <t>09.1.01.01</t>
  </si>
  <si>
    <t>Витражи из алюминиевых сплавов с нащельниками и сливами</t>
  </si>
  <si>
    <t>ФСБЦ-07.2.07.04-0007</t>
  </si>
  <si>
    <t>Конструкции стальные индивидуального изготовления из сортового проката</t>
  </si>
  <si>
    <t>ТЦ_102_26_2635261094_02.12.2024_01_140.1</t>
  </si>
  <si>
    <t>Стеклянный козырёк на подвесах</t>
  </si>
  <si>
    <t>Входная площадка</t>
  </si>
  <si>
    <t>ГЭСН15-01-043-01</t>
  </si>
  <si>
    <t>Облицовка лестничных площадок и маршей керамогранитными плитами</t>
  </si>
  <si>
    <t>1-100-50</t>
  </si>
  <si>
    <t>Средний разряд работы 5,0</t>
  </si>
  <si>
    <t>04.3.02.09</t>
  </si>
  <si>
    <t>Смесь сухая для заделки швов</t>
  </si>
  <si>
    <t>06.2.05.03</t>
  </si>
  <si>
    <t>Плиты облицовочные</t>
  </si>
  <si>
    <t>14.1.06.02</t>
  </si>
  <si>
    <t>Клей для облицовочных работ (сухая смесь)</t>
  </si>
  <si>
    <t>ФСБЦ-14.1.06.02-0001</t>
  </si>
  <si>
    <t>Клей монтажный сухой для внутренних и наружных работ, водостойкий на основе цементного вяжущего, для облицовочных работ</t>
  </si>
  <si>
    <t>ФСБЦ-06.2.05.03-0002</t>
  </si>
  <si>
    <t>Плитка керамогранитная, неполированная, многоцветная, толщина 10 мм</t>
  </si>
  <si>
    <t>ФСБЦ-04.3.02.09-0102</t>
  </si>
  <si>
    <t>Смеси сухие водостойкие для затирки межплиточных швов шириной 1-6 мм (различная цветовая гамма)</t>
  </si>
  <si>
    <t>Итоги по разделу 1 Фасад :</t>
  </si>
  <si>
    <t xml:space="preserve"> Всего по разделу 1 Фасад</t>
  </si>
  <si>
    <t>1399,52694</t>
  </si>
  <si>
    <t>108,03714</t>
  </si>
  <si>
    <t>Раздел 2. Проемы</t>
  </si>
  <si>
    <t>ВН-1; ВН-2</t>
  </si>
  <si>
    <t>ГЭСН09-04-018-02</t>
  </si>
  <si>
    <t>Монтаж каркаса витражных блоков из алюминиевых профилей для входных групп, массой конструкции до 43 кг/м2</t>
  </si>
  <si>
    <t>2-100-01</t>
  </si>
  <si>
    <t>Рабочий 1 разряда</t>
  </si>
  <si>
    <t>2-100-02</t>
  </si>
  <si>
    <t>Рабочий 2 разряда</t>
  </si>
  <si>
    <t>2-100-03</t>
  </si>
  <si>
    <t>Рабочий 3 разряда</t>
  </si>
  <si>
    <t>2-100-04</t>
  </si>
  <si>
    <t>Рабочий 4 разряда</t>
  </si>
  <si>
    <t>01.7.06.14-1046</t>
  </si>
  <si>
    <t>Ленты герметизирующие гидроизоляционные, пароизоляционные бутилкаучуковые, дублированные холстом с одной стороны, с липким слоем с одной стороны, цвет серый, ширина 120 мм, толщина 1,5 мм</t>
  </si>
  <si>
    <t>01.7.06.14-1074</t>
  </si>
  <si>
    <t>Ленты герметизирующие гидроизоляционные бутилкаучуковые, с липким слоем с двух сторон, цвет черный, ширина 45 мм, толщина 2 мм</t>
  </si>
  <si>
    <t>01.7.15.02-0040</t>
  </si>
  <si>
    <t>Болты анкерные с гайкой стальные фрикционные расклинивающиеся, с наружной резьбой М10, диаметр 12 мм, длина 100 мм</t>
  </si>
  <si>
    <t>01.7.15.07-1010</t>
  </si>
  <si>
    <t>Дюбели фасадные полимерные с шурупом из нержавеющей стали с шестигранной головкой, диаметр 10 мм, длина 100 мм</t>
  </si>
  <si>
    <t>01.7.15.11-0044</t>
  </si>
  <si>
    <t>Шайбы стальные оцинкованные круглые, диаметр отверстия М8-10</t>
  </si>
  <si>
    <t>01.7.15.14-1046</t>
  </si>
  <si>
    <t>Шурупы самонарезающие стальные оцинкованные кровельные с шестигранной головкой и шайбой, наконечник сверло, диаметр 4,8 мм, длина 35 мм</t>
  </si>
  <si>
    <t>01.7.17.06-0092</t>
  </si>
  <si>
    <t>Круг отрезной плоский, размеры 230х3х22 мм</t>
  </si>
  <si>
    <t>01.7.17.09-1013</t>
  </si>
  <si>
    <t>Бур с наконечником из твердого сплава, с хвостовиком SDS-plus для ударного сверления отверстий в твердых материалах, общая длина 160 мм, диаметр 10 мм</t>
  </si>
  <si>
    <t>01.7.17.09-1112</t>
  </si>
  <si>
    <t>Сверла спиральные с цилиндрическим хвостовиком из быстрорежущей стали Р6М5, класс точности А1, длина 86 мм, диаметр 5 мм</t>
  </si>
  <si>
    <t>14.5.01.05-0010</t>
  </si>
  <si>
    <t>Герметик пенополиуретановый (пена монтажная) универсальный, объем 750 мл</t>
  </si>
  <si>
    <t>01.1.02.08</t>
  </si>
  <si>
    <t>Прокладки паронитовые</t>
  </si>
  <si>
    <t>ФСБЦ-09.1.01.01-0047</t>
  </si>
  <si>
    <t>Витраж из алюминиевого профиля шириной 40 мм с термовставкой, окрашенный, с двойным стеклопакетом толщиной 32 мм верх, сэндвич-панель толщиной 32 мм низ, с двумя поворотно-откидными створками размером 715х1390 мм, в комплекте с нащельниками и сливами</t>
  </si>
  <si>
    <t>ОК1;ОК2; ОК-4</t>
  </si>
  <si>
    <t>ГЭСН09-04-009-04</t>
  </si>
  <si>
    <t>Монтаж оконных блоков: из алюминиевых многокамерных профилей с герметичными стеклопакетами</t>
  </si>
  <si>
    <t>91.05.08-007</t>
  </si>
  <si>
    <t>Краны на пневмоколесном ходу, грузоподъемность 30 т</t>
  </si>
  <si>
    <t>01.7.15.08</t>
  </si>
  <si>
    <t>Элементы крепления нащельников и деталей обрамления (самонарезающиеся винты, заклепки и т.д.)</t>
  </si>
  <si>
    <t>01.8.02.08</t>
  </si>
  <si>
    <t>Стеклопакеты</t>
  </si>
  <si>
    <t>09.4.03.05</t>
  </si>
  <si>
    <t>Блоки оконные из алюминиевых сплавов</t>
  </si>
  <si>
    <t>09.4.03.11</t>
  </si>
  <si>
    <t>Нащельники и детали обрамления из алюминиевых сплавов</t>
  </si>
  <si>
    <t>ФСБЦ-09.4.03.05-0003</t>
  </si>
  <si>
    <t>Блок оконный из алюминиевого комбинированного профиля одинарной конструкции, с двухкамерным стеклопакетом, двухстворчатый, с неоткрываемой и поворотно-откидной створками</t>
  </si>
  <si>
    <t>ГЭСН12-01-010-01</t>
  </si>
  <si>
    <t>Устройство мелких покрытий (брандмауэры, парапеты, свесы и т.п.) из листовой оцинкованной стали</t>
  </si>
  <si>
    <t>01.7.15.06-0022</t>
  </si>
  <si>
    <t>Гвозди стальные толевые, диаметр 2-3 мм, длина 20-40 мм</t>
  </si>
  <si>
    <t>08.3.03.05-0002</t>
  </si>
  <si>
    <t>Проволока канатная оцинкованная, диаметр 3 мм</t>
  </si>
  <si>
    <t>08.3.05.05-0051</t>
  </si>
  <si>
    <t>Сталь листовая оцинкованная, толщина 0,5 мм</t>
  </si>
  <si>
    <t>Пр/812-012.0-1</t>
  </si>
  <si>
    <t>НР Кровли</t>
  </si>
  <si>
    <t>Пр/774-012.0</t>
  </si>
  <si>
    <t>СП Кровли</t>
  </si>
  <si>
    <t>ГЭСН10-01-035-01</t>
  </si>
  <si>
    <t>Установка подоконных досок из ПВХ: в каменных стенах толщиной до 0,51 м</t>
  </si>
  <si>
    <t>01.7.14.01-0002</t>
  </si>
  <si>
    <t>Герметик пенополиуретановый (пена монтажная) универсальный, объем 1000 мл</t>
  </si>
  <si>
    <t>11.3.03.15-0021</t>
  </si>
  <si>
    <t>Клинья пластиковые монтажные</t>
  </si>
  <si>
    <t>11.3.03.01</t>
  </si>
  <si>
    <t>Доски подоконные ПВХ</t>
  </si>
  <si>
    <t>11.3.03.14-1000</t>
  </si>
  <si>
    <t>Заглушки торцевые двусторонние к подоконной доске из ПВХ, цвет белый, размеры 40х480 мм</t>
  </si>
  <si>
    <t>Пр/812-010.0-1</t>
  </si>
  <si>
    <t>НР Деревянные конструкции</t>
  </si>
  <si>
    <t>Пр/774-010.0</t>
  </si>
  <si>
    <t>СП Деревянные конструкции</t>
  </si>
  <si>
    <t>ФСБЦ-11.3.03.14-1000</t>
  </si>
  <si>
    <t>ФСБЦ-11.3.03.01-0006</t>
  </si>
  <si>
    <t>Доска подоконная из ПВХ, ширина 350 мм</t>
  </si>
  <si>
    <t>Двери Д-1 И- Д-5;</t>
  </si>
  <si>
    <t>ГЭСН09-04-012-01</t>
  </si>
  <si>
    <t>Установка металлических дверных блоков в готовые проемы</t>
  </si>
  <si>
    <t>08.4.01.02-0011</t>
  </si>
  <si>
    <t>Детали закладные и накладные изготовленные без применения сварки, гнутья, сверления (пробивки) отверстий, поставляемые отдельно</t>
  </si>
  <si>
    <t>01.7.04.07</t>
  </si>
  <si>
    <t>Скобяные изделия</t>
  </si>
  <si>
    <t>компл</t>
  </si>
  <si>
    <t>07.1.01.03</t>
  </si>
  <si>
    <t>Блоки дверные металлические</t>
  </si>
  <si>
    <t>ФСБЦ-07.1.01.03-0002</t>
  </si>
  <si>
    <t>Блок дверной стальной наружный двупольный, с замком-защелкой, без доводчика, площадь 2,73 м2</t>
  </si>
  <si>
    <t>ГЭСН10-01-047-01</t>
  </si>
  <si>
    <t>Установка блоков из ПВХ в наружных и внутренних дверных проемах: в каменных стенах площадью проема до 3 м2</t>
  </si>
  <si>
    <t>01.7.06.02-0001</t>
  </si>
  <si>
    <t>Ленты гидроизоляционные, паропроницаемые бутилкаучуковые, из нетканого материала мембранного типа, с липким покрытием по краям с внутренней стороны и антиадгезионным покрытием, цвет бежевый, ширина 80 мм</t>
  </si>
  <si>
    <t>01.7.15.07-0005</t>
  </si>
  <si>
    <t>Дюбели стальные рамные монтажные, диаметр 10 мм, длина 130 (132, 152) мм</t>
  </si>
  <si>
    <t>11.3.01.02</t>
  </si>
  <si>
    <t>Блоки дверные входные из поливинилхлоридных профилей</t>
  </si>
  <si>
    <t>ФСБЦ-11.3.01.02-0003</t>
  </si>
  <si>
    <t>Блок дверной входной из ПВХ-профилей, с простой коробкой, однопольный, с клювовой фурнитурой, без стеклопакета по типу «сэндвич», площадь от 1,51 до 2 м2</t>
  </si>
  <si>
    <t>ТЦ_07.1.01.03_26_2635261094_02.12.2024_01_139.1</t>
  </si>
  <si>
    <t>Дверь ПВХ сантехническая из HPL пластика 2100х800 мм</t>
  </si>
  <si>
    <t>ГЭСН10-01-039-01</t>
  </si>
  <si>
    <t>Установка блоков в наружных и внутренних дверных проемах: в каменных стенах, площадь проема до 3 м2</t>
  </si>
  <si>
    <t>1-100-36</t>
  </si>
  <si>
    <t>Средний разряд работы 3,6</t>
  </si>
  <si>
    <t>04.3.01.07-0027</t>
  </si>
  <si>
    <t>Раствор штукатурный, известковый, М200</t>
  </si>
  <si>
    <t>01.7.15.07</t>
  </si>
  <si>
    <t>Крепёжные изделия</t>
  </si>
  <si>
    <t>11.2.02.01</t>
  </si>
  <si>
    <t>Блоки дверные</t>
  </si>
  <si>
    <t>ФСБЦ-11.2.02.01-1082</t>
  </si>
  <si>
    <t>Блок дверной деревянный внутренний распашной глухой, площадь более 2,0 м2, комбинированный с покрытием из полимерных пленок</t>
  </si>
  <si>
    <t>Итоги по разделу 2 Проемы :</t>
  </si>
  <si>
    <t xml:space="preserve"> Всего по разделу 2 Проемы</t>
  </si>
  <si>
    <t>322,0899084</t>
  </si>
  <si>
    <t>11,4004971</t>
  </si>
  <si>
    <t>Раздел 3. Перегородки</t>
  </si>
  <si>
    <t>ГЭСН10-05-004-01</t>
  </si>
  <si>
    <t>Устройство перегородок из гипсокартонных листов (ГКЛ) с двойным металлическим каркасом и двухслойной обшивкой с обеих сторон: глухих</t>
  </si>
  <si>
    <t>1-100-35</t>
  </si>
  <si>
    <t>Средний разряд работы 3,5</t>
  </si>
  <si>
    <t>91.21.12-004</t>
  </si>
  <si>
    <t>Ножницы электрические</t>
  </si>
  <si>
    <t>01.7.06.01-0042</t>
  </si>
  <si>
    <t>Ленты эластичные самоклеящиеся для профилей направляющих 50х30000 мм</t>
  </si>
  <si>
    <t>01.7.06.04-0002</t>
  </si>
  <si>
    <t>Ленты бумажные перфорированные армирующие для повышения трещиностойкости стыков, ширина 52 мм</t>
  </si>
  <si>
    <t>01.7.06.04-0007</t>
  </si>
  <si>
    <t>Ленты бумажные для создания искусственных трещин между каркасными конструкциями и примыкающими поверхностями, с липким слоем с одной стороны и антиадгезионным покрытием с другой, цвет белый, ширина 65 мм</t>
  </si>
  <si>
    <t>01.7.15.07-0152</t>
  </si>
  <si>
    <t>Дюбели пластмассовые с шурупами, диаметр 6 мм, длина 35 мм, диаметр шурупа 3,5 мм, длина шурупа 50 мм</t>
  </si>
  <si>
    <t>01.7.15.14-0044</t>
  </si>
  <si>
    <t>Шурупы самонарезающие стальные оксидированные с потайной головкой и крестообразным шлицем, остроконечные, диаметр 3,5 мм, длина 25 мм</t>
  </si>
  <si>
    <t>01.7.15.14-0045</t>
  </si>
  <si>
    <t>Шурупы самонарезающие стальные оксидированные с потайной головкой и крестообразным шлицем, остроконечные, диаметр 3,5 мм, длина 35 мм</t>
  </si>
  <si>
    <t>07.2.06.03-0112</t>
  </si>
  <si>
    <t>Профиль направляющий из оцинкованной стали, для монтажа гипсовых перегородок и подвесных потолков, размеры 50х40 мм, толщина стали 0,6 мм</t>
  </si>
  <si>
    <t>07.2.06.03-0195</t>
  </si>
  <si>
    <t>Профиль стальной оцинкованный стоечный, размеры 50х50 мм, толщина 0,6 мм</t>
  </si>
  <si>
    <t>14.4.01.02-0012</t>
  </si>
  <si>
    <t>Грунтовка укрепляющая, глубокого проникновения, быстросохнущая, паропроницаемая</t>
  </si>
  <si>
    <t>14.5.11.03-0001</t>
  </si>
  <si>
    <t>Смеси сухие шпатлевочные на основе высокопрочного гипса с полимерными добавками, крупность заполнителя не более 0,15 мм, прочность на изгиб 2,7 МПа</t>
  </si>
  <si>
    <t>14.5.11.03-0004</t>
  </si>
  <si>
    <t>Смеси сухие шпатлевочные универсальные на основе гипса с полимерными добавками, крупность заполнителя не более 0,2 мм, прочность на изгиб не менее 1,0 МПа</t>
  </si>
  <si>
    <t>01.6.01.02</t>
  </si>
  <si>
    <t>Листы гипсокартонные</t>
  </si>
  <si>
    <t>12.2.03.15</t>
  </si>
  <si>
    <t>Материалы теплоизоляционные из минеральных волокон</t>
  </si>
  <si>
    <t>ФСБЦ-01.6.01.02-0006</t>
  </si>
  <si>
    <t>Листы гипсокартонные ГКЛ, толщина 12,5 мм</t>
  </si>
  <si>
    <t>ФСБЦ-12.2.04.02-0001</t>
  </si>
  <si>
    <t>Маты из минеральной ваты на синтетическом связующем из каменной ваты базальтовых пород, плотность 43 кг/м3, толщина 50 мм</t>
  </si>
  <si>
    <t>ГЭСН10-05-004-02</t>
  </si>
  <si>
    <t>Устройство перегородок из гипсокартонных листов (ГКЛ) с двойным металлическим каркасом и двухслойной обшивкой с обеих сторон: с одним дверным проемом</t>
  </si>
  <si>
    <t>01.7.15.07-0082</t>
  </si>
  <si>
    <t>Дюбель-гвозди полипропиленовые анкерные с бортом, диаметр 6 мм, длина 40 мм</t>
  </si>
  <si>
    <t>07.2.06.04-0011</t>
  </si>
  <si>
    <t>Уголки верхние, нижние для крепления несущих элементов двери, размеры 100х123 мм</t>
  </si>
  <si>
    <t>11.1.03.01-0001</t>
  </si>
  <si>
    <t>Бруски строганные хвойных пород (сосна, ель), размеры 50х50 мм, сорт АВ</t>
  </si>
  <si>
    <t>ФСБЦ-01.6.01.01-0002</t>
  </si>
  <si>
    <t>Листы гипсоволокнистые влагостойкие ГВЛВ, толщина 12,5 мм</t>
  </si>
  <si>
    <t>ТЦ_09.1.01.01_26_2635261094_02.12.2024_01_138.1</t>
  </si>
  <si>
    <t>Оконный блок из алюминиевого
профиля ОК-4 с передаточным лотком          1750-1800 мм, стеклопакет
однокамерный с внешним
мультифункциональным стеклом</t>
  </si>
  <si>
    <t>Итоги по разделу 3 Перегородки :</t>
  </si>
  <si>
    <t xml:space="preserve"> Всего по разделу 3 Перегородки</t>
  </si>
  <si>
    <t>169,012576</t>
  </si>
  <si>
    <t>2,100996</t>
  </si>
  <si>
    <t>Раздел 4. Кровля</t>
  </si>
  <si>
    <t>ГЭСН12-01-002-10</t>
  </si>
  <si>
    <t>Устройство кровель плоских из наплавляемых материалов: в один слой</t>
  </si>
  <si>
    <t>1-100-38</t>
  </si>
  <si>
    <t>Средний разряд работы 3,8</t>
  </si>
  <si>
    <t>Материалы рулонные кровельные для верхнего слоя</t>
  </si>
  <si>
    <t>ФСБЦ-12.1.02.08-0096</t>
  </si>
  <si>
    <t>Материал рулонный битумный кровельный и гидроизоляционный для нижних слоев кровли, наплавляемый, основа стеклоткань, с защитным слоем из пленки с обеих сторон, гибкость не выше -30 °C, прочность 900-1000 Н, теплостойкость не менее 110 °C</t>
  </si>
  <si>
    <t>ГЭСН12-01-013-03</t>
  </si>
  <si>
    <t>Утепление покрытий плитами: из минеральной ваты или перлита на битумной мастике в один слой</t>
  </si>
  <si>
    <t>1-100-39</t>
  </si>
  <si>
    <t>Средний разряд работы 3,9</t>
  </si>
  <si>
    <t>91.08.04-021</t>
  </si>
  <si>
    <t>Котлы битумные передвижные электрические с центробежной мешалкой, объем загрузочной емкости 400 л</t>
  </si>
  <si>
    <t>01.2.01.02-0041</t>
  </si>
  <si>
    <t>Битум нефтяной строительный кровельный БНК-45/190, БНК-40/180</t>
  </si>
  <si>
    <t>01.2.03.03</t>
  </si>
  <si>
    <t>Мастики битумосодержащие</t>
  </si>
  <si>
    <t>12.2.05.05</t>
  </si>
  <si>
    <t>ФСБЦ-01.2.03.03-0014</t>
  </si>
  <si>
    <t>Мастика битумная кровельная горячая МБКГ-55, МБКГ-65, МБКГ-75, МБКГ-85</t>
  </si>
  <si>
    <t>ТЦ_12.2.05.00_23_2312206709_17.12.2024_01_141.1</t>
  </si>
  <si>
    <t>Утеплитель ТЕХНОНИКОЛЬ ТЕХНОРУФ Н ПРОФ КЛИН</t>
  </si>
  <si>
    <t>ГЭСН12-01-013-04</t>
  </si>
  <si>
    <t>Утепление покрытий плитами: на каждый последующий слой добавлять к норме 12-01-013-03</t>
  </si>
  <si>
    <t>ТЦ_12.2.05.00_23_2312206709_17.12.2024_01_142.1</t>
  </si>
  <si>
    <t>Теплоизоляционные плиты LOGICPIR Prof Ф/Ф (фольга) 2385х1185 мм L-кромка,</t>
  </si>
  <si>
    <t>ГЭСН12-01-028-02</t>
  </si>
  <si>
    <t>Устройство плоских однослойных кровель из ПВХ мембран (со сваркой полотен) с укладкой разделительного слоя по утеплителю, несущее основание из: бетона</t>
  </si>
  <si>
    <t>91.17.04-001</t>
  </si>
  <si>
    <t>Автоматы сварочные для полимерных покрытий, мощность 4,6 кВт</t>
  </si>
  <si>
    <t>01.7.15.07-0013</t>
  </si>
  <si>
    <t>Дюбели полипропиленовые тарельчатые кровельные, диаметр 50 мм, длина 150 мм</t>
  </si>
  <si>
    <t>01.7.15.07-0022</t>
  </si>
  <si>
    <t>Дюбели полиэтиленовые распорные, диаметр 6 мм, длина 40 мм</t>
  </si>
  <si>
    <t>1000 шт</t>
  </si>
  <si>
    <t>01.7.15.14-0301</t>
  </si>
  <si>
    <t>Шурупы самонарезающие стальные с полукруглой головкой и крестообразным шлицем, остроконечные, диаметр 4,8 мм, длина 70 мм</t>
  </si>
  <si>
    <t>14.5.09.07-0022</t>
  </si>
  <si>
    <t>Растворитель № 646</t>
  </si>
  <si>
    <t>01.7.12.05</t>
  </si>
  <si>
    <t>Геотекстиль нетканый</t>
  </si>
  <si>
    <t>12.1.02.10</t>
  </si>
  <si>
    <t>Мембрана кровельная на основе ПВХ, армированная</t>
  </si>
  <si>
    <t>Мембрана кровельная на основе ПВХ, неармированная</t>
  </si>
  <si>
    <t>ФСБЦ-12.1.02.10-0095</t>
  </si>
  <si>
    <t>Мембрана кровельная на основе ПВХ, неармированная, толщина 1,5 мм</t>
  </si>
  <si>
    <t>ФСБЦ-01.7.12.05-0053</t>
  </si>
  <si>
    <t>Геополотно нетканое полиэфирное, иглопробивное, поверхностная плотность 200 г/м2</t>
  </si>
  <si>
    <t>Итоги по разделу 4 Кровля :</t>
  </si>
  <si>
    <t xml:space="preserve"> Всего по разделу 4 Кровля</t>
  </si>
  <si>
    <t>142,810196</t>
  </si>
  <si>
    <t>3,131876</t>
  </si>
  <si>
    <t>Раздел 5. Водосток</t>
  </si>
  <si>
    <t>ГЭСН12-01-035-03</t>
  </si>
  <si>
    <t>Устройство металлической водосточной системы: прямых звеньев труб</t>
  </si>
  <si>
    <t>01.7.15.07-0010</t>
  </si>
  <si>
    <t>Дюбели пластмассовые с шурупами, диаметр 10 мм, длина 50-60 мм, диаметр шурупа 6 мм, длина шурупа 50-80 мм</t>
  </si>
  <si>
    <t>08.1.02.07</t>
  </si>
  <si>
    <t>Труба водосточная</t>
  </si>
  <si>
    <t>08.1.02.22</t>
  </si>
  <si>
    <t>Изделия для водосточных труб</t>
  </si>
  <si>
    <t>ФСБЦ-12.1.01.05-0066</t>
  </si>
  <si>
    <t>Труба металлическая для водосточных систем, окрашенная, диаметр 100 мм, длина 3000 мм</t>
  </si>
  <si>
    <t>ФСБЦ-12.1.01.05-0022</t>
  </si>
  <si>
    <t>Хомут трубы (на кирпич) металлический для водосточных систем, окрашенный, диаметр 100 мм</t>
  </si>
  <si>
    <t>ФСБЦ-12.1.01.05-0005</t>
  </si>
  <si>
    <t>Воронка выпускная металлическая для водосточных систем, окрашенная, диаметр 125/100 мм</t>
  </si>
  <si>
    <t>Итоги по разделу 5 Водосток :</t>
  </si>
  <si>
    <t xml:space="preserve"> Всего по разделу 5 Водосток</t>
  </si>
  <si>
    <t>0,72</t>
  </si>
  <si>
    <t>Раздел 6. Внутренняя отделка</t>
  </si>
  <si>
    <t>Полы Тип 1</t>
  </si>
  <si>
    <t>ГЭСН11-01-047-01</t>
  </si>
  <si>
    <t>Устройство покрытий из плит керамогранитных размером: 40х40 см</t>
  </si>
  <si>
    <t>91.05.01-016</t>
  </si>
  <si>
    <t>Краны башенные, грузоподъемность 5 т</t>
  </si>
  <si>
    <t>91.07.08-024</t>
  </si>
  <si>
    <t>Растворосмесители передвижные, объем барабана 65 л</t>
  </si>
  <si>
    <t>04.3.02.09-0102</t>
  </si>
  <si>
    <t>Плиты керамогранитные 400х400 мм</t>
  </si>
  <si>
    <t>11.2.04.05</t>
  </si>
  <si>
    <t>Рейки деревянные</t>
  </si>
  <si>
    <t>14.4.01.21</t>
  </si>
  <si>
    <t>Грунтовка</t>
  </si>
  <si>
    <t>Пр/812-011.0-1</t>
  </si>
  <si>
    <t>НР Полы</t>
  </si>
  <si>
    <t>Пр/774-011.0</t>
  </si>
  <si>
    <t>СП Полы</t>
  </si>
  <si>
    <t>ФСБЦ-11.2.04.05-0001</t>
  </si>
  <si>
    <t>Рейка строганная сухая хвойных пород (ель, сосна), длина 2-3 м, размеры 8х18 мм</t>
  </si>
  <si>
    <t>ФСБЦ-06.2.05.03-0005</t>
  </si>
  <si>
    <t>Плитка керамогранитная, полированная, многоцветная, толщина 10 мм</t>
  </si>
  <si>
    <t>ГЭСН11-01-011-01</t>
  </si>
  <si>
    <t>Устройство стяжек: цементных толщиной 20 мм</t>
  </si>
  <si>
    <t>04.3.01.09</t>
  </si>
  <si>
    <t>Раствор готовый кладочный тяжелый цементный</t>
  </si>
  <si>
    <t>ФСБЦ-04.3.01.09-0058</t>
  </si>
  <si>
    <t>Раствор готовый кладочный, цементно-песчаный, М200</t>
  </si>
  <si>
    <t>ГЭСН11-01-011-02</t>
  </si>
  <si>
    <t>Устройство стяжек: на каждые 5 мм изменения толщины стяжки добавлять или исключать к норме 11-01-011-01</t>
  </si>
  <si>
    <t>ГЭСН11-01-060-01</t>
  </si>
  <si>
    <t>Армирование стяжек сетками сварными</t>
  </si>
  <si>
    <t>08.1.02.17</t>
  </si>
  <si>
    <t>Сетка стальная сварная из арматурной проволоки без покрытия</t>
  </si>
  <si>
    <t>11.3.03.15</t>
  </si>
  <si>
    <t>Фиксаторы пластиковые для обеспечения защитного слоя бетона</t>
  </si>
  <si>
    <t>ФСБЦ-11.3.03.15-1014</t>
  </si>
  <si>
    <t>Фиксаторы защитного слоя арматуры пластиковые, форма звездочка, толщина защитного слоя бетона 40 мм</t>
  </si>
  <si>
    <t>ФСБЦ-08.1.02.17-0097</t>
  </si>
  <si>
    <t>Сетка стальная сварная из арматурной проволоки без покрытия, диаметр проволоки 5 мм, размер ячейки 100х100 мм</t>
  </si>
  <si>
    <t>ГЭСН11-01-009-08</t>
  </si>
  <si>
    <t>Устройство тепло- и звукоизоляции сплошной из плит: теплоизоляционных из экструзионного пенополистирола</t>
  </si>
  <si>
    <t>12.2.05.09</t>
  </si>
  <si>
    <t>Плиты теплоизоляционные из экструзионного пенополистирола</t>
  </si>
  <si>
    <t>ФСБЦ-12.2.05.09-0021</t>
  </si>
  <si>
    <t>Плиты теплоизоляционные из экструзионного пенополистирола, показатели пожарной опасности Г4, В2, Д3, Т2, плотность 16-30 кг/м3, теплопроводность при +10 °C не более 0,034 Вт/(м*К), прочность на сжатие при 10% деформации не менее 0,15 МПа, толщина 40-90 мм</t>
  </si>
  <si>
    <t>ГЭСН11-01-004-01</t>
  </si>
  <si>
    <t>Устройство гидроизоляции оклеечной рулонными материалами: на мастике битумной с минеральными кислотоупорными наполнителями и армирующей добавкой, первый слой</t>
  </si>
  <si>
    <t>1-100-51</t>
  </si>
  <si>
    <t>Средний разряд работы 5,1</t>
  </si>
  <si>
    <t>91.21.22-421</t>
  </si>
  <si>
    <t>Термосы 100 л</t>
  </si>
  <si>
    <t>01.1.02.10-1022</t>
  </si>
  <si>
    <t>Хризотил (асбест хризотиловый), группа 6К, марки 6К-45, 6К-30, 6К-20, 6К-5</t>
  </si>
  <si>
    <t>01.2.01.02-0054</t>
  </si>
  <si>
    <t>Битум нефтяной строительный БН-90/10</t>
  </si>
  <si>
    <t>01.3.01.01-0010</t>
  </si>
  <si>
    <t>Бензин-растворитель</t>
  </si>
  <si>
    <t>01.7.07.13-0001</t>
  </si>
  <si>
    <t>Мука андезитовая кислотоупорная, марка А</t>
  </si>
  <si>
    <t>01.7.20.08-0051</t>
  </si>
  <si>
    <t>Ветошь хлопчатобумажная цветная</t>
  </si>
  <si>
    <t>Материалы рулонные</t>
  </si>
  <si>
    <t>ГЭСН11-01-004-02</t>
  </si>
  <si>
    <t>Устройство гидроизоляции оклеечной рулонными материалами: на мастике битумной с минеральными кислотоупорными наполнителями и армирующей добавкой, последующий слой</t>
  </si>
  <si>
    <t>ФСБЦ-12.1.02.03-0165</t>
  </si>
  <si>
    <t>Материал рулонный битумно-полимерный кровельный и гидроизоляционный СБС-модифицированный ЭПП с антикорневыми добавками, наплавляемый, основа полиэстер, продольная/поперечная нагрузка на разрыв не менее 800/600 Н, гибкость не выше -25 °C, теплостойкость не ниже 100 °C, масса 5,0 кг/м2, толщина 4 мм</t>
  </si>
  <si>
    <t>ТИП2</t>
  </si>
  <si>
    <t>ФСБЦ-12.1.02.03-0162</t>
  </si>
  <si>
    <t>Материал рулонный битумно-полимерный гидроизоляционный самоклеящийся ЭПС, основа полиэстер/полиэфир, с полимерной пленкой на верхней стороне полотна, гибкость не выше -25 °C, теплостойкость не менее 80 °C, масса 1,5 кг/м2</t>
  </si>
  <si>
    <t>ТИП№3</t>
  </si>
  <si>
    <t>ГЭСН11-01-036-01</t>
  </si>
  <si>
    <t>Устройство покрытий: из линолеума на клее</t>
  </si>
  <si>
    <t>01.6.03.04</t>
  </si>
  <si>
    <t>Линолеум</t>
  </si>
  <si>
    <t>14.1.02.04</t>
  </si>
  <si>
    <t>Состав клеящий</t>
  </si>
  <si>
    <t>ФСБЦ-14.1.02.04-0101</t>
  </si>
  <si>
    <t>Клей-мастика, марка Бустилат</t>
  </si>
  <si>
    <t>ФСБЦ-01.6.03.04-0313</t>
  </si>
  <si>
    <t>Линолеум ПВХ на вспененной подоснове для спортивных площадок, класс износостойкости 34/43, класс пожарной опасности КМ2 (Г1, В2, Д2, Т2, РП1), толщина защитного слоя 0,65 мм, толщина общая 3,45 мм, вес 3300 г/м2</t>
  </si>
  <si>
    <t>09.2.01.05-0091</t>
  </si>
  <si>
    <t>Уголок алюминиевый декоративный, размеры 10х10 мм, толщина 1,5 мм</t>
  </si>
  <si>
    <t>Потолки</t>
  </si>
  <si>
    <t>ГЭСН15-01-047-16</t>
  </si>
  <si>
    <t>Устройство потолков: реечных алюминиевых</t>
  </si>
  <si>
    <t>09.2.01.05-0001</t>
  </si>
  <si>
    <t>Гребенка несущая из алюминия, ширина 100 мм, толщина 0,65 мм</t>
  </si>
  <si>
    <t>09.2.01.05-0051</t>
  </si>
  <si>
    <t>Подвесы стальные для монтажа подвесных потолочных систем, длина 350 мм, диаметр 3 мм</t>
  </si>
  <si>
    <t>09.2.02.02-0011</t>
  </si>
  <si>
    <t>Рейка алюминиевая сплошная потолочная S-формы, ширина 100 мм, толщина 0,3 мм</t>
  </si>
  <si>
    <t>ФСБЦ-09.2.01.05-0091</t>
  </si>
  <si>
    <t>ГЭСН15-04-005-06</t>
  </si>
  <si>
    <t>Окраска поливинилацетатными водоэмульсионными составами улучшенная: по сборным конструкциям потолков, подготовленным под окраску</t>
  </si>
  <si>
    <t>01.7.17.11-0011</t>
  </si>
  <si>
    <t>Шкурка шлифовальная двухслойная с зернистостью 40-25</t>
  </si>
  <si>
    <t>14.5.11.01-0001</t>
  </si>
  <si>
    <t>Шпатлевка клеевая</t>
  </si>
  <si>
    <t>14.3.02.01</t>
  </si>
  <si>
    <t>Краска водоэмульсионная</t>
  </si>
  <si>
    <t>ФСБЦ-14.3.02.01-0111</t>
  </si>
  <si>
    <t>Краска водно-дисперсионная акрилатная ВД-АК-101</t>
  </si>
  <si>
    <t>Амстронг</t>
  </si>
  <si>
    <t>ГЭСН15-01-047-15</t>
  </si>
  <si>
    <t>Устройство потолков: плитно-ячеистых по каркасу из оцинкованного профиля</t>
  </si>
  <si>
    <t>01.6.04.02</t>
  </si>
  <si>
    <t>Панели потолочные с комплектующими</t>
  </si>
  <si>
    <t>ФСБЦ-01.6.04.02-0001</t>
  </si>
  <si>
    <t>Панели потолочные декоративные из минерального волокна, твердые, с прямой кромкой, класс пожарной опасности КМ1, класс звукопоглощения D-E, толщина 12 мм</t>
  </si>
  <si>
    <t>ФСБЦ-09.2.02.01-0001</t>
  </si>
  <si>
    <t>Комплект для монтажа подвесных потолочных систем</t>
  </si>
  <si>
    <t>отделка запотолочного пространства</t>
  </si>
  <si>
    <t>ГЭСН15-04-006-01</t>
  </si>
  <si>
    <t>Покрытие поверхностей грунтовкой глубокого проникновения: за 1 раз потолков</t>
  </si>
  <si>
    <t>14.3.01.03</t>
  </si>
  <si>
    <t>ФСБЦ-14.3.01.03-0001</t>
  </si>
  <si>
    <t>Состав грунтовочный глубокого проникновения</t>
  </si>
  <si>
    <t>Отделка стен</t>
  </si>
  <si>
    <t>ГЭСН15-01-020-11</t>
  </si>
  <si>
    <t>Облицовка стен на клее из сухих смесей с карнизными, плинтусными и угловыми плитками: в общественных зданиях по кирпичу и бетону</t>
  </si>
  <si>
    <t>Плитки керамические плинтусные</t>
  </si>
  <si>
    <t>06.2.05.04</t>
  </si>
  <si>
    <t>Плитки карнизные</t>
  </si>
  <si>
    <t>Плитки рядовые</t>
  </si>
  <si>
    <t>Плитки угловые</t>
  </si>
  <si>
    <t>ФСБЦ-06.2.01.02-0041</t>
  </si>
  <si>
    <t>Плитка керамическая для внутренней облицовки стен, глазурованная, гладкая, цветная, толщина 7 мм</t>
  </si>
  <si>
    <t>ГЭСН15-02-016-03</t>
  </si>
  <si>
    <t>Штукатурка поверхностей внутри здания цементно-известковым или цементным раствором по камню и бетону: улучшенная стен</t>
  </si>
  <si>
    <t>91.07.07-041</t>
  </si>
  <si>
    <t>Растворонасосы, производительность 1 м3/ч</t>
  </si>
  <si>
    <t>01.7.15.06-0121</t>
  </si>
  <si>
    <t>Гвозди стальные строительные, диаметр 1,6 мм, длина 50 мм</t>
  </si>
  <si>
    <t>03.1.01.01-0002</t>
  </si>
  <si>
    <t>Гипс строительный Г-3</t>
  </si>
  <si>
    <t>04.3.01.07-0025</t>
  </si>
  <si>
    <t>Раствор штукатурный, известковый, М100</t>
  </si>
  <si>
    <t>08.1.02.17-0161</t>
  </si>
  <si>
    <t>Сетка тканая из проволоки без покрытия, диаметр проволоки 0,25 мм, размер ячейки 0,5х0,5 мм</t>
  </si>
  <si>
    <t>Итоги по разделу 6 Внутренняя отделка :</t>
  </si>
  <si>
    <t xml:space="preserve"> Всего по разделу 6 Внутренняя отделка</t>
  </si>
  <si>
    <t>1109,0081205</t>
  </si>
  <si>
    <t>32,523445</t>
  </si>
  <si>
    <t>3143,1677409</t>
  </si>
  <si>
    <t>157,1939541</t>
  </si>
  <si>
    <t>Контрольно пропускные пункты</t>
  </si>
  <si>
    <t>ЛОКАЛЬНЫЙ СМЕТНЫЙ РАСЧЕТ (СМЕТА) № 03-01-03</t>
  </si>
  <si>
    <t>2024-ВТРК.КПК.АД-ИЛО-ИОС1</t>
  </si>
  <si>
    <t>Раздел 1. КПП №2</t>
  </si>
  <si>
    <t>ГЭСНм08-03-599-09</t>
  </si>
  <si>
    <t>Щитки осветительные, устанавливаемые на стене: распорными дюбелями, масса щитка до 6 кг</t>
  </si>
  <si>
    <t>01.7.06.05-0041</t>
  </si>
  <si>
    <t>Ленты изоляционные хлопчатобумажные прорезиненные для электромонтажных и ремонтных работ, цвет черный, ширина 20 мм, толщина 0,35 мм</t>
  </si>
  <si>
    <t>01.7.15.07-0014</t>
  </si>
  <si>
    <t>Дюбели распорные полипропиленовые</t>
  </si>
  <si>
    <t>14.4.02.04-0142</t>
  </si>
  <si>
    <t>Краска масляная МА-0115, мумия, сурик железный</t>
  </si>
  <si>
    <t>20.1.02.23-0082</t>
  </si>
  <si>
    <t>Перемычки гибкие, тип ПГС-50</t>
  </si>
  <si>
    <t>20.2.02.01-0019</t>
  </si>
  <si>
    <t>Втулки изолирующие, размеры 65х50х18 мм</t>
  </si>
  <si>
    <t>20.5.04.09-0002</t>
  </si>
  <si>
    <t>Сжимы типа У731М для магистральных и ответвительных проводов и кабелей</t>
  </si>
  <si>
    <t>24.3.01.01-0005</t>
  </si>
  <si>
    <t>Трубка полихлорвиниловая электромонтажная, толщина стенки 0,6 мм</t>
  </si>
  <si>
    <t>421/пр_2020_п.75_пп.а</t>
  </si>
  <si>
    <t xml:space="preserve">Вспомогательные ненормируемые материальные ресурсы </t>
  </si>
  <si>
    <t>Пр/812-049.3-1</t>
  </si>
  <si>
    <t>НР Электротехнические установки на других объектах</t>
  </si>
  <si>
    <t>Пр/774-049.3</t>
  </si>
  <si>
    <t>СП Электротехнические установки на других объектах</t>
  </si>
  <si>
    <t>ФСБЦ-20.4.04.02-0049</t>
  </si>
  <si>
    <t>Щит распределительный наружной установки ЩРН-48з, IP31, с замком, размеры 620х310х120 мм</t>
  </si>
  <si>
    <t>ГЭСНм08-03-575-01</t>
  </si>
  <si>
    <t>Прибор или аппарат</t>
  </si>
  <si>
    <t>4
О</t>
  </si>
  <si>
    <t>ФСБЦ-62.1.01.09-1139</t>
  </si>
  <si>
    <t>Выключатель автоматический 3P, 32 А, 4,5 кА, характеристика C</t>
  </si>
  <si>
    <t>5
О</t>
  </si>
  <si>
    <t>ФСБЦ-62.1.01.09-1099</t>
  </si>
  <si>
    <t>Выключатель автоматический 1P, 10 А, 4,5 кА, характеристика C</t>
  </si>
  <si>
    <t>6
О</t>
  </si>
  <si>
    <t>ФСБЦ-62.1.01.09-1097</t>
  </si>
  <si>
    <t>Выключатель автоматический 1P, 6 А, 4,5 кА, характеристика C</t>
  </si>
  <si>
    <t>7
О</t>
  </si>
  <si>
    <t>ТЦ_62.1.01.00_26_3664042290_02.12.2024_01_125.1</t>
  </si>
  <si>
    <t>Дифф. автомат (АВДТ) 2-пол. (1P+N) 32А C 30мА тип AC 4,5кА защ. от перенапр., эл. АД-32 PROxima EKF</t>
  </si>
  <si>
    <t>9
О</t>
  </si>
  <si>
    <t>ТЦ_62.6.00.00_26_3664042290_02.12.2024_01_126.1</t>
  </si>
  <si>
    <t>Контактор модульный КМ 25А 2NО (1 мод.) EKF PROxima</t>
  </si>
  <si>
    <t>ГЭСНм08-03-572-03</t>
  </si>
  <si>
    <t>Блок управления шкафного исполнения или распределительный пункт (шкаф), устанавливаемый: на стене, высота и ширина до 600х600 мм</t>
  </si>
  <si>
    <t>07.2.07.04-0007</t>
  </si>
  <si>
    <t>ТЦ_20.4.04.00_26_3664042290_02.12.2024_01_127.1</t>
  </si>
  <si>
    <t>Ящик автоматического включения резерва с наличием места под учет СОЭМИ ЯАВР 3-63-У</t>
  </si>
  <si>
    <t>к-т</t>
  </si>
  <si>
    <t>ТЦ_20.4.04.00_26_3664042290_02.12.2024_01_128.1</t>
  </si>
  <si>
    <t>Корпус металлический ЩМПг- 40.30.22 (ЩРНМ-1) IP54 EKF PROxima в комплекте с выключателем автоматическим 32А С ВА47-63 4.5кА PROxima mcb4763-2-32C-pro EKF</t>
  </si>
  <si>
    <t>15
О</t>
  </si>
  <si>
    <t>ТЦ_20.4.04.00_26_3664042290_02.12.2024_01_129.1</t>
  </si>
  <si>
    <t>Ящик автоматического включения резерва СОЭМИ ЯАВР 3-25</t>
  </si>
  <si>
    <t>ФСБЦ-20.4.04.02-0045</t>
  </si>
  <si>
    <t>Щит распределительный наружной установки ЩРН-24з, с замком, размеры 395х310х120 мм</t>
  </si>
  <si>
    <t>20.1</t>
  </si>
  <si>
    <t>21
О</t>
  </si>
  <si>
    <t>ФСБЦ-62.1.01.09-1140</t>
  </si>
  <si>
    <t>Выключатель автоматический 3P, 40 А, 4,5 кА, характеристика C</t>
  </si>
  <si>
    <t>22
О</t>
  </si>
  <si>
    <t>ФСБЦ-62.1.01.09-1102</t>
  </si>
  <si>
    <t>Выключатель автоматический 1P, 20 А, 4,5 кА, характеристика C</t>
  </si>
  <si>
    <t>23
О</t>
  </si>
  <si>
    <t>ФСБЦ-62.1.01.09-1101</t>
  </si>
  <si>
    <t>Выключатель автоматический 1P, 16 А, 4,5 кА, характеристика C</t>
  </si>
  <si>
    <t>24
О</t>
  </si>
  <si>
    <t>Итоги по разделу 1 КПП №2 :</t>
  </si>
  <si>
    <t xml:space="preserve">     Монтажные работы</t>
  </si>
  <si>
    <t xml:space="preserve">     Оборудование</t>
  </si>
  <si>
    <t xml:space="preserve">          Инженерное оборудование</t>
  </si>
  <si>
    <t xml:space="preserve"> Всего по разделу 1 КПП №2</t>
  </si>
  <si>
    <t xml:space="preserve">          Оборудование, отсутствующее в ФРСН</t>
  </si>
  <si>
    <t>54,56</t>
  </si>
  <si>
    <t>0,576</t>
  </si>
  <si>
    <t>Раздел 2. КПП №2 Светотехническое оборудование</t>
  </si>
  <si>
    <t>ГЭСНм08-03-608-02</t>
  </si>
  <si>
    <t>Светильник светодиодный панельный, встраиваемый в подвесной потолок плитно-ячеистый, с подключением: к клеммной колодке светильника</t>
  </si>
  <si>
    <t>ТЦ_20.3.04.00_26_3664042290_02.12.2024_01_130.1</t>
  </si>
  <si>
    <t>Светодиодный светильник VARTON A070 2.0 офисный встраиваемый/накладной 30 Вт 4000 K 595х595х50 мм IP</t>
  </si>
  <si>
    <t>ГЭСНм08-03-609-04</t>
  </si>
  <si>
    <t>Светильник светодиодный накладной и подвесной одиночный с креплением на: бетонное основание (стена, потолок)</t>
  </si>
  <si>
    <t>01.7.17.09-1455</t>
  </si>
  <si>
    <t>Бур с наконечником из твердого сплава, с хвостовиком SDS-plus для ударного сверления отверстий в твердых материалах, общая длина 160 мм, диаметр 6 мм</t>
  </si>
  <si>
    <t>ТЦ_20.3.04.00_26_3664042290_02.12.2024_01_131.1</t>
  </si>
  <si>
    <t>Светильник настен. потолоч. ЖКХ LED 20Вт 2000 лм 4000К IP65 квадрат бел. 270х270х57мм СТ</t>
  </si>
  <si>
    <t>ТЦ_20.3.04.00_26_3664042290_02.12.2024_01_132.1</t>
  </si>
  <si>
    <t>Светодиодный светильник VARTON NERO FLEX IP65 300х85 мм 15 Вт 4000 K белый</t>
  </si>
  <si>
    <t>Итоги по разделу 2 КПП №2 Светотехническое оборудование :</t>
  </si>
  <si>
    <t xml:space="preserve"> Всего по разделу 2 КПП №2 Светотехническое оборудование</t>
  </si>
  <si>
    <t>5,2085</t>
  </si>
  <si>
    <t>0,0548</t>
  </si>
  <si>
    <t>Раздел 3. КПП №2 Электроустановочные изделия</t>
  </si>
  <si>
    <t>ГЭСНм08-03-591-01</t>
  </si>
  <si>
    <t>Выключатель: одноклавишный неутопленного типа при открытой проводке</t>
  </si>
  <si>
    <t>01.7.15.14-0161</t>
  </si>
  <si>
    <t>Шурупы самонарезающие стальные с полукруглой головкой и прямым шлицем, остроконечные, диаметр 2,5 мм, длина 20 мм</t>
  </si>
  <si>
    <t>01.7.15.14-0165</t>
  </si>
  <si>
    <t>Шурупы самонарезающие стальные с полукруглой головкой и прямым шлицем, остроконечные, диаметр 4 мм, длина 40 мм</t>
  </si>
  <si>
    <t>ФСБЦ-20.4.01.01-1043</t>
  </si>
  <si>
    <t>Выключатель открытого монтажа, одноклавишный, с индикатором, 10 А, цвет белый, IP54</t>
  </si>
  <si>
    <t>ГЭСНм08-03-591-04</t>
  </si>
  <si>
    <t>Выключатель: двухклавишный неутопленного типа при открытой проводке</t>
  </si>
  <si>
    <t>32.1</t>
  </si>
  <si>
    <t>ФСБЦ-20.4.01.01-1045</t>
  </si>
  <si>
    <t>Выключатель открытого монтажа, двухклавишный, 10 А, цвет белый, IP54</t>
  </si>
  <si>
    <t>ГЭСНм08-03-591-08</t>
  </si>
  <si>
    <t>Розетка штепсельная: неутопленного типа при открытой проводке</t>
  </si>
  <si>
    <t>ФСБЦ-20.4.03.05-1094</t>
  </si>
  <si>
    <t>Розетка открытого монтажа, одноместная, с заземляющим контактом, 16 А, IP54</t>
  </si>
  <si>
    <t>ФСБЦ-20.4.03.05-1098</t>
  </si>
  <si>
    <t>Розетка открытого монтажа с защитной крышкой, настенная, 16 А, IP44</t>
  </si>
  <si>
    <t>ТЦ_20.5.03.00_26_3664042290_02.12.2024_01_136.1</t>
  </si>
  <si>
    <t>Шина PEN ''земля-ноль'' 6х9мм 12/1 Ni (12групп/крепеж по центру) IEK  YNN10-12-100-N</t>
  </si>
  <si>
    <t>Итоги по разделу 3 КПП №2 Электроустановочные изделия :</t>
  </si>
  <si>
    <t xml:space="preserve"> Всего по разделу 3 КПП №2 Электроустановочные изделия</t>
  </si>
  <si>
    <t>8,4795</t>
  </si>
  <si>
    <t>0,0125</t>
  </si>
  <si>
    <t>Раздел 4. КПП №2Прокладка кабеля</t>
  </si>
  <si>
    <t>ГЭСНм08-02-390-03</t>
  </si>
  <si>
    <t>Короба пластмассовые: шириной до 120 мм</t>
  </si>
  <si>
    <t>38.1</t>
  </si>
  <si>
    <t>ФСБЦ-20.2.05.05-1040</t>
  </si>
  <si>
    <t>Кабель-каналы с крышкой, размеры 80х60 мм</t>
  </si>
  <si>
    <t>ГЭСНм08-02-390-01</t>
  </si>
  <si>
    <t>Короба пластмассовые: шириной до 40 мм</t>
  </si>
  <si>
    <t>ФСБЦ-20.2.05.05-1008</t>
  </si>
  <si>
    <t>Кабель-каналы с крышкой, с двусторонним скотчем, размеры 12х12 мм</t>
  </si>
  <si>
    <t>ФСБЦ-20.2.05.05-1018</t>
  </si>
  <si>
    <t>Кабель-каналы с крышкой, с двусторонним скотчем, размеры 25х16 мм</t>
  </si>
  <si>
    <t>ФСБЦ-20.2.05.09-1120</t>
  </si>
  <si>
    <t>Угол Т-образный для кабель-канала, размеры 80х60 мм</t>
  </si>
  <si>
    <t>ФСБЦ-20.2.05.09-0066</t>
  </si>
  <si>
    <t>Углы плоские для кабель-канала, размеры 60х60 мм</t>
  </si>
  <si>
    <t>ГЭСНм08-02-399-01</t>
  </si>
  <si>
    <t>Провод в коробах, сечением: до 6 мм2</t>
  </si>
  <si>
    <t>01.7.06.07-0002</t>
  </si>
  <si>
    <t>Ленты монтажные из пластмассы для бандажирования проводов, скрепляются пластмассовыми кнопками, ширина 10 мм</t>
  </si>
  <si>
    <t>ФСБЦ-21.1.06.10-0375</t>
  </si>
  <si>
    <t>Кабель силовой с медными жилами ВВГнг(A)-LS 3х1,5ок(N, PE)-1000</t>
  </si>
  <si>
    <t>1000 м</t>
  </si>
  <si>
    <t>ГЭСНм08-02-399-02</t>
  </si>
  <si>
    <t>Провод в коробах, сечением: до 35 мм2</t>
  </si>
  <si>
    <t>ФСБЦ-21.9.02.02-3228</t>
  </si>
  <si>
    <t>Кабель силовой с медными жилами ВВГнг(A)-LS 3х2,5ок(N, PE)-1000</t>
  </si>
  <si>
    <t>ФСБЦ-21.1.06.09-0160</t>
  </si>
  <si>
    <t>Кабель силовой с медными жилами ВВГнг(A)-LS 4х1,5мк-660</t>
  </si>
  <si>
    <t>ФСБЦ-21.1.06.09-0177</t>
  </si>
  <si>
    <t>Кабель силовой с медными жилами ВВГнг(A)-LS 5х4мк-660</t>
  </si>
  <si>
    <t>ФСБЦ-21.1.06.09-0178</t>
  </si>
  <si>
    <t>Кабель силовой с медными жилами ВВГнг(A)-LS 5х6мк-660</t>
  </si>
  <si>
    <t>ГЭСНм08-02-399-04</t>
  </si>
  <si>
    <t>Провод в коробах, сечением: до 120 мм2</t>
  </si>
  <si>
    <t>ФСБЦ-21.1.06.09-0180</t>
  </si>
  <si>
    <t>Кабель силовой с медными жилами ВВГнг(A)-LS 5х16мк-660</t>
  </si>
  <si>
    <t>ФСБЦ-21.1.06.09-0083</t>
  </si>
  <si>
    <t>Кабель силовой с медными жилами ВВГнг(A) 1х4ок-660</t>
  </si>
  <si>
    <t>ФСБЦ-21.1.06.09-0087</t>
  </si>
  <si>
    <t>Кабель силовой с медными жилами ВВГнг(A) 1х25мк-660</t>
  </si>
  <si>
    <t>ФСБЦ-21.1.06.10-0155</t>
  </si>
  <si>
    <t>Кабель силовой с медными жилами ВВГнг(A)-FRLS 2х1,5ок(N)-1000</t>
  </si>
  <si>
    <t>ФСБЦ-21.1.06.10-0168</t>
  </si>
  <si>
    <t>Кабель силовой с медными жилами ВВГнг(A)-FRLS 3х1,5ок(N, PE)-1000</t>
  </si>
  <si>
    <t>ФСБЦ-21.1.06.10-0169</t>
  </si>
  <si>
    <t>Кабель силовой с медными жилами ВВГнг(A)-FRLS 3х2,5ок-1000</t>
  </si>
  <si>
    <t>ФСБЦ-21.1.06.10-0200</t>
  </si>
  <si>
    <t>Кабель силовой с медными жилами ВВГнг(A)-FRLS 5х4ок(N, PE)-1000</t>
  </si>
  <si>
    <t>ГЭСНм10-06-037-12</t>
  </si>
  <si>
    <t>Коробка оконечная</t>
  </si>
  <si>
    <t>08.3.07.01-0060</t>
  </si>
  <si>
    <t>Прокат стальной горячекатаный полосовой, марки стали Ст3сп, Ст3пс, размеры 100х10 мм</t>
  </si>
  <si>
    <t>14.4.04.12-0008</t>
  </si>
  <si>
    <t>Эмаль ЭП-140</t>
  </si>
  <si>
    <t>999-0005</t>
  </si>
  <si>
    <t>Масса</t>
  </si>
  <si>
    <t>64.1</t>
  </si>
  <si>
    <t>Пр/812-051.1-1</t>
  </si>
  <si>
    <t>НР Прокладка и монтаж сетей связи</t>
  </si>
  <si>
    <t>Пр/774-051.1</t>
  </si>
  <si>
    <t>СП Прокладка и монтаж сетей связи</t>
  </si>
  <si>
    <t>ТЦ_20.5.02.08_26_3664042290_02.12.2024_01_135.1</t>
  </si>
  <si>
    <t>Коробка распределительная КМР-030-014 с крышкой (100х100х50) для прямого монтажа, 10 мембр. Вводов	"
plc-kmr-030-014"</t>
  </si>
  <si>
    <t>Заземление и молниезащита</t>
  </si>
  <si>
    <t>ГЭСН01-02-057-02</t>
  </si>
  <si>
    <t>Разработка грунта вручную в траншеях глубиной до 2 м без креплений с откосами, группа грунтов: 2</t>
  </si>
  <si>
    <t>Пр/812-001.2-1</t>
  </si>
  <si>
    <t>НР Земляные работы, выполняемые ручным способом</t>
  </si>
  <si>
    <t>Пр/774-001.2</t>
  </si>
  <si>
    <t>СП Земляные работы, выполняемые ручным способом</t>
  </si>
  <si>
    <t>ГЭСН01-02-061-02</t>
  </si>
  <si>
    <t>Засыпка вручную траншей, пазух котлованов и ям, группа грунтов: 2</t>
  </si>
  <si>
    <t>1-100-15</t>
  </si>
  <si>
    <t>Средний разряд работы 1,5</t>
  </si>
  <si>
    <t>ГЭСНм08-02-472-02</t>
  </si>
  <si>
    <t>Заземлитель горизонтальный из стали: полосовой сечением 160 мм2</t>
  </si>
  <si>
    <t>14.4.01.09-0427</t>
  </si>
  <si>
    <t>Грунтовка эпоксидная антикоррозионная с содержанием цинка для защиты металлических поверхностей, расход 0,20-0,39 кг/м2</t>
  </si>
  <si>
    <t>ФСБЦ-20.1.02.23-0111</t>
  </si>
  <si>
    <t>Полоса горячеоцинкованная для заземления, толщина 4 мм, ширина 40 мм, длина 850 мм</t>
  </si>
  <si>
    <t>ГЭСНм08-02-472-09</t>
  </si>
  <si>
    <t>Проводник заземляющий открыто по строительным основаниям: из круглой стали диаметром 12 мм</t>
  </si>
  <si>
    <t>08.3.05.02-0021</t>
  </si>
  <si>
    <t>Прокат листовой горячекатаный, марки стали Ст3сп, Ст3пс, ширина 1200-3000 мм, толщина 1-8 мм</t>
  </si>
  <si>
    <t>ФСБЦ-08.3.04.02-0095</t>
  </si>
  <si>
    <t>Прокат стальной горячекатаный круглый, марки стали Ст3сп, Ст3пс, диаметр 14-50 мм</t>
  </si>
  <si>
    <t>Итоги по разделу 4 КПП №2Прокладка кабеля :</t>
  </si>
  <si>
    <t xml:space="preserve"> Всего по разделу 4 КПП №2Прокладка кабеля</t>
  </si>
  <si>
    <t>150,529058</t>
  </si>
  <si>
    <t>0,450564</t>
  </si>
  <si>
    <t>Раздел 5. КПП №3 Электрооборудование</t>
  </si>
  <si>
    <t>75
О</t>
  </si>
  <si>
    <t>76
О</t>
  </si>
  <si>
    <t>77
О</t>
  </si>
  <si>
    <t>78
О</t>
  </si>
  <si>
    <t>79.1</t>
  </si>
  <si>
    <t>80
О</t>
  </si>
  <si>
    <t>86
О</t>
  </si>
  <si>
    <t>92
О</t>
  </si>
  <si>
    <t>93
О</t>
  </si>
  <si>
    <t>94
О</t>
  </si>
  <si>
    <t>95
О</t>
  </si>
  <si>
    <t>Итоги по разделу 5 КПП №3 Электрооборудование :</t>
  </si>
  <si>
    <t xml:space="preserve"> Всего по разделу 5 КПП №3 Электрооборудование</t>
  </si>
  <si>
    <t>Раздел 6. КПП №3Светотехническое оборудование</t>
  </si>
  <si>
    <t>96.1</t>
  </si>
  <si>
    <t>98.1</t>
  </si>
  <si>
    <t>Итоги по разделу 6 КПП №3Светотехническое оборудование :</t>
  </si>
  <si>
    <t xml:space="preserve"> Всего по разделу 6 КПП №3Светотехническое оборудование</t>
  </si>
  <si>
    <t>Раздел 7. КПП №3 Электроустановочные изделия</t>
  </si>
  <si>
    <t>101.1</t>
  </si>
  <si>
    <t>105.1</t>
  </si>
  <si>
    <t>Итоги по разделу 7 КПП №3 Электроустановочные изделия :</t>
  </si>
  <si>
    <t xml:space="preserve"> Всего по разделу 7 КПП №3 Электроустановочные изделия</t>
  </si>
  <si>
    <t>Раздел 8. КПП №3 Проладка кабеля</t>
  </si>
  <si>
    <t>116.1</t>
  </si>
  <si>
    <t>118.1</t>
  </si>
  <si>
    <t>130</t>
  </si>
  <si>
    <t>131</t>
  </si>
  <si>
    <t>132</t>
  </si>
  <si>
    <t>132.1</t>
  </si>
  <si>
    <t>133</t>
  </si>
  <si>
    <t>134</t>
  </si>
  <si>
    <t>135</t>
  </si>
  <si>
    <t>135.1</t>
  </si>
  <si>
    <t>136</t>
  </si>
  <si>
    <t>137</t>
  </si>
  <si>
    <t>138</t>
  </si>
  <si>
    <t>139</t>
  </si>
  <si>
    <t>139.1</t>
  </si>
  <si>
    <t>140</t>
  </si>
  <si>
    <t>141</t>
  </si>
  <si>
    <t>141.1</t>
  </si>
  <si>
    <t>142</t>
  </si>
  <si>
    <t>Итоги по разделу 8 КПП №3 Проладка кабеля :</t>
  </si>
  <si>
    <t xml:space="preserve"> Всего по разделу 8 КПП №3 Проладка кабеля</t>
  </si>
  <si>
    <t>150,530562</t>
  </si>
  <si>
    <t>0,450572</t>
  </si>
  <si>
    <t>437,55562</t>
  </si>
  <si>
    <t>2,187736</t>
  </si>
  <si>
    <t>«Всесезонный туристско-рекреационный комплекс «Каспийский прибрежный кластер», Республика Дагестан.Автомобильная дорога"</t>
  </si>
  <si>
    <t>ЛОКАЛЬНЫЙ СМЕТНЫЙ РАСЧЕТ (СМЕТА) № 03-01-04</t>
  </si>
  <si>
    <t>2024-ВТРК.КПК.АД-ИЛО. ИОС2</t>
  </si>
  <si>
    <t>Раздел 1. Водомерный узел Здание КПП поз. 2.2</t>
  </si>
  <si>
    <t>ГЭСН16-06-005-01</t>
  </si>
  <si>
    <t>Установка счетчиков (водомеров) диаметром: до 40 мм</t>
  </si>
  <si>
    <t>01.7.07.29-0101</t>
  </si>
  <si>
    <t>Очес льняной</t>
  </si>
  <si>
    <t>14.5.05.01-0012</t>
  </si>
  <si>
    <t>Олифа комбинированная для разведения масляных густотертых красок и для внешних работ по деревянным поверхностям</t>
  </si>
  <si>
    <t>Пр/812-016.0-1</t>
  </si>
  <si>
    <t>НР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</si>
  <si>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Пр/774-016.0</t>
  </si>
  <si>
    <t>СП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</si>
  <si>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2
О</t>
  </si>
  <si>
    <t>ФСБЦ-65.1.04.03-0032</t>
  </si>
  <si>
    <t>Счетчик холодной воды ВСХ, диаметр 15 мм</t>
  </si>
  <si>
    <t>ГЭСН18-06-007-01</t>
  </si>
  <si>
    <t>Установка фильтров диаметром: 25 мм</t>
  </si>
  <si>
    <t>18.5.14.01</t>
  </si>
  <si>
    <t>Фильтры для очистки воды</t>
  </si>
  <si>
    <t>ФСБЦ-18.2.08.09-0081</t>
  </si>
  <si>
    <t>Фильтр фланцевый чугунный сетчатый, со сливным краном, для очистки воды, максимальная, условное давление 1,6 МПа, диаметр 15 мм</t>
  </si>
  <si>
    <t>ГЭСН18-07-001-02</t>
  </si>
  <si>
    <t>Установка манометров: с трехходовым краном</t>
  </si>
  <si>
    <t>ФСБЦ-63.4.01.02-0013</t>
  </si>
  <si>
    <t>Манометр для измерения избыточного давления от 0 до 16 кгс/см2, диаметр корпуса 100 мм, класс точности 1,5</t>
  </si>
  <si>
    <t>ФСБЦ-18.1.06.10-0012</t>
  </si>
  <si>
    <t>Кран трехходовой для манометра, номинальное давление 1,6 МПа, номинальный диаметр 15 мм</t>
  </si>
  <si>
    <t>ГЭСН16-02-002-01</t>
  </si>
  <si>
    <t>Прокладка трубопроводов водоснабжения из стальных водогазопроводных оцинкованных труб диаметром: 15 мм</t>
  </si>
  <si>
    <t>01.3.02.03-0012</t>
  </si>
  <si>
    <t>Ацетилен растворенный технический, марка Б</t>
  </si>
  <si>
    <t>01.7.11.04-0072</t>
  </si>
  <si>
    <t>Проволока сварочная без покрытия СВ-08Г2С, диаметр 4 мм</t>
  </si>
  <si>
    <t>03.1.02.03-0015</t>
  </si>
  <si>
    <t>Известь строительная негашеная хлорная, марка А</t>
  </si>
  <si>
    <t>18.1.09.06</t>
  </si>
  <si>
    <t>Арматура муфтовая</t>
  </si>
  <si>
    <t>18.2.07.01</t>
  </si>
  <si>
    <t>Трубопроводы с гильзами</t>
  </si>
  <si>
    <t>23.1.02.07</t>
  </si>
  <si>
    <t>Крепления</t>
  </si>
  <si>
    <t>ФСБЦ-23.3.06.01-1004</t>
  </si>
  <si>
    <t>Трубы стальные сварные оцинкованные водогазопроводные без резьбы, легкие, номинальный диаметр 15 мм, толщина стенки 2,5 мм</t>
  </si>
  <si>
    <t>ГЭСН16-04-005-01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</si>
  <si>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20 мм</t>
  </si>
  <si>
    <t>91.10.09-011</t>
  </si>
  <si>
    <t>Установки для гидравлических испытаний трубопроводов, давление нагнетания низкое 0,1 МПа (1 кгс/см2), высокое 10 МПа (100 кгс/см2)</t>
  </si>
  <si>
    <t>01.7.15.07-0025</t>
  </si>
  <si>
    <t>Дюбели полиэтиленовые распорные, диаметр 10 мм, длина 40 мм</t>
  </si>
  <si>
    <t>01.7.15.12-0031</t>
  </si>
  <si>
    <t>Шпильки стальные оцинкованные резьбовые, диаметр резьбы М10, длина 100 мм</t>
  </si>
  <si>
    <t>01.7.17.09</t>
  </si>
  <si>
    <t>Буры</t>
  </si>
  <si>
    <t>24.1.02.01</t>
  </si>
  <si>
    <t>Хомуты для крепления труб</t>
  </si>
  <si>
    <t>24.3.02.05</t>
  </si>
  <si>
    <t>Труба напорная из полипропилена</t>
  </si>
  <si>
    <t>24.3.05.19</t>
  </si>
  <si>
    <t>Фасонные и соединительные части</t>
  </si>
  <si>
    <t>ФСБЦ-24.3.02.05-0014</t>
  </si>
  <si>
    <t>Трубы полипропиленовые ПП-Р, номинальное давление 1,6 МПа, номинальный наружный диаметр 20 мм</t>
  </si>
  <si>
    <t>ФСБЦ-24.3.05.16-0111</t>
  </si>
  <si>
    <t>Угольник 45° полипропиленовый, диаметр 20 мм</t>
  </si>
  <si>
    <t>ФСБЦ-24.3.05.15-0191</t>
  </si>
  <si>
    <t>Тройник полипропиленовый, диаметр 20 мм</t>
  </si>
  <si>
    <t>ФСБЦ-24.3.05.07-0032</t>
  </si>
  <si>
    <t>Муфта полипропиленовая комбинированная, с внутренней резьбой, номинальный наружный диаметр 20 мм, размер резьбы 1/2"</t>
  </si>
  <si>
    <t>ФСБЦ-18.1.09.06-0021</t>
  </si>
  <si>
    <t>Кран шаровой 11Б27п1, присоединение к трубопроводу муфтовое, номинальное давление 1,6 МПа, номинальный диаметр 15 мм</t>
  </si>
  <si>
    <t>Итоги по разделу 1 Водомерный узел Здание КПП поз. 2.2 :</t>
  </si>
  <si>
    <t xml:space="preserve"> Всего по разделу 1 Водомерный узел Здание КПП поз. 2.2</t>
  </si>
  <si>
    <t>2,234</t>
  </si>
  <si>
    <t>0,0467</t>
  </si>
  <si>
    <t>Раздел 2. Система В1 КПП поз. 2.2</t>
  </si>
  <si>
    <t>ФСБЦ-24.3.02.05-0090</t>
  </si>
  <si>
    <t>Трубы напорные из полипропилена, армированные стекловолокном, для систем водоснабжения и отопления, номинальное давление 2,5 МПа, SDR6, размеры 20х3,4 мм</t>
  </si>
  <si>
    <t>ГЭСН16-04-002-03</t>
  </si>
  <si>
    <t>Прокладка трубопроводов водоснабжения из напорных полиэтиленовых труб наружным диаметром: 32 мм</t>
  </si>
  <si>
    <t>91.17.04-056</t>
  </si>
  <si>
    <t>Аппараты с полуавтоматическим управлением процессом сварки "встык" пластмассовых труб диаметром до 160 мм</t>
  </si>
  <si>
    <t>01.3.05.38-0241</t>
  </si>
  <si>
    <t>Метилен хлористый технический</t>
  </si>
  <si>
    <t>01.7.07.10-0001</t>
  </si>
  <si>
    <t>Патроны для строительно-монтажного пистолета, цвет наконечника красный, длина 10-18 мм</t>
  </si>
  <si>
    <t>01.7.15.07-0052</t>
  </si>
  <si>
    <t>Дюбель-гвозди по бетону для монтажного пистолета, диаметр 3,05 мм, длина 60 мм</t>
  </si>
  <si>
    <t>14.1.04.02-0002</t>
  </si>
  <si>
    <t>Клей, марка 88-СА</t>
  </si>
  <si>
    <t>24.3.03.13</t>
  </si>
  <si>
    <t>Трубы полиэтиленовые</t>
  </si>
  <si>
    <t>24.3.05.02</t>
  </si>
  <si>
    <t>Заглушки полиэтиленовые</t>
  </si>
  <si>
    <t>Фасонные и соединительные части к полиэтиленовым трубам</t>
  </si>
  <si>
    <t>ФСБЦ-24.3.03.13-1027</t>
  </si>
  <si>
    <t>Трубы напорные полиэтиленовые, кроме газопроводных ПЭ100, для транспортировки воды, стандартное размерное отношение SDR17, номинальный наружный диаметр 32 мм, толщина стенки 2,0 мм</t>
  </si>
  <si>
    <t>ФСБЦ-23.8.04.06-0310</t>
  </si>
  <si>
    <t>Отвод 90° с радиусом кривизны R=1,5 Ду на давление до 16 МПа, номинальный диаметр 30 мм, наружный диаметр 32 мм, толщина стенки 2,0 мм</t>
  </si>
  <si>
    <t>ФСБЦ-23.8.03.04-0261</t>
  </si>
  <si>
    <t>Муфта прямая переходная из нержавеющей стали, внутренняя резьба, диаметр условного прохода 25х32 мм</t>
  </si>
  <si>
    <t>ФСБЦ-18.2.06.08-0013</t>
  </si>
  <si>
    <t>Подводки гибкие армированные резиновые, диаметр 15 мм, длина 500 мм</t>
  </si>
  <si>
    <t>Итоги по разделу 2 Система В1 КПП поз. 2.2 :</t>
  </si>
  <si>
    <t xml:space="preserve"> Всего по разделу 2 Система В1 КПП поз. 2.2</t>
  </si>
  <si>
    <t>3,7452</t>
  </si>
  <si>
    <t>0,008</t>
  </si>
  <si>
    <t>Раздел 3. Система Т-3 КПП поз.. 2.2</t>
  </si>
  <si>
    <t>ГЭСН18-02-004-03</t>
  </si>
  <si>
    <t>Монтаж водонагревателей электрических накопительных (емкостных) объемом: свыше 100 л</t>
  </si>
  <si>
    <t>01.7.06.11-0021</t>
  </si>
  <si>
    <t>Ленты герметизирующие на основе фторопласта-4Д, антикоррозийностойкие, с липким слоем с одной стороны для уплотнения неподвижных резьбовых соединений трубопроводов, ширина 10 мм, толщина 0,1 мм</t>
  </si>
  <si>
    <t>28
О</t>
  </si>
  <si>
    <t>ФСБЦ-63.1.01.03-0009</t>
  </si>
  <si>
    <t>Водонагреватели электрические емкостные с терморегулятором и системой защитной автоматики, мощность 2 кВт, объем бака 150 л</t>
  </si>
  <si>
    <t>ФСБЦ-18.1.09.08-1040</t>
  </si>
  <si>
    <t>Кран шаровой латунный, резьбовое присоединение, номинальный диаметр 15 мм</t>
  </si>
  <si>
    <t>ФСБЦ-23.8.03.06-0001</t>
  </si>
  <si>
    <t>Сгон стальной в сборе с муфтой и контргайкой, диаметр условного прохода 15 мм</t>
  </si>
  <si>
    <t>ФСБЦ-23.8.05.12-0131</t>
  </si>
  <si>
    <t>Тройник прямой из ковкого чугуна с цилиндрической резьбой, номинальный диаметр 15 мм</t>
  </si>
  <si>
    <t>ФСБЦ-24.3.05.18-0001</t>
  </si>
  <si>
    <t>Штуцер для стальных трубопроводов, длина 200 мм</t>
  </si>
  <si>
    <t>ГЭСН17-01-002-03</t>
  </si>
  <si>
    <t>Установка смесителей</t>
  </si>
  <si>
    <t>01.7.15.07-0021</t>
  </si>
  <si>
    <t>Дюбели полиэтиленовые распорные, диаметр 6 мм, длина 30 мм</t>
  </si>
  <si>
    <t>01.7.15.14-0166</t>
  </si>
  <si>
    <t>Шурупы самонарезающие стальные с полукруглой головкой и прямым шлицем, остроконечные, диаметр 5 мм, длина 35 мм</t>
  </si>
  <si>
    <t>18.1.10.10</t>
  </si>
  <si>
    <t>Смесители</t>
  </si>
  <si>
    <t>ФСБЦ-18.1.10.10-0064</t>
  </si>
  <si>
    <t>Смеситель общий для ванны и умывальника, однорукояточный, раздельный, настенный, с душевой сеткой на гибком шланге, с держателем душевой лейки, с аэратором, вынос излива 300-330 мм, диаметр излива 15 мм</t>
  </si>
  <si>
    <t>ФСБЦ-18.1.10.10-0041</t>
  </si>
  <si>
    <t>Смеситель для мойки и умывальника, двухрукояточный, раздельный, настенный, с верхним изливом, с аэратором, вынос излива 220 мм, диаметр излива 16 мм</t>
  </si>
  <si>
    <t>Итоги по разделу 3 Система Т-3 КПП поз.. 2.2 :</t>
  </si>
  <si>
    <t xml:space="preserve"> Всего по разделу 3 Система Т-3 КПП поз.. 2.2</t>
  </si>
  <si>
    <t>5,4313</t>
  </si>
  <si>
    <t>0,0006</t>
  </si>
  <si>
    <t>Раздел 4. Водомерный узел Здание КПП поз. 2.3</t>
  </si>
  <si>
    <t>43
О</t>
  </si>
  <si>
    <t>47
О</t>
  </si>
  <si>
    <t>ФСБЦ-23.3.06.01-0001</t>
  </si>
  <si>
    <t>Трубы стальные сварные оцинкованные водогазопроводные с резьбой, легкие, номинальный диаметр 15 мм, толщина стенки 2,5 мм</t>
  </si>
  <si>
    <t>Итоги по разделу 4 Водомерный узел Здание КПП поз. 2.3 :</t>
  </si>
  <si>
    <t xml:space="preserve"> Всего по разделу 4 Водомерный узел Здание КПП поз. 2.3</t>
  </si>
  <si>
    <t>Раздел 5. Система в1 КППпоз.2.3</t>
  </si>
  <si>
    <t>Итоги по разделу 5 Система в1 КППпоз.2.3 :</t>
  </si>
  <si>
    <t xml:space="preserve"> Всего по разделу 5 Система в1 КППпоз.2.3</t>
  </si>
  <si>
    <t>Раздел 6. Система Т3 КПП поз.2.3</t>
  </si>
  <si>
    <t>69
О</t>
  </si>
  <si>
    <t>Итоги по разделу 6 Система Т3 КПП поз.2.3 :</t>
  </si>
  <si>
    <t xml:space="preserve"> Всего по разделу 6 Система Т3 КПП поз.2.3</t>
  </si>
  <si>
    <t>22,821</t>
  </si>
  <si>
    <t>0,1106</t>
  </si>
  <si>
    <t>ЛОКАЛЬНЫЙ СМЕТНЫЙ РАСЧЕТ (СМЕТА) № 03-01-05</t>
  </si>
  <si>
    <t>2024-ВТРК.КПК.АД-ИЛО.ИОС3</t>
  </si>
  <si>
    <t>Раздел 1. КПП 2.2Система К-1 (внутренние работы)</t>
  </si>
  <si>
    <t>ГЭСН17-01-003-01</t>
  </si>
  <si>
    <t>Установка унитазов: с бачком непосредственно присоединенным</t>
  </si>
  <si>
    <t>10 компл</t>
  </si>
  <si>
    <t>01.7.15.07-0023</t>
  </si>
  <si>
    <t>Дюбели полиэтиленовые распорные, диаметр 8 мм, длина 30 мм</t>
  </si>
  <si>
    <t>01.7.15.14-0171</t>
  </si>
  <si>
    <t>Шурупы самонарезающие стальные с полукруглой головкой и прямым шлицем, остроконечные, диаметр 6 мм, длина 60 мм</t>
  </si>
  <si>
    <t>14.5.01.07-1000</t>
  </si>
  <si>
    <t>Герметик однокомпонентный на силиконовой основе, кислотный, универсальный</t>
  </si>
  <si>
    <t>18.2.06.12-1036</t>
  </si>
  <si>
    <t>Крышка сиденья пластмассовая к унитазу с крышкой, присоединительный размер 160 мм, с креплением, размеры 450х370 мм</t>
  </si>
  <si>
    <t>24.3.04.11-0030</t>
  </si>
  <si>
    <t>Слив гофрированный для унитаза из армированного полипропилена с резиновым уплотнителем, диаметр выпуска 110 мм, длина 500 мм</t>
  </si>
  <si>
    <t>18.2.01.06</t>
  </si>
  <si>
    <t>Унитазы</t>
  </si>
  <si>
    <t>18.2.06.08</t>
  </si>
  <si>
    <t>Подводки гибкие</t>
  </si>
  <si>
    <t>ФСБЦ-18.2.01.06-0055</t>
  </si>
  <si>
    <t>Унитаз-компакт керамический напольный в комплекте с бачком, с косым выпуском, цветной, размеры 370х600х420 мм</t>
  </si>
  <si>
    <t>ГЭСН17-01-001-14</t>
  </si>
  <si>
    <t>Установка умывальников одиночных: с подводкой холодной и горячей воды</t>
  </si>
  <si>
    <t>01.7.15.07-0024</t>
  </si>
  <si>
    <t>Дюбели полиэтиленовые распорные, диаметр 8 мм, длина 40 мм</t>
  </si>
  <si>
    <t>01.7.15.14-0167</t>
  </si>
  <si>
    <t>Шурупы самонарезающие стальные с полукруглой головкой и прямым шлицем, остроконечные, диаметр 5 мм, длина 50 мм</t>
  </si>
  <si>
    <t>14.5.02.02-0105</t>
  </si>
  <si>
    <t>Мастика сантехническая</t>
  </si>
  <si>
    <t>24.3.01.02-1004</t>
  </si>
  <si>
    <t>Кольцо резиновое уплотнительное для ПВХ труб канализации, диаметр 50 мм</t>
  </si>
  <si>
    <t>18.2.02.08</t>
  </si>
  <si>
    <t>Умывальники</t>
  </si>
  <si>
    <t>ТЦ_18.2.01.05_23_2311204191_11.12.2024_01_143.1</t>
  </si>
  <si>
    <t>Раковина с пьедесталом Vitra Normus 9600B003-7650 550х500 мм (белый)</t>
  </si>
  <si>
    <t>ФСБЦ-24.3.05.08-0202</t>
  </si>
  <si>
    <t>Отвод 45° полипропиленовый для систем водоотведения, диаметр 110 мм</t>
  </si>
  <si>
    <t>ФСБЦ-18.2.06.09-0004</t>
  </si>
  <si>
    <t>Сифон полимерный бутылочный для мойки, без перелива, диаметр сливной решетки 70 мм, пластиковый выпуск диаметром 40/50 мм, высота сифона 155-230 мм</t>
  </si>
  <si>
    <t>ГЭСН17-01-001-18</t>
  </si>
  <si>
    <t>Установка поддонов душевых: чугунных и стальных мелких</t>
  </si>
  <si>
    <t>01.7.07.29-0031</t>
  </si>
  <si>
    <t>Каболка</t>
  </si>
  <si>
    <t>18.2.02.07</t>
  </si>
  <si>
    <t>Поддоны душевые</t>
  </si>
  <si>
    <t>ФСБЦ-18.2.02.07-0024</t>
  </si>
  <si>
    <t>Поддон душевой стальной эмалированный мелкий, тип ПДСм-800 высотой 150 мм, пластмассовый унифицированный сифон, бронзовый выпуск с диаметром выпускной решетки 70 мм, диаметр сливного отверстия 50 мм, диаметр сливной гофры 40 мм</t>
  </si>
  <si>
    <t>ГЭСН17-01-005-01</t>
  </si>
  <si>
    <t>Установка моек: на одно отделение</t>
  </si>
  <si>
    <t>18.2.02.05</t>
  </si>
  <si>
    <t>Мойки стальные эмалированные</t>
  </si>
  <si>
    <t>ФСБЦ-18.2.02.05-0004</t>
  </si>
  <si>
    <t>Мойка стальная эмалированная, одна чаша, встраиваемая, с креплениями, с пластмассовым бутылочным сифоном, смеситель с центральным подводом, набортный с одной рукоятью, излив с аэратором, размеры 500х500х160 мм</t>
  </si>
  <si>
    <t>ГЭСН16-04-004-02</t>
  </si>
  <si>
    <t>Прокладка внутренних трубопроводов канализации из полипропиленовых труб диаметром: 110 мм</t>
  </si>
  <si>
    <t>01.7.15.03-0014</t>
  </si>
  <si>
    <t>Болты стальные с шестигранной головкой, в комплекте с шестигранной гайкой и плоской круглой шайбой, диаметр резьбы М16, длина болта 25-200 мм</t>
  </si>
  <si>
    <t>01.7.19.02-0052</t>
  </si>
  <si>
    <t>Кольца резиновые уплотнительные для полипропиленовых труб, диаметр 110 мм</t>
  </si>
  <si>
    <t>18.1.02.01</t>
  </si>
  <si>
    <t>Задвижки</t>
  </si>
  <si>
    <t>24.3.02.02</t>
  </si>
  <si>
    <t>Трубы безнапорные канализационные из полипропилена</t>
  </si>
  <si>
    <t>Фасонные и соединительные части к полипропиленовым трубам</t>
  </si>
  <si>
    <t>ФСБЦ-24.3.02.02-0004</t>
  </si>
  <si>
    <t>Трубы полипропиленовые для систем водоотведения, диаметр 110 мм</t>
  </si>
  <si>
    <t>ГЭСН16-04-001-02</t>
  </si>
  <si>
    <t>Прокладка трубопроводов канализации из полиэтиленовых труб высокой плотности диаметром: 110 мм</t>
  </si>
  <si>
    <t>01.7.19.02</t>
  </si>
  <si>
    <t>Кольца резиновые</t>
  </si>
  <si>
    <t>24.3.03.02</t>
  </si>
  <si>
    <t>Трубопроводы канализации из полиэтиленовых труб высокой плотности с гильзами, диаметром 110 мм</t>
  </si>
  <si>
    <t>ФСБЦ-24.3.01.04-0012</t>
  </si>
  <si>
    <t>Труба НПВХ для систем наружного водоотведения, с раструбом и резиновым уплотнительным кольцом, кольцевая жесткость SN4, номинальный диаметр 110 мм, толщина 2,2 мм, длина 1000 мм</t>
  </si>
  <si>
    <t>ГЭСН16-04-004-01</t>
  </si>
  <si>
    <t>Прокладка внутренних трубопроводов канализации из полипропиленовых труб диаметром: 50 мм</t>
  </si>
  <si>
    <t>01.7.19.02-0051</t>
  </si>
  <si>
    <t>Кольца резиновые уплотнительные для полипропиленовых труб, диаметр 50 мм</t>
  </si>
  <si>
    <t>ФСБЦ-24.3.02.02-0003</t>
  </si>
  <si>
    <t>Трубы полипропиленовые для систем водоотведения, диаметр 50 мм</t>
  </si>
  <si>
    <t>ФСБЦ-24.3.05.08-0226</t>
  </si>
  <si>
    <t>Отвод 90° полиэтиленовый литой, электросварной, диаметр 110 мм</t>
  </si>
  <si>
    <t>ФСБЦ-24.3.05.11-0004</t>
  </si>
  <si>
    <t>Отвод 90° пластиковый для жестких труб, номинальный внутренний диаметр 50 мм</t>
  </si>
  <si>
    <t>ФСБЦ-24.3.05.15-0102</t>
  </si>
  <si>
    <t>Тройник полипропиленовый для систем водоотведения, диаметр 110 мм</t>
  </si>
  <si>
    <t>ФСБЦ-24.3.05.15-0172</t>
  </si>
  <si>
    <t>Тройник полипропиленовый переходной, номинальный наружный диаметр 110х63х110 мм</t>
  </si>
  <si>
    <t>ФСБЦ-24.3.05.02-0123</t>
  </si>
  <si>
    <t>Заглушка полиэтиленовая удлиненная, стандартное размерное отношение SDR11, номинальный наружный диаметр 110 мм</t>
  </si>
  <si>
    <t>ФСБЦ-24.3.05.02-0122</t>
  </si>
  <si>
    <t>Заглушка полиэтиленовая удлиненная, стандартное размерное отношение SDR11, номинальный наружный диаметр 63 мм</t>
  </si>
  <si>
    <t>ФСБЦ-24.3.05.12-0001</t>
  </si>
  <si>
    <t>Ревизия полипропиленовая с крышкой, номинальный внутренний диаметр 100 мм</t>
  </si>
  <si>
    <t>Итоги по разделу 1 КПП 2.2Система К-1 (внутренние работы) :</t>
  </si>
  <si>
    <t xml:space="preserve"> Всего по разделу 1 КПП 2.2Система К-1 (внутренние работы)</t>
  </si>
  <si>
    <t>18,4964</t>
  </si>
  <si>
    <t>0,2672</t>
  </si>
  <si>
    <t>36,9928</t>
  </si>
  <si>
    <t>0,5344</t>
  </si>
  <si>
    <t>«Всесезонный туристско-рекреационный комплекс «Каспийский прибрежный кластер», Республика Дагестан.Автомобильная дорога."</t>
  </si>
  <si>
    <t>ЛОКАЛЬНЫЙ СМЕТНЫЙ РАСЧЕТ (СМЕТА) № 03-01-06</t>
  </si>
  <si>
    <t>2024-ВТРК.КПК.АД-ИЛО. ИОС4</t>
  </si>
  <si>
    <t>Раздел 1. Система отопления ПОЗ. 2.2. и 2.3 КПП</t>
  </si>
  <si>
    <t>ГЭСНм08-03-602-04</t>
  </si>
  <si>
    <t>Электрообогревательные панели мощностью: 0,75 кВт</t>
  </si>
  <si>
    <t>01.7.15.14-0091</t>
  </si>
  <si>
    <t>Шурупы самонарезающие стальные оксидированные с потайной головкой и крестообразным шлицем, остроконечные, диаметр 6 мм, длина 30 мм</t>
  </si>
  <si>
    <t>ТЦ_63.3.01.01_77_7743250099_04.11.2024_01_149.1</t>
  </si>
  <si>
    <t>Конвектор электрический Ballu BEC/EVU-500 Мощн. 0,5 кВт  габариты 400*480*91</t>
  </si>
  <si>
    <t>ГЭСНм08-03-602-05</t>
  </si>
  <si>
    <t>Электрообогревательные панели мощностью: 1 кВт</t>
  </si>
  <si>
    <t>ТЦ_63.3.01.01_77_7743250099_04.11.2024_01_150.2</t>
  </si>
  <si>
    <t>Конвектор электрический Ballu BEC/EVU-1000 мощность 1 квт Габариты 404х480х91</t>
  </si>
  <si>
    <t>ТЦ_63.3.01.01_23_2312189299_04.11.2024_01_151.3</t>
  </si>
  <si>
    <t>Конвектор электрический Ballu BEC/GMR-1000 мощность 1 квт Габариты 404х480х91</t>
  </si>
  <si>
    <t>Итоги по разделу 1 Система отопления ПОЗ. 2.2. и 2.3 КПП :</t>
  </si>
  <si>
    <t xml:space="preserve"> Всего по разделу 1 Система отопления ПОЗ. 2.2. и 2.3 КПП</t>
  </si>
  <si>
    <t>191,82</t>
  </si>
  <si>
    <t>0,648</t>
  </si>
  <si>
    <t>Раздел 2. Система вентиляции ПОЗ. 2.2. и 2.3 КПП</t>
  </si>
  <si>
    <t>ГЭСН20-02-002-08</t>
  </si>
  <si>
    <t>Установка пластиковых вентиляционных решеток площадью в свету до 0,05 м2</t>
  </si>
  <si>
    <t>Сверла, буры</t>
  </si>
  <si>
    <t>19.2.03.07</t>
  </si>
  <si>
    <t>Решетка вентиляционная пластмассовая</t>
  </si>
  <si>
    <t>ТЦ_19.1.02.08_35_3460071158_19.11.2024_01_156.1</t>
  </si>
  <si>
    <t>Диффузор ДПУ-М-100 Материал- пластик; диаметр 100 мм</t>
  </si>
  <si>
    <t>ТЦ_19.1.02.08_35_3460071158_19.11.2024_01_157.1</t>
  </si>
  <si>
    <t>Диффузор ДПУ-М-160 Материал- пластик; диаметр 160 мм</t>
  </si>
  <si>
    <t>ТЦ_19.1.02.08_35_3460071158_19.11.2024_01_158.1</t>
  </si>
  <si>
    <t>Диффузор ДПУ-М-200 Материал- пластик; диаметр 200 мм</t>
  </si>
  <si>
    <t>ГЭСН20-01-001-04</t>
  </si>
  <si>
    <t>Прокладка воздуховодов из листовой оцинкованной стали и алюминия класса Н (нормальные) толщиной: 0,6 мм, диаметром до 250 мм</t>
  </si>
  <si>
    <t>91.06.03-055</t>
  </si>
  <si>
    <t>Лебедки электрические тяговым усилием 19,62 кН (2 т)</t>
  </si>
  <si>
    <t>01.1.01.09-0026</t>
  </si>
  <si>
    <t>Шнур асбестовый общего назначения ШАОН, диаметр 8-10 мм</t>
  </si>
  <si>
    <t>01.7.19.04-0031</t>
  </si>
  <si>
    <t>Прокладки резиновые (пластина техническая прессованная)</t>
  </si>
  <si>
    <t>14.5.04.03-0002</t>
  </si>
  <si>
    <t>Мастика герметизирующая нетвердеющая из синтетического каучука для заполнения и герметизации швов стеклянного ограждения теплиц</t>
  </si>
  <si>
    <t>Сетки в рамках</t>
  </si>
  <si>
    <t>19.1.01.02</t>
  </si>
  <si>
    <t>Воздуховоды металлические</t>
  </si>
  <si>
    <t>19.1.01.11</t>
  </si>
  <si>
    <t>Заглушки питометражных лючков</t>
  </si>
  <si>
    <t>19.3.01.01</t>
  </si>
  <si>
    <t>Дроссель-клапаны в патрубке</t>
  </si>
  <si>
    <t>19.3.02.07</t>
  </si>
  <si>
    <t>Шиберы</t>
  </si>
  <si>
    <t>ФСБЦ-19.1.01.11-0045</t>
  </si>
  <si>
    <t>Крепления (хомуты) для воздуховодов СТД 205</t>
  </si>
  <si>
    <t>ФСБЦ-19.1.01.03-0013</t>
  </si>
  <si>
    <t>Воздуховоды из оцинкованной стали, жесткие, спирально-навивные, прямой участок, толщина 0,55 мм, диаметр 250 мм</t>
  </si>
  <si>
    <t>ГЭСН20-02-005-01</t>
  </si>
  <si>
    <t>Установка заслонок воздушных и клапанов воздушных КВР с ручным приводом: диаметром до 250 мм</t>
  </si>
  <si>
    <t>91.06.03-047</t>
  </si>
  <si>
    <t>Лебедки ручные и рычажные тяговым усилием 31,39 кН (3,2 т)</t>
  </si>
  <si>
    <t>19.3.01.02</t>
  </si>
  <si>
    <t>Заслонки унифицированные или клапаны</t>
  </si>
  <si>
    <t>ТЦ_19.3.01.01_77_7743250099_04.11.2024_01_152.2</t>
  </si>
  <si>
    <t>Проветриватель Эколайн КИВ -125-1000 Поток воздуха м³ ч-55; фильтр G3;Габариты 175х175х66 (мм)</t>
  </si>
  <si>
    <t>ГЭСН26-01-018-01</t>
  </si>
  <si>
    <t>Изоляция плоских и криволинейных поверхностей пластинами (плитами) из вспененного каучука, вспененного полиэтилена</t>
  </si>
  <si>
    <t>01.7.06.14-0036</t>
  </si>
  <si>
    <t>Ленты термоизоляционные на основе вспененного каучука с липким слоем с одной стороны для герметизации стыков рулонной теплоизоляции, цвет серый, ширина 50 мм, толщина 3 мм</t>
  </si>
  <si>
    <t>14.1.04.01-0001</t>
  </si>
  <si>
    <t>Клей на основе вспененного синтетического каучука для склеивания изоляционных материалов</t>
  </si>
  <si>
    <t>14.5.09.05-0103</t>
  </si>
  <si>
    <t>Очиститель клея</t>
  </si>
  <si>
    <t>12.2.05.01</t>
  </si>
  <si>
    <t>Плиты (пластины) из вспененного полиэтилена, каучука</t>
  </si>
  <si>
    <t>14.3.02.06-0008</t>
  </si>
  <si>
    <t>Краска полимерная на водной основе для защиты теплоизоляционных материалов, температура применения от +7 до +30 °C, расход 0,4 л/м2, цвет белый, серый</t>
  </si>
  <si>
    <t>Пр/812-020.0-1</t>
  </si>
  <si>
    <t>НР Теплоизоляционные работы</t>
  </si>
  <si>
    <t>Пр/774-020.0</t>
  </si>
  <si>
    <t>СП Теплоизоляционные работы</t>
  </si>
  <si>
    <t>ФСБЦ-12.2.07.02-0009</t>
  </si>
  <si>
    <t>Пенополиэтилен рулонный теплоизоляционный, плотность 16-25 кг/м3, теплопроводность 0,039 Вт/(м*К), толщина 20 мм</t>
  </si>
  <si>
    <t>Итоги по разделу 2 Система вентиляции ПОЗ. 2.2. и 2.3 КПП :</t>
  </si>
  <si>
    <t xml:space="preserve"> Всего по разделу 2 Система вентиляции ПОЗ. 2.2. и 2.3 КПП</t>
  </si>
  <si>
    <t>47,858</t>
  </si>
  <si>
    <t>0,78828</t>
  </si>
  <si>
    <t>Раздел 3. Система кондиционирования  ПОЗ. 2.2. и 2.3 КПП</t>
  </si>
  <si>
    <t>ГЭСН20-06-018-03</t>
  </si>
  <si>
    <t>Установка сплит-систем с внутренним блоком настенного типа мощностью: до 5 кВт</t>
  </si>
  <si>
    <t>01.7.15.14-0304</t>
  </si>
  <si>
    <t>Шурупы самонарезающие стальные оцинкованные с полукруглой головкой и крестообразным шлицем, остроконечные, диаметр 4 мм, длина 12 мм</t>
  </si>
  <si>
    <t>19.3.02.08-0021</t>
  </si>
  <si>
    <t>Кронштейны стальные для крепления внешнего блока сплит-системы, с креплением, рекомендуемая нагрузка до 80 кг, размеры 500х500х45 мм</t>
  </si>
  <si>
    <t>01.7.06.03-0023</t>
  </si>
  <si>
    <t>Ленты полиэтиленовые с липким слоем, прозрачные, ширина 20 мм, толщина 0,08 мм</t>
  </si>
  <si>
    <t>12.2.07.04</t>
  </si>
  <si>
    <t>Трубки из вспененного каучука, полиэтилена</t>
  </si>
  <si>
    <t>19.3.02.08-0032</t>
  </si>
  <si>
    <t>Трубки дренажные (шланг) гофрированные для систем кондиционирования, диаметр 20 мм</t>
  </si>
  <si>
    <t>21.1.05.04</t>
  </si>
  <si>
    <t>Кабель для систем кондиционирования</t>
  </si>
  <si>
    <t>23.2.02.02</t>
  </si>
  <si>
    <t>Трубы медные для систем кондиционирования</t>
  </si>
  <si>
    <t>ФСБЦ-23.2.02.02-0011</t>
  </si>
  <si>
    <t>Трубы медные круглые тянутые и холоднокатаные, толщина стенки 0,8 мм, наружный диаметр 6,3 мм</t>
  </si>
  <si>
    <t>ФСБЦ-23.2.02.02-0012</t>
  </si>
  <si>
    <t>Трубы медные круглые тянутые и холоднокатаные, толщина стенки 0,8 мм, наружный диаметр 9,52 мм</t>
  </si>
  <si>
    <t>ФСБЦ-12.2.07.04-0172</t>
  </si>
  <si>
    <t>Трубки теплоизоляционные из вспененного синтетического каучука, без покрытия, Г1, плотность 40 кг/м3, температура применения от -200 до +110 °C, внутренний диаметр 8 мм, толщина 6 мм</t>
  </si>
  <si>
    <t>ТЦ_64.2.03.01_77_7743250099_04.11.2024_01_153.2</t>
  </si>
  <si>
    <t>Кондиционер Kentatsu Sempai KSGP35HZRN1/KSRP35HZRN1</t>
  </si>
  <si>
    <t>ТЦ_64.2.03.01_77_7743250099_04.11.2024_01_154.1</t>
  </si>
  <si>
    <t>Кондиционер Kentatsu Sempai KSGP26HZRN1/KSRP26HZRN1</t>
  </si>
  <si>
    <t>Итоги по разделу 3 Система кондиционирования  ПОЗ. 2.2. и 2.3 КПП :</t>
  </si>
  <si>
    <t xml:space="preserve"> Всего по разделу 3 Система кондиционирования  ПОЗ. 2.2. и 2.3 КПП</t>
  </si>
  <si>
    <t>23,04</t>
  </si>
  <si>
    <t>Раздел 4. Конденсатопровод  ПОЗ. 2.2. и 2.3 КПП</t>
  </si>
  <si>
    <t>ГЭСН16-07-002-02</t>
  </si>
  <si>
    <t>Установка воронок сливных диаметром: 50 мм</t>
  </si>
  <si>
    <t>03.2.02.08-0001</t>
  </si>
  <si>
    <t>Цемент гипсоглиноземистый расширяющийся</t>
  </si>
  <si>
    <t>08.1.02.01</t>
  </si>
  <si>
    <t>Воронки</t>
  </si>
  <si>
    <t>ТЦ_08.1.02.01_35_3460071158_19.11.2024_01_159.1</t>
  </si>
  <si>
    <t>Капельная воронка Ду 32, с запахозапирающим затвором, HL 21</t>
  </si>
  <si>
    <t>ГЭСН16-04-005-03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</si>
  <si>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32 мм</t>
  </si>
  <si>
    <t>ФСБЦ-24.3.02.05-0004</t>
  </si>
  <si>
    <t>Трубы полипропиленовые ПП-Р, номинальное давление 1,0 МПа, номинальный наружный диаметр 32 мм</t>
  </si>
  <si>
    <t>ФСБЦ-23.8.03.02-0003</t>
  </si>
  <si>
    <t>Клипса пластиковая для крепления гофрированных или гладких пластиковых труб, номинальный диаметр крепления 32 мм</t>
  </si>
  <si>
    <t>ФСБЦ-24.3.05.16-0113</t>
  </si>
  <si>
    <t>Угольник 45° полипропиленовый, диаметр 32 мм</t>
  </si>
  <si>
    <t>ФСБЦ-24.3.05.10-0011</t>
  </si>
  <si>
    <t>Переход полиэтиленовый литой, удлиненный, SDR11, диаметр 63х32 мм</t>
  </si>
  <si>
    <t>ФСБЦ-24.3.05.15-0193</t>
  </si>
  <si>
    <t>Тройник полипропиленовый, диаметр 32 мм</t>
  </si>
  <si>
    <t>ГЭСН16-07-003-08</t>
  </si>
  <si>
    <t>Врезка в действующие внутренние сети трубопроводов отопления и водоснабжения диаметром: 100 мм</t>
  </si>
  <si>
    <t>01.1.02.08-0002</t>
  </si>
  <si>
    <t>Прокладки из паронита ПМБ, толщина 1 мм, диаметр 100 мм</t>
  </si>
  <si>
    <t>01.3.02.03-0001</t>
  </si>
  <si>
    <t>Ацетилен газообразный технический</t>
  </si>
  <si>
    <t>23.3.03.02-0075</t>
  </si>
  <si>
    <t>Трубы стальные бесшовные горячедеформированные со снятой фаской из стали марок 10, 20, 35, наружный диаметр 108 мм, толщина стенки 4 мм</t>
  </si>
  <si>
    <t>Арматура трубопроводная фланцевая</t>
  </si>
  <si>
    <t>23.8.03.11</t>
  </si>
  <si>
    <t>Фланцы стальные</t>
  </si>
  <si>
    <t>Итоги по разделу 4 Конденсатопровод  ПОЗ. 2.2. и 2.3 КПП :</t>
  </si>
  <si>
    <t xml:space="preserve"> Всего по разделу 4 Конденсатопровод  ПОЗ. 2.2. и 2.3 КПП</t>
  </si>
  <si>
    <t>21,708</t>
  </si>
  <si>
    <t>0,088</t>
  </si>
  <si>
    <t>Раздел 5. Вентиляция</t>
  </si>
  <si>
    <t>ГЭСН20-02-009-01</t>
  </si>
  <si>
    <t>Установка зонтов над шахтами из листовой стали круглого сечения диаметром: 200 мм</t>
  </si>
  <si>
    <t>19.2.02.01</t>
  </si>
  <si>
    <t>Зонты стальные вентиляционных систем</t>
  </si>
  <si>
    <t>ФСБЦ-19.2.02.02-0011</t>
  </si>
  <si>
    <t>Зонт вентиляционных систем из листовой оцинкованной стали, круглый, диаметр шахты 200 мм</t>
  </si>
  <si>
    <t>ГЭСН20-03-001-01</t>
  </si>
  <si>
    <t>Установка вентиляторов радиальных массой: до 0,05 т</t>
  </si>
  <si>
    <t>01.7.15.02-0051</t>
  </si>
  <si>
    <t>Болты анкерные</t>
  </si>
  <si>
    <t>38
О</t>
  </si>
  <si>
    <t>ФСБЦ-64.1.02.01-1010</t>
  </si>
  <si>
    <t>Вентилятор канальный радиальный, шумоизолированный, одностороннего всасывания, с электродвигателем с внешним ротором мощностью 0,16 кВт, номинальный диаметр круглых каналов 200 мм</t>
  </si>
  <si>
    <t>ГЭСН20-05-001-01</t>
  </si>
  <si>
    <t>Установка фильтров ячейковых</t>
  </si>
  <si>
    <t>01.3.04.03-0003</t>
  </si>
  <si>
    <t>Масло индустриальное И-20А</t>
  </si>
  <si>
    <t>19.3.03.05</t>
  </si>
  <si>
    <t>Фильтры воздушные ячейковые</t>
  </si>
  <si>
    <t>ФСБЦ-19.3.03.05-0088</t>
  </si>
  <si>
    <t>Фильтр ячейковый карманный с фильтрующим материалом, класс F5, размеры 287х287х360 мм</t>
  </si>
  <si>
    <t>ТЦ_19.3.03.03_77_7728668928_01.12.2024_01_161.1</t>
  </si>
  <si>
    <t>Вставка кассетная фильтрующая FVS200; размеры (ШхВ): 244х243 мм;  класс очистки воздуха: EU3:</t>
  </si>
  <si>
    <t>ТЦ_19.3.01.04_77_7728668928_01.12.2024_01_162.1</t>
  </si>
  <si>
    <t>Заслонка регулирующая ZRK 200;  для круглых каналов ZRK; оцинковаанный корпус</t>
  </si>
  <si>
    <t>ТЦ_18.5.02.03_77_7728668928_01.12.2024_01_164.1</t>
  </si>
  <si>
    <t>Подставка под привод PS Размеры (ШхВхД): 83х20х200 мм</t>
  </si>
  <si>
    <t>45
О</t>
  </si>
  <si>
    <t>ТЦ_89.0.00.00_77_7728668928_01.12.2024_01_165.1</t>
  </si>
  <si>
    <t>Привод PFS 02/230.DT; Класс защиты IP54; Электропитание В
AC 230</t>
  </si>
  <si>
    <t>ГЭСН20-06-007-01</t>
  </si>
  <si>
    <t>Установка воздухонагревателей двухрядных для обводного канала производительностью: до 10 тыс.м3/час</t>
  </si>
  <si>
    <t>01.1.02.08-0001</t>
  </si>
  <si>
    <t>Прокладки из паронита ПМБ, толщина 1 мм, диаметр 50 мм</t>
  </si>
  <si>
    <t>23.8.03.11-0127</t>
  </si>
  <si>
    <t>Фланец стальной плоский приварной с соединительным выступом, марка стали 20, номинальное давление 1 МПа, номинальный диаметр 40 мм</t>
  </si>
  <si>
    <t>ТЦ_64.5.00.00_77_7728668928_01.12.2024_01_163.1</t>
  </si>
  <si>
    <t>Воздухонагреватель электрический ELK 200/3 ; Круглый д. 200; мощность 3 кВт</t>
  </si>
  <si>
    <t>ТЦ_20.2.09.12_77_7728668928_01.12.2024_01_166.1</t>
  </si>
  <si>
    <t>Хомут соединительный SKL 200;Диаметр 200 мм; 
Тип Канальный</t>
  </si>
  <si>
    <t>ГЭСН20-02-014-02</t>
  </si>
  <si>
    <t>Установка шумоглушителей вентиляционных трубчатых круглого сечения типа: ГТК 1-2, диаметр обечайки 200 мм</t>
  </si>
  <si>
    <t>19.4.02.03</t>
  </si>
  <si>
    <t>Шумоглушители трубчатые</t>
  </si>
  <si>
    <t>ТЦ_19.4.02.00_77_7728668928_01.12.2024_01_167.1</t>
  </si>
  <si>
    <t>Шумоглушитель SGK 200/6; диаметр 200 мм; размеры: 615*300*720 (мм)  ; вес 6.4 кг</t>
  </si>
  <si>
    <t>ГЭСНм11-03-001-01</t>
  </si>
  <si>
    <t>Приборы, устанавливаемые на металлоконструкциях, щитах и пультах, масса: до 5 кг</t>
  </si>
  <si>
    <t>01.7.15.03-0031</t>
  </si>
  <si>
    <t>Болты стальные оцинкованные с шестигранной головкой и оцинкованной шестигранной гайкой, диаметр резьбы болта и гайки М6, длина болта 12-60 мм</t>
  </si>
  <si>
    <t>Пр/812-053.0-1</t>
  </si>
  <si>
    <t>НР Приборы, средства автоматизации и вычислительной техники</t>
  </si>
  <si>
    <t>Пр/774-053.0</t>
  </si>
  <si>
    <t>СП Приборы, средства автоматизации и вычислительной техники</t>
  </si>
  <si>
    <t>ТЦ_01.5.03.00_77_7728668928_01.12.2024_01_168.1</t>
  </si>
  <si>
    <t>Регулятор скорости STY-1,5 ; Напряжение питания: 230 В (AC) / 50 Гц.</t>
  </si>
  <si>
    <t>ГЭСНм08-01-080-01</t>
  </si>
  <si>
    <t>Прибор измерения и защиты, количество подключаемых концов: до 2</t>
  </si>
  <si>
    <t>53.1</t>
  </si>
  <si>
    <t>54
О</t>
  </si>
  <si>
    <t>ТЦ_61.2.04.02_77_7728668928_01.12.2024_01_170.1</t>
  </si>
  <si>
    <t>Датчик температуры канальный ARK-3S;  ABS-пластикс крышкой на резьбовом соединении</t>
  </si>
  <si>
    <t>55
О</t>
  </si>
  <si>
    <t>ТЦ_61.2.04.02_77_7728668928_01.12.2024_01_169.1</t>
  </si>
  <si>
    <t>Датчик перепада давления 20-200 Pa DVL-200; Диапазон измеряемых давлений от 20 до 200 Па;</t>
  </si>
  <si>
    <t>57
О</t>
  </si>
  <si>
    <t>ТЦ_61.2.04.02_77_7728668928_01.12.2024_01_171.1</t>
  </si>
  <si>
    <t>Выносной пульт для щитов управления CR-TOP PDU1 (PDU2); Корпус пластиковый; Рабочий диапазон температур от -25 до +35 °С.</t>
  </si>
  <si>
    <t>ГЭСНм11-04-008-01</t>
  </si>
  <si>
    <t>Съемные и выдвижные блоки (модули, ячейки, ТЭЗ), масса: до 5 кг</t>
  </si>
  <si>
    <t>59
О</t>
  </si>
  <si>
    <t>ТЦ_62.7.01.02_77_7728668928_01.12.2024_01_172.1</t>
  </si>
  <si>
    <t>Блок управления CHU A-E3-10  S1;  Размер : 380х570х140 мм (54 модуля).</t>
  </si>
  <si>
    <t>ГЭСН20-02-002-01</t>
  </si>
  <si>
    <t>Установка решеток жалюзийных площадью в свету: до 0,5 м2</t>
  </si>
  <si>
    <t>08.4.03.02-0002</t>
  </si>
  <si>
    <t>19.2.03.09</t>
  </si>
  <si>
    <t>Решетки жалюзийные</t>
  </si>
  <si>
    <t>ФСБЦ-19.2.03.01-1002</t>
  </si>
  <si>
    <t>Решетка жалюзийная наружная из алюминия круглого сечения, диаметр 200 мм</t>
  </si>
  <si>
    <t>ФСБЦ-19.2.03.02-0212</t>
  </si>
  <si>
    <t>Решетка вентиляционная жалюзийная регулируемая однорядная из алюминиевого профиля с порошковым покрытием, размеры 400х150 мм</t>
  </si>
  <si>
    <t>ГЭСН20-01-001-01</t>
  </si>
  <si>
    <t>Прокладка воздуховодов из листовой оцинкованной стали и алюминия класса Н (нормальные) толщиной: 0,5 мм, диаметром до 200 мм</t>
  </si>
  <si>
    <t>ФСБЦ-19.1.01.03-0012</t>
  </si>
  <si>
    <t>Воздуховоды из оцинкованной стали, жесткие, спирально-навивные, прямой участок, толщина 0,55 мм, диаметр 200 мм</t>
  </si>
  <si>
    <t>Итоги по разделу 5 Вентиляция :</t>
  </si>
  <si>
    <t xml:space="preserve"> Всего по разделу 5 Вентиляция</t>
  </si>
  <si>
    <t>63,9316</t>
  </si>
  <si>
    <t>0,96654</t>
  </si>
  <si>
    <t>348,3576</t>
  </si>
  <si>
    <t>2,49082</t>
  </si>
  <si>
    <t>«Всесезонный туристско-рекреационный комплекс «Каспийский прибрежный кластер», Республика Дагестан.Автомобильная дорогоа."</t>
  </si>
  <si>
    <t>ЛОКАЛЬНЫЙ СМЕТНЫЙ РАСЧЕТ (СМЕТА) № 03-01-07</t>
  </si>
  <si>
    <t>2024-ВТРК.КПК.АД-ИЛО.ТХ</t>
  </si>
  <si>
    <t>ГЭСНм11-04-002-01</t>
  </si>
  <si>
    <t>Аппарат настольный, масса: до 0,015 т</t>
  </si>
  <si>
    <t>ТЦ_101_26_2310084396_16.12.2024_01_113.1</t>
  </si>
  <si>
    <t>ПК DEXP Atlas H436 AMD Ryzen 7 5700G, 8 x 3.8 ГГц, 16 ГБ DDR4, SSD 500 ГБ</t>
  </si>
  <si>
    <t>3
О</t>
  </si>
  <si>
    <t>ТЦ_101_26_2310084396_16.12.2024_01_114.1</t>
  </si>
  <si>
    <t>23.8" Монитор ASUS VA24EHE черный 1920x1080@75 Гц, IPS, LED, 1000:1, 250 Кд/м², 178°/178°, DVI-D, HDMI 1.4, VGA (D-Sub), Adaptive-Sync</t>
  </si>
  <si>
    <t>ТЦ_101_26_2310084396_16.12.2024_01_115.1</t>
  </si>
  <si>
    <t>Клавиатура Logitech K120, USB, черный</t>
  </si>
  <si>
    <t>ТЦ_104_26_2310084396_16.12.2024_01_116.1</t>
  </si>
  <si>
    <t>Мышь Logitech B100, оптическая, проводная, USB, черный</t>
  </si>
  <si>
    <t>ТЦ_104_26_2631032417_16.12.2024_01_92.2</t>
  </si>
  <si>
    <t>Кресло для руководителя Бюрократ CH-607 черное (сетка/ткань, пластик)</t>
  </si>
  <si>
    <t>421/пр_2020_п.120_абз.2</t>
  </si>
  <si>
    <t>При установке, сборке лабораторного оборудования, производственного и хозяйственного инвентаря, на монтаж которых отсутствуют сметные нормы: если соответствующее лабораторное оборудование, производственный и хозяйственный инвентарь поставляются в собранном виде, при этом не требуются предварительная разборка и последующая сборка при монтаже, а также подключение к системам инженерно-технического обеспечения - 1% ПЗ=1,01 (ОЗП=1,01; ЭМ=1,01; МАТ=1,01)</t>
  </si>
  <si>
    <t>ТЦ_104_26_2631032417_16.12.2024_01_93.2</t>
  </si>
  <si>
    <t>Шкаф для документов Riva со стеклом (клен, 800х400х2000 мм)</t>
  </si>
  <si>
    <t>421/пр_2020_п.120_абз.3</t>
  </si>
  <si>
    <t>При установке, сборке лабораторного оборудования, производственного и хозяйственного инвентаря, на монтаж которых отсутствуют сметные нормы: если соответствующее лабораторное оборудование, производственный и хозяйственный инвентарь поставляются в разобранном виде или необходима предварительная разборка и последующая сборка при монтаже, при этом подключение к системам инженерно-технического обеспечения не требуется - 4% ПЗ=1,04 (ОЗП=1,04; ЭМ=1,04; МАТ=1,04)</t>
  </si>
  <si>
    <t>8
О</t>
  </si>
  <si>
    <t>ТЦ_104_26_2631032417_16.12.2024_01_94.2</t>
  </si>
  <si>
    <t>Стул офисный Easy Chair Изо черный (пластик, металл черный)</t>
  </si>
  <si>
    <t>ТЦ_104_26_2631032417_16.12.2024_01_95.2</t>
  </si>
  <si>
    <t>Стол прямой Riva (клен, 1400х720х755 мм)</t>
  </si>
  <si>
    <t>10
О</t>
  </si>
  <si>
    <t>ТЦ_104_26_2631032417_16.12.2024_01_96.2</t>
  </si>
  <si>
    <t>Тумба приставная Riva с замком (клен, 412х600х750 мм,                    4 ящика)</t>
  </si>
  <si>
    <t>11
О</t>
  </si>
  <si>
    <t>ТЦ_104_26_2631032417_16.12.2024_01_97.2</t>
  </si>
  <si>
    <t>Вешалка напольная (стойка) СС N3 на 5 персон (черный)</t>
  </si>
  <si>
    <t>12
О</t>
  </si>
  <si>
    <t>ТЦ_101_26_2310084396_16.12.2024_01_117.1</t>
  </si>
  <si>
    <t>Кулер AEL LC-AEL-47b, напольный, компрессорный, «push» - кран, черный/серебристый</t>
  </si>
  <si>
    <t>14
О</t>
  </si>
  <si>
    <t>ТЦ_101_26_2310084396_16.12.2024_01_118.1</t>
  </si>
  <si>
    <t>МФУ лазерный HP LaserJet M236sdw черно-белая печать, A4, цвет белый</t>
  </si>
  <si>
    <t>ТЦ_104_26_2631032417_16.12.2024_01_99.2</t>
  </si>
  <si>
    <t>Стеллаж металлический Практик MS (6 полок, 1000x400x2000 мм)</t>
  </si>
  <si>
    <t>16
О</t>
  </si>
  <si>
    <t>ТЦ_104_26_2631032417_16.12.2024_01_100.2</t>
  </si>
  <si>
    <t>Шкаф ШР-18 L300 (300х500х1850)</t>
  </si>
  <si>
    <t>17
О</t>
  </si>
  <si>
    <t>ТЦ_104_26_2631032417_16.12.2024_01_101.2</t>
  </si>
  <si>
    <t>Шкаф для одежды Рационал ОД-321</t>
  </si>
  <si>
    <t>18
О</t>
  </si>
  <si>
    <t>ТЦ_104_26_2631032417_16.12.2024_01_102.2</t>
  </si>
  <si>
    <t>Скамья гардеробная ДиКом Рационал 800 ДСП</t>
  </si>
  <si>
    <t>19
О</t>
  </si>
  <si>
    <t>ТЦ_104_26_2631032417_16.12.2024_01_104.2</t>
  </si>
  <si>
    <t>Шкаф навесной под стекло, сосна, бесцветный акриловый лак (800х300х900 мм)</t>
  </si>
  <si>
    <t>20
О</t>
  </si>
  <si>
    <t>ТЦ_104_26_2631032417_16.12.2024_01_105.2</t>
  </si>
  <si>
    <t>Стол-мойка, 800х600х900 мм</t>
  </si>
  <si>
    <t>ТЦ_104_26_2631032417_16.12.2024_01_103.2</t>
  </si>
  <si>
    <t>Стол-тумба с распашными дверцами СТрд 900х600х800 мм</t>
  </si>
  <si>
    <t>ТЦ_104_26_2631032417_16.12.2024_01_106.2</t>
  </si>
  <si>
    <t>Комплект обеденной мебели деревянный (стол 90 см + 2 стула), КМО-01</t>
  </si>
  <si>
    <t>ТЦ_101_26_2310084396_16.12.2024_01_119.1</t>
  </si>
  <si>
    <t>Холодильник однокамерный Атлант MX-5810-62 белый</t>
  </si>
  <si>
    <t>ТЦ_101_26_2310084396_16.12.2024_01_120.1</t>
  </si>
  <si>
    <t>Микроволновая печь LG RENAISSANCE MS2042DY белый</t>
  </si>
  <si>
    <t>25
О</t>
  </si>
  <si>
    <t>ТЦ_104_26_2631032417_16.12.2024_01_107.2</t>
  </si>
  <si>
    <t>Диван трехместный Рестен РС-1 серый/черный (искусственная кожа/ткань)</t>
  </si>
  <si>
    <t>26
О</t>
  </si>
  <si>
    <t>ТЦ_104_26_2631032417_16.12.2024_01_108.2</t>
  </si>
  <si>
    <t>Стол журнальный Эталон КЭ34.14, 800х600х550, венге</t>
  </si>
  <si>
    <t>ТЦ_101_26_2310084396_16.12.2024_01_121.1</t>
  </si>
  <si>
    <t>50" Телевизор HAIER Smart TV M1, 4K Ultra HD, серый, СМАРТ ТВ, Android TV</t>
  </si>
  <si>
    <t>29
О</t>
  </si>
  <si>
    <t>ТЦ_101_26_2310084396_16.12.2024_01_122.1</t>
  </si>
  <si>
    <t>Кронштейн для телевизора HAMA 00220809, 32-65", настенный, фиксированный, черный</t>
  </si>
  <si>
    <t>30
О</t>
  </si>
  <si>
    <t>ТЦ_101_26_2631032417_16.12.2024_01_109.2</t>
  </si>
  <si>
    <t>Арочный металлодетектор БЛОКПОСТ PC Z 600</t>
  </si>
  <si>
    <t>31
О</t>
  </si>
  <si>
    <t>ТЦ_101_26_2631032417_16.12.2024_01_110.2</t>
  </si>
  <si>
    <t>Металлоискатель СФИНКС ВМ-611 ВИХРЬ</t>
  </si>
  <si>
    <t>32
О</t>
  </si>
  <si>
    <t>ТЦ_104_26_2631032417_16.12.2024_01_111.2</t>
  </si>
  <si>
    <t>Стол для досмотра предметов личного пользования ТД-950</t>
  </si>
  <si>
    <t>ГЭСНм08-03-602-01</t>
  </si>
  <si>
    <t>Электрополотенце</t>
  </si>
  <si>
    <t>34
О</t>
  </si>
  <si>
    <t>ТЦ_101_26_2310084396_16.12.2024_01_123.1</t>
  </si>
  <si>
    <t>Сушилка для рук Neoclima NHD-2.0, белый</t>
  </si>
  <si>
    <t>35
О</t>
  </si>
  <si>
    <t>ТЦ_101_26_2310084396_16.12.2024_01_124.1</t>
  </si>
  <si>
    <t>Фен 1600 W, Geesa, 3 скорости, розетка для бритвы 110 + 220 V, чёрный/хром</t>
  </si>
  <si>
    <t>36
О</t>
  </si>
  <si>
    <t>ТЦ_104_26_2631032417_16.12.2024_01_112.2</t>
  </si>
  <si>
    <t>Шкаф сушильный ШСО-2000</t>
  </si>
  <si>
    <t>Итоги по разделу 1  :</t>
  </si>
  <si>
    <t xml:space="preserve">          Технологическое оборудование</t>
  </si>
  <si>
    <t xml:space="preserve"> Всего по разделу 1 </t>
  </si>
  <si>
    <t>16,2</t>
  </si>
  <si>
    <t>ЛОКАЛЬНЫЙ СМЕТНЫЙ РАСЧЕТ (СМЕТА) № 03-01-08</t>
  </si>
  <si>
    <t>2024-ВТРК.КПК.АД-ИЛО.ПЗУ</t>
  </si>
  <si>
    <t>ГЭСН01-01-030-05</t>
  </si>
  <si>
    <t>Разработка грунта с перемещением до 10 м бульдозерами мощностью: 79 кВт (108 л.с.), группа грунтов 1</t>
  </si>
  <si>
    <t>ГЭСН01-02-001-01</t>
  </si>
  <si>
    <t>Уплотнение грунта прицепными катками на пневмоколесном ходу 25 т на первый проход по одному следу при толщине слоя: 25 см</t>
  </si>
  <si>
    <t>ГЭСН01-02-001-07</t>
  </si>
  <si>
    <t>На каждый последующий проход по одному следу добавлять: к норме 01-02-001-01</t>
  </si>
  <si>
    <t>6-1 ПЗ=5 (ОЗП=5; ЭМ=5 к расх.; ЗПМ=5; МАТ=5 к расх.; ТЗ=5; ТЗМ=5)</t>
  </si>
  <si>
    <t>Плиточное покрытие тротуаров Щебень 270 мм</t>
  </si>
  <si>
    <t>ГЭСН27-04-007-01</t>
  </si>
  <si>
    <t>Устройство оснований толщиной 15 см из щебня при укатке каменных материалов с пределом прочности на сжатие до 68,6 МПа (700 кгс/см2): однослойных</t>
  </si>
  <si>
    <t>11.1</t>
  </si>
  <si>
    <t>11.2</t>
  </si>
  <si>
    <t>17.1</t>
  </si>
  <si>
    <t>17.2</t>
  </si>
  <si>
    <t>до 13</t>
  </si>
  <si>
    <t>13-15 ПЗ=2 (ОЗП=2; ЭМ=2 к расх.; ЗПМ=2; МАТ=2 к расх.; ТЗ=2; ТЗМ=2)</t>
  </si>
  <si>
    <t>Бетонная тротуарная плитка В30 Вибропрессованная по ГОСТ 17608-2017</t>
  </si>
  <si>
    <t>ФСБЦ-05.2.03.03-0011</t>
  </si>
  <si>
    <t>Камни бортовые бетонные марки БР, БВ, бетон В22,5 (М300)</t>
  </si>
  <si>
    <t xml:space="preserve">Камни бортовые бетонные марки БР, БВ, бетон В22,5 (М300) </t>
  </si>
  <si>
    <t>ФСБЦ-05.2.03.03-0011_02-30-1-01-0030</t>
  </si>
  <si>
    <t>ФСБЦ-05.2.03.03-0011_02-30-1-01-0033</t>
  </si>
  <si>
    <t>Озеленение</t>
  </si>
  <si>
    <t>ГЭСН47-01-046-03</t>
  </si>
  <si>
    <t>Подготовка почвы для устройства партерного и обыкновенного газона с внесением растительной земли слоем 15 см: механизированным способом</t>
  </si>
  <si>
    <t>91.12.08-051</t>
  </si>
  <si>
    <t>Катки прицепные кольчатые 2 т</t>
  </si>
  <si>
    <t>91.15.03-014</t>
  </si>
  <si>
    <t>Тракторы на пневмоколесном ходу, мощность 59 кВт (80 л.с.)</t>
  </si>
  <si>
    <t>Пр/812-041.0-1</t>
  </si>
  <si>
    <t>НР Озеленение. Защитные лесонасаждения</t>
  </si>
  <si>
    <t>Пр/774-041.0</t>
  </si>
  <si>
    <t>СП Озеленение. Защитные лесонасаждения</t>
  </si>
  <si>
    <t>ГЭСН47-01-047-01</t>
  </si>
  <si>
    <t>Посев луговых газонов тракторной сеялкой</t>
  </si>
  <si>
    <t>га</t>
  </si>
  <si>
    <t>91.12.07-021</t>
  </si>
  <si>
    <t>Сеялки прицепные</t>
  </si>
  <si>
    <t>Семена газонных трав</t>
  </si>
  <si>
    <t>Покрытие отмостки</t>
  </si>
  <si>
    <t>до 17 см</t>
  </si>
  <si>
    <t>17-15 ПЗ=2 (ОЗП=2; ЭМ=2 к расх.; ЗПМ=2; МАТ=2 к расх.; ТЗ=2; ТЗМ=2)</t>
  </si>
  <si>
    <t>ФСБЦ-04.3.02.13-0212</t>
  </si>
  <si>
    <t>Смеси сухие цементно-песчаные кладочные, класс В3,5 (М50)</t>
  </si>
  <si>
    <t>ФСБЦ-04.1.02.05-0006</t>
  </si>
  <si>
    <t>ГЭСН06-03-004-14</t>
  </si>
  <si>
    <t>Армирование подстилающих слоев и набетонок</t>
  </si>
  <si>
    <t>ФСБЦ-08.4.03.01-0012</t>
  </si>
  <si>
    <t>Проволока арматурная из низкоуглеродистой стали, класс Вр-1, диаметр 4-5 мм</t>
  </si>
  <si>
    <t>324,6643994</t>
  </si>
  <si>
    <t>63,2312758</t>
  </si>
  <si>
    <t>Плиточное покрытие тротуаров</t>
  </si>
  <si>
    <t>до 13 см</t>
  </si>
  <si>
    <t>64.2</t>
  </si>
  <si>
    <t>176,0947116</t>
  </si>
  <si>
    <t>53,9442938</t>
  </si>
  <si>
    <t>500,759111</t>
  </si>
  <si>
    <t>117,1755696</t>
  </si>
  <si>
    <t>ЛОКАЛЬНЫЙ СМЕТНЫЙ РАСЧЕТ (СМЕТА) № 03-01-09</t>
  </si>
  <si>
    <t>2024-ВТРК.КПК.АД-ИЛО.ИОС5</t>
  </si>
  <si>
    <t>Раздел 1. Система передачи данных</t>
  </si>
  <si>
    <t>ГЭСНм10-03-001-01</t>
  </si>
  <si>
    <t>Стойка, полустойка, каркас стойки или шкаф, масса: до 100 кг</t>
  </si>
  <si>
    <t>01.7.20.03-0012</t>
  </si>
  <si>
    <t>Мешковина джутовая</t>
  </si>
  <si>
    <t>11.2.11.04-0101</t>
  </si>
  <si>
    <t>Фанера с наружными слоями из шпона березы, марка ФСФ, сорт I/II, шлифованная, толщина 4 мм</t>
  </si>
  <si>
    <t>14.1.01.01-0003</t>
  </si>
  <si>
    <t>Клей столярный сухой</t>
  </si>
  <si>
    <t>ТЦ_61.1.00.00_77_7727789038_15.11.2024_01</t>
  </si>
  <si>
    <t>Шкаф телекоммуникационный 19" напольный 42U ШТК-М-42.6.8-1ААА</t>
  </si>
  <si>
    <t>Панель заземления горизонтальная/вертикальная 19" 500 мм / 200 А ПЗ-19-500.200А</t>
  </si>
  <si>
    <t>Комплект щеточного ввода в шкаф, универсальный КВ-Щ-55.420А</t>
  </si>
  <si>
    <t>Вертикальный кабельный органайзер ВКО-М-42.75-9005</t>
  </si>
  <si>
    <t>ФСБЦ-20.4.03.07-0001</t>
  </si>
  <si>
    <t>Блок розеток в ПВХ корпусе на 8 постов, 16 А, 250 В, IP20</t>
  </si>
  <si>
    <t>Панель осветительная светодиодная, цвет черный R-LED-220-B</t>
  </si>
  <si>
    <t>13
О</t>
  </si>
  <si>
    <t>Модуль вентиляторный с контроллером R-FAN-6K-1U</t>
  </si>
  <si>
    <t>ГЭСНм10-03-013-05</t>
  </si>
  <si>
    <t>Коммутатор служебной связи</t>
  </si>
  <si>
    <t>10.3.02.03-0012</t>
  </si>
  <si>
    <t>Припои оловянно-свинцовые бессурьмянистые, марка ПОС40</t>
  </si>
  <si>
    <t>21.2.03.09-0101</t>
  </si>
  <si>
    <t>Провод силовой АПРН 1х35-660</t>
  </si>
  <si>
    <t>ТЦ_61.1.00.00_77_5410108110_30.11.2024_01</t>
  </si>
  <si>
    <t>Ethernet-коммутатор MES3316F, 12 портов
1000Base-X(SFP), 4 комбинированных порта
10/100/1000Base-T/1000Base-X(SFP), 4 порта
10GBase-R (SFP+), L3, 2 слота для модулей
питания</t>
  </si>
  <si>
    <t>Ethernet-коммутатор MES2300-24P, 24 порта
10/100/1000BASE-T (RJ-45) PoE/PoE+, 4 порта
10GBASE-R (SFP+)/1000BASE-X (SFP), L3,
220V AC</t>
  </si>
  <si>
    <t>SFP+ 10GE модуль, 20 км, SM, 2 волокна, 1310
nm, LC, DDM</t>
  </si>
  <si>
    <t>ГЭСНм11-04-020-01</t>
  </si>
  <si>
    <t>Разъемы штепсельные с разделкой и включением экранированного кабеля, сечение жилы до 1 мм2, количество подключаемых жил: 14 шт.</t>
  </si>
  <si>
    <t>01.7.06.05-0042</t>
  </si>
  <si>
    <t>Ленты изоляционные из ПВХ для электромонтажных и ремонтных работ, цвет черный, ширина 19 мм, толщина 0,18 мм</t>
  </si>
  <si>
    <t>01.7.11.06-0028</t>
  </si>
  <si>
    <t>Флюс ФКДТ</t>
  </si>
  <si>
    <t>01.7.19.04-0002</t>
  </si>
  <si>
    <t>Пластины резиновые рулонная вулканизированная</t>
  </si>
  <si>
    <t>01.7.20.04-0004</t>
  </si>
  <si>
    <t>Нитки хлопчатобумажные швейные, диаметр 1,7 мм</t>
  </si>
  <si>
    <t>10.2.02.08-0001</t>
  </si>
  <si>
    <t>Проволока медная круглая мягкая электротехническая, диаметр 1,0-3,0 мм и выше</t>
  </si>
  <si>
    <t>10.3.02.03-0013</t>
  </si>
  <si>
    <t>Припои оловянно-свинцовые бессурьмянистые, марка ПОС61</t>
  </si>
  <si>
    <t>10.3.02.03-0028</t>
  </si>
  <si>
    <t>Припои оловянно-свинцовые малосурьмянистые, марка ПОССу 61-0,5</t>
  </si>
  <si>
    <t>14.4.02.09-0402</t>
  </si>
  <si>
    <t>Краска маркировочная для электротехнических изделий</t>
  </si>
  <si>
    <t>14.4.03.11-0005</t>
  </si>
  <si>
    <t>Лак НЦ-62</t>
  </si>
  <si>
    <t>20.2.10.03-0006</t>
  </si>
  <si>
    <t>Наконечники кольцевые изолированные</t>
  </si>
  <si>
    <t>25.2.01.01-0014</t>
  </si>
  <si>
    <t>Бирки кабельные маркировочные пластмассовые У136</t>
  </si>
  <si>
    <t>ТЦ_20.4.00.00_77_7702680818_25.11.2024_01</t>
  </si>
  <si>
    <t>Патч-корд оптический FOP(d)-9-LC-FC-1m (7332c)</t>
  </si>
  <si>
    <t>ТЦ_61.1.00.00_77_7702680818_25.11.2024_01</t>
  </si>
  <si>
    <t>Патч-панель 27B-U5-24BL</t>
  </si>
  <si>
    <t>ГЭСНм10-02-016-06</t>
  </si>
  <si>
    <t>Отдельно устанавливаемый: преобразователь или блок питания</t>
  </si>
  <si>
    <t>01.3.05.17-0002</t>
  </si>
  <si>
    <t>Канифоль сосновая</t>
  </si>
  <si>
    <t>01.7.15.07-0012</t>
  </si>
  <si>
    <t>Дюбели пластмассовые с шурупами, диаметр 12 мм, длина 70 мм, диаметр шурупа 8 мм, длина шурупа 70 мм</t>
  </si>
  <si>
    <t>14.3.02.01-0371</t>
  </si>
  <si>
    <t>Краска водно-дисперсионная акрилатная ВД-АК-111</t>
  </si>
  <si>
    <t>14.4.03.06-0001</t>
  </si>
  <si>
    <t>Лак электроизоляционный МЛ-92</t>
  </si>
  <si>
    <t>20.2.10.03-0020</t>
  </si>
  <si>
    <t>Наконечники кабельные медные П 2,5-4</t>
  </si>
  <si>
    <t>22.2.02.15-0001</t>
  </si>
  <si>
    <t>Скрепы фигурные СкФ-10</t>
  </si>
  <si>
    <t>24.3.01.01-0004</t>
  </si>
  <si>
    <t>Трубка ПВХ-305 электроизоляционная, диаметр 6-10 мм</t>
  </si>
  <si>
    <t>ТЦ_62.4.02.01_77_7702680818_25.11.2024_01</t>
  </si>
  <si>
    <t>Бесперебойный источник питания SKAT-UPS 1000-RACK-ON-2х9 (8750)</t>
  </si>
  <si>
    <t>26.1</t>
  </si>
  <si>
    <t>27
О</t>
  </si>
  <si>
    <t>Батарейный блок SKAT BC 72/18S3 RACK (8757)</t>
  </si>
  <si>
    <t>Горизонтальный кабельный органайзер с окнами 19" 1U, 4 кольца, цвет черный ГКО-О-4.62-9005</t>
  </si>
  <si>
    <t>SNMP-МОДУЛЬ DA 806</t>
  </si>
  <si>
    <t>ГЭСНм10-06-037-13</t>
  </si>
  <si>
    <t>Крышка декоративная и другие мелкие изделия (без присоединения проводов)</t>
  </si>
  <si>
    <t>01.7.15.04-0011</t>
  </si>
  <si>
    <t>Винты стальные с полукруглой головкой, длина 50 мм</t>
  </si>
  <si>
    <t>Рамка-суппорт Avanti для In-liner Front 2 модуля белый</t>
  </si>
  <si>
    <t>ГЭСНм10-04-066-07</t>
  </si>
  <si>
    <t>Розетка микрофонная</t>
  </si>
  <si>
    <t>01.7.20.04-0003</t>
  </si>
  <si>
    <t>Нить мешкозашивочная прошивочная полиэфирная из штапельного лавсана (суровая)</t>
  </si>
  <si>
    <t>10.3.02.03-0011</t>
  </si>
  <si>
    <t>Припои оловянно-свинцовые бессурьмянистые, марка ПОС30</t>
  </si>
  <si>
    <t>Пр/812-051.2-1</t>
  </si>
  <si>
    <t>НР Монтаж радиотелевизионного и электронного оборудования</t>
  </si>
  <si>
    <t>Пр/774-051.2</t>
  </si>
  <si>
    <t>СП Монтаж радиотелевизионного и электронного оборудования</t>
  </si>
  <si>
    <t>ФСБЦ-20.4.03.03-1023</t>
  </si>
  <si>
    <t>Розетка компьютерная RJ-45 для монтажа в кабель-каналы, 1 модуль, 1,5 А, 150 В, цвет белый, IP20</t>
  </si>
  <si>
    <t>ФСБЦ-20.2.02.02-0011</t>
  </si>
  <si>
    <t>Заглушки</t>
  </si>
  <si>
    <t>ГЭСНм11-04-028-01</t>
  </si>
  <si>
    <t>Включение в аппаратуру разъемов штепсельных, количество контактов в разъеме: до 14 шт.</t>
  </si>
  <si>
    <t>Патч-корд медный PC-UTP-RJ45-Cat.5e-5m-LSZH (8867c), серый</t>
  </si>
  <si>
    <t>ГЭСНм08-02-409-09</t>
  </si>
  <si>
    <t>Труба гофрированная ПВХ для защиты проводов и кабелей по установленным конструкциям, по стенам, колоннам, потолкам, основанию пола</t>
  </si>
  <si>
    <t>ФСБЦ-24.3.01.02-0041</t>
  </si>
  <si>
    <t>Трубы гибкие гофрированные, тяжелые, из самозатухающего ПВХ, с протяжкой, номинальный диаметр 16 мм</t>
  </si>
  <si>
    <t>ГЭСНм08-02-412-01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</si>
  <si>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</t>
  </si>
  <si>
    <t>01.7.07.20-0002</t>
  </si>
  <si>
    <t>Тальк молотый, сорт I</t>
  </si>
  <si>
    <t>20.2.01.05-0001</t>
  </si>
  <si>
    <t>Гильзы кабельные медные 2,5 мм</t>
  </si>
  <si>
    <t>20.2.02.01-0011</t>
  </si>
  <si>
    <t>Втулки полипропиленовые, диаметр 17 мм</t>
  </si>
  <si>
    <t>ГЭСНм08-02-412-09</t>
  </si>
  <si>
    <t>Затягивание провода в проложенные трубы и металлические рукава каждого последующего одножильного или многожильного в общей оплетке, суммарное сечение: до 6 мм2</t>
  </si>
  <si>
    <t>20.2.02.01-0012</t>
  </si>
  <si>
    <t>Втулки полипропиленовые, диаметр 22 мм</t>
  </si>
  <si>
    <t>ТЦ_21.1.00.00_77_7702680818_25.11.2024_01</t>
  </si>
  <si>
    <t>Кабель «витая пара» (LAN) для структурированных систем связи КВПнг(А)-LS-5е 4х2х0,52 (Спецкабель)</t>
  </si>
  <si>
    <t>ФСБЦ-20.4.03.05-1022</t>
  </si>
  <si>
    <t>Розетка с заземлением на DIN-рейку, 250 В, 16 А, IP20</t>
  </si>
  <si>
    <t>50
О</t>
  </si>
  <si>
    <t>Итоги по разделу 1 Система передачи данных :</t>
  </si>
  <si>
    <t xml:space="preserve">          Оборудование</t>
  </si>
  <si>
    <t xml:space="preserve"> Всего по разделу 1 Система передачи данных</t>
  </si>
  <si>
    <t>254,9828</t>
  </si>
  <si>
    <t>4,2775</t>
  </si>
  <si>
    <t>Раздел 2. 1, КПП 2.2 и КПП 2.3 Система охранного телевидения</t>
  </si>
  <si>
    <t>ГЭСНм11-04-008-04</t>
  </si>
  <si>
    <t>Съемные и выдвижные блоки (модули, ячейки, ТЭЗ), масса: до 30 кг</t>
  </si>
  <si>
    <t>52
О</t>
  </si>
  <si>
    <t>ТЦ_89.1.61.01_77_7722759625_06.11.2024_01</t>
  </si>
  <si>
    <t>Видеосервер на  50 каналов VIDEOMAX-IP-TrsAIP-b-50-64000-19"-ID1</t>
  </si>
  <si>
    <t>Видеосервер на 40 каналов VIDEOMAX-IP-TrsAIP-b-40-48000-19"-ID1</t>
  </si>
  <si>
    <t>56
О</t>
  </si>
  <si>
    <t>ТЦ_89.1.61.01_77_7722759625_06.01.2024_01</t>
  </si>
  <si>
    <t>Рабочая станция оператора с возможностью подключения 2 мониторов  СБ ПЭВМ VIDEOMAX-URM-2M-ID3</t>
  </si>
  <si>
    <t>Рабочая станция оператора с возможностью подключения 2 мониторов  СБ ПЭВМ VIDEOMAX-URM-2M-ID2</t>
  </si>
  <si>
    <t>Монитор LG 27UP850N-W белый</t>
  </si>
  <si>
    <t>61
О</t>
  </si>
  <si>
    <t>Бесперебойный источник питания SKAT UPS 1500/900 (457)</t>
  </si>
  <si>
    <t>ГЭСНм10-02-030-05</t>
  </si>
  <si>
    <t>Грозозащита для воздушных абонентских линий</t>
  </si>
  <si>
    <t>01.7.15.10-0056</t>
  </si>
  <si>
    <t>Скобы стальные монтажные однолапковые (СО), закрепляемый диаметр 6 мм</t>
  </si>
  <si>
    <t>08.3.03.04-0043</t>
  </si>
  <si>
    <t>Проволока черная, диаметр 1,0-1,1 мм</t>
  </si>
  <si>
    <t>11.1.03.05-0065</t>
  </si>
  <si>
    <t>Доска необрезная хвойных пород, естественной влажности, длина 2-6,5 м, ширина 100-250, толщина 30-50 мм, сорт III</t>
  </si>
  <si>
    <t>11.3.03.15-0031</t>
  </si>
  <si>
    <t>Подрозетники под РПВ-1</t>
  </si>
  <si>
    <t>63
О</t>
  </si>
  <si>
    <t>Устройство грозозащиты цепей Ethernet SP-IP16/1000PR</t>
  </si>
  <si>
    <t>ГЭСНм10-10-001-02</t>
  </si>
  <si>
    <t>Камеры видеонаблюдения: наружная</t>
  </si>
  <si>
    <t>2-100-05</t>
  </si>
  <si>
    <t>Рабочий 5 разряда</t>
  </si>
  <si>
    <t>2-100-06</t>
  </si>
  <si>
    <t>Рабочий 6 разряда</t>
  </si>
  <si>
    <t>01.7.15.07-0007</t>
  </si>
  <si>
    <t>Дюбели пластмассовые, диаметр 14 мм, длина 70 мм</t>
  </si>
  <si>
    <t>01.7.15.14-1054</t>
  </si>
  <si>
    <t>Шурупы самонарезающие стальные оксидированные с потайной головкой и крестообразным шлицем, наконечник сверло, диаметр 4,2 мм, длина 60 мм</t>
  </si>
  <si>
    <t>65
О</t>
  </si>
  <si>
    <t>Видеокамера IP цилиндрическая TR-D2123IR6 v6 (2.7-13.5)</t>
  </si>
  <si>
    <t>67
О</t>
  </si>
  <si>
    <t>Коробка монтажная для камер видеонаблюдения TR-JB302</t>
  </si>
  <si>
    <t>Видеокамера IP купольная TR-D2D2 v3 (2.7-13.5)</t>
  </si>
  <si>
    <t>71
О</t>
  </si>
  <si>
    <t>73
О</t>
  </si>
  <si>
    <t>Источник бесперебойного питания SKAT-UPS 3000 RACK+6x9Ah исп.E (8956)</t>
  </si>
  <si>
    <t>77.1</t>
  </si>
  <si>
    <t>Патч-корд медный PC-UTP-RJ45-Cat.5e-3m-LSZH (8866c), серый</t>
  </si>
  <si>
    <t>ФСБЦ-20.2.02.04-0013</t>
  </si>
  <si>
    <t>Колпачки на вилку RJ-45</t>
  </si>
  <si>
    <t>ФСБЦ-25.2.01.01-0018</t>
  </si>
  <si>
    <t>Бирки маркировочные пластмассовые У134</t>
  </si>
  <si>
    <t>Итоги по разделу 2 1, КПП 2.2 и КПП 2.3 Система охранного телевидения :</t>
  </si>
  <si>
    <t xml:space="preserve"> Всего по разделу 2 1, КПП 2.2 и КПП 2.3 Система охранного телевидения</t>
  </si>
  <si>
    <t>483,478</t>
  </si>
  <si>
    <t>7,954</t>
  </si>
  <si>
    <t>Раздел 3. Система охранного телевидения</t>
  </si>
  <si>
    <t>89
О</t>
  </si>
  <si>
    <t>91
О</t>
  </si>
  <si>
    <t>Коробка монтажная для камер видеонаблюдения TR-JB305</t>
  </si>
  <si>
    <t>Коммутатор для подключения 8 камер Tfortis PSW-2G8F+UPS-Box</t>
  </si>
  <si>
    <t>Коммутатор для подключения 6 камер Tfortis PSW-2G6F+UPS-Box</t>
  </si>
  <si>
    <t>97
О</t>
  </si>
  <si>
    <t>SFP-модуль (TBSF-13-3-12gSC-3i 1310)</t>
  </si>
  <si>
    <t>99
О</t>
  </si>
  <si>
    <t>SFP-модуль (TBSF-15-3-12gSC-3i 1550)</t>
  </si>
  <si>
    <t>101
О</t>
  </si>
  <si>
    <t>Дополнительный датчик для контроля температуры и влажности SHT-01</t>
  </si>
  <si>
    <t>Кабель «витая пара» (LAN) для структурированных систем связи КВПЭфКГнг(А)-LS-5е 4х2х0,52</t>
  </si>
  <si>
    <t>110.1</t>
  </si>
  <si>
    <t>ТЦ_22.1.02.00_77_7702680818_25.11.2024_01</t>
  </si>
  <si>
    <t>Пигтейл оптический ШОС-SM/0.9мм-SC/UPC-p/t -1.0м</t>
  </si>
  <si>
    <t>114.1</t>
  </si>
  <si>
    <t>Оптический проходной адаптер SC/UPC SM бесфланцевый</t>
  </si>
  <si>
    <t>Итоги по разделу 3 Система охранного телевидения :</t>
  </si>
  <si>
    <t xml:space="preserve"> Всего по разделу 3 Система охранного телевидения</t>
  </si>
  <si>
    <t>1812,8215</t>
  </si>
  <si>
    <t>14,617</t>
  </si>
  <si>
    <t>Раздел 4. Раздел: Система охранно-тревожной сигнализации КПП №2 и КПП №3</t>
  </si>
  <si>
    <t>ГЭСНм10-08-001-01</t>
  </si>
  <si>
    <t>Приборы ПС приемно-контрольные, пусковые, концентратор: блок базовый на 10 лучей</t>
  </si>
  <si>
    <t>1-100-43</t>
  </si>
  <si>
    <t>Средний разряд работы 4,3</t>
  </si>
  <si>
    <t>117
О</t>
  </si>
  <si>
    <t>Пульт контроля и управления С2000-М</t>
  </si>
  <si>
    <t>ГЭСНм10-08-001-12</t>
  </si>
  <si>
    <t>Устройства промежуточные на количество лучей: 5</t>
  </si>
  <si>
    <t>1-100-45</t>
  </si>
  <si>
    <t>Средний разряд работы 4,5</t>
  </si>
  <si>
    <t>119
О</t>
  </si>
  <si>
    <t>Контроллер двухпроводной линии связи              С2000-КДЛ</t>
  </si>
  <si>
    <t>120.1</t>
  </si>
  <si>
    <t>121
О</t>
  </si>
  <si>
    <t>Блок контрольно-пусковой С2000-КПБ</t>
  </si>
  <si>
    <t>ГЭСНм10-08-001-13</t>
  </si>
  <si>
    <t>Устройства промежуточные на количество лучей: 1</t>
  </si>
  <si>
    <t>1-100-44</t>
  </si>
  <si>
    <t>Средний разряд работы 4,4</t>
  </si>
  <si>
    <t>122.1</t>
  </si>
  <si>
    <t>123
О</t>
  </si>
  <si>
    <t>Преобразователь интерфейса С2000-Ethernet</t>
  </si>
  <si>
    <t>ГЭСНм10-08-002-04</t>
  </si>
  <si>
    <t>Извещатель ОС автоматический: контактный, магнитоконтактный на открывание окон, дверей</t>
  </si>
  <si>
    <t>01.7.15.14-0168</t>
  </si>
  <si>
    <t>Шурупы самонарезающие стальные с полукруглой головкой и прямым шлицем, остроконечные, диаметр 5 мм, длина 70 мм</t>
  </si>
  <si>
    <t>124.1</t>
  </si>
  <si>
    <t>125
О</t>
  </si>
  <si>
    <t>ФСБЦ-61.2.01.04-1005</t>
  </si>
  <si>
    <t>Извещатель охранный оптико-электронный комбинированный объемный с иммунитетом к животным до 25 кг, зона обнаружения 15 м, размеры 123х62х38 мм</t>
  </si>
  <si>
    <t>126.1</t>
  </si>
  <si>
    <t>127
О</t>
  </si>
  <si>
    <t>ФСБЦ-61.2.01.05-0021</t>
  </si>
  <si>
    <t>Извещатели охранные магнитоконтактные, контакты размыкаются при тревоге, 10 мм (контакты замкнуты), 45 мм (контакты разомкнуты), размеры 7,5х21 мм</t>
  </si>
  <si>
    <t>ГЭСНм10-08-002-05</t>
  </si>
  <si>
    <t>Извещатель ОС автоматический: ударно-контактный, бесконтактный электромагнитный или пьезоэлектрический, устанавливаемый на стекле</t>
  </si>
  <si>
    <t>01.7.11.04-0052</t>
  </si>
  <si>
    <t>Проволока сварочная без покрытия СВ-08Г2С, диаметр 2 мм</t>
  </si>
  <si>
    <t>128.1</t>
  </si>
  <si>
    <t>129
О</t>
  </si>
  <si>
    <t>ГЭСНм10-01-039-06</t>
  </si>
  <si>
    <t>Реле, ключ, кнопка и др. с подготовкой места установки</t>
  </si>
  <si>
    <t>130.1</t>
  </si>
  <si>
    <t>131
О</t>
  </si>
  <si>
    <t>Кнопка тревожная адресная С2000-КТ</t>
  </si>
  <si>
    <t>ГЭСНм08-03-593-10</t>
  </si>
  <si>
    <t>Световые настенные указатели</t>
  </si>
  <si>
    <t>21.2.01.02-0141</t>
  </si>
  <si>
    <t>Провод неизолированный для воздушных линий электропередачи М 4</t>
  </si>
  <si>
    <t>133
О</t>
  </si>
  <si>
    <t>ФСБЦ-61.2.04.07-0001</t>
  </si>
  <si>
    <t>Оповещатели охранно-пожарные световые, размеры 105х84х54, IP 65</t>
  </si>
  <si>
    <t>134.1</t>
  </si>
  <si>
    <t>135
О</t>
  </si>
  <si>
    <t>Шкаф пожарной сигнализации ШПС-24 исп.10</t>
  </si>
  <si>
    <t>ГЭСНм08-01-121-01</t>
  </si>
  <si>
    <t>Аккумулятор кислотный стационарный, тип: С-1, СК-1</t>
  </si>
  <si>
    <t>01.3.03.05-0002</t>
  </si>
  <si>
    <t>Кислота серная аккумуляторная, сорт высший</t>
  </si>
  <si>
    <t>01.3.05.23-0061</t>
  </si>
  <si>
    <t>Натрий едкий марка ТД, технический</t>
  </si>
  <si>
    <t>01.7.03.01-0005</t>
  </si>
  <si>
    <t>Вода дистиллированная</t>
  </si>
  <si>
    <t>10.1.01.02-0011</t>
  </si>
  <si>
    <t>Сплавы алюминиевые литейные АК5М2</t>
  </si>
  <si>
    <t>136.1</t>
  </si>
  <si>
    <t>137
О</t>
  </si>
  <si>
    <t>Аккумулятор герметичный свинцово-кислотный Delta DTM 1217</t>
  </si>
  <si>
    <t>138
О</t>
  </si>
  <si>
    <t>Программное обеспечение Администратор базы данных "Орион Про"</t>
  </si>
  <si>
    <t>139
О</t>
  </si>
  <si>
    <t>Программное обеспечение (одно ядро и один монитор) и ключ защиты Оперативная задача "Орион Про" исп.127</t>
  </si>
  <si>
    <t>140
О</t>
  </si>
  <si>
    <t>Программное обеспечение с ключом защиты Сервер "Орион Про"</t>
  </si>
  <si>
    <t>141
О</t>
  </si>
  <si>
    <t>Программное обеспечение Монитор "Орион Про"</t>
  </si>
  <si>
    <t>142.1</t>
  </si>
  <si>
    <t>143
О</t>
  </si>
  <si>
    <t>Системный блок iRU Office 310A3SM MT</t>
  </si>
  <si>
    <t>144</t>
  </si>
  <si>
    <t>144.1</t>
  </si>
  <si>
    <t>145
О</t>
  </si>
  <si>
    <t>146</t>
  </si>
  <si>
    <t>146.1</t>
  </si>
  <si>
    <t>147
О</t>
  </si>
  <si>
    <t>148</t>
  </si>
  <si>
    <t>148.1</t>
  </si>
  <si>
    <t>149</t>
  </si>
  <si>
    <t>150</t>
  </si>
  <si>
    <t>150.1</t>
  </si>
  <si>
    <t>151</t>
  </si>
  <si>
    <t>152</t>
  </si>
  <si>
    <t>153</t>
  </si>
  <si>
    <t>153.1</t>
  </si>
  <si>
    <t>154</t>
  </si>
  <si>
    <t>Итоги по разделу 4 Раздел: Система охранно-тревожной сигнализации КПП №2 и КПП №3 :</t>
  </si>
  <si>
    <t xml:space="preserve"> Всего по разделу 4 Раздел: Система охранно-тревожной сигнализации КПП №2 и КПП №3</t>
  </si>
  <si>
    <t>148,8312</t>
  </si>
  <si>
    <t>1,848</t>
  </si>
  <si>
    <t>Раздел 5. Система речевого оповещени</t>
  </si>
  <si>
    <t>155</t>
  </si>
  <si>
    <t>ГЭСНм10-02-016-07</t>
  </si>
  <si>
    <t>Отдельно устанавливаемый: усилитель дуплексный или абонентский</t>
  </si>
  <si>
    <t>01.3.01.07-0009</t>
  </si>
  <si>
    <t>Спирт этиловый ректификованный технический, сорт I</t>
  </si>
  <si>
    <t>155.1</t>
  </si>
  <si>
    <t>156
О</t>
  </si>
  <si>
    <t>IP-усилитель 240Вт IP-A67240</t>
  </si>
  <si>
    <t>157</t>
  </si>
  <si>
    <t>157.1</t>
  </si>
  <si>
    <t>158
О</t>
  </si>
  <si>
    <t>IP-усилитель 120Вт IP-A67120</t>
  </si>
  <si>
    <t>159</t>
  </si>
  <si>
    <t>159.1</t>
  </si>
  <si>
    <t>160
О</t>
  </si>
  <si>
    <t>Преобразователь сигналов IP-A6713</t>
  </si>
  <si>
    <t>161</t>
  </si>
  <si>
    <t>161.1</t>
  </si>
  <si>
    <t>162
О</t>
  </si>
  <si>
    <t>Интерфейс передачи аварийного сигнала                 IP-A6223A</t>
  </si>
  <si>
    <t>163</t>
  </si>
  <si>
    <t>163.1</t>
  </si>
  <si>
    <t>164
О</t>
  </si>
  <si>
    <t>Блок контроля линий LC-8108</t>
  </si>
  <si>
    <t>165</t>
  </si>
  <si>
    <t>165.1</t>
  </si>
  <si>
    <t>166
О</t>
  </si>
  <si>
    <t>Микрофонная консоль IP-A6702A</t>
  </si>
  <si>
    <t>167</t>
  </si>
  <si>
    <t>167.1</t>
  </si>
  <si>
    <t>168
О</t>
  </si>
  <si>
    <t>Блок бесперебойного питания ВА IBP-3000E</t>
  </si>
  <si>
    <t>169</t>
  </si>
  <si>
    <t>169.1</t>
  </si>
  <si>
    <t>170
О</t>
  </si>
  <si>
    <t>Аккумулятор герметичный свинцово-кислотный Delta HRL 12-45</t>
  </si>
  <si>
    <t>171</t>
  </si>
  <si>
    <t>ГЭСНм10-04-101-07</t>
  </si>
  <si>
    <t>Громкоговоритель или звуковая колонка: в помещении</t>
  </si>
  <si>
    <t>21.2.03.09-0105</t>
  </si>
  <si>
    <t>Провод силовой с медными жилами ПРТО 1х1,5-660</t>
  </si>
  <si>
    <t>22.2.02.23-0011</t>
  </si>
  <si>
    <t>Глухари</t>
  </si>
  <si>
    <t>171.1</t>
  </si>
  <si>
    <t>172
О</t>
  </si>
  <si>
    <t>Громкоговоритель колонного типа CN-40T</t>
  </si>
  <si>
    <t>173</t>
  </si>
  <si>
    <t>173.1</t>
  </si>
  <si>
    <t>174
О</t>
  </si>
  <si>
    <t>175</t>
  </si>
  <si>
    <t>175.1</t>
  </si>
  <si>
    <t>176
О</t>
  </si>
  <si>
    <t>Шкаф уличный всепогодный настенный укомплектованный 9U T1-IP54/55</t>
  </si>
  <si>
    <t>177</t>
  </si>
  <si>
    <t>177.1</t>
  </si>
  <si>
    <t>178
О</t>
  </si>
  <si>
    <t>179</t>
  </si>
  <si>
    <t>179.1</t>
  </si>
  <si>
    <t>180
О</t>
  </si>
  <si>
    <t>181</t>
  </si>
  <si>
    <t>181.1</t>
  </si>
  <si>
    <t>182
О</t>
  </si>
  <si>
    <t>183</t>
  </si>
  <si>
    <t>183.1</t>
  </si>
  <si>
    <t>184
О</t>
  </si>
  <si>
    <t>Блок силовых розеток 19" со шнуром R-16-8S-V-440-1.8</t>
  </si>
  <si>
    <t>185</t>
  </si>
  <si>
    <t>ГЭСНм08-03-594-01</t>
  </si>
  <si>
    <t>Светильник отдельно устанавливаемый: на штырях с количеством ламп в светильнике 1</t>
  </si>
  <si>
    <t>185.1</t>
  </si>
  <si>
    <t>186
О</t>
  </si>
  <si>
    <t>187</t>
  </si>
  <si>
    <t>187.1</t>
  </si>
  <si>
    <t>188
О</t>
  </si>
  <si>
    <t>189</t>
  </si>
  <si>
    <t>189.1</t>
  </si>
  <si>
    <t>190
О</t>
  </si>
  <si>
    <t>Сетевой коммутатор UNS-1024F2S ROXTON</t>
  </si>
  <si>
    <t>191</t>
  </si>
  <si>
    <t>191.1</t>
  </si>
  <si>
    <t>192
О</t>
  </si>
  <si>
    <t>Датчик влажности и температуры RS-HT1</t>
  </si>
  <si>
    <t>193</t>
  </si>
  <si>
    <t>193.1</t>
  </si>
  <si>
    <t>194
О</t>
  </si>
  <si>
    <t>Датчик температуры RS-T1</t>
  </si>
  <si>
    <t>195</t>
  </si>
  <si>
    <t>195.1</t>
  </si>
  <si>
    <t>196
О</t>
  </si>
  <si>
    <t>Оцинкованная крыша дождевая для шкафов КД-ШТВ-Н-620.500</t>
  </si>
  <si>
    <t>197</t>
  </si>
  <si>
    <t>197.1</t>
  </si>
  <si>
    <t>198
О</t>
  </si>
  <si>
    <t>199</t>
  </si>
  <si>
    <t>199.1</t>
  </si>
  <si>
    <t>200
О</t>
  </si>
  <si>
    <t>201</t>
  </si>
  <si>
    <t>201.1</t>
  </si>
  <si>
    <t>202
О</t>
  </si>
  <si>
    <t>203</t>
  </si>
  <si>
    <t>ГЭСНм08-02-412-02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</si>
  <si>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6 мм2</t>
  </si>
  <si>
    <t>20.2.01.05-0003</t>
  </si>
  <si>
    <t>Гильзы кабельные медные 6 мм</t>
  </si>
  <si>
    <t>203.1</t>
  </si>
  <si>
    <t>204</t>
  </si>
  <si>
    <t>ФСБЦ-21.1.08.01-0314</t>
  </si>
  <si>
    <t>Кабель пожарной сигнализации КПСЭнг(A)-FRLS 1х2х2,5</t>
  </si>
  <si>
    <t>205</t>
  </si>
  <si>
    <t>205.1</t>
  </si>
  <si>
    <t>206</t>
  </si>
  <si>
    <t>ФСБЦ-21.1.08.01-0313</t>
  </si>
  <si>
    <t>Кабель пожарной сигнализации КПСЭнг(A)-FRLS 1х2х1,5</t>
  </si>
  <si>
    <t>207</t>
  </si>
  <si>
    <t>207.1</t>
  </si>
  <si>
    <t>208</t>
  </si>
  <si>
    <t>209</t>
  </si>
  <si>
    <t>209.1</t>
  </si>
  <si>
    <t>210</t>
  </si>
  <si>
    <t>211</t>
  </si>
  <si>
    <t>211.1</t>
  </si>
  <si>
    <t>212</t>
  </si>
  <si>
    <t>213</t>
  </si>
  <si>
    <t>213.1</t>
  </si>
  <si>
    <t>214</t>
  </si>
  <si>
    <t>215</t>
  </si>
  <si>
    <t>215.1</t>
  </si>
  <si>
    <t>216</t>
  </si>
  <si>
    <t>217</t>
  </si>
  <si>
    <t>217.1</t>
  </si>
  <si>
    <t>218</t>
  </si>
  <si>
    <t>Кабель "витая пара" СПЕЦЛАН UTP-5нг(А)-FRHF 4x2x0,52</t>
  </si>
  <si>
    <t>219</t>
  </si>
  <si>
    <t>219.1</t>
  </si>
  <si>
    <t>220</t>
  </si>
  <si>
    <t>Патч-корд медный PC01-C5EU-2M</t>
  </si>
  <si>
    <t>Итоги по разделу 5 Система речевого оповещени :</t>
  </si>
  <si>
    <t xml:space="preserve"> Всего по разделу 5 Система речевого оповещени</t>
  </si>
  <si>
    <t>1589,4245</t>
  </si>
  <si>
    <t>28,101</t>
  </si>
  <si>
    <t>Раздел 6. Видеостена 3х3 монитора</t>
  </si>
  <si>
    <t>221</t>
  </si>
  <si>
    <t>ГЭСНм10-04-067-23</t>
  </si>
  <si>
    <t>Устройство видеоконтрольное</t>
  </si>
  <si>
    <t>221.1</t>
  </si>
  <si>
    <t>222
О</t>
  </si>
  <si>
    <t>ТЦ_89.1.61.01_77_6658426261_02.12.2024_01</t>
  </si>
  <si>
    <t>Профессиональный дисплей для видео стен 1920х1080, 1000:1,500кд/м2, проходной DP,стык 1,8,webOS 4.1</t>
  </si>
  <si>
    <t>223</t>
  </si>
  <si>
    <t>ГЭСНм11-01-001-04</t>
  </si>
  <si>
    <t>Конструкции для установки приборов, масса: до 5 кг</t>
  </si>
  <si>
    <t>91.21.12-002</t>
  </si>
  <si>
    <t>Ножницы листовые кривошипные гильотинные</t>
  </si>
  <si>
    <t>91.21.16-013</t>
  </si>
  <si>
    <t>Прессы кривошипные простого действия 25 кН (2,5 тс)</t>
  </si>
  <si>
    <t>91.21.16-014</t>
  </si>
  <si>
    <t>Прессы листогибочные кривошипные 1000 кН (100 тс)</t>
  </si>
  <si>
    <t>91.21.19-031</t>
  </si>
  <si>
    <t>Станки сверлильные</t>
  </si>
  <si>
    <t>08.3.11.01-0032</t>
  </si>
  <si>
    <t>Швеллер перфорированный ШП, марки стали Ст3пс, Ст3сп, размеры 60х35 мм</t>
  </si>
  <si>
    <t>14.4.04.09-0016</t>
  </si>
  <si>
    <t>Эмаль ХВ-124, цветная</t>
  </si>
  <si>
    <t>223.1</t>
  </si>
  <si>
    <t>224
О</t>
  </si>
  <si>
    <t>Настенное крепление для видеостен с выдвижным механизмом, технология push in - pop out и 6 точек регулировки</t>
  </si>
  <si>
    <t>225</t>
  </si>
  <si>
    <t>225.1</t>
  </si>
  <si>
    <t>226
О</t>
  </si>
  <si>
    <t>Презентационный коммутатор ITSFM9x1HDCU</t>
  </si>
  <si>
    <t>227</t>
  </si>
  <si>
    <t>227.1</t>
  </si>
  <si>
    <t>228
О</t>
  </si>
  <si>
    <t>Приёмник сигнала HDMI HDBaseT, разрешение 4K60/70 м, Full HD/100 м</t>
  </si>
  <si>
    <t>229</t>
  </si>
  <si>
    <t>229.1</t>
  </si>
  <si>
    <t>230
О</t>
  </si>
  <si>
    <t>Передатчик сигнала HDMI HDBaseT, разрешение 4K60/70 м, Full HD/100 м</t>
  </si>
  <si>
    <t>231</t>
  </si>
  <si>
    <t>231.1</t>
  </si>
  <si>
    <t>232
О</t>
  </si>
  <si>
    <t>ИБП, 2000ВA СПРИНТЕР 2000 sr20225</t>
  </si>
  <si>
    <t>233</t>
  </si>
  <si>
    <t>233.1</t>
  </si>
  <si>
    <t>234</t>
  </si>
  <si>
    <t>ТЦ_21.1.00.00_77_6658426261_02.12.2024_01</t>
  </si>
  <si>
    <t>Кабель HDMI-HDMI (Вилка - Вилка), 0,9 м</t>
  </si>
  <si>
    <t>235</t>
  </si>
  <si>
    <t>235.1</t>
  </si>
  <si>
    <t>236</t>
  </si>
  <si>
    <t>Кабель DisplayPort (Вилка - Вилка), 0,9 м</t>
  </si>
  <si>
    <t>237</t>
  </si>
  <si>
    <t>237.1</t>
  </si>
  <si>
    <t>238</t>
  </si>
  <si>
    <t>239</t>
  </si>
  <si>
    <t>239.1</t>
  </si>
  <si>
    <t>240</t>
  </si>
  <si>
    <t>Итоги по разделу 6 Видеостена 3х3 монитора :</t>
  </si>
  <si>
    <t xml:space="preserve"> Всего по разделу 6 Видеостена 3х3 монитора</t>
  </si>
  <si>
    <t>70,1245</t>
  </si>
  <si>
    <t>1,681</t>
  </si>
  <si>
    <t>Раздел 7. Система оперативной диспетчерской связи</t>
  </si>
  <si>
    <t>241</t>
  </si>
  <si>
    <t>ГЭСНм10-04-077-15</t>
  </si>
  <si>
    <t>Пульт служебной связи и контроля</t>
  </si>
  <si>
    <t>20.2.10.03-0021</t>
  </si>
  <si>
    <t>Наконечники кабельные медные П 6-5</t>
  </si>
  <si>
    <t>21.2.03.02-1200</t>
  </si>
  <si>
    <t>Трубки из поливинилхлоридного пластиката ТВ-40, высший и первый сорт, внутренний диаметр 0,50-9,00 мм</t>
  </si>
  <si>
    <t>241.1</t>
  </si>
  <si>
    <t>242
О</t>
  </si>
  <si>
    <t>ТЦ_89.1.61.01_77_7710311765_30.11.2024_01</t>
  </si>
  <si>
    <t>Терминал малогабаритный ТМГ "НАБАТ" 01 МАВЦ.465484.015</t>
  </si>
  <si>
    <t>243</t>
  </si>
  <si>
    <t>243.1</t>
  </si>
  <si>
    <t>244</t>
  </si>
  <si>
    <t>Патч-корд медный PC-UTP-RJ45-Cat.5e-1.5m-LSZH (8864c), серый</t>
  </si>
  <si>
    <t>245</t>
  </si>
  <si>
    <t>245.1</t>
  </si>
  <si>
    <t>246</t>
  </si>
  <si>
    <t>247</t>
  </si>
  <si>
    <t>Итоги по разделу 7 Система оперативной диспетчерской связи :</t>
  </si>
  <si>
    <t xml:space="preserve"> Всего по разделу 7 Система оперативной диспетчерской связи</t>
  </si>
  <si>
    <t>136,88</t>
  </si>
  <si>
    <t>6,8</t>
  </si>
  <si>
    <t>Раздел 8. КПП2.2, КПП2.3 Система контроля и управления доступом (СКУД)</t>
  </si>
  <si>
    <t>248</t>
  </si>
  <si>
    <t>248.1</t>
  </si>
  <si>
    <t>249
О</t>
  </si>
  <si>
    <t>Источник питания резервированный РИП-24 исп.56 (РИП-24-4/40М3-Р-RS)</t>
  </si>
  <si>
    <t>250</t>
  </si>
  <si>
    <t>250.1</t>
  </si>
  <si>
    <t>251
О</t>
  </si>
  <si>
    <t>Аккумулятор герметичный свинцово-кислотный Delta DTM 1226</t>
  </si>
  <si>
    <t>252</t>
  </si>
  <si>
    <t>ГЭСНм08-01-081-04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</si>
  <si>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2: однопроволочного провода (жил кабеля)</t>
  </si>
  <si>
    <t>252.1</t>
  </si>
  <si>
    <t>253
О</t>
  </si>
  <si>
    <t>Считыватель настольный ST-CE011MF</t>
  </si>
  <si>
    <t>254</t>
  </si>
  <si>
    <t>ГЭСНм10-08-001-09</t>
  </si>
  <si>
    <t>Приборы приемно-контрольные объектовые на: 2 луча</t>
  </si>
  <si>
    <t>254.1</t>
  </si>
  <si>
    <t>255
О</t>
  </si>
  <si>
    <t>Контроллер СКУД С2000-2</t>
  </si>
  <si>
    <t>256</t>
  </si>
  <si>
    <t>256.1</t>
  </si>
  <si>
    <t>257
О</t>
  </si>
  <si>
    <t>Считыватель Mifare ST-PR140MF</t>
  </si>
  <si>
    <t>258</t>
  </si>
  <si>
    <t>258.1</t>
  </si>
  <si>
    <t>259
О</t>
  </si>
  <si>
    <t>Кнопка металлическая, накладная ST-EX010SM</t>
  </si>
  <si>
    <t>260</t>
  </si>
  <si>
    <t>260.1</t>
  </si>
  <si>
    <t>261
О</t>
  </si>
  <si>
    <t>ФСБЦ-61.3.03.01-0001</t>
  </si>
  <si>
    <t>Замок электромагнитный 9-15 В, мощность 7,2 Вт, усилие удержания 240 кг, размеры 186х45х30 мм</t>
  </si>
  <si>
    <t>262</t>
  </si>
  <si>
    <t>262.1</t>
  </si>
  <si>
    <t>263
О</t>
  </si>
  <si>
    <t>264</t>
  </si>
  <si>
    <t>264.1</t>
  </si>
  <si>
    <t>265
О</t>
  </si>
  <si>
    <t>Ключ восстановления ST-ER115K</t>
  </si>
  <si>
    <t>266</t>
  </si>
  <si>
    <t>266.1</t>
  </si>
  <si>
    <t>267</t>
  </si>
  <si>
    <t>268</t>
  </si>
  <si>
    <t>268.1</t>
  </si>
  <si>
    <t>269</t>
  </si>
  <si>
    <t>Кабель монтажный КПСТТнг(А)-HF 1х2х0,75</t>
  </si>
  <si>
    <t>270</t>
  </si>
  <si>
    <t>Кабель монтажный КПСТТнг(А)-HF 2х2х0,75</t>
  </si>
  <si>
    <t>271</t>
  </si>
  <si>
    <t>ФСБЦ-21.1.06.10-1016</t>
  </si>
  <si>
    <t>Кабель силовой с медными жилами ППГнг(A)-FRHF 2х1,5ок(N)-1000</t>
  </si>
  <si>
    <t>272</t>
  </si>
  <si>
    <t>273</t>
  </si>
  <si>
    <t>Итоги по разделу 8 КПП2.2, КПП2.3 Система контроля и управления доступом (СКУД) :</t>
  </si>
  <si>
    <t xml:space="preserve"> Всего по разделу 8 КПП2.2, КПП2.3 Система контроля и управления доступом (СКУД)</t>
  </si>
  <si>
    <t>152,239</t>
  </si>
  <si>
    <t>0,9203</t>
  </si>
  <si>
    <t>Раздел 9. Комплексная автоматизированная парковочная система</t>
  </si>
  <si>
    <t>274</t>
  </si>
  <si>
    <t>ГЭСНм11-04-003-01</t>
  </si>
  <si>
    <t>Аппарат напольный, масса: до 0,2 т</t>
  </si>
  <si>
    <t>274.1</t>
  </si>
  <si>
    <t>275
О</t>
  </si>
  <si>
    <t>ТЦ_89.1.61.01_77_7814362411_15.11.2024_01</t>
  </si>
  <si>
    <t>Терминал Парконика «Въезд»</t>
  </si>
  <si>
    <t>276
О</t>
  </si>
  <si>
    <t>*ПО "Парконика" Терминал Въезда Програмное обеспечение терминала въезда</t>
  </si>
  <si>
    <t>277</t>
  </si>
  <si>
    <t>277.1</t>
  </si>
  <si>
    <t>278
О</t>
  </si>
  <si>
    <t>Терминал Парконика «Выезд»</t>
  </si>
  <si>
    <t>279
О</t>
  </si>
  <si>
    <t>Мачта для ГРНЗ и считывателя дальнего действия</t>
  </si>
  <si>
    <t>280
О</t>
  </si>
  <si>
    <t>*ПО "Парконика" Терминал Выезда Програмное обеспечение терминала выезда</t>
  </si>
  <si>
    <t>281</t>
  </si>
  <si>
    <t>281.1</t>
  </si>
  <si>
    <t>282
О</t>
  </si>
  <si>
    <t>Сервер системы Парконика "УПРАВЛЕНИЕ"</t>
  </si>
  <si>
    <t>283
О</t>
  </si>
  <si>
    <t>ПО "Парконика" Упарвление</t>
  </si>
  <si>
    <t>284</t>
  </si>
  <si>
    <t>284.1</t>
  </si>
  <si>
    <t>285
О</t>
  </si>
  <si>
    <t>Островок безопасности 12м</t>
  </si>
  <si>
    <t>286</t>
  </si>
  <si>
    <t>ГЭСН09-08-003-01</t>
  </si>
  <si>
    <t>Монтаж автоматического дорожного шлагбаума для контроля проезда шириной до: 4 м</t>
  </si>
  <si>
    <t>91.07.03-003</t>
  </si>
  <si>
    <t>Бетоносмесители гравитационные передвижные, объем барабана 350 л</t>
  </si>
  <si>
    <t>08.4.03.03-0021</t>
  </si>
  <si>
    <t>Сталь арматурная горячекатаная периодического профиля, класс A-II, диаметр 10 мм</t>
  </si>
  <si>
    <t>287
О</t>
  </si>
  <si>
    <t>Шлагбаум Smartec скоростной</t>
  </si>
  <si>
    <t>288</t>
  </si>
  <si>
    <t>288.1</t>
  </si>
  <si>
    <t>289
О</t>
  </si>
  <si>
    <t>Столбик для фотоэлемента «Парконика»</t>
  </si>
  <si>
    <t>290</t>
  </si>
  <si>
    <t>ГЭСНм10-08-003-05</t>
  </si>
  <si>
    <t>Устройство оптико-(фото)электрическое,: прибор оптико-электрический в одноблочном исполнении</t>
  </si>
  <si>
    <t>290.1</t>
  </si>
  <si>
    <t>291
О</t>
  </si>
  <si>
    <t>Фотоэлемент безопасности Came Dir 10</t>
  </si>
  <si>
    <t>292</t>
  </si>
  <si>
    <t>ГЭСНм10-05-010-06</t>
  </si>
  <si>
    <t>Антенны приемо-передающие параболические на установленной башне (мачте) высотой до 100 м, с монтажом подъемных устройств, диаметр антенны: свыше 2,4 м</t>
  </si>
  <si>
    <t>антенна</t>
  </si>
  <si>
    <t>91.06.03-061</t>
  </si>
  <si>
    <t>Лебедки электрические тяговым усилием до 12,26 кН (1,25 т)</t>
  </si>
  <si>
    <t>292.1</t>
  </si>
  <si>
    <t>293
О</t>
  </si>
  <si>
    <t>294</t>
  </si>
  <si>
    <t>294.1</t>
  </si>
  <si>
    <t>295
О</t>
  </si>
  <si>
    <t>Камера распознавания ГРНЗ</t>
  </si>
  <si>
    <t>296
О</t>
  </si>
  <si>
    <t>*ПО «Парконика Распознавание</t>
  </si>
  <si>
    <t>297</t>
  </si>
  <si>
    <t>297.1</t>
  </si>
  <si>
    <t>298
О</t>
  </si>
  <si>
    <t>АРМ оператора</t>
  </si>
  <si>
    <t>299</t>
  </si>
  <si>
    <t>ГЭСНм10-10-006-01</t>
  </si>
  <si>
    <t>Система управления доступом с автоматическим запирающим устройством</t>
  </si>
  <si>
    <t>1-100-47</t>
  </si>
  <si>
    <t>Средний разряд работы 4,7</t>
  </si>
  <si>
    <t>299.1</t>
  </si>
  <si>
    <t>300
О</t>
  </si>
  <si>
    <t>Считыватель дальнего действия Smartec</t>
  </si>
  <si>
    <t>301
О</t>
  </si>
  <si>
    <t>Метка для считывателя дальнего действия</t>
  </si>
  <si>
    <t>302</t>
  </si>
  <si>
    <t>ГЭСНм10-04-101-08</t>
  </si>
  <si>
    <t>Громкоговоритель или звуковая колонка: на столбе или на крыше, мощность до 10 Вт</t>
  </si>
  <si>
    <t>302.1</t>
  </si>
  <si>
    <t>303
О</t>
  </si>
  <si>
    <t>Радиоприемник Came</t>
  </si>
  <si>
    <t>304
О</t>
  </si>
  <si>
    <t>Радиобрелок Came</t>
  </si>
  <si>
    <t>305
О</t>
  </si>
  <si>
    <t>Навес для паркомата</t>
  </si>
  <si>
    <t>306</t>
  </si>
  <si>
    <t>306.1</t>
  </si>
  <si>
    <t>307
О</t>
  </si>
  <si>
    <t>Паркомат «Парконика» оплата БМ</t>
  </si>
  <si>
    <t>308
О</t>
  </si>
  <si>
    <t>*ПО Парконика «Паркомат» оплата БМ</t>
  </si>
  <si>
    <t>309</t>
  </si>
  <si>
    <t>309.1</t>
  </si>
  <si>
    <t>310
О</t>
  </si>
  <si>
    <t>Банковский терминал для оплаты на выезде</t>
  </si>
  <si>
    <t>311
О</t>
  </si>
  <si>
    <t>*ПО Оплата на выезде</t>
  </si>
  <si>
    <t>312
О</t>
  </si>
  <si>
    <t>ПО Оплата через WEB со смартфона</t>
  </si>
  <si>
    <t>Итоги по разделу 9 Комплексная автоматизированная парковочная система :</t>
  </si>
  <si>
    <t xml:space="preserve"> Всего по разделу 9 Комплексная автоматизированная парковочная система</t>
  </si>
  <si>
    <t>752,948</t>
  </si>
  <si>
    <t>26,534</t>
  </si>
  <si>
    <t>Раздел 10. Система информирования пассажиров</t>
  </si>
  <si>
    <t>313</t>
  </si>
  <si>
    <t>313.1</t>
  </si>
  <si>
    <t>314
О</t>
  </si>
  <si>
    <t>ТЦ_61.1.03.00_77_7702680818_21.11.2024_01</t>
  </si>
  <si>
    <t>АРМ СИП с предустановленным программным обеспечением</t>
  </si>
  <si>
    <t>315</t>
  </si>
  <si>
    <t>315.1</t>
  </si>
  <si>
    <t>316
О</t>
  </si>
  <si>
    <t>317</t>
  </si>
  <si>
    <t>317.1</t>
  </si>
  <si>
    <t>318
О</t>
  </si>
  <si>
    <t>Итоги по разделу 10 Система информирования пассажиров :</t>
  </si>
  <si>
    <t xml:space="preserve"> Всего по разделу 10 Система информирования пассажиров</t>
  </si>
  <si>
    <t>11,36</t>
  </si>
  <si>
    <t>Раздел 11. Система пожарной сигнализации. КПП №2</t>
  </si>
  <si>
    <t>319</t>
  </si>
  <si>
    <t>319.1</t>
  </si>
  <si>
    <t>320
О</t>
  </si>
  <si>
    <t>Прибор приемно-контрольный и управления пожарный CИРИУС</t>
  </si>
  <si>
    <t>321</t>
  </si>
  <si>
    <t>321.1</t>
  </si>
  <si>
    <t>322
О</t>
  </si>
  <si>
    <t>323</t>
  </si>
  <si>
    <t>ГЭСНм10-08-002-02</t>
  </si>
  <si>
    <t>Извещатель ПС автоматический: дымовой, фотоэлектрический, радиоизотопный, световой в нормальном исполнении</t>
  </si>
  <si>
    <t>323.1</t>
  </si>
  <si>
    <t>324
О</t>
  </si>
  <si>
    <t>ФСБЦ-61.2.02.01-0002</t>
  </si>
  <si>
    <t>Извещатели пожарные дымовые оптико-электронные без базы, с тремя уровнями чувствительности, повышенная - 0,8 дБ/м, стандартная - 0,12 дБ/м, пониженная - 0,16 дБ/м</t>
  </si>
  <si>
    <t>325</t>
  </si>
  <si>
    <t>325.1</t>
  </si>
  <si>
    <t>326
О</t>
  </si>
  <si>
    <t>ФСБЦ-61.2.02.03-0042</t>
  </si>
  <si>
    <t>Извещатель пожарный ручной электроконтактный адресный, ток потребления от адресной линии связи не более 0,22 мА, в системе занимает один адрес, IP41</t>
  </si>
  <si>
    <t>327</t>
  </si>
  <si>
    <t>327.1</t>
  </si>
  <si>
    <t>328
О</t>
  </si>
  <si>
    <t>Блок сигнально-пусковой адресный С2000-СП2</t>
  </si>
  <si>
    <t>329</t>
  </si>
  <si>
    <t>329.1</t>
  </si>
  <si>
    <t>330</t>
  </si>
  <si>
    <t>331</t>
  </si>
  <si>
    <t>331.1</t>
  </si>
  <si>
    <t>332</t>
  </si>
  <si>
    <t>Кабель КПСнг(А)-FRLS 1х2х0,75</t>
  </si>
  <si>
    <t>333</t>
  </si>
  <si>
    <t>Кабель КПСнг(А)-FRLS 1х2х1</t>
  </si>
  <si>
    <t>334</t>
  </si>
  <si>
    <t>335</t>
  </si>
  <si>
    <t>Итоги по разделу 11 Система пожарной сигнализации. КПП №2 :</t>
  </si>
  <si>
    <t xml:space="preserve"> Всего по разделу 11 Система пожарной сигнализации. КПП №2</t>
  </si>
  <si>
    <t>52,872</t>
  </si>
  <si>
    <t>0,016</t>
  </si>
  <si>
    <t>Раздел 12. Система оповещения и управления эвакуацией. КПП №2</t>
  </si>
  <si>
    <t>336</t>
  </si>
  <si>
    <t>336.1</t>
  </si>
  <si>
    <t>337
О</t>
  </si>
  <si>
    <t>Оповещатель охранно-пожарного светового (табло)  ЛЮКС-12 "Выход"</t>
  </si>
  <si>
    <t>338</t>
  </si>
  <si>
    <t>338.1</t>
  </si>
  <si>
    <t>339
О</t>
  </si>
  <si>
    <t>Оповещатель охранно-пожарный комбинированный свето-звуковой Маяк-12-КП</t>
  </si>
  <si>
    <t>340</t>
  </si>
  <si>
    <t>340.1</t>
  </si>
  <si>
    <t>341
О</t>
  </si>
  <si>
    <t>Модуль подключения нагрузки МПН</t>
  </si>
  <si>
    <t>342</t>
  </si>
  <si>
    <t>342.1</t>
  </si>
  <si>
    <t>343</t>
  </si>
  <si>
    <t>344</t>
  </si>
  <si>
    <t>344.1</t>
  </si>
  <si>
    <t>345</t>
  </si>
  <si>
    <t>346</t>
  </si>
  <si>
    <t>Итоги по разделу 12 Система оповещения и управления эвакуацией. КПП №2 :</t>
  </si>
  <si>
    <t xml:space="preserve"> Всего по разделу 12 Система оповещения и управления эвакуацией. КПП №2</t>
  </si>
  <si>
    <t>50,1398</t>
  </si>
  <si>
    <t>0,026</t>
  </si>
  <si>
    <t>Раздел 13. Система пожарной сигнализации. КПП №3</t>
  </si>
  <si>
    <t>347</t>
  </si>
  <si>
    <t>347.1</t>
  </si>
  <si>
    <t>348
О</t>
  </si>
  <si>
    <t>349</t>
  </si>
  <si>
    <t>349.1</t>
  </si>
  <si>
    <t>350
О</t>
  </si>
  <si>
    <t>351</t>
  </si>
  <si>
    <t>351.1</t>
  </si>
  <si>
    <t>352
О</t>
  </si>
  <si>
    <t>353</t>
  </si>
  <si>
    <t>353.1</t>
  </si>
  <si>
    <t>354
О</t>
  </si>
  <si>
    <t>355</t>
  </si>
  <si>
    <t>355.1</t>
  </si>
  <si>
    <t>356
О</t>
  </si>
  <si>
    <t>357</t>
  </si>
  <si>
    <t>357.1</t>
  </si>
  <si>
    <t>358</t>
  </si>
  <si>
    <t>359</t>
  </si>
  <si>
    <t>359.1</t>
  </si>
  <si>
    <t>360</t>
  </si>
  <si>
    <t>361</t>
  </si>
  <si>
    <t>362</t>
  </si>
  <si>
    <t>363</t>
  </si>
  <si>
    <t>Итоги по разделу 13 Система пожарной сигнализации. КПП №3 :</t>
  </si>
  <si>
    <t xml:space="preserve"> Всего по разделу 13 Система пожарной сигнализации. КПП №3</t>
  </si>
  <si>
    <t>Раздел 14. Система оповещения и управления эвакуацией. КПП №3</t>
  </si>
  <si>
    <t>364</t>
  </si>
  <si>
    <t>364.1</t>
  </si>
  <si>
    <t>365
О</t>
  </si>
  <si>
    <t>366</t>
  </si>
  <si>
    <t>366.1</t>
  </si>
  <si>
    <t>367
О</t>
  </si>
  <si>
    <t>368</t>
  </si>
  <si>
    <t>368.1</t>
  </si>
  <si>
    <t>369
О</t>
  </si>
  <si>
    <t>370</t>
  </si>
  <si>
    <t>370.1</t>
  </si>
  <si>
    <t>371</t>
  </si>
  <si>
    <t>372</t>
  </si>
  <si>
    <t>372.1</t>
  </si>
  <si>
    <t>373</t>
  </si>
  <si>
    <t>374</t>
  </si>
  <si>
    <t>Итоги по разделу 14 Система оповещения и управления эвакуацией. КПП №3 :</t>
  </si>
  <si>
    <t xml:space="preserve"> Всего по разделу 14 Система оповещения и управления эвакуацией. КПП №3</t>
  </si>
  <si>
    <t>Раздел 15. Система телефонной связи (СТС)</t>
  </si>
  <si>
    <t>375</t>
  </si>
  <si>
    <t>ГЭСНм10-02-030-01</t>
  </si>
  <si>
    <t>Аппарат телефонный системы ЦБ или АТС: настольный</t>
  </si>
  <si>
    <t>375.1</t>
  </si>
  <si>
    <t>376
О</t>
  </si>
  <si>
    <t>IP-телефон (PoE) QVP-95PR</t>
  </si>
  <si>
    <t>377</t>
  </si>
  <si>
    <t>377.1</t>
  </si>
  <si>
    <t>378</t>
  </si>
  <si>
    <t>Патч-корд UTP, категория 5e, 2 м, неэкранированный, синий PC-UTP-RJ45-Cat.5e-2m-BL-LSZH</t>
  </si>
  <si>
    <t>Итоги по разделу 15 Система телефонной связи (СТС) :</t>
  </si>
  <si>
    <t xml:space="preserve"> Всего по разделу 15 Система телефонной связи (СТС)</t>
  </si>
  <si>
    <t>5,56</t>
  </si>
  <si>
    <t>Раздел 16. Система телефонной связи (СТС)</t>
  </si>
  <si>
    <t>379</t>
  </si>
  <si>
    <t>379.1</t>
  </si>
  <si>
    <t>380
О</t>
  </si>
  <si>
    <t>Радиоприемник  ЛИРА РП-248</t>
  </si>
  <si>
    <t>Итоги по разделу 16 Система телефонной связи (СТС) :</t>
  </si>
  <si>
    <t xml:space="preserve"> Всего по разделу 16 Система телефонной связи (СТС)</t>
  </si>
  <si>
    <t>2,06</t>
  </si>
  <si>
    <t>0,32</t>
  </si>
  <si>
    <t>5626,7331</t>
  </si>
  <si>
    <t>93,8568</t>
  </si>
  <si>
    <t>«Всесезонный туристско-рекреационный комплекс «Каспийский прибрежный кластер», Республика Дагестан.Автомобильная дорога.</t>
  </si>
  <si>
    <t>ЛОКАЛЬНЫЙ СМЕТНЫЙ РАСЧЕТ (СМЕТА) № 04-01-01</t>
  </si>
  <si>
    <t>2024-ВТРК.КПК.АД-ТКР4</t>
  </si>
  <si>
    <t>ГЭСН23-01-001-01</t>
  </si>
  <si>
    <t>Устройство основания под трубопроводы: песчаного</t>
  </si>
  <si>
    <t>10 м3</t>
  </si>
  <si>
    <t>Пр/812-018.0-1</t>
  </si>
  <si>
    <t>НР Наружные сети водопровода, канализации, теплоснабжения, газопровода</t>
  </si>
  <si>
    <t>Пр/774-018.0</t>
  </si>
  <si>
    <t>СП Наружные сети водопровода, канализации, теплоснабжения, газопровода</t>
  </si>
  <si>
    <t>ФСБЦ-02.3.01.02-1102</t>
  </si>
  <si>
    <t>Песок природный для строительных работ I класс, мелкий</t>
  </si>
  <si>
    <t xml:space="preserve">Песок природный для строительных работ I класс, мелкий </t>
  </si>
  <si>
    <t>ФСБЦ-02.3.01.02-1102_02-30-1-01-0030</t>
  </si>
  <si>
    <t>ФСБЦ-02.3.01.02-1102_02-30-1-01-0091</t>
  </si>
  <si>
    <t>794,620692</t>
  </si>
  <si>
    <t>79,3324897</t>
  </si>
  <si>
    <t>Раздел 2. Монтажные работы</t>
  </si>
  <si>
    <t>ГЭСНм08-02-381-01</t>
  </si>
  <si>
    <t>Уплотнитель кабельного прохода термоусаживаемый</t>
  </si>
  <si>
    <t>01.3.01.01-0001</t>
  </si>
  <si>
    <t>Бензин авиационный Б-70</t>
  </si>
  <si>
    <t>01.7.17.11-0013</t>
  </si>
  <si>
    <t>Шкурка шлифовальная на тканевой основе водостойкая</t>
  </si>
  <si>
    <t>20.1.02.18-1100</t>
  </si>
  <si>
    <t>Хомуты-стяжки кабельные нейлоновые, размеры 4,8х300 мм</t>
  </si>
  <si>
    <t>20.2.09.02-1033</t>
  </si>
  <si>
    <t>Уплотнитель кабельных проходов термоусаживаемый, диаметр растяжки 130 мм, диаметр после усадки 28 мм</t>
  </si>
  <si>
    <t>ГЭСНм08-02-231-02</t>
  </si>
  <si>
    <t>Прокладка труб гофрированных ПВХ в земле для защиты одного кабеля диаметром: 63 мм</t>
  </si>
  <si>
    <t>ТЦ_24.3.03.00_26_7810216924_03.12.2024_01_91.2</t>
  </si>
  <si>
    <t>Труба Протекторфлекс ПК 63/47 SN6</t>
  </si>
  <si>
    <t>ГЭСНр65-02-006-01</t>
  </si>
  <si>
    <t>Установка заглушек диаметром трубопроводов: до 100 мм</t>
  </si>
  <si>
    <t>01.1.02.08-0003</t>
  </si>
  <si>
    <t>Прокладки из паронита ПМБ, толщина 1 мм, диаметр 150 мм</t>
  </si>
  <si>
    <t>Пр/812-099.2-1</t>
  </si>
  <si>
    <t>НР Внутренние санитарно-технические работы: смена труб, санприборов, запорной арматуры и другое (ремонтно-строительные)</t>
  </si>
  <si>
    <t>Пр/774-099.2</t>
  </si>
  <si>
    <t>СП Внутренние санитарно-технические работы: смена труб, санприборов, запорной арматуры и другое (ремонтно-строительные)</t>
  </si>
  <si>
    <t>ТЦ_20.2.05.03_26_7842224734_02.12.2024_01_90.1</t>
  </si>
  <si>
    <t>Заглушка для труб</t>
  </si>
  <si>
    <t>ГЭСНм08-02-148-02</t>
  </si>
  <si>
    <t>Кабель до 35 кВ в проложенных трубах, блоках и коробах, масса 1 м кабеля: до 2 кг</t>
  </si>
  <si>
    <t>91.06.01-003</t>
  </si>
  <si>
    <t>Домкраты гидравлические, грузоподъемность 63-100 т</t>
  </si>
  <si>
    <t>14.4.03.03-0002</t>
  </si>
  <si>
    <t>Лак битумный БТ-123</t>
  </si>
  <si>
    <t>ГЭСНм08-02-147-02</t>
  </si>
  <si>
    <t>Кабель до 35 кВ по установленным конструкциям и лоткам с креплением на поворотах и в конце трассы, масса 1 м кабеля: свыше 1 до 2 кг</t>
  </si>
  <si>
    <t>ТЦ_21.0.00.00_26_7842224734_02.12.2024_01_82.1</t>
  </si>
  <si>
    <t>Кабель силовой АПвКШвнг(А) -LS 4х70 мс(N)-1</t>
  </si>
  <si>
    <t>ГЭСНм08-02-148-01</t>
  </si>
  <si>
    <t>Кабель до 35 кВ в проложенных трубах, блоках и коробах, масса 1 м кабеля: до 1 кг</t>
  </si>
  <si>
    <t>ГЭСНм08-02-147-01</t>
  </si>
  <si>
    <t>Кабель до 35 кВ по установленным конструкциям и лоткам с креплением на поворотах и в конце трассы, масса 1 м кабеля: до 1 кг</t>
  </si>
  <si>
    <t>ТЦ_21.0.00.00_26_7842224734_02.12.2024_01_83.1</t>
  </si>
  <si>
    <t>Кабель силовой АПвКШвнг(А) -LS 3х6 мс(N)-1</t>
  </si>
  <si>
    <t>ТЦ_21.0.00.00_26_7842224734_02.12.2024_01_84.1</t>
  </si>
  <si>
    <t>Кабель силовой АПвКШвнг(А) -LS 5х16 мс(N)-1</t>
  </si>
  <si>
    <t>ГЭСНм08-02-163-02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</si>
  <si>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120 мм2</t>
  </si>
  <si>
    <t>01.3.01.05-0009</t>
  </si>
  <si>
    <t>Парафин нефтяной твердый Т-1</t>
  </si>
  <si>
    <t>ТЦ_20.2.09.00_26_7842224734_02.12.2024_01_80.1</t>
  </si>
  <si>
    <t>Муфта кабельная концевая 4ПКТп(б)-1-70/120(Б)</t>
  </si>
  <si>
    <t>ГЭСНм08-02-163-01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</si>
  <si>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35 мм2</t>
  </si>
  <si>
    <t>23.1</t>
  </si>
  <si>
    <t>ТЦ_20.2.09.04_26_7842224734_28.11.2024_01_30.3</t>
  </si>
  <si>
    <t>Кабельная муфта 5ПКТп(б)-1-16/25 (Б) нг-LS
(КВТ)</t>
  </si>
  <si>
    <t>Итоги по разделу 2 Монтажные работы :</t>
  </si>
  <si>
    <t xml:space="preserve"> Всего по разделу 2 Монтажные работы</t>
  </si>
  <si>
    <t>3451,347208</t>
  </si>
  <si>
    <t>50,40592</t>
  </si>
  <si>
    <t>Раздел 3. Монтаж устройства для распределния энергии при напряжении до 1000 В</t>
  </si>
  <si>
    <t>ГЭСНм08-03-573-04</t>
  </si>
  <si>
    <t>Шкаф (пульт) управления навесной, высота, ширина и глубина: до 600х600х350 мм</t>
  </si>
  <si>
    <t>91.04.01-041</t>
  </si>
  <si>
    <t>Молотки бурильные легкие при работе от передвижных компрессорных установок</t>
  </si>
  <si>
    <t>ТЦ_20.4.04.01_26_7842224734_02.12.2024_01_86.1</t>
  </si>
  <si>
    <t>Корпус металлический ЩМП-3-0 (650х500х220мм) У2 IP54</t>
  </si>
  <si>
    <t>ГЭСНм08-02-395-01</t>
  </si>
  <si>
    <t>Лоток металлический штампованный по установленным конструкциям, ширина лотка: до 200 мм</t>
  </si>
  <si>
    <t>ФСБЦ-20.2.07.05-1176</t>
  </si>
  <si>
    <t>Лоток стальной перфорированный, толщина стенки 0,7 мм, размеры 100х80х3000 мм</t>
  </si>
  <si>
    <t>ФСБЦ-20.2.03.06-0005</t>
  </si>
  <si>
    <t>Крышка лотка, размеры 100х3000 мм</t>
  </si>
  <si>
    <t>Итоги по разделу 3 Монтаж устройства для распределния энергии при напряжении до 1000 В :</t>
  </si>
  <si>
    <t xml:space="preserve"> Всего по разделу 3 Монтаж устройства для распределния энергии при напряжении до 1000 В</t>
  </si>
  <si>
    <t>19,3636</t>
  </si>
  <si>
    <t>2,6135</t>
  </si>
  <si>
    <t>Раздел 4. Монтаж наполнения щита распредилительного</t>
  </si>
  <si>
    <t>33
О</t>
  </si>
  <si>
    <t>ФСБЦ-62.1.01.09-1339</t>
  </si>
  <si>
    <t>Выключатель автоматический 1P, 25 А, 10 кА, характеристика C</t>
  </si>
  <si>
    <t>ФСБЦ-62.1.01.09-1340</t>
  </si>
  <si>
    <t>Выключатель автоматический 1P, 32 А, 10 кА, характеристика C</t>
  </si>
  <si>
    <t>37
О</t>
  </si>
  <si>
    <t>ФСБЦ-62.1.01.09-1341</t>
  </si>
  <si>
    <t>Выключатель автоматический 1P, 40 А, 10 кА, характеристика C</t>
  </si>
  <si>
    <t>ГЭСНм08-02-397-01</t>
  </si>
  <si>
    <t>Профиль перфорированный монтажный длиной 2 м</t>
  </si>
  <si>
    <t>91.06.06-042</t>
  </si>
  <si>
    <t>Подъемники гидравлические, высота подъема 10 м</t>
  </si>
  <si>
    <t>20.1.02.14-0001</t>
  </si>
  <si>
    <t>Серьга КС-095</t>
  </si>
  <si>
    <t>20.2.09.13-0011</t>
  </si>
  <si>
    <t>Муфты</t>
  </si>
  <si>
    <t>ФСБЦ-20.2.08.01-0003</t>
  </si>
  <si>
    <t>DIN-рейки металлические, оцинкованные, размеры 7,5х35х1000 мм</t>
  </si>
  <si>
    <t>ТЦ_20.4.04.01_26_7842224734_02.12.2024_01_87.1</t>
  </si>
  <si>
    <t>Шина нулевая на DIN-изолятор ШНИ-6х9-8-Д-С</t>
  </si>
  <si>
    <t>ТЦ_20.4.04.01_26_7842224734_02.12.2024_01_89.1</t>
  </si>
  <si>
    <t>Шина соединительная типа PIN (штырь) трехфазная 63А (1м)</t>
  </si>
  <si>
    <t>Заземление</t>
  </si>
  <si>
    <t>ГЭСНм08-02-472-10</t>
  </si>
  <si>
    <t>Проводник заземляющий из медного изолированного провода сечением 25 мм2 открыто по строительным основаниям</t>
  </si>
  <si>
    <t>01.7.15.14-0043</t>
  </si>
  <si>
    <t>Шурупы самонарезающие стальные оксидированные с полукруглой головкой и крестообразным шлицем, остроконечные, диаметр 3,5 мм, длина 11 мм</t>
  </si>
  <si>
    <t>ФСБЦ-21.2.03.05-0072</t>
  </si>
  <si>
    <t>Провод силовой установочный с медными жилами ПуГВ 1х10-450</t>
  </si>
  <si>
    <t>Итоги по разделу 4 Монтаж наполнения щита распредилительного :</t>
  </si>
  <si>
    <t xml:space="preserve"> Всего по разделу 4 Монтаж наполнения щита распредилительного</t>
  </si>
  <si>
    <t>39,736</t>
  </si>
  <si>
    <t>0,3656</t>
  </si>
  <si>
    <t>4305,0675</t>
  </si>
  <si>
    <t>132,7175097</t>
  </si>
  <si>
    <t>инженер -сметчик</t>
  </si>
  <si>
    <t>ЛОКАЛЬНЫЙ СМЕТНЫЙ РАСЧЕТ (СМЕТА) № 04-02-01</t>
  </si>
  <si>
    <t>2024-ВТРК.КПК.АД-ТКР3</t>
  </si>
  <si>
    <t>ГЭСНм08-02-142-01</t>
  </si>
  <si>
    <t>Устройство постели при одном кабеле в траншее</t>
  </si>
  <si>
    <t>ГЭСНм08-02-142-02</t>
  </si>
  <si>
    <t>На каждый последующий кабель добавлять к норме 08-02-142-01</t>
  </si>
  <si>
    <t>ГЭСН01-01-033-04</t>
  </si>
  <si>
    <t>Засыпка траншей и котлованов с перемещением грунта до 5 м бульдозерами мощностью: 79 кВт (108 л.с.), группа грунтов 1</t>
  </si>
  <si>
    <t>ГЭСНм08-02-231-05</t>
  </si>
  <si>
    <t>Прокладка труб гофрированных ПВХ в земле для защиты одного кабеля диаметром: 110 мм</t>
  </si>
  <si>
    <t>ТЦ_20.9.00.00_26_3664042290_27.11.2024_01_35.2</t>
  </si>
  <si>
    <t>Двустенная труба ПНД жесткая для кабельной канализации д.110мм, SN12, 1030Н,  6м, цвет красный</t>
  </si>
  <si>
    <t>ТЦ_20.9.00.00_26_3664042290_27.11.2024_01_36.2</t>
  </si>
  <si>
    <t>Двустенная труба ПНД гибкая для кабельной канализации д.110мм с протяжкой, SN8, 680Н, в бухте 50м, ц</t>
  </si>
  <si>
    <t>ГЭСНм08-02-143-03</t>
  </si>
  <si>
    <t>Покрытие кабеля, проложенного в траншее: плитами одного кабеля</t>
  </si>
  <si>
    <t>ТЦ_20.9.00.00_26_7810216924_29.11.2024_01_32.1</t>
  </si>
  <si>
    <t>Плита для закрытия кабельных сетей ПЗК
240х480х16 Евростройтех Краснодар</t>
  </si>
  <si>
    <t>ФСБЦ-20.2.02.07-1018</t>
  </si>
  <si>
    <t>Плита из полимернаполненной композиции на основе волластонита для закрытия кабеля ПЗК, размеры 480х360 мм</t>
  </si>
  <si>
    <t>8565,277806</t>
  </si>
  <si>
    <t>4663,4052538</t>
  </si>
  <si>
    <t>Раздел 2. Прокладка кабеля</t>
  </si>
  <si>
    <t>Кабель ВБШвнг(А)-LS 5*6</t>
  </si>
  <si>
    <t>ГЭСНм08-02-141-01</t>
  </si>
  <si>
    <t>Кабель до 35 кВ в готовых траншеях без покрытий, масса 1 м: до 1 кг</t>
  </si>
  <si>
    <t>08.3.07.01-0052</t>
  </si>
  <si>
    <t>Прокат стальной горячекатаный полосовой, марки стали Ст3сп, Ст3пс, размеры 50х5 мм</t>
  </si>
  <si>
    <t>08.3.08.02-0058</t>
  </si>
  <si>
    <t>Уголок стальной горячекатаный равнополочный, марки стали Ст3сп, Ст3пс, ширина полок 35-56 мм, толщина полки 3-5 мм</t>
  </si>
  <si>
    <t>ТЦ_21.0.00.00_13_7720327147_03.12.2024_01_60.1</t>
  </si>
  <si>
    <t>Кабель ВКШвнг(А)-5х6</t>
  </si>
  <si>
    <t>Кабель ВБШвнг(А)-LS 5*10</t>
  </si>
  <si>
    <t>ГЭСНм08-02-141-02</t>
  </si>
  <si>
    <t>Кабель до 35 кВ в готовых траншеях без покрытий, масса 1 м: свыше 1 до 2 кг</t>
  </si>
  <si>
    <t>ТЦ_21.0.00.00_78_9710008385_03.12.2024_01_61.2</t>
  </si>
  <si>
    <t>Кабель ВКШвнг(А)-5х10</t>
  </si>
  <si>
    <t>Кабель ВБШвнг(А)-LS 5*16</t>
  </si>
  <si>
    <t>ТЦ_21.0.00.00_13_7720327147_03.12.2024_01_62.1</t>
  </si>
  <si>
    <t>Кабель ВКШвнг(А)-5х16</t>
  </si>
  <si>
    <t>Кабель ВБШвнг(А)-LS 5*25</t>
  </si>
  <si>
    <t>ГЭСНм08-02-141-03</t>
  </si>
  <si>
    <t>Кабель до 35 кВ в готовых траншеях без покрытий, масса 1 м: свыше 2 до 3 кг</t>
  </si>
  <si>
    <t>ГЭСНм08-02-148-03</t>
  </si>
  <si>
    <t>Кабель до 35 кВ в проложенных трубах, блоках и коробах, масса 1 м кабеля: до 3 кг</t>
  </si>
  <si>
    <t>ГЭСНм08-02-147-03</t>
  </si>
  <si>
    <t>Кабель до 35 кВ по установленным конструкциям и лоткам с креплением на поворотах и в конце трассы, масса 1 м кабеля: свыше 2 до 3 кг</t>
  </si>
  <si>
    <t>ТЦ_21.0.00.00_13_7720327147_03.12.2024_01_63.1</t>
  </si>
  <si>
    <t>Кабель ВКШвнг(А)-5х25</t>
  </si>
  <si>
    <t>В опорах</t>
  </si>
  <si>
    <t>ФСБЦ-21.1.06.09-0151</t>
  </si>
  <si>
    <t>Кабель силовой с медными жилами ВВГнг(A)-LS 3х1,5ок(N, PE)-660</t>
  </si>
  <si>
    <t>ВВГнг(A) 5х6</t>
  </si>
  <si>
    <t>ФСБЦ-21.1.06.09-0121</t>
  </si>
  <si>
    <t>Кабель силовой с медными жилами ВВГнг(A) 5х6ок(N, PE)-660</t>
  </si>
  <si>
    <t>ВВГнг(A) 5х10</t>
  </si>
  <si>
    <t>ФСБЦ-21.1.06.09-0122</t>
  </si>
  <si>
    <t>Кабель силовой с медными жилами ВВГнг(A) 5х10ок(N, PE)-660</t>
  </si>
  <si>
    <t>Итоги по разделу 2 Прокладка кабеля :</t>
  </si>
  <si>
    <t xml:space="preserve"> Всего по разделу 2 Прокладка кабеля</t>
  </si>
  <si>
    <t>7596,1144</t>
  </si>
  <si>
    <t>546,9744</t>
  </si>
  <si>
    <t>Раздел 3. Муфты</t>
  </si>
  <si>
    <t>ГЭСНм08-02-158-14</t>
  </si>
  <si>
    <t>Заделка концевая сухая для 3-5-жильного кабеля с пластмассовой и резиновой изоляцией напряжением: до 1 кВ, сечение одной жилы от 1,5 мм2 до 35 мм2</t>
  </si>
  <si>
    <t>ТЦ_20.2.09.04_26_7842224734_28.11.2024_01_31.3</t>
  </si>
  <si>
    <t>Муфта концевая кабельная 5ПКТп(б) мини -
2.5/10 (КВТ) 74675</t>
  </si>
  <si>
    <t>Итоги по разделу 3 Муфты :</t>
  </si>
  <si>
    <t xml:space="preserve"> Всего по разделу 3 Муфты</t>
  </si>
  <si>
    <t>9998,6123</t>
  </si>
  <si>
    <t>66,2432</t>
  </si>
  <si>
    <t>Раздел 4. Ящики ЯУО</t>
  </si>
  <si>
    <t>ГЭСНм08-03-573-01</t>
  </si>
  <si>
    <t>Пульт управления напольный, высота до 1200 мм, глубина и ширина по фронту: до 700х600 мм</t>
  </si>
  <si>
    <t>46.1</t>
  </si>
  <si>
    <t>ТЦ_20.4.04.02_26_3664042290_10.12.2024_01_39.1</t>
  </si>
  <si>
    <t>Щит распределения ЯУО-1 800x600x300</t>
  </si>
  <si>
    <t>ТЦ_20.4.04.02_26_3664042290_10.12.2024_01_40.1</t>
  </si>
  <si>
    <t>Щит распределения ЯУО-2  800x600x300</t>
  </si>
  <si>
    <t>ТЦ_20.4.04.02_26_3664042290_10.12.2024_01_42.1</t>
  </si>
  <si>
    <t>Щит распределения ЯУО-4 800x600x300мм I</t>
  </si>
  <si>
    <t>ТЦ_20.4.04.02_26_3664042290_10.12.2024_01_43.1</t>
  </si>
  <si>
    <t>Щит распределения ЯУО-5 800x600x300мм</t>
  </si>
  <si>
    <t>ТЦ_20.4.04.02_26_3664042290_10.12.2024_01_45.1</t>
  </si>
  <si>
    <t>Щит распределения ЯУО-7 800x600x300мм</t>
  </si>
  <si>
    <t>ТЦ_20.4.04.02_26_3664042290_10.12.2024_01_46.1</t>
  </si>
  <si>
    <t>Щит распределения ЯУО-10 800x600x300мм</t>
  </si>
  <si>
    <t>ТЦ_20.4.04.02_26_3664042290_10.12.2024_01_47.1</t>
  </si>
  <si>
    <t>Щит распределения ЯУО-11  800x600x300мм</t>
  </si>
  <si>
    <t>ТЦ_20.4.04.02_26_3664042290_10.12.2024_01_51.1</t>
  </si>
  <si>
    <t>Щит распределения ЯУО-16  800x600x300мм</t>
  </si>
  <si>
    <t>ТЦ_20.4.04.02_26_3664042290_10.12.2024_01_53.1</t>
  </si>
  <si>
    <t>Щит распределения ЯУО-19 800x600x300мм</t>
  </si>
  <si>
    <t>ТЦ_20.4.04.02_26_3664042290_10.12.2024_01_55.1</t>
  </si>
  <si>
    <t>Щит распределения ЯУО-21 800x600x300мм</t>
  </si>
  <si>
    <t>ТЦ_20.4.04.02_26_3664042290_10.12.2024_01_57.1</t>
  </si>
  <si>
    <t>Щит распределения ЯУО-23 800x600x300мм</t>
  </si>
  <si>
    <t>ТЦ_20.4.04.02_26_3664042290_10.12.2024_01_58.1</t>
  </si>
  <si>
    <t>Щит распределения ЯУО-24 800x600x300мм</t>
  </si>
  <si>
    <t>ТЦ_20.4.04.02_26_3664042290_10.12.2024_01_59.1</t>
  </si>
  <si>
    <t>Щит распределения ЯУО-25 800x600x300мм</t>
  </si>
  <si>
    <t>Итоги по разделу 4 Ящики ЯУО :</t>
  </si>
  <si>
    <t xml:space="preserve"> Всего по разделу 4 Ящики ЯУО</t>
  </si>
  <si>
    <t>26,78</t>
  </si>
  <si>
    <t>9,62</t>
  </si>
  <si>
    <t>Раздел 5. Светотехническое оборудование</t>
  </si>
  <si>
    <t>ГЭСН33-05-010-03</t>
  </si>
  <si>
    <t>Установка опор наружного освещения металлических: типа "торшер"</t>
  </si>
  <si>
    <t>91.14.04-001</t>
  </si>
  <si>
    <t>Тягачи седельные, нагрузка на седельно-сцепное устройство до 12 т</t>
  </si>
  <si>
    <t>91.14.05-012</t>
  </si>
  <si>
    <t>Полуприцепы общего назначения, грузоподъемность до 15 т</t>
  </si>
  <si>
    <t>07.4.03.06</t>
  </si>
  <si>
    <t>Опора наружного освещения металлическая с фланцевым соединением</t>
  </si>
  <si>
    <t>Пр/812-027.0-1</t>
  </si>
  <si>
    <t>НР Линии электропередачи</t>
  </si>
  <si>
    <t>Пр/774-027.0</t>
  </si>
  <si>
    <t>СП Линии электропередачи</t>
  </si>
  <si>
    <t>Тип 3 -506 шт ; тип 5 -234 шт; тип 8 -322 шт -стоимость опор учтена со стоимостью светильнка</t>
  </si>
  <si>
    <t>ТЦ_07.4.03.12_15_1513073101_27.11.2024_01_12.1</t>
  </si>
  <si>
    <t>ТИП1Опора наружного освещения ОКК ( Ø179 мм) высотой 9 м, HUBBLE C3</t>
  </si>
  <si>
    <t>ТЦ_07.4.03.12_15_1513073101_27.11.2024_01_15.1</t>
  </si>
  <si>
    <t>ТИП2 Опора наружного освещения ОТк (Ø108 мм) высотой 5 м, HUBBLE T3</t>
  </si>
  <si>
    <t>ТЦ_07.4.03.12_15_1513073101_27.11.2024_01_23.1</t>
  </si>
  <si>
    <t>тип 6 Опора наружного освещения ОТк ( Ø108 мм) высотой 4 м, SUNRISE G тип6 Крепежный комплект TITAN 108 H3,0-H5,0</t>
  </si>
  <si>
    <t>ТИП1</t>
  </si>
  <si>
    <t>ГЭСН33-04-014-01</t>
  </si>
  <si>
    <t>Установка светильников: с лампами накаливания</t>
  </si>
  <si>
    <t>01.3.01.06-0038</t>
  </si>
  <si>
    <t>Смазка защитная электросетевая</t>
  </si>
  <si>
    <t>Хомуты стальные</t>
  </si>
  <si>
    <t>20.2.06.05</t>
  </si>
  <si>
    <t>Кронштейны</t>
  </si>
  <si>
    <t>20.3.03.03</t>
  </si>
  <si>
    <t>Светильники с лампами накаливания</t>
  </si>
  <si>
    <t>21.2.03.09</t>
  </si>
  <si>
    <t>Провода с резиновой изоляцией</t>
  </si>
  <si>
    <t>ТЦ_20.3.03.00_15_1513073101_27.11.2024_01_11.1</t>
  </si>
  <si>
    <t>ТИП1 Cветодиодный светильник HUBBLE CAM, ст. защиты IP67, 40 Вт, 230 В, 5400 лм, 3000K</t>
  </si>
  <si>
    <t>ТЦ_20.3.03.00_15_1513073101_27.11.2024_01_13.1</t>
  </si>
  <si>
    <t>Крепежный комплект ОКК H6,0-9,0</t>
  </si>
  <si>
    <t>ТЦ_20.3.03.00_15_1513073101_27.11.2024_01_14.1</t>
  </si>
  <si>
    <t>ТИП2 Светодиодный светильник HUBBLE TWIN, ст. защиты IP67, 35 Вт, 230 В, 4725 лм, 3000K (тип2)</t>
  </si>
  <si>
    <t>ТЦ_20.3.03.00_15_1513073101_27.11.2024_01_16.1</t>
  </si>
  <si>
    <t>Крепежный комплект TITAN 108 H3,0-H5,0</t>
  </si>
  <si>
    <t>ТИП3 установка светильника  в установке опор</t>
  </si>
  <si>
    <t>ТЦ_20.3.03.00_15_1513073101_27.11.2024_01_17.1</t>
  </si>
  <si>
    <t>ТИП3 Опора наружного освещения (%%с 108 мм) высотой 4 м, CHROME 108.1 с 1 встроенным светодиодным светильником CHROME, ст. защиты IP67, 30 Вт, 230 В, 4500 лм, 3000K тип 3</t>
  </si>
  <si>
    <t>ТЦ_20.3.03.00_15_1513073101_27.11.2024_01_18.1</t>
  </si>
  <si>
    <t>Крепежный комплект CHROME 108 H3,0-H6,0</t>
  </si>
  <si>
    <t>ТИП5  установка светильника  в установке опор</t>
  </si>
  <si>
    <t>ТЦ_20.3.03.00_15_1513073101_27.11.2024_01_19.1</t>
  </si>
  <si>
    <t>ТИП5 Опора наружного освещения высотой 8 м, CHROME 133.2, с 2-мя встроенными светодиодными светильниками:
1-й светильник - CHROME, ст. защиты IP67, 30 Вт, 230 В, 4500 лм, 3000K
2-й светильник - CHROME, ст. защиты IP67, 70 Вт, 230 В, 9450 лм, 3000K тип5</t>
  </si>
  <si>
    <t>ТЦ_20.3.03.00_15_1513073101_27.11.2024_01_20.1</t>
  </si>
  <si>
    <t>Крепежный комплект CHROME 133 H6,5-H8,0</t>
  </si>
  <si>
    <t>ТИП6  установка светильника  в установке опор</t>
  </si>
  <si>
    <t>ТЦ_20.3.03.00_15_1513073101_27.11.2024_01_22.1</t>
  </si>
  <si>
    <t>ТИП 6 светодиодный светильник SUNRISE G, ст. защиты IP67, 30 Вт, 230 В, 3150 лм</t>
  </si>
  <si>
    <t>ТИП8  установка светильника  в установке опор</t>
  </si>
  <si>
    <t>ТЦ_20.3.03.00_15_1513073101_27.11.2024_01_21.1</t>
  </si>
  <si>
    <t>ТИП 8  Опора наружного освещения, CHROME 133.1 (Ø133 мм) высотой 8 м с 1 встроенным светодиодным светильником CHROME, ст. защиты IP67, 70 Вт, 230 В, 9450 лм, 3000K Крепежный комплект CHROME 133 H6,5-H8,0</t>
  </si>
  <si>
    <t>ТИП9  установка светильника  в установке опор</t>
  </si>
  <si>
    <t>ТЦ_07.4.03.12_15_1513073101_27.11.2024_01_24.1</t>
  </si>
  <si>
    <t>ТИП 9 Опора наружного освещения, CHROME 133.1 (Ø133 мм) высотой 8 м с 1 встроенным светодиодным светильником CHROME, ст. защиты IP67, 70 Вт, 230 В, 9450 лм, 5000K (для пешеходного перехода) Крепежный комплект CHROME 133 H6,5-H8,0</t>
  </si>
  <si>
    <t>ТИП10  установка светильника  в установке опор</t>
  </si>
  <si>
    <t>ТЦ_07.4.03.12_15_1513073101_27.11.2024_01_25.1</t>
  </si>
  <si>
    <t>ТИП 10 Опора наружного освещения высотой 8 м, CHROME 133.2  с 2-мя встроенными светодиодными светильниками:
1-й светильник - CHROME, ст. защиты IP67, 30 Вт, 230 В, 4500 лм, 3000K
2-й светильник - CHROME, ст. защиты IP67, 70 Вт, 230 В, 9450 лм, 5000K (для пешеходного перехода)  Крепежный комплект CHROME 133 H6,5-H8,0</t>
  </si>
  <si>
    <t>ТИП11  установка светильника  в установке опор</t>
  </si>
  <si>
    <t>ТЦ_07.4.03.12_15_1513073101_27.11.2024_01_26.1</t>
  </si>
  <si>
    <t>ТИП 11 Опора наружного освещения высотой 8 м, CHROME 133.3  с 3-мя встроенными светодиодными светильниками:
1-й светильник - CHROME, ст. защиты IP67, 30 Вт, 230 В, 4500 лм, 3000K
2-й светильник - CHROME, ст. защиты IP67, 70 Вт, 230 В, 9450 лм, 3000K
3-й светильник - CHROME, ст. защиты IP67, 70 Вт, 230 В, 9450 лм, 5000K (для пешеходного перехода)Крепежный комплект CHROME 133 H6,5-H8,0</t>
  </si>
  <si>
    <t>Итоги по разделу 5 Светотехническое оборудование :</t>
  </si>
  <si>
    <t xml:space="preserve"> Всего по разделу 5 Светотехническое оборудование</t>
  </si>
  <si>
    <t>3972,12</t>
  </si>
  <si>
    <t>234,22</t>
  </si>
  <si>
    <t>Раздел 6. Фундаменты ЯУО</t>
  </si>
  <si>
    <t>ГЭСН08-01-002-02</t>
  </si>
  <si>
    <t>Устройство основания под фундаменты: щебеночного</t>
  </si>
  <si>
    <t>Щебень</t>
  </si>
  <si>
    <t>ФСБЦ-02.2.05.04-2070</t>
  </si>
  <si>
    <t>Щебень из плотных горных пород для строительных работ М 400, фракция 15-20 мм</t>
  </si>
  <si>
    <t xml:space="preserve">Щебень из плотных горных пород для строительных работ М 400, фракция 15-20 мм </t>
  </si>
  <si>
    <t>ФСБЦ-02.2.05.04-2070_02-30-1-01-0030</t>
  </si>
  <si>
    <t>ФСБЦ-02.2.05.04-2070_02-30-1-01-0091</t>
  </si>
  <si>
    <t>ГЭСН06-01-001-15</t>
  </si>
  <si>
    <t>Устройство фундаментных плит бетонных плоских</t>
  </si>
  <si>
    <t>Надбавка к общему объему бетона по водонепронецаемости МАТ=1,5%</t>
  </si>
  <si>
    <t>ГЭСН06-03-004-10</t>
  </si>
  <si>
    <t>Установка стальных конструкций, остающихся в теле бетона</t>
  </si>
  <si>
    <t>ФСБЦ-08.3.08.02-0058</t>
  </si>
  <si>
    <t>ФСБЦ-20.2.12.03-0001</t>
  </si>
  <si>
    <t>Трубы гибкие гофрированные двустенные из ПВХ, диаметр 50 мм</t>
  </si>
  <si>
    <t>ФСБЦ-24.1.02.01-0020</t>
  </si>
  <si>
    <t>Хомут металлический оцинкованный двухлапчатый с двумя быстродействующими замками и резиновым профилем для крепления трубопроводов, гайка крепления М8, диаметр от 68 до 73 мм</t>
  </si>
  <si>
    <t>Итоги по разделу 6 Фундаменты ЯУО :</t>
  </si>
  <si>
    <t xml:space="preserve"> Всего по разделу 6 Фундаменты ЯУО</t>
  </si>
  <si>
    <t>78,4174</t>
  </si>
  <si>
    <t>9,7178887</t>
  </si>
  <si>
    <t>Раздел 7. Монолитный фундамент под опоры освещения</t>
  </si>
  <si>
    <t>ГЭСН01-02-031-04</t>
  </si>
  <si>
    <t>Бурение ям глубиной до 2 м бурильно-крановыми машинами: на автомобиле, группа грунтов 2</t>
  </si>
  <si>
    <t>91.04.01-031</t>
  </si>
  <si>
    <t>Машины бурильно-крановые на автомобильном ходу, диаметр бурения до 800 мм, глубина бурения до 5 м</t>
  </si>
  <si>
    <t>ГЭСН06-03-004-13</t>
  </si>
  <si>
    <t>Установка закладных деталей весом: свыше 20 кг</t>
  </si>
  <si>
    <t>08.4.01.02</t>
  </si>
  <si>
    <t>Детали закладные и накладные</t>
  </si>
  <si>
    <t>ТЦ_07.2.02.01_15_1513073101_27.11.2024_01_27.1</t>
  </si>
  <si>
    <t>Закладная деталь фундамента (Ø159 мм, L=2,5 м, 50 кг)</t>
  </si>
  <si>
    <t>ТЦ_07.2.02.01_15_1513073101_27.11.2024_01_28.1</t>
  </si>
  <si>
    <t>ТЦ_07.2.02.01_15_1513073101_27.11.2024_01_29.1</t>
  </si>
  <si>
    <t>Закладная деталь фундамента (Ø159 мм, L=1,0 м, 27 кг)</t>
  </si>
  <si>
    <t>ГЭСН06-01-001-13</t>
  </si>
  <si>
    <t>Устройство фундаментов-столбов: бетонных</t>
  </si>
  <si>
    <t>ФСБЦ-04.1.02.05-0004</t>
  </si>
  <si>
    <t>Смеси бетонные тяжелого бетона (БСТ), класс В10 (М150)</t>
  </si>
  <si>
    <t>ТЦ_20.9.00.00_26_3664042290_27.11.2024_01_37.2</t>
  </si>
  <si>
    <t>Двустенная труба ПНД гибкая для кабельной канализации д.50мм с протяжкой, SN13, 420Н,  в бухте 100м,</t>
  </si>
  <si>
    <t>ФСБЦ-20.2.12.03-1016</t>
  </si>
  <si>
    <t>Трубы гибкие гофрированные из ПВХ, диаметр 32 мм, с протяжкой</t>
  </si>
  <si>
    <t>Итоги по разделу 7 Монолитный фундамент под опоры освещения :</t>
  </si>
  <si>
    <t xml:space="preserve"> Всего по разделу 7 Монолитный фундамент под опоры освещения</t>
  </si>
  <si>
    <t>5386,497</t>
  </si>
  <si>
    <t>337,189831</t>
  </si>
  <si>
    <t>Раздел 8. КЛ-0,23 кВ (Система видеонаблюдения и речевого оповещения)</t>
  </si>
  <si>
    <t>ТЦ_20.9.00.00_26_3664042290_27.11.2024_01_31.2</t>
  </si>
  <si>
    <t>ФСБЦ-24.3.03.06-0023</t>
  </si>
  <si>
    <t>Трубы полиэтиленовые дренажные гофрированные двухслойные, класс кольцевой жесткости SN8, номинальный внутренний диаметр 110 мм</t>
  </si>
  <si>
    <t>Кабель сеч. 5*6</t>
  </si>
  <si>
    <t>Кабель сеч. 3*10</t>
  </si>
  <si>
    <t>ТЦ_21.0.00.00_13_7720327147_03.12.2024_01_64.1</t>
  </si>
  <si>
    <t>Кабель ВКШвнг(А)-3х10</t>
  </si>
  <si>
    <t>Кабель сеч. 3*16</t>
  </si>
  <si>
    <t>ТЦ_21.0.00.00_13_7720327147_03.12.2024_01_65.1</t>
  </si>
  <si>
    <t>Кабель ВКШвнг(А)-3х16</t>
  </si>
  <si>
    <t>Кабель сеч. 3*25</t>
  </si>
  <si>
    <t>ТЦ_21.0.00.00_13_7720327147_03.12.2024_01_66.1</t>
  </si>
  <si>
    <t>Кабель ВКШвнг(А)-3х25</t>
  </si>
  <si>
    <t>Кабель сеч.3*1.5</t>
  </si>
  <si>
    <t>131.1</t>
  </si>
  <si>
    <t>ФСБЦ-21.1.06.09-0099</t>
  </si>
  <si>
    <t>Кабель силовой с медными жилами ВВГнг(A) 3х1,5ок(N, PE)-660</t>
  </si>
  <si>
    <t>133.1</t>
  </si>
  <si>
    <t>Кабельные муфты</t>
  </si>
  <si>
    <t>138.1</t>
  </si>
  <si>
    <t>Монтаж силовых щитов</t>
  </si>
  <si>
    <t>ГЭСНм08-01-102-01</t>
  </si>
  <si>
    <t>Шкаф управления и регулирования</t>
  </si>
  <si>
    <t>шкаф</t>
  </si>
  <si>
    <t>20.2.10.03-0002</t>
  </si>
  <si>
    <t>Наконечники кабельные медные для электротехнических установок</t>
  </si>
  <si>
    <t>ТЦ_20.4.04.01_26_7842224734_02.04.2025_01_67.1</t>
  </si>
  <si>
    <t>Щит силовой ЩС-1</t>
  </si>
  <si>
    <t>ТЦ_20.4.04.01_26_7842224734_02.04.2025_01_68.1</t>
  </si>
  <si>
    <t>Щит силовой ЩС-3</t>
  </si>
  <si>
    <t>ТЦ_20.4.04.01_26_7842224734_02.12.2024_01_69.1</t>
  </si>
  <si>
    <t>Щит силовой ЩС-4</t>
  </si>
  <si>
    <t>143</t>
  </si>
  <si>
    <t>ТЦ_20.4.04.01_26_7842224734_02.12.2024_01_70.1</t>
  </si>
  <si>
    <t>Щит силовой ЩС-5</t>
  </si>
  <si>
    <t>ТЦ_20.4.04.01_26_7842224734_02.12.2024_01_71.1</t>
  </si>
  <si>
    <t>Щит силовой ЩС-7</t>
  </si>
  <si>
    <t>145</t>
  </si>
  <si>
    <t>ТЦ_20.4.04.01_26_7842224734_02.12.2024_01_72.1</t>
  </si>
  <si>
    <t>Щит силовой ЩС-10</t>
  </si>
  <si>
    <t>ТЦ_20.4.04.01_26_7842224734_02.12.2024_01_73.1</t>
  </si>
  <si>
    <t>Щит силовой ЩС-11</t>
  </si>
  <si>
    <t>147</t>
  </si>
  <si>
    <t>ТЦ_20.4.04.01_26_7842224734_02.12.2024_01_74.1</t>
  </si>
  <si>
    <t>Щит силовой ЩС-15</t>
  </si>
  <si>
    <t>ТЦ_20.4.04.01_26_7842224734_02.12.2024_01_75.1</t>
  </si>
  <si>
    <t>Щит силовой ЩС-16</t>
  </si>
  <si>
    <t>ТЦ_20.4.04.01_26_7842224734_02.12.2024_01_76.1</t>
  </si>
  <si>
    <t>Щит силовой ЩС-19</t>
  </si>
  <si>
    <t>ТЦ_20.4.04.01_26_7842224734_02.12.2024_01_77.1</t>
  </si>
  <si>
    <t>Щит силовой ЩС-21</t>
  </si>
  <si>
    <t>ТЦ_20.4.04.01_26_7842224734_02.12.2024_01_78.1</t>
  </si>
  <si>
    <t>Щит силовой ЩС-23</t>
  </si>
  <si>
    <t>ТЦ_20.4.04.01_26_7842224734_02.12.2024_01_79.1</t>
  </si>
  <si>
    <t>Щит силовой ЩС-24</t>
  </si>
  <si>
    <t>Итоги по разделу 8 КЛ-0,23 кВ (Система видеонаблюдения и речевого оповещения) :</t>
  </si>
  <si>
    <t xml:space="preserve"> Всего по разделу 8 КЛ-0,23 кВ (Система видеонаблюдения и речевого оповещения)</t>
  </si>
  <si>
    <t>3411,467</t>
  </si>
  <si>
    <t>120,786</t>
  </si>
  <si>
    <t>39035,285906</t>
  </si>
  <si>
    <t>5988,1565735</t>
  </si>
  <si>
    <t>«Всесезонный туристско-рекреационный комплекс «Каспийский
прибрежный кластер», Республика Дагестан.Автомобильная дорога.»</t>
  </si>
  <si>
    <t>ЛОКАЛЬНЫЙ СМЕТНЫЙ РАСЧЕТ (СМЕТА) № 05-01-01</t>
  </si>
  <si>
    <t>2024-ВТРК.КПК.АД-ТКР5</t>
  </si>
  <si>
    <t>Земляные работы под колодцы</t>
  </si>
  <si>
    <t>509,218352</t>
  </si>
  <si>
    <t>189,6618578</t>
  </si>
  <si>
    <t>Раздел 2. Кабельная канализация связи</t>
  </si>
  <si>
    <t>ГЭСН34-02-005-07</t>
  </si>
  <si>
    <t>Устройство колодцев железобетонных сборных типовых, собранных на трассе, устанавливаемых: на проезжей части ККС-3</t>
  </si>
  <si>
    <t>04.3.01.09-0012</t>
  </si>
  <si>
    <t>Раствор готовый кладочный, цементный, М50</t>
  </si>
  <si>
    <t>08.1.02.06-0043</t>
  </si>
  <si>
    <t>Люк чугунный круглый тяжелый, номинальная нагрузка 250 кН, диаметр лаза 600 мм</t>
  </si>
  <si>
    <t>14.5.02.02-0101</t>
  </si>
  <si>
    <t>Мастика-замазка защитная на акриловой основе, универсальная</t>
  </si>
  <si>
    <t>22.2.02.08-0011</t>
  </si>
  <si>
    <t>Кронштейн кабельный из стальной полосы (ККП) для установки в кабельных колодцах, длина 1300 мм</t>
  </si>
  <si>
    <t>22.2.02.08-1008</t>
  </si>
  <si>
    <t>Ерш стальной для крепления кронштейнов к стенкам кабельных колодцев, с гайкой и шайбой, резьба М12, длина 170 мм</t>
  </si>
  <si>
    <t>05.1.01.08</t>
  </si>
  <si>
    <t>Конструкции сборные железобетонные</t>
  </si>
  <si>
    <t>Пр/812-028.0-1</t>
  </si>
  <si>
    <t>НР Сооружения связи, радиовещания и телевидения</t>
  </si>
  <si>
    <t>Пр/774-028.0</t>
  </si>
  <si>
    <t>СП Сооружения связи, радиовещания и телевидения</t>
  </si>
  <si>
    <t>ТЦ_23.1.04.01_50_7704588494_02.12.2024_01_174.1</t>
  </si>
  <si>
    <t>Колодец ККС 3,5-10(80) СУ-ССД-Пайп
(сейсмоустойчивость до 9 баллов по MSK-64)</t>
  </si>
  <si>
    <t>ТЦ_23.1.04.01_50_7704588494_02.12.2024_01_175.1</t>
  </si>
  <si>
    <t>Кольцо опорное КО-Ч</t>
  </si>
  <si>
    <t>ТЦ_23.1.04.01_50_7704588494_02.12.2024_01_176.1</t>
  </si>
  <si>
    <t>Кольцо опорное КО-ЧП</t>
  </si>
  <si>
    <t>ТЦ_22.2.02.10_50_7704588494_02.12.2024_01_178.1</t>
  </si>
  <si>
    <t>Устройство запорное люка ГТС тяжелого типа из ВЧ с замком УЗЛ-Т ССД</t>
  </si>
  <si>
    <t>ГЭСН34-02-003-01</t>
  </si>
  <si>
    <t>Устройство трубопроводов из полиэтиленовых труб: до 2 отверстий</t>
  </si>
  <si>
    <t>канал.км</t>
  </si>
  <si>
    <t>01.3.01.01-0002</t>
  </si>
  <si>
    <t>Бензин автомобильный АИ-98, АИ-95</t>
  </si>
  <si>
    <t>11.1.03.01-0067</t>
  </si>
  <si>
    <t>Брус обрезной хвойных пород (ель, сосна), естественной влажности, длина 2-6,5 м, ширина 100 и более мм, толщина 100 и более мм, сорт III</t>
  </si>
  <si>
    <t>ТЦ_24.3.01.02_50_7704588494_02.12.2024_01_179.1</t>
  </si>
  <si>
    <t>Труба ССД-Пайп OD=50 мм, 800N, SN22, с
протяжкой (бухта 100 м)</t>
  </si>
  <si>
    <t>ТЦ_24.3.01.02_50_7704588494_02.12.2024_01_180.1</t>
  </si>
  <si>
    <t>Труба ССД-Пайп OD=110 мм, 1100N, SN22, с
протяжкой (бухта 52 м)</t>
  </si>
  <si>
    <t>ГЭСНм08-02-143-05</t>
  </si>
  <si>
    <t>Покрытие кабеля, проложенного в траншее: лентой сигнальной</t>
  </si>
  <si>
    <t>ФСБЦ-01.7.06.08-0008</t>
  </si>
  <si>
    <t>Ленты сигнальные из полиэтилена высокого давления «Осторожно! Оптический кабель», фон желтый, надпись черная, ширина 70 мм, толщина 0,08 мм</t>
  </si>
  <si>
    <t>ГЭСНм08-05-045-05</t>
  </si>
  <si>
    <t>Заземление брони кабеля</t>
  </si>
  <si>
    <t>Пр/812-049.2-1</t>
  </si>
  <si>
    <t>НР Электротехнические установки на горнорудных объектах</t>
  </si>
  <si>
    <t>Пр/774-049.2</t>
  </si>
  <si>
    <t>СП Электротехнические установки на горнорудных объектах</t>
  </si>
  <si>
    <t>ТЦ_01.7.06.14_50_7704588494_02.12.2024_01_183.1</t>
  </si>
  <si>
    <t>Лента-плетенка заземления ЛПЗ-12х7,5м S=10мм2 ССД</t>
  </si>
  <si>
    <t>рул</t>
  </si>
  <si>
    <t>ГЭСНм10-06-048-06</t>
  </si>
  <si>
    <t>Прокладка волоконно-оптических кабелей в канализации: в трубопроводе по свободному каналу</t>
  </si>
  <si>
    <t>100 м кабеля</t>
  </si>
  <si>
    <t>91.11.01-012</t>
  </si>
  <si>
    <t>Машины монтажные для выполнения работ при прокладке и монтаже кабеля на базе автомобиля</t>
  </si>
  <si>
    <t>08.3.03.04-0014</t>
  </si>
  <si>
    <t>Проволока светлая, диаметр 3,0 мм</t>
  </si>
  <si>
    <t>Пр/812-051.3-1</t>
  </si>
  <si>
    <t>НР Прокладка и монтаж междугородных линий связи</t>
  </si>
  <si>
    <t>Пр/774-051.3</t>
  </si>
  <si>
    <t>СП Прокладка и монтаж междугородных линий связи</t>
  </si>
  <si>
    <t>ТЦ_21.1.01.01_50_7704588494_02.12.2024_01_184.1</t>
  </si>
  <si>
    <t>Кабель оптический ДОЛ-Н-08У (1х8)-2,7кН</t>
  </si>
  <si>
    <t>ГЭСНм10-06-060-12</t>
  </si>
  <si>
    <t>Монтаж оптического кросса с учетом измерений на волоконно-оптическом кабеле с числом волокон: 8</t>
  </si>
  <si>
    <t>1-100-75</t>
  </si>
  <si>
    <t>Средний разряд работы 7,5</t>
  </si>
  <si>
    <t>91.17.04-194</t>
  </si>
  <si>
    <t>Аппараты сварочные для сварки оптических кабелей со скалывателем</t>
  </si>
  <si>
    <t>91.21.22-341</t>
  </si>
  <si>
    <t>Рефлектометры оптические, рабочая длина волны 1310/1550/1625 нм</t>
  </si>
  <si>
    <t>01.7.20.08-0123</t>
  </si>
  <si>
    <t>Салфетка безворсовая сухая, размер 110х210 мм</t>
  </si>
  <si>
    <t>ТЦ_61.1.04.10_50_7704588494_02.12.2024_01_185.1</t>
  </si>
  <si>
    <t>Кросс ШКОС-Л -1U/2 -8 -FC/ST ~8 -FC/D/SM ~8 -
FC/UPC</t>
  </si>
  <si>
    <t>Итоги по разделу 2 Кабельная канализация связи :</t>
  </si>
  <si>
    <t xml:space="preserve"> Всего по разделу 2 Кабельная канализация связи</t>
  </si>
  <si>
    <t>7582,6116</t>
  </si>
  <si>
    <t>967,424286</t>
  </si>
  <si>
    <t>8091,829952</t>
  </si>
  <si>
    <t>1157,0861438</t>
  </si>
  <si>
    <t>Сметчик</t>
  </si>
  <si>
    <t>Наружные сети НВК</t>
  </si>
  <si>
    <t>ЛОКАЛЬНЫЙ СМЕТНЫЙ РАСЧЕТ (СМЕТА) № 06-01-01</t>
  </si>
  <si>
    <t>Раздел 1. Система В-1</t>
  </si>
  <si>
    <t>Земленые работы</t>
  </si>
  <si>
    <t>Монтажные работы</t>
  </si>
  <si>
    <t>ГЭСН22-01-021-01</t>
  </si>
  <si>
    <t>Укладка трубопроводов из полиэтиленовых труб диаметром: 50 мм</t>
  </si>
  <si>
    <t>91.10.09-012</t>
  </si>
  <si>
    <t>Установки для гидравлических испытаний трубопроводов, давление нагнетания низкое 0,1 МПа (1 кгс/см2), высокое 10 МПа (100 кгс/см2) при работе от передвижных электростанций</t>
  </si>
  <si>
    <t>91.16.01-002</t>
  </si>
  <si>
    <t>Электростанции передвижные, мощность 4 кВт</t>
  </si>
  <si>
    <t>12.1.02.06-0012</t>
  </si>
  <si>
    <t>Рубероид кровельный РКК-350</t>
  </si>
  <si>
    <t>ГЭСН22-06-001-01</t>
  </si>
  <si>
    <t>Промывка с дезинфекцией трубопроводов диаметром: 50-65 мм</t>
  </si>
  <si>
    <t>03.1.02.03-0014</t>
  </si>
  <si>
    <t>Известь хлорная, сорт I</t>
  </si>
  <si>
    <t>ГЭСН22-06-005-01</t>
  </si>
  <si>
    <t>Врезка в существующие сети из стальных труб стальных штуцеров (патрубков) диаметром: 50 мм</t>
  </si>
  <si>
    <t>91.17.04-033</t>
  </si>
  <si>
    <t>Агрегаты сварочные для ручной дуговой сварки на тракторе, сварочный ток до 250 А, количество постов 2, мощность трактора 79 кВт (108 л.с.)</t>
  </si>
  <si>
    <t>23.5.02.02-0034</t>
  </si>
  <si>
    <t>Трубы стальные электросварные прямошовные из стали марок Ст2, 10, наружный диаметр 57 мм, толщина стенки 3,5 мм</t>
  </si>
  <si>
    <t>ФСБЦ-01.7.06.08-0004</t>
  </si>
  <si>
    <t>Ленты сигнальные из полиэтилена высокого давления «Внимание водопровод», фон белый, надпись синяя, ширина 200 мм, толщина 0,2 мм</t>
  </si>
  <si>
    <t>Итоги по разделу 1 Система В-1 :</t>
  </si>
  <si>
    <t xml:space="preserve"> Всего по разделу 1 Система В-1</t>
  </si>
  <si>
    <t>13,2259576</t>
  </si>
  <si>
    <t>2,5398172</t>
  </si>
  <si>
    <t>НК-1</t>
  </si>
  <si>
    <t>ЛОКАЛЬНЫЙ СМЕТНЫЙ РАСЧЕТ (СМЕТА) № 06-01-02</t>
  </si>
  <si>
    <t>Раздел 1. Система К-1 (наружные)</t>
  </si>
  <si>
    <t>ГЭСН23-01-035-01</t>
  </si>
  <si>
    <t>Укладка трубопроводов канализации из труб полиэтиленовых с двухслойной профилированной стенкой с соединением полиэтиленовыми муфтами: диаметр 160 мм</t>
  </si>
  <si>
    <t>01.3.01.06-0051</t>
  </si>
  <si>
    <t>Смазка солидол жировой Ж</t>
  </si>
  <si>
    <t>Кольца резиновые уплотнительные</t>
  </si>
  <si>
    <t>24.3.03.03</t>
  </si>
  <si>
    <t>24.3.05.07</t>
  </si>
  <si>
    <t>Муфта полиэтиленовая</t>
  </si>
  <si>
    <t>ФСБЦ-24.3.03.06-0022</t>
  </si>
  <si>
    <t>Трубы полиэтиленовые дренажные гофрированные двухслойные, класс кольцевой жесткости SN4, номинальный внутренний диаметр 160 мм</t>
  </si>
  <si>
    <t>Колодец д. 1 м</t>
  </si>
  <si>
    <t>ГЭСН23-03-001-03</t>
  </si>
  <si>
    <t>Устройство круглых сборных железобетонных канализационных колодцев диаметром: 1 м в сухих грунтах</t>
  </si>
  <si>
    <t>91.08.09-025</t>
  </si>
  <si>
    <t>Трамбовки электрические</t>
  </si>
  <si>
    <t>01.7.16.04-0013</t>
  </si>
  <si>
    <t>Щит опалубки линейный крупнощитовой стальной, разборно-переставной, инвентарный, для опалубки стен</t>
  </si>
  <si>
    <t>03.2.01.01-0001</t>
  </si>
  <si>
    <t>Портландцемент общестроительного назначения бездобавочный М400 Д0 (ЦЕМ I 32,5Н)</t>
  </si>
  <si>
    <t>04.3.01.03-0001</t>
  </si>
  <si>
    <t>Раствор хризотилцементный</t>
  </si>
  <si>
    <t>05.1.01.09</t>
  </si>
  <si>
    <t>Кольца для колодцев сборные железобетонные диаметром 1000 мм</t>
  </si>
  <si>
    <t>05.1.01.13</t>
  </si>
  <si>
    <t>Плиты сборные железобетонные</t>
  </si>
  <si>
    <t>07.2.05.01-0036</t>
  </si>
  <si>
    <t>Лестница-стремянка металлическая, марка НТС 62-91-111а, ширина 600 мм, шаг ступеней 300 мм, высота от 1 до 6 м</t>
  </si>
  <si>
    <t>08.1.02.06</t>
  </si>
  <si>
    <t>Люки чугунные</t>
  </si>
  <si>
    <t>ФСБЦ-05.1.01.11-0044</t>
  </si>
  <si>
    <t>Плиты днища железобетонные, объем до 0,5 м3, бетон В15, расход арматуры от 50 до 100 кг/м3</t>
  </si>
  <si>
    <t>ФСБЦ-05.1.01.09-0117</t>
  </si>
  <si>
    <t>Плиты перекрытий железобетонные для смотровых колодцев водопроводных и канализационных сетей, объем до 0,2 м3, бетон В15, расход арматуры от 50 до 100 кг/м3</t>
  </si>
  <si>
    <t>ФСБЦ-05.1.01.09-0062</t>
  </si>
  <si>
    <t>Кольца стеновые смотровых колодцев железобетонные, объем до 0,6 м3, бетон В20, расход арматуры до 50 кг/м3</t>
  </si>
  <si>
    <t>ФСБЦ-05.1.01.09-0031</t>
  </si>
  <si>
    <t>Кольца горловин колодцев железобетонные, объем до 0,5 м3, бетон В15, расход арматуры до 50 кг/м3</t>
  </si>
  <si>
    <t>ФСБЦ-07.5.01.02-0041</t>
  </si>
  <si>
    <t>Лестницы приставные и прислоненные с ограждениями</t>
  </si>
  <si>
    <t>ФСБЦ-08.1.02.06-0043</t>
  </si>
  <si>
    <t>ГЭСН08-01-003-07</t>
  </si>
  <si>
    <t>Гидроизоляция боковая обмазочная битумная в 2 слоя по выровненной поверхности бутовой кладки, кирпичу, бетону</t>
  </si>
  <si>
    <t>01.2.01.02</t>
  </si>
  <si>
    <t>Мастика</t>
  </si>
  <si>
    <t>ФСБЦ-01.2.03.03-0103</t>
  </si>
  <si>
    <t>Мастика битумная гидроизоляционная для подземных строительных конструкций, холодная, готовая к применению, диапазон температур от -20 до +40 °C, прочность сцепления с металлом/бетоном не менее 0,1 МПа, расход для горизонтальной поверхности 1 кг/м2</t>
  </si>
  <si>
    <t>ФСБЦ-01.2.01.02-0031</t>
  </si>
  <si>
    <t>Битум нефтяной строительный изоляционный БНИ-IV-3, БНИ-IV, БНИ-V</t>
  </si>
  <si>
    <t>Итоги по разделу 1 Система К-1 (наружные) :</t>
  </si>
  <si>
    <t xml:space="preserve"> Всего по разделу 1 Система К-1 (наружные)</t>
  </si>
  <si>
    <t>16,231121</t>
  </si>
  <si>
    <t>2,4340259</t>
  </si>
  <si>
    <t>Ливневая канализация</t>
  </si>
  <si>
    <t>ЛОКАЛЬНЫЙ СМЕТНЫЙ РАСЧЕТ (СМЕТА) № 06-01-03</t>
  </si>
  <si>
    <t>1199,945732</t>
  </si>
  <si>
    <t>262,984564</t>
  </si>
  <si>
    <t>Раздел 2. Трубопроводы К2 (прокладка в грунте)</t>
  </si>
  <si>
    <t>ГЭСН23-01-030-03</t>
  </si>
  <si>
    <t>Укладка трубопроводов канализации из полиэтиленовых труб диаметром: 225 мм</t>
  </si>
  <si>
    <t>91.10.05-007</t>
  </si>
  <si>
    <t>Трубоукладчики, номинальная грузоподъемность 12,5 т</t>
  </si>
  <si>
    <t>91.17.04-057</t>
  </si>
  <si>
    <t>Аппараты с полуавтоматическим управлением процессом сварки "встык" пластмассовых труб диаметром свыше 160 до 315 мм</t>
  </si>
  <si>
    <t>ФСБЦ-24.3.03.06-0124</t>
  </si>
  <si>
    <t>Трубы гофрированные полимерные двухслойные для систем наружной канализации и водоотведения, номинальная кольцевая жесткость SN8, номинальный размер DN/OD 200 мм</t>
  </si>
  <si>
    <t>Дождеприемные колодцы</t>
  </si>
  <si>
    <t>ФСБЦ-05.1.01.09-0041</t>
  </si>
  <si>
    <t>Кольца опорные железобетонные, объем до 0,1 м3, бетон В15, расход арматуры до 50 кг/м3</t>
  </si>
  <si>
    <t>ФСБЦ-08.1.02.06-1014</t>
  </si>
  <si>
    <t>Решетка прямоугольного чугунного дождеприемника, номинальная нагрузка 12,5 кН, размеры лаза 360х780 мм</t>
  </si>
  <si>
    <t>ГЭСН07-01-044-07</t>
  </si>
  <si>
    <t>Установка монтажных изделий массой: свыше 0,75 до 2 кг</t>
  </si>
  <si>
    <t>01.7.11.07-0054</t>
  </si>
  <si>
    <t>Электроды сварочные для сварки низколегированных и углеродистых сталей АНО-6, Э42, диаметр 6 мм</t>
  </si>
  <si>
    <t>07.2.07.12-0001</t>
  </si>
  <si>
    <t>Металлоконструкции вспомогательного назначения с преобладанием толстолистовой стали или профильного проката, с отверстиями и без</t>
  </si>
  <si>
    <t>Пр/812-007.0-1</t>
  </si>
  <si>
    <t>НР Бетонные и железобетонные сборные конструкции и работы в строительстве</t>
  </si>
  <si>
    <t>Пр/774-007.0</t>
  </si>
  <si>
    <t>СП Бетонные и железобетонные сборные конструкции и работы в строительстве</t>
  </si>
  <si>
    <t>ГЭСН22-03-002-01</t>
  </si>
  <si>
    <t>Установка полиэтиленовых фасонных частей: отводов, колен, патрубков, переходов</t>
  </si>
  <si>
    <t>Фасонные части</t>
  </si>
  <si>
    <t>ТЦ_24.3.05.07_23_2311204191_04.12.2024_01_187.1</t>
  </si>
  <si>
    <t>Муфта для прохода через ЖБИ КОРСИС DN/OD 250</t>
  </si>
  <si>
    <t>ГЭСН08-01-003-10</t>
  </si>
  <si>
    <t>Гидроизоляция боковая обмазочная полимерной мастикой на основе бутилкаучука в один слой</t>
  </si>
  <si>
    <t>14.5.04.01</t>
  </si>
  <si>
    <t>Мастика полимерная, гидроизоляционная, коррозионно-защитная, биостойкая, на основе бутилкаучука</t>
  </si>
  <si>
    <t>Итоги по разделу 2 Трубопроводы К2 (прокладка в грунте) :</t>
  </si>
  <si>
    <t xml:space="preserve"> Всего по разделу 2 Трубопроводы К2 (прокладка в грунте)</t>
  </si>
  <si>
    <t>7255,644642</t>
  </si>
  <si>
    <t>783,296598</t>
  </si>
  <si>
    <t>8455,590374</t>
  </si>
  <si>
    <t>1046,281162</t>
  </si>
  <si>
    <t>ЛОКАЛЬНЫЙ СМЕТНЫЙ РАСЧЕТ (СМЕТА) № 09-01-01</t>
  </si>
  <si>
    <t>Раздел 1. ПНР (ВОР 07-01-01)</t>
  </si>
  <si>
    <t>ГЭСНп01-11-013-01</t>
  </si>
  <si>
    <t>Замер полного сопротивления цепи "фаза-нуль"</t>
  </si>
  <si>
    <t>Приложение 8  метод. 421</t>
  </si>
  <si>
    <t>1			Приложение 8  метод. 421	Электротехнические устройства Доля пусконаладочных работ для объектов капитального строительства, %
"вхолостую"	K			0,8 ОЗП=0,8; ТЗ=0,8</t>
  </si>
  <si>
    <t>571/пр_2022_п.76</t>
  </si>
  <si>
    <t>при выполнении ПНР звеном (бригадой), которое выполнило монтаж этого же оборудования ОЗП=0,8; ТЗ=0,8</t>
  </si>
  <si>
    <t>3-200-03</t>
  </si>
  <si>
    <t>Инженер III категории</t>
  </si>
  <si>
    <t>Пр/812-083.0-1</t>
  </si>
  <si>
    <t>НР Пусконаладочные работы: 'вхолостую' - 80%, 'под нагрузкой' - 20%</t>
  </si>
  <si>
    <t>Пр/774-083.0</t>
  </si>
  <si>
    <t>СП Пусконаладочные работы: 'вхолостую' - 80%, 'под нагрузкой' - 20%</t>
  </si>
  <si>
    <t>ГЭСНп01-11-024-01</t>
  </si>
  <si>
    <t>Фазировка электрической линии или трансформатора с сетью напряжением: до 1 кВ</t>
  </si>
  <si>
    <t>Итоги по разделу 1 ПНР (ВОР 07-01-01) :</t>
  </si>
  <si>
    <t xml:space="preserve">     Прочие затраты</t>
  </si>
  <si>
    <t xml:space="preserve">          Пусконаладочные работы</t>
  </si>
  <si>
    <t xml:space="preserve"> Всего по разделу 1 ПНР (ВОР 07-01-01)</t>
  </si>
  <si>
    <t>926,8736</t>
  </si>
  <si>
    <t xml:space="preserve">          ПНР "вхолостую"</t>
  </si>
  <si>
    <t xml:space="preserve">                    Доли работ не назначены</t>
  </si>
  <si>
    <t>Разработка рабочей документации</t>
  </si>
  <si>
    <t>Контрольно-пропускной пункт</t>
  </si>
  <si>
    <t>ЗУ</t>
  </si>
  <si>
    <t>Итого</t>
  </si>
  <si>
    <t>Всего с НДС</t>
  </si>
  <si>
    <t>Возврат от разборки ВЗиС - 15% от суммы ВЗиС</t>
  </si>
  <si>
    <t>ВЗиС - 4,1% от суммы СМР</t>
  </si>
  <si>
    <t>Стоимость затрат в ценах утверждения сметной документации - 4 квартала 2024 года</t>
  </si>
  <si>
    <t>Индекс фактической инфляции*</t>
  </si>
  <si>
    <t xml:space="preserve">Стоимость затрат в ценах на дату формирования начальной (максимальной) цены контракта 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</si>
  <si>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</si>
  <si>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</si>
  <si>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В т.ч.: Оборудование</t>
  </si>
  <si>
    <t>Строительство</t>
  </si>
  <si>
    <t>Номера сметных расчетов (смет) и позиций в сметных расчетах (сметах), относящиеся к соответствующим конструктивным решениям (элементам), комплексам (видам) работ</t>
  </si>
  <si>
    <t>Наименование конструктивных решений (элементов), комплексов (видов) работ</t>
  </si>
  <si>
    <t>Количество (объем работ)</t>
  </si>
  <si>
    <t>2.2.1</t>
  </si>
  <si>
    <t>2.2.2</t>
  </si>
  <si>
    <t>2.2.3</t>
  </si>
  <si>
    <t>2.3.1</t>
  </si>
  <si>
    <t>2.3.2</t>
  </si>
  <si>
    <t>2.4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</si>
  <si>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</si>
  <si>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</si>
  <si>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</si>
  <si>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</si>
  <si>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</si>
  <si>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</si>
  <si>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</si>
  <si>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</si>
  <si>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</si>
  <si>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2.5</t>
  </si>
  <si>
    <t>2.6</t>
  </si>
  <si>
    <t>2.7</t>
  </si>
  <si>
    <t>2.8</t>
  </si>
  <si>
    <t>2.8.1</t>
  </si>
  <si>
    <t>2.8.2</t>
  </si>
  <si>
    <t>2.8.3</t>
  </si>
  <si>
    <t>2.9</t>
  </si>
  <si>
    <t>2.10</t>
  </si>
  <si>
    <t>2.11</t>
  </si>
  <si>
    <t>2.12</t>
  </si>
  <si>
    <t>2.13</t>
  </si>
  <si>
    <t>Ведомость объемов конструктивных решений (элементов) и комплексов (видов) работ</t>
  </si>
  <si>
    <t>(наименование объекта)</t>
  </si>
  <si>
    <t>комплекс</t>
  </si>
  <si>
    <t>затраты Заказчика</t>
  </si>
  <si>
    <t>затраты подрядчика</t>
  </si>
  <si>
    <t>возврат от разборки ВЗиС</t>
  </si>
  <si>
    <t>затраты подрядчика с учетом возврата от разборки ВЗиС</t>
  </si>
  <si>
    <t>в том числе (Справочно):</t>
  </si>
  <si>
    <t>Расчет начальной (максимальной) цены контракта при осуществлении закупки на выполнение подрядных работ по строительству объекта:</t>
  </si>
  <si>
    <t>Основания для расчета:</t>
  </si>
  <si>
    <t>2. Заключение Федерального автономного учреждения "Главное управление государственной экспертизы"от 23.06.2025 № 05-1-1-3-034797-2025</t>
  </si>
  <si>
    <t>3. Утвержденный сводный сметный расчет стоимости строительства  в ценах 4 квартала 2024 г. на сумму  2 284 107,57 тыс. руб.</t>
  </si>
  <si>
    <t>расположенного по адресу: Россия, Республика Дагестан, Дербентский район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</si>
  <si>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</si>
  <si>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</si>
  <si>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</si>
  <si>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</si>
  <si>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</si>
  <si>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</si>
  <si>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</si>
  <si>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</si>
  <si>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</si>
  <si>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</si>
  <si>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</si>
  <si>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</si>
  <si>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Цена, руб</t>
  </si>
  <si>
    <t>Всего</t>
  </si>
  <si>
    <t>в том числе Оборудование, руб</t>
  </si>
  <si>
    <t>Проект сметы контракта</t>
  </si>
  <si>
    <t>Итого без учета НДС</t>
  </si>
  <si>
    <t>НДС-20%</t>
  </si>
  <si>
    <t>ВСЕГО с учетом НДС</t>
  </si>
  <si>
    <t>база для начисления затрат на СК</t>
  </si>
  <si>
    <t>руб. с НДС</t>
  </si>
  <si>
    <t>норматив затрат на СК</t>
  </si>
  <si>
    <t>сумма затрат на СК</t>
  </si>
  <si>
    <t>Справочно:</t>
  </si>
  <si>
    <t>РАСЧЕТ НАЧАЛЬНОЙ МАКСИМАЛЬНОЙ ЦЕНЫ ДОГОВОРА</t>
  </si>
  <si>
    <t>на выполнение подрядных работ по строительству объекта:</t>
  </si>
  <si>
    <t>№ п.п.</t>
  </si>
  <si>
    <t>Перечень видов работ</t>
  </si>
  <si>
    <t xml:space="preserve"> Стоимость в прогнозных   ценах, руб.</t>
  </si>
  <si>
    <t>без учета НДС</t>
  </si>
  <si>
    <t>НДС-20 %</t>
  </si>
  <si>
    <t>с учетом НДС</t>
  </si>
  <si>
    <t xml:space="preserve">Разработка рабочей документации </t>
  </si>
  <si>
    <t>Строительство (строительно-монтажные работы, оборудование, прочие затраты)</t>
  </si>
  <si>
    <t>Заместитель руководителя управления направления сметного регулирования Управления проектов Департамента развития инфраструктуры</t>
  </si>
  <si>
    <t>Татаринова Е.А.</t>
  </si>
  <si>
    <t>Протокол</t>
  </si>
  <si>
    <t>начальной (максимальной) цены контракта</t>
  </si>
  <si>
    <t xml:space="preserve">Начальная (максимальная ) цена контракта составляет </t>
  </si>
  <si>
    <t>руб. с учетом НДС</t>
  </si>
  <si>
    <t>Начальная (максимальная ) цена контракта включает в себя расходы:</t>
  </si>
  <si>
    <t>1.</t>
  </si>
  <si>
    <t>Разработка рабочей документации;</t>
  </si>
  <si>
    <t>2.</t>
  </si>
  <si>
    <t>3.</t>
  </si>
  <si>
    <t>Затраты на оплату труда рабочих-строителей и рабочих, обслуживающих строительные машины и механизмы;</t>
  </si>
  <si>
    <t>4.</t>
  </si>
  <si>
    <t>Затраты на эксплуатацию машин и механизмов;</t>
  </si>
  <si>
    <t>Затраты на приобретение материалов, изделий и конструкций;</t>
  </si>
  <si>
    <t>Затраты на приобретение оборудования, включая заготовительно-складские расходы;</t>
  </si>
  <si>
    <t>Накладные расходы;</t>
  </si>
  <si>
    <t>Сметную прибыль;</t>
  </si>
  <si>
    <t>Затраты на строительство временных зданий и сооружений (ВЗИС) с учетом возврата от разборки ВЗИС в размере 15 %
от суммы затрат на их возведение;</t>
  </si>
  <si>
    <t>10.</t>
  </si>
  <si>
    <t>Затраты на зимнее удорожание;</t>
  </si>
  <si>
    <t>11.</t>
  </si>
  <si>
    <t>Пусконаладочные работы;</t>
  </si>
  <si>
    <t>12.</t>
  </si>
  <si>
    <t>Плату за выбросы в атмосферный воздух;</t>
  </si>
  <si>
    <t>13.</t>
  </si>
  <si>
    <t>14.</t>
  </si>
  <si>
    <t>15.</t>
  </si>
  <si>
    <t>Затраты по перевозке работников к месту работы и обратно;</t>
  </si>
  <si>
    <t>16.</t>
  </si>
  <si>
    <t>Резерв средств на непредвиденные работы и затраты;</t>
  </si>
  <si>
    <t>Налог на добавленную стоимость в размере 20%.</t>
  </si>
  <si>
    <t>Приложение:</t>
  </si>
  <si>
    <t>Расчет начальной (максимальной) цены контракта.</t>
  </si>
  <si>
    <t>Геодезическая разбивочная основа;</t>
  </si>
  <si>
    <t>Затраты на производственный экологический контроль (мониторинг);</t>
  </si>
  <si>
    <t>ПОЯСНИТЕЛЬНАЯ ЗАПИСКА</t>
  </si>
  <si>
    <t>К РАСЧЕТУ НАЧАЛЬНОЙ МАКСИМАЛЬНОЙ ЦЕНЫ ДОГОВОРА</t>
  </si>
  <si>
    <t xml:space="preserve">Начальная максимальная цена договора (далее - НМЦД) определена в соответствии с требованием Федерального Закона  от 05.04.2013 г. № 44 "О контрактной системе в сфере закупок товаров, работ, услуг для обеспечения государственных и муниципальных нужд", Порядком определения начальной (максимальной) цены контракта, цены контракта, заключаемого с единственным поставщиком (подрядчиком, исполнителем), начальной цены единицы товара, работы, услуги при осуществлении закупок в сфере градостроительной деятельности (за исключением территориального планирования), утвержденным приказом Министерства строительства и жилищно-коммунального хозяйства Российской Федерации от 23 декабря 2019 г. № 841/пр. </t>
  </si>
  <si>
    <t>Расчет стоимости строительства выполнен проектно- сметным методом.</t>
  </si>
  <si>
    <t>Описание метода расчета стоимости проектных работ и строительства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</si>
  <si>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</si>
  <si>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</si>
  <si>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</si>
  <si>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>Заместитель руководителя управления
направления сметного регулирования Управления проектов
Департамента развития инфраструктуры</t>
  </si>
  <si>
    <t>Цена работ учитывает все затраты Подрядчика, включая стоимость проектных работ стадии "Рабочая документация", стоимость приобретения материалов и оборудования, заготовительно-складские расходы, стоимость строительно-монтажных и пусконаладочных работ, прочих затрат согласно перечню затрат, учтенному сводным сметным расчетом стоимости строительства, накладных расходов, сметной прибыли.</t>
  </si>
  <si>
    <t>Для расчета цены строительства  использован сводный сметный расчет, локальные сметные расчеты и расчеты прочих затрат в ценах IV квартала 2024 года, получившие положительное заключение ФАУ "Главгосэкспертиза России" от 23.06.2025 № 05-1-1-3-034797-2025.</t>
  </si>
  <si>
    <t>1. Приказ об утверждении проектной документации, включая сводный сметный расчет стоимости строительства от 07.07.2025 № ПР-25-194</t>
  </si>
  <si>
    <r>
      <t xml:space="preserve">График работ  </t>
    </r>
    <r>
      <rPr>
        <b/>
        <sz val="28"/>
        <color rgb="FFFF0000"/>
        <rFont val="Times New Roman"/>
        <family val="1"/>
        <charset val="204"/>
      </rPr>
      <t>ССР</t>
    </r>
    <r>
      <rPr>
        <b/>
        <sz val="28"/>
        <color theme="1"/>
        <rFont val="Times New Roman"/>
        <family val="1"/>
        <charset val="204"/>
      </rPr>
      <t xml:space="preserve">
«Всесезонный туристско-рекреационный комплекс «Каспийский прибрежный кластер», Республика Дагестан. Автомобильные дороги»</t>
    </r>
  </si>
  <si>
    <t>Ед.
Изм.</t>
  </si>
  <si>
    <t>Начало</t>
  </si>
  <si>
    <t>Окончание</t>
  </si>
  <si>
    <t>Июль</t>
  </si>
  <si>
    <t>Август</t>
  </si>
  <si>
    <t>Сентябрь</t>
  </si>
  <si>
    <t>Октябрь</t>
  </si>
  <si>
    <t>Ноябрь</t>
  </si>
  <si>
    <t>Декабрь</t>
  </si>
  <si>
    <t>I</t>
  </si>
  <si>
    <t>ВТРК  «Каспийский прибрежный кластер»</t>
  </si>
  <si>
    <t>Автомобильные дороги</t>
  </si>
  <si>
    <t>Работы подготовительного периода</t>
  </si>
  <si>
    <t>1.1.1</t>
  </si>
  <si>
    <t>Подписание сторонами акта о соответствии состояния земельного участка (объекта капитального строительства, подлежащего реконструкции) условиям контракта</t>
  </si>
  <si>
    <t>1.1.2</t>
  </si>
  <si>
    <t>Передача подрядчику копии разрешения на строительство, реконструкцию объекта; копии решения собственника имущества о его сносе (при необходимости); копии разрешения на вырубку зеленых и лесных насаждений; копии технических условий и разрешений на временное присоединение объекта к сетям инженерно-технического обеспечения в соответствии с проектом организации строительства</t>
  </si>
  <si>
    <t>1.1.3</t>
  </si>
  <si>
    <t>Обустройство временных проездов и площадок на территории производства работ</t>
  </si>
  <si>
    <t>комп</t>
  </si>
  <si>
    <t>Создание ГРО</t>
  </si>
  <si>
    <t>1.4</t>
  </si>
  <si>
    <t xml:space="preserve">Основной период строительства </t>
  </si>
  <si>
    <t>1.4.1</t>
  </si>
  <si>
    <t>1.4.1.1</t>
  </si>
  <si>
    <t>1.4.1.2</t>
  </si>
  <si>
    <t>1.4.1.3</t>
  </si>
  <si>
    <t>1.4.2</t>
  </si>
  <si>
    <t>1.4.2.1</t>
  </si>
  <si>
    <t>1.4.2.2</t>
  </si>
  <si>
    <t>1.4.3</t>
  </si>
  <si>
    <t>1.4.3.1</t>
  </si>
  <si>
    <t>1.4.3.2</t>
  </si>
  <si>
    <t>1.4.3.3</t>
  </si>
  <si>
    <t>1.4.3.4</t>
  </si>
  <si>
    <t>1.4.3.5</t>
  </si>
  <si>
    <t>1.4.3.6</t>
  </si>
  <si>
    <t>1.4.3.7</t>
  </si>
  <si>
    <t>1.4.3.8</t>
  </si>
  <si>
    <t>1.4.3.9</t>
  </si>
  <si>
    <t>1.4.4</t>
  </si>
  <si>
    <t>1.4.5</t>
  </si>
  <si>
    <t>1.4.6</t>
  </si>
  <si>
    <t>1.4.7</t>
  </si>
  <si>
    <t>1.4.7.1</t>
  </si>
  <si>
    <t>1.4.7.2</t>
  </si>
  <si>
    <t>1.4.7.3</t>
  </si>
  <si>
    <t>1.4.8</t>
  </si>
  <si>
    <t>1.5</t>
  </si>
  <si>
    <t>Ввод объекта в эксплуатацию</t>
  </si>
  <si>
    <t>1.5.1</t>
  </si>
  <si>
    <t>Подключение объекта к сетям инженерно-технического обеспечения в соответствии с техническими условиями, предусмотренными проектной документацией (подключение к сетям смежных проектов: «Инженерные сети» и «МФЦ»).</t>
  </si>
  <si>
    <t>1.5.2</t>
  </si>
  <si>
    <t>Подписание акта о соответствии состояния земельного участка условиям контракта при завершении строительства, реконструкции объекта</t>
  </si>
  <si>
    <t>1.5.3</t>
  </si>
  <si>
    <t>Получение заключения о соответствии (ЗОС) от госстройнадзора</t>
  </si>
  <si>
    <t>1.5.4</t>
  </si>
  <si>
    <t>Получение разрешения на ввод объекта в эксплуатацию</t>
  </si>
  <si>
    <t>В расчете учтены затраты на временные здания и сооружения в размере 4,1% от суммы строительно-монтажных работ, зимнее удорожание по типам конструкций и видам работ в процентной норме от суммы строительно-монтажных работ с учетом временных зданий и сооружений согласно методике, утвержденной приказом Минстроя РФ №325/пр, непредвиденные затраты в размере согласно сводному сметному расчету 3 %  от итоговой суммы затрат по смете контракта  и возврат от разборки временных зданий и сооружений в размере 15% от суммы затрат на их возведение.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</si>
</sst>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#,##0.000"/>
    <numFmt numFmtId="165" formatCode="0.000"/>
    <numFmt numFmtId="166" formatCode="0.0"/>
    <numFmt numFmtId="167" formatCode="#,##0.00\ _₽"/>
    <numFmt numFmtId="168" formatCode="0.0000"/>
    <numFmt numFmtId="169" formatCode="0.00000"/>
    <numFmt numFmtId="170" formatCode="0.000000"/>
    <numFmt numFmtId="171" formatCode="0.0000000"/>
    <numFmt numFmtId="172" formatCode="_-* #,##0.00\ _₽_-;\-* #,##0.00\ _₽_-;_-* &quot;-&quot;??\ _₽_-;_-@_-"/>
  </numFmts>
  <fonts count="128" x14ac:knownFonts="1">
    <font>
      <sz val="11"/>
      <color rgb="FF000000"/>
      <name val="Calibri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8"/>
      <color rgb="FFFF0000"/>
      <name val="Arial"/>
      <family val="2"/>
      <charset val="204"/>
    </font>
    <font>
      <sz val="6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204"/>
    </font>
    <font>
      <i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sz val="10"/>
      <name val="Arial Cyr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sz val="8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8"/>
      <color rgb="FF000000"/>
      <name val="Arial"/>
      <family val="2"/>
      <charset val="204"/>
    </font>
    <font>
      <u/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i/>
      <vertAlign val="subscript"/>
      <sz val="10"/>
      <name val="Times New Roman"/>
      <family val="1"/>
      <charset val="204"/>
    </font>
    <font>
      <b/>
      <vertAlign val="subscript"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Helv"/>
      <charset val="204"/>
    </font>
    <font>
      <u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2"/>
      <name val="Times New Roman Cyr"/>
      <family val="1"/>
      <charset val="204"/>
    </font>
    <font>
      <b/>
      <sz val="12"/>
      <name val="Times New Roman Cyr"/>
      <family val="1"/>
      <charset val="204"/>
    </font>
    <font>
      <b/>
      <i/>
      <sz val="12"/>
      <name val="Times New Roman Cyr"/>
      <charset val="204"/>
    </font>
    <font>
      <sz val="12"/>
      <color theme="1"/>
      <name val="Times New Roman Cyr"/>
      <charset val="204"/>
    </font>
    <font>
      <i/>
      <sz val="12"/>
      <name val="Times New Roman Cyr"/>
      <family val="1"/>
      <charset val="204"/>
    </font>
    <font>
      <i/>
      <sz val="12"/>
      <name val="Times New Roman Cyr"/>
      <charset val="204"/>
    </font>
    <font>
      <sz val="12"/>
      <color theme="1"/>
      <name val="Times New Roman Cyr"/>
      <family val="1"/>
      <charset val="204"/>
    </font>
    <font>
      <sz val="12"/>
      <name val="Times New Roman Cyr"/>
      <charset val="204"/>
    </font>
    <font>
      <i/>
      <sz val="12"/>
      <color theme="1"/>
      <name val="Times New Roman Cyr"/>
      <charset val="204"/>
    </font>
    <font>
      <sz val="11"/>
      <color theme="1"/>
      <name val="Times New Roman Cyr"/>
      <charset val="204"/>
    </font>
    <font>
      <b/>
      <sz val="12"/>
      <name val="Times New Roman Cyr"/>
      <charset val="204"/>
    </font>
    <font>
      <b/>
      <u/>
      <sz val="12"/>
      <color theme="1"/>
      <name val="Times New Roman Cyr"/>
      <charset val="204"/>
    </font>
    <font>
      <b/>
      <i/>
      <u/>
      <sz val="12"/>
      <color theme="1"/>
      <name val="Times New Roman Cyr"/>
      <charset val="204"/>
    </font>
    <font>
      <i/>
      <u/>
      <sz val="12"/>
      <color theme="1"/>
      <name val="Times New Roman Cyr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8"/>
      <color rgb="FFFFFFFF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Arial"/>
      <family val="2"/>
      <charset val="204"/>
    </font>
    <font>
      <i/>
      <sz val="8"/>
      <color rgb="FFFFFFFF"/>
      <name val="Arial"/>
      <family val="2"/>
      <charset val="204"/>
    </font>
    <font>
      <b/>
      <sz val="8"/>
      <color rgb="FFFFFFFF"/>
      <name val="Arial"/>
      <family val="2"/>
      <charset val="204"/>
    </font>
    <font>
      <i/>
      <sz val="8"/>
      <color rgb="FF7F7F7F"/>
      <name val="Arial"/>
      <family val="2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8"/>
      <color rgb="FF000000"/>
      <name val="Arial"/>
      <family val="2"/>
      <charset val="204"/>
    </font>
    <font>
      <u/>
      <sz val="12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i/>
      <u/>
      <sz val="12"/>
      <color rgb="FF000000"/>
      <name val="Times New Roman"/>
      <family val="1"/>
      <charset val="204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i/>
      <u/>
      <sz val="12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b/>
      <sz val="18"/>
      <color rgb="FF363636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u/>
      <sz val="18"/>
      <color rgb="FF000000"/>
      <name val="Times New Roman"/>
      <family val="1"/>
      <charset val="204"/>
    </font>
    <font>
      <b/>
      <u/>
      <sz val="18"/>
      <color theme="1"/>
      <name val="Times New Roman"/>
      <family val="1"/>
      <charset val="204"/>
    </font>
    <font>
      <b/>
      <u/>
      <sz val="18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9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/>
      <diagonal/>
    </border>
    <border>
      <left style="medium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/>
      <right style="medium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medium">
        <color indexed="64"/>
      </right>
      <top style="dashDot">
        <color indexed="64"/>
      </top>
      <bottom/>
      <diagonal/>
    </border>
    <border>
      <left style="medium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medium">
        <color indexed="64"/>
      </left>
      <right/>
      <top style="dashDot">
        <color indexed="64"/>
      </top>
      <bottom style="medium">
        <color indexed="64"/>
      </bottom>
      <diagonal/>
    </border>
    <border>
      <left/>
      <right/>
      <top style="dashDot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27">
    <xf numFmtId="0" fontId="0" fillId="0" borderId="0"/>
    <xf numFmtId="0" fontId="25" fillId="0" borderId="0"/>
    <xf numFmtId="0" fontId="28" fillId="0" borderId="0"/>
    <xf numFmtId="0" fontId="28" fillId="0" borderId="0"/>
    <xf numFmtId="0" fontId="17" fillId="0" borderId="0"/>
    <xf numFmtId="0" fontId="2" fillId="0" borderId="0"/>
    <xf numFmtId="0" fontId="17" fillId="0" borderId="0"/>
    <xf numFmtId="0" fontId="69" fillId="0" borderId="0" applyFill="0" applyProtection="0"/>
    <xf numFmtId="0" fontId="76" fillId="0" borderId="0">
      <alignment horizontal="center" vertical="center"/>
    </xf>
    <xf numFmtId="0" fontId="77" fillId="0" borderId="0">
      <alignment horizontal="center" vertical="top"/>
    </xf>
    <xf numFmtId="0" fontId="78" fillId="0" borderId="0">
      <alignment horizontal="left" vertical="top"/>
    </xf>
    <xf numFmtId="0" fontId="77" fillId="0" borderId="0">
      <alignment horizontal="left" vertical="top"/>
    </xf>
    <xf numFmtId="0" fontId="77" fillId="0" borderId="10">
      <alignment horizontal="center" vertical="top"/>
    </xf>
    <xf numFmtId="0" fontId="77" fillId="0" borderId="10">
      <alignment horizontal="left" vertical="center"/>
    </xf>
    <xf numFmtId="0" fontId="77" fillId="0" borderId="10">
      <alignment horizontal="right" vertical="center"/>
    </xf>
    <xf numFmtId="43" fontId="93" fillId="0" borderId="0" applyFont="0" applyFill="0" applyBorder="0" applyAlignment="0" applyProtection="0"/>
    <xf numFmtId="0" fontId="1" fillId="6" borderId="0" applyNumberFormat="0" applyBorder="0" applyAlignment="0" applyProtection="0"/>
    <xf numFmtId="0" fontId="95" fillId="0" borderId="0"/>
    <xf numFmtId="0" fontId="28" fillId="0" borderId="0"/>
    <xf numFmtId="0" fontId="25" fillId="0" borderId="0"/>
    <xf numFmtId="0" fontId="95" fillId="0" borderId="0"/>
    <xf numFmtId="0" fontId="113" fillId="0" borderId="0"/>
    <xf numFmtId="0" fontId="17" fillId="0" borderId="0"/>
    <xf numFmtId="0" fontId="1" fillId="0" borderId="0"/>
    <xf numFmtId="0" fontId="28" fillId="0" borderId="0"/>
    <xf numFmtId="0" fontId="17" fillId="0" borderId="0"/>
    <xf numFmtId="0" fontId="94" fillId="0" borderId="0"/>
  </cellStyleXfs>
  <cellXfs count="1278">
    <xf numFmtId="0" fontId="0" fillId="0" borderId="0" xfId="0"/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/>
    <xf numFmtId="49" fontId="4" fillId="0" borderId="0" xfId="0" applyNumberFormat="1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vertical="top"/>
    </xf>
    <xf numFmtId="0" fontId="5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>
      <alignment horizontal="left"/>
    </xf>
    <xf numFmtId="0" fontId="3" fillId="0" borderId="7" xfId="0" applyNumberFormat="1" applyFont="1" applyFill="1" applyBorder="1" applyAlignment="1" applyProtection="1">
      <alignment wrapText="1"/>
    </xf>
    <xf numFmtId="0" fontId="3" fillId="0" borderId="10" xfId="0" applyNumberFormat="1" applyFont="1" applyFill="1" applyBorder="1" applyAlignment="1" applyProtection="1">
      <alignment horizontal="center" vertical="top" wrapText="1"/>
    </xf>
    <xf numFmtId="0" fontId="9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wrapText="1"/>
    </xf>
    <xf numFmtId="0" fontId="10" fillId="0" borderId="0" xfId="0" applyNumberFormat="1" applyFont="1" applyFill="1" applyBorder="1" applyAlignment="1" applyProtection="1">
      <alignment wrapText="1"/>
    </xf>
    <xf numFmtId="49" fontId="3" fillId="0" borderId="10" xfId="0" applyNumberFormat="1" applyFont="1" applyFill="1" applyBorder="1" applyAlignment="1" applyProtection="1">
      <alignment horizontal="center" vertical="top" wrapText="1"/>
    </xf>
    <xf numFmtId="0" fontId="3" fillId="0" borderId="10" xfId="0" applyNumberFormat="1" applyFont="1" applyFill="1" applyBorder="1" applyAlignment="1" applyProtection="1">
      <alignment horizontal="left" vertical="top" wrapText="1"/>
    </xf>
    <xf numFmtId="4" fontId="3" fillId="0" borderId="10" xfId="0" applyNumberFormat="1" applyFont="1" applyFill="1" applyBorder="1" applyAlignment="1" applyProtection="1">
      <alignment horizontal="right" vertical="top" wrapText="1"/>
    </xf>
    <xf numFmtId="0" fontId="11" fillId="0" borderId="10" xfId="0" applyNumberFormat="1" applyFont="1" applyFill="1" applyBorder="1" applyAlignment="1" applyProtection="1"/>
    <xf numFmtId="4" fontId="11" fillId="0" borderId="10" xfId="0" applyNumberFormat="1" applyFont="1" applyFill="1" applyBorder="1" applyAlignment="1" applyProtection="1">
      <alignment horizontal="right" vertical="top" wrapText="1"/>
    </xf>
    <xf numFmtId="4" fontId="11" fillId="0" borderId="10" xfId="0" applyNumberFormat="1" applyFont="1" applyFill="1" applyBorder="1" applyAlignment="1" applyProtection="1">
      <alignment horizontal="right" vertical="top"/>
    </xf>
    <xf numFmtId="0" fontId="11" fillId="0" borderId="0" xfId="0" applyNumberFormat="1" applyFont="1" applyFill="1" applyBorder="1" applyAlignment="1" applyProtection="1">
      <alignment wrapText="1"/>
    </xf>
    <xf numFmtId="0" fontId="6" fillId="0" borderId="0" xfId="0" applyNumberFormat="1" applyFont="1" applyFill="1" applyBorder="1" applyAlignment="1" applyProtection="1">
      <alignment wrapText="1"/>
    </xf>
    <xf numFmtId="0" fontId="11" fillId="0" borderId="10" xfId="0" applyNumberFormat="1" applyFont="1" applyFill="1" applyBorder="1" applyAlignment="1" applyProtection="1">
      <alignment horizontal="right" vertical="top" wrapText="1"/>
    </xf>
    <xf numFmtId="0" fontId="3" fillId="0" borderId="10" xfId="0" applyNumberFormat="1" applyFont="1" applyFill="1" applyBorder="1" applyAlignment="1" applyProtection="1"/>
    <xf numFmtId="1" fontId="3" fillId="0" borderId="10" xfId="0" applyNumberFormat="1" applyFont="1" applyFill="1" applyBorder="1" applyAlignment="1" applyProtection="1">
      <alignment horizontal="center" vertical="top" wrapText="1"/>
    </xf>
    <xf numFmtId="0" fontId="3" fillId="0" borderId="0" xfId="0" applyNumberFormat="1" applyFont="1" applyFill="1" applyBorder="1" applyAlignment="1" applyProtection="1">
      <alignment vertical="top"/>
    </xf>
    <xf numFmtId="0" fontId="4" fillId="0" borderId="0" xfId="0" applyNumberFormat="1" applyFont="1" applyFill="1" applyBorder="1" applyAlignment="1" applyProtection="1">
      <alignment horizontal="left" vertical="top"/>
    </xf>
    <xf numFmtId="0" fontId="4" fillId="0" borderId="0" xfId="0" applyNumberFormat="1" applyFont="1" applyFill="1" applyBorder="1" applyAlignment="1" applyProtection="1">
      <alignment vertical="top"/>
    </xf>
    <xf numFmtId="0" fontId="3" fillId="0" borderId="0" xfId="0" applyNumberFormat="1" applyFont="1" applyFill="1" applyBorder="1" applyAlignment="1" applyProtection="1">
      <alignment vertical="top" wrapText="1"/>
    </xf>
    <xf numFmtId="0" fontId="4" fillId="0" borderId="0" xfId="0" applyNumberFormat="1" applyFont="1" applyFill="1" applyBorder="1" applyAlignment="1" applyProtection="1">
      <alignment vertical="top" wrapText="1"/>
    </xf>
    <xf numFmtId="0" fontId="3" fillId="0" borderId="0" xfId="0" applyNumberFormat="1" applyFont="1" applyFill="1" applyBorder="1" applyAlignment="1" applyProtection="1">
      <alignment horizontal="center" vertical="top"/>
    </xf>
    <xf numFmtId="0" fontId="4" fillId="0" borderId="0" xfId="0" applyNumberFormat="1" applyFont="1" applyFill="1" applyBorder="1" applyAlignment="1" applyProtection="1">
      <alignment horizontal="center" vertical="top"/>
    </xf>
    <xf numFmtId="0" fontId="3" fillId="0" borderId="0" xfId="0" applyNumberFormat="1" applyFont="1" applyFill="1" applyBorder="1" applyAlignment="1" applyProtection="1">
      <alignment horizontal="center" vertical="top" wrapText="1"/>
    </xf>
    <xf numFmtId="0" fontId="4" fillId="0" borderId="1" xfId="0" applyNumberFormat="1" applyFont="1" applyFill="1" applyBorder="1" applyAlignment="1" applyProtection="1">
      <alignment horizontal="left" vertical="top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applyFont="1"/>
    <xf numFmtId="49" fontId="4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49" fontId="4" fillId="0" borderId="0" xfId="0" applyNumberFormat="1" applyFont="1" applyAlignment="1">
      <alignment horizontal="left"/>
    </xf>
    <xf numFmtId="49" fontId="4" fillId="0" borderId="1" xfId="0" applyNumberFormat="1" applyFont="1" applyBorder="1" applyAlignment="1">
      <alignment horizontal="left"/>
    </xf>
    <xf numFmtId="0" fontId="6" fillId="0" borderId="0" xfId="0" applyFont="1" applyAlignment="1">
      <alignment horizontal="left" vertical="top"/>
    </xf>
    <xf numFmtId="0" fontId="5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right" vertical="top"/>
    </xf>
    <xf numFmtId="0" fontId="4" fillId="0" borderId="0" xfId="0" applyFont="1" applyAlignment="1">
      <alignment horizontal="left"/>
    </xf>
    <xf numFmtId="0" fontId="4" fillId="0" borderId="1" xfId="0" applyFont="1" applyBorder="1" applyAlignment="1">
      <alignment horizontal="right" vertical="top"/>
    </xf>
    <xf numFmtId="0" fontId="5" fillId="0" borderId="0" xfId="0" applyFont="1" applyAlignment="1">
      <alignment horizontal="right" vertical="top"/>
    </xf>
    <xf numFmtId="0" fontId="15" fillId="0" borderId="1" xfId="0" applyFont="1" applyBorder="1" applyAlignment="1">
      <alignment horizontal="center" vertical="top"/>
    </xf>
    <xf numFmtId="4" fontId="4" fillId="0" borderId="1" xfId="0" applyNumberFormat="1" applyFont="1" applyBorder="1" applyAlignment="1">
      <alignment horizontal="right" vertical="top"/>
    </xf>
    <xf numFmtId="0" fontId="5" fillId="0" borderId="0" xfId="0" applyFont="1"/>
    <xf numFmtId="0" fontId="15" fillId="0" borderId="0" xfId="0" applyFont="1" applyAlignment="1">
      <alignment horizontal="center" vertical="top"/>
    </xf>
    <xf numFmtId="4" fontId="4" fillId="0" borderId="0" xfId="0" applyNumberFormat="1" applyFont="1" applyAlignment="1">
      <alignment horizontal="right" vertical="top"/>
    </xf>
    <xf numFmtId="0" fontId="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3" fillId="0" borderId="10" xfId="0" applyFont="1" applyBorder="1" applyAlignment="1">
      <alignment horizontal="center" vertical="top" wrapText="1"/>
    </xf>
    <xf numFmtId="49" fontId="3" fillId="0" borderId="10" xfId="0" applyNumberFormat="1" applyFont="1" applyBorder="1" applyAlignment="1">
      <alignment horizontal="center" vertical="top" wrapText="1"/>
    </xf>
    <xf numFmtId="0" fontId="3" fillId="0" borderId="10" xfId="0" applyFont="1" applyBorder="1" applyAlignment="1">
      <alignment horizontal="left" vertical="top" wrapText="1"/>
    </xf>
    <xf numFmtId="4" fontId="3" fillId="0" borderId="10" xfId="0" applyNumberFormat="1" applyFont="1" applyBorder="1" applyAlignment="1">
      <alignment horizontal="right" vertical="top" wrapText="1"/>
    </xf>
    <xf numFmtId="0" fontId="11" fillId="0" borderId="10" xfId="0" applyFont="1" applyBorder="1"/>
    <xf numFmtId="4" fontId="11" fillId="0" borderId="10" xfId="0" applyNumberFormat="1" applyFont="1" applyBorder="1" applyAlignment="1">
      <alignment horizontal="right" vertical="top" wrapText="1"/>
    </xf>
    <xf numFmtId="4" fontId="11" fillId="0" borderId="10" xfId="0" applyNumberFormat="1" applyFont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right" vertical="top"/>
    </xf>
    <xf numFmtId="0" fontId="9" fillId="0" borderId="0" xfId="0" applyFont="1" applyAlignment="1">
      <alignment vertical="top"/>
    </xf>
    <xf numFmtId="0" fontId="9" fillId="0" borderId="0" xfId="0" applyFont="1"/>
    <xf numFmtId="0" fontId="17" fillId="0" borderId="0" xfId="0" applyFont="1" applyAlignment="1">
      <alignment wrapText="1"/>
    </xf>
    <xf numFmtId="49" fontId="17" fillId="0" borderId="0" xfId="0" applyNumberFormat="1" applyFont="1" applyAlignment="1">
      <alignment wrapText="1"/>
    </xf>
    <xf numFmtId="0" fontId="0" fillId="0" borderId="0" xfId="0" applyAlignment="1">
      <alignment horizontal="center" vertical="top" wrapText="1"/>
    </xf>
    <xf numFmtId="0" fontId="17" fillId="0" borderId="0" xfId="0" applyFont="1" applyAlignment="1">
      <alignment vertical="center"/>
    </xf>
    <xf numFmtId="0" fontId="0" fillId="0" borderId="0" xfId="0" applyAlignment="1">
      <alignment horizontal="center" vertical="top"/>
    </xf>
    <xf numFmtId="0" fontId="0" fillId="0" borderId="10" xfId="0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left" vertical="top" wrapText="1"/>
    </xf>
    <xf numFmtId="49" fontId="17" fillId="0" borderId="10" xfId="0" applyNumberFormat="1" applyFont="1" applyBorder="1" applyAlignment="1">
      <alignment horizontal="left" vertical="top" wrapText="1"/>
    </xf>
    <xf numFmtId="4" fontId="17" fillId="0" borderId="10" xfId="0" applyNumberFormat="1" applyFont="1" applyBorder="1" applyAlignment="1">
      <alignment horizontal="center" vertical="top" wrapText="1"/>
    </xf>
    <xf numFmtId="4" fontId="22" fillId="0" borderId="10" xfId="0" applyNumberFormat="1" applyFont="1" applyBorder="1" applyAlignment="1">
      <alignment horizontal="center" vertical="top" wrapText="1"/>
    </xf>
    <xf numFmtId="164" fontId="22" fillId="0" borderId="10" xfId="0" applyNumberFormat="1" applyFont="1" applyBorder="1" applyAlignment="1">
      <alignment horizontal="center" vertical="top" wrapText="1"/>
    </xf>
    <xf numFmtId="49" fontId="23" fillId="0" borderId="10" xfId="0" applyNumberFormat="1" applyFont="1" applyBorder="1" applyAlignment="1">
      <alignment horizontal="left" vertical="top" wrapText="1"/>
    </xf>
    <xf numFmtId="49" fontId="0" fillId="0" borderId="0" xfId="0" applyNumberFormat="1"/>
    <xf numFmtId="164" fontId="0" fillId="0" borderId="0" xfId="0" applyNumberFormat="1"/>
    <xf numFmtId="0" fontId="24" fillId="0" borderId="0" xfId="0" applyFont="1"/>
    <xf numFmtId="0" fontId="17" fillId="0" borderId="0" xfId="0" applyFont="1"/>
    <xf numFmtId="0" fontId="26" fillId="0" borderId="0" xfId="1" applyFont="1" applyAlignment="1">
      <alignment horizontal="left"/>
    </xf>
    <xf numFmtId="0" fontId="27" fillId="0" borderId="0" xfId="1" applyFont="1"/>
    <xf numFmtId="0" fontId="26" fillId="0" borderId="0" xfId="1" applyFont="1"/>
    <xf numFmtId="0" fontId="26" fillId="0" borderId="1" xfId="1" applyFont="1" applyBorder="1" applyAlignment="1">
      <alignment horizontal="left" vertical="top"/>
    </xf>
    <xf numFmtId="0" fontId="29" fillId="0" borderId="1" xfId="2" applyFont="1" applyBorder="1"/>
    <xf numFmtId="0" fontId="30" fillId="0" borderId="0" xfId="1" applyFont="1"/>
    <xf numFmtId="0" fontId="31" fillId="0" borderId="2" xfId="1" applyFont="1" applyBorder="1"/>
    <xf numFmtId="0" fontId="31" fillId="0" borderId="0" xfId="1" applyFont="1"/>
    <xf numFmtId="0" fontId="29" fillId="0" borderId="0" xfId="2" applyFont="1"/>
    <xf numFmtId="0" fontId="26" fillId="0" borderId="1" xfId="1" applyFont="1" applyBorder="1"/>
    <xf numFmtId="0" fontId="32" fillId="0" borderId="0" xfId="1" applyFont="1" applyAlignment="1">
      <alignment horizontal="left" vertical="top"/>
    </xf>
    <xf numFmtId="0" fontId="28" fillId="0" borderId="0" xfId="3"/>
    <xf numFmtId="0" fontId="33" fillId="2" borderId="0" xfId="4" applyFont="1" applyFill="1"/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vertical="top"/>
    </xf>
    <xf numFmtId="0" fontId="30" fillId="0" borderId="1" xfId="0" applyFont="1" applyBorder="1"/>
    <xf numFmtId="0" fontId="34" fillId="0" borderId="1" xfId="0" applyFont="1" applyBorder="1"/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 wrapText="1"/>
    </xf>
    <xf numFmtId="0" fontId="20" fillId="0" borderId="0" xfId="0" applyFont="1" applyAlignment="1">
      <alignment vertical="top"/>
    </xf>
    <xf numFmtId="0" fontId="20" fillId="0" borderId="0" xfId="0" applyFont="1"/>
    <xf numFmtId="0" fontId="36" fillId="0" borderId="0" xfId="0" applyFont="1"/>
    <xf numFmtId="0" fontId="20" fillId="0" borderId="0" xfId="0" applyFont="1" applyAlignment="1">
      <alignment horizontal="left" indent="1"/>
    </xf>
    <xf numFmtId="0" fontId="20" fillId="0" borderId="0" xfId="0" applyFont="1" applyAlignment="1">
      <alignment horizontal="left" vertical="top" wrapText="1"/>
    </xf>
    <xf numFmtId="0" fontId="3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20" fillId="0" borderId="3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49" fontId="30" fillId="0" borderId="3" xfId="0" applyNumberFormat="1" applyFont="1" applyBorder="1" applyAlignment="1">
      <alignment horizontal="center" vertical="top" wrapText="1"/>
    </xf>
    <xf numFmtId="0" fontId="30" fillId="0" borderId="3" xfId="0" applyFont="1" applyBorder="1" applyAlignment="1">
      <alignment horizontal="left" vertical="top" wrapText="1"/>
    </xf>
    <xf numFmtId="0" fontId="30" fillId="0" borderId="3" xfId="0" applyFont="1" applyBorder="1" applyAlignment="1">
      <alignment horizontal="center" vertical="top" wrapText="1"/>
    </xf>
    <xf numFmtId="4" fontId="30" fillId="0" borderId="3" xfId="0" applyNumberFormat="1" applyFont="1" applyBorder="1" applyAlignment="1">
      <alignment horizontal="right" vertical="top" wrapText="1"/>
    </xf>
    <xf numFmtId="0" fontId="30" fillId="0" borderId="8" xfId="0" applyFont="1" applyBorder="1"/>
    <xf numFmtId="0" fontId="30" fillId="0" borderId="8" xfId="0" applyFont="1" applyBorder="1" applyAlignment="1">
      <alignment wrapText="1"/>
    </xf>
    <xf numFmtId="49" fontId="21" fillId="0" borderId="8" xfId="0" applyNumberFormat="1" applyFont="1" applyBorder="1" applyAlignment="1">
      <alignment wrapText="1"/>
    </xf>
    <xf numFmtId="49" fontId="21" fillId="0" borderId="8" xfId="0" applyNumberFormat="1" applyFont="1" applyBorder="1" applyAlignment="1">
      <alignment horizontal="center" wrapText="1"/>
    </xf>
    <xf numFmtId="49" fontId="21" fillId="0" borderId="8" xfId="0" applyNumberFormat="1" applyFont="1" applyBorder="1" applyAlignment="1">
      <alignment horizontal="right" wrapText="1"/>
    </xf>
    <xf numFmtId="0" fontId="30" fillId="0" borderId="10" xfId="0" applyFont="1" applyBorder="1" applyAlignment="1">
      <alignment vertical="top"/>
    </xf>
    <xf numFmtId="49" fontId="39" fillId="0" borderId="10" xfId="0" applyNumberFormat="1" applyFont="1" applyBorder="1" applyAlignment="1">
      <alignment horizontal="right" vertical="top"/>
    </xf>
    <xf numFmtId="49" fontId="30" fillId="0" borderId="10" xfId="0" applyNumberFormat="1" applyFont="1" applyBorder="1" applyAlignment="1">
      <alignment horizontal="right" vertical="top"/>
    </xf>
    <xf numFmtId="0" fontId="41" fillId="0" borderId="10" xfId="0" applyFont="1" applyBorder="1" applyAlignment="1">
      <alignment vertical="top"/>
    </xf>
    <xf numFmtId="49" fontId="39" fillId="0" borderId="10" xfId="0" applyNumberFormat="1" applyFont="1" applyBorder="1" applyAlignment="1">
      <alignment horizontal="left" vertical="top" wrapText="1"/>
    </xf>
    <xf numFmtId="2" fontId="39" fillId="0" borderId="10" xfId="0" applyNumberFormat="1" applyFont="1" applyBorder="1" applyAlignment="1">
      <alignment horizontal="right" vertical="top"/>
    </xf>
    <xf numFmtId="0" fontId="30" fillId="0" borderId="2" xfId="0" applyFont="1" applyBorder="1"/>
    <xf numFmtId="0" fontId="30" fillId="0" borderId="0" xfId="0" applyFont="1"/>
    <xf numFmtId="0" fontId="30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5" xfId="0" applyFont="1" applyBorder="1" applyAlignment="1">
      <alignment vertical="center" wrapText="1"/>
    </xf>
    <xf numFmtId="49" fontId="35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42" fillId="0" borderId="0" xfId="0" applyFont="1"/>
    <xf numFmtId="0" fontId="43" fillId="0" borderId="0" xfId="0" applyFont="1"/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right"/>
    </xf>
    <xf numFmtId="0" fontId="45" fillId="0" borderId="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49" fontId="3" fillId="0" borderId="3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center" vertical="top" wrapText="1"/>
    </xf>
    <xf numFmtId="165" fontId="3" fillId="0" borderId="3" xfId="0" applyNumberFormat="1" applyFont="1" applyBorder="1" applyAlignment="1">
      <alignment horizontal="center" vertical="top" wrapText="1"/>
    </xf>
    <xf numFmtId="4" fontId="3" fillId="0" borderId="3" xfId="0" applyNumberFormat="1" applyFont="1" applyBorder="1" applyAlignment="1">
      <alignment horizontal="right" vertical="top" wrapText="1"/>
    </xf>
    <xf numFmtId="0" fontId="3" fillId="0" borderId="8" xfId="0" applyFont="1" applyBorder="1"/>
    <xf numFmtId="0" fontId="3" fillId="0" borderId="8" xfId="0" applyFont="1" applyBorder="1" applyAlignment="1">
      <alignment wrapText="1"/>
    </xf>
    <xf numFmtId="49" fontId="5" fillId="0" borderId="8" xfId="0" applyNumberFormat="1" applyFont="1" applyBorder="1" applyAlignment="1">
      <alignment wrapText="1"/>
    </xf>
    <xf numFmtId="49" fontId="5" fillId="0" borderId="8" xfId="0" applyNumberFormat="1" applyFont="1" applyBorder="1" applyAlignment="1">
      <alignment horizontal="center" wrapText="1"/>
    </xf>
    <xf numFmtId="49" fontId="5" fillId="0" borderId="8" xfId="0" applyNumberFormat="1" applyFont="1" applyBorder="1" applyAlignment="1">
      <alignment horizontal="right" wrapText="1"/>
    </xf>
    <xf numFmtId="2" fontId="3" fillId="0" borderId="3" xfId="0" applyNumberFormat="1" applyFont="1" applyBorder="1" applyAlignment="1">
      <alignment horizontal="center" vertical="top" wrapText="1"/>
    </xf>
    <xf numFmtId="0" fontId="3" fillId="0" borderId="10" xfId="0" applyFont="1" applyBorder="1" applyAlignment="1">
      <alignment vertical="top"/>
    </xf>
    <xf numFmtId="49" fontId="11" fillId="0" borderId="10" xfId="0" applyNumberFormat="1" applyFont="1" applyBorder="1" applyAlignment="1">
      <alignment horizontal="right" vertical="top"/>
    </xf>
    <xf numFmtId="49" fontId="3" fillId="0" borderId="10" xfId="0" applyNumberFormat="1" applyFont="1" applyBorder="1" applyAlignment="1">
      <alignment horizontal="right" vertical="top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 wrapText="1"/>
    </xf>
    <xf numFmtId="49" fontId="4" fillId="0" borderId="1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vertical="center" wrapText="1"/>
    </xf>
    <xf numFmtId="49" fontId="4" fillId="0" borderId="5" xfId="0" applyNumberFormat="1" applyFont="1" applyBorder="1" applyAlignment="1">
      <alignment horizontal="right" vertical="center"/>
    </xf>
    <xf numFmtId="0" fontId="3" fillId="0" borderId="2" xfId="0" applyFont="1" applyBorder="1"/>
    <xf numFmtId="49" fontId="4" fillId="0" borderId="0" xfId="0" applyNumberFormat="1" applyFont="1" applyAlignment="1">
      <alignment vertical="top" wrapText="1"/>
    </xf>
    <xf numFmtId="0" fontId="47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49" fillId="0" borderId="10" xfId="0" applyFont="1" applyBorder="1" applyAlignment="1">
      <alignment horizontal="center"/>
    </xf>
    <xf numFmtId="0" fontId="49" fillId="3" borderId="10" xfId="0" applyFont="1" applyFill="1" applyBorder="1" applyAlignment="1">
      <alignment horizontal="center"/>
    </xf>
    <xf numFmtId="0" fontId="0" fillId="0" borderId="10" xfId="0" applyBorder="1"/>
    <xf numFmtId="0" fontId="49" fillId="0" borderId="10" xfId="0" applyFont="1" applyBorder="1" applyAlignment="1">
      <alignment horizontal="left" wrapText="1"/>
    </xf>
    <xf numFmtId="0" fontId="0" fillId="3" borderId="10" xfId="0" applyFill="1" applyBorder="1"/>
    <xf numFmtId="0" fontId="51" fillId="0" borderId="10" xfId="0" applyFont="1" applyBorder="1" applyAlignment="1">
      <alignment wrapText="1"/>
    </xf>
    <xf numFmtId="0" fontId="52" fillId="0" borderId="10" xfId="0" applyFont="1" applyBorder="1"/>
    <xf numFmtId="10" fontId="0" fillId="0" borderId="10" xfId="0" applyNumberFormat="1" applyBorder="1"/>
    <xf numFmtId="2" fontId="0" fillId="3" borderId="10" xfId="0" applyNumberFormat="1" applyFill="1" applyBorder="1"/>
    <xf numFmtId="2" fontId="0" fillId="0" borderId="10" xfId="0" applyNumberFormat="1" applyBorder="1"/>
    <xf numFmtId="0" fontId="0" fillId="0" borderId="4" xfId="0" applyBorder="1"/>
    <xf numFmtId="0" fontId="53" fillId="0" borderId="10" xfId="0" applyFont="1" applyBorder="1"/>
    <xf numFmtId="0" fontId="0" fillId="2" borderId="10" xfId="0" applyFill="1" applyBorder="1"/>
    <xf numFmtId="0" fontId="54" fillId="2" borderId="10" xfId="0" applyFont="1" applyFill="1" applyBorder="1"/>
    <xf numFmtId="10" fontId="0" fillId="2" borderId="10" xfId="0" applyNumberFormat="1" applyFill="1" applyBorder="1"/>
    <xf numFmtId="0" fontId="0" fillId="2" borderId="4" xfId="0" applyFill="1" applyBorder="1"/>
    <xf numFmtId="0" fontId="0" fillId="2" borderId="10" xfId="0" applyFill="1" applyBorder="1" applyAlignment="1">
      <alignment wrapText="1"/>
    </xf>
    <xf numFmtId="0" fontId="53" fillId="2" borderId="4" xfId="0" applyFont="1" applyFill="1" applyBorder="1"/>
    <xf numFmtId="0" fontId="55" fillId="2" borderId="10" xfId="0" applyFont="1" applyFill="1" applyBorder="1"/>
    <xf numFmtId="0" fontId="54" fillId="2" borderId="10" xfId="0" applyFont="1" applyFill="1" applyBorder="1" applyAlignment="1">
      <alignment wrapText="1"/>
    </xf>
    <xf numFmtId="0" fontId="52" fillId="2" borderId="10" xfId="0" applyFont="1" applyFill="1" applyBorder="1" applyAlignment="1">
      <alignment wrapText="1"/>
    </xf>
    <xf numFmtId="0" fontId="13" fillId="2" borderId="4" xfId="0" applyFont="1" applyFill="1" applyBorder="1"/>
    <xf numFmtId="0" fontId="56" fillId="0" borderId="10" xfId="0" applyFont="1" applyBorder="1" applyAlignment="1">
      <alignment wrapText="1"/>
    </xf>
    <xf numFmtId="166" fontId="0" fillId="0" borderId="10" xfId="0" applyNumberFormat="1" applyBorder="1"/>
    <xf numFmtId="0" fontId="14" fillId="0" borderId="10" xfId="0" applyFont="1" applyBorder="1"/>
    <xf numFmtId="0" fontId="57" fillId="0" borderId="10" xfId="0" applyFont="1" applyBorder="1"/>
    <xf numFmtId="2" fontId="57" fillId="0" borderId="10" xfId="0" applyNumberFormat="1" applyFont="1" applyBorder="1"/>
    <xf numFmtId="2" fontId="57" fillId="3" borderId="10" xfId="0" applyNumberFormat="1" applyFont="1" applyFill="1" applyBorder="1"/>
    <xf numFmtId="2" fontId="0" fillId="0" borderId="0" xfId="0" applyNumberFormat="1"/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wrapText="1"/>
    </xf>
    <xf numFmtId="0" fontId="58" fillId="0" borderId="0" xfId="0" applyFont="1" applyAlignment="1">
      <alignment horizontal="center" wrapText="1"/>
    </xf>
    <xf numFmtId="0" fontId="58" fillId="0" borderId="0" xfId="0" applyFont="1" applyAlignment="1">
      <alignment horizontal="left" vertical="center"/>
    </xf>
    <xf numFmtId="0" fontId="58" fillId="0" borderId="0" xfId="0" applyFont="1" applyAlignment="1">
      <alignment horizontal="right" vertical="center"/>
    </xf>
    <xf numFmtId="0" fontId="58" fillId="0" borderId="10" xfId="0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 wrapText="1"/>
    </xf>
    <xf numFmtId="49" fontId="58" fillId="0" borderId="10" xfId="0" applyNumberFormat="1" applyFont="1" applyBorder="1" applyAlignment="1">
      <alignment horizontal="center" vertical="center"/>
    </xf>
    <xf numFmtId="0" fontId="58" fillId="0" borderId="10" xfId="0" applyFont="1" applyBorder="1" applyAlignment="1">
      <alignment vertical="center" wrapText="1"/>
    </xf>
    <xf numFmtId="0" fontId="62" fillId="0" borderId="10" xfId="5" applyFont="1" applyBorder="1" applyAlignment="1">
      <alignment horizontal="center" vertical="center"/>
    </xf>
    <xf numFmtId="4" fontId="58" fillId="0" borderId="10" xfId="0" applyNumberFormat="1" applyFont="1" applyBorder="1" applyAlignment="1">
      <alignment horizontal="center" vertical="center"/>
    </xf>
    <xf numFmtId="49" fontId="63" fillId="0" borderId="10" xfId="0" applyNumberFormat="1" applyFont="1" applyBorder="1" applyAlignment="1">
      <alignment horizontal="center" vertical="center"/>
    </xf>
    <xf numFmtId="0" fontId="63" fillId="0" borderId="10" xfId="0" applyFont="1" applyBorder="1" applyAlignment="1">
      <alignment horizontal="right" vertical="center" wrapText="1"/>
    </xf>
    <xf numFmtId="0" fontId="63" fillId="0" borderId="10" xfId="0" applyFont="1" applyBorder="1" applyAlignment="1">
      <alignment horizontal="center" vertical="center" wrapText="1"/>
    </xf>
    <xf numFmtId="4" fontId="63" fillId="0" borderId="10" xfId="0" applyNumberFormat="1" applyFont="1" applyBorder="1" applyAlignment="1">
      <alignment horizontal="center" vertical="center"/>
    </xf>
    <xf numFmtId="49" fontId="63" fillId="4" borderId="10" xfId="0" applyNumberFormat="1" applyFont="1" applyFill="1" applyBorder="1" applyAlignment="1">
      <alignment horizontal="center" vertical="center"/>
    </xf>
    <xf numFmtId="0" fontId="63" fillId="4" borderId="10" xfId="0" applyFont="1" applyFill="1" applyBorder="1" applyAlignment="1">
      <alignment horizontal="right" vertical="center" wrapText="1"/>
    </xf>
    <xf numFmtId="0" fontId="63" fillId="4" borderId="10" xfId="0" applyFont="1" applyFill="1" applyBorder="1" applyAlignment="1">
      <alignment horizontal="center" vertical="center" wrapText="1"/>
    </xf>
    <xf numFmtId="4" fontId="63" fillId="4" borderId="10" xfId="0" applyNumberFormat="1" applyFont="1" applyFill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49" fontId="58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4" fontId="60" fillId="0" borderId="0" xfId="0" applyNumberFormat="1" applyFont="1" applyAlignment="1">
      <alignment horizontal="center" vertical="center"/>
    </xf>
    <xf numFmtId="0" fontId="58" fillId="0" borderId="10" xfId="0" applyFont="1" applyBorder="1" applyAlignment="1">
      <alignment horizontal="left" vertical="center" wrapText="1"/>
    </xf>
    <xf numFmtId="0" fontId="33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vertical="center"/>
    </xf>
    <xf numFmtId="9" fontId="63" fillId="0" borderId="10" xfId="0" applyNumberFormat="1" applyFont="1" applyBorder="1" applyAlignment="1">
      <alignment horizontal="center" vertical="center" wrapText="1"/>
    </xf>
    <xf numFmtId="49" fontId="66" fillId="2" borderId="0" xfId="6" applyNumberFormat="1" applyFont="1" applyFill="1" applyAlignment="1">
      <alignment horizontal="right" vertical="center" wrapText="1"/>
    </xf>
    <xf numFmtId="4" fontId="63" fillId="2" borderId="10" xfId="0" applyNumberFormat="1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 wrapText="1"/>
    </xf>
    <xf numFmtId="0" fontId="60" fillId="0" borderId="0" xfId="7" applyFont="1" applyAlignment="1">
      <alignment horizontal="left" vertical="center"/>
    </xf>
    <xf numFmtId="0" fontId="60" fillId="0" borderId="0" xfId="7" applyFont="1" applyAlignment="1">
      <alignment horizontal="left" vertical="center" wrapText="1"/>
    </xf>
    <xf numFmtId="0" fontId="72" fillId="0" borderId="0" xfId="7" applyFont="1" applyAlignment="1">
      <alignment horizontal="left" vertical="center" wrapText="1"/>
    </xf>
    <xf numFmtId="0" fontId="68" fillId="0" borderId="10" xfId="0" applyFont="1" applyBorder="1" applyAlignment="1">
      <alignment horizontal="center" vertical="center" wrapText="1"/>
    </xf>
    <xf numFmtId="0" fontId="68" fillId="0" borderId="10" xfId="0" applyFont="1" applyBorder="1" applyAlignment="1">
      <alignment horizontal="left" vertical="center" wrapText="1"/>
    </xf>
    <xf numFmtId="4" fontId="74" fillId="5" borderId="10" xfId="0" applyNumberFormat="1" applyFont="1" applyFill="1" applyBorder="1" applyAlignment="1">
      <alignment horizontal="center" vertical="center" wrapText="1"/>
    </xf>
    <xf numFmtId="4" fontId="68" fillId="0" borderId="10" xfId="0" applyNumberFormat="1" applyFont="1" applyBorder="1" applyAlignment="1">
      <alignment horizontal="center" vertical="center" wrapText="1"/>
    </xf>
    <xf numFmtId="4" fontId="58" fillId="0" borderId="10" xfId="0" applyNumberFormat="1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 wrapText="1"/>
    </xf>
    <xf numFmtId="0" fontId="73" fillId="0" borderId="0" xfId="0" applyFont="1" applyAlignment="1">
      <alignment horizontal="right" vertical="center" wrapText="1"/>
    </xf>
    <xf numFmtId="3" fontId="75" fillId="0" borderId="0" xfId="0" applyNumberFormat="1" applyFont="1" applyAlignment="1">
      <alignment horizontal="center" vertical="center" wrapText="1"/>
    </xf>
    <xf numFmtId="4" fontId="73" fillId="0" borderId="0" xfId="0" applyNumberFormat="1" applyFont="1" applyAlignment="1">
      <alignment horizontal="center" vertical="center" wrapText="1"/>
    </xf>
    <xf numFmtId="164" fontId="75" fillId="0" borderId="0" xfId="0" applyNumberFormat="1" applyFont="1" applyAlignment="1">
      <alignment horizontal="center" vertical="center" wrapText="1"/>
    </xf>
    <xf numFmtId="3" fontId="73" fillId="0" borderId="0" xfId="0" applyNumberFormat="1" applyFont="1" applyAlignment="1">
      <alignment horizontal="center" vertical="center" wrapText="1"/>
    </xf>
    <xf numFmtId="0" fontId="68" fillId="0" borderId="0" xfId="0" applyFont="1" applyAlignment="1">
      <alignment horizontal="left" vertical="center" wrapText="1"/>
    </xf>
    <xf numFmtId="0" fontId="68" fillId="0" borderId="0" xfId="0" applyFont="1" applyAlignment="1">
      <alignment vertical="center" wrapText="1"/>
    </xf>
    <xf numFmtId="0" fontId="68" fillId="0" borderId="0" xfId="0" applyFont="1" applyAlignment="1">
      <alignment horizontal="right" vertical="center" wrapText="1"/>
    </xf>
    <xf numFmtId="0" fontId="68" fillId="0" borderId="0" xfId="0" applyFont="1"/>
    <xf numFmtId="0" fontId="0" fillId="2" borderId="19" xfId="0" applyFill="1" applyBorder="1" applyAlignment="1">
      <alignment wrapText="1"/>
    </xf>
    <xf numFmtId="0" fontId="0" fillId="2" borderId="0" xfId="0" applyFill="1" applyAlignment="1">
      <alignment wrapText="1"/>
    </xf>
    <xf numFmtId="0" fontId="0" fillId="2" borderId="20" xfId="0" applyFill="1" applyBorder="1" applyAlignment="1">
      <alignment wrapText="1"/>
    </xf>
    <xf numFmtId="0" fontId="77" fillId="2" borderId="23" xfId="12" quotePrefix="1" applyFill="1" applyBorder="1" applyAlignment="1">
      <alignment horizontal="center" vertical="top" wrapText="1"/>
    </xf>
    <xf numFmtId="0" fontId="77" fillId="2" borderId="10" xfId="12" quotePrefix="1" applyFill="1" applyAlignment="1">
      <alignment horizontal="center" vertical="top" wrapText="1"/>
    </xf>
    <xf numFmtId="0" fontId="77" fillId="2" borderId="24" xfId="12" quotePrefix="1" applyFill="1" applyBorder="1" applyAlignment="1">
      <alignment horizontal="center" vertical="top" wrapText="1"/>
    </xf>
    <xf numFmtId="0" fontId="77" fillId="2" borderId="23" xfId="13" quotePrefix="1" applyFill="1" applyBorder="1" applyAlignment="1">
      <alignment horizontal="left" vertical="center" wrapText="1"/>
    </xf>
    <xf numFmtId="4" fontId="77" fillId="2" borderId="24" xfId="14" applyNumberFormat="1" applyFill="1" applyBorder="1" applyAlignment="1">
      <alignment horizontal="right" vertical="center" wrapText="1"/>
    </xf>
    <xf numFmtId="0" fontId="0" fillId="2" borderId="0" xfId="0" applyFill="1"/>
    <xf numFmtId="0" fontId="0" fillId="2" borderId="28" xfId="0" applyFill="1" applyBorder="1" applyAlignment="1">
      <alignment wrapText="1"/>
    </xf>
    <xf numFmtId="0" fontId="0" fillId="2" borderId="29" xfId="0" applyFill="1" applyBorder="1"/>
    <xf numFmtId="0" fontId="0" fillId="2" borderId="29" xfId="0" applyFill="1" applyBorder="1" applyAlignment="1">
      <alignment wrapText="1"/>
    </xf>
    <xf numFmtId="0" fontId="79" fillId="0" borderId="36" xfId="1" applyFont="1" applyBorder="1" applyAlignment="1">
      <alignment horizontal="center"/>
    </xf>
    <xf numFmtId="49" fontId="79" fillId="2" borderId="34" xfId="1" applyNumberFormat="1" applyFont="1" applyFill="1" applyBorder="1" applyAlignment="1">
      <alignment horizontal="left" vertical="center" wrapText="1"/>
    </xf>
    <xf numFmtId="0" fontId="27" fillId="2" borderId="43" xfId="1" applyFont="1" applyFill="1" applyBorder="1" applyAlignment="1">
      <alignment horizontal="center" vertical="center" wrapText="1"/>
    </xf>
    <xf numFmtId="0" fontId="79" fillId="2" borderId="43" xfId="1" applyFont="1" applyFill="1" applyBorder="1" applyAlignment="1">
      <alignment vertical="center"/>
    </xf>
    <xf numFmtId="0" fontId="82" fillId="2" borderId="44" xfId="1" applyFont="1" applyFill="1" applyBorder="1" applyAlignment="1">
      <alignment horizontal="left" vertical="center"/>
    </xf>
    <xf numFmtId="2" fontId="79" fillId="2" borderId="45" xfId="1" applyNumberFormat="1" applyFont="1" applyFill="1" applyBorder="1" applyAlignment="1">
      <alignment horizontal="center" vertical="center"/>
    </xf>
    <xf numFmtId="167" fontId="79" fillId="2" borderId="46" xfId="1" applyNumberFormat="1" applyFont="1" applyFill="1" applyBorder="1" applyAlignment="1">
      <alignment horizontal="center" vertical="center"/>
    </xf>
    <xf numFmtId="49" fontId="79" fillId="2" borderId="43" xfId="1" applyNumberFormat="1" applyFont="1" applyFill="1" applyBorder="1" applyAlignment="1">
      <alignment horizontal="left" vertical="center" wrapText="1"/>
    </xf>
    <xf numFmtId="0" fontId="27" fillId="2" borderId="47" xfId="1" applyFont="1" applyFill="1" applyBorder="1" applyAlignment="1">
      <alignment horizontal="center" vertical="center" wrapText="1"/>
    </xf>
    <xf numFmtId="0" fontId="79" fillId="2" borderId="47" xfId="1" applyFont="1" applyFill="1" applyBorder="1" applyAlignment="1">
      <alignment vertical="center"/>
    </xf>
    <xf numFmtId="0" fontId="82" fillId="2" borderId="20" xfId="1" applyFont="1" applyFill="1" applyBorder="1" applyAlignment="1">
      <alignment horizontal="left" vertical="center"/>
    </xf>
    <xf numFmtId="2" fontId="79" fillId="2" borderId="48" xfId="1" applyNumberFormat="1" applyFont="1" applyFill="1" applyBorder="1" applyAlignment="1">
      <alignment horizontal="center" vertical="center"/>
    </xf>
    <xf numFmtId="0" fontId="79" fillId="2" borderId="49" xfId="1" applyFont="1" applyFill="1" applyBorder="1" applyAlignment="1">
      <alignment horizontal="center" vertical="center"/>
    </xf>
    <xf numFmtId="2" fontId="84" fillId="2" borderId="52" xfId="1" applyNumberFormat="1" applyFont="1" applyFill="1" applyBorder="1" applyAlignment="1">
      <alignment horizontal="center" vertical="center"/>
    </xf>
    <xf numFmtId="49" fontId="85" fillId="2" borderId="43" xfId="1" applyNumberFormat="1" applyFont="1" applyFill="1" applyBorder="1" applyAlignment="1">
      <alignment horizontal="justify" vertical="top"/>
    </xf>
    <xf numFmtId="0" fontId="85" fillId="2" borderId="46" xfId="1" applyFont="1" applyFill="1" applyBorder="1" applyAlignment="1">
      <alignment horizontal="center" vertical="center"/>
    </xf>
    <xf numFmtId="0" fontId="85" fillId="2" borderId="43" xfId="1" applyFont="1" applyFill="1" applyBorder="1" applyAlignment="1">
      <alignment vertical="center"/>
    </xf>
    <xf numFmtId="0" fontId="85" fillId="2" borderId="46" xfId="1" applyFont="1" applyFill="1" applyBorder="1" applyAlignment="1">
      <alignment vertical="center"/>
    </xf>
    <xf numFmtId="2" fontId="85" fillId="2" borderId="43" xfId="1" applyNumberFormat="1" applyFont="1" applyFill="1" applyBorder="1" applyAlignment="1">
      <alignment horizontal="center" vertical="center"/>
    </xf>
    <xf numFmtId="49" fontId="79" fillId="2" borderId="20" xfId="1" applyNumberFormat="1" applyFont="1" applyFill="1" applyBorder="1" applyAlignment="1">
      <alignment horizontal="justify" vertical="center" wrapText="1"/>
    </xf>
    <xf numFmtId="0" fontId="79" fillId="2" borderId="34" xfId="1" applyFont="1" applyFill="1" applyBorder="1" applyAlignment="1">
      <alignment horizontal="center" vertical="center"/>
    </xf>
    <xf numFmtId="0" fontId="79" fillId="2" borderId="34" xfId="1" applyFont="1" applyFill="1" applyBorder="1" applyAlignment="1">
      <alignment vertical="center"/>
    </xf>
    <xf numFmtId="2" fontId="79" fillId="2" borderId="43" xfId="1" applyNumberFormat="1" applyFont="1" applyFill="1" applyBorder="1" applyAlignment="1">
      <alignment horizontal="center" vertical="center"/>
    </xf>
    <xf numFmtId="2" fontId="79" fillId="2" borderId="35" xfId="1" applyNumberFormat="1" applyFont="1" applyFill="1" applyBorder="1" applyAlignment="1">
      <alignment horizontal="center" vertical="center"/>
    </xf>
    <xf numFmtId="0" fontId="79" fillId="2" borderId="47" xfId="1" applyFont="1" applyFill="1" applyBorder="1" applyAlignment="1">
      <alignment horizontal="center" vertical="center"/>
    </xf>
    <xf numFmtId="0" fontId="79" fillId="2" borderId="44" xfId="1" applyFont="1" applyFill="1" applyBorder="1" applyAlignment="1">
      <alignment horizontal="justify"/>
    </xf>
    <xf numFmtId="0" fontId="79" fillId="2" borderId="44" xfId="1" applyFont="1" applyFill="1" applyBorder="1" applyAlignment="1">
      <alignment vertical="center"/>
    </xf>
    <xf numFmtId="2" fontId="79" fillId="2" borderId="47" xfId="1" applyNumberFormat="1" applyFont="1" applyFill="1" applyBorder="1" applyAlignment="1">
      <alignment horizontal="center" vertical="center"/>
    </xf>
    <xf numFmtId="0" fontId="79" fillId="2" borderId="43" xfId="1" applyFont="1" applyFill="1" applyBorder="1" applyAlignment="1">
      <alignment horizontal="center" vertical="center"/>
    </xf>
    <xf numFmtId="0" fontId="82" fillId="2" borderId="46" xfId="1" applyFont="1" applyFill="1" applyBorder="1" applyAlignment="1">
      <alignment horizontal="justify" vertical="top" wrapText="1"/>
    </xf>
    <xf numFmtId="0" fontId="82" fillId="2" borderId="43" xfId="1" applyFont="1" applyFill="1" applyBorder="1" applyAlignment="1">
      <alignment horizontal="center" vertical="center" wrapText="1"/>
    </xf>
    <xf numFmtId="0" fontId="82" fillId="2" borderId="43" xfId="1" applyFont="1" applyFill="1" applyBorder="1" applyAlignment="1">
      <alignment vertical="center"/>
    </xf>
    <xf numFmtId="0" fontId="82" fillId="2" borderId="43" xfId="1" applyFont="1" applyFill="1" applyBorder="1" applyAlignment="1">
      <alignment horizontal="left" vertical="center" wrapText="1"/>
    </xf>
    <xf numFmtId="2" fontId="82" fillId="2" borderId="46" xfId="1" applyNumberFormat="1" applyFont="1" applyFill="1" applyBorder="1" applyAlignment="1">
      <alignment horizontal="center" vertical="center"/>
    </xf>
    <xf numFmtId="0" fontId="79" fillId="2" borderId="35" xfId="1" applyFont="1" applyFill="1" applyBorder="1" applyAlignment="1">
      <alignment horizontal="center" vertical="center"/>
    </xf>
    <xf numFmtId="2" fontId="87" fillId="2" borderId="30" xfId="1" applyNumberFormat="1" applyFont="1" applyFill="1" applyBorder="1" applyAlignment="1">
      <alignment horizontal="center" vertical="center"/>
    </xf>
    <xf numFmtId="2" fontId="79" fillId="2" borderId="36" xfId="1" applyNumberFormat="1" applyFont="1" applyFill="1" applyBorder="1" applyAlignment="1">
      <alignment horizontal="center" vertical="center"/>
    </xf>
    <xf numFmtId="0" fontId="79" fillId="2" borderId="36" xfId="1" applyFont="1" applyFill="1" applyBorder="1" applyAlignment="1">
      <alignment horizontal="justify" vertical="top"/>
    </xf>
    <xf numFmtId="0" fontId="82" fillId="2" borderId="36" xfId="1" applyFont="1" applyFill="1" applyBorder="1" applyAlignment="1">
      <alignment horizontal="center" vertical="center"/>
    </xf>
    <xf numFmtId="168" fontId="79" fillId="2" borderId="36" xfId="1" applyNumberFormat="1" applyFont="1" applyFill="1" applyBorder="1" applyAlignment="1">
      <alignment vertical="center"/>
    </xf>
    <xf numFmtId="0" fontId="82" fillId="2" borderId="36" xfId="1" applyFont="1" applyFill="1" applyBorder="1" applyAlignment="1">
      <alignment vertical="center"/>
    </xf>
    <xf numFmtId="0" fontId="79" fillId="2" borderId="35" xfId="1" applyFont="1" applyFill="1" applyBorder="1" applyAlignment="1">
      <alignment horizontal="justify" vertical="center"/>
    </xf>
    <xf numFmtId="0" fontId="79" fillId="2" borderId="35" xfId="1" applyFont="1" applyFill="1" applyBorder="1" applyAlignment="1">
      <alignment horizontal="center" vertical="center" wrapText="1"/>
    </xf>
    <xf numFmtId="0" fontId="79" fillId="2" borderId="35" xfId="1" applyFont="1" applyFill="1" applyBorder="1" applyAlignment="1">
      <alignment vertical="center"/>
    </xf>
    <xf numFmtId="0" fontId="88" fillId="2" borderId="30" xfId="1" applyFont="1" applyFill="1" applyBorder="1" applyAlignment="1">
      <alignment vertical="center"/>
    </xf>
    <xf numFmtId="0" fontId="86" fillId="2" borderId="36" xfId="1" applyFont="1" applyFill="1" applyBorder="1" applyAlignment="1">
      <alignment horizontal="center" vertical="center"/>
    </xf>
    <xf numFmtId="0" fontId="86" fillId="2" borderId="32" xfId="1" applyFont="1" applyFill="1" applyBorder="1" applyAlignment="1">
      <alignment horizontal="justify" vertical="center"/>
    </xf>
    <xf numFmtId="0" fontId="89" fillId="2" borderId="37" xfId="1" applyFont="1" applyFill="1" applyBorder="1" applyAlignment="1">
      <alignment vertical="center"/>
    </xf>
    <xf numFmtId="0" fontId="89" fillId="2" borderId="36" xfId="1" applyFont="1" applyFill="1" applyBorder="1" applyAlignment="1">
      <alignment vertical="center"/>
    </xf>
    <xf numFmtId="0" fontId="89" fillId="2" borderId="32" xfId="1" applyFont="1" applyFill="1" applyBorder="1" applyAlignment="1">
      <alignment vertical="center"/>
    </xf>
    <xf numFmtId="4" fontId="82" fillId="2" borderId="36" xfId="1" applyNumberFormat="1" applyFont="1" applyFill="1" applyBorder="1" applyAlignment="1">
      <alignment horizontal="center" vertical="center"/>
    </xf>
    <xf numFmtId="0" fontId="86" fillId="2" borderId="34" xfId="1" applyFont="1" applyFill="1" applyBorder="1" applyAlignment="1">
      <alignment horizontal="left" vertical="center" wrapText="1"/>
    </xf>
    <xf numFmtId="2" fontId="79" fillId="2" borderId="30" xfId="1" applyNumberFormat="1" applyFont="1" applyFill="1" applyBorder="1" applyAlignment="1">
      <alignment horizontal="center" vertical="center"/>
    </xf>
    <xf numFmtId="4" fontId="82" fillId="2" borderId="34" xfId="1" applyNumberFormat="1" applyFont="1" applyFill="1" applyBorder="1" applyAlignment="1">
      <alignment horizontal="center" vertical="center"/>
    </xf>
    <xf numFmtId="0" fontId="79" fillId="2" borderId="36" xfId="1" applyFont="1" applyFill="1" applyBorder="1" applyAlignment="1">
      <alignment horizontal="center" vertical="center"/>
    </xf>
    <xf numFmtId="49" fontId="79" fillId="2" borderId="36" xfId="1" applyNumberFormat="1" applyFont="1" applyFill="1" applyBorder="1" applyAlignment="1">
      <alignment horizontal="justify" vertical="center"/>
    </xf>
    <xf numFmtId="2" fontId="79" fillId="2" borderId="32" xfId="1" applyNumberFormat="1" applyFont="1" applyFill="1" applyBorder="1" applyAlignment="1">
      <alignment horizontal="center" vertical="center"/>
    </xf>
    <xf numFmtId="0" fontId="79" fillId="2" borderId="31" xfId="1" applyFont="1" applyFill="1" applyBorder="1" applyAlignment="1">
      <alignment horizontal="center" vertical="center" wrapText="1"/>
    </xf>
    <xf numFmtId="0" fontId="79" fillId="2" borderId="37" xfId="1" applyFont="1" applyFill="1" applyBorder="1" applyAlignment="1">
      <alignment horizontal="center" vertical="center"/>
    </xf>
    <xf numFmtId="4" fontId="89" fillId="2" borderId="32" xfId="1" applyNumberFormat="1" applyFont="1" applyFill="1" applyBorder="1" applyAlignment="1">
      <alignment horizontal="center" vertical="center"/>
    </xf>
    <xf numFmtId="49" fontId="79" fillId="2" borderId="36" xfId="1" applyNumberFormat="1" applyFont="1" applyFill="1" applyBorder="1" applyAlignment="1">
      <alignment horizontal="justify" vertical="center" wrapText="1"/>
    </xf>
    <xf numFmtId="0" fontId="79" fillId="2" borderId="36" xfId="1" applyFont="1" applyFill="1" applyBorder="1" applyAlignment="1">
      <alignment horizontal="right" vertical="center" wrapText="1"/>
    </xf>
    <xf numFmtId="2" fontId="82" fillId="2" borderId="36" xfId="1" applyNumberFormat="1" applyFont="1" applyFill="1" applyBorder="1" applyAlignment="1">
      <alignment horizontal="left" vertical="center" wrapText="1"/>
    </xf>
    <xf numFmtId="0" fontId="29" fillId="2" borderId="37" xfId="1" applyFont="1" applyFill="1" applyBorder="1" applyAlignment="1">
      <alignment horizontal="center" vertical="center" wrapText="1"/>
    </xf>
    <xf numFmtId="0" fontId="86" fillId="2" borderId="34" xfId="1" applyFont="1" applyFill="1" applyBorder="1" applyAlignment="1">
      <alignment horizontal="center" vertical="center" wrapText="1"/>
    </xf>
    <xf numFmtId="2" fontId="89" fillId="2" borderId="37" xfId="1" applyNumberFormat="1" applyFont="1" applyFill="1" applyBorder="1" applyAlignment="1">
      <alignment horizontal="center" vertical="center" wrapText="1"/>
    </xf>
    <xf numFmtId="0" fontId="79" fillId="2" borderId="0" xfId="1" applyFont="1" applyFill="1" applyAlignment="1">
      <alignment horizontal="center"/>
    </xf>
    <xf numFmtId="0" fontId="79" fillId="2" borderId="0" xfId="1" applyFont="1" applyFill="1"/>
    <xf numFmtId="3" fontId="58" fillId="0" borderId="10" xfId="0" applyNumberFormat="1" applyFont="1" applyBorder="1" applyAlignment="1">
      <alignment horizontal="center" vertical="center"/>
    </xf>
    <xf numFmtId="0" fontId="95" fillId="0" borderId="0" xfId="17"/>
    <xf numFmtId="49" fontId="30" fillId="0" borderId="0" xfId="17" applyNumberFormat="1" applyFont="1" applyFill="1" applyBorder="1" applyAlignment="1" applyProtection="1"/>
    <xf numFmtId="49" fontId="35" fillId="0" borderId="0" xfId="17" applyNumberFormat="1" applyFont="1" applyFill="1" applyBorder="1" applyAlignment="1" applyProtection="1">
      <alignment horizontal="right"/>
    </xf>
    <xf numFmtId="49" fontId="35" fillId="0" borderId="0" xfId="17" applyNumberFormat="1" applyFont="1" applyFill="1" applyBorder="1" applyAlignment="1" applyProtection="1"/>
    <xf numFmtId="0" fontId="35" fillId="0" borderId="0" xfId="17" applyNumberFormat="1" applyFont="1" applyFill="1" applyBorder="1" applyAlignment="1" applyProtection="1">
      <alignment wrapText="1"/>
    </xf>
    <xf numFmtId="49" fontId="96" fillId="0" borderId="0" xfId="17" applyNumberFormat="1" applyFont="1" applyFill="1" applyBorder="1" applyAlignment="1" applyProtection="1">
      <alignment vertical="top" wrapText="1"/>
    </xf>
    <xf numFmtId="0" fontId="96" fillId="0" borderId="0" xfId="17" applyNumberFormat="1" applyFont="1" applyFill="1" applyBorder="1" applyAlignment="1" applyProtection="1">
      <alignment wrapText="1"/>
    </xf>
    <xf numFmtId="0" fontId="96" fillId="0" borderId="0" xfId="17" applyNumberFormat="1" applyFont="1" applyFill="1" applyBorder="1" applyAlignment="1" applyProtection="1"/>
    <xf numFmtId="49" fontId="35" fillId="0" borderId="0" xfId="17" applyNumberFormat="1" applyFont="1" applyFill="1" applyBorder="1" applyAlignment="1" applyProtection="1">
      <alignment horizontal="left"/>
    </xf>
    <xf numFmtId="49" fontId="35" fillId="0" borderId="0" xfId="17" applyNumberFormat="1" applyFont="1" applyFill="1" applyBorder="1" applyAlignment="1" applyProtection="1">
      <alignment vertical="top"/>
    </xf>
    <xf numFmtId="49" fontId="35" fillId="0" borderId="2" xfId="17" applyNumberFormat="1" applyFont="1" applyFill="1" applyBorder="1" applyAlignment="1" applyProtection="1">
      <alignment vertical="top"/>
    </xf>
    <xf numFmtId="49" fontId="21" fillId="0" borderId="0" xfId="17" applyNumberFormat="1" applyFont="1" applyFill="1" applyBorder="1" applyAlignment="1" applyProtection="1">
      <alignment horizontal="center" vertical="top"/>
    </xf>
    <xf numFmtId="49" fontId="97" fillId="0" borderId="0" xfId="17" applyNumberFormat="1" applyFont="1" applyFill="1" applyBorder="1" applyAlignment="1" applyProtection="1">
      <alignment horizontal="center"/>
    </xf>
    <xf numFmtId="49" fontId="30" fillId="0" borderId="1" xfId="17" applyNumberFormat="1" applyFont="1" applyFill="1" applyBorder="1" applyAlignment="1" applyProtection="1">
      <alignment horizontal="center"/>
    </xf>
    <xf numFmtId="49" fontId="35" fillId="0" borderId="0" xfId="17" applyNumberFormat="1" applyFont="1" applyFill="1" applyBorder="1" applyAlignment="1" applyProtection="1">
      <alignment wrapText="1"/>
    </xf>
    <xf numFmtId="49" fontId="21" fillId="0" borderId="0" xfId="17" applyNumberFormat="1" applyFont="1" applyFill="1" applyBorder="1" applyAlignment="1" applyProtection="1"/>
    <xf numFmtId="49" fontId="30" fillId="0" borderId="0" xfId="17" applyNumberFormat="1" applyFont="1" applyFill="1" applyBorder="1" applyAlignment="1" applyProtection="1">
      <alignment horizontal="right" vertical="top"/>
    </xf>
    <xf numFmtId="49" fontId="21" fillId="0" borderId="0" xfId="17" applyNumberFormat="1" applyFont="1" applyFill="1" applyBorder="1" applyAlignment="1" applyProtection="1">
      <alignment horizontal="center"/>
    </xf>
    <xf numFmtId="49" fontId="98" fillId="0" borderId="0" xfId="17" applyNumberFormat="1" applyFont="1" applyFill="1" applyBorder="1" applyAlignment="1" applyProtection="1">
      <alignment horizontal="left"/>
    </xf>
    <xf numFmtId="0" fontId="35" fillId="0" borderId="0" xfId="17" applyNumberFormat="1" applyFont="1" applyFill="1" applyBorder="1" applyAlignment="1" applyProtection="1"/>
    <xf numFmtId="0" fontId="35" fillId="0" borderId="2" xfId="17" applyNumberFormat="1" applyFont="1" applyFill="1" applyBorder="1" applyAlignment="1" applyProtection="1"/>
    <xf numFmtId="0" fontId="35" fillId="0" borderId="2" xfId="17" applyNumberFormat="1" applyFont="1" applyFill="1" applyBorder="1" applyAlignment="1" applyProtection="1">
      <alignment horizontal="center"/>
    </xf>
    <xf numFmtId="0" fontId="35" fillId="0" borderId="0" xfId="17" applyNumberFormat="1" applyFont="1" applyFill="1" applyBorder="1" applyAlignment="1" applyProtection="1">
      <alignment horizontal="center"/>
    </xf>
    <xf numFmtId="0" fontId="30" fillId="0" borderId="1" xfId="17" applyNumberFormat="1" applyFont="1" applyFill="1" applyBorder="1" applyAlignment="1" applyProtection="1"/>
    <xf numFmtId="4" fontId="35" fillId="0" borderId="1" xfId="17" applyNumberFormat="1" applyFont="1" applyFill="1" applyBorder="1" applyAlignment="1" applyProtection="1">
      <alignment horizontal="right"/>
    </xf>
    <xf numFmtId="0" fontId="35" fillId="0" borderId="0" xfId="17" applyNumberFormat="1" applyFont="1" applyFill="1" applyBorder="1" applyAlignment="1" applyProtection="1">
      <alignment horizontal="left" vertical="top"/>
    </xf>
    <xf numFmtId="0" fontId="35" fillId="0" borderId="0" xfId="17" applyNumberFormat="1" applyFont="1" applyFill="1" applyBorder="1" applyAlignment="1" applyProtection="1">
      <alignment vertical="center" wrapText="1"/>
    </xf>
    <xf numFmtId="0" fontId="21" fillId="0" borderId="0" xfId="17" applyNumberFormat="1" applyFont="1" applyFill="1" applyBorder="1" applyAlignment="1" applyProtection="1"/>
    <xf numFmtId="2" fontId="35" fillId="0" borderId="0" xfId="17" applyNumberFormat="1" applyFont="1" applyFill="1" applyBorder="1" applyAlignment="1" applyProtection="1"/>
    <xf numFmtId="49" fontId="30" fillId="0" borderId="0" xfId="17" applyNumberFormat="1" applyFont="1" applyFill="1" applyBorder="1" applyAlignment="1" applyProtection="1">
      <alignment horizontal="right"/>
    </xf>
    <xf numFmtId="0" fontId="98" fillId="0" borderId="0" xfId="17" applyNumberFormat="1" applyFont="1" applyFill="1" applyBorder="1" applyAlignment="1" applyProtection="1"/>
    <xf numFmtId="2" fontId="35" fillId="0" borderId="1" xfId="17" applyNumberFormat="1" applyFont="1" applyFill="1" applyBorder="1" applyAlignment="1" applyProtection="1"/>
    <xf numFmtId="0" fontId="30" fillId="0" borderId="5" xfId="17" applyNumberFormat="1" applyFont="1" applyFill="1" applyBorder="1" applyAlignment="1" applyProtection="1"/>
    <xf numFmtId="4" fontId="35" fillId="0" borderId="5" xfId="17" applyNumberFormat="1" applyFont="1" applyFill="1" applyBorder="1" applyAlignment="1" applyProtection="1">
      <alignment horizontal="right"/>
    </xf>
    <xf numFmtId="2" fontId="35" fillId="0" borderId="5" xfId="17" applyNumberFormat="1" applyFont="1" applyFill="1" applyBorder="1" applyAlignment="1" applyProtection="1">
      <alignment horizontal="right"/>
    </xf>
    <xf numFmtId="0" fontId="35" fillId="0" borderId="0" xfId="17" applyNumberFormat="1" applyFont="1" applyFill="1" applyBorder="1" applyAlignment="1" applyProtection="1">
      <alignment horizontal="left"/>
    </xf>
    <xf numFmtId="2" fontId="35" fillId="0" borderId="0" xfId="17" applyNumberFormat="1" applyFont="1" applyFill="1" applyBorder="1" applyAlignment="1" applyProtection="1">
      <alignment horizontal="right"/>
    </xf>
    <xf numFmtId="0" fontId="30" fillId="0" borderId="10" xfId="17" applyNumberFormat="1" applyFont="1" applyFill="1" applyBorder="1" applyAlignment="1" applyProtection="1">
      <alignment horizontal="center" vertical="center" wrapText="1"/>
    </xf>
    <xf numFmtId="49" fontId="30" fillId="0" borderId="10" xfId="17" applyNumberFormat="1" applyFont="1" applyFill="1" applyBorder="1" applyAlignment="1" applyProtection="1">
      <alignment horizontal="center" vertical="center"/>
    </xf>
    <xf numFmtId="0" fontId="30" fillId="0" borderId="10" xfId="17" applyNumberFormat="1" applyFont="1" applyFill="1" applyBorder="1" applyAlignment="1" applyProtection="1">
      <alignment horizontal="center" vertical="center"/>
    </xf>
    <xf numFmtId="0" fontId="39" fillId="0" borderId="0" xfId="17" applyNumberFormat="1" applyFont="1" applyFill="1" applyBorder="1" applyAlignment="1" applyProtection="1">
      <alignment wrapText="1"/>
    </xf>
    <xf numFmtId="49" fontId="39" fillId="0" borderId="11" xfId="17" applyNumberFormat="1" applyFont="1" applyFill="1" applyBorder="1" applyAlignment="1" applyProtection="1">
      <alignment horizontal="center" vertical="top" wrapText="1"/>
    </xf>
    <xf numFmtId="49" fontId="39" fillId="0" borderId="2" xfId="17" applyNumberFormat="1" applyFont="1" applyFill="1" applyBorder="1" applyAlignment="1" applyProtection="1">
      <alignment horizontal="left" vertical="top" wrapText="1"/>
    </xf>
    <xf numFmtId="49" fontId="39" fillId="0" borderId="2" xfId="17" applyNumberFormat="1" applyFont="1" applyFill="1" applyBorder="1" applyAlignment="1" applyProtection="1">
      <alignment horizontal="center" vertical="top" wrapText="1"/>
    </xf>
    <xf numFmtId="0" fontId="39" fillId="0" borderId="2" xfId="17" applyNumberFormat="1" applyFont="1" applyFill="1" applyBorder="1" applyAlignment="1" applyProtection="1">
      <alignment horizontal="center" vertical="top" wrapText="1"/>
    </xf>
    <xf numFmtId="1" fontId="39" fillId="0" borderId="2" xfId="17" applyNumberFormat="1" applyFont="1" applyFill="1" applyBorder="1" applyAlignment="1" applyProtection="1">
      <alignment horizontal="center" vertical="top" wrapText="1"/>
    </xf>
    <xf numFmtId="165" fontId="39" fillId="0" borderId="2" xfId="17" applyNumberFormat="1" applyFont="1" applyFill="1" applyBorder="1" applyAlignment="1" applyProtection="1">
      <alignment horizontal="center" vertical="top" wrapText="1"/>
    </xf>
    <xf numFmtId="0" fontId="39" fillId="0" borderId="2" xfId="17" applyNumberFormat="1" applyFont="1" applyFill="1" applyBorder="1" applyAlignment="1" applyProtection="1">
      <alignment horizontal="right" vertical="top" wrapText="1"/>
    </xf>
    <xf numFmtId="0" fontId="98" fillId="0" borderId="2" xfId="17" applyNumberFormat="1" applyFont="1" applyFill="1" applyBorder="1" applyAlignment="1" applyProtection="1">
      <alignment horizontal="right" vertical="top" wrapText="1"/>
    </xf>
    <xf numFmtId="0" fontId="39" fillId="0" borderId="12" xfId="17" applyNumberFormat="1" applyFont="1" applyFill="1" applyBorder="1" applyAlignment="1" applyProtection="1">
      <alignment horizontal="right" vertical="top" wrapText="1"/>
    </xf>
    <xf numFmtId="49" fontId="35" fillId="0" borderId="7" xfId="17" applyNumberFormat="1" applyFont="1" applyFill="1" applyBorder="1" applyAlignment="1" applyProtection="1">
      <alignment vertical="center" wrapText="1"/>
    </xf>
    <xf numFmtId="49" fontId="35" fillId="0" borderId="0" xfId="17" applyNumberFormat="1" applyFont="1" applyFill="1" applyBorder="1" applyAlignment="1" applyProtection="1">
      <alignment horizontal="right" vertical="top" wrapText="1"/>
    </xf>
    <xf numFmtId="49" fontId="35" fillId="0" borderId="0" xfId="17" applyNumberFormat="1" applyFont="1" applyFill="1" applyBorder="1" applyAlignment="1" applyProtection="1">
      <alignment horizontal="center" vertical="top" wrapText="1"/>
    </xf>
    <xf numFmtId="0" fontId="35" fillId="0" borderId="0" xfId="17" applyNumberFormat="1" applyFont="1" applyFill="1" applyBorder="1" applyAlignment="1" applyProtection="1">
      <alignment horizontal="center" vertical="top" wrapText="1"/>
    </xf>
    <xf numFmtId="0" fontId="35" fillId="0" borderId="0" xfId="17" applyNumberFormat="1" applyFont="1" applyFill="1" applyBorder="1" applyAlignment="1" applyProtection="1">
      <alignment horizontal="right" vertical="top" wrapText="1"/>
    </xf>
    <xf numFmtId="4" fontId="35" fillId="0" borderId="15" xfId="17" applyNumberFormat="1" applyFont="1" applyFill="1" applyBorder="1" applyAlignment="1" applyProtection="1">
      <alignment horizontal="right" vertical="top" wrapText="1"/>
    </xf>
    <xf numFmtId="165" fontId="35" fillId="0" borderId="0" xfId="17" applyNumberFormat="1" applyFont="1" applyFill="1" applyBorder="1" applyAlignment="1" applyProtection="1">
      <alignment horizontal="center" vertical="top" wrapText="1"/>
    </xf>
    <xf numFmtId="49" fontId="35" fillId="0" borderId="7" xfId="17" applyNumberFormat="1" applyFont="1" applyFill="1" applyBorder="1" applyAlignment="1" applyProtection="1">
      <alignment horizontal="right" vertical="center" wrapText="1"/>
    </xf>
    <xf numFmtId="1" fontId="35" fillId="0" borderId="0" xfId="17" applyNumberFormat="1" applyFont="1" applyFill="1" applyBorder="1" applyAlignment="1" applyProtection="1">
      <alignment horizontal="center" vertical="top" wrapText="1"/>
    </xf>
    <xf numFmtId="0" fontId="30" fillId="0" borderId="0" xfId="17" applyNumberFormat="1" applyFont="1" applyFill="1" applyBorder="1" applyAlignment="1" applyProtection="1">
      <alignment horizontal="right" vertical="top" wrapText="1"/>
    </xf>
    <xf numFmtId="0" fontId="30" fillId="0" borderId="0" xfId="17" applyNumberFormat="1" applyFont="1" applyFill="1" applyBorder="1" applyAlignment="1" applyProtection="1">
      <alignment horizontal="center" vertical="top" wrapText="1"/>
    </xf>
    <xf numFmtId="4" fontId="35" fillId="0" borderId="0" xfId="17" applyNumberFormat="1" applyFont="1" applyFill="1" applyBorder="1" applyAlignment="1" applyProtection="1">
      <alignment horizontal="right" vertical="top" wrapText="1"/>
    </xf>
    <xf numFmtId="0" fontId="99" fillId="0" borderId="0" xfId="17" applyNumberFormat="1" applyFont="1" applyFill="1" applyBorder="1" applyAlignment="1" applyProtection="1"/>
    <xf numFmtId="49" fontId="35" fillId="0" borderId="7" xfId="17" applyNumberFormat="1" applyFont="1" applyFill="1" applyBorder="1" applyAlignment="1" applyProtection="1">
      <alignment horizontal="right" vertical="top" wrapText="1"/>
    </xf>
    <xf numFmtId="2" fontId="35" fillId="0" borderId="0" xfId="17" applyNumberFormat="1" applyFont="1" applyFill="1" applyBorder="1" applyAlignment="1" applyProtection="1">
      <alignment horizontal="right" vertical="top" wrapText="1"/>
    </xf>
    <xf numFmtId="49" fontId="30" fillId="0" borderId="7" xfId="17" applyNumberFormat="1" applyFont="1" applyFill="1" applyBorder="1" applyAlignment="1" applyProtection="1"/>
    <xf numFmtId="49" fontId="30" fillId="0" borderId="0" xfId="17" applyNumberFormat="1" applyFont="1" applyFill="1" applyBorder="1" applyAlignment="1" applyProtection="1">
      <alignment horizontal="right" vertical="top" wrapText="1"/>
    </xf>
    <xf numFmtId="4" fontId="39" fillId="0" borderId="2" xfId="17" applyNumberFormat="1" applyFont="1" applyFill="1" applyBorder="1" applyAlignment="1" applyProtection="1">
      <alignment horizontal="right" vertical="top" wrapText="1"/>
    </xf>
    <xf numFmtId="4" fontId="39" fillId="0" borderId="12" xfId="17" applyNumberFormat="1" applyFont="1" applyFill="1" applyBorder="1" applyAlignment="1" applyProtection="1">
      <alignment horizontal="right" vertical="top" wrapText="1"/>
    </xf>
    <xf numFmtId="49" fontId="39" fillId="0" borderId="7" xfId="17" applyNumberFormat="1" applyFont="1" applyFill="1" applyBorder="1" applyAlignment="1" applyProtection="1">
      <alignment horizontal="center" vertical="top" wrapText="1"/>
    </xf>
    <xf numFmtId="49" fontId="39" fillId="0" borderId="0" xfId="17" applyNumberFormat="1" applyFont="1" applyFill="1" applyBorder="1" applyAlignment="1" applyProtection="1">
      <alignment horizontal="left" vertical="top" wrapText="1"/>
    </xf>
    <xf numFmtId="49" fontId="39" fillId="0" borderId="13" xfId="17" applyNumberFormat="1" applyFont="1" applyFill="1" applyBorder="1" applyAlignment="1" applyProtection="1">
      <alignment horizontal="center" vertical="top" wrapText="1"/>
    </xf>
    <xf numFmtId="49" fontId="39" fillId="0" borderId="1" xfId="17" applyNumberFormat="1" applyFont="1" applyFill="1" applyBorder="1" applyAlignment="1" applyProtection="1">
      <alignment horizontal="left" vertical="top" wrapText="1"/>
    </xf>
    <xf numFmtId="49" fontId="39" fillId="0" borderId="1" xfId="17" applyNumberFormat="1" applyFont="1" applyFill="1" applyBorder="1" applyAlignment="1" applyProtection="1">
      <alignment horizontal="center" vertical="top" wrapText="1"/>
    </xf>
    <xf numFmtId="0" fontId="39" fillId="0" borderId="1" xfId="17" applyNumberFormat="1" applyFont="1" applyFill="1" applyBorder="1" applyAlignment="1" applyProtection="1">
      <alignment horizontal="center" vertical="top" wrapText="1"/>
    </xf>
    <xf numFmtId="0" fontId="39" fillId="0" borderId="1" xfId="17" applyNumberFormat="1" applyFont="1" applyFill="1" applyBorder="1" applyAlignment="1" applyProtection="1">
      <alignment horizontal="right" vertical="top" wrapText="1"/>
    </xf>
    <xf numFmtId="0" fontId="39" fillId="0" borderId="14" xfId="17" applyNumberFormat="1" applyFont="1" applyFill="1" applyBorder="1" applyAlignment="1" applyProtection="1">
      <alignment horizontal="right" vertical="top" wrapText="1"/>
    </xf>
    <xf numFmtId="166" fontId="39" fillId="0" borderId="2" xfId="17" applyNumberFormat="1" applyFont="1" applyFill="1" applyBorder="1" applyAlignment="1" applyProtection="1">
      <alignment horizontal="center" vertical="top" wrapText="1"/>
    </xf>
    <xf numFmtId="2" fontId="98" fillId="0" borderId="2" xfId="17" applyNumberFormat="1" applyFont="1" applyFill="1" applyBorder="1" applyAlignment="1" applyProtection="1">
      <alignment horizontal="right" vertical="top" wrapText="1"/>
    </xf>
    <xf numFmtId="2" fontId="39" fillId="0" borderId="2" xfId="17" applyNumberFormat="1" applyFont="1" applyFill="1" applyBorder="1" applyAlignment="1" applyProtection="1">
      <alignment horizontal="center" vertical="top" wrapText="1"/>
    </xf>
    <xf numFmtId="2" fontId="35" fillId="0" borderId="0" xfId="17" applyNumberFormat="1" applyFont="1" applyFill="1" applyBorder="1" applyAlignment="1" applyProtection="1">
      <alignment horizontal="center" vertical="top" wrapText="1"/>
    </xf>
    <xf numFmtId="166" fontId="35" fillId="0" borderId="0" xfId="17" applyNumberFormat="1" applyFont="1" applyFill="1" applyBorder="1" applyAlignment="1" applyProtection="1">
      <alignment horizontal="center" vertical="top" wrapText="1"/>
    </xf>
    <xf numFmtId="169" fontId="35" fillId="0" borderId="0" xfId="17" applyNumberFormat="1" applyFont="1" applyFill="1" applyBorder="1" applyAlignment="1" applyProtection="1">
      <alignment horizontal="center" vertical="top" wrapText="1"/>
    </xf>
    <xf numFmtId="2" fontId="30" fillId="0" borderId="0" xfId="17" applyNumberFormat="1" applyFont="1" applyFill="1" applyBorder="1" applyAlignment="1" applyProtection="1">
      <alignment horizontal="right" vertical="top" wrapText="1"/>
    </xf>
    <xf numFmtId="2" fontId="30" fillId="0" borderId="0" xfId="17" applyNumberFormat="1" applyFont="1" applyFill="1" applyBorder="1" applyAlignment="1" applyProtection="1">
      <alignment horizontal="center" vertical="top" wrapText="1"/>
    </xf>
    <xf numFmtId="49" fontId="30" fillId="0" borderId="7" xfId="17" applyNumberFormat="1" applyFont="1" applyFill="1" applyBorder="1" applyAlignment="1" applyProtection="1">
      <alignment vertical="center" wrapText="1"/>
    </xf>
    <xf numFmtId="0" fontId="30" fillId="0" borderId="0" xfId="17" applyNumberFormat="1" applyFont="1" applyFill="1" applyBorder="1" applyAlignment="1" applyProtection="1">
      <alignment wrapText="1"/>
    </xf>
    <xf numFmtId="168" fontId="35" fillId="0" borderId="0" xfId="17" applyNumberFormat="1" applyFont="1" applyFill="1" applyBorder="1" applyAlignment="1" applyProtection="1">
      <alignment horizontal="center" vertical="top" wrapText="1"/>
    </xf>
    <xf numFmtId="4" fontId="30" fillId="0" borderId="0" xfId="17" applyNumberFormat="1" applyFont="1" applyFill="1" applyBorder="1" applyAlignment="1" applyProtection="1">
      <alignment horizontal="right" vertical="top" wrapText="1"/>
    </xf>
    <xf numFmtId="168" fontId="39" fillId="0" borderId="2" xfId="17" applyNumberFormat="1" applyFont="1" applyFill="1" applyBorder="1" applyAlignment="1" applyProtection="1">
      <alignment horizontal="center" vertical="top" wrapText="1"/>
    </xf>
    <xf numFmtId="170" fontId="35" fillId="0" borderId="0" xfId="17" applyNumberFormat="1" applyFont="1" applyFill="1" applyBorder="1" applyAlignment="1" applyProtection="1">
      <alignment horizontal="center" vertical="top" wrapText="1"/>
    </xf>
    <xf numFmtId="49" fontId="21" fillId="0" borderId="7" xfId="17" applyNumberFormat="1" applyFont="1" applyFill="1" applyBorder="1" applyAlignment="1" applyProtection="1">
      <alignment horizontal="right" vertical="top" wrapText="1"/>
    </xf>
    <xf numFmtId="49" fontId="21" fillId="0" borderId="0" xfId="17" applyNumberFormat="1" applyFont="1" applyFill="1" applyBorder="1" applyAlignment="1" applyProtection="1">
      <alignment horizontal="right" vertical="top" wrapText="1"/>
    </xf>
    <xf numFmtId="49" fontId="21" fillId="0" borderId="0" xfId="17" applyNumberFormat="1" applyFont="1" applyFill="1" applyBorder="1" applyAlignment="1" applyProtection="1">
      <alignment horizontal="center" vertical="top" wrapText="1"/>
    </xf>
    <xf numFmtId="166" fontId="21" fillId="0" borderId="0" xfId="17" applyNumberFormat="1" applyFont="1" applyFill="1" applyBorder="1" applyAlignment="1" applyProtection="1">
      <alignment horizontal="center" vertical="top" wrapText="1"/>
    </xf>
    <xf numFmtId="0" fontId="21" fillId="0" borderId="0" xfId="17" applyNumberFormat="1" applyFont="1" applyFill="1" applyBorder="1" applyAlignment="1" applyProtection="1">
      <alignment horizontal="center" vertical="top" wrapText="1"/>
    </xf>
    <xf numFmtId="165" fontId="21" fillId="0" borderId="0" xfId="17" applyNumberFormat="1" applyFont="1" applyFill="1" applyBorder="1" applyAlignment="1" applyProtection="1">
      <alignment horizontal="center" vertical="top" wrapText="1"/>
    </xf>
    <xf numFmtId="0" fontId="21" fillId="0" borderId="0" xfId="17" applyNumberFormat="1" applyFont="1" applyFill="1" applyBorder="1" applyAlignment="1" applyProtection="1">
      <alignment horizontal="right" vertical="top" wrapText="1"/>
    </xf>
    <xf numFmtId="0" fontId="21" fillId="0" borderId="15" xfId="17" applyNumberFormat="1" applyFont="1" applyFill="1" applyBorder="1" applyAlignment="1" applyProtection="1">
      <alignment horizontal="right" vertical="top" wrapText="1"/>
    </xf>
    <xf numFmtId="0" fontId="21" fillId="0" borderId="0" xfId="17" applyNumberFormat="1" applyFont="1" applyFill="1" applyBorder="1" applyAlignment="1" applyProtection="1">
      <alignment wrapText="1"/>
    </xf>
    <xf numFmtId="2" fontId="39" fillId="0" borderId="2" xfId="17" applyNumberFormat="1" applyFont="1" applyFill="1" applyBorder="1" applyAlignment="1" applyProtection="1">
      <alignment horizontal="right" vertical="top" wrapText="1"/>
    </xf>
    <xf numFmtId="0" fontId="39" fillId="0" borderId="1" xfId="17" applyNumberFormat="1" applyFont="1" applyFill="1" applyBorder="1" applyAlignment="1" applyProtection="1">
      <alignment horizontal="left" vertical="top" wrapText="1"/>
    </xf>
    <xf numFmtId="0" fontId="30" fillId="0" borderId="1" xfId="17" applyNumberFormat="1" applyFont="1" applyFill="1" applyBorder="1" applyAlignment="1" applyProtection="1">
      <alignment horizontal="center" vertical="top" wrapText="1"/>
    </xf>
    <xf numFmtId="49" fontId="98" fillId="0" borderId="1" xfId="17" applyNumberFormat="1" applyFont="1" applyFill="1" applyBorder="1" applyAlignment="1" applyProtection="1">
      <alignment vertical="top" wrapText="1"/>
    </xf>
    <xf numFmtId="49" fontId="98" fillId="0" borderId="14" xfId="17" applyNumberFormat="1" applyFont="1" applyFill="1" applyBorder="1" applyAlignment="1" applyProtection="1">
      <alignment horizontal="right" vertical="top" wrapText="1"/>
    </xf>
    <xf numFmtId="2" fontId="100" fillId="0" borderId="0" xfId="17" applyNumberFormat="1" applyFont="1" applyFill="1" applyBorder="1" applyAlignment="1" applyProtection="1">
      <alignment horizontal="center" vertical="top"/>
    </xf>
    <xf numFmtId="3" fontId="100" fillId="0" borderId="0" xfId="17" applyNumberFormat="1" applyFont="1" applyFill="1" applyBorder="1" applyAlignment="1" applyProtection="1">
      <alignment horizontal="right" vertical="top"/>
    </xf>
    <xf numFmtId="49" fontId="39" fillId="0" borderId="0" xfId="17" applyNumberFormat="1" applyFont="1" applyFill="1" applyBorder="1" applyAlignment="1" applyProtection="1">
      <alignment horizontal="right" vertical="top" wrapText="1"/>
    </xf>
    <xf numFmtId="0" fontId="39" fillId="0" borderId="15" xfId="17" applyNumberFormat="1" applyFont="1" applyFill="1" applyBorder="1" applyAlignment="1" applyProtection="1">
      <alignment horizontal="right" vertical="top" wrapText="1"/>
    </xf>
    <xf numFmtId="4" fontId="30" fillId="0" borderId="15" xfId="17" applyNumberFormat="1" applyFont="1" applyFill="1" applyBorder="1" applyAlignment="1" applyProtection="1">
      <alignment horizontal="right" vertical="top" wrapText="1"/>
    </xf>
    <xf numFmtId="0" fontId="30" fillId="0" borderId="15" xfId="17" applyNumberFormat="1" applyFont="1" applyFill="1" applyBorder="1" applyAlignment="1" applyProtection="1">
      <alignment horizontal="right" vertical="top" wrapText="1"/>
    </xf>
    <xf numFmtId="4" fontId="39" fillId="0" borderId="15" xfId="17" applyNumberFormat="1" applyFont="1" applyFill="1" applyBorder="1" applyAlignment="1" applyProtection="1">
      <alignment horizontal="right" vertical="top" wrapText="1"/>
    </xf>
    <xf numFmtId="49" fontId="30" fillId="0" borderId="0" xfId="17" applyNumberFormat="1" applyFont="1" applyFill="1" applyBorder="1" applyAlignment="1" applyProtection="1">
      <alignment horizontal="center" vertical="top" wrapText="1"/>
    </xf>
    <xf numFmtId="49" fontId="39" fillId="0" borderId="0" xfId="17" applyNumberFormat="1" applyFont="1" applyFill="1" applyBorder="1" applyAlignment="1" applyProtection="1">
      <alignment vertical="top" wrapText="1"/>
    </xf>
    <xf numFmtId="49" fontId="39" fillId="0" borderId="15" xfId="17" applyNumberFormat="1" applyFont="1" applyFill="1" applyBorder="1" applyAlignment="1" applyProtection="1">
      <alignment vertical="top" wrapText="1"/>
    </xf>
    <xf numFmtId="49" fontId="30" fillId="0" borderId="13" xfId="17" applyNumberFormat="1" applyFont="1" applyFill="1" applyBorder="1" applyAlignment="1" applyProtection="1"/>
    <xf numFmtId="49" fontId="30" fillId="0" borderId="1" xfId="17" applyNumberFormat="1" applyFont="1" applyFill="1" applyBorder="1" applyAlignment="1" applyProtection="1">
      <alignment vertical="top"/>
    </xf>
    <xf numFmtId="49" fontId="30" fillId="0" borderId="1" xfId="17" applyNumberFormat="1" applyFont="1" applyFill="1" applyBorder="1" applyAlignment="1" applyProtection="1">
      <alignment vertical="top" wrapText="1"/>
    </xf>
    <xf numFmtId="0" fontId="30" fillId="0" borderId="14" xfId="17" applyNumberFormat="1" applyFont="1" applyFill="1" applyBorder="1" applyAlignment="1" applyProtection="1">
      <alignment vertical="top" wrapText="1"/>
    </xf>
    <xf numFmtId="2" fontId="96" fillId="0" borderId="0" xfId="17" applyNumberFormat="1" applyFont="1" applyFill="1" applyBorder="1" applyAlignment="1" applyProtection="1">
      <alignment horizontal="center" vertical="top"/>
    </xf>
    <xf numFmtId="3" fontId="96" fillId="0" borderId="0" xfId="17" applyNumberFormat="1" applyFont="1" applyFill="1" applyBorder="1" applyAlignment="1" applyProtection="1">
      <alignment horizontal="right" vertical="top"/>
    </xf>
    <xf numFmtId="4" fontId="96" fillId="0" borderId="0" xfId="17" applyNumberFormat="1" applyFont="1" applyFill="1" applyBorder="1" applyAlignment="1" applyProtection="1">
      <alignment horizontal="right" vertical="top"/>
    </xf>
    <xf numFmtId="49" fontId="101" fillId="0" borderId="0" xfId="17" applyNumberFormat="1" applyFont="1" applyFill="1" applyBorder="1" applyAlignment="1" applyProtection="1">
      <alignment vertical="top" wrapText="1"/>
    </xf>
    <xf numFmtId="4" fontId="39" fillId="0" borderId="1" xfId="17" applyNumberFormat="1" applyFont="1" applyFill="1" applyBorder="1" applyAlignment="1" applyProtection="1">
      <alignment horizontal="right" vertical="top"/>
    </xf>
    <xf numFmtId="2" fontId="39" fillId="0" borderId="1" xfId="17" applyNumberFormat="1" applyFont="1" applyFill="1" applyBorder="1" applyAlignment="1" applyProtection="1">
      <alignment horizontal="center" vertical="top"/>
    </xf>
    <xf numFmtId="0" fontId="30" fillId="0" borderId="1" xfId="17" applyNumberFormat="1" applyFont="1" applyFill="1" applyBorder="1" applyAlignment="1" applyProtection="1">
      <alignment vertical="center"/>
    </xf>
    <xf numFmtId="49" fontId="30" fillId="0" borderId="1" xfId="17" applyNumberFormat="1" applyFont="1" applyFill="1" applyBorder="1" applyAlignment="1" applyProtection="1"/>
    <xf numFmtId="3" fontId="39" fillId="0" borderId="14" xfId="17" applyNumberFormat="1" applyFont="1" applyFill="1" applyBorder="1" applyAlignment="1" applyProtection="1">
      <alignment horizontal="right" vertical="top"/>
    </xf>
    <xf numFmtId="0" fontId="96" fillId="0" borderId="0" xfId="17" applyNumberFormat="1" applyFont="1" applyFill="1" applyBorder="1" applyAlignment="1" applyProtection="1">
      <alignment vertical="center"/>
    </xf>
    <xf numFmtId="0" fontId="30" fillId="0" borderId="0" xfId="17" applyNumberFormat="1" applyFont="1" applyFill="1" applyBorder="1" applyAlignment="1" applyProtection="1">
      <alignment vertical="center"/>
    </xf>
    <xf numFmtId="0" fontId="30" fillId="0" borderId="0" xfId="17" applyNumberFormat="1" applyFont="1" applyFill="1" applyBorder="1" applyAlignment="1" applyProtection="1">
      <alignment vertical="center" wrapText="1"/>
    </xf>
    <xf numFmtId="0" fontId="39" fillId="0" borderId="0" xfId="17" applyNumberFormat="1" applyFont="1" applyFill="1" applyBorder="1" applyAlignment="1" applyProtection="1">
      <alignment horizontal="right" vertical="top" wrapText="1"/>
    </xf>
    <xf numFmtId="0" fontId="39" fillId="0" borderId="0" xfId="17" applyNumberFormat="1" applyFont="1" applyFill="1" applyBorder="1" applyAlignment="1" applyProtection="1">
      <alignment horizontal="left" vertical="top" wrapText="1"/>
    </xf>
    <xf numFmtId="4" fontId="39" fillId="0" borderId="0" xfId="17" applyNumberFormat="1" applyFont="1" applyFill="1" applyBorder="1" applyAlignment="1" applyProtection="1">
      <alignment horizontal="right" vertical="top"/>
    </xf>
    <xf numFmtId="2" fontId="39" fillId="0" borderId="0" xfId="17" applyNumberFormat="1" applyFont="1" applyFill="1" applyBorder="1" applyAlignment="1" applyProtection="1">
      <alignment horizontal="center" vertical="top"/>
    </xf>
    <xf numFmtId="3" fontId="39" fillId="0" borderId="0" xfId="17" applyNumberFormat="1" applyFont="1" applyFill="1" applyBorder="1" applyAlignment="1" applyProtection="1">
      <alignment horizontal="right" vertical="top"/>
    </xf>
    <xf numFmtId="0" fontId="35" fillId="0" borderId="0" xfId="17" applyNumberFormat="1" applyFont="1" applyFill="1" applyBorder="1" applyAlignment="1" applyProtection="1">
      <alignment horizontal="right" vertical="top"/>
    </xf>
    <xf numFmtId="0" fontId="35" fillId="0" borderId="0" xfId="17" applyNumberFormat="1" applyFont="1" applyFill="1" applyBorder="1" applyAlignment="1" applyProtection="1">
      <alignment vertical="top"/>
    </xf>
    <xf numFmtId="0" fontId="96" fillId="0" borderId="0" xfId="17" applyNumberFormat="1" applyFont="1" applyFill="1" applyBorder="1" applyAlignment="1" applyProtection="1">
      <alignment vertical="top"/>
    </xf>
    <xf numFmtId="0" fontId="35" fillId="0" borderId="0" xfId="17" applyNumberFormat="1" applyFont="1" applyFill="1" applyBorder="1" applyAlignment="1" applyProtection="1">
      <alignment vertical="top" wrapText="1"/>
    </xf>
    <xf numFmtId="0" fontId="30" fillId="0" borderId="0" xfId="17" applyNumberFormat="1" applyFont="1" applyFill="1" applyBorder="1" applyAlignment="1" applyProtection="1"/>
    <xf numFmtId="49" fontId="30" fillId="0" borderId="0" xfId="17" applyNumberFormat="1" applyFont="1"/>
    <xf numFmtId="49" fontId="35" fillId="0" borderId="0" xfId="17" applyNumberFormat="1" applyFont="1" applyAlignment="1">
      <alignment horizontal="right"/>
    </xf>
    <xf numFmtId="49" fontId="35" fillId="0" borderId="0" xfId="17" applyNumberFormat="1" applyFont="1"/>
    <xf numFmtId="49" fontId="35" fillId="0" borderId="0" xfId="17" applyNumberFormat="1" applyFont="1" applyAlignment="1">
      <alignment horizontal="left"/>
    </xf>
    <xf numFmtId="49" fontId="35" fillId="0" borderId="0" xfId="17" applyNumberFormat="1" applyFont="1" applyAlignment="1">
      <alignment vertical="top"/>
    </xf>
    <xf numFmtId="49" fontId="35" fillId="0" borderId="2" xfId="17" applyNumberFormat="1" applyFont="1" applyBorder="1" applyAlignment="1">
      <alignment vertical="top"/>
    </xf>
    <xf numFmtId="49" fontId="21" fillId="0" borderId="0" xfId="17" applyNumberFormat="1" applyFont="1" applyAlignment="1">
      <alignment horizontal="center" vertical="top"/>
    </xf>
    <xf numFmtId="49" fontId="97" fillId="0" borderId="0" xfId="17" applyNumberFormat="1" applyFont="1" applyAlignment="1">
      <alignment horizontal="center"/>
    </xf>
    <xf numFmtId="49" fontId="30" fillId="0" borderId="1" xfId="17" applyNumberFormat="1" applyFont="1" applyBorder="1" applyAlignment="1">
      <alignment horizontal="center"/>
    </xf>
    <xf numFmtId="49" fontId="35" fillId="0" borderId="0" xfId="17" applyNumberFormat="1" applyFont="1" applyAlignment="1">
      <alignment wrapText="1"/>
    </xf>
    <xf numFmtId="49" fontId="21" fillId="0" borderId="0" xfId="17" applyNumberFormat="1" applyFont="1"/>
    <xf numFmtId="49" fontId="30" fillId="0" borderId="0" xfId="17" applyNumberFormat="1" applyFont="1" applyAlignment="1">
      <alignment horizontal="right" vertical="top"/>
    </xf>
    <xf numFmtId="49" fontId="21" fillId="0" borderId="0" xfId="17" applyNumberFormat="1" applyFont="1" applyAlignment="1">
      <alignment horizontal="center"/>
    </xf>
    <xf numFmtId="49" fontId="98" fillId="0" borderId="0" xfId="17" applyNumberFormat="1" applyFont="1" applyAlignment="1">
      <alignment horizontal="left"/>
    </xf>
    <xf numFmtId="0" fontId="35" fillId="0" borderId="0" xfId="17" applyFont="1"/>
    <xf numFmtId="0" fontId="35" fillId="0" borderId="0" xfId="17" applyFont="1" applyAlignment="1">
      <alignment wrapText="1"/>
    </xf>
    <xf numFmtId="0" fontId="35" fillId="0" borderId="2" xfId="17" applyFont="1" applyBorder="1"/>
    <xf numFmtId="0" fontId="35" fillId="0" borderId="2" xfId="17" applyFont="1" applyBorder="1" applyAlignment="1">
      <alignment horizontal="center"/>
    </xf>
    <xf numFmtId="0" fontId="35" fillId="0" borderId="0" xfId="17" applyFont="1" applyAlignment="1">
      <alignment horizontal="center"/>
    </xf>
    <xf numFmtId="0" fontId="30" fillId="0" borderId="1" xfId="17" applyFont="1" applyBorder="1"/>
    <xf numFmtId="4" fontId="35" fillId="0" borderId="1" xfId="17" applyNumberFormat="1" applyFont="1" applyBorder="1" applyAlignment="1">
      <alignment horizontal="right"/>
    </xf>
    <xf numFmtId="0" fontId="35" fillId="0" borderId="0" xfId="17" applyFont="1" applyAlignment="1">
      <alignment horizontal="left" vertical="top"/>
    </xf>
    <xf numFmtId="0" fontId="35" fillId="0" borderId="0" xfId="17" applyFont="1" applyAlignment="1">
      <alignment vertical="center" wrapText="1"/>
    </xf>
    <xf numFmtId="0" fontId="21" fillId="0" borderId="0" xfId="17" applyFont="1"/>
    <xf numFmtId="2" fontId="35" fillId="0" borderId="0" xfId="17" applyNumberFormat="1" applyFont="1"/>
    <xf numFmtId="49" fontId="30" fillId="0" borderId="0" xfId="17" applyNumberFormat="1" applyFont="1" applyAlignment="1">
      <alignment horizontal="right"/>
    </xf>
    <xf numFmtId="0" fontId="98" fillId="0" borderId="0" xfId="17" applyFont="1"/>
    <xf numFmtId="2" fontId="35" fillId="0" borderId="1" xfId="17" applyNumberFormat="1" applyFont="1" applyBorder="1"/>
    <xf numFmtId="0" fontId="30" fillId="0" borderId="5" xfId="17" applyFont="1" applyBorder="1"/>
    <xf numFmtId="4" fontId="35" fillId="0" borderId="5" xfId="17" applyNumberFormat="1" applyFont="1" applyBorder="1" applyAlignment="1">
      <alignment horizontal="right"/>
    </xf>
    <xf numFmtId="2" fontId="35" fillId="0" borderId="5" xfId="17" applyNumberFormat="1" applyFont="1" applyBorder="1" applyAlignment="1">
      <alignment horizontal="right"/>
    </xf>
    <xf numFmtId="0" fontId="35" fillId="0" borderId="0" xfId="17" applyFont="1" applyAlignment="1">
      <alignment horizontal="left"/>
    </xf>
    <xf numFmtId="2" fontId="35" fillId="0" borderId="0" xfId="17" applyNumberFormat="1" applyFont="1" applyAlignment="1">
      <alignment horizontal="right"/>
    </xf>
    <xf numFmtId="0" fontId="30" fillId="0" borderId="10" xfId="17" applyFont="1" applyBorder="1" applyAlignment="1">
      <alignment horizontal="center" vertical="center" wrapText="1"/>
    </xf>
    <xf numFmtId="49" fontId="30" fillId="0" borderId="10" xfId="17" applyNumberFormat="1" applyFont="1" applyBorder="1" applyAlignment="1">
      <alignment horizontal="center" vertical="center"/>
    </xf>
    <xf numFmtId="0" fontId="30" fillId="0" borderId="10" xfId="17" applyFont="1" applyBorder="1" applyAlignment="1">
      <alignment horizontal="center" vertical="center"/>
    </xf>
    <xf numFmtId="49" fontId="39" fillId="0" borderId="11" xfId="17" applyNumberFormat="1" applyFont="1" applyBorder="1" applyAlignment="1">
      <alignment horizontal="center" vertical="top" wrapText="1"/>
    </xf>
    <xf numFmtId="49" fontId="39" fillId="0" borderId="2" xfId="17" applyNumberFormat="1" applyFont="1" applyBorder="1" applyAlignment="1">
      <alignment horizontal="left" vertical="top" wrapText="1"/>
    </xf>
    <xf numFmtId="49" fontId="39" fillId="0" borderId="2" xfId="17" applyNumberFormat="1" applyFont="1" applyBorder="1" applyAlignment="1">
      <alignment horizontal="center" vertical="top" wrapText="1"/>
    </xf>
    <xf numFmtId="0" fontId="39" fillId="0" borderId="2" xfId="17" applyFont="1" applyBorder="1" applyAlignment="1">
      <alignment horizontal="center" vertical="top" wrapText="1"/>
    </xf>
    <xf numFmtId="1" fontId="39" fillId="0" borderId="2" xfId="17" applyNumberFormat="1" applyFont="1" applyBorder="1" applyAlignment="1">
      <alignment horizontal="center" vertical="top" wrapText="1"/>
    </xf>
    <xf numFmtId="165" fontId="39" fillId="0" borderId="2" xfId="17" applyNumberFormat="1" applyFont="1" applyBorder="1" applyAlignment="1">
      <alignment horizontal="center" vertical="top" wrapText="1"/>
    </xf>
    <xf numFmtId="0" fontId="39" fillId="0" borderId="2" xfId="17" applyFont="1" applyBorder="1" applyAlignment="1">
      <alignment horizontal="right" vertical="top" wrapText="1"/>
    </xf>
    <xf numFmtId="0" fontId="98" fillId="0" borderId="2" xfId="17" applyFont="1" applyBorder="1" applyAlignment="1">
      <alignment horizontal="right" vertical="top" wrapText="1"/>
    </xf>
    <xf numFmtId="0" fontId="39" fillId="0" borderId="12" xfId="17" applyFont="1" applyBorder="1" applyAlignment="1">
      <alignment horizontal="right" vertical="top" wrapText="1"/>
    </xf>
    <xf numFmtId="49" fontId="35" fillId="0" borderId="7" xfId="17" applyNumberFormat="1" applyFont="1" applyBorder="1" applyAlignment="1">
      <alignment vertical="center" wrapText="1"/>
    </xf>
    <xf numFmtId="49" fontId="35" fillId="0" borderId="0" xfId="17" applyNumberFormat="1" applyFont="1" applyAlignment="1">
      <alignment horizontal="right" vertical="top" wrapText="1"/>
    </xf>
    <xf numFmtId="49" fontId="35" fillId="0" borderId="0" xfId="17" applyNumberFormat="1" applyFont="1" applyAlignment="1">
      <alignment horizontal="center" vertical="top" wrapText="1"/>
    </xf>
    <xf numFmtId="0" fontId="35" fillId="0" borderId="0" xfId="17" applyFont="1" applyAlignment="1">
      <alignment horizontal="center" vertical="top" wrapText="1"/>
    </xf>
    <xf numFmtId="165" fontId="35" fillId="0" borderId="0" xfId="17" applyNumberFormat="1" applyFont="1" applyAlignment="1">
      <alignment horizontal="center" vertical="top" wrapText="1"/>
    </xf>
    <xf numFmtId="0" fontId="35" fillId="0" borderId="0" xfId="17" applyFont="1" applyAlignment="1">
      <alignment horizontal="right" vertical="top" wrapText="1"/>
    </xf>
    <xf numFmtId="4" fontId="35" fillId="0" borderId="15" xfId="17" applyNumberFormat="1" applyFont="1" applyBorder="1" applyAlignment="1">
      <alignment horizontal="right" vertical="top" wrapText="1"/>
    </xf>
    <xf numFmtId="49" fontId="35" fillId="0" borderId="7" xfId="17" applyNumberFormat="1" applyFont="1" applyBorder="1" applyAlignment="1">
      <alignment horizontal="right" vertical="center" wrapText="1"/>
    </xf>
    <xf numFmtId="166" fontId="35" fillId="0" borderId="0" xfId="17" applyNumberFormat="1" applyFont="1" applyAlignment="1">
      <alignment horizontal="center" vertical="top" wrapText="1"/>
    </xf>
    <xf numFmtId="0" fontId="30" fillId="0" borderId="0" xfId="17" applyFont="1" applyAlignment="1">
      <alignment horizontal="right" vertical="top" wrapText="1"/>
    </xf>
    <xf numFmtId="0" fontId="30" fillId="0" borderId="0" xfId="17" applyFont="1" applyAlignment="1">
      <alignment horizontal="center" vertical="top" wrapText="1"/>
    </xf>
    <xf numFmtId="4" fontId="35" fillId="0" borderId="0" xfId="17" applyNumberFormat="1" applyFont="1" applyAlignment="1">
      <alignment horizontal="right" vertical="top" wrapText="1"/>
    </xf>
    <xf numFmtId="168" fontId="35" fillId="0" borderId="0" xfId="17" applyNumberFormat="1" applyFont="1" applyAlignment="1">
      <alignment horizontal="center" vertical="top" wrapText="1"/>
    </xf>
    <xf numFmtId="2" fontId="35" fillId="0" borderId="0" xfId="17" applyNumberFormat="1" applyFont="1" applyAlignment="1">
      <alignment horizontal="center" vertical="top" wrapText="1"/>
    </xf>
    <xf numFmtId="169" fontId="35" fillId="0" borderId="0" xfId="17" applyNumberFormat="1" applyFont="1" applyAlignment="1">
      <alignment horizontal="center" vertical="top" wrapText="1"/>
    </xf>
    <xf numFmtId="2" fontId="30" fillId="0" borderId="0" xfId="17" applyNumberFormat="1" applyFont="1" applyAlignment="1">
      <alignment horizontal="right" vertical="top" wrapText="1"/>
    </xf>
    <xf numFmtId="2" fontId="30" fillId="0" borderId="0" xfId="17" applyNumberFormat="1" applyFont="1" applyAlignment="1">
      <alignment horizontal="center" vertical="top" wrapText="1"/>
    </xf>
    <xf numFmtId="49" fontId="35" fillId="0" borderId="7" xfId="17" applyNumberFormat="1" applyFont="1" applyBorder="1" applyAlignment="1">
      <alignment horizontal="right" vertical="top" wrapText="1"/>
    </xf>
    <xf numFmtId="2" fontId="35" fillId="0" borderId="0" xfId="17" applyNumberFormat="1" applyFont="1" applyAlignment="1">
      <alignment horizontal="right" vertical="top" wrapText="1"/>
    </xf>
    <xf numFmtId="4" fontId="30" fillId="0" borderId="0" xfId="17" applyNumberFormat="1" applyFont="1" applyAlignment="1">
      <alignment horizontal="right" vertical="top" wrapText="1"/>
    </xf>
    <xf numFmtId="1" fontId="35" fillId="0" borderId="0" xfId="17" applyNumberFormat="1" applyFont="1" applyAlignment="1">
      <alignment horizontal="center" vertical="top" wrapText="1"/>
    </xf>
    <xf numFmtId="49" fontId="21" fillId="0" borderId="7" xfId="17" applyNumberFormat="1" applyFont="1" applyBorder="1" applyAlignment="1">
      <alignment horizontal="right" vertical="top" wrapText="1"/>
    </xf>
    <xf numFmtId="49" fontId="21" fillId="0" borderId="0" xfId="17" applyNumberFormat="1" applyFont="1" applyAlignment="1">
      <alignment horizontal="right" vertical="top" wrapText="1"/>
    </xf>
    <xf numFmtId="49" fontId="21" fillId="0" borderId="0" xfId="17" applyNumberFormat="1" applyFont="1" applyAlignment="1">
      <alignment horizontal="center" vertical="top" wrapText="1"/>
    </xf>
    <xf numFmtId="1" fontId="21" fillId="0" borderId="0" xfId="17" applyNumberFormat="1" applyFont="1" applyAlignment="1">
      <alignment horizontal="center" vertical="top" wrapText="1"/>
    </xf>
    <xf numFmtId="0" fontId="21" fillId="0" borderId="0" xfId="17" applyFont="1" applyAlignment="1">
      <alignment horizontal="center" vertical="top" wrapText="1"/>
    </xf>
    <xf numFmtId="165" fontId="21" fillId="0" borderId="0" xfId="17" applyNumberFormat="1" applyFont="1" applyAlignment="1">
      <alignment horizontal="center" vertical="top" wrapText="1"/>
    </xf>
    <xf numFmtId="0" fontId="21" fillId="0" borderId="0" xfId="17" applyFont="1" applyAlignment="1">
      <alignment horizontal="right" vertical="top" wrapText="1"/>
    </xf>
    <xf numFmtId="0" fontId="21" fillId="0" borderId="15" xfId="17" applyFont="1" applyBorder="1" applyAlignment="1">
      <alignment horizontal="right" vertical="top" wrapText="1"/>
    </xf>
    <xf numFmtId="49" fontId="30" fillId="0" borderId="7" xfId="17" applyNumberFormat="1" applyFont="1" applyBorder="1"/>
    <xf numFmtId="49" fontId="30" fillId="0" borderId="0" xfId="17" applyNumberFormat="1" applyFont="1" applyAlignment="1">
      <alignment horizontal="right" vertical="top" wrapText="1"/>
    </xf>
    <xf numFmtId="4" fontId="39" fillId="0" borderId="2" xfId="17" applyNumberFormat="1" applyFont="1" applyBorder="1" applyAlignment="1">
      <alignment horizontal="right" vertical="top" wrapText="1"/>
    </xf>
    <xf numFmtId="4" fontId="39" fillId="0" borderId="12" xfId="17" applyNumberFormat="1" applyFont="1" applyBorder="1" applyAlignment="1">
      <alignment horizontal="right" vertical="top" wrapText="1"/>
    </xf>
    <xf numFmtId="49" fontId="39" fillId="0" borderId="7" xfId="17" applyNumberFormat="1" applyFont="1" applyBorder="1" applyAlignment="1">
      <alignment horizontal="center" vertical="top" wrapText="1"/>
    </xf>
    <xf numFmtId="49" fontId="39" fillId="0" borderId="0" xfId="17" applyNumberFormat="1" applyFont="1" applyAlignment="1">
      <alignment horizontal="left" vertical="top" wrapText="1"/>
    </xf>
    <xf numFmtId="49" fontId="39" fillId="0" borderId="13" xfId="17" applyNumberFormat="1" applyFont="1" applyBorder="1" applyAlignment="1">
      <alignment horizontal="center" vertical="top" wrapText="1"/>
    </xf>
    <xf numFmtId="49" fontId="39" fillId="0" borderId="1" xfId="17" applyNumberFormat="1" applyFont="1" applyBorder="1" applyAlignment="1">
      <alignment horizontal="left" vertical="top" wrapText="1"/>
    </xf>
    <xf numFmtId="49" fontId="39" fillId="0" borderId="1" xfId="17" applyNumberFormat="1" applyFont="1" applyBorder="1" applyAlignment="1">
      <alignment horizontal="center" vertical="top" wrapText="1"/>
    </xf>
    <xf numFmtId="0" fontId="39" fillId="0" borderId="1" xfId="17" applyFont="1" applyBorder="1" applyAlignment="1">
      <alignment horizontal="center" vertical="top" wrapText="1"/>
    </xf>
    <xf numFmtId="0" fontId="39" fillId="0" borderId="1" xfId="17" applyFont="1" applyBorder="1" applyAlignment="1">
      <alignment horizontal="right" vertical="top" wrapText="1"/>
    </xf>
    <xf numFmtId="0" fontId="39" fillId="0" borderId="14" xfId="17" applyFont="1" applyBorder="1" applyAlignment="1">
      <alignment horizontal="right" vertical="top" wrapText="1"/>
    </xf>
    <xf numFmtId="4" fontId="98" fillId="0" borderId="2" xfId="17" applyNumberFormat="1" applyFont="1" applyBorder="1" applyAlignment="1">
      <alignment horizontal="right" vertical="top" wrapText="1"/>
    </xf>
    <xf numFmtId="49" fontId="30" fillId="0" borderId="7" xfId="17" applyNumberFormat="1" applyFont="1" applyBorder="1" applyAlignment="1">
      <alignment vertical="center" wrapText="1"/>
    </xf>
    <xf numFmtId="166" fontId="21" fillId="0" borderId="0" xfId="17" applyNumberFormat="1" applyFont="1" applyAlignment="1">
      <alignment horizontal="center" vertical="top" wrapText="1"/>
    </xf>
    <xf numFmtId="168" fontId="21" fillId="0" borderId="0" xfId="17" applyNumberFormat="1" applyFont="1" applyAlignment="1">
      <alignment horizontal="center" vertical="top" wrapText="1"/>
    </xf>
    <xf numFmtId="168" fontId="39" fillId="0" borderId="2" xfId="17" applyNumberFormat="1" applyFont="1" applyBorder="1" applyAlignment="1">
      <alignment horizontal="center" vertical="top" wrapText="1"/>
    </xf>
    <xf numFmtId="171" fontId="35" fillId="0" borderId="0" xfId="17" applyNumberFormat="1" applyFont="1" applyAlignment="1">
      <alignment horizontal="center" vertical="top" wrapText="1"/>
    </xf>
    <xf numFmtId="2" fontId="39" fillId="0" borderId="2" xfId="17" applyNumberFormat="1" applyFont="1" applyBorder="1" applyAlignment="1">
      <alignment horizontal="center" vertical="top" wrapText="1"/>
    </xf>
    <xf numFmtId="166" fontId="39" fillId="0" borderId="2" xfId="17" applyNumberFormat="1" applyFont="1" applyBorder="1" applyAlignment="1">
      <alignment horizontal="center" vertical="top" wrapText="1"/>
    </xf>
    <xf numFmtId="2" fontId="98" fillId="0" borderId="2" xfId="17" applyNumberFormat="1" applyFont="1" applyBorder="1" applyAlignment="1">
      <alignment horizontal="right" vertical="top" wrapText="1"/>
    </xf>
    <xf numFmtId="2" fontId="35" fillId="0" borderId="15" xfId="17" applyNumberFormat="1" applyFont="1" applyBorder="1" applyAlignment="1">
      <alignment horizontal="right" vertical="top" wrapText="1"/>
    </xf>
    <xf numFmtId="170" fontId="35" fillId="0" borderId="0" xfId="17" applyNumberFormat="1" applyFont="1" applyAlignment="1">
      <alignment horizontal="center" vertical="top" wrapText="1"/>
    </xf>
    <xf numFmtId="166" fontId="30" fillId="0" borderId="0" xfId="17" applyNumberFormat="1" applyFont="1" applyAlignment="1">
      <alignment horizontal="center" vertical="top" wrapText="1"/>
    </xf>
    <xf numFmtId="0" fontId="39" fillId="0" borderId="1" xfId="17" applyFont="1" applyBorder="1" applyAlignment="1">
      <alignment horizontal="left" vertical="top" wrapText="1"/>
    </xf>
    <xf numFmtId="0" fontId="30" fillId="0" borderId="1" xfId="17" applyFont="1" applyBorder="1" applyAlignment="1">
      <alignment horizontal="center" vertical="top" wrapText="1"/>
    </xf>
    <xf numFmtId="49" fontId="98" fillId="0" borderId="1" xfId="17" applyNumberFormat="1" applyFont="1" applyBorder="1" applyAlignment="1">
      <alignment vertical="top" wrapText="1"/>
    </xf>
    <xf numFmtId="49" fontId="98" fillId="0" borderId="14" xfId="17" applyNumberFormat="1" applyFont="1" applyBorder="1" applyAlignment="1">
      <alignment horizontal="right" vertical="top" wrapText="1"/>
    </xf>
    <xf numFmtId="49" fontId="39" fillId="0" borderId="0" xfId="17" applyNumberFormat="1" applyFont="1" applyAlignment="1">
      <alignment horizontal="right" vertical="top" wrapText="1"/>
    </xf>
    <xf numFmtId="0" fontId="39" fillId="0" borderId="15" xfId="17" applyFont="1" applyBorder="1" applyAlignment="1">
      <alignment horizontal="right" vertical="top" wrapText="1"/>
    </xf>
    <xf numFmtId="4" fontId="30" fillId="0" borderId="15" xfId="17" applyNumberFormat="1" applyFont="1" applyBorder="1" applyAlignment="1">
      <alignment horizontal="right" vertical="top" wrapText="1"/>
    </xf>
    <xf numFmtId="0" fontId="30" fillId="0" borderId="15" xfId="17" applyFont="1" applyBorder="1" applyAlignment="1">
      <alignment horizontal="right" vertical="top" wrapText="1"/>
    </xf>
    <xf numFmtId="4" fontId="39" fillId="0" borderId="15" xfId="17" applyNumberFormat="1" applyFont="1" applyBorder="1" applyAlignment="1">
      <alignment horizontal="right" vertical="top" wrapText="1"/>
    </xf>
    <xf numFmtId="49" fontId="30" fillId="0" borderId="0" xfId="17" applyNumberFormat="1" applyFont="1" applyAlignment="1">
      <alignment horizontal="center" vertical="top" wrapText="1"/>
    </xf>
    <xf numFmtId="49" fontId="39" fillId="0" borderId="0" xfId="17" applyNumberFormat="1" applyFont="1" applyAlignment="1">
      <alignment vertical="top" wrapText="1"/>
    </xf>
    <xf numFmtId="49" fontId="39" fillId="0" borderId="15" xfId="17" applyNumberFormat="1" applyFont="1" applyBorder="1" applyAlignment="1">
      <alignment vertical="top" wrapText="1"/>
    </xf>
    <xf numFmtId="1" fontId="30" fillId="0" borderId="0" xfId="17" applyNumberFormat="1" applyFont="1" applyAlignment="1">
      <alignment horizontal="center" vertical="top" wrapText="1"/>
    </xf>
    <xf numFmtId="2" fontId="21" fillId="0" borderId="0" xfId="17" applyNumberFormat="1" applyFont="1" applyAlignment="1">
      <alignment horizontal="center" vertical="top" wrapText="1"/>
    </xf>
    <xf numFmtId="169" fontId="39" fillId="0" borderId="2" xfId="17" applyNumberFormat="1" applyFont="1" applyBorder="1" applyAlignment="1">
      <alignment horizontal="center" vertical="top" wrapText="1"/>
    </xf>
    <xf numFmtId="169" fontId="21" fillId="0" borderId="0" xfId="17" applyNumberFormat="1" applyFont="1" applyAlignment="1">
      <alignment horizontal="center" vertical="top" wrapText="1"/>
    </xf>
    <xf numFmtId="170" fontId="21" fillId="0" borderId="0" xfId="17" applyNumberFormat="1" applyFont="1" applyAlignment="1">
      <alignment horizontal="center" vertical="top" wrapText="1"/>
    </xf>
    <xf numFmtId="2" fontId="39" fillId="0" borderId="2" xfId="17" applyNumberFormat="1" applyFont="1" applyBorder="1" applyAlignment="1">
      <alignment horizontal="right" vertical="top" wrapText="1"/>
    </xf>
    <xf numFmtId="49" fontId="30" fillId="0" borderId="13" xfId="17" applyNumberFormat="1" applyFont="1" applyBorder="1"/>
    <xf numFmtId="49" fontId="30" fillId="0" borderId="1" xfId="17" applyNumberFormat="1" applyFont="1" applyBorder="1" applyAlignment="1">
      <alignment vertical="top"/>
    </xf>
    <xf numFmtId="49" fontId="30" fillId="0" borderId="1" xfId="17" applyNumberFormat="1" applyFont="1" applyBorder="1" applyAlignment="1">
      <alignment vertical="top" wrapText="1"/>
    </xf>
    <xf numFmtId="0" fontId="30" fillId="0" borderId="14" xfId="17" applyFont="1" applyBorder="1" applyAlignment="1">
      <alignment vertical="top" wrapText="1"/>
    </xf>
    <xf numFmtId="49" fontId="101" fillId="0" borderId="0" xfId="17" applyNumberFormat="1" applyFont="1" applyAlignment="1">
      <alignment vertical="top" wrapText="1"/>
    </xf>
    <xf numFmtId="4" fontId="39" fillId="0" borderId="1" xfId="17" applyNumberFormat="1" applyFont="1" applyBorder="1" applyAlignment="1">
      <alignment horizontal="right" vertical="top"/>
    </xf>
    <xf numFmtId="2" fontId="39" fillId="0" borderId="1" xfId="17" applyNumberFormat="1" applyFont="1" applyBorder="1" applyAlignment="1">
      <alignment horizontal="center" vertical="top"/>
    </xf>
    <xf numFmtId="0" fontId="30" fillId="0" borderId="1" xfId="17" applyFont="1" applyBorder="1" applyAlignment="1">
      <alignment vertical="center"/>
    </xf>
    <xf numFmtId="49" fontId="30" fillId="0" borderId="1" xfId="17" applyNumberFormat="1" applyFont="1" applyBorder="1"/>
    <xf numFmtId="3" fontId="39" fillId="0" borderId="14" xfId="17" applyNumberFormat="1" applyFont="1" applyBorder="1" applyAlignment="1">
      <alignment horizontal="right" vertical="top"/>
    </xf>
    <xf numFmtId="0" fontId="39" fillId="0" borderId="0" xfId="17" applyFont="1" applyAlignment="1">
      <alignment horizontal="right" vertical="top" wrapText="1"/>
    </xf>
    <xf numFmtId="0" fontId="39" fillId="0" borderId="0" xfId="17" applyFont="1" applyAlignment="1">
      <alignment horizontal="left" vertical="top" wrapText="1"/>
    </xf>
    <xf numFmtId="4" fontId="39" fillId="0" borderId="0" xfId="17" applyNumberFormat="1" applyFont="1" applyAlignment="1">
      <alignment horizontal="right" vertical="top"/>
    </xf>
    <xf numFmtId="2" fontId="39" fillId="0" borderId="0" xfId="17" applyNumberFormat="1" applyFont="1" applyAlignment="1">
      <alignment horizontal="center" vertical="top"/>
    </xf>
    <xf numFmtId="3" fontId="39" fillId="0" borderId="0" xfId="17" applyNumberFormat="1" applyFont="1" applyAlignment="1">
      <alignment horizontal="right" vertical="top"/>
    </xf>
    <xf numFmtId="0" fontId="35" fillId="0" borderId="0" xfId="17" applyFont="1" applyAlignment="1">
      <alignment horizontal="right" vertical="top"/>
    </xf>
    <xf numFmtId="0" fontId="35" fillId="0" borderId="0" xfId="17" applyFont="1" applyAlignment="1">
      <alignment vertical="top"/>
    </xf>
    <xf numFmtId="0" fontId="30" fillId="0" borderId="0" xfId="17" applyFont="1"/>
    <xf numFmtId="2" fontId="39" fillId="0" borderId="12" xfId="17" applyNumberFormat="1" applyFont="1" applyBorder="1" applyAlignment="1">
      <alignment horizontal="right" vertical="top" wrapText="1"/>
    </xf>
    <xf numFmtId="171" fontId="39" fillId="0" borderId="2" xfId="17" applyNumberFormat="1" applyFont="1" applyBorder="1" applyAlignment="1">
      <alignment horizontal="center" vertical="top" wrapText="1"/>
    </xf>
    <xf numFmtId="170" fontId="39" fillId="0" borderId="2" xfId="17" applyNumberFormat="1" applyFont="1" applyBorder="1" applyAlignment="1">
      <alignment horizontal="center" vertical="top" wrapText="1"/>
    </xf>
    <xf numFmtId="171" fontId="21" fillId="0" borderId="0" xfId="17" applyNumberFormat="1" applyFont="1" applyAlignment="1">
      <alignment horizontal="center" vertical="top" wrapText="1"/>
    </xf>
    <xf numFmtId="2" fontId="30" fillId="0" borderId="15" xfId="17" applyNumberFormat="1" applyFont="1" applyBorder="1" applyAlignment="1">
      <alignment horizontal="right" vertical="top" wrapText="1"/>
    </xf>
    <xf numFmtId="4" fontId="39" fillId="0" borderId="10" xfId="0" applyNumberFormat="1" applyFont="1" applyBorder="1" applyAlignment="1">
      <alignment horizontal="right" vertical="top"/>
    </xf>
    <xf numFmtId="0" fontId="26" fillId="0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>
      <alignment wrapText="1"/>
    </xf>
    <xf numFmtId="0" fontId="27" fillId="0" borderId="0" xfId="0" applyNumberFormat="1" applyFont="1" applyFill="1" applyBorder="1" applyAlignment="1" applyProtection="1"/>
    <xf numFmtId="0" fontId="27" fillId="0" borderId="0" xfId="0" applyNumberFormat="1" applyFont="1" applyFill="1" applyBorder="1" applyAlignment="1" applyProtection="1">
      <alignment horizontal="center"/>
    </xf>
    <xf numFmtId="0" fontId="59" fillId="0" borderId="0" xfId="0" applyNumberFormat="1" applyFont="1" applyFill="1" applyBorder="1" applyAlignment="1" applyProtection="1"/>
    <xf numFmtId="0" fontId="59" fillId="0" borderId="0" xfId="0" applyNumberFormat="1" applyFont="1" applyFill="1" applyBorder="1" applyAlignment="1" applyProtection="1">
      <alignment horizontal="center"/>
    </xf>
    <xf numFmtId="0" fontId="102" fillId="0" borderId="0" xfId="0" applyNumberFormat="1" applyFont="1" applyFill="1" applyBorder="1" applyAlignment="1" applyProtection="1">
      <alignment horizontal="center"/>
    </xf>
    <xf numFmtId="0" fontId="102" fillId="0" borderId="0" xfId="0" applyNumberFormat="1" applyFont="1" applyFill="1" applyBorder="1" applyAlignment="1" applyProtection="1"/>
    <xf numFmtId="0" fontId="26" fillId="0" borderId="3" xfId="0" applyNumberFormat="1" applyFont="1" applyFill="1" applyBorder="1" applyAlignment="1" applyProtection="1">
      <alignment horizontal="center" vertical="center" wrapText="1"/>
    </xf>
    <xf numFmtId="0" fontId="26" fillId="0" borderId="10" xfId="0" applyNumberFormat="1" applyFont="1" applyFill="1" applyBorder="1" applyAlignment="1" applyProtection="1">
      <alignment horizontal="center" vertical="top" wrapText="1"/>
    </xf>
    <xf numFmtId="0" fontId="103" fillId="6" borderId="10" xfId="16" applyNumberFormat="1" applyFont="1" applyBorder="1" applyAlignment="1" applyProtection="1">
      <alignment horizontal="center" vertical="top" wrapText="1"/>
    </xf>
    <xf numFmtId="0" fontId="103" fillId="6" borderId="10" xfId="16" applyNumberFormat="1" applyFont="1" applyBorder="1" applyAlignment="1" applyProtection="1">
      <alignment horizontal="left" vertical="top" wrapText="1"/>
    </xf>
    <xf numFmtId="4" fontId="103" fillId="6" borderId="10" xfId="16" applyNumberFormat="1" applyFont="1" applyBorder="1" applyAlignment="1" applyProtection="1">
      <alignment horizontal="right" vertical="top" wrapText="1"/>
    </xf>
    <xf numFmtId="0" fontId="104" fillId="0" borderId="0" xfId="0" applyNumberFormat="1" applyFont="1" applyFill="1" applyBorder="1" applyAlignment="1" applyProtection="1"/>
    <xf numFmtId="49" fontId="26" fillId="0" borderId="10" xfId="0" applyNumberFormat="1" applyFont="1" applyFill="1" applyBorder="1" applyAlignment="1" applyProtection="1">
      <alignment horizontal="center" vertical="top" wrapText="1"/>
    </xf>
    <xf numFmtId="0" fontId="26" fillId="0" borderId="10" xfId="0" applyNumberFormat="1" applyFont="1" applyFill="1" applyBorder="1" applyAlignment="1" applyProtection="1">
      <alignment horizontal="left" vertical="top" wrapText="1"/>
    </xf>
    <xf numFmtId="4" fontId="26" fillId="0" borderId="10" xfId="0" applyNumberFormat="1" applyFont="1" applyFill="1" applyBorder="1" applyAlignment="1" applyProtection="1">
      <alignment horizontal="right" vertical="top" wrapText="1"/>
    </xf>
    <xf numFmtId="4" fontId="26" fillId="0" borderId="0" xfId="0" applyNumberFormat="1" applyFont="1" applyFill="1" applyBorder="1" applyAlignment="1" applyProtection="1"/>
    <xf numFmtId="49" fontId="104" fillId="0" borderId="10" xfId="0" applyNumberFormat="1" applyFont="1" applyFill="1" applyBorder="1" applyAlignment="1" applyProtection="1">
      <alignment horizontal="center" vertical="top" wrapText="1"/>
    </xf>
    <xf numFmtId="0" fontId="104" fillId="0" borderId="10" xfId="0" applyNumberFormat="1" applyFont="1" applyFill="1" applyBorder="1" applyAlignment="1" applyProtection="1">
      <alignment horizontal="left" vertical="top" wrapText="1"/>
    </xf>
    <xf numFmtId="4" fontId="104" fillId="0" borderId="10" xfId="0" applyNumberFormat="1" applyFont="1" applyFill="1" applyBorder="1" applyAlignment="1" applyProtection="1">
      <alignment horizontal="right" vertical="top" wrapText="1"/>
    </xf>
    <xf numFmtId="4" fontId="104" fillId="0" borderId="0" xfId="0" applyNumberFormat="1" applyFont="1" applyFill="1" applyBorder="1" applyAlignment="1" applyProtection="1"/>
    <xf numFmtId="49" fontId="26" fillId="0" borderId="10" xfId="0" applyNumberFormat="1" applyFont="1" applyBorder="1" applyAlignment="1">
      <alignment horizontal="center" vertical="top" wrapText="1"/>
    </xf>
    <xf numFmtId="0" fontId="26" fillId="0" borderId="10" xfId="0" applyFont="1" applyBorder="1" applyAlignment="1">
      <alignment horizontal="left" vertical="top" wrapText="1"/>
    </xf>
    <xf numFmtId="4" fontId="26" fillId="0" borderId="10" xfId="0" applyNumberFormat="1" applyFont="1" applyBorder="1" applyAlignment="1">
      <alignment horizontal="right" vertical="top" wrapText="1"/>
    </xf>
    <xf numFmtId="0" fontId="26" fillId="0" borderId="0" xfId="0" applyFont="1"/>
    <xf numFmtId="4" fontId="105" fillId="0" borderId="10" xfId="0" applyNumberFormat="1" applyFont="1" applyFill="1" applyBorder="1" applyAlignment="1" applyProtection="1">
      <alignment horizontal="right" vertical="top" wrapText="1"/>
    </xf>
    <xf numFmtId="0" fontId="105" fillId="0" borderId="0" xfId="0" applyNumberFormat="1" applyFont="1" applyFill="1" applyBorder="1" applyAlignment="1" applyProtection="1">
      <alignment wrapText="1"/>
    </xf>
    <xf numFmtId="0" fontId="105" fillId="0" borderId="0" xfId="0" applyNumberFormat="1" applyFont="1" applyFill="1" applyBorder="1" applyAlignment="1" applyProtection="1"/>
    <xf numFmtId="4" fontId="104" fillId="0" borderId="10" xfId="0" applyNumberFormat="1" applyFont="1" applyFill="1" applyBorder="1" applyAlignment="1" applyProtection="1">
      <alignment horizontal="right" vertical="top"/>
    </xf>
    <xf numFmtId="0" fontId="26" fillId="0" borderId="10" xfId="0" applyNumberFormat="1" applyFont="1" applyFill="1" applyBorder="1" applyAlignment="1" applyProtection="1">
      <alignment horizontal="right" vertical="top" wrapText="1"/>
    </xf>
    <xf numFmtId="0" fontId="26" fillId="0" borderId="10" xfId="0" applyNumberFormat="1" applyFont="1" applyFill="1" applyBorder="1" applyAlignment="1" applyProtection="1">
      <alignment wrapText="1"/>
    </xf>
    <xf numFmtId="0" fontId="26" fillId="0" borderId="10" xfId="0" applyNumberFormat="1" applyFont="1" applyFill="1" applyBorder="1" applyAlignment="1" applyProtection="1">
      <alignment horizontal="center" vertical="center" wrapText="1"/>
    </xf>
    <xf numFmtId="0" fontId="104" fillId="0" borderId="10" xfId="0" applyNumberFormat="1" applyFont="1" applyFill="1" applyBorder="1" applyAlignment="1" applyProtection="1">
      <alignment wrapText="1"/>
    </xf>
    <xf numFmtId="4" fontId="26" fillId="0" borderId="10" xfId="0" applyNumberFormat="1" applyFont="1" applyBorder="1"/>
    <xf numFmtId="4" fontId="104" fillId="0" borderId="10" xfId="0" applyNumberFormat="1" applyFont="1" applyBorder="1"/>
    <xf numFmtId="4" fontId="104" fillId="0" borderId="10" xfId="0" applyNumberFormat="1" applyFont="1" applyFill="1" applyBorder="1" applyAlignment="1" applyProtection="1">
      <alignment wrapText="1"/>
    </xf>
    <xf numFmtId="0" fontId="105" fillId="0" borderId="10" xfId="0" applyNumberFormat="1" applyFont="1" applyFill="1" applyBorder="1" applyAlignment="1" applyProtection="1">
      <alignment wrapText="1"/>
    </xf>
    <xf numFmtId="4" fontId="26" fillId="0" borderId="10" xfId="0" applyNumberFormat="1" applyFont="1" applyFill="1" applyBorder="1" applyAlignment="1" applyProtection="1">
      <alignment wrapText="1"/>
    </xf>
    <xf numFmtId="0" fontId="104" fillId="0" borderId="10" xfId="0" applyNumberFormat="1" applyFont="1" applyFill="1" applyBorder="1" applyAlignment="1" applyProtection="1">
      <alignment horizontal="center" vertical="center"/>
    </xf>
    <xf numFmtId="4" fontId="103" fillId="6" borderId="10" xfId="16" applyNumberFormat="1" applyFont="1" applyBorder="1" applyAlignment="1" applyProtection="1">
      <alignment horizontal="center" vertical="center" wrapText="1"/>
    </xf>
    <xf numFmtId="3" fontId="103" fillId="6" borderId="10" xfId="16" applyNumberFormat="1" applyFont="1" applyBorder="1" applyAlignment="1" applyProtection="1">
      <alignment horizontal="center" vertical="center" wrapText="1"/>
    </xf>
    <xf numFmtId="0" fontId="104" fillId="0" borderId="10" xfId="0" applyNumberFormat="1" applyFont="1" applyFill="1" applyBorder="1" applyAlignment="1" applyProtection="1">
      <alignment horizontal="center" vertical="center" wrapText="1"/>
    </xf>
    <xf numFmtId="4" fontId="104" fillId="0" borderId="10" xfId="0" applyNumberFormat="1" applyFont="1" applyFill="1" applyBorder="1" applyAlignment="1" applyProtection="1">
      <alignment horizontal="center" vertical="center" wrapText="1"/>
    </xf>
    <xf numFmtId="4" fontId="26" fillId="0" borderId="10" xfId="0" applyNumberFormat="1" applyFont="1" applyBorder="1" applyAlignment="1">
      <alignment horizontal="center" vertical="center"/>
    </xf>
    <xf numFmtId="3" fontId="26" fillId="0" borderId="10" xfId="0" applyNumberFormat="1" applyFont="1" applyFill="1" applyBorder="1" applyAlignment="1" applyProtection="1">
      <alignment horizontal="center" vertical="center" wrapText="1"/>
    </xf>
    <xf numFmtId="3" fontId="104" fillId="0" borderId="10" xfId="0" applyNumberFormat="1" applyFont="1" applyFill="1" applyBorder="1" applyAlignment="1" applyProtection="1">
      <alignment horizontal="center" vertical="center" wrapText="1"/>
    </xf>
    <xf numFmtId="3" fontId="26" fillId="0" borderId="10" xfId="0" applyNumberFormat="1" applyFont="1" applyBorder="1" applyAlignment="1">
      <alignment horizontal="center" vertical="center"/>
    </xf>
    <xf numFmtId="49" fontId="59" fillId="0" borderId="10" xfId="0" applyNumberFormat="1" applyFont="1" applyFill="1" applyBorder="1" applyAlignment="1" applyProtection="1">
      <alignment horizontal="center" vertical="top" wrapText="1"/>
    </xf>
    <xf numFmtId="0" fontId="59" fillId="0" borderId="10" xfId="0" applyNumberFormat="1" applyFont="1" applyFill="1" applyBorder="1" applyAlignment="1" applyProtection="1">
      <alignment horizontal="left" vertical="top" wrapText="1"/>
    </xf>
    <xf numFmtId="0" fontId="59" fillId="0" borderId="10" xfId="0" applyNumberFormat="1" applyFont="1" applyFill="1" applyBorder="1" applyAlignment="1" applyProtection="1">
      <alignment horizontal="center" vertical="center" wrapText="1"/>
    </xf>
    <xf numFmtId="3" fontId="59" fillId="0" borderId="10" xfId="0" applyNumberFormat="1" applyFont="1" applyFill="1" applyBorder="1" applyAlignment="1" applyProtection="1">
      <alignment horizontal="center" vertical="center" wrapText="1"/>
    </xf>
    <xf numFmtId="0" fontId="31" fillId="0" borderId="10" xfId="0" applyNumberFormat="1" applyFont="1" applyFill="1" applyBorder="1" applyAlignment="1" applyProtection="1"/>
    <xf numFmtId="4" fontId="31" fillId="0" borderId="10" xfId="0" applyNumberFormat="1" applyFont="1" applyFill="1" applyBorder="1" applyAlignment="1" applyProtection="1"/>
    <xf numFmtId="0" fontId="107" fillId="0" borderId="10" xfId="0" applyNumberFormat="1" applyFont="1" applyFill="1" applyBorder="1" applyAlignment="1" applyProtection="1">
      <alignment wrapText="1"/>
    </xf>
    <xf numFmtId="4" fontId="107" fillId="0" borderId="10" xfId="0" applyNumberFormat="1" applyFont="1" applyFill="1" applyBorder="1" applyAlignment="1" applyProtection="1"/>
    <xf numFmtId="4" fontId="59" fillId="0" borderId="10" xfId="0" applyNumberFormat="1" applyFont="1" applyFill="1" applyBorder="1" applyAlignment="1" applyProtection="1">
      <alignment horizontal="right" vertical="top" wrapText="1"/>
    </xf>
    <xf numFmtId="0" fontId="59" fillId="0" borderId="10" xfId="0" applyNumberFormat="1" applyFont="1" applyFill="1" applyBorder="1" applyAlignment="1" applyProtection="1">
      <alignment wrapText="1"/>
    </xf>
    <xf numFmtId="4" fontId="59" fillId="0" borderId="0" xfId="0" applyNumberFormat="1" applyFont="1" applyFill="1" applyBorder="1" applyAlignment="1" applyProtection="1"/>
    <xf numFmtId="4" fontId="59" fillId="0" borderId="10" xfId="0" applyNumberFormat="1" applyFont="1" applyFill="1" applyBorder="1" applyAlignment="1" applyProtection="1">
      <alignment wrapText="1"/>
    </xf>
    <xf numFmtId="0" fontId="105" fillId="2" borderId="0" xfId="18" applyFont="1" applyFill="1" applyAlignment="1">
      <alignment vertical="center"/>
    </xf>
    <xf numFmtId="168" fontId="26" fillId="0" borderId="10" xfId="0" applyNumberFormat="1" applyFont="1" applyFill="1" applyBorder="1" applyAlignment="1" applyProtection="1">
      <alignment wrapText="1"/>
    </xf>
    <xf numFmtId="4" fontId="106" fillId="6" borderId="10" xfId="16" applyNumberFormat="1" applyFont="1" applyBorder="1" applyAlignment="1" applyProtection="1">
      <alignment horizontal="right" vertical="top" wrapText="1"/>
    </xf>
    <xf numFmtId="4" fontId="106" fillId="0" borderId="10" xfId="0" applyNumberFormat="1" applyFont="1" applyFill="1" applyBorder="1" applyAlignment="1" applyProtection="1">
      <alignment horizontal="right" vertical="top" wrapText="1"/>
    </xf>
    <xf numFmtId="0" fontId="26" fillId="0" borderId="55" xfId="0" applyNumberFormat="1" applyFont="1" applyFill="1" applyBorder="1" applyAlignment="1" applyProtection="1">
      <alignment horizontal="center" vertical="center" wrapText="1"/>
    </xf>
    <xf numFmtId="43" fontId="103" fillId="6" borderId="10" xfId="15" applyFont="1" applyFill="1" applyBorder="1" applyAlignment="1" applyProtection="1">
      <alignment horizontal="center" vertical="center" wrapText="1"/>
    </xf>
    <xf numFmtId="43" fontId="26" fillId="0" borderId="10" xfId="15" applyFont="1" applyFill="1" applyBorder="1" applyAlignment="1" applyProtection="1">
      <alignment horizontal="center" vertical="center" wrapText="1"/>
    </xf>
    <xf numFmtId="43" fontId="104" fillId="0" borderId="10" xfId="15" applyFont="1" applyFill="1" applyBorder="1" applyAlignment="1" applyProtection="1">
      <alignment horizontal="center" vertical="center" wrapText="1"/>
    </xf>
    <xf numFmtId="43" fontId="26" fillId="0" borderId="10" xfId="15" applyFont="1" applyBorder="1" applyAlignment="1">
      <alignment horizontal="center" vertical="center"/>
    </xf>
    <xf numFmtId="43" fontId="104" fillId="0" borderId="10" xfId="15" applyFont="1" applyBorder="1" applyAlignment="1">
      <alignment horizontal="center" vertical="center"/>
    </xf>
    <xf numFmtId="0" fontId="104" fillId="7" borderId="55" xfId="0" applyNumberFormat="1" applyFont="1" applyFill="1" applyBorder="1" applyAlignment="1" applyProtection="1"/>
    <xf numFmtId="0" fontId="104" fillId="7" borderId="55" xfId="0" applyNumberFormat="1" applyFont="1" applyFill="1" applyBorder="1" applyAlignment="1" applyProtection="1">
      <alignment wrapText="1"/>
    </xf>
    <xf numFmtId="0" fontId="26" fillId="7" borderId="55" xfId="0" applyNumberFormat="1" applyFont="1" applyFill="1" applyBorder="1" applyAlignment="1" applyProtection="1"/>
    <xf numFmtId="0" fontId="26" fillId="7" borderId="55" xfId="0" applyNumberFormat="1" applyFont="1" applyFill="1" applyBorder="1" applyAlignment="1" applyProtection="1">
      <alignment wrapText="1"/>
    </xf>
    <xf numFmtId="172" fontId="104" fillId="7" borderId="55" xfId="0" applyNumberFormat="1" applyFont="1" applyFill="1" applyBorder="1" applyAlignment="1" applyProtection="1">
      <alignment wrapText="1"/>
    </xf>
    <xf numFmtId="172" fontId="26" fillId="7" borderId="55" xfId="0" applyNumberFormat="1" applyFont="1" applyFill="1" applyBorder="1" applyAlignment="1" applyProtection="1">
      <alignment wrapText="1"/>
    </xf>
    <xf numFmtId="43" fontId="59" fillId="0" borderId="10" xfId="15" applyFont="1" applyFill="1" applyBorder="1" applyAlignment="1" applyProtection="1">
      <alignment horizontal="center" vertical="center" wrapText="1"/>
    </xf>
    <xf numFmtId="0" fontId="109" fillId="0" borderId="0" xfId="0" applyNumberFormat="1" applyFont="1" applyFill="1" applyBorder="1" applyAlignment="1" applyProtection="1">
      <alignment wrapText="1"/>
    </xf>
    <xf numFmtId="0" fontId="110" fillId="0" borderId="0" xfId="0" applyNumberFormat="1" applyFont="1" applyFill="1" applyBorder="1" applyAlignment="1" applyProtection="1">
      <alignment wrapText="1"/>
    </xf>
    <xf numFmtId="0" fontId="111" fillId="0" borderId="55" xfId="0" applyFont="1" applyBorder="1" applyAlignment="1">
      <alignment horizontal="left"/>
    </xf>
    <xf numFmtId="0" fontId="111" fillId="0" borderId="55" xfId="0" applyFont="1" applyBorder="1"/>
    <xf numFmtId="4" fontId="111" fillId="0" borderId="55" xfId="0" applyNumberFormat="1" applyFont="1" applyBorder="1" applyAlignment="1">
      <alignment horizontal="center" vertical="center"/>
    </xf>
    <xf numFmtId="0" fontId="111" fillId="0" borderId="55" xfId="0" applyFont="1" applyBorder="1" applyAlignment="1">
      <alignment horizontal="center"/>
    </xf>
    <xf numFmtId="10" fontId="111" fillId="0" borderId="55" xfId="0" applyNumberFormat="1" applyFont="1" applyBorder="1" applyAlignment="1">
      <alignment horizontal="center" vertical="center"/>
    </xf>
    <xf numFmtId="0" fontId="112" fillId="0" borderId="55" xfId="0" applyFont="1" applyBorder="1" applyAlignment="1">
      <alignment horizontal="left"/>
    </xf>
    <xf numFmtId="0" fontId="112" fillId="0" borderId="55" xfId="0" applyFont="1" applyBorder="1" applyAlignment="1">
      <alignment horizontal="center"/>
    </xf>
    <xf numFmtId="4" fontId="112" fillId="0" borderId="55" xfId="0" applyNumberFormat="1" applyFont="1" applyBorder="1" applyAlignment="1">
      <alignment horizontal="center" vertical="center"/>
    </xf>
    <xf numFmtId="0" fontId="112" fillId="0" borderId="55" xfId="0" applyFont="1" applyBorder="1"/>
    <xf numFmtId="0" fontId="113" fillId="0" borderId="0" xfId="21"/>
    <xf numFmtId="0" fontId="103" fillId="0" borderId="0" xfId="21" applyFont="1" applyAlignment="1">
      <alignment horizontal="center" vertical="center" wrapText="1"/>
    </xf>
    <xf numFmtId="0" fontId="103" fillId="0" borderId="0" xfId="21" applyFont="1" applyAlignment="1">
      <alignment vertical="center"/>
    </xf>
    <xf numFmtId="0" fontId="27" fillId="0" borderId="0" xfId="21" applyFont="1"/>
    <xf numFmtId="0" fontId="29" fillId="0" borderId="0" xfId="21" applyFont="1"/>
    <xf numFmtId="0" fontId="29" fillId="9" borderId="55" xfId="21" applyFont="1" applyFill="1" applyBorder="1" applyAlignment="1">
      <alignment horizontal="center" vertical="center" wrapText="1"/>
    </xf>
    <xf numFmtId="0" fontId="27" fillId="9" borderId="55" xfId="21" applyFont="1" applyFill="1" applyBorder="1" applyAlignment="1">
      <alignment horizontal="center"/>
    </xf>
    <xf numFmtId="49" fontId="29" fillId="0" borderId="55" xfId="22" applyNumberFormat="1" applyFont="1" applyBorder="1" applyAlignment="1">
      <alignment horizontal="center" vertical="center" wrapText="1"/>
    </xf>
    <xf numFmtId="0" fontId="29" fillId="0" borderId="55" xfId="22" applyFont="1" applyBorder="1" applyAlignment="1">
      <alignment horizontal="left" vertical="center" wrapText="1"/>
    </xf>
    <xf numFmtId="4" fontId="29" fillId="0" borderId="55" xfId="21" applyNumberFormat="1" applyFont="1" applyBorder="1" applyAlignment="1">
      <alignment horizontal="center" vertical="center" wrapText="1"/>
    </xf>
    <xf numFmtId="4" fontId="27" fillId="0" borderId="55" xfId="21" applyNumberFormat="1" applyFont="1" applyBorder="1" applyAlignment="1">
      <alignment horizontal="center" vertical="center"/>
    </xf>
    <xf numFmtId="0" fontId="114" fillId="0" borderId="0" xfId="21" applyFont="1"/>
    <xf numFmtId="49" fontId="29" fillId="0" borderId="55" xfId="21" applyNumberFormat="1" applyFont="1" applyBorder="1" applyAlignment="1">
      <alignment horizontal="center" vertical="center" wrapText="1"/>
    </xf>
    <xf numFmtId="0" fontId="29" fillId="0" borderId="55" xfId="21" applyFont="1" applyBorder="1" applyAlignment="1">
      <alignment horizontal="left" vertical="center" wrapText="1"/>
    </xf>
    <xf numFmtId="0" fontId="103" fillId="9" borderId="55" xfId="21" applyFont="1" applyFill="1" applyBorder="1" applyAlignment="1">
      <alignment vertical="center" wrapText="1"/>
    </xf>
    <xf numFmtId="4" fontId="103" fillId="9" borderId="55" xfId="21" applyNumberFormat="1" applyFont="1" applyFill="1" applyBorder="1" applyAlignment="1">
      <alignment horizontal="center" vertical="center" wrapText="1"/>
    </xf>
    <xf numFmtId="4" fontId="113" fillId="0" borderId="0" xfId="21" applyNumberFormat="1"/>
    <xf numFmtId="0" fontId="27" fillId="0" borderId="0" xfId="23" applyFont="1" applyAlignment="1">
      <alignment vertical="top" wrapText="1"/>
    </xf>
    <xf numFmtId="0" fontId="29" fillId="0" borderId="0" xfId="24" applyFont="1" applyAlignment="1">
      <alignment horizontal="center" vertical="center"/>
    </xf>
    <xf numFmtId="0" fontId="29" fillId="0" borderId="0" xfId="24" applyFont="1"/>
    <xf numFmtId="0" fontId="113" fillId="0" borderId="0" xfId="21" applyAlignment="1">
      <alignment horizontal="center"/>
    </xf>
    <xf numFmtId="0" fontId="59" fillId="0" borderId="0" xfId="25" applyFont="1"/>
    <xf numFmtId="0" fontId="17" fillId="0" borderId="0" xfId="25"/>
    <xf numFmtId="0" fontId="28" fillId="0" borderId="0" xfId="24"/>
    <xf numFmtId="0" fontId="27" fillId="0" borderId="0" xfId="25" applyFont="1"/>
    <xf numFmtId="4" fontId="59" fillId="0" borderId="0" xfId="25" applyNumberFormat="1" applyFont="1" applyAlignment="1">
      <alignment horizontal="center" vertical="center" wrapText="1"/>
    </xf>
    <xf numFmtId="0" fontId="106" fillId="0" borderId="0" xfId="25" applyFont="1"/>
    <xf numFmtId="0" fontId="106" fillId="0" borderId="0" xfId="25" applyFont="1" applyAlignment="1">
      <alignment vertical="center" wrapText="1"/>
    </xf>
    <xf numFmtId="0" fontId="26" fillId="2" borderId="0" xfId="2" applyNumberFormat="1" applyFont="1" applyFill="1" applyBorder="1" applyAlignment="1" applyProtection="1">
      <alignment horizontal="center" vertical="center" wrapText="1"/>
    </xf>
    <xf numFmtId="0" fontId="105" fillId="0" borderId="0" xfId="25" applyFont="1"/>
    <xf numFmtId="0" fontId="26" fillId="2" borderId="0" xfId="2" applyFont="1" applyFill="1" applyBorder="1" applyAlignment="1">
      <alignment horizontal="left" vertical="center" wrapText="1"/>
    </xf>
    <xf numFmtId="0" fontId="26" fillId="0" borderId="0" xfId="2" applyFont="1" applyAlignment="1">
      <alignment horizontal="left" vertical="top" wrapText="1"/>
    </xf>
    <xf numFmtId="49" fontId="27" fillId="0" borderId="0" xfId="25" applyNumberFormat="1" applyFont="1"/>
    <xf numFmtId="0" fontId="27" fillId="0" borderId="0" xfId="23" applyFont="1"/>
    <xf numFmtId="0" fontId="26" fillId="2" borderId="0" xfId="26" applyFont="1" applyFill="1" applyAlignment="1">
      <alignment vertical="center" wrapText="1"/>
    </xf>
    <xf numFmtId="0" fontId="102" fillId="0" borderId="0" xfId="25" applyFont="1"/>
    <xf numFmtId="0" fontId="105" fillId="0" borderId="0" xfId="20" applyFont="1" applyAlignment="1">
      <alignment horizontal="left" vertical="center" wrapText="1"/>
    </xf>
    <xf numFmtId="0" fontId="29" fillId="0" borderId="0" xfId="21" applyFont="1" applyAlignment="1">
      <alignment vertical="center" wrapText="1"/>
    </xf>
    <xf numFmtId="0" fontId="103" fillId="0" borderId="0" xfId="21" applyFont="1" applyAlignment="1">
      <alignment wrapText="1"/>
    </xf>
    <xf numFmtId="0" fontId="59" fillId="0" borderId="0" xfId="21" applyFont="1" applyAlignment="1">
      <alignment vertical="center"/>
    </xf>
    <xf numFmtId="4" fontId="59" fillId="0" borderId="0" xfId="21" applyNumberFormat="1" applyFont="1" applyAlignment="1">
      <alignment horizontal="right" vertical="center"/>
    </xf>
    <xf numFmtId="0" fontId="29" fillId="0" borderId="0" xfId="24" applyFont="1" applyAlignment="1">
      <alignment horizontal="right"/>
    </xf>
    <xf numFmtId="0" fontId="29" fillId="0" borderId="0" xfId="24" applyFont="1" applyAlignment="1">
      <alignment vertical="center"/>
    </xf>
    <xf numFmtId="0" fontId="27" fillId="0" borderId="0" xfId="25" applyFont="1" applyAlignment="1">
      <alignment horizontal="right"/>
    </xf>
    <xf numFmtId="0" fontId="27" fillId="0" borderId="0" xfId="25" applyFont="1" applyAlignment="1">
      <alignment horizontal="right" vertical="center"/>
    </xf>
    <xf numFmtId="0" fontId="27" fillId="2" borderId="0" xfId="18" applyFont="1" applyFill="1" applyAlignment="1">
      <alignment vertical="center"/>
    </xf>
    <xf numFmtId="0" fontId="121" fillId="10" borderId="72" xfId="3" applyFont="1" applyFill="1" applyBorder="1" applyAlignment="1">
      <alignment horizontal="center" vertical="center"/>
    </xf>
    <xf numFmtId="0" fontId="121" fillId="10" borderId="73" xfId="3" applyFont="1" applyFill="1" applyBorder="1" applyAlignment="1">
      <alignment horizontal="center" vertical="center"/>
    </xf>
    <xf numFmtId="0" fontId="121" fillId="10" borderId="74" xfId="3" applyFont="1" applyFill="1" applyBorder="1" applyAlignment="1">
      <alignment horizontal="center" vertical="center"/>
    </xf>
    <xf numFmtId="0" fontId="121" fillId="10" borderId="75" xfId="3" applyFont="1" applyFill="1" applyBorder="1" applyAlignment="1">
      <alignment horizontal="center" vertical="center"/>
    </xf>
    <xf numFmtId="0" fontId="121" fillId="10" borderId="76" xfId="3" applyFont="1" applyFill="1" applyBorder="1" applyAlignment="1">
      <alignment horizontal="center" vertical="center"/>
    </xf>
    <xf numFmtId="0" fontId="122" fillId="10" borderId="6" xfId="3" applyFont="1" applyFill="1" applyBorder="1" applyAlignment="1">
      <alignment horizontal="center" vertical="center"/>
    </xf>
    <xf numFmtId="0" fontId="122" fillId="10" borderId="10" xfId="3" applyFont="1" applyFill="1" applyBorder="1" applyAlignment="1">
      <alignment horizontal="center" vertical="center"/>
    </xf>
    <xf numFmtId="0" fontId="122" fillId="10" borderId="4" xfId="3" applyFont="1" applyFill="1" applyBorder="1" applyAlignment="1">
      <alignment horizontal="center" vertical="center"/>
    </xf>
    <xf numFmtId="0" fontId="122" fillId="10" borderId="23" xfId="3" applyFont="1" applyFill="1" applyBorder="1" applyAlignment="1">
      <alignment horizontal="center" vertical="center"/>
    </xf>
    <xf numFmtId="0" fontId="122" fillId="10" borderId="24" xfId="3" applyFont="1" applyFill="1" applyBorder="1" applyAlignment="1">
      <alignment horizontal="center" vertical="center"/>
    </xf>
    <xf numFmtId="0" fontId="14" fillId="0" borderId="0" xfId="3" applyFont="1" applyAlignment="1">
      <alignment horizontal="center"/>
    </xf>
    <xf numFmtId="49" fontId="118" fillId="4" borderId="77" xfId="3" applyNumberFormat="1" applyFont="1" applyFill="1" applyBorder="1" applyAlignment="1">
      <alignment horizontal="center" vertical="center" wrapText="1"/>
    </xf>
    <xf numFmtId="0" fontId="121" fillId="4" borderId="80" xfId="3" applyFont="1" applyFill="1" applyBorder="1" applyAlignment="1">
      <alignment horizontal="center" vertical="center"/>
    </xf>
    <xf numFmtId="0" fontId="121" fillId="4" borderId="64" xfId="3" applyFont="1" applyFill="1" applyBorder="1" applyAlignment="1">
      <alignment horizontal="center" vertical="center"/>
    </xf>
    <xf numFmtId="0" fontId="121" fillId="4" borderId="81" xfId="3" applyFont="1" applyFill="1" applyBorder="1" applyAlignment="1">
      <alignment horizontal="center" vertical="center"/>
    </xf>
    <xf numFmtId="0" fontId="121" fillId="4" borderId="63" xfId="3" applyFont="1" applyFill="1" applyBorder="1" applyAlignment="1">
      <alignment horizontal="center" vertical="center"/>
    </xf>
    <xf numFmtId="0" fontId="121" fillId="4" borderId="65" xfId="3" applyFont="1" applyFill="1" applyBorder="1" applyAlignment="1">
      <alignment horizontal="center" vertical="center"/>
    </xf>
    <xf numFmtId="0" fontId="120" fillId="4" borderId="14" xfId="3" applyFont="1" applyFill="1" applyBorder="1" applyAlignment="1">
      <alignment horizontal="center" vertical="center"/>
    </xf>
    <xf numFmtId="0" fontId="120" fillId="4" borderId="9" xfId="3" applyFont="1" applyFill="1" applyBorder="1" applyAlignment="1">
      <alignment horizontal="center" vertical="center"/>
    </xf>
    <xf numFmtId="0" fontId="120" fillId="4" borderId="13" xfId="3" applyFont="1" applyFill="1" applyBorder="1" applyAlignment="1">
      <alignment horizontal="center" vertical="center"/>
    </xf>
    <xf numFmtId="0" fontId="120" fillId="4" borderId="82" xfId="3" applyFont="1" applyFill="1" applyBorder="1" applyAlignment="1">
      <alignment horizontal="center" vertical="center"/>
    </xf>
    <xf numFmtId="0" fontId="120" fillId="4" borderId="26" xfId="3" applyFont="1" applyFill="1" applyBorder="1" applyAlignment="1">
      <alignment horizontal="center" vertical="center"/>
    </xf>
    <xf numFmtId="49" fontId="123" fillId="11" borderId="10" xfId="3" applyNumberFormat="1" applyFont="1" applyFill="1" applyBorder="1" applyAlignment="1">
      <alignment horizontal="center" vertical="center" wrapText="1"/>
    </xf>
    <xf numFmtId="14" fontId="125" fillId="11" borderId="10" xfId="3" applyNumberFormat="1" applyFont="1" applyFill="1" applyBorder="1" applyAlignment="1">
      <alignment horizontal="center" vertical="center" wrapText="1"/>
    </xf>
    <xf numFmtId="0" fontId="122" fillId="0" borderId="59" xfId="3" applyFont="1" applyFill="1" applyBorder="1" applyAlignment="1">
      <alignment horizontal="center" vertical="center" wrapText="1"/>
    </xf>
    <xf numFmtId="0" fontId="122" fillId="0" borderId="83" xfId="3" applyFont="1" applyFill="1" applyBorder="1" applyAlignment="1">
      <alignment horizontal="center" vertical="center" wrapText="1"/>
    </xf>
    <xf numFmtId="0" fontId="122" fillId="0" borderId="60" xfId="3" applyFont="1" applyFill="1" applyBorder="1" applyAlignment="1">
      <alignment horizontal="center" vertical="center" wrapText="1"/>
    </xf>
    <xf numFmtId="0" fontId="122" fillId="0" borderId="84" xfId="3" applyFont="1" applyFill="1" applyBorder="1" applyAlignment="1">
      <alignment horizontal="center" vertical="center" wrapText="1"/>
    </xf>
    <xf numFmtId="0" fontId="122" fillId="0" borderId="85" xfId="3" applyFont="1" applyFill="1" applyBorder="1" applyAlignment="1">
      <alignment horizontal="center" vertical="center" wrapText="1"/>
    </xf>
    <xf numFmtId="0" fontId="122" fillId="0" borderId="6" xfId="3" applyFont="1" applyFill="1" applyBorder="1" applyAlignment="1">
      <alignment horizontal="center" vertical="center"/>
    </xf>
    <xf numFmtId="0" fontId="122" fillId="0" borderId="10" xfId="3" applyFont="1" applyFill="1" applyBorder="1" applyAlignment="1">
      <alignment horizontal="center" vertical="center"/>
    </xf>
    <xf numFmtId="0" fontId="122" fillId="0" borderId="4" xfId="3" applyFont="1" applyFill="1" applyBorder="1" applyAlignment="1">
      <alignment horizontal="center" vertical="center"/>
    </xf>
    <xf numFmtId="0" fontId="122" fillId="0" borderId="23" xfId="3" applyFont="1" applyFill="1" applyBorder="1" applyAlignment="1">
      <alignment horizontal="center" vertical="center"/>
    </xf>
    <xf numFmtId="0" fontId="122" fillId="0" borderId="24" xfId="3" applyFont="1" applyFill="1" applyBorder="1" applyAlignment="1">
      <alignment horizontal="center" vertical="center"/>
    </xf>
    <xf numFmtId="49" fontId="124" fillId="8" borderId="86" xfId="3" applyNumberFormat="1" applyFont="1" applyFill="1" applyBorder="1" applyAlignment="1">
      <alignment horizontal="center" vertical="center" wrapText="1"/>
    </xf>
    <xf numFmtId="14" fontId="126" fillId="8" borderId="61" xfId="3" applyNumberFormat="1" applyFont="1" applyFill="1" applyBorder="1" applyAlignment="1">
      <alignment horizontal="center" vertical="center" wrapText="1"/>
    </xf>
    <xf numFmtId="14" fontId="126" fillId="8" borderId="84" xfId="3" applyNumberFormat="1" applyFont="1" applyFill="1" applyBorder="1" applyAlignment="1">
      <alignment horizontal="center" vertical="center" wrapText="1"/>
    </xf>
    <xf numFmtId="0" fontId="122" fillId="8" borderId="83" xfId="3" applyFont="1" applyFill="1" applyBorder="1" applyAlignment="1">
      <alignment horizontal="center" vertical="center" wrapText="1"/>
    </xf>
    <xf numFmtId="0" fontId="122" fillId="8" borderId="64" xfId="3" applyFont="1" applyFill="1" applyBorder="1" applyAlignment="1">
      <alignment horizontal="left" vertical="center" wrapText="1"/>
    </xf>
    <xf numFmtId="0" fontId="122" fillId="8" borderId="64" xfId="3" applyFont="1" applyFill="1" applyBorder="1" applyAlignment="1">
      <alignment horizontal="center" vertical="center" wrapText="1"/>
    </xf>
    <xf numFmtId="0" fontId="122" fillId="8" borderId="65" xfId="3" applyFont="1" applyFill="1" applyBorder="1" applyAlignment="1">
      <alignment horizontal="center" vertical="center" wrapText="1"/>
    </xf>
    <xf numFmtId="14" fontId="122" fillId="8" borderId="61" xfId="3" applyNumberFormat="1" applyFont="1" applyFill="1" applyBorder="1" applyAlignment="1">
      <alignment horizontal="center" vertical="center" wrapText="1"/>
    </xf>
    <xf numFmtId="14" fontId="122" fillId="8" borderId="84" xfId="3" applyNumberFormat="1" applyFont="1" applyFill="1" applyBorder="1" applyAlignment="1">
      <alignment horizontal="center" vertical="center" wrapText="1"/>
    </xf>
    <xf numFmtId="0" fontId="122" fillId="7" borderId="6" xfId="3" applyFont="1" applyFill="1" applyBorder="1" applyAlignment="1">
      <alignment horizontal="center" vertical="center"/>
    </xf>
    <xf numFmtId="0" fontId="122" fillId="8" borderId="83" xfId="3" applyFont="1" applyFill="1" applyBorder="1" applyAlignment="1">
      <alignment horizontal="left" vertical="center" wrapText="1"/>
    </xf>
    <xf numFmtId="0" fontId="122" fillId="8" borderId="85" xfId="3" applyFont="1" applyFill="1" applyBorder="1" applyAlignment="1">
      <alignment horizontal="center" vertical="center" wrapText="1"/>
    </xf>
    <xf numFmtId="0" fontId="122" fillId="7" borderId="10" xfId="3" applyFont="1" applyFill="1" applyBorder="1" applyAlignment="1">
      <alignment horizontal="center" vertical="center"/>
    </xf>
    <xf numFmtId="0" fontId="124" fillId="12" borderId="85" xfId="3" applyFont="1" applyFill="1" applyBorder="1" applyAlignment="1">
      <alignment horizontal="center" vertical="center" wrapText="1"/>
    </xf>
    <xf numFmtId="0" fontId="125" fillId="12" borderId="85" xfId="3" applyFont="1" applyFill="1" applyBorder="1" applyAlignment="1">
      <alignment horizontal="center" vertical="center" wrapText="1"/>
    </xf>
    <xf numFmtId="14" fontId="125" fillId="12" borderId="61" xfId="3" applyNumberFormat="1" applyFont="1" applyFill="1" applyBorder="1" applyAlignment="1">
      <alignment horizontal="center" vertical="center" wrapText="1"/>
    </xf>
    <xf numFmtId="14" fontId="125" fillId="12" borderId="87" xfId="3" applyNumberFormat="1" applyFont="1" applyFill="1" applyBorder="1" applyAlignment="1">
      <alignment horizontal="center" vertical="center" wrapText="1"/>
    </xf>
    <xf numFmtId="0" fontId="125" fillId="0" borderId="88" xfId="3" applyFont="1" applyFill="1" applyBorder="1" applyAlignment="1">
      <alignment horizontal="left" vertical="center" wrapText="1"/>
    </xf>
    <xf numFmtId="0" fontId="125" fillId="0" borderId="85" xfId="3" applyFont="1" applyFill="1" applyBorder="1" applyAlignment="1">
      <alignment horizontal="left" vertical="center" wrapText="1"/>
    </xf>
    <xf numFmtId="0" fontId="125" fillId="0" borderId="60" xfId="3" applyFont="1" applyFill="1" applyBorder="1" applyAlignment="1">
      <alignment horizontal="left" vertical="center" wrapText="1"/>
    </xf>
    <xf numFmtId="0" fontId="124" fillId="13" borderId="85" xfId="3" applyFont="1" applyFill="1" applyBorder="1" applyAlignment="1">
      <alignment horizontal="center" vertical="center" wrapText="1"/>
    </xf>
    <xf numFmtId="0" fontId="125" fillId="13" borderId="89" xfId="3" applyFont="1" applyFill="1" applyBorder="1" applyAlignment="1">
      <alignment horizontal="center" vertical="center" wrapText="1"/>
    </xf>
    <xf numFmtId="0" fontId="124" fillId="13" borderId="89" xfId="3" applyFont="1" applyFill="1" applyBorder="1" applyAlignment="1">
      <alignment horizontal="center" vertical="center" wrapText="1"/>
    </xf>
    <xf numFmtId="14" fontId="126" fillId="14" borderId="61" xfId="3" applyNumberFormat="1" applyFont="1" applyFill="1" applyBorder="1" applyAlignment="1">
      <alignment horizontal="center" vertical="center" wrapText="1"/>
    </xf>
    <xf numFmtId="14" fontId="126" fillId="14" borderId="84" xfId="3" applyNumberFormat="1" applyFont="1" applyFill="1" applyBorder="1" applyAlignment="1">
      <alignment horizontal="center" vertical="center" wrapText="1"/>
    </xf>
    <xf numFmtId="0" fontId="118" fillId="0" borderId="23" xfId="3" applyFont="1" applyFill="1" applyBorder="1" applyAlignment="1">
      <alignment horizontal="center" vertical="center" wrapText="1"/>
    </xf>
    <xf numFmtId="49" fontId="124" fillId="10" borderId="88" xfId="3" applyNumberFormat="1" applyFont="1" applyFill="1" applyBorder="1" applyAlignment="1">
      <alignment horizontal="center" vertical="center" wrapText="1"/>
    </xf>
    <xf numFmtId="14" fontId="125" fillId="10" borderId="10" xfId="3" applyNumberFormat="1" applyFont="1" applyFill="1" applyBorder="1" applyAlignment="1">
      <alignment horizontal="center" vertical="center" wrapText="1"/>
    </xf>
    <xf numFmtId="0" fontId="118" fillId="10" borderId="10" xfId="3" applyFont="1" applyFill="1" applyBorder="1" applyAlignment="1">
      <alignment horizontal="center" vertical="center" wrapText="1"/>
    </xf>
    <xf numFmtId="0" fontId="118" fillId="10" borderId="4" xfId="3" applyFont="1" applyFill="1" applyBorder="1" applyAlignment="1">
      <alignment horizontal="center" vertical="center" wrapText="1"/>
    </xf>
    <xf numFmtId="14" fontId="127" fillId="10" borderId="90" xfId="3" applyNumberFormat="1" applyFont="1" applyFill="1" applyBorder="1" applyAlignment="1">
      <alignment horizontal="center" vertical="center" wrapText="1"/>
    </xf>
    <xf numFmtId="14" fontId="127" fillId="10" borderId="87" xfId="3" applyNumberFormat="1" applyFont="1" applyFill="1" applyBorder="1" applyAlignment="1">
      <alignment horizontal="center" vertical="center" wrapText="1"/>
    </xf>
    <xf numFmtId="49" fontId="123" fillId="10" borderId="59" xfId="3" applyNumberFormat="1" applyFont="1" applyFill="1" applyBorder="1" applyAlignment="1">
      <alignment horizontal="center" vertical="center" wrapText="1"/>
    </xf>
    <xf numFmtId="0" fontId="124" fillId="10" borderId="65" xfId="3" applyFont="1" applyFill="1" applyBorder="1" applyAlignment="1">
      <alignment horizontal="center" vertical="center" wrapText="1"/>
    </xf>
    <xf numFmtId="14" fontId="123" fillId="10" borderId="90" xfId="3" applyNumberFormat="1" applyFont="1" applyFill="1" applyBorder="1" applyAlignment="1">
      <alignment horizontal="center" vertical="center" wrapText="1"/>
    </xf>
    <xf numFmtId="14" fontId="123" fillId="10" borderId="87" xfId="3" applyNumberFormat="1" applyFont="1" applyFill="1" applyBorder="1" applyAlignment="1">
      <alignment horizontal="center" vertical="center" wrapText="1"/>
    </xf>
    <xf numFmtId="0" fontId="123" fillId="10" borderId="85" xfId="3" applyFont="1" applyFill="1" applyBorder="1" applyAlignment="1">
      <alignment horizontal="left" vertical="center" wrapText="1"/>
    </xf>
    <xf numFmtId="0" fontId="122" fillId="7" borderId="23" xfId="3" applyFont="1" applyFill="1" applyBorder="1" applyAlignment="1">
      <alignment horizontal="center" vertical="center"/>
    </xf>
    <xf numFmtId="0" fontId="122" fillId="7" borderId="24" xfId="3" applyFont="1" applyFill="1" applyBorder="1" applyAlignment="1">
      <alignment horizontal="center" vertical="center"/>
    </xf>
    <xf numFmtId="0" fontId="122" fillId="7" borderId="4" xfId="3" applyFont="1" applyFill="1" applyBorder="1" applyAlignment="1">
      <alignment horizontal="center" vertical="center"/>
    </xf>
    <xf numFmtId="0" fontId="124" fillId="10" borderId="85" xfId="3" applyFont="1" applyFill="1" applyBorder="1" applyAlignment="1">
      <alignment horizontal="center" vertical="center" wrapText="1"/>
    </xf>
    <xf numFmtId="0" fontId="122" fillId="2" borderId="10" xfId="3" applyFont="1" applyFill="1" applyBorder="1" applyAlignment="1">
      <alignment horizontal="center" vertical="center"/>
    </xf>
    <xf numFmtId="0" fontId="122" fillId="2" borderId="23" xfId="3" applyFont="1" applyFill="1" applyBorder="1" applyAlignment="1">
      <alignment horizontal="center" vertical="center"/>
    </xf>
    <xf numFmtId="0" fontId="122" fillId="2" borderId="24" xfId="3" applyFont="1" applyFill="1" applyBorder="1" applyAlignment="1">
      <alignment horizontal="center" vertical="center"/>
    </xf>
    <xf numFmtId="49" fontId="124" fillId="7" borderId="72" xfId="3" applyNumberFormat="1" applyFont="1" applyFill="1" applyBorder="1" applyAlignment="1">
      <alignment horizontal="center" vertical="center" wrapText="1"/>
    </xf>
    <xf numFmtId="0" fontId="125" fillId="7" borderId="85" xfId="3" applyFont="1" applyFill="1" applyBorder="1" applyAlignment="1">
      <alignment horizontal="center" vertical="center" wrapText="1"/>
    </xf>
    <xf numFmtId="0" fontId="124" fillId="7" borderId="13" xfId="3" applyFont="1" applyFill="1" applyBorder="1" applyAlignment="1">
      <alignment horizontal="center" vertical="center" wrapText="1"/>
    </xf>
    <xf numFmtId="0" fontId="123" fillId="7" borderId="13" xfId="3" applyFont="1" applyFill="1" applyBorder="1" applyAlignment="1">
      <alignment horizontal="center" vertical="center" wrapText="1"/>
    </xf>
    <xf numFmtId="14" fontId="125" fillId="7" borderId="90" xfId="3" applyNumberFormat="1" applyFont="1" applyFill="1" applyBorder="1" applyAlignment="1">
      <alignment horizontal="center" vertical="center" wrapText="1"/>
    </xf>
    <xf numFmtId="14" fontId="125" fillId="7" borderId="14" xfId="3" applyNumberFormat="1" applyFont="1" applyFill="1" applyBorder="1" applyAlignment="1">
      <alignment horizontal="center" vertical="center" wrapText="1"/>
    </xf>
    <xf numFmtId="49" fontId="123" fillId="7" borderId="82" xfId="3" applyNumberFormat="1" applyFont="1" applyFill="1" applyBorder="1" applyAlignment="1">
      <alignment horizontal="center" vertical="center" wrapText="1"/>
    </xf>
    <xf numFmtId="0" fontId="123" fillId="7" borderId="13" xfId="3" applyFont="1" applyFill="1" applyBorder="1" applyAlignment="1">
      <alignment horizontal="left" vertical="center" wrapText="1"/>
    </xf>
    <xf numFmtId="14" fontId="123" fillId="7" borderId="90" xfId="3" applyNumberFormat="1" applyFont="1" applyFill="1" applyBorder="1" applyAlignment="1">
      <alignment horizontal="center" vertical="center" wrapText="1"/>
    </xf>
    <xf numFmtId="14" fontId="123" fillId="7" borderId="87" xfId="3" applyNumberFormat="1" applyFont="1" applyFill="1" applyBorder="1" applyAlignment="1">
      <alignment horizontal="center" vertical="center" wrapText="1"/>
    </xf>
    <xf numFmtId="0" fontId="122" fillId="0" borderId="5" xfId="3" applyFont="1" applyFill="1" applyBorder="1" applyAlignment="1">
      <alignment horizontal="center" vertical="center"/>
    </xf>
    <xf numFmtId="49" fontId="123" fillId="7" borderId="23" xfId="3" applyNumberFormat="1" applyFont="1" applyFill="1" applyBorder="1" applyAlignment="1">
      <alignment horizontal="center" vertical="center" wrapText="1"/>
    </xf>
    <xf numFmtId="0" fontId="123" fillId="7" borderId="10" xfId="3" applyFont="1" applyFill="1" applyBorder="1" applyAlignment="1">
      <alignment horizontal="left" vertical="center" wrapText="1"/>
    </xf>
    <xf numFmtId="14" fontId="123" fillId="7" borderId="91" xfId="3" applyNumberFormat="1" applyFont="1" applyFill="1" applyBorder="1" applyAlignment="1">
      <alignment horizontal="center" vertical="center" wrapText="1"/>
    </xf>
    <xf numFmtId="14" fontId="123" fillId="7" borderId="14" xfId="3" applyNumberFormat="1" applyFont="1" applyFill="1" applyBorder="1" applyAlignment="1">
      <alignment horizontal="center" vertical="center" wrapText="1"/>
    </xf>
    <xf numFmtId="0" fontId="122" fillId="0" borderId="92" xfId="3" applyFont="1" applyFill="1" applyBorder="1" applyAlignment="1">
      <alignment horizontal="center" vertical="center"/>
    </xf>
    <xf numFmtId="0" fontId="122" fillId="0" borderId="3" xfId="3" applyFont="1" applyFill="1" applyBorder="1" applyAlignment="1">
      <alignment horizontal="center" vertical="center"/>
    </xf>
    <xf numFmtId="0" fontId="122" fillId="0" borderId="25" xfId="3" applyFont="1" applyFill="1" applyBorder="1" applyAlignment="1">
      <alignment horizontal="center" vertical="center"/>
    </xf>
    <xf numFmtId="0" fontId="122" fillId="0" borderId="12" xfId="3" applyFont="1" applyFill="1" applyBorder="1" applyAlignment="1">
      <alignment horizontal="center" vertical="center"/>
    </xf>
    <xf numFmtId="0" fontId="122" fillId="0" borderId="11" xfId="3" applyFont="1" applyFill="1" applyBorder="1" applyAlignment="1">
      <alignment horizontal="center" vertical="center"/>
    </xf>
    <xf numFmtId="14" fontId="123" fillId="7" borderId="6" xfId="3" applyNumberFormat="1" applyFont="1" applyFill="1" applyBorder="1" applyAlignment="1">
      <alignment horizontal="center" vertical="center" wrapText="1"/>
    </xf>
    <xf numFmtId="0" fontId="122" fillId="0" borderId="2" xfId="3" applyFont="1" applyFill="1" applyBorder="1" applyAlignment="1">
      <alignment horizontal="center" vertical="center"/>
    </xf>
    <xf numFmtId="49" fontId="123" fillId="7" borderId="93" xfId="3" applyNumberFormat="1" applyFont="1" applyFill="1" applyBorder="1" applyAlignment="1">
      <alignment horizontal="center" vertical="center" wrapText="1"/>
    </xf>
    <xf numFmtId="0" fontId="123" fillId="7" borderId="94" xfId="3" applyFont="1" applyFill="1" applyBorder="1" applyAlignment="1">
      <alignment horizontal="left" vertical="center" wrapText="1"/>
    </xf>
    <xf numFmtId="14" fontId="123" fillId="7" borderId="35" xfId="3" applyNumberFormat="1" applyFont="1" applyFill="1" applyBorder="1" applyAlignment="1">
      <alignment horizontal="center" vertical="center" wrapText="1"/>
    </xf>
    <xf numFmtId="14" fontId="123" fillId="7" borderId="95" xfId="3" applyNumberFormat="1" applyFont="1" applyFill="1" applyBorder="1" applyAlignment="1">
      <alignment horizontal="center" vertical="center" wrapText="1"/>
    </xf>
    <xf numFmtId="0" fontId="122" fillId="0" borderId="93" xfId="3" applyFont="1" applyFill="1" applyBorder="1" applyAlignment="1">
      <alignment horizontal="center" vertical="center"/>
    </xf>
    <xf numFmtId="0" fontId="122" fillId="0" borderId="94" xfId="3" applyFont="1" applyFill="1" applyBorder="1" applyAlignment="1">
      <alignment horizontal="center" vertical="center"/>
    </xf>
    <xf numFmtId="0" fontId="122" fillId="0" borderId="96" xfId="3" applyFont="1" applyFill="1" applyBorder="1" applyAlignment="1">
      <alignment horizontal="center" vertical="center"/>
    </xf>
    <xf numFmtId="0" fontId="122" fillId="0" borderId="97" xfId="3" applyFont="1" applyFill="1" applyBorder="1" applyAlignment="1">
      <alignment horizontal="center" vertical="center"/>
    </xf>
    <xf numFmtId="0" fontId="122" fillId="0" borderId="98" xfId="3" applyFont="1" applyFill="1" applyBorder="1" applyAlignment="1">
      <alignment horizontal="center" vertical="center"/>
    </xf>
    <xf numFmtId="49" fontId="28" fillId="0" borderId="0" xfId="3" applyNumberFormat="1"/>
    <xf numFmtId="0" fontId="28" fillId="0" borderId="0" xfId="3" applyAlignment="1">
      <alignment horizontal="center"/>
    </xf>
    <xf numFmtId="0" fontId="105" fillId="2" borderId="10" xfId="0" applyNumberFormat="1" applyFont="1" applyFill="1" applyBorder="1" applyAlignment="1" applyProtection="1">
      <alignment horizontal="center" vertical="top" wrapText="1"/>
    </xf>
    <xf numFmtId="168" fontId="105" fillId="0" borderId="10" xfId="0" applyNumberFormat="1" applyFont="1" applyFill="1" applyBorder="1" applyAlignment="1" applyProtection="1">
      <alignment wrapText="1"/>
    </xf>
    <xf numFmtId="0" fontId="27" fillId="0" borderId="0" xfId="21" applyFont="1" applyAlignment="1">
      <alignment horizontal="left" vertical="center" wrapText="1"/>
    </xf>
    <xf numFmtId="0" fontId="27" fillId="0" borderId="0" xfId="23" applyFont="1" applyAlignment="1">
      <alignment horizontal="left" vertical="top" wrapText="1"/>
    </xf>
    <xf numFmtId="0" fontId="59" fillId="0" borderId="0" xfId="21" applyFont="1" applyAlignment="1">
      <alignment horizontal="center" vertical="center" wrapText="1"/>
    </xf>
    <xf numFmtId="0" fontId="27" fillId="0" borderId="0" xfId="21" applyFont="1" applyAlignment="1">
      <alignment horizontal="left" vertical="top" wrapText="1"/>
    </xf>
    <xf numFmtId="49" fontId="27" fillId="0" borderId="0" xfId="21" applyNumberFormat="1" applyFont="1" applyAlignment="1">
      <alignment horizontal="left" vertical="center" wrapText="1"/>
    </xf>
    <xf numFmtId="0" fontId="59" fillId="0" borderId="0" xfId="21" applyFont="1" applyAlignment="1">
      <alignment horizontal="center"/>
    </xf>
    <xf numFmtId="0" fontId="29" fillId="0" borderId="0" xfId="21" applyFont="1" applyAlignment="1">
      <alignment horizontal="center" vertical="center" wrapText="1"/>
    </xf>
    <xf numFmtId="0" fontId="103" fillId="0" borderId="0" xfId="21" applyFont="1" applyAlignment="1">
      <alignment horizontal="center" vertical="center" wrapText="1"/>
    </xf>
    <xf numFmtId="0" fontId="29" fillId="0" borderId="0" xfId="24" applyFont="1" applyAlignment="1">
      <alignment horizontal="center" vertical="center"/>
    </xf>
    <xf numFmtId="0" fontId="102" fillId="0" borderId="0" xfId="25" applyFont="1" applyAlignment="1">
      <alignment horizontal="center"/>
    </xf>
    <xf numFmtId="0" fontId="27" fillId="0" borderId="0" xfId="25" applyFont="1" applyAlignment="1">
      <alignment horizontal="left" vertical="center" wrapText="1"/>
    </xf>
    <xf numFmtId="0" fontId="26" fillId="2" borderId="0" xfId="2" applyFont="1" applyFill="1" applyAlignment="1">
      <alignment horizontal="left" vertical="center" wrapText="1"/>
    </xf>
    <xf numFmtId="0" fontId="115" fillId="0" borderId="0" xfId="25" applyFont="1" applyAlignment="1">
      <alignment horizontal="left" vertical="center" wrapText="1"/>
    </xf>
    <xf numFmtId="0" fontId="59" fillId="0" borderId="0" xfId="25" applyFont="1" applyAlignment="1">
      <alignment horizontal="center"/>
    </xf>
    <xf numFmtId="0" fontId="59" fillId="0" borderId="0" xfId="25" applyFont="1" applyAlignment="1">
      <alignment horizontal="left" vertical="center" wrapText="1"/>
    </xf>
    <xf numFmtId="0" fontId="103" fillId="0" borderId="0" xfId="21" applyFont="1" applyAlignment="1">
      <alignment horizontal="center" vertical="center"/>
    </xf>
    <xf numFmtId="0" fontId="29" fillId="9" borderId="55" xfId="21" applyFont="1" applyFill="1" applyBorder="1" applyAlignment="1">
      <alignment horizontal="center" vertical="center" wrapText="1"/>
    </xf>
    <xf numFmtId="0" fontId="29" fillId="9" borderId="3" xfId="21" applyFont="1" applyFill="1" applyBorder="1" applyAlignment="1">
      <alignment horizontal="center" vertical="center" wrapText="1"/>
    </xf>
    <xf numFmtId="0" fontId="29" fillId="9" borderId="8" xfId="21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 applyProtection="1">
      <alignment horizontal="center" vertical="center" wrapText="1"/>
    </xf>
    <xf numFmtId="0" fontId="59" fillId="0" borderId="0" xfId="0" applyNumberFormat="1" applyFont="1" applyFill="1" applyBorder="1" applyAlignment="1" applyProtection="1">
      <alignment horizontal="center"/>
    </xf>
    <xf numFmtId="0" fontId="27" fillId="0" borderId="1" xfId="0" applyNumberFormat="1" applyFont="1" applyFill="1" applyBorder="1" applyAlignment="1" applyProtection="1">
      <alignment horizontal="center" wrapText="1"/>
    </xf>
    <xf numFmtId="0" fontId="102" fillId="0" borderId="0" xfId="0" applyNumberFormat="1" applyFont="1" applyFill="1" applyBorder="1" applyAlignment="1" applyProtection="1">
      <alignment horizontal="center" vertical="top"/>
    </xf>
    <xf numFmtId="0" fontId="26" fillId="0" borderId="3" xfId="0" applyNumberFormat="1" applyFont="1" applyFill="1" applyBorder="1" applyAlignment="1" applyProtection="1">
      <alignment horizontal="center" vertical="center" wrapText="1"/>
    </xf>
    <xf numFmtId="0" fontId="26" fillId="0" borderId="8" xfId="0" applyNumberFormat="1" applyFont="1" applyFill="1" applyBorder="1" applyAlignment="1" applyProtection="1">
      <alignment horizontal="center" vertical="center" wrapText="1"/>
    </xf>
    <xf numFmtId="0" fontId="26" fillId="0" borderId="55" xfId="0" applyNumberFormat="1" applyFont="1" applyFill="1" applyBorder="1" applyAlignment="1" applyProtection="1">
      <alignment horizontal="center" wrapText="1"/>
    </xf>
    <xf numFmtId="0" fontId="108" fillId="0" borderId="0" xfId="0" applyNumberFormat="1" applyFont="1" applyFill="1" applyBorder="1" applyAlignment="1" applyProtection="1">
      <alignment horizontal="center" wrapText="1"/>
    </xf>
    <xf numFmtId="0" fontId="26" fillId="0" borderId="55" xfId="0" applyNumberFormat="1" applyFont="1" applyFill="1" applyBorder="1" applyAlignment="1" applyProtection="1">
      <alignment horizontal="center" vertical="center" wrapText="1"/>
    </xf>
    <xf numFmtId="0" fontId="118" fillId="4" borderId="78" xfId="3" applyFont="1" applyFill="1" applyBorder="1" applyAlignment="1">
      <alignment horizontal="center" vertical="center" wrapText="1"/>
    </xf>
    <xf numFmtId="0" fontId="118" fillId="4" borderId="67" xfId="3" applyFont="1" applyFill="1" applyBorder="1" applyAlignment="1">
      <alignment horizontal="center" vertical="center" wrapText="1"/>
    </xf>
    <xf numFmtId="0" fontId="118" fillId="4" borderId="79" xfId="3" applyFont="1" applyFill="1" applyBorder="1" applyAlignment="1">
      <alignment horizontal="center" vertical="center" wrapText="1"/>
    </xf>
    <xf numFmtId="0" fontId="124" fillId="11" borderId="4" xfId="3" applyFont="1" applyFill="1" applyBorder="1" applyAlignment="1">
      <alignment horizontal="center" vertical="center" wrapText="1"/>
    </xf>
    <xf numFmtId="0" fontId="124" fillId="11" borderId="5" xfId="3" applyFont="1" applyFill="1" applyBorder="1" applyAlignment="1">
      <alignment horizontal="center" vertical="center" wrapText="1"/>
    </xf>
    <xf numFmtId="0" fontId="124" fillId="11" borderId="6" xfId="3" applyFont="1" applyFill="1" applyBorder="1" applyAlignment="1">
      <alignment horizontal="center" vertical="center" wrapText="1"/>
    </xf>
    <xf numFmtId="0" fontId="125" fillId="8" borderId="13" xfId="3" applyFont="1" applyFill="1" applyBorder="1" applyAlignment="1">
      <alignment horizontal="center" vertical="center" wrapText="1"/>
    </xf>
    <xf numFmtId="0" fontId="125" fillId="8" borderId="1" xfId="3" applyFont="1" applyFill="1" applyBorder="1" applyAlignment="1">
      <alignment horizontal="center" vertical="center" wrapText="1"/>
    </xf>
    <xf numFmtId="0" fontId="125" fillId="8" borderId="14" xfId="3" applyFont="1" applyFill="1" applyBorder="1" applyAlignment="1">
      <alignment horizontal="center" vertical="center" wrapText="1"/>
    </xf>
    <xf numFmtId="0" fontId="120" fillId="10" borderId="67" xfId="3" applyFont="1" applyFill="1" applyBorder="1" applyAlignment="1">
      <alignment horizontal="center" vertical="center"/>
    </xf>
    <xf numFmtId="0" fontId="120" fillId="10" borderId="66" xfId="3" applyFont="1" applyFill="1" applyBorder="1" applyAlignment="1">
      <alignment horizontal="center" vertical="center"/>
    </xf>
    <xf numFmtId="0" fontId="120" fillId="10" borderId="68" xfId="3" applyFont="1" applyFill="1" applyBorder="1" applyAlignment="1">
      <alignment horizontal="center" vertical="center"/>
    </xf>
    <xf numFmtId="0" fontId="120" fillId="10" borderId="1" xfId="3" applyFont="1" applyFill="1" applyBorder="1" applyAlignment="1">
      <alignment horizontal="center" vertical="center"/>
    </xf>
    <xf numFmtId="0" fontId="120" fillId="10" borderId="22" xfId="3" applyFont="1" applyFill="1" applyBorder="1" applyAlignment="1">
      <alignment horizontal="center" vertical="center"/>
    </xf>
    <xf numFmtId="49" fontId="116" fillId="4" borderId="28" xfId="3" applyNumberFormat="1" applyFont="1" applyFill="1" applyBorder="1" applyAlignment="1">
      <alignment horizontal="center" vertical="center" wrapText="1"/>
    </xf>
    <xf numFmtId="49" fontId="116" fillId="4" borderId="29" xfId="3" applyNumberFormat="1" applyFont="1" applyFill="1" applyBorder="1" applyAlignment="1">
      <alignment horizontal="center" vertical="center" wrapText="1"/>
    </xf>
    <xf numFmtId="49" fontId="118" fillId="10" borderId="56" xfId="3" applyNumberFormat="1" applyFont="1" applyFill="1" applyBorder="1" applyAlignment="1">
      <alignment horizontal="center" vertical="center" wrapText="1"/>
    </xf>
    <xf numFmtId="49" fontId="118" fillId="10" borderId="59" xfId="3" applyNumberFormat="1" applyFont="1" applyFill="1" applyBorder="1" applyAlignment="1">
      <alignment horizontal="center" vertical="center" wrapText="1"/>
    </xf>
    <xf numFmtId="49" fontId="118" fillId="10" borderId="69" xfId="3" applyNumberFormat="1" applyFont="1" applyFill="1" applyBorder="1" applyAlignment="1">
      <alignment horizontal="center" vertical="center" wrapText="1"/>
    </xf>
    <xf numFmtId="0" fontId="118" fillId="10" borderId="57" xfId="3" applyFont="1" applyFill="1" applyBorder="1" applyAlignment="1">
      <alignment horizontal="center" vertical="center" wrapText="1"/>
    </xf>
    <xf numFmtId="0" fontId="118" fillId="10" borderId="60" xfId="3" applyFont="1" applyFill="1" applyBorder="1" applyAlignment="1">
      <alignment horizontal="center" vertical="center" wrapText="1"/>
    </xf>
    <xf numFmtId="0" fontId="118" fillId="10" borderId="70" xfId="3" applyFont="1" applyFill="1" applyBorder="1" applyAlignment="1">
      <alignment horizontal="center" vertical="center" wrapText="1"/>
    </xf>
    <xf numFmtId="0" fontId="118" fillId="10" borderId="33" xfId="3" applyFont="1" applyFill="1" applyBorder="1" applyAlignment="1">
      <alignment horizontal="center" vertical="center" wrapText="1"/>
    </xf>
    <xf numFmtId="0" fontId="118" fillId="10" borderId="34" xfId="3" applyFont="1" applyFill="1" applyBorder="1" applyAlignment="1">
      <alignment horizontal="center" vertical="center" wrapText="1"/>
    </xf>
    <xf numFmtId="0" fontId="118" fillId="10" borderId="35" xfId="3" applyFont="1" applyFill="1" applyBorder="1" applyAlignment="1">
      <alignment horizontal="center" vertical="center" wrapText="1"/>
    </xf>
    <xf numFmtId="0" fontId="118" fillId="10" borderId="16" xfId="3" applyFont="1" applyFill="1" applyBorder="1" applyAlignment="1">
      <alignment horizontal="center" vertical="center" wrapText="1"/>
    </xf>
    <xf numFmtId="0" fontId="118" fillId="10" borderId="19" xfId="3" applyFont="1" applyFill="1" applyBorder="1" applyAlignment="1">
      <alignment horizontal="center" vertical="center" wrapText="1"/>
    </xf>
    <xf numFmtId="0" fontId="118" fillId="10" borderId="28" xfId="3" applyFont="1" applyFill="1" applyBorder="1" applyAlignment="1">
      <alignment horizontal="center" vertical="center" wrapText="1"/>
    </xf>
    <xf numFmtId="0" fontId="118" fillId="10" borderId="58" xfId="3" applyFont="1" applyFill="1" applyBorder="1" applyAlignment="1">
      <alignment horizontal="center" vertical="center" wrapText="1"/>
    </xf>
    <xf numFmtId="0" fontId="118" fillId="10" borderId="61" xfId="3" applyFont="1" applyFill="1" applyBorder="1" applyAlignment="1">
      <alignment horizontal="center" vertical="center" wrapText="1"/>
    </xf>
    <xf numFmtId="0" fontId="118" fillId="10" borderId="71" xfId="3" applyFont="1" applyFill="1" applyBorder="1" applyAlignment="1">
      <alignment horizontal="center" vertical="center" wrapText="1"/>
    </xf>
    <xf numFmtId="0" fontId="119" fillId="10" borderId="37" xfId="3" applyFont="1" applyFill="1" applyBorder="1" applyAlignment="1">
      <alignment horizontal="center" vertical="center"/>
    </xf>
    <xf numFmtId="0" fontId="119" fillId="10" borderId="32" xfId="3" applyFont="1" applyFill="1" applyBorder="1" applyAlignment="1">
      <alignment horizontal="center" vertical="center"/>
    </xf>
    <xf numFmtId="0" fontId="120" fillId="10" borderId="31" xfId="3" applyFont="1" applyFill="1" applyBorder="1" applyAlignment="1">
      <alignment horizontal="center" vertical="center"/>
    </xf>
    <xf numFmtId="0" fontId="120" fillId="10" borderId="37" xfId="3" applyFont="1" applyFill="1" applyBorder="1" applyAlignment="1">
      <alignment horizontal="center" vertical="center"/>
    </xf>
    <xf numFmtId="0" fontId="120" fillId="10" borderId="32" xfId="3" applyFont="1" applyFill="1" applyBorder="1" applyAlignment="1">
      <alignment horizontal="center" vertical="center"/>
    </xf>
    <xf numFmtId="0" fontId="119" fillId="10" borderId="56" xfId="3" applyFont="1" applyFill="1" applyBorder="1" applyAlignment="1">
      <alignment horizontal="center" vertical="center"/>
    </xf>
    <xf numFmtId="0" fontId="119" fillId="10" borderId="62" xfId="3" applyFont="1" applyFill="1" applyBorder="1" applyAlignment="1">
      <alignment horizontal="center" vertical="center"/>
    </xf>
    <xf numFmtId="0" fontId="119" fillId="10" borderId="57" xfId="3" applyFont="1" applyFill="1" applyBorder="1" applyAlignment="1">
      <alignment horizontal="center" vertical="center"/>
    </xf>
    <xf numFmtId="0" fontId="119" fillId="10" borderId="63" xfId="3" applyFont="1" applyFill="1" applyBorder="1" applyAlignment="1">
      <alignment horizontal="center" vertical="center"/>
    </xf>
    <xf numFmtId="0" fontId="119" fillId="10" borderId="64" xfId="3" applyFont="1" applyFill="1" applyBorder="1" applyAlignment="1">
      <alignment horizontal="center" vertical="center"/>
    </xf>
    <xf numFmtId="0" fontId="119" fillId="10" borderId="65" xfId="3" applyFont="1" applyFill="1" applyBorder="1" applyAlignment="1">
      <alignment horizontal="center" vertical="center"/>
    </xf>
    <xf numFmtId="0" fontId="27" fillId="0" borderId="0" xfId="0" applyNumberFormat="1" applyFont="1" applyFill="1" applyBorder="1" applyAlignment="1" applyProtection="1">
      <alignment horizontal="center"/>
    </xf>
    <xf numFmtId="0" fontId="105" fillId="2" borderId="10" xfId="0" applyNumberFormat="1" applyFont="1" applyFill="1" applyBorder="1" applyAlignment="1" applyProtection="1">
      <alignment horizontal="center" vertical="center" wrapText="1"/>
    </xf>
    <xf numFmtId="0" fontId="26" fillId="0" borderId="9" xfId="0" applyNumberFormat="1" applyFont="1" applyFill="1" applyBorder="1" applyAlignment="1" applyProtection="1">
      <alignment horizontal="center" vertical="center" wrapText="1"/>
    </xf>
    <xf numFmtId="0" fontId="27" fillId="2" borderId="0" xfId="18" applyFont="1" applyFill="1" applyAlignment="1">
      <alignment horizontal="left" vertical="center"/>
    </xf>
    <xf numFmtId="0" fontId="27" fillId="0" borderId="0" xfId="18" applyFont="1" applyAlignment="1">
      <alignment horizontal="left" vertical="center" wrapText="1"/>
    </xf>
    <xf numFmtId="0" fontId="26" fillId="0" borderId="4" xfId="0" applyNumberFormat="1" applyFont="1" applyFill="1" applyBorder="1" applyAlignment="1" applyProtection="1">
      <alignment horizontal="center" vertical="center" wrapText="1"/>
    </xf>
    <xf numFmtId="0" fontId="26" fillId="0" borderId="5" xfId="0" applyNumberFormat="1" applyFont="1" applyFill="1" applyBorder="1" applyAlignment="1" applyProtection="1">
      <alignment horizontal="center" vertical="center" wrapText="1"/>
    </xf>
    <xf numFmtId="0" fontId="26" fillId="0" borderId="6" xfId="0" applyNumberFormat="1" applyFont="1" applyFill="1" applyBorder="1" applyAlignment="1" applyProtection="1">
      <alignment horizontal="center" vertical="center" wrapText="1"/>
    </xf>
    <xf numFmtId="0" fontId="59" fillId="0" borderId="4" xfId="0" applyNumberFormat="1" applyFont="1" applyFill="1" applyBorder="1" applyAlignment="1" applyProtection="1">
      <alignment horizontal="right" vertical="top" wrapText="1"/>
    </xf>
    <xf numFmtId="0" fontId="59" fillId="0" borderId="6" xfId="0" applyNumberFormat="1" applyFont="1" applyFill="1" applyBorder="1" applyAlignment="1" applyProtection="1">
      <alignment horizontal="right" vertical="top" wrapText="1"/>
    </xf>
    <xf numFmtId="0" fontId="4" fillId="0" borderId="1" xfId="0" applyNumberFormat="1" applyFont="1" applyFill="1" applyBorder="1" applyAlignment="1" applyProtection="1">
      <alignment horizontal="left" wrapText="1"/>
    </xf>
    <xf numFmtId="0" fontId="5" fillId="0" borderId="2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wrapText="1"/>
    </xf>
    <xf numFmtId="0" fontId="5" fillId="0" borderId="2" xfId="0" applyNumberFormat="1" applyFont="1" applyFill="1" applyBorder="1" applyAlignment="1" applyProtection="1">
      <alignment horizontal="center" vertical="top"/>
    </xf>
    <xf numFmtId="0" fontId="4" fillId="0" borderId="0" xfId="0" applyNumberFormat="1" applyFont="1" applyFill="1" applyBorder="1" applyAlignment="1" applyProtection="1">
      <alignment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8" xfId="0" applyNumberFormat="1" applyFont="1" applyFill="1" applyBorder="1" applyAlignment="1" applyProtection="1">
      <alignment horizontal="center" vertical="center" wrapText="1"/>
    </xf>
    <xf numFmtId="0" fontId="3" fillId="0" borderId="9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10" fillId="0" borderId="4" xfId="0" applyNumberFormat="1" applyFont="1" applyFill="1" applyBorder="1" applyAlignment="1" applyProtection="1">
      <alignment horizontal="left" vertical="center" wrapText="1"/>
    </xf>
    <xf numFmtId="0" fontId="10" fillId="0" borderId="5" xfId="0" applyNumberFormat="1" applyFont="1" applyFill="1" applyBorder="1" applyAlignment="1" applyProtection="1">
      <alignment horizontal="left" vertical="center" wrapText="1"/>
    </xf>
    <xf numFmtId="0" fontId="10" fillId="0" borderId="6" xfId="0" applyNumberFormat="1" applyFont="1" applyFill="1" applyBorder="1" applyAlignment="1" applyProtection="1">
      <alignment horizontal="left" vertical="center" wrapText="1"/>
    </xf>
    <xf numFmtId="0" fontId="11" fillId="0" borderId="4" xfId="0" applyNumberFormat="1" applyFont="1" applyFill="1" applyBorder="1" applyAlignment="1" applyProtection="1">
      <alignment horizontal="right" vertical="top" wrapText="1"/>
    </xf>
    <xf numFmtId="0" fontId="11" fillId="0" borderId="6" xfId="0" applyNumberFormat="1" applyFont="1" applyFill="1" applyBorder="1" applyAlignment="1" applyProtection="1">
      <alignment horizontal="right" vertical="top" wrapText="1"/>
    </xf>
    <xf numFmtId="0" fontId="6" fillId="0" borderId="4" xfId="0" applyNumberFormat="1" applyFont="1" applyFill="1" applyBorder="1" applyAlignment="1" applyProtection="1">
      <alignment horizontal="right" vertical="top" wrapText="1"/>
    </xf>
    <xf numFmtId="0" fontId="6" fillId="0" borderId="6" xfId="0" applyNumberFormat="1" applyFont="1" applyFill="1" applyBorder="1" applyAlignment="1" applyProtection="1">
      <alignment horizontal="right" vertical="top" wrapText="1"/>
    </xf>
    <xf numFmtId="0" fontId="12" fillId="0" borderId="4" xfId="0" applyNumberFormat="1" applyFont="1" applyFill="1" applyBorder="1" applyAlignment="1" applyProtection="1">
      <alignment horizontal="right"/>
    </xf>
    <xf numFmtId="0" fontId="12" fillId="0" borderId="6" xfId="0" applyNumberFormat="1" applyFont="1" applyFill="1" applyBorder="1" applyAlignment="1" applyProtection="1">
      <alignment horizontal="right"/>
    </xf>
    <xf numFmtId="0" fontId="3" fillId="0" borderId="4" xfId="0" applyNumberFormat="1" applyFont="1" applyFill="1" applyBorder="1" applyAlignment="1" applyProtection="1">
      <alignment horizontal="right" indent="1"/>
    </xf>
    <xf numFmtId="0" fontId="3" fillId="0" borderId="6" xfId="0" applyNumberFormat="1" applyFont="1" applyFill="1" applyBorder="1" applyAlignment="1" applyProtection="1">
      <alignment horizontal="right" indent="1"/>
    </xf>
    <xf numFmtId="0" fontId="3" fillId="0" borderId="10" xfId="0" applyNumberFormat="1" applyFont="1" applyFill="1" applyBorder="1" applyAlignment="1" applyProtection="1">
      <alignment horizontal="right" indent="1"/>
    </xf>
    <xf numFmtId="0" fontId="3" fillId="0" borderId="1" xfId="0" applyNumberFormat="1" applyFont="1" applyFill="1" applyBorder="1" applyAlignment="1" applyProtection="1">
      <alignment horizontal="left" vertical="top" wrapText="1"/>
    </xf>
    <xf numFmtId="0" fontId="4" fillId="0" borderId="1" xfId="0" applyNumberFormat="1" applyFont="1" applyFill="1" applyBorder="1" applyAlignment="1" applyProtection="1">
      <alignment horizontal="right" vertical="top" wrapText="1"/>
    </xf>
    <xf numFmtId="49" fontId="4" fillId="0" borderId="0" xfId="0" applyNumberFormat="1" applyFont="1" applyFill="1" applyBorder="1" applyAlignment="1" applyProtection="1">
      <alignment horizontal="left" vertical="top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 wrapText="1"/>
    </xf>
    <xf numFmtId="0" fontId="5" fillId="0" borderId="2" xfId="0" applyFont="1" applyBorder="1" applyAlignment="1">
      <alignment horizontal="center" vertical="top"/>
    </xf>
    <xf numFmtId="0" fontId="8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right" indent="1"/>
    </xf>
    <xf numFmtId="0" fontId="3" fillId="0" borderId="6" xfId="0" applyFont="1" applyBorder="1" applyAlignment="1">
      <alignment horizontal="right" indent="1"/>
    </xf>
    <xf numFmtId="0" fontId="10" fillId="0" borderId="4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right" vertical="top" wrapText="1"/>
    </xf>
    <xf numFmtId="0" fontId="11" fillId="0" borderId="6" xfId="0" applyFont="1" applyBorder="1" applyAlignment="1">
      <alignment horizontal="right" vertical="top" wrapText="1"/>
    </xf>
    <xf numFmtId="0" fontId="6" fillId="0" borderId="4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12" fillId="0" borderId="4" xfId="0" applyFont="1" applyBorder="1" applyAlignment="1">
      <alignment horizontal="right"/>
    </xf>
    <xf numFmtId="0" fontId="12" fillId="0" borderId="6" xfId="0" applyFont="1" applyBorder="1" applyAlignment="1">
      <alignment horizontal="right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right" vertical="top" wrapText="1"/>
    </xf>
    <xf numFmtId="49" fontId="4" fillId="0" borderId="0" xfId="0" applyNumberFormat="1" applyFont="1" applyAlignment="1">
      <alignment horizontal="left" vertical="top" wrapText="1"/>
    </xf>
    <xf numFmtId="0" fontId="4" fillId="0" borderId="1" xfId="0" applyFont="1" applyBorder="1" applyAlignment="1">
      <alignment horizontal="right" wrapText="1"/>
    </xf>
    <xf numFmtId="0" fontId="17" fillId="0" borderId="0" xfId="0" applyFont="1" applyAlignment="1">
      <alignment wrapText="1"/>
    </xf>
    <xf numFmtId="0" fontId="16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18" fillId="0" borderId="0" xfId="0" applyFont="1" applyAlignment="1">
      <alignment horizontal="right" vertical="top" wrapText="1"/>
    </xf>
    <xf numFmtId="0" fontId="19" fillId="0" borderId="0" xfId="0" applyFont="1" applyAlignment="1">
      <alignment horizontal="center" wrapText="1"/>
    </xf>
    <xf numFmtId="0" fontId="20" fillId="0" borderId="1" xfId="0" applyFont="1" applyBorder="1" applyAlignment="1">
      <alignment horizontal="center" vertical="top"/>
    </xf>
    <xf numFmtId="0" fontId="21" fillId="0" borderId="2" xfId="0" applyFont="1" applyBorder="1" applyAlignment="1">
      <alignment horizontal="center" vertical="top"/>
    </xf>
    <xf numFmtId="0" fontId="20" fillId="0" borderId="2" xfId="0" applyFont="1" applyBorder="1" applyAlignment="1">
      <alignment horizontal="center" vertical="top"/>
    </xf>
    <xf numFmtId="0" fontId="17" fillId="0" borderId="1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top" wrapText="1"/>
    </xf>
    <xf numFmtId="0" fontId="17" fillId="2" borderId="0" xfId="0" applyFont="1" applyFill="1" applyAlignment="1">
      <alignment horizontal="left" vertical="top" wrapText="1"/>
    </xf>
    <xf numFmtId="0" fontId="17" fillId="0" borderId="1" xfId="0" applyFont="1" applyBorder="1" applyAlignment="1">
      <alignment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left" vertical="top" wrapText="1"/>
    </xf>
    <xf numFmtId="49" fontId="22" fillId="0" borderId="5" xfId="0" applyNumberFormat="1" applyFont="1" applyBorder="1" applyAlignment="1">
      <alignment horizontal="left" vertical="top" wrapText="1"/>
    </xf>
    <xf numFmtId="49" fontId="22" fillId="0" borderId="6" xfId="0" applyNumberFormat="1" applyFont="1" applyBorder="1" applyAlignment="1">
      <alignment horizontal="left" vertical="top" wrapText="1"/>
    </xf>
    <xf numFmtId="49" fontId="23" fillId="0" borderId="4" xfId="0" applyNumberFormat="1" applyFont="1" applyBorder="1" applyAlignment="1">
      <alignment horizontal="left" vertical="top"/>
    </xf>
    <xf numFmtId="49" fontId="23" fillId="0" borderId="6" xfId="0" applyNumberFormat="1" applyFont="1" applyBorder="1" applyAlignment="1">
      <alignment horizontal="left" vertical="top"/>
    </xf>
    <xf numFmtId="49" fontId="17" fillId="0" borderId="4" xfId="0" applyNumberFormat="1" applyFont="1" applyBorder="1" applyAlignment="1">
      <alignment horizontal="left" vertical="top" wrapText="1"/>
    </xf>
    <xf numFmtId="49" fontId="17" fillId="0" borderId="5" xfId="0" applyNumberFormat="1" applyFont="1" applyBorder="1" applyAlignment="1">
      <alignment horizontal="left" vertical="top" wrapText="1"/>
    </xf>
    <xf numFmtId="49" fontId="17" fillId="0" borderId="6" xfId="0" applyNumberFormat="1" applyFont="1" applyBorder="1" applyAlignment="1">
      <alignment horizontal="left" vertical="top" wrapText="1"/>
    </xf>
    <xf numFmtId="164" fontId="0" fillId="0" borderId="4" xfId="0" applyNumberFormat="1" applyBorder="1" applyAlignment="1">
      <alignment horizontal="center" vertical="top"/>
    </xf>
    <xf numFmtId="164" fontId="0" fillId="0" borderId="6" xfId="0" applyNumberFormat="1" applyBorder="1" applyAlignment="1">
      <alignment horizontal="center" vertical="top"/>
    </xf>
    <xf numFmtId="164" fontId="23" fillId="0" borderId="4" xfId="0" applyNumberFormat="1" applyFont="1" applyBorder="1" applyAlignment="1">
      <alignment horizontal="center" vertical="top"/>
    </xf>
    <xf numFmtId="164" fontId="23" fillId="0" borderId="6" xfId="0" applyNumberFormat="1" applyFont="1" applyBorder="1" applyAlignment="1">
      <alignment horizontal="center" vertical="top"/>
    </xf>
    <xf numFmtId="49" fontId="23" fillId="0" borderId="4" xfId="0" applyNumberFormat="1" applyFont="1" applyBorder="1" applyAlignment="1">
      <alignment horizontal="left" vertical="top" wrapText="1"/>
    </xf>
    <xf numFmtId="49" fontId="23" fillId="0" borderId="5" xfId="0" applyNumberFormat="1" applyFont="1" applyBorder="1" applyAlignment="1">
      <alignment horizontal="left" vertical="top" wrapText="1"/>
    </xf>
    <xf numFmtId="49" fontId="23" fillId="0" borderId="6" xfId="0" applyNumberFormat="1" applyFont="1" applyBorder="1" applyAlignment="1">
      <alignment horizontal="left" vertical="top" wrapText="1"/>
    </xf>
    <xf numFmtId="4" fontId="23" fillId="0" borderId="4" xfId="0" applyNumberFormat="1" applyFont="1" applyBorder="1" applyAlignment="1">
      <alignment horizontal="center" vertical="top"/>
    </xf>
    <xf numFmtId="4" fontId="23" fillId="0" borderId="5" xfId="0" applyNumberFormat="1" applyFont="1" applyBorder="1" applyAlignment="1">
      <alignment horizontal="center" vertical="top"/>
    </xf>
    <xf numFmtId="4" fontId="23" fillId="0" borderId="6" xfId="0" applyNumberFormat="1" applyFont="1" applyBorder="1" applyAlignment="1">
      <alignment horizontal="center" vertical="top"/>
    </xf>
    <xf numFmtId="0" fontId="26" fillId="0" borderId="0" xfId="1" applyFont="1" applyAlignment="1">
      <alignment horizontal="left" wrapText="1"/>
    </xf>
    <xf numFmtId="0" fontId="26" fillId="0" borderId="0" xfId="1" applyFont="1" applyAlignment="1">
      <alignment horizontal="left"/>
    </xf>
    <xf numFmtId="0" fontId="20" fillId="0" borderId="1" xfId="0" applyFont="1" applyBorder="1" applyAlignment="1">
      <alignment horizontal="left" vertical="center" wrapText="1"/>
    </xf>
    <xf numFmtId="0" fontId="22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2" fillId="0" borderId="1" xfId="0" applyFont="1" applyBorder="1" applyAlignment="1">
      <alignment horizontal="center" vertical="top" wrapText="1"/>
    </xf>
    <xf numFmtId="0" fontId="31" fillId="0" borderId="2" xfId="0" applyFont="1" applyBorder="1" applyAlignment="1">
      <alignment horizontal="center" vertical="top"/>
    </xf>
    <xf numFmtId="49" fontId="39" fillId="0" borderId="10" xfId="0" applyNumberFormat="1" applyFont="1" applyBorder="1" applyAlignment="1">
      <alignment horizontal="left" vertical="top" wrapText="1"/>
    </xf>
    <xf numFmtId="0" fontId="38" fillId="0" borderId="4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left" vertical="center" wrapText="1"/>
    </xf>
    <xf numFmtId="0" fontId="38" fillId="0" borderId="6" xfId="0" applyFont="1" applyBorder="1" applyAlignment="1">
      <alignment horizontal="left" vertical="center" wrapText="1"/>
    </xf>
    <xf numFmtId="49" fontId="30" fillId="0" borderId="10" xfId="0" applyNumberFormat="1" applyFont="1" applyBorder="1" applyAlignment="1">
      <alignment horizontal="left" vertical="top" wrapText="1"/>
    </xf>
    <xf numFmtId="49" fontId="40" fillId="0" borderId="10" xfId="0" applyNumberFormat="1" applyFont="1" applyBorder="1" applyAlignment="1">
      <alignment horizontal="left" vertical="top" wrapText="1"/>
    </xf>
    <xf numFmtId="0" fontId="22" fillId="0" borderId="1" xfId="0" quotePrefix="1" applyFont="1" applyBorder="1" applyAlignment="1">
      <alignment horizontal="center" vertical="top" wrapText="1"/>
    </xf>
    <xf numFmtId="49" fontId="3" fillId="0" borderId="10" xfId="0" applyNumberFormat="1" applyFont="1" applyBorder="1" applyAlignment="1">
      <alignment horizontal="left" vertical="top" wrapText="1"/>
    </xf>
    <xf numFmtId="49" fontId="11" fillId="0" borderId="10" xfId="0" applyNumberFormat="1" applyFont="1" applyBorder="1" applyAlignment="1">
      <alignment horizontal="left" vertical="top" wrapText="1"/>
    </xf>
    <xf numFmtId="0" fontId="49" fillId="0" borderId="10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1" xfId="0" applyFont="1" applyBorder="1" applyAlignment="1">
      <alignment horizontal="center" wrapText="1"/>
    </xf>
    <xf numFmtId="0" fontId="49" fillId="0" borderId="3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49" fillId="3" borderId="10" xfId="0" applyFont="1" applyFill="1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0" fontId="58" fillId="0" borderId="0" xfId="0" applyFont="1" applyAlignment="1">
      <alignment horizontal="left" wrapText="1"/>
    </xf>
    <xf numFmtId="0" fontId="59" fillId="0" borderId="0" xfId="0" applyFont="1" applyAlignment="1">
      <alignment horizontal="center" wrapText="1"/>
    </xf>
    <xf numFmtId="0" fontId="60" fillId="0" borderId="0" xfId="0" applyFont="1" applyAlignment="1">
      <alignment horizontal="center" wrapText="1"/>
    </xf>
    <xf numFmtId="0" fontId="59" fillId="0" borderId="0" xfId="0" applyFont="1" applyAlignment="1">
      <alignment horizontal="center" vertical="center" wrapText="1"/>
    </xf>
    <xf numFmtId="49" fontId="66" fillId="2" borderId="0" xfId="6" applyNumberFormat="1" applyFont="1" applyFill="1" applyAlignment="1">
      <alignment horizontal="center" vertical="center" wrapText="1"/>
    </xf>
    <xf numFmtId="0" fontId="71" fillId="0" borderId="0" xfId="7" applyFont="1" applyFill="1" applyAlignment="1">
      <alignment horizontal="center" wrapText="1"/>
    </xf>
    <xf numFmtId="0" fontId="67" fillId="0" borderId="0" xfId="0" applyFont="1" applyAlignment="1">
      <alignment horizontal="center" vertical="center" wrapText="1"/>
    </xf>
    <xf numFmtId="0" fontId="59" fillId="0" borderId="0" xfId="7" applyFont="1" applyAlignment="1">
      <alignment horizontal="center" vertical="center"/>
    </xf>
    <xf numFmtId="0" fontId="60" fillId="0" borderId="0" xfId="7" applyFont="1" applyAlignment="1">
      <alignment horizontal="center" vertical="center" wrapText="1"/>
    </xf>
    <xf numFmtId="0" fontId="70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left" vertical="center" wrapText="1"/>
    </xf>
    <xf numFmtId="0" fontId="68" fillId="0" borderId="3" xfId="0" applyFont="1" applyBorder="1" applyAlignment="1">
      <alignment horizontal="center" vertical="center" wrapText="1"/>
    </xf>
    <xf numFmtId="0" fontId="68" fillId="0" borderId="9" xfId="0" applyFont="1" applyBorder="1" applyAlignment="1">
      <alignment horizontal="center" vertical="center" wrapText="1"/>
    </xf>
    <xf numFmtId="0" fontId="68" fillId="0" borderId="4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0" fontId="68" fillId="0" borderId="6" xfId="0" applyFont="1" applyBorder="1" applyAlignment="1">
      <alignment horizontal="center" vertical="center" wrapText="1"/>
    </xf>
    <xf numFmtId="0" fontId="68" fillId="0" borderId="11" xfId="0" applyFont="1" applyBorder="1" applyAlignment="1">
      <alignment horizontal="center" vertical="center" wrapText="1"/>
    </xf>
    <xf numFmtId="0" fontId="68" fillId="0" borderId="12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76" fillId="2" borderId="16" xfId="8" quotePrefix="1" applyFill="1" applyBorder="1" applyAlignment="1">
      <alignment horizontal="center" vertical="center" wrapText="1"/>
    </xf>
    <xf numFmtId="0" fontId="0" fillId="2" borderId="17" xfId="0" applyFill="1" applyBorder="1" applyAlignment="1">
      <alignment wrapText="1"/>
    </xf>
    <xf numFmtId="0" fontId="0" fillId="2" borderId="18" xfId="0" applyFill="1" applyBorder="1" applyAlignment="1">
      <alignment wrapText="1"/>
    </xf>
    <xf numFmtId="0" fontId="35" fillId="2" borderId="19" xfId="9" quotePrefix="1" applyFont="1" applyFill="1" applyBorder="1" applyAlignment="1">
      <alignment horizontal="center" vertical="top" wrapText="1"/>
    </xf>
    <xf numFmtId="0" fontId="54" fillId="2" borderId="0" xfId="0" applyFont="1" applyFill="1" applyAlignment="1">
      <alignment wrapText="1"/>
    </xf>
    <xf numFmtId="0" fontId="54" fillId="2" borderId="20" xfId="0" applyFont="1" applyFill="1" applyBorder="1" applyAlignment="1">
      <alignment wrapText="1"/>
    </xf>
    <xf numFmtId="0" fontId="78" fillId="2" borderId="19" xfId="10" quotePrefix="1" applyFill="1" applyBorder="1" applyAlignment="1">
      <alignment horizontal="left" vertical="top" wrapText="1"/>
    </xf>
    <xf numFmtId="0" fontId="0" fillId="2" borderId="0" xfId="0" applyFill="1" applyAlignment="1">
      <alignment wrapText="1"/>
    </xf>
    <xf numFmtId="0" fontId="77" fillId="2" borderId="0" xfId="11" quotePrefix="1" applyFill="1" applyAlignment="1">
      <alignment horizontal="left" vertical="top" wrapText="1"/>
    </xf>
    <xf numFmtId="0" fontId="0" fillId="2" borderId="20" xfId="0" applyFill="1" applyBorder="1" applyAlignment="1">
      <alignment wrapText="1"/>
    </xf>
    <xf numFmtId="0" fontId="77" fillId="2" borderId="27" xfId="13" quotePrefix="1" applyFill="1" applyBorder="1" applyAlignment="1">
      <alignment horizontal="left" vertical="center" wrapText="1"/>
    </xf>
    <xf numFmtId="0" fontId="0" fillId="2" borderId="5" xfId="0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20" xfId="0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0" fillId="2" borderId="30" xfId="0" applyFill="1" applyBorder="1" applyAlignment="1">
      <alignment horizontal="center" wrapText="1"/>
    </xf>
    <xf numFmtId="0" fontId="77" fillId="2" borderId="21" xfId="11" quotePrefix="1" applyFill="1" applyBorder="1" applyAlignment="1">
      <alignment horizontal="left" vertical="top" wrapText="1"/>
    </xf>
    <xf numFmtId="0" fontId="0" fillId="2" borderId="1" xfId="0" applyFill="1" applyBorder="1" applyAlignment="1">
      <alignment wrapText="1"/>
    </xf>
    <xf numFmtId="0" fontId="0" fillId="2" borderId="22" xfId="0" applyFill="1" applyBorder="1" applyAlignment="1">
      <alignment wrapText="1"/>
    </xf>
    <xf numFmtId="0" fontId="35" fillId="2" borderId="4" xfId="12" quotePrefix="1" applyFont="1" applyFill="1" applyBorder="1" applyAlignment="1">
      <alignment horizontal="center" vertical="top" wrapText="1"/>
    </xf>
    <xf numFmtId="0" fontId="35" fillId="2" borderId="5" xfId="12" quotePrefix="1" applyFont="1" applyFill="1" applyBorder="1" applyAlignment="1">
      <alignment horizontal="center" vertical="top" wrapText="1"/>
    </xf>
    <xf numFmtId="0" fontId="35" fillId="2" borderId="6" xfId="12" quotePrefix="1" applyFont="1" applyFill="1" applyBorder="1" applyAlignment="1">
      <alignment horizontal="center" vertical="top" wrapText="1"/>
    </xf>
    <xf numFmtId="0" fontId="77" fillId="2" borderId="4" xfId="12" quotePrefix="1" applyFill="1" applyBorder="1" applyAlignment="1">
      <alignment horizontal="center" vertical="top" wrapText="1"/>
    </xf>
    <xf numFmtId="167" fontId="77" fillId="2" borderId="4" xfId="14" applyNumberFormat="1" applyFill="1" applyBorder="1" applyAlignment="1">
      <alignment horizontal="right" vertical="center" wrapText="1"/>
    </xf>
    <xf numFmtId="167" fontId="77" fillId="2" borderId="5" xfId="14" applyNumberFormat="1" applyFill="1" applyBorder="1" applyAlignment="1">
      <alignment horizontal="right" vertical="center" wrapText="1"/>
    </xf>
    <xf numFmtId="167" fontId="77" fillId="2" borderId="6" xfId="14" applyNumberFormat="1" applyFill="1" applyBorder="1" applyAlignment="1">
      <alignment horizontal="right" vertical="center" wrapText="1"/>
    </xf>
    <xf numFmtId="167" fontId="77" fillId="2" borderId="11" xfId="14" applyNumberFormat="1" applyFill="1" applyBorder="1" applyAlignment="1">
      <alignment horizontal="right" vertical="center" wrapText="1"/>
    </xf>
    <xf numFmtId="167" fontId="0" fillId="2" borderId="12" xfId="0" applyNumberFormat="1" applyFill="1" applyBorder="1" applyAlignment="1">
      <alignment wrapText="1"/>
    </xf>
    <xf numFmtId="167" fontId="0" fillId="2" borderId="13" xfId="0" applyNumberFormat="1" applyFill="1" applyBorder="1" applyAlignment="1">
      <alignment wrapText="1"/>
    </xf>
    <xf numFmtId="167" fontId="0" fillId="2" borderId="14" xfId="0" applyNumberFormat="1" applyFill="1" applyBorder="1" applyAlignment="1">
      <alignment wrapText="1"/>
    </xf>
    <xf numFmtId="167" fontId="77" fillId="2" borderId="3" xfId="14" applyNumberFormat="1" applyFill="1" applyBorder="1" applyAlignment="1">
      <alignment horizontal="right" vertical="center" wrapText="1"/>
    </xf>
    <xf numFmtId="167" fontId="0" fillId="2" borderId="9" xfId="0" applyNumberFormat="1" applyFill="1" applyBorder="1" applyAlignment="1">
      <alignment wrapText="1"/>
    </xf>
    <xf numFmtId="167" fontId="77" fillId="2" borderId="25" xfId="14" applyNumberFormat="1" applyFill="1" applyBorder="1" applyAlignment="1">
      <alignment horizontal="right" vertical="center" wrapText="1"/>
    </xf>
    <xf numFmtId="167" fontId="0" fillId="2" borderId="26" xfId="0" applyNumberFormat="1" applyFill="1" applyBorder="1" applyAlignment="1">
      <alignment wrapText="1"/>
    </xf>
    <xf numFmtId="0" fontId="79" fillId="0" borderId="31" xfId="1" applyFont="1" applyBorder="1" applyAlignment="1">
      <alignment horizontal="center" vertical="center"/>
    </xf>
    <xf numFmtId="0" fontId="79" fillId="0" borderId="32" xfId="1" applyFont="1" applyBorder="1" applyAlignment="1">
      <alignment horizontal="center" vertical="center"/>
    </xf>
    <xf numFmtId="0" fontId="79" fillId="0" borderId="16" xfId="1" applyFont="1" applyBorder="1" applyAlignment="1">
      <alignment horizontal="center" wrapText="1"/>
    </xf>
    <xf numFmtId="0" fontId="79" fillId="0" borderId="17" xfId="1" applyFont="1" applyBorder="1" applyAlignment="1">
      <alignment horizontal="center" wrapText="1"/>
    </xf>
    <xf numFmtId="0" fontId="79" fillId="0" borderId="18" xfId="1" applyFont="1" applyBorder="1" applyAlignment="1">
      <alignment horizontal="center" wrapText="1"/>
    </xf>
    <xf numFmtId="0" fontId="79" fillId="0" borderId="0" xfId="1" applyFont="1" applyAlignment="1">
      <alignment horizontal="right"/>
    </xf>
    <xf numFmtId="0" fontId="80" fillId="0" borderId="0" xfId="1" applyFont="1" applyAlignment="1">
      <alignment horizontal="center"/>
    </xf>
    <xf numFmtId="0" fontId="79" fillId="0" borderId="0" xfId="1" applyFont="1" applyAlignment="1">
      <alignment horizontal="center"/>
    </xf>
    <xf numFmtId="0" fontId="79" fillId="0" borderId="16" xfId="1" applyFont="1" applyBorder="1" applyAlignment="1">
      <alignment horizontal="center" vertical="center" wrapText="1"/>
    </xf>
    <xf numFmtId="0" fontId="79" fillId="0" borderId="18" xfId="1" applyFont="1" applyBorder="1" applyAlignment="1">
      <alignment horizontal="center" vertical="center"/>
    </xf>
    <xf numFmtId="0" fontId="79" fillId="0" borderId="19" xfId="1" applyFont="1" applyBorder="1" applyAlignment="1">
      <alignment horizontal="center" vertical="center"/>
    </xf>
    <xf numFmtId="0" fontId="79" fillId="0" borderId="20" xfId="1" applyFont="1" applyBorder="1" applyAlignment="1">
      <alignment horizontal="center" vertical="center"/>
    </xf>
    <xf numFmtId="0" fontId="79" fillId="0" borderId="28" xfId="1" applyFont="1" applyBorder="1" applyAlignment="1">
      <alignment horizontal="center" vertical="center"/>
    </xf>
    <xf numFmtId="0" fontId="79" fillId="0" borderId="30" xfId="1" applyFont="1" applyBorder="1" applyAlignment="1">
      <alignment horizontal="center" vertical="center"/>
    </xf>
    <xf numFmtId="0" fontId="79" fillId="0" borderId="17" xfId="1" applyFont="1" applyBorder="1" applyAlignment="1">
      <alignment horizontal="center" vertical="center" wrapText="1"/>
    </xf>
    <xf numFmtId="0" fontId="79" fillId="0" borderId="18" xfId="1" applyFont="1" applyBorder="1" applyAlignment="1">
      <alignment horizontal="center" vertical="center" wrapText="1"/>
    </xf>
    <xf numFmtId="0" fontId="79" fillId="0" borderId="19" xfId="1" applyFont="1" applyBorder="1" applyAlignment="1">
      <alignment horizontal="center" vertical="center" wrapText="1"/>
    </xf>
    <xf numFmtId="0" fontId="79" fillId="0" borderId="0" xfId="1" applyFont="1" applyAlignment="1">
      <alignment horizontal="center" vertical="center" wrapText="1"/>
    </xf>
    <xf numFmtId="0" fontId="79" fillId="0" borderId="20" xfId="1" applyFont="1" applyBorder="1" applyAlignment="1">
      <alignment horizontal="center" vertical="center" wrapText="1"/>
    </xf>
    <xf numFmtId="0" fontId="79" fillId="0" borderId="28" xfId="1" applyFont="1" applyBorder="1" applyAlignment="1">
      <alignment horizontal="center" vertical="center" wrapText="1"/>
    </xf>
    <xf numFmtId="0" fontId="79" fillId="0" borderId="29" xfId="1" applyFont="1" applyBorder="1" applyAlignment="1">
      <alignment horizontal="center" vertical="center" wrapText="1"/>
    </xf>
    <xf numFmtId="0" fontId="79" fillId="0" borderId="30" xfId="1" applyFont="1" applyBorder="1" applyAlignment="1">
      <alignment horizontal="center" vertical="center" wrapText="1"/>
    </xf>
    <xf numFmtId="0" fontId="79" fillId="0" borderId="33" xfId="1" applyFont="1" applyBorder="1" applyAlignment="1">
      <alignment horizontal="center" vertical="center" wrapText="1"/>
    </xf>
    <xf numFmtId="0" fontId="79" fillId="0" borderId="34" xfId="1" applyFont="1" applyBorder="1" applyAlignment="1">
      <alignment horizontal="center" vertical="center"/>
    </xf>
    <xf numFmtId="0" fontId="79" fillId="0" borderId="35" xfId="1" applyFont="1" applyBorder="1" applyAlignment="1">
      <alignment horizontal="center" vertical="center"/>
    </xf>
    <xf numFmtId="0" fontId="81" fillId="2" borderId="31" xfId="1" applyFont="1" applyFill="1" applyBorder="1" applyAlignment="1">
      <alignment horizontal="center"/>
    </xf>
    <xf numFmtId="0" fontId="81" fillId="2" borderId="37" xfId="1" applyFont="1" applyFill="1" applyBorder="1" applyAlignment="1">
      <alignment horizontal="center"/>
    </xf>
    <xf numFmtId="0" fontId="81" fillId="2" borderId="32" xfId="1" applyFont="1" applyFill="1" applyBorder="1" applyAlignment="1">
      <alignment horizontal="center"/>
    </xf>
    <xf numFmtId="0" fontId="79" fillId="0" borderId="31" xfId="1" applyFont="1" applyBorder="1" applyAlignment="1">
      <alignment horizontal="center"/>
    </xf>
    <xf numFmtId="0" fontId="79" fillId="0" borderId="32" xfId="1" applyFont="1" applyBorder="1" applyAlignment="1">
      <alignment horizontal="center"/>
    </xf>
    <xf numFmtId="0" fontId="80" fillId="0" borderId="31" xfId="1" applyFont="1" applyBorder="1" applyAlignment="1">
      <alignment horizontal="center" wrapText="1"/>
    </xf>
    <xf numFmtId="0" fontId="80" fillId="0" borderId="37" xfId="1" applyFont="1" applyBorder="1" applyAlignment="1">
      <alignment horizontal="center"/>
    </xf>
    <xf numFmtId="0" fontId="80" fillId="0" borderId="32" xfId="1" applyFont="1" applyBorder="1" applyAlignment="1">
      <alignment horizontal="center"/>
    </xf>
    <xf numFmtId="0" fontId="81" fillId="2" borderId="28" xfId="1" applyFont="1" applyFill="1" applyBorder="1" applyAlignment="1">
      <alignment horizontal="center"/>
    </xf>
    <xf numFmtId="0" fontId="81" fillId="2" borderId="29" xfId="1" applyFont="1" applyFill="1" applyBorder="1" applyAlignment="1">
      <alignment horizontal="center"/>
    </xf>
    <xf numFmtId="0" fontId="81" fillId="2" borderId="30" xfId="1" applyFont="1" applyFill="1" applyBorder="1" applyAlignment="1">
      <alignment horizontal="center"/>
    </xf>
    <xf numFmtId="167" fontId="79" fillId="2" borderId="38" xfId="1" applyNumberFormat="1" applyFont="1" applyFill="1" applyBorder="1" applyAlignment="1">
      <alignment horizontal="center" vertical="center"/>
    </xf>
    <xf numFmtId="167" fontId="79" fillId="2" borderId="42" xfId="1" applyNumberFormat="1" applyFont="1" applyFill="1" applyBorder="1" applyAlignment="1">
      <alignment horizontal="center" vertical="center"/>
    </xf>
    <xf numFmtId="0" fontId="81" fillId="2" borderId="39" xfId="1" applyFont="1" applyFill="1" applyBorder="1" applyAlignment="1">
      <alignment horizontal="center"/>
    </xf>
    <xf numFmtId="0" fontId="81" fillId="2" borderId="40" xfId="1" applyFont="1" applyFill="1" applyBorder="1" applyAlignment="1">
      <alignment horizontal="center"/>
    </xf>
    <xf numFmtId="0" fontId="81" fillId="2" borderId="41" xfId="1" applyFont="1" applyFill="1" applyBorder="1" applyAlignment="1">
      <alignment horizontal="center"/>
    </xf>
    <xf numFmtId="49" fontId="83" fillId="2" borderId="50" xfId="1" applyNumberFormat="1" applyFont="1" applyFill="1" applyBorder="1" applyAlignment="1">
      <alignment horizontal="center" vertical="center" wrapText="1"/>
    </xf>
    <xf numFmtId="49" fontId="83" fillId="2" borderId="51" xfId="1" applyNumberFormat="1" applyFont="1" applyFill="1" applyBorder="1" applyAlignment="1">
      <alignment horizontal="center" vertical="center" wrapText="1"/>
    </xf>
    <xf numFmtId="49" fontId="83" fillId="2" borderId="49" xfId="1" applyNumberFormat="1" applyFont="1" applyFill="1" applyBorder="1" applyAlignment="1">
      <alignment horizontal="center" vertical="center" wrapText="1"/>
    </xf>
    <xf numFmtId="0" fontId="79" fillId="2" borderId="33" xfId="1" applyFont="1" applyFill="1" applyBorder="1" applyAlignment="1">
      <alignment horizontal="center" vertical="center"/>
    </xf>
    <xf numFmtId="0" fontId="79" fillId="2" borderId="34" xfId="1" applyFont="1" applyFill="1" applyBorder="1" applyAlignment="1">
      <alignment horizontal="center" vertical="center"/>
    </xf>
    <xf numFmtId="0" fontId="79" fillId="2" borderId="35" xfId="1" applyFont="1" applyFill="1" applyBorder="1" applyAlignment="1">
      <alignment horizontal="center" vertical="center"/>
    </xf>
    <xf numFmtId="0" fontId="81" fillId="2" borderId="16" xfId="1" applyFont="1" applyFill="1" applyBorder="1" applyAlignment="1">
      <alignment horizontal="center" wrapText="1"/>
    </xf>
    <xf numFmtId="0" fontId="81" fillId="2" borderId="17" xfId="1" applyFont="1" applyFill="1" applyBorder="1" applyAlignment="1">
      <alignment horizontal="center"/>
    </xf>
    <xf numFmtId="0" fontId="81" fillId="2" borderId="18" xfId="1" applyFont="1" applyFill="1" applyBorder="1" applyAlignment="1">
      <alignment horizontal="center"/>
    </xf>
    <xf numFmtId="49" fontId="83" fillId="2" borderId="53" xfId="1" applyNumberFormat="1" applyFont="1" applyFill="1" applyBorder="1" applyAlignment="1">
      <alignment horizontal="center" vertical="center" wrapText="1"/>
    </xf>
    <xf numFmtId="49" fontId="83" fillId="2" borderId="54" xfId="1" applyNumberFormat="1" applyFont="1" applyFill="1" applyBorder="1" applyAlignment="1">
      <alignment horizontal="center" vertical="center" wrapText="1"/>
    </xf>
    <xf numFmtId="49" fontId="83" fillId="2" borderId="30" xfId="1" applyNumberFormat="1" applyFont="1" applyFill="1" applyBorder="1" applyAlignment="1">
      <alignment horizontal="center" vertical="center" wrapText="1"/>
    </xf>
    <xf numFmtId="0" fontId="84" fillId="2" borderId="28" xfId="1" applyFont="1" applyFill="1" applyBorder="1" applyAlignment="1">
      <alignment horizontal="center"/>
    </xf>
    <xf numFmtId="0" fontId="84" fillId="2" borderId="29" xfId="1" applyFont="1" applyFill="1" applyBorder="1" applyAlignment="1">
      <alignment horizontal="center"/>
    </xf>
    <xf numFmtId="0" fontId="84" fillId="2" borderId="30" xfId="1" applyFont="1" applyFill="1" applyBorder="1" applyAlignment="1">
      <alignment horizontal="center"/>
    </xf>
    <xf numFmtId="0" fontId="91" fillId="2" borderId="31" xfId="1" applyFont="1" applyFill="1" applyBorder="1" applyAlignment="1">
      <alignment horizontal="center" vertical="center"/>
    </xf>
    <xf numFmtId="0" fontId="92" fillId="2" borderId="37" xfId="1" applyFont="1" applyFill="1" applyBorder="1" applyAlignment="1">
      <alignment horizontal="center" vertical="center"/>
    </xf>
    <xf numFmtId="0" fontId="92" fillId="2" borderId="32" xfId="1" applyFont="1" applyFill="1" applyBorder="1" applyAlignment="1">
      <alignment horizontal="center" vertical="center"/>
    </xf>
    <xf numFmtId="0" fontId="79" fillId="2" borderId="0" xfId="1" applyFont="1" applyFill="1" applyAlignment="1">
      <alignment horizontal="right"/>
    </xf>
    <xf numFmtId="0" fontId="82" fillId="2" borderId="28" xfId="1" applyFont="1" applyFill="1" applyBorder="1" applyAlignment="1">
      <alignment horizontal="center" vertical="center" wrapText="1"/>
    </xf>
    <xf numFmtId="0" fontId="82" fillId="2" borderId="30" xfId="1" applyFont="1" applyFill="1" applyBorder="1" applyAlignment="1">
      <alignment horizontal="center" vertical="center"/>
    </xf>
    <xf numFmtId="0" fontId="81" fillId="2" borderId="31" xfId="1" applyFont="1" applyFill="1" applyBorder="1" applyAlignment="1">
      <alignment horizontal="center" vertical="center" wrapText="1"/>
    </xf>
    <xf numFmtId="0" fontId="81" fillId="2" borderId="37" xfId="1" applyFont="1" applyFill="1" applyBorder="1" applyAlignment="1">
      <alignment horizontal="center" vertical="center" wrapText="1"/>
    </xf>
    <xf numFmtId="0" fontId="82" fillId="2" borderId="31" xfId="1" applyFont="1" applyFill="1" applyBorder="1" applyAlignment="1">
      <alignment horizontal="center" vertical="center" wrapText="1"/>
    </xf>
    <xf numFmtId="0" fontId="82" fillId="2" borderId="32" xfId="1" applyFont="1" applyFill="1" applyBorder="1" applyAlignment="1">
      <alignment horizontal="center" vertical="center"/>
    </xf>
    <xf numFmtId="49" fontId="79" fillId="2" borderId="31" xfId="1" applyNumberFormat="1" applyFont="1" applyFill="1" applyBorder="1" applyAlignment="1">
      <alignment horizontal="center" vertical="center" wrapText="1"/>
    </xf>
    <xf numFmtId="49" fontId="79" fillId="2" borderId="37" xfId="1" applyNumberFormat="1" applyFont="1" applyFill="1" applyBorder="1" applyAlignment="1">
      <alignment horizontal="center" vertical="center"/>
    </xf>
    <xf numFmtId="49" fontId="79" fillId="2" borderId="32" xfId="1" applyNumberFormat="1" applyFont="1" applyFill="1" applyBorder="1" applyAlignment="1">
      <alignment horizontal="center" vertical="center"/>
    </xf>
    <xf numFmtId="49" fontId="82" fillId="2" borderId="31" xfId="1" applyNumberFormat="1" applyFont="1" applyFill="1" applyBorder="1" applyAlignment="1">
      <alignment horizontal="center" vertical="center"/>
    </xf>
    <xf numFmtId="49" fontId="82" fillId="2" borderId="32" xfId="1" applyNumberFormat="1" applyFont="1" applyFill="1" applyBorder="1" applyAlignment="1">
      <alignment horizontal="center" vertical="center"/>
    </xf>
    <xf numFmtId="4" fontId="90" fillId="2" borderId="31" xfId="1" applyNumberFormat="1" applyFont="1" applyFill="1" applyBorder="1" applyAlignment="1">
      <alignment horizontal="center" vertical="center"/>
    </xf>
    <xf numFmtId="0" fontId="90" fillId="2" borderId="37" xfId="1" applyFont="1" applyFill="1" applyBorder="1" applyAlignment="1">
      <alignment horizontal="center" vertical="center"/>
    </xf>
    <xf numFmtId="0" fontId="90" fillId="2" borderId="32" xfId="1" applyFont="1" applyFill="1" applyBorder="1" applyAlignment="1">
      <alignment horizontal="center" vertical="center"/>
    </xf>
    <xf numFmtId="49" fontId="35" fillId="0" borderId="1" xfId="17" applyNumberFormat="1" applyFont="1" applyFill="1" applyBorder="1" applyAlignment="1" applyProtection="1">
      <alignment vertical="top" wrapText="1"/>
    </xf>
    <xf numFmtId="49" fontId="35" fillId="0" borderId="1" xfId="17" applyNumberFormat="1" applyFont="1" applyFill="1" applyBorder="1" applyAlignment="1" applyProtection="1">
      <alignment horizontal="right" vertical="top" wrapText="1"/>
    </xf>
    <xf numFmtId="0" fontId="21" fillId="0" borderId="2" xfId="17" applyNumberFormat="1" applyFont="1" applyFill="1" applyBorder="1" applyAlignment="1" applyProtection="1">
      <alignment horizontal="center" vertical="top"/>
    </xf>
    <xf numFmtId="0" fontId="30" fillId="0" borderId="0" xfId="17" applyNumberFormat="1" applyFont="1" applyFill="1" applyBorder="1" applyAlignment="1" applyProtection="1">
      <alignment horizontal="left" vertical="top" wrapText="1"/>
    </xf>
    <xf numFmtId="0" fontId="30" fillId="0" borderId="0" xfId="17" applyNumberFormat="1" applyFont="1" applyFill="1" applyBorder="1" applyAlignment="1" applyProtection="1">
      <alignment horizontal="left" vertical="top"/>
    </xf>
    <xf numFmtId="49" fontId="30" fillId="0" borderId="0" xfId="17" applyNumberFormat="1" applyFont="1" applyFill="1" applyBorder="1" applyAlignment="1" applyProtection="1">
      <alignment vertical="top" wrapText="1"/>
    </xf>
    <xf numFmtId="49" fontId="39" fillId="0" borderId="0" xfId="17" applyNumberFormat="1" applyFont="1" applyFill="1" applyBorder="1" applyAlignment="1" applyProtection="1">
      <alignment vertical="top" wrapText="1"/>
    </xf>
    <xf numFmtId="49" fontId="39" fillId="0" borderId="2" xfId="17" applyNumberFormat="1" applyFont="1" applyFill="1" applyBorder="1" applyAlignment="1" applyProtection="1">
      <alignment horizontal="left" vertical="top" wrapText="1"/>
    </xf>
    <xf numFmtId="49" fontId="35" fillId="0" borderId="0" xfId="17" applyNumberFormat="1" applyFont="1" applyFill="1" applyBorder="1" applyAlignment="1" applyProtection="1">
      <alignment horizontal="left" vertical="top" wrapText="1"/>
    </xf>
    <xf numFmtId="0" fontId="39" fillId="0" borderId="2" xfId="17" applyNumberFormat="1" applyFont="1" applyFill="1" applyBorder="1" applyAlignment="1" applyProtection="1">
      <alignment horizontal="left" vertical="top" wrapText="1"/>
    </xf>
    <xf numFmtId="49" fontId="21" fillId="0" borderId="0" xfId="17" applyNumberFormat="1" applyFont="1" applyFill="1" applyBorder="1" applyAlignment="1" applyProtection="1">
      <alignment horizontal="left" vertical="top" wrapText="1"/>
    </xf>
    <xf numFmtId="49" fontId="39" fillId="0" borderId="4" xfId="17" applyNumberFormat="1" applyFont="1" applyFill="1" applyBorder="1" applyAlignment="1" applyProtection="1">
      <alignment horizontal="left" vertical="center" wrapText="1"/>
    </xf>
    <xf numFmtId="49" fontId="39" fillId="0" borderId="5" xfId="17" applyNumberFormat="1" applyFont="1" applyFill="1" applyBorder="1" applyAlignment="1" applyProtection="1">
      <alignment horizontal="left" vertical="center" wrapText="1"/>
    </xf>
    <xf numFmtId="49" fontId="39" fillId="0" borderId="6" xfId="17" applyNumberFormat="1" applyFont="1" applyFill="1" applyBorder="1" applyAlignment="1" applyProtection="1">
      <alignment horizontal="left" vertical="center" wrapText="1"/>
    </xf>
    <xf numFmtId="0" fontId="30" fillId="0" borderId="15" xfId="17" applyNumberFormat="1" applyFont="1" applyFill="1" applyBorder="1" applyAlignment="1" applyProtection="1">
      <alignment horizontal="left" vertical="top" wrapText="1"/>
    </xf>
    <xf numFmtId="0" fontId="30" fillId="0" borderId="10" xfId="17" applyNumberFormat="1" applyFont="1" applyFill="1" applyBorder="1" applyAlignment="1" applyProtection="1">
      <alignment horizontal="center" vertical="center" wrapText="1"/>
    </xf>
    <xf numFmtId="0" fontId="30" fillId="0" borderId="11" xfId="17" applyNumberFormat="1" applyFont="1" applyFill="1" applyBorder="1" applyAlignment="1" applyProtection="1">
      <alignment horizontal="center" vertical="center" wrapText="1"/>
    </xf>
    <xf numFmtId="0" fontId="30" fillId="0" borderId="2" xfId="17" applyNumberFormat="1" applyFont="1" applyFill="1" applyBorder="1" applyAlignment="1" applyProtection="1">
      <alignment horizontal="center" vertical="center" wrapText="1"/>
    </xf>
    <xf numFmtId="0" fontId="30" fillId="0" borderId="12" xfId="17" applyNumberFormat="1" applyFont="1" applyFill="1" applyBorder="1" applyAlignment="1" applyProtection="1">
      <alignment horizontal="center" vertical="center" wrapText="1"/>
    </xf>
    <xf numFmtId="0" fontId="30" fillId="0" borderId="13" xfId="17" applyNumberFormat="1" applyFont="1" applyFill="1" applyBorder="1" applyAlignment="1" applyProtection="1">
      <alignment horizontal="center" vertical="center" wrapText="1"/>
    </xf>
    <xf numFmtId="0" fontId="30" fillId="0" borderId="1" xfId="17" applyNumberFormat="1" applyFont="1" applyFill="1" applyBorder="1" applyAlignment="1" applyProtection="1">
      <alignment horizontal="center" vertical="center" wrapText="1"/>
    </xf>
    <xf numFmtId="0" fontId="30" fillId="0" borderId="14" xfId="17" applyNumberFormat="1" applyFont="1" applyFill="1" applyBorder="1" applyAlignment="1" applyProtection="1">
      <alignment horizontal="center" vertical="center" wrapText="1"/>
    </xf>
    <xf numFmtId="0" fontId="30" fillId="0" borderId="4" xfId="17" applyNumberFormat="1" applyFont="1" applyFill="1" applyBorder="1" applyAlignment="1" applyProtection="1">
      <alignment horizontal="center" vertical="center"/>
    </xf>
    <xf numFmtId="0" fontId="30" fillId="0" borderId="5" xfId="17" applyNumberFormat="1" applyFont="1" applyFill="1" applyBorder="1" applyAlignment="1" applyProtection="1">
      <alignment horizontal="center" vertical="center"/>
    </xf>
    <xf numFmtId="0" fontId="30" fillId="0" borderId="6" xfId="17" applyNumberFormat="1" applyFont="1" applyFill="1" applyBorder="1" applyAlignment="1" applyProtection="1">
      <alignment horizontal="center" vertical="center"/>
    </xf>
    <xf numFmtId="49" fontId="21" fillId="0" borderId="2" xfId="17" applyNumberFormat="1" applyFont="1" applyFill="1" applyBorder="1" applyAlignment="1" applyProtection="1">
      <alignment horizontal="center"/>
    </xf>
    <xf numFmtId="0" fontId="35" fillId="0" borderId="1" xfId="17" applyNumberFormat="1" applyFont="1" applyFill="1" applyBorder="1" applyAlignment="1" applyProtection="1">
      <alignment wrapText="1"/>
    </xf>
    <xf numFmtId="49" fontId="30" fillId="0" borderId="10" xfId="17" applyNumberFormat="1" applyFont="1" applyFill="1" applyBorder="1" applyAlignment="1" applyProtection="1">
      <alignment horizontal="center" vertical="center" wrapText="1"/>
    </xf>
    <xf numFmtId="0" fontId="30" fillId="0" borderId="7" xfId="17" applyNumberFormat="1" applyFont="1" applyFill="1" applyBorder="1" applyAlignment="1" applyProtection="1">
      <alignment horizontal="center" vertical="center" wrapText="1"/>
    </xf>
    <xf numFmtId="0" fontId="30" fillId="0" borderId="0" xfId="17" applyNumberFormat="1" applyFont="1" applyFill="1" applyBorder="1" applyAlignment="1" applyProtection="1">
      <alignment horizontal="center" vertical="center" wrapText="1"/>
    </xf>
    <xf numFmtId="0" fontId="30" fillId="0" borderId="15" xfId="17" applyNumberFormat="1" applyFont="1" applyFill="1" applyBorder="1" applyAlignment="1" applyProtection="1">
      <alignment horizontal="center" vertical="center" wrapText="1"/>
    </xf>
    <xf numFmtId="49" fontId="35" fillId="0" borderId="1" xfId="17" applyNumberFormat="1" applyFont="1" applyFill="1" applyBorder="1" applyAlignment="1" applyProtection="1">
      <alignment horizontal="center" wrapText="1"/>
    </xf>
    <xf numFmtId="49" fontId="21" fillId="0" borderId="2" xfId="17" applyNumberFormat="1" applyFont="1" applyFill="1" applyBorder="1" applyAlignment="1" applyProtection="1">
      <alignment horizontal="center" vertical="top"/>
    </xf>
    <xf numFmtId="49" fontId="97" fillId="0" borderId="0" xfId="17" applyNumberFormat="1" applyFont="1" applyFill="1" applyBorder="1" applyAlignment="1" applyProtection="1">
      <alignment horizontal="center"/>
    </xf>
    <xf numFmtId="49" fontId="35" fillId="0" borderId="1" xfId="17" applyNumberFormat="1" applyFont="1" applyFill="1" applyBorder="1" applyAlignment="1" applyProtection="1">
      <alignment horizontal="left" wrapText="1"/>
    </xf>
    <xf numFmtId="0" fontId="35" fillId="0" borderId="5" xfId="17" applyNumberFormat="1" applyFont="1" applyFill="1" applyBorder="1" applyAlignment="1" applyProtection="1">
      <alignment horizontal="left" wrapText="1"/>
    </xf>
    <xf numFmtId="0" fontId="35" fillId="0" borderId="0" xfId="17" applyNumberFormat="1" applyFont="1" applyFill="1" applyBorder="1" applyAlignment="1" applyProtection="1">
      <alignment horizontal="left" vertical="top" wrapText="1"/>
    </xf>
    <xf numFmtId="0" fontId="35" fillId="0" borderId="1" xfId="17" applyNumberFormat="1" applyFont="1" applyFill="1" applyBorder="1" applyAlignment="1" applyProtection="1">
      <alignment horizontal="left" wrapText="1"/>
    </xf>
    <xf numFmtId="0" fontId="21" fillId="0" borderId="2" xfId="17" applyFont="1" applyBorder="1" applyAlignment="1">
      <alignment horizontal="center" vertical="top"/>
    </xf>
    <xf numFmtId="0" fontId="30" fillId="0" borderId="0" xfId="17" applyFont="1" applyAlignment="1">
      <alignment horizontal="left" vertical="top" wrapText="1"/>
    </xf>
    <xf numFmtId="0" fontId="30" fillId="0" borderId="0" xfId="17" applyFont="1" applyAlignment="1">
      <alignment horizontal="left" vertical="top"/>
    </xf>
    <xf numFmtId="49" fontId="30" fillId="0" borderId="0" xfId="17" applyNumberFormat="1" applyFont="1" applyAlignment="1">
      <alignment vertical="top" wrapText="1"/>
    </xf>
    <xf numFmtId="49" fontId="35" fillId="0" borderId="1" xfId="17" applyNumberFormat="1" applyFont="1" applyBorder="1" applyAlignment="1">
      <alignment vertical="top" wrapText="1"/>
    </xf>
    <xf numFmtId="49" fontId="35" fillId="0" borderId="1" xfId="17" applyNumberFormat="1" applyFont="1" applyBorder="1" applyAlignment="1">
      <alignment horizontal="right" vertical="top" wrapText="1"/>
    </xf>
    <xf numFmtId="49" fontId="39" fillId="0" borderId="0" xfId="17" applyNumberFormat="1" applyFont="1" applyAlignment="1">
      <alignment vertical="top" wrapText="1"/>
    </xf>
    <xf numFmtId="49" fontId="35" fillId="0" borderId="0" xfId="17" applyNumberFormat="1" applyFont="1" applyAlignment="1">
      <alignment horizontal="left" vertical="top" wrapText="1"/>
    </xf>
    <xf numFmtId="49" fontId="39" fillId="0" borderId="2" xfId="17" applyNumberFormat="1" applyFont="1" applyBorder="1" applyAlignment="1">
      <alignment horizontal="left" vertical="top" wrapText="1"/>
    </xf>
    <xf numFmtId="0" fontId="39" fillId="0" borderId="2" xfId="17" applyFont="1" applyBorder="1" applyAlignment="1">
      <alignment horizontal="left" vertical="top" wrapText="1"/>
    </xf>
    <xf numFmtId="49" fontId="21" fillId="0" borderId="0" xfId="17" applyNumberFormat="1" applyFont="1" applyAlignment="1">
      <alignment horizontal="left" vertical="top" wrapText="1"/>
    </xf>
    <xf numFmtId="49" fontId="39" fillId="0" borderId="4" xfId="17" applyNumberFormat="1" applyFont="1" applyBorder="1" applyAlignment="1">
      <alignment horizontal="left" vertical="center" wrapText="1"/>
    </xf>
    <xf numFmtId="49" fontId="39" fillId="0" borderId="5" xfId="17" applyNumberFormat="1" applyFont="1" applyBorder="1" applyAlignment="1">
      <alignment horizontal="left" vertical="center" wrapText="1"/>
    </xf>
    <xf numFmtId="49" fontId="39" fillId="0" borderId="6" xfId="17" applyNumberFormat="1" applyFont="1" applyBorder="1" applyAlignment="1">
      <alignment horizontal="left" vertical="center" wrapText="1"/>
    </xf>
    <xf numFmtId="0" fontId="30" fillId="0" borderId="15" xfId="17" applyFont="1" applyBorder="1" applyAlignment="1">
      <alignment horizontal="left" vertical="top" wrapText="1"/>
    </xf>
    <xf numFmtId="0" fontId="30" fillId="0" borderId="10" xfId="17" applyFont="1" applyBorder="1" applyAlignment="1">
      <alignment horizontal="center" vertical="center" wrapText="1"/>
    </xf>
    <xf numFmtId="0" fontId="30" fillId="0" borderId="11" xfId="17" applyFont="1" applyBorder="1" applyAlignment="1">
      <alignment horizontal="center" vertical="center" wrapText="1"/>
    </xf>
    <xf numFmtId="0" fontId="30" fillId="0" borderId="2" xfId="17" applyFont="1" applyBorder="1" applyAlignment="1">
      <alignment horizontal="center" vertical="center" wrapText="1"/>
    </xf>
    <xf numFmtId="0" fontId="30" fillId="0" borderId="12" xfId="17" applyFont="1" applyBorder="1" applyAlignment="1">
      <alignment horizontal="center" vertical="center" wrapText="1"/>
    </xf>
    <xf numFmtId="0" fontId="30" fillId="0" borderId="13" xfId="17" applyFont="1" applyBorder="1" applyAlignment="1">
      <alignment horizontal="center" vertical="center" wrapText="1"/>
    </xf>
    <xf numFmtId="0" fontId="30" fillId="0" borderId="1" xfId="17" applyFont="1" applyBorder="1" applyAlignment="1">
      <alignment horizontal="center" vertical="center" wrapText="1"/>
    </xf>
    <xf numFmtId="0" fontId="30" fillId="0" borderId="14" xfId="17" applyFont="1" applyBorder="1" applyAlignment="1">
      <alignment horizontal="center" vertical="center" wrapText="1"/>
    </xf>
    <xf numFmtId="0" fontId="30" fillId="0" borderId="4" xfId="17" applyFont="1" applyBorder="1" applyAlignment="1">
      <alignment horizontal="center" vertical="center"/>
    </xf>
    <xf numFmtId="0" fontId="30" fillId="0" borderId="5" xfId="17" applyFont="1" applyBorder="1" applyAlignment="1">
      <alignment horizontal="center" vertical="center"/>
    </xf>
    <xf numFmtId="0" fontId="30" fillId="0" borderId="6" xfId="17" applyFont="1" applyBorder="1" applyAlignment="1">
      <alignment horizontal="center" vertical="center"/>
    </xf>
    <xf numFmtId="0" fontId="35" fillId="0" borderId="0" xfId="17" applyFont="1" applyAlignment="1">
      <alignment horizontal="left" vertical="top" wrapText="1"/>
    </xf>
    <xf numFmtId="0" fontId="35" fillId="0" borderId="5" xfId="17" applyFont="1" applyBorder="1" applyAlignment="1">
      <alignment horizontal="left" wrapText="1"/>
    </xf>
    <xf numFmtId="0" fontId="35" fillId="0" borderId="1" xfId="17" applyFont="1" applyBorder="1" applyAlignment="1">
      <alignment horizontal="left" wrapText="1"/>
    </xf>
    <xf numFmtId="49" fontId="21" fillId="0" borderId="2" xfId="17" applyNumberFormat="1" applyFont="1" applyBorder="1" applyAlignment="1">
      <alignment horizontal="center"/>
    </xf>
    <xf numFmtId="0" fontId="35" fillId="0" borderId="1" xfId="17" applyFont="1" applyBorder="1" applyAlignment="1">
      <alignment wrapText="1"/>
    </xf>
    <xf numFmtId="49" fontId="30" fillId="0" borderId="10" xfId="17" applyNumberFormat="1" applyFont="1" applyBorder="1" applyAlignment="1">
      <alignment horizontal="center" vertical="center" wrapText="1"/>
    </xf>
    <xf numFmtId="0" fontId="30" fillId="0" borderId="7" xfId="17" applyFont="1" applyBorder="1" applyAlignment="1">
      <alignment horizontal="center" vertical="center" wrapText="1"/>
    </xf>
    <xf numFmtId="0" fontId="30" fillId="0" borderId="0" xfId="17" applyFont="1" applyAlignment="1">
      <alignment horizontal="center" vertical="center" wrapText="1"/>
    </xf>
    <xf numFmtId="0" fontId="30" fillId="0" borderId="15" xfId="17" applyFont="1" applyBorder="1" applyAlignment="1">
      <alignment horizontal="center" vertical="center" wrapText="1"/>
    </xf>
    <xf numFmtId="49" fontId="35" fillId="0" borderId="1" xfId="17" applyNumberFormat="1" applyFont="1" applyBorder="1" applyAlignment="1">
      <alignment horizontal="center" wrapText="1"/>
    </xf>
    <xf numFmtId="49" fontId="21" fillId="0" borderId="2" xfId="17" applyNumberFormat="1" applyFont="1" applyBorder="1" applyAlignment="1">
      <alignment horizontal="center" vertical="top"/>
    </xf>
    <xf numFmtId="49" fontId="97" fillId="0" borderId="0" xfId="17" applyNumberFormat="1" applyFont="1" applyAlignment="1">
      <alignment horizontal="center"/>
    </xf>
    <xf numFmtId="49" fontId="35" fillId="0" borderId="1" xfId="17" applyNumberFormat="1" applyFont="1" applyBorder="1" applyAlignment="1">
      <alignment horizontal="left" wrapText="1"/>
    </xf>
  </cellXfs>
  <cellStyles count="27">
    <cellStyle name="40% — акцент1" xfId="16" builtinId="31"/>
    <cellStyle name="S10" xfId="13"/>
    <cellStyle name="S11" xfId="14"/>
    <cellStyle name="S13" xfId="8"/>
    <cellStyle name="S14" xfId="9"/>
    <cellStyle name="S3" xfId="11"/>
    <cellStyle name="S6" xfId="10"/>
    <cellStyle name="S9" xfId="12"/>
    <cellStyle name="Обычный" xfId="0" builtinId="0"/>
    <cellStyle name="Обычный 12" xfId="23"/>
    <cellStyle name="Обычный 2" xfId="2"/>
    <cellStyle name="Обычный 2 2" xfId="20"/>
    <cellStyle name="Обычный 2 2 2 2" xfId="19"/>
    <cellStyle name="Обычный 3" xfId="4"/>
    <cellStyle name="Обычный 3 2 3" xfId="6"/>
    <cellStyle name="Обычный 3 2 3 2" xfId="24"/>
    <cellStyle name="Обычный 3 3 2" xfId="18"/>
    <cellStyle name="Обычный 3 3 4" xfId="25"/>
    <cellStyle name="Обычный 4" xfId="1"/>
    <cellStyle name="Обычный 4 3" xfId="22"/>
    <cellStyle name="Обычный 4 3 2" xfId="21"/>
    <cellStyle name="Обычный 5" xfId="5"/>
    <cellStyle name="Обычный 6" xfId="3"/>
    <cellStyle name="Обычный 6 2" xfId="26"/>
    <cellStyle name="Обычный 7" xfId="17"/>
    <cellStyle name="Стиль 1" xfId="7"/>
    <cellStyle name="Финансовый" xfId="15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5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10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1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408149</xdr:colOff>
      <xdr:row>52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65A4202-BBAA-4656-B56C-74882A99E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74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11</xdr:col>
      <xdr:colOff>408149</xdr:colOff>
      <xdr:row>106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2B2F8E3-AF43-4750-8E08-63A00CC0F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87000"/>
          <a:ext cx="7113749" cy="10058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408149</xdr:colOff>
      <xdr:row>52</xdr:row>
      <xdr:rowOff>152400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1AB70B1-59B3-40E8-BD0C-87C5A9113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74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11</xdr:col>
      <xdr:colOff>408149</xdr:colOff>
      <xdr:row>106</xdr:row>
      <xdr:rowOff>152400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ADA40F6-44A1-4241-AF9B-0795D900C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87000"/>
          <a:ext cx="7113749" cy="10058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408149</xdr:colOff>
      <xdr:row>52</xdr:row>
      <xdr:rowOff>152400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9C6BC5E-F334-4521-88B9-162F5AA8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74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11</xdr:col>
      <xdr:colOff>408149</xdr:colOff>
      <xdr:row>106</xdr:row>
      <xdr:rowOff>152400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2935697-501B-41BD-9D2E-CA500A3DC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87000"/>
          <a:ext cx="7113749" cy="10058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408149</xdr:colOff>
      <xdr:row>52</xdr:row>
      <xdr:rowOff>152400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9B6581B-A64C-4769-BD62-E9D3071E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749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408149</xdr:colOff>
      <xdr:row>52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B880026-19D7-4AD9-B393-2243C353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749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408149</xdr:colOff>
      <xdr:row>52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0368285-C1A2-4A18-AAC2-AEB54B975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74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11</xdr:col>
      <xdr:colOff>408149</xdr:colOff>
      <xdr:row>105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1FB32CB-9DD6-45F7-BEFB-81E7165F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6500"/>
          <a:ext cx="7113749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15</xdr:row>
      <xdr:rowOff>57150</xdr:rowOff>
    </xdr:from>
    <xdr:ext cx="2187819" cy="481138"/>
    <xdr:pic>
      <xdr:nvPicPr>
        <xdr:cNvPr id="4" name="Рисунок 3">
          <a:extLst>
            <a:ext uri="{FF2B5EF4-FFF2-40B4-BE49-F238E27FC236}">
              <a16:creationId xmlns:a16="http://schemas.microsoft.com/office/drawing/2014/main" id="{B3EC82D7-D65F-4B06-8850-0D870516F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1025" y="3905250"/>
          <a:ext cx="2187819" cy="481138"/>
        </a:xfrm>
        <a:prstGeom prst="rect">
          <a:avLst/>
        </a:prstGeom>
      </xdr:spPr>
    </xdr:pic>
    <xdr:clientData/>
  </xdr:oneCellAnchor>
  <xdr:twoCellAnchor editAs="oneCell">
    <xdr:from>
      <xdr:col>2</xdr:col>
      <xdr:colOff>152401</xdr:colOff>
      <xdr:row>32</xdr:row>
      <xdr:rowOff>28576</xdr:rowOff>
    </xdr:from>
    <xdr:to>
      <xdr:col>2</xdr:col>
      <xdr:colOff>1736480</xdr:colOff>
      <xdr:row>34</xdr:row>
      <xdr:rowOff>156558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63BD0BA-01C3-4447-95B1-95DBF3084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67226" y="10677526"/>
          <a:ext cx="1584079" cy="5089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152401</xdr:colOff>
      <xdr:row>31</xdr:row>
      <xdr:rowOff>28576</xdr:rowOff>
    </xdr:from>
    <xdr:to>
      <xdr:col>2</xdr:col>
      <xdr:colOff>1736480</xdr:colOff>
      <xdr:row>33</xdr:row>
      <xdr:rowOff>156558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D470D75-B3E9-485E-B5A0-5C05773FD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7226" y="10391776"/>
          <a:ext cx="1584079" cy="5089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408149</xdr:colOff>
      <xdr:row>52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8AF8248-371C-468D-A636-FAF3F2CC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74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11</xdr:col>
      <xdr:colOff>408149</xdr:colOff>
      <xdr:row>105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0DE4B0D-3F0F-4049-9F1D-D640508B2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6500"/>
          <a:ext cx="7113749" cy="10058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408149</xdr:colOff>
      <xdr:row>54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BACCADD-E045-4C8A-97D5-3D734C1B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711374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11</xdr:col>
      <xdr:colOff>408149</xdr:colOff>
      <xdr:row>108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D2CDE1E-D102-4696-B5EE-DC02161E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8000"/>
          <a:ext cx="7113749" cy="10058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408149</xdr:colOff>
      <xdr:row>52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7391E05-0746-4F8F-9D73-54597F1D8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74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11</xdr:col>
      <xdr:colOff>408149</xdr:colOff>
      <xdr:row>105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17B8133-A4EC-4682-9316-5F62BC65D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6500"/>
          <a:ext cx="7113749" cy="1005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408149</xdr:colOff>
      <xdr:row>52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E62CA72-49A7-4B56-BAF8-80D595C9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749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\&#1055;&#1056;&#1054;&#1045;&#1050;&#1058;&#1067;\&#1055;&#1056;&#1054;&#1052;&#1067;&#1064;&#1051;&#1045;&#1053;&#1053;&#1054;&#1057;&#1058;&#1068;%20&#1048;%20&#1055;&#1056;&#1054;&#1048;&#1047;&#1042;&#1054;&#1044;&#1057;&#1058;&#1042;&#1054;\&#1050;&#1072;&#1085;&#1072;&#1090;&#1085;&#1099;&#1077;%20&#1076;&#1086;&#1088;&#1086;&#1075;&#1080;\!&#1056;&#1058;-&#1041;&#1072;&#1088;&#1090;&#1086;&#1083;&#1077;&#1090;\BoD\23-03-2021_&#1057;&#1044;_&#1042;&#1083;&#1086;&#1078;&#1077;&#1085;&#1080;&#1103;%20&#1042;&#1041;&#1055;\25-03-2021_JV_business_plan%20v_1.8%20(altay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RTHOLET%20WORKS\BUDGET\RTB%202023\SALES%20PROJECTS\&#1052;&#1072;&#1084;&#1080;&#1089;&#1086;&#1085;%20&#1092;&#1080;&#1085;.%20&#1084;&#1086;&#1076;&#1077;&#1083;&#1100;%2029.11.2022_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tarinova\AppData\Roaming\Microsoft\AddIns\sumprop.xl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72;&#1089;&#1087;&#1080;&#1081;&#1089;&#1082;\&#1040;&#1042;&#1058;&#1054;&#1052;&#1054;&#1041;&#1048;&#1051;&#1068;&#1053;&#1040;&#1071;%20&#1044;&#1054;&#1056;&#1054;&#1043;&#1040;\&#1057;&#1052;-1\!!!!!2025.06.16%20&#1047;&#1072;&#1075;&#1088;&#1091;&#1079;&#1082;&#1072;\&#1055;&#1048;&#1056;%20&#1085;&#1072;%20&#1079;&#1072;&#1075;&#1088;&#1091;&#1079;&#1082;&#1091;\&#1057;&#1074;&#1086;&#1076;&#1085;&#1072;&#1103;%20&#1058;&#106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72;&#1089;&#1087;&#1080;&#1081;&#1089;&#1082;\&#1040;&#1042;&#1058;&#1054;&#1052;&#1054;&#1041;&#1048;&#1051;&#1068;&#1053;&#1040;&#1071;%20&#1044;&#1054;&#1056;&#1054;&#1043;&#1040;\&#1057;&#1052;-1\!!!!!2025.06.16%20&#1047;&#1072;&#1075;&#1088;&#1091;&#1079;&#1082;&#1072;\&#1057;&#1052;1&#1088;&#1077;&#1076;\&#1053;&#1072;%20&#1079;&#1072;&#1075;&#1088;&#1091;&#1079;&#1082;&#1091;%2020.06\&#1057;&#1084;1.3\+&#1056;&#1072;&#1089;&#1095;&#1105;&#1090;%20&#1057;&#1056;-5%20&#1057;&#1050;%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ome\Downloads\+&#1057;&#1074;&#1086;&#1076;&#1085;&#1072;&#1103;%20&#1058;&#106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Altay"/>
      <sheetName val="Comparison"/>
      <sheetName val="Bridge to 26.01"/>
      <sheetName val="Output"/>
      <sheetName val="PL_CF_statements"/>
      <sheetName val="SU_table"/>
      <sheetName val="Input"/>
      <sheetName val="Pipeline"/>
      <sheetName val="Revenue"/>
      <sheetName val="OPEX"/>
      <sheetName val="Export"/>
      <sheetName val="Guarantees"/>
      <sheetName val="Capex"/>
      <sheetName val="Income tax"/>
      <sheetName val="VAT"/>
      <sheetName val="Other obligation"/>
      <sheetName val="Support&gt;&gt;&gt;"/>
      <sheetName val="Option 1 Costs in Rub"/>
      <sheetName val="3. Cashflow 2021"/>
      <sheetName val="Cashflow_SHA"/>
      <sheetName val="1. Summary 2021-2025"/>
      <sheetName val="4.1 Year 2021E"/>
      <sheetName val="4.1 Year 2022E"/>
      <sheetName val="4.1 Year 2023E"/>
      <sheetName val="4.1 Year 2024E"/>
      <sheetName val="4.1 Year 2025E"/>
      <sheetName val="Upside potential"/>
      <sheetName val="Annex 1 Example customer paym."/>
      <sheetName val="Annex 2 Example project costs"/>
      <sheetName val="Annex 3 Input values"/>
      <sheetName val="Projects&gt;&gt;&gt;"/>
      <sheetName val="Project costs, Rechnoy Moscow"/>
      <sheetName val="Project costs, Altay"/>
      <sheetName val="Project costs, Krim"/>
      <sheetName val="Project costs, Novo 1"/>
      <sheetName val="Project costs, Novo 2"/>
      <sheetName val="Project costs, Ekaterinburg"/>
    </sheetNames>
    <sheetDataSet>
      <sheetData sheetId="0">
        <row r="4">
          <cell r="H4">
            <v>12930917.018667392</v>
          </cell>
        </row>
      </sheetData>
      <sheetData sheetId="1"/>
      <sheetData sheetId="2"/>
      <sheetData sheetId="3"/>
      <sheetData sheetId="4"/>
      <sheetData sheetId="5"/>
      <sheetData sheetId="6">
        <row r="7">
          <cell r="E7">
            <v>87.6</v>
          </cell>
        </row>
      </sheetData>
      <sheetData sheetId="7"/>
      <sheetData sheetId="8">
        <row r="17">
          <cell r="Z17">
            <v>1</v>
          </cell>
        </row>
      </sheetData>
      <sheetData sheetId="9">
        <row r="77">
          <cell r="B77">
            <v>-0.43905783920637442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6">
          <cell r="C6">
            <v>73.39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&amp;A"/>
      <sheetName val="Agreements with MND"/>
      <sheetName val="Mamison cost calc. Swiss 03.06"/>
      <sheetName val="Budget_0"/>
      <sheetName val="Budget_1"/>
      <sheetName val="Chart"/>
      <sheetName val="Monthly CF"/>
      <sheetName val="Мамисон"/>
      <sheetName val="Output"/>
      <sheetName val="Input"/>
      <sheetName val="Revenue"/>
      <sheetName val="Costs_input"/>
      <sheetName val="Guarantee"/>
      <sheetName val="Taxes"/>
      <sheetName val="VAT"/>
      <sheetName val="Assets_Liabilities"/>
      <sheetName val="CFS&amp;PL IFRS"/>
      <sheetName val="&gt;Support"/>
      <sheetName val="21-25 Bugdet"/>
      <sheetName val="Pipeline 21-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3">
          <cell r="I13">
            <v>-980.89960670392304</v>
          </cell>
        </row>
      </sheetData>
      <sheetData sheetId="9">
        <row r="7">
          <cell r="G7">
            <v>0.2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sumprop"/>
    </sheetNames>
    <definedNames>
      <definedName name="СуммаПрописью"/>
    </defined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ТЦ"/>
      <sheetName val="Смета №1 ПД"/>
      <sheetName val="Смета №1 РД"/>
      <sheetName val="Экспертиза"/>
    </sheetNames>
    <sheetDataSet>
      <sheetData sheetId="0"/>
      <sheetData sheetId="1">
        <row r="349">
          <cell r="E349" t="str">
            <v>17627980,07</v>
          </cell>
        </row>
      </sheetData>
      <sheetData sheetId="2">
        <row r="348">
          <cell r="E348" t="str">
            <v>27491981,35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 к СМР"/>
      <sheetName val="ПП468"/>
    </sheetNames>
    <sheetDataSet>
      <sheetData sheetId="0">
        <row r="12">
          <cell r="J12">
            <v>159.53107483660136</v>
          </cell>
        </row>
      </sheetData>
      <sheetData sheetId="1">
        <row r="19">
          <cell r="B19">
            <v>2.14</v>
          </cell>
        </row>
        <row r="20">
          <cell r="B20">
            <v>1.93</v>
          </cell>
        </row>
        <row r="21">
          <cell r="B21">
            <v>1.81</v>
          </cell>
        </row>
        <row r="22">
          <cell r="B22">
            <v>1.72</v>
          </cell>
        </row>
        <row r="23">
          <cell r="B23">
            <v>1.61</v>
          </cell>
        </row>
        <row r="24">
          <cell r="B24">
            <v>1.56</v>
          </cell>
        </row>
        <row r="25">
          <cell r="B25">
            <v>1.47</v>
          </cell>
        </row>
        <row r="26">
          <cell r="B26">
            <v>1.36</v>
          </cell>
        </row>
        <row r="27">
          <cell r="B27">
            <v>1.28</v>
          </cell>
        </row>
        <row r="28">
          <cell r="B28">
            <v>1.23</v>
          </cell>
        </row>
        <row r="29">
          <cell r="B29">
            <v>1.18</v>
          </cell>
        </row>
        <row r="30">
          <cell r="B30">
            <v>1.1299999999999999</v>
          </cell>
        </row>
        <row r="31">
          <cell r="B31">
            <v>1.0900000000000001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ТЦ"/>
      <sheetName val="Смета №1 ПД"/>
      <sheetName val="Смета №1 РД"/>
      <sheetName val="Экспертиза"/>
    </sheetNames>
    <sheetDataSet>
      <sheetData sheetId="0"/>
      <sheetData sheetId="1">
        <row r="350">
          <cell r="E350">
            <v>2820476.8111999999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"/>
  <sheetViews>
    <sheetView topLeftCell="A13" zoomScaleNormal="100" zoomScaleSheetLayoutView="100" workbookViewId="0">
      <selection sqref="A1:C16"/>
    </sheetView>
  </sheetViews>
  <sheetFormatPr defaultColWidth="9.140625" defaultRowHeight="48" customHeight="1" x14ac:dyDescent="0.25"/>
  <cols>
    <col min="1" max="1" width="22" style="706" customWidth="1"/>
    <col min="2" max="2" width="51.5703125" style="706" customWidth="1"/>
    <col min="3" max="3" width="65" style="706" customWidth="1"/>
    <col min="4" max="16384" width="9.140625" style="706"/>
  </cols>
  <sheetData>
    <row r="1" spans="1:13" ht="26.25" customHeight="1" x14ac:dyDescent="0.25">
      <c r="A1" s="870" t="s">
        <v>5160</v>
      </c>
      <c r="B1" s="870"/>
      <c r="C1" s="870"/>
    </row>
    <row r="2" spans="1:13" ht="18" customHeight="1" x14ac:dyDescent="0.25">
      <c r="A2" s="870" t="s">
        <v>5161</v>
      </c>
      <c r="B2" s="870"/>
      <c r="C2" s="870"/>
    </row>
    <row r="3" spans="1:13" ht="25.5" customHeight="1" x14ac:dyDescent="0.25">
      <c r="A3" s="871" t="s">
        <v>5115</v>
      </c>
      <c r="B3" s="871"/>
      <c r="C3" s="871"/>
      <c r="D3" s="743"/>
      <c r="E3" s="743"/>
      <c r="F3" s="743"/>
      <c r="G3" s="743"/>
      <c r="H3" s="743"/>
      <c r="I3" s="743"/>
      <c r="J3" s="743"/>
      <c r="K3" s="743"/>
      <c r="L3" s="743"/>
      <c r="M3" s="743"/>
    </row>
    <row r="4" spans="1:13" ht="48" customHeight="1" x14ac:dyDescent="0.25">
      <c r="A4" s="872" t="s">
        <v>10</v>
      </c>
      <c r="B4" s="872"/>
      <c r="C4" s="872"/>
      <c r="D4" s="744"/>
      <c r="E4" s="744"/>
      <c r="F4" s="744"/>
      <c r="G4" s="744"/>
      <c r="H4" s="744"/>
      <c r="I4" s="744"/>
      <c r="J4" s="744"/>
      <c r="K4" s="744"/>
      <c r="L4" s="744"/>
      <c r="M4" s="744"/>
    </row>
    <row r="5" spans="1:13" ht="99.75" customHeight="1" x14ac:dyDescent="0.25">
      <c r="A5" s="865" t="s">
        <v>5162</v>
      </c>
      <c r="B5" s="865"/>
      <c r="C5" s="865"/>
    </row>
    <row r="6" spans="1:13" ht="15.75" x14ac:dyDescent="0.25">
      <c r="A6" s="865" t="s">
        <v>5163</v>
      </c>
      <c r="B6" s="865"/>
      <c r="C6" s="865"/>
    </row>
    <row r="7" spans="1:13" ht="70.5" customHeight="1" x14ac:dyDescent="0.25">
      <c r="A7" s="865" t="s">
        <v>5169</v>
      </c>
      <c r="B7" s="865"/>
      <c r="C7" s="865"/>
    </row>
    <row r="8" spans="1:13" ht="48" customHeight="1" x14ac:dyDescent="0.25">
      <c r="A8" s="867" t="s">
        <v>5164</v>
      </c>
      <c r="B8" s="867"/>
      <c r="C8" s="867"/>
    </row>
    <row r="9" spans="1:13" ht="48" customHeight="1" x14ac:dyDescent="0.25">
      <c r="A9" s="868" t="s">
        <v>5170</v>
      </c>
      <c r="B9" s="868"/>
      <c r="C9" s="868"/>
    </row>
    <row r="10" spans="1:13" ht="75.75" customHeight="1" x14ac:dyDescent="0.25">
      <c r="A10" s="869" t="s">
        <v>5231</v>
      </c>
      <c r="B10" s="869"/>
      <c r="C10" s="869"/>
    </row>
    <row r="11" spans="1:13" ht="15.75" x14ac:dyDescent="0.25">
      <c r="A11" s="865" t="s">
        <v>5165</v>
      </c>
      <c r="B11" s="865"/>
      <c r="C11" s="865"/>
    </row>
    <row r="12" spans="1:13" ht="48" customHeight="1" x14ac:dyDescent="0.25">
      <c r="A12" s="745" t="s">
        <v>5166</v>
      </c>
      <c r="B12" s="746"/>
      <c r="C12" s="745"/>
    </row>
    <row r="13" spans="1:13" ht="48" customHeight="1" x14ac:dyDescent="0.25">
      <c r="A13" s="745"/>
      <c r="B13" s="746">
        <f>НМЦ!E11</f>
        <v>2206727625.96</v>
      </c>
      <c r="C13" s="745" t="s">
        <v>5167</v>
      </c>
    </row>
    <row r="14" spans="1:13" ht="48" customHeight="1" x14ac:dyDescent="0.25">
      <c r="A14" s="709"/>
      <c r="B14" s="709"/>
      <c r="C14" s="709"/>
    </row>
    <row r="15" spans="1:13" ht="48" customHeight="1" x14ac:dyDescent="0.25">
      <c r="A15" s="866" t="s">
        <v>5168</v>
      </c>
      <c r="B15" s="866"/>
      <c r="C15" s="747" t="s">
        <v>5125</v>
      </c>
      <c r="D15" s="748"/>
      <c r="E15" s="748"/>
      <c r="F15" s="723"/>
      <c r="G15" s="723"/>
      <c r="H15" s="729"/>
      <c r="I15" s="739"/>
      <c r="J15" s="725"/>
    </row>
  </sheetData>
  <mergeCells count="12">
    <mergeCell ref="A6:C6"/>
    <mergeCell ref="A1:C1"/>
    <mergeCell ref="A2:C2"/>
    <mergeCell ref="A3:C3"/>
    <mergeCell ref="A4:C4"/>
    <mergeCell ref="A5:C5"/>
    <mergeCell ref="A11:C11"/>
    <mergeCell ref="A15:B15"/>
    <mergeCell ref="A7:C7"/>
    <mergeCell ref="A8:C8"/>
    <mergeCell ref="A9:C9"/>
    <mergeCell ref="A10:C10"/>
  </mergeCells>
  <pageMargins left="0.7" right="0.7" top="0.75" bottom="0.75" header="0.3" footer="0.3"/>
  <pageSetup paperSize="9" scale="63" fitToHeight="0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1" workbookViewId="0">
      <selection activeCell="F109" sqref="F10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1"/>
  <sheetViews>
    <sheetView topLeftCell="A67" zoomScaleNormal="100" workbookViewId="0">
      <selection activeCell="C74" sqref="C74"/>
    </sheetView>
  </sheetViews>
  <sheetFormatPr defaultColWidth="9.140625" defaultRowHeight="11.25" customHeight="1" x14ac:dyDescent="0.2"/>
  <cols>
    <col min="1" max="1" width="6.7109375" style="1" customWidth="1"/>
    <col min="2" max="2" width="22.28515625" style="1" customWidth="1"/>
    <col min="3" max="3" width="34.28515625" style="1" customWidth="1"/>
    <col min="4" max="8" width="19.85546875" style="1" customWidth="1"/>
    <col min="9" max="13" width="113.7109375" style="2" hidden="1" customWidth="1"/>
    <col min="14" max="19" width="136" style="2" hidden="1" customWidth="1"/>
    <col min="20" max="26" width="155.85546875" style="2" hidden="1" customWidth="1"/>
    <col min="27" max="27" width="162.5703125" style="2" hidden="1" customWidth="1"/>
    <col min="28" max="30" width="56.5703125" style="2" hidden="1" customWidth="1"/>
    <col min="31" max="32" width="54.140625" style="2" hidden="1" customWidth="1"/>
    <col min="33" max="40" width="79.42578125" style="2" hidden="1" customWidth="1"/>
    <col min="41" max="44" width="83.140625" style="2" hidden="1" customWidth="1"/>
    <col min="45" max="48" width="79.42578125" style="2" hidden="1" customWidth="1"/>
    <col min="49" max="50" width="54.140625" style="2" hidden="1" customWidth="1"/>
    <col min="51" max="54" width="79.42578125" style="2" hidden="1" customWidth="1"/>
    <col min="55" max="16384" width="9.140625" style="1"/>
  </cols>
  <sheetData>
    <row r="1" spans="1:19" x14ac:dyDescent="0.2">
      <c r="H1" s="3" t="s">
        <v>0</v>
      </c>
    </row>
    <row r="2" spans="1:19" x14ac:dyDescent="0.2">
      <c r="A2" s="4"/>
      <c r="B2" s="4"/>
      <c r="C2" s="4"/>
      <c r="D2" s="4"/>
      <c r="E2" s="4"/>
      <c r="F2" s="4"/>
      <c r="G2" s="4"/>
      <c r="H2" s="5" t="s">
        <v>1</v>
      </c>
    </row>
    <row r="3" spans="1:19" x14ac:dyDescent="0.2">
      <c r="A3" s="4"/>
      <c r="B3" s="4"/>
      <c r="C3" s="4"/>
      <c r="D3" s="4"/>
      <c r="E3" s="4"/>
      <c r="F3" s="4"/>
      <c r="G3" s="4"/>
      <c r="H3" s="3"/>
    </row>
    <row r="4" spans="1:19" x14ac:dyDescent="0.2">
      <c r="A4" s="4"/>
      <c r="B4" s="4" t="s">
        <v>2</v>
      </c>
      <c r="C4" s="945" t="s">
        <v>3</v>
      </c>
      <c r="D4" s="945"/>
      <c r="E4" s="945"/>
      <c r="F4" s="945"/>
      <c r="G4" s="945"/>
      <c r="H4" s="4"/>
      <c r="I4" s="6" t="s">
        <v>3</v>
      </c>
      <c r="J4" s="6" t="s">
        <v>4</v>
      </c>
      <c r="K4" s="6" t="s">
        <v>4</v>
      </c>
      <c r="L4" s="6" t="s">
        <v>4</v>
      </c>
      <c r="M4" s="6" t="s">
        <v>4</v>
      </c>
    </row>
    <row r="5" spans="1:19" ht="10.5" customHeight="1" x14ac:dyDescent="0.2">
      <c r="A5" s="4"/>
      <c r="B5" s="4"/>
      <c r="C5" s="946" t="s">
        <v>5</v>
      </c>
      <c r="D5" s="946"/>
      <c r="E5" s="946"/>
      <c r="F5" s="946"/>
      <c r="G5" s="946"/>
      <c r="H5" s="4"/>
    </row>
    <row r="6" spans="1:19" ht="17.25" customHeight="1" x14ac:dyDescent="0.2">
      <c r="A6" s="4"/>
      <c r="B6" s="4" t="s">
        <v>6</v>
      </c>
      <c r="C6" s="7"/>
      <c r="D6" s="7"/>
      <c r="E6" s="7"/>
      <c r="F6" s="7"/>
      <c r="G6" s="7"/>
      <c r="H6" s="4"/>
    </row>
    <row r="7" spans="1:19" ht="17.25" customHeight="1" x14ac:dyDescent="0.2">
      <c r="A7" s="4"/>
      <c r="B7" s="4"/>
      <c r="C7" s="7"/>
      <c r="D7" s="7"/>
      <c r="E7" s="7"/>
      <c r="F7" s="7"/>
      <c r="G7" s="7"/>
      <c r="H7" s="4"/>
    </row>
    <row r="8" spans="1:19" ht="17.25" customHeight="1" x14ac:dyDescent="0.2">
      <c r="A8" s="4"/>
      <c r="B8" s="8" t="s">
        <v>7</v>
      </c>
      <c r="C8" s="7"/>
      <c r="D8" s="7"/>
      <c r="E8" s="7"/>
      <c r="F8" s="7"/>
      <c r="G8" s="7"/>
      <c r="H8" s="4"/>
    </row>
    <row r="9" spans="1:19" ht="17.25" customHeight="1" x14ac:dyDescent="0.2">
      <c r="A9" s="4"/>
      <c r="B9" s="4"/>
      <c r="C9" s="947"/>
      <c r="D9" s="947"/>
      <c r="E9" s="947"/>
      <c r="F9" s="947"/>
      <c r="G9" s="947"/>
      <c r="H9" s="4"/>
    </row>
    <row r="10" spans="1:19" ht="11.25" customHeight="1" x14ac:dyDescent="0.25">
      <c r="A10" s="9"/>
      <c r="B10" s="9"/>
      <c r="C10" s="946" t="s">
        <v>8</v>
      </c>
      <c r="D10" s="946"/>
      <c r="E10" s="946"/>
      <c r="F10" s="946"/>
      <c r="G10" s="946"/>
      <c r="H10" s="9"/>
    </row>
    <row r="11" spans="1:19" ht="11.25" customHeight="1" x14ac:dyDescent="0.25">
      <c r="A11" s="9"/>
      <c r="B11" s="9"/>
      <c r="C11" s="7"/>
      <c r="D11" s="7"/>
      <c r="E11" s="7"/>
      <c r="F11" s="7"/>
      <c r="G11" s="7"/>
      <c r="H11" s="9"/>
    </row>
    <row r="12" spans="1:19" ht="18" x14ac:dyDescent="0.25">
      <c r="A12" s="9"/>
      <c r="B12" s="948" t="s">
        <v>9</v>
      </c>
      <c r="C12" s="948"/>
      <c r="D12" s="948"/>
      <c r="E12" s="948"/>
      <c r="F12" s="948"/>
      <c r="G12" s="948"/>
      <c r="H12" s="9"/>
    </row>
    <row r="13" spans="1:19" ht="11.25" customHeight="1" x14ac:dyDescent="0.25">
      <c r="A13" s="9"/>
      <c r="B13" s="9"/>
      <c r="C13" s="7"/>
      <c r="D13" s="7"/>
      <c r="E13" s="7"/>
      <c r="F13" s="7"/>
      <c r="G13" s="7"/>
      <c r="H13" s="9"/>
    </row>
    <row r="14" spans="1:19" ht="11.25" customHeight="1" x14ac:dyDescent="0.25">
      <c r="A14" s="9"/>
      <c r="B14" s="9"/>
      <c r="C14" s="7"/>
      <c r="D14" s="7"/>
      <c r="E14" s="7"/>
      <c r="F14" s="7"/>
      <c r="G14" s="7"/>
      <c r="H14" s="9"/>
    </row>
    <row r="15" spans="1:19" ht="11.25" customHeight="1" x14ac:dyDescent="0.25">
      <c r="A15" s="9"/>
      <c r="B15" s="9"/>
      <c r="C15" s="7"/>
      <c r="D15" s="7"/>
      <c r="E15" s="7"/>
      <c r="F15" s="7"/>
      <c r="G15" s="7"/>
      <c r="H15" s="9"/>
    </row>
    <row r="16" spans="1:19" x14ac:dyDescent="0.2">
      <c r="A16" s="6"/>
      <c r="B16" s="949" t="s">
        <v>10</v>
      </c>
      <c r="C16" s="949"/>
      <c r="D16" s="949"/>
      <c r="E16" s="949"/>
      <c r="F16" s="949"/>
      <c r="G16" s="949"/>
      <c r="H16" s="6"/>
      <c r="N16" s="6" t="s">
        <v>10</v>
      </c>
      <c r="O16" s="6" t="s">
        <v>4</v>
      </c>
      <c r="P16" s="6" t="s">
        <v>4</v>
      </c>
      <c r="Q16" s="6" t="s">
        <v>4</v>
      </c>
      <c r="R16" s="6" t="s">
        <v>4</v>
      </c>
      <c r="S16" s="6" t="s">
        <v>4</v>
      </c>
    </row>
    <row r="17" spans="1:54" ht="13.5" customHeight="1" x14ac:dyDescent="0.2">
      <c r="A17" s="10"/>
      <c r="B17" s="950" t="s">
        <v>11</v>
      </c>
      <c r="C17" s="950"/>
      <c r="D17" s="950"/>
      <c r="E17" s="950"/>
      <c r="F17" s="950"/>
      <c r="G17" s="950"/>
      <c r="H17" s="10"/>
    </row>
    <row r="18" spans="1:54" ht="9.75" customHeight="1" x14ac:dyDescent="0.2">
      <c r="A18" s="4"/>
      <c r="B18" s="4"/>
      <c r="C18" s="4"/>
      <c r="D18" s="11"/>
      <c r="E18" s="11"/>
      <c r="F18" s="11"/>
      <c r="G18" s="12"/>
      <c r="H18" s="12"/>
    </row>
    <row r="19" spans="1:54" x14ac:dyDescent="0.2">
      <c r="A19" s="13"/>
      <c r="B19" s="951" t="s">
        <v>12</v>
      </c>
      <c r="C19" s="951"/>
      <c r="D19" s="951"/>
      <c r="E19" s="951"/>
      <c r="F19" s="951"/>
      <c r="G19" s="951"/>
      <c r="H19" s="951"/>
      <c r="T19" s="6" t="s">
        <v>12</v>
      </c>
      <c r="U19" s="6" t="s">
        <v>4</v>
      </c>
      <c r="V19" s="6" t="s">
        <v>4</v>
      </c>
      <c r="W19" s="6" t="s">
        <v>4</v>
      </c>
      <c r="X19" s="6" t="s">
        <v>4</v>
      </c>
      <c r="Y19" s="6" t="s">
        <v>4</v>
      </c>
      <c r="Z19" s="6" t="s">
        <v>4</v>
      </c>
    </row>
    <row r="20" spans="1:54" ht="9.75" customHeight="1" x14ac:dyDescent="0.2">
      <c r="A20" s="4"/>
      <c r="B20" s="4"/>
      <c r="C20" s="4"/>
      <c r="D20" s="7"/>
      <c r="E20" s="7"/>
      <c r="F20" s="7"/>
      <c r="G20" s="7"/>
      <c r="H20" s="7"/>
    </row>
    <row r="21" spans="1:54" ht="16.5" customHeight="1" x14ac:dyDescent="0.2">
      <c r="A21" s="952" t="s">
        <v>13</v>
      </c>
      <c r="B21" s="952" t="s">
        <v>14</v>
      </c>
      <c r="C21" s="952" t="s">
        <v>15</v>
      </c>
      <c r="D21" s="955" t="s">
        <v>16</v>
      </c>
      <c r="E21" s="956"/>
      <c r="F21" s="956"/>
      <c r="G21" s="956"/>
      <c r="H21" s="957"/>
      <c r="I21" s="14"/>
    </row>
    <row r="22" spans="1:54" ht="58.5" customHeight="1" x14ac:dyDescent="0.2">
      <c r="A22" s="953"/>
      <c r="B22" s="953"/>
      <c r="C22" s="953"/>
      <c r="D22" s="952" t="s">
        <v>17</v>
      </c>
      <c r="E22" s="952" t="s">
        <v>18</v>
      </c>
      <c r="F22" s="952" t="s">
        <v>19</v>
      </c>
      <c r="G22" s="952" t="s">
        <v>20</v>
      </c>
      <c r="H22" s="952" t="s">
        <v>21</v>
      </c>
      <c r="I22" s="14"/>
    </row>
    <row r="23" spans="1:54" ht="3.75" customHeight="1" x14ac:dyDescent="0.2">
      <c r="A23" s="954"/>
      <c r="B23" s="954"/>
      <c r="C23" s="954"/>
      <c r="D23" s="954"/>
      <c r="E23" s="954"/>
      <c r="F23" s="954"/>
      <c r="G23" s="954"/>
      <c r="H23" s="954"/>
      <c r="I23" s="14"/>
    </row>
    <row r="24" spans="1:54" x14ac:dyDescent="0.2">
      <c r="A24" s="15">
        <v>1</v>
      </c>
      <c r="B24" s="15">
        <v>2</v>
      </c>
      <c r="C24" s="15">
        <v>3</v>
      </c>
      <c r="D24" s="15">
        <v>4</v>
      </c>
      <c r="E24" s="15">
        <v>5</v>
      </c>
      <c r="F24" s="15">
        <v>6</v>
      </c>
      <c r="G24" s="15">
        <v>7</v>
      </c>
      <c r="H24" s="15">
        <v>8</v>
      </c>
      <c r="I24" s="14"/>
    </row>
    <row r="25" spans="1:54" s="16" customFormat="1" ht="14.25" x14ac:dyDescent="0.2">
      <c r="A25" s="958" t="s">
        <v>22</v>
      </c>
      <c r="B25" s="959"/>
      <c r="C25" s="959"/>
      <c r="D25" s="959"/>
      <c r="E25" s="959"/>
      <c r="F25" s="959"/>
      <c r="G25" s="959"/>
      <c r="H25" s="960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8" t="s">
        <v>22</v>
      </c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</row>
    <row r="26" spans="1:54" s="16" customFormat="1" ht="14.25" x14ac:dyDescent="0.2">
      <c r="A26" s="19" t="s">
        <v>23</v>
      </c>
      <c r="B26" s="20" t="s">
        <v>24</v>
      </c>
      <c r="C26" s="20" t="s">
        <v>25</v>
      </c>
      <c r="D26" s="21"/>
      <c r="E26" s="21"/>
      <c r="F26" s="21"/>
      <c r="G26" s="21">
        <v>253.4</v>
      </c>
      <c r="H26" s="21">
        <v>253.4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8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</row>
    <row r="27" spans="1:54" s="16" customFormat="1" ht="22.5" x14ac:dyDescent="0.2">
      <c r="A27" s="22"/>
      <c r="B27" s="961" t="s">
        <v>26</v>
      </c>
      <c r="C27" s="962"/>
      <c r="D27" s="23"/>
      <c r="E27" s="23"/>
      <c r="F27" s="24"/>
      <c r="G27" s="24">
        <v>253.4</v>
      </c>
      <c r="H27" s="24">
        <v>253.4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8"/>
      <c r="AB27" s="25" t="s">
        <v>26</v>
      </c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</row>
    <row r="28" spans="1:54" s="16" customFormat="1" ht="14.25" x14ac:dyDescent="0.2">
      <c r="A28" s="958" t="s">
        <v>27</v>
      </c>
      <c r="B28" s="959"/>
      <c r="C28" s="959"/>
      <c r="D28" s="959"/>
      <c r="E28" s="959"/>
      <c r="F28" s="959"/>
      <c r="G28" s="959"/>
      <c r="H28" s="960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8" t="s">
        <v>27</v>
      </c>
      <c r="AB28" s="25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</row>
    <row r="29" spans="1:54" s="16" customFormat="1" ht="14.25" x14ac:dyDescent="0.2">
      <c r="A29" s="19" t="s">
        <v>28</v>
      </c>
      <c r="B29" s="20" t="s">
        <v>29</v>
      </c>
      <c r="C29" s="20" t="s">
        <v>30</v>
      </c>
      <c r="D29" s="21">
        <v>1112568.24</v>
      </c>
      <c r="E29" s="21"/>
      <c r="F29" s="21"/>
      <c r="G29" s="21"/>
      <c r="H29" s="21">
        <v>1112568.24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8"/>
      <c r="AB29" s="25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</row>
    <row r="30" spans="1:54" s="16" customFormat="1" ht="14.25" x14ac:dyDescent="0.2">
      <c r="A30" s="19" t="s">
        <v>31</v>
      </c>
      <c r="B30" s="20" t="s">
        <v>32</v>
      </c>
      <c r="C30" s="20" t="s">
        <v>33</v>
      </c>
      <c r="D30" s="21">
        <v>69237.899999999994</v>
      </c>
      <c r="E30" s="21"/>
      <c r="F30" s="21"/>
      <c r="G30" s="21"/>
      <c r="H30" s="21">
        <v>69237.899999999994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8"/>
      <c r="AB30" s="25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1:54" s="16" customFormat="1" ht="22.5" x14ac:dyDescent="0.2">
      <c r="A31" s="22"/>
      <c r="B31" s="961" t="s">
        <v>34</v>
      </c>
      <c r="C31" s="962"/>
      <c r="D31" s="23">
        <v>1181806.1399999999</v>
      </c>
      <c r="E31" s="23"/>
      <c r="F31" s="24"/>
      <c r="G31" s="24"/>
      <c r="H31" s="24">
        <v>1181806.1399999999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8"/>
      <c r="AB31" s="25" t="s">
        <v>34</v>
      </c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1:54" s="16" customFormat="1" ht="14.25" x14ac:dyDescent="0.2">
      <c r="A32" s="958" t="s">
        <v>35</v>
      </c>
      <c r="B32" s="959"/>
      <c r="C32" s="959"/>
      <c r="D32" s="959"/>
      <c r="E32" s="959"/>
      <c r="F32" s="959"/>
      <c r="G32" s="959"/>
      <c r="H32" s="960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8" t="s">
        <v>35</v>
      </c>
      <c r="AB32" s="25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1:54" s="16" customFormat="1" ht="14.25" x14ac:dyDescent="0.2">
      <c r="A33" s="19" t="s">
        <v>36</v>
      </c>
      <c r="B33" s="20" t="s">
        <v>37</v>
      </c>
      <c r="C33" s="20" t="s">
        <v>38</v>
      </c>
      <c r="D33" s="21">
        <v>16427.169999999998</v>
      </c>
      <c r="E33" s="21">
        <v>9620.0499999999993</v>
      </c>
      <c r="F33" s="21">
        <v>48816.15</v>
      </c>
      <c r="G33" s="21"/>
      <c r="H33" s="21">
        <v>74863.37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8"/>
      <c r="AB33" s="25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1:54" s="16" customFormat="1" ht="22.5" x14ac:dyDescent="0.2">
      <c r="A34" s="22"/>
      <c r="B34" s="961" t="s">
        <v>39</v>
      </c>
      <c r="C34" s="962"/>
      <c r="D34" s="23">
        <v>16427.169999999998</v>
      </c>
      <c r="E34" s="23">
        <v>9620.0499999999993</v>
      </c>
      <c r="F34" s="24">
        <v>48816.15</v>
      </c>
      <c r="G34" s="24"/>
      <c r="H34" s="24">
        <v>74863.37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8"/>
      <c r="AB34" s="25" t="s">
        <v>39</v>
      </c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1:54" s="16" customFormat="1" ht="14.25" x14ac:dyDescent="0.2">
      <c r="A35" s="958" t="s">
        <v>40</v>
      </c>
      <c r="B35" s="959"/>
      <c r="C35" s="959"/>
      <c r="D35" s="959"/>
      <c r="E35" s="959"/>
      <c r="F35" s="959"/>
      <c r="G35" s="959"/>
      <c r="H35" s="960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8" t="s">
        <v>40</v>
      </c>
      <c r="AB35" s="25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1:54" s="16" customFormat="1" ht="14.25" x14ac:dyDescent="0.2">
      <c r="A36" s="19" t="s">
        <v>41</v>
      </c>
      <c r="B36" s="20" t="s">
        <v>42</v>
      </c>
      <c r="C36" s="20" t="s">
        <v>43</v>
      </c>
      <c r="D36" s="21">
        <v>2092.2199999999998</v>
      </c>
      <c r="E36" s="21">
        <v>14550.14</v>
      </c>
      <c r="F36" s="21">
        <v>8.41</v>
      </c>
      <c r="G36" s="21"/>
      <c r="H36" s="21">
        <v>16650.77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8"/>
      <c r="AB36" s="25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1:54" s="16" customFormat="1" ht="14.25" x14ac:dyDescent="0.2">
      <c r="A37" s="19" t="s">
        <v>44</v>
      </c>
      <c r="B37" s="20" t="s">
        <v>45</v>
      </c>
      <c r="C37" s="20" t="s">
        <v>46</v>
      </c>
      <c r="D37" s="21">
        <v>229159.48</v>
      </c>
      <c r="E37" s="21">
        <v>108018.19</v>
      </c>
      <c r="F37" s="21"/>
      <c r="G37" s="21"/>
      <c r="H37" s="21">
        <v>337177.67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8"/>
      <c r="AB37" s="25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1:54" s="16" customFormat="1" ht="14.25" x14ac:dyDescent="0.2">
      <c r="A38" s="22"/>
      <c r="B38" s="961" t="s">
        <v>47</v>
      </c>
      <c r="C38" s="962"/>
      <c r="D38" s="23">
        <v>231251.7</v>
      </c>
      <c r="E38" s="23">
        <v>122568.33</v>
      </c>
      <c r="F38" s="24">
        <v>8.41</v>
      </c>
      <c r="G38" s="24"/>
      <c r="H38" s="24">
        <v>353828.44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8"/>
      <c r="AB38" s="25" t="s">
        <v>47</v>
      </c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</row>
    <row r="39" spans="1:54" s="16" customFormat="1" ht="14.25" x14ac:dyDescent="0.2">
      <c r="A39" s="958" t="s">
        <v>48</v>
      </c>
      <c r="B39" s="959"/>
      <c r="C39" s="959"/>
      <c r="D39" s="959"/>
      <c r="E39" s="959"/>
      <c r="F39" s="959"/>
      <c r="G39" s="959"/>
      <c r="H39" s="960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8" t="s">
        <v>48</v>
      </c>
      <c r="AB39" s="25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</row>
    <row r="40" spans="1:54" s="16" customFormat="1" ht="14.25" x14ac:dyDescent="0.2">
      <c r="A40" s="19" t="s">
        <v>49</v>
      </c>
      <c r="B40" s="20" t="s">
        <v>50</v>
      </c>
      <c r="C40" s="20" t="s">
        <v>51</v>
      </c>
      <c r="D40" s="21">
        <v>25298.91</v>
      </c>
      <c r="E40" s="21">
        <v>12994.44</v>
      </c>
      <c r="F40" s="21">
        <v>42.33</v>
      </c>
      <c r="G40" s="21"/>
      <c r="H40" s="21">
        <v>38335.68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8"/>
      <c r="AB40" s="25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</row>
    <row r="41" spans="1:54" s="16" customFormat="1" ht="14.25" x14ac:dyDescent="0.2">
      <c r="A41" s="22"/>
      <c r="B41" s="961" t="s">
        <v>52</v>
      </c>
      <c r="C41" s="962"/>
      <c r="D41" s="23">
        <v>25298.91</v>
      </c>
      <c r="E41" s="23">
        <v>12994.44</v>
      </c>
      <c r="F41" s="24">
        <v>42.33</v>
      </c>
      <c r="G41" s="24"/>
      <c r="H41" s="24">
        <v>38335.68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8"/>
      <c r="AB41" s="25" t="s">
        <v>52</v>
      </c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</row>
    <row r="42" spans="1:54" s="16" customFormat="1" ht="14.25" x14ac:dyDescent="0.2">
      <c r="A42" s="958" t="s">
        <v>53</v>
      </c>
      <c r="B42" s="959"/>
      <c r="C42" s="959"/>
      <c r="D42" s="959"/>
      <c r="E42" s="959"/>
      <c r="F42" s="959"/>
      <c r="G42" s="959"/>
      <c r="H42" s="960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8" t="s">
        <v>53</v>
      </c>
      <c r="AB42" s="25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</row>
    <row r="43" spans="1:54" s="16" customFormat="1" ht="14.25" x14ac:dyDescent="0.2">
      <c r="A43" s="19" t="s">
        <v>54</v>
      </c>
      <c r="B43" s="20" t="s">
        <v>55</v>
      </c>
      <c r="C43" s="20" t="s">
        <v>56</v>
      </c>
      <c r="D43" s="21">
        <v>29557.91</v>
      </c>
      <c r="E43" s="21">
        <v>0.03</v>
      </c>
      <c r="F43" s="21"/>
      <c r="G43" s="21"/>
      <c r="H43" s="21">
        <v>29557.94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8"/>
      <c r="AB43" s="25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</row>
    <row r="44" spans="1:54" s="16" customFormat="1" ht="22.5" x14ac:dyDescent="0.2">
      <c r="A44" s="22"/>
      <c r="B44" s="961" t="s">
        <v>57</v>
      </c>
      <c r="C44" s="962"/>
      <c r="D44" s="23">
        <v>29557.91</v>
      </c>
      <c r="E44" s="23">
        <v>0.03</v>
      </c>
      <c r="F44" s="24"/>
      <c r="G44" s="24"/>
      <c r="H44" s="24">
        <v>29557.94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8"/>
      <c r="AB44" s="25" t="s">
        <v>57</v>
      </c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</row>
    <row r="45" spans="1:54" s="16" customFormat="1" ht="14.25" x14ac:dyDescent="0.2">
      <c r="A45" s="958" t="s">
        <v>58</v>
      </c>
      <c r="B45" s="959"/>
      <c r="C45" s="959"/>
      <c r="D45" s="959"/>
      <c r="E45" s="959"/>
      <c r="F45" s="959"/>
      <c r="G45" s="959"/>
      <c r="H45" s="960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8" t="s">
        <v>58</v>
      </c>
      <c r="AB45" s="25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</row>
    <row r="46" spans="1:54" s="16" customFormat="1" ht="14.25" x14ac:dyDescent="0.2">
      <c r="A46" s="22"/>
      <c r="B46" s="963" t="s">
        <v>59</v>
      </c>
      <c r="C46" s="964"/>
      <c r="D46" s="23">
        <v>1484341.83</v>
      </c>
      <c r="E46" s="23">
        <v>145182.85</v>
      </c>
      <c r="F46" s="24">
        <v>48866.89</v>
      </c>
      <c r="G46" s="24">
        <v>253.4</v>
      </c>
      <c r="H46" s="24">
        <v>1678644.97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8"/>
      <c r="AB46" s="25"/>
      <c r="AC46" s="26" t="s">
        <v>59</v>
      </c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</row>
    <row r="47" spans="1:54" s="16" customFormat="1" ht="14.25" x14ac:dyDescent="0.2">
      <c r="A47" s="958" t="s">
        <v>60</v>
      </c>
      <c r="B47" s="959"/>
      <c r="C47" s="959"/>
      <c r="D47" s="959"/>
      <c r="E47" s="959"/>
      <c r="F47" s="959"/>
      <c r="G47" s="959"/>
      <c r="H47" s="960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8" t="s">
        <v>60</v>
      </c>
      <c r="AB47" s="25"/>
      <c r="AC47" s="26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</row>
    <row r="48" spans="1:54" s="16" customFormat="1" ht="14.25" x14ac:dyDescent="0.2">
      <c r="A48" s="19" t="s">
        <v>61</v>
      </c>
      <c r="B48" s="20" t="s">
        <v>62</v>
      </c>
      <c r="C48" s="20" t="s">
        <v>63</v>
      </c>
      <c r="D48" s="21">
        <v>60858.01</v>
      </c>
      <c r="E48" s="21">
        <v>5952.5</v>
      </c>
      <c r="F48" s="21"/>
      <c r="G48" s="21"/>
      <c r="H48" s="21">
        <v>66810.509999999995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8"/>
      <c r="AB48" s="25"/>
      <c r="AC48" s="26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</row>
    <row r="49" spans="1:54" s="16" customFormat="1" ht="14.25" x14ac:dyDescent="0.2">
      <c r="A49" s="22"/>
      <c r="B49" s="961" t="s">
        <v>64</v>
      </c>
      <c r="C49" s="962"/>
      <c r="D49" s="23">
        <v>60858.01</v>
      </c>
      <c r="E49" s="23">
        <v>5952.5</v>
      </c>
      <c r="F49" s="24"/>
      <c r="G49" s="24"/>
      <c r="H49" s="24">
        <v>66810.509999999995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8"/>
      <c r="AB49" s="25" t="s">
        <v>64</v>
      </c>
      <c r="AC49" s="26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</row>
    <row r="50" spans="1:54" s="16" customFormat="1" ht="14.25" x14ac:dyDescent="0.2">
      <c r="A50" s="22"/>
      <c r="B50" s="963" t="s">
        <v>65</v>
      </c>
      <c r="C50" s="964"/>
      <c r="D50" s="23">
        <v>1545199.84</v>
      </c>
      <c r="E50" s="23">
        <v>151135.35</v>
      </c>
      <c r="F50" s="24">
        <v>48866.89</v>
      </c>
      <c r="G50" s="24">
        <v>253.4</v>
      </c>
      <c r="H50" s="24">
        <v>1745455.48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8"/>
      <c r="AB50" s="25"/>
      <c r="AC50" s="26" t="s">
        <v>65</v>
      </c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</row>
    <row r="51" spans="1:54" s="16" customFormat="1" ht="14.25" x14ac:dyDescent="0.2">
      <c r="A51" s="958" t="s">
        <v>66</v>
      </c>
      <c r="B51" s="959"/>
      <c r="C51" s="959"/>
      <c r="D51" s="959"/>
      <c r="E51" s="959"/>
      <c r="F51" s="959"/>
      <c r="G51" s="959"/>
      <c r="H51" s="960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8" t="s">
        <v>66</v>
      </c>
      <c r="AB51" s="25"/>
      <c r="AC51" s="26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</row>
    <row r="52" spans="1:54" s="16" customFormat="1" ht="14.25" x14ac:dyDescent="0.2">
      <c r="A52" s="19" t="s">
        <v>67</v>
      </c>
      <c r="B52" s="20" t="s">
        <v>62</v>
      </c>
      <c r="C52" s="20" t="s">
        <v>68</v>
      </c>
      <c r="D52" s="21">
        <v>18212.75</v>
      </c>
      <c r="E52" s="21">
        <v>1289.22</v>
      </c>
      <c r="F52" s="21"/>
      <c r="G52" s="21"/>
      <c r="H52" s="21">
        <v>19501.97</v>
      </c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8"/>
      <c r="AB52" s="25"/>
      <c r="AC52" s="26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</row>
    <row r="53" spans="1:54" s="16" customFormat="1" ht="14.25" x14ac:dyDescent="0.2">
      <c r="A53" s="19" t="s">
        <v>69</v>
      </c>
      <c r="B53" s="20" t="s">
        <v>70</v>
      </c>
      <c r="C53" s="20" t="s">
        <v>71</v>
      </c>
      <c r="D53" s="21"/>
      <c r="E53" s="21"/>
      <c r="F53" s="21"/>
      <c r="G53" s="21">
        <v>5.79</v>
      </c>
      <c r="H53" s="21">
        <v>5.79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8"/>
      <c r="AB53" s="25"/>
      <c r="AC53" s="26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  <row r="54" spans="1:54" s="16" customFormat="1" ht="22.5" x14ac:dyDescent="0.2">
      <c r="A54" s="19" t="s">
        <v>72</v>
      </c>
      <c r="B54" s="20" t="s">
        <v>73</v>
      </c>
      <c r="C54" s="20" t="s">
        <v>74</v>
      </c>
      <c r="D54" s="21"/>
      <c r="E54" s="21"/>
      <c r="F54" s="21"/>
      <c r="G54" s="21">
        <v>60.79</v>
      </c>
      <c r="H54" s="21">
        <v>60.79</v>
      </c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8"/>
      <c r="AB54" s="25"/>
      <c r="AC54" s="26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</row>
    <row r="55" spans="1:54" s="16" customFormat="1" ht="45" x14ac:dyDescent="0.2">
      <c r="A55" s="19" t="s">
        <v>75</v>
      </c>
      <c r="B55" s="20" t="s">
        <v>76</v>
      </c>
      <c r="C55" s="20" t="s">
        <v>77</v>
      </c>
      <c r="D55" s="21"/>
      <c r="E55" s="21"/>
      <c r="F55" s="21"/>
      <c r="G55" s="21">
        <v>2500</v>
      </c>
      <c r="H55" s="21">
        <v>2500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8"/>
      <c r="AB55" s="25"/>
      <c r="AC55" s="26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</row>
    <row r="56" spans="1:54" s="16" customFormat="1" ht="67.5" x14ac:dyDescent="0.2">
      <c r="A56" s="19" t="s">
        <v>78</v>
      </c>
      <c r="B56" s="20" t="s">
        <v>79</v>
      </c>
      <c r="C56" s="20" t="s">
        <v>80</v>
      </c>
      <c r="D56" s="21"/>
      <c r="E56" s="21"/>
      <c r="F56" s="21"/>
      <c r="G56" s="21">
        <v>2042.59</v>
      </c>
      <c r="H56" s="21">
        <v>2042.59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8"/>
      <c r="AB56" s="25"/>
      <c r="AC56" s="26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</row>
    <row r="57" spans="1:54" s="16" customFormat="1" ht="14.25" x14ac:dyDescent="0.2">
      <c r="A57" s="19" t="s">
        <v>81</v>
      </c>
      <c r="B57" s="20" t="s">
        <v>82</v>
      </c>
      <c r="C57" s="20" t="s">
        <v>83</v>
      </c>
      <c r="D57" s="21"/>
      <c r="E57" s="21"/>
      <c r="F57" s="21"/>
      <c r="G57" s="21">
        <v>841.29</v>
      </c>
      <c r="H57" s="21">
        <v>841.29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8"/>
      <c r="AB57" s="25"/>
      <c r="AC57" s="26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</row>
    <row r="58" spans="1:54" s="16" customFormat="1" ht="14.25" x14ac:dyDescent="0.2">
      <c r="A58" s="22"/>
      <c r="B58" s="961" t="s">
        <v>84</v>
      </c>
      <c r="C58" s="962"/>
      <c r="D58" s="23">
        <v>18212.75</v>
      </c>
      <c r="E58" s="23">
        <v>1289.22</v>
      </c>
      <c r="F58" s="24"/>
      <c r="G58" s="24">
        <v>5450.46</v>
      </c>
      <c r="H58" s="24">
        <v>24952.43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8"/>
      <c r="AB58" s="25" t="s">
        <v>84</v>
      </c>
      <c r="AC58" s="26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</row>
    <row r="59" spans="1:54" s="16" customFormat="1" ht="14.25" x14ac:dyDescent="0.2">
      <c r="A59" s="22"/>
      <c r="B59" s="963" t="s">
        <v>85</v>
      </c>
      <c r="C59" s="964"/>
      <c r="D59" s="23">
        <v>1563412.59</v>
      </c>
      <c r="E59" s="23">
        <v>152424.57</v>
      </c>
      <c r="F59" s="24">
        <v>48866.89</v>
      </c>
      <c r="G59" s="24">
        <v>5703.86</v>
      </c>
      <c r="H59" s="24">
        <v>1770407.91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8"/>
      <c r="AB59" s="25"/>
      <c r="AC59" s="26" t="s">
        <v>85</v>
      </c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</row>
    <row r="60" spans="1:54" s="16" customFormat="1" ht="14.25" x14ac:dyDescent="0.2">
      <c r="A60" s="958" t="s">
        <v>86</v>
      </c>
      <c r="B60" s="959"/>
      <c r="C60" s="959"/>
      <c r="D60" s="959"/>
      <c r="E60" s="959"/>
      <c r="F60" s="959"/>
      <c r="G60" s="959"/>
      <c r="H60" s="960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8" t="s">
        <v>86</v>
      </c>
      <c r="AB60" s="25"/>
      <c r="AC60" s="26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</row>
    <row r="61" spans="1:54" s="16" customFormat="1" ht="123.75" x14ac:dyDescent="0.2">
      <c r="A61" s="19" t="s">
        <v>87</v>
      </c>
      <c r="B61" s="20" t="s">
        <v>88</v>
      </c>
      <c r="C61" s="20" t="s">
        <v>89</v>
      </c>
      <c r="D61" s="21"/>
      <c r="E61" s="21"/>
      <c r="F61" s="21"/>
      <c r="G61" s="21">
        <v>26025</v>
      </c>
      <c r="H61" s="21">
        <v>26025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8"/>
      <c r="AB61" s="25"/>
      <c r="AC61" s="26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</row>
    <row r="62" spans="1:54" s="16" customFormat="1" ht="14.25" x14ac:dyDescent="0.2">
      <c r="A62" s="15"/>
      <c r="B62" s="20"/>
      <c r="C62" s="20"/>
      <c r="D62" s="21"/>
      <c r="E62" s="21"/>
      <c r="F62" s="21"/>
      <c r="G62" s="21" t="s">
        <v>90</v>
      </c>
      <c r="H62" s="21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8"/>
      <c r="AB62" s="25"/>
      <c r="AC62" s="26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</row>
    <row r="63" spans="1:54" s="16" customFormat="1" ht="22.5" x14ac:dyDescent="0.2">
      <c r="A63" s="22"/>
      <c r="B63" s="961" t="s">
        <v>91</v>
      </c>
      <c r="C63" s="962"/>
      <c r="D63" s="23"/>
      <c r="E63" s="23"/>
      <c r="F63" s="24"/>
      <c r="G63" s="24">
        <v>26025</v>
      </c>
      <c r="H63" s="24">
        <v>26025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8"/>
      <c r="AB63" s="25" t="s">
        <v>91</v>
      </c>
      <c r="AC63" s="26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</row>
    <row r="64" spans="1:54" s="16" customFormat="1" ht="48" x14ac:dyDescent="0.2">
      <c r="A64" s="958" t="s">
        <v>92</v>
      </c>
      <c r="B64" s="959"/>
      <c r="C64" s="959"/>
      <c r="D64" s="959"/>
      <c r="E64" s="959"/>
      <c r="F64" s="959"/>
      <c r="G64" s="959"/>
      <c r="H64" s="960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8" t="s">
        <v>92</v>
      </c>
      <c r="AB64" s="25"/>
      <c r="AC64" s="26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</row>
    <row r="65" spans="1:54" s="16" customFormat="1" ht="14.25" x14ac:dyDescent="0.2">
      <c r="A65" s="19" t="s">
        <v>93</v>
      </c>
      <c r="B65" s="20" t="s">
        <v>94</v>
      </c>
      <c r="C65" s="20" t="s">
        <v>95</v>
      </c>
      <c r="D65" s="21"/>
      <c r="E65" s="21"/>
      <c r="F65" s="21"/>
      <c r="G65" s="21">
        <v>17627.98</v>
      </c>
      <c r="H65" s="21">
        <v>17627.98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8"/>
      <c r="AB65" s="25"/>
      <c r="AC65" s="26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</row>
    <row r="66" spans="1:54" s="16" customFormat="1" ht="30" customHeight="1" x14ac:dyDescent="0.2">
      <c r="A66" s="19" t="s">
        <v>96</v>
      </c>
      <c r="B66" s="20" t="s">
        <v>780</v>
      </c>
      <c r="C66" s="20" t="s">
        <v>97</v>
      </c>
      <c r="D66" s="21"/>
      <c r="E66" s="21"/>
      <c r="F66" s="21"/>
      <c r="G66" s="21">
        <v>27491.98</v>
      </c>
      <c r="H66" s="21">
        <v>27491.98</v>
      </c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8"/>
      <c r="AB66" s="25"/>
      <c r="AC66" s="26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</row>
    <row r="67" spans="1:54" s="16" customFormat="1" ht="33.75" x14ac:dyDescent="0.2">
      <c r="A67" s="19" t="s">
        <v>98</v>
      </c>
      <c r="B67" s="20" t="s">
        <v>99</v>
      </c>
      <c r="C67" s="20" t="s">
        <v>100</v>
      </c>
      <c r="D67" s="21"/>
      <c r="E67" s="21"/>
      <c r="F67" s="21"/>
      <c r="G67" s="21">
        <v>3540.82</v>
      </c>
      <c r="H67" s="21">
        <v>3540.82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8"/>
      <c r="AB67" s="25"/>
      <c r="AC67" s="26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</row>
    <row r="68" spans="1:54" s="16" customFormat="1" ht="14.25" x14ac:dyDescent="0.2">
      <c r="A68" s="15"/>
      <c r="B68" s="20"/>
      <c r="C68" s="20"/>
      <c r="D68" s="21"/>
      <c r="E68" s="21"/>
      <c r="F68" s="21"/>
      <c r="G68" s="21" t="s">
        <v>101</v>
      </c>
      <c r="H68" s="21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8"/>
      <c r="AB68" s="25"/>
      <c r="AC68" s="26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</row>
    <row r="69" spans="1:54" s="16" customFormat="1" ht="45" x14ac:dyDescent="0.2">
      <c r="A69" s="19" t="s">
        <v>102</v>
      </c>
      <c r="B69" s="20" t="s">
        <v>103</v>
      </c>
      <c r="C69" s="20" t="s">
        <v>104</v>
      </c>
      <c r="D69" s="21"/>
      <c r="E69" s="21"/>
      <c r="F69" s="21"/>
      <c r="G69" s="21">
        <v>396.84</v>
      </c>
      <c r="H69" s="21">
        <v>396.84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8"/>
      <c r="AB69" s="25"/>
      <c r="AC69" s="26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</row>
    <row r="70" spans="1:54" s="16" customFormat="1" ht="33.75" x14ac:dyDescent="0.2">
      <c r="A70" s="19" t="s">
        <v>105</v>
      </c>
      <c r="B70" s="20" t="s">
        <v>106</v>
      </c>
      <c r="C70" s="20" t="s">
        <v>107</v>
      </c>
      <c r="D70" s="21"/>
      <c r="E70" s="21"/>
      <c r="F70" s="21"/>
      <c r="G70" s="21">
        <v>2492.94</v>
      </c>
      <c r="H70" s="21">
        <v>2492.94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8"/>
      <c r="AB70" s="25"/>
      <c r="AC70" s="26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</row>
    <row r="71" spans="1:54" s="16" customFormat="1" ht="112.5" x14ac:dyDescent="0.2">
      <c r="A71" s="22"/>
      <c r="B71" s="961" t="s">
        <v>108</v>
      </c>
      <c r="C71" s="962"/>
      <c r="D71" s="23"/>
      <c r="E71" s="23"/>
      <c r="F71" s="24"/>
      <c r="G71" s="24">
        <v>51550.559999999998</v>
      </c>
      <c r="H71" s="24">
        <v>51550.559999999998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8"/>
      <c r="AB71" s="25" t="s">
        <v>108</v>
      </c>
      <c r="AC71" s="26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</row>
    <row r="72" spans="1:54" s="16" customFormat="1" ht="14.25" x14ac:dyDescent="0.2">
      <c r="A72" s="22"/>
      <c r="B72" s="963" t="s">
        <v>109</v>
      </c>
      <c r="C72" s="964"/>
      <c r="D72" s="23">
        <v>1563412.59</v>
      </c>
      <c r="E72" s="23">
        <v>152424.57</v>
      </c>
      <c r="F72" s="24">
        <v>48866.89</v>
      </c>
      <c r="G72" s="24">
        <v>83279.42</v>
      </c>
      <c r="H72" s="24">
        <v>1847983.47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8"/>
      <c r="AB72" s="25"/>
      <c r="AC72" s="26" t="s">
        <v>109</v>
      </c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</row>
    <row r="73" spans="1:54" s="16" customFormat="1" ht="14.25" x14ac:dyDescent="0.2">
      <c r="A73" s="958" t="s">
        <v>110</v>
      </c>
      <c r="B73" s="959"/>
      <c r="C73" s="959"/>
      <c r="D73" s="959"/>
      <c r="E73" s="959"/>
      <c r="F73" s="959"/>
      <c r="G73" s="959"/>
      <c r="H73" s="960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8" t="s">
        <v>110</v>
      </c>
      <c r="AB73" s="25"/>
      <c r="AC73" s="26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</row>
    <row r="74" spans="1:54" s="16" customFormat="1" ht="45" x14ac:dyDescent="0.2">
      <c r="A74" s="19" t="s">
        <v>111</v>
      </c>
      <c r="B74" s="20" t="s">
        <v>112</v>
      </c>
      <c r="C74" s="20" t="s">
        <v>113</v>
      </c>
      <c r="D74" s="21">
        <v>46902.38</v>
      </c>
      <c r="E74" s="21">
        <v>4572.74</v>
      </c>
      <c r="F74" s="21">
        <v>1466.01</v>
      </c>
      <c r="G74" s="21">
        <v>2498.38</v>
      </c>
      <c r="H74" s="21">
        <v>55439.51</v>
      </c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8"/>
      <c r="AB74" s="25"/>
      <c r="AC74" s="26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</row>
    <row r="75" spans="1:54" s="16" customFormat="1" ht="14.25" x14ac:dyDescent="0.2">
      <c r="A75" s="15"/>
      <c r="B75" s="20"/>
      <c r="C75" s="20"/>
      <c r="D75" s="21" t="s">
        <v>114</v>
      </c>
      <c r="E75" s="21" t="s">
        <v>115</v>
      </c>
      <c r="F75" s="21" t="s">
        <v>116</v>
      </c>
      <c r="G75" s="21" t="s">
        <v>117</v>
      </c>
      <c r="H75" s="21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8"/>
      <c r="AB75" s="25"/>
      <c r="AC75" s="26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</row>
    <row r="76" spans="1:54" s="16" customFormat="1" ht="14.25" x14ac:dyDescent="0.2">
      <c r="A76" s="22"/>
      <c r="B76" s="961" t="s">
        <v>118</v>
      </c>
      <c r="C76" s="962"/>
      <c r="D76" s="23">
        <v>46902.38</v>
      </c>
      <c r="E76" s="23">
        <v>4572.74</v>
      </c>
      <c r="F76" s="24">
        <v>1466.01</v>
      </c>
      <c r="G76" s="24">
        <v>2498.38</v>
      </c>
      <c r="H76" s="24">
        <v>55439.51</v>
      </c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8"/>
      <c r="AB76" s="25" t="s">
        <v>118</v>
      </c>
      <c r="AC76" s="26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</row>
    <row r="77" spans="1:54" s="16" customFormat="1" ht="14.25" x14ac:dyDescent="0.2">
      <c r="A77" s="22"/>
      <c r="B77" s="963" t="s">
        <v>119</v>
      </c>
      <c r="C77" s="964"/>
      <c r="D77" s="23">
        <v>1610314.97</v>
      </c>
      <c r="E77" s="23">
        <v>156997.31</v>
      </c>
      <c r="F77" s="24">
        <v>50332.9</v>
      </c>
      <c r="G77" s="24">
        <v>85777.8</v>
      </c>
      <c r="H77" s="24">
        <v>1903422.98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8"/>
      <c r="AB77" s="25"/>
      <c r="AC77" s="26" t="s">
        <v>119</v>
      </c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</row>
    <row r="78" spans="1:54" s="16" customFormat="1" ht="14.25" x14ac:dyDescent="0.2">
      <c r="A78" s="958" t="s">
        <v>120</v>
      </c>
      <c r="B78" s="959"/>
      <c r="C78" s="959"/>
      <c r="D78" s="959"/>
      <c r="E78" s="959"/>
      <c r="F78" s="959"/>
      <c r="G78" s="959"/>
      <c r="H78" s="960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8" t="s">
        <v>120</v>
      </c>
      <c r="AB78" s="25"/>
      <c r="AC78" s="26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</row>
    <row r="79" spans="1:54" s="16" customFormat="1" ht="14.25" x14ac:dyDescent="0.2">
      <c r="A79" s="19" t="s">
        <v>121</v>
      </c>
      <c r="B79" s="20" t="s">
        <v>122</v>
      </c>
      <c r="C79" s="20" t="s">
        <v>123</v>
      </c>
      <c r="D79" s="21">
        <v>322062.99</v>
      </c>
      <c r="E79" s="21">
        <v>31399.46</v>
      </c>
      <c r="F79" s="21">
        <v>10066.58</v>
      </c>
      <c r="G79" s="21">
        <v>17155.560000000001</v>
      </c>
      <c r="H79" s="21">
        <v>380684.59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8"/>
      <c r="AB79" s="25"/>
      <c r="AC79" s="26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</row>
    <row r="80" spans="1:54" s="16" customFormat="1" ht="14.25" x14ac:dyDescent="0.2">
      <c r="A80" s="15"/>
      <c r="B80" s="20"/>
      <c r="C80" s="20"/>
      <c r="D80" s="21" t="s">
        <v>124</v>
      </c>
      <c r="E80" s="21" t="s">
        <v>125</v>
      </c>
      <c r="F80" s="21" t="s">
        <v>126</v>
      </c>
      <c r="G80" s="21" t="s">
        <v>127</v>
      </c>
      <c r="H80" s="21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8"/>
      <c r="AB80" s="25"/>
      <c r="AC80" s="26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</row>
    <row r="81" spans="1:54" s="16" customFormat="1" ht="14.25" x14ac:dyDescent="0.2">
      <c r="A81" s="22"/>
      <c r="B81" s="961" t="s">
        <v>128</v>
      </c>
      <c r="C81" s="962"/>
      <c r="D81" s="23">
        <v>322062.99</v>
      </c>
      <c r="E81" s="23">
        <v>31399.46</v>
      </c>
      <c r="F81" s="24">
        <v>10066.58</v>
      </c>
      <c r="G81" s="24">
        <v>17155.560000000001</v>
      </c>
      <c r="H81" s="24">
        <v>380684.59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8"/>
      <c r="AB81" s="25" t="s">
        <v>128</v>
      </c>
      <c r="AC81" s="26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</row>
    <row r="82" spans="1:54" s="16" customFormat="1" ht="14.25" x14ac:dyDescent="0.2">
      <c r="A82" s="22"/>
      <c r="B82" s="963" t="s">
        <v>129</v>
      </c>
      <c r="C82" s="964"/>
      <c r="D82" s="23">
        <v>1932377.96</v>
      </c>
      <c r="E82" s="23">
        <v>188396.77</v>
      </c>
      <c r="F82" s="24">
        <v>60399.48</v>
      </c>
      <c r="G82" s="24">
        <v>102933.36</v>
      </c>
      <c r="H82" s="24">
        <v>2284107.5699999998</v>
      </c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8"/>
      <c r="AB82" s="25"/>
      <c r="AC82" s="26"/>
      <c r="AD82" s="26" t="s">
        <v>129</v>
      </c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</row>
    <row r="83" spans="1:54" s="16" customFormat="1" ht="11.25" customHeight="1" x14ac:dyDescent="0.2">
      <c r="A83" s="22"/>
      <c r="B83" s="965" t="s">
        <v>130</v>
      </c>
      <c r="C83" s="966"/>
      <c r="D83" s="27"/>
      <c r="E83" s="27"/>
      <c r="F83" s="27"/>
      <c r="G83" s="27"/>
      <c r="H83" s="2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8"/>
      <c r="AB83" s="25"/>
      <c r="AC83" s="26"/>
      <c r="AD83" s="26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</row>
    <row r="84" spans="1:54" s="16" customFormat="1" ht="14.25" x14ac:dyDescent="0.2">
      <c r="A84" s="22"/>
      <c r="B84" s="967" t="s">
        <v>131</v>
      </c>
      <c r="C84" s="968"/>
      <c r="D84" s="27"/>
      <c r="E84" s="27"/>
      <c r="F84" s="27"/>
      <c r="G84" s="27"/>
      <c r="H84" s="23">
        <v>71167.14</v>
      </c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8"/>
      <c r="AB84" s="25"/>
      <c r="AC84" s="26"/>
      <c r="AD84" s="26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</row>
    <row r="85" spans="1:54" s="16" customFormat="1" ht="14.25" x14ac:dyDescent="0.2">
      <c r="A85" s="22"/>
      <c r="B85" s="967" t="s">
        <v>132</v>
      </c>
      <c r="C85" s="968"/>
      <c r="D85" s="27"/>
      <c r="E85" s="27"/>
      <c r="F85" s="27"/>
      <c r="G85" s="27"/>
      <c r="H85" s="23">
        <v>87138.07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8"/>
      <c r="AB85" s="25"/>
      <c r="AC85" s="26"/>
      <c r="AD85" s="26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</row>
    <row r="86" spans="1:54" s="16" customFormat="1" ht="14.25" x14ac:dyDescent="0.2">
      <c r="A86" s="22"/>
      <c r="B86" s="967" t="s">
        <v>133</v>
      </c>
      <c r="C86" s="968"/>
      <c r="D86" s="27"/>
      <c r="E86" s="27"/>
      <c r="F86" s="27"/>
      <c r="G86" s="27"/>
      <c r="H86" s="23">
        <v>23273.759999999998</v>
      </c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8"/>
      <c r="AB86" s="25"/>
      <c r="AC86" s="26"/>
      <c r="AD86" s="26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</row>
    <row r="87" spans="1:54" s="16" customFormat="1" ht="14.25" x14ac:dyDescent="0.2">
      <c r="A87" s="22"/>
      <c r="B87" s="967" t="s">
        <v>134</v>
      </c>
      <c r="C87" s="968"/>
      <c r="D87" s="27"/>
      <c r="E87" s="27"/>
      <c r="F87" s="27"/>
      <c r="G87" s="27"/>
      <c r="H87" s="23">
        <v>1181531.24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8"/>
      <c r="AB87" s="25"/>
      <c r="AC87" s="26"/>
      <c r="AD87" s="26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</row>
    <row r="88" spans="1:54" s="16" customFormat="1" ht="14.25" x14ac:dyDescent="0.2">
      <c r="A88" s="22"/>
      <c r="B88" s="967" t="s">
        <v>135</v>
      </c>
      <c r="C88" s="968"/>
      <c r="D88" s="27"/>
      <c r="E88" s="27"/>
      <c r="F88" s="27"/>
      <c r="G88" s="27"/>
      <c r="H88" s="23">
        <v>81641</v>
      </c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8"/>
      <c r="AB88" s="25"/>
      <c r="AC88" s="26"/>
      <c r="AD88" s="26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</row>
    <row r="89" spans="1:54" s="16" customFormat="1" ht="14.25" x14ac:dyDescent="0.2">
      <c r="A89" s="22"/>
      <c r="B89" s="967" t="s">
        <v>136</v>
      </c>
      <c r="C89" s="968"/>
      <c r="D89" s="27"/>
      <c r="E89" s="27"/>
      <c r="F89" s="27"/>
      <c r="G89" s="27"/>
      <c r="H89" s="23">
        <v>108789.65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8"/>
      <c r="AB89" s="25"/>
      <c r="AC89" s="26"/>
      <c r="AD89" s="26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</row>
    <row r="90" spans="1:54" s="16" customFormat="1" ht="14.25" x14ac:dyDescent="0.2">
      <c r="A90" s="22"/>
      <c r="B90" s="967" t="s">
        <v>137</v>
      </c>
      <c r="C90" s="968"/>
      <c r="D90" s="27"/>
      <c r="E90" s="27"/>
      <c r="F90" s="27"/>
      <c r="G90" s="27"/>
      <c r="H90" s="23">
        <v>76825.13</v>
      </c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8"/>
      <c r="AB90" s="25"/>
      <c r="AC90" s="26"/>
      <c r="AD90" s="26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</row>
    <row r="91" spans="1:54" s="16" customFormat="1" ht="14.25" x14ac:dyDescent="0.2">
      <c r="A91" s="22"/>
      <c r="B91" s="967" t="s">
        <v>138</v>
      </c>
      <c r="C91" s="968"/>
      <c r="D91" s="27"/>
      <c r="E91" s="27"/>
      <c r="F91" s="27"/>
      <c r="G91" s="27"/>
      <c r="H91" s="23">
        <v>60399.48</v>
      </c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8"/>
      <c r="AB91" s="25"/>
      <c r="AC91" s="26"/>
      <c r="AD91" s="26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</row>
    <row r="92" spans="1:54" s="16" customFormat="1" ht="30.75" customHeight="1" x14ac:dyDescent="0.2">
      <c r="A92" s="28"/>
      <c r="B92" s="969" t="s">
        <v>139</v>
      </c>
      <c r="C92" s="969"/>
      <c r="D92" s="28"/>
      <c r="E92" s="28"/>
      <c r="F92" s="28"/>
      <c r="G92" s="28"/>
      <c r="H92" s="23">
        <v>102933.36</v>
      </c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8"/>
      <c r="AB92" s="25"/>
      <c r="AC92" s="26"/>
      <c r="AD92" s="26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</row>
    <row r="93" spans="1:54" ht="22.5" customHeight="1" x14ac:dyDescent="0.2">
      <c r="A93" s="29">
        <v>24</v>
      </c>
      <c r="B93" s="20" t="s">
        <v>140</v>
      </c>
      <c r="C93" s="20" t="s">
        <v>141</v>
      </c>
      <c r="D93" s="21"/>
      <c r="E93" s="21"/>
      <c r="F93" s="21"/>
      <c r="G93" s="21">
        <v>45119.96</v>
      </c>
      <c r="H93" s="21">
        <v>45119.96</v>
      </c>
    </row>
    <row r="94" spans="1:54" ht="26.25" customHeight="1" x14ac:dyDescent="0.2"/>
    <row r="95" spans="1:54" s="30" customFormat="1" x14ac:dyDescent="0.25">
      <c r="A95" s="31" t="s">
        <v>142</v>
      </c>
      <c r="B95" s="32"/>
      <c r="C95" s="970"/>
      <c r="D95" s="970"/>
      <c r="E95" s="971" t="s">
        <v>143</v>
      </c>
      <c r="F95" s="971"/>
      <c r="G95" s="971"/>
      <c r="H95" s="971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 t="s">
        <v>4</v>
      </c>
      <c r="AF95" s="33" t="s">
        <v>4</v>
      </c>
      <c r="AG95" s="34" t="s">
        <v>143</v>
      </c>
      <c r="AH95" s="34" t="s">
        <v>4</v>
      </c>
      <c r="AI95" s="34" t="s">
        <v>4</v>
      </c>
      <c r="AJ95" s="34" t="s">
        <v>4</v>
      </c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</row>
    <row r="96" spans="1:54" s="35" customFormat="1" ht="18.75" customHeight="1" x14ac:dyDescent="0.25">
      <c r="A96" s="36"/>
      <c r="B96" s="36"/>
      <c r="C96" s="950" t="s">
        <v>144</v>
      </c>
      <c r="D96" s="950"/>
      <c r="E96" s="950"/>
      <c r="F96" s="950"/>
      <c r="G96" s="950"/>
      <c r="H96" s="950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</row>
    <row r="97" spans="1:54" s="30" customFormat="1" ht="15" x14ac:dyDescent="0.25">
      <c r="A97" s="31" t="s">
        <v>145</v>
      </c>
      <c r="B97" s="32"/>
      <c r="C97"/>
      <c r="D97" s="38"/>
      <c r="E97" s="971" t="s">
        <v>146</v>
      </c>
      <c r="F97" s="971"/>
      <c r="G97" s="971"/>
      <c r="H97" s="971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4" t="s">
        <v>146</v>
      </c>
      <c r="AL97" s="34" t="s">
        <v>4</v>
      </c>
      <c r="AM97" s="34" t="s">
        <v>4</v>
      </c>
      <c r="AN97" s="34" t="s">
        <v>4</v>
      </c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</row>
    <row r="98" spans="1:54" s="35" customFormat="1" ht="18.75" customHeight="1" x14ac:dyDescent="0.25">
      <c r="A98" s="36"/>
      <c r="B98" s="36"/>
      <c r="C98" s="950" t="s">
        <v>144</v>
      </c>
      <c r="D98" s="950"/>
      <c r="E98" s="950"/>
      <c r="F98" s="950"/>
      <c r="G98" s="950"/>
      <c r="H98" s="950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</row>
    <row r="99" spans="1:54" s="30" customFormat="1" x14ac:dyDescent="0.25">
      <c r="A99" s="972" t="s">
        <v>147</v>
      </c>
      <c r="B99" s="972"/>
      <c r="C99" s="972"/>
      <c r="D99" s="972"/>
      <c r="E99" s="971" t="s">
        <v>148</v>
      </c>
      <c r="F99" s="971"/>
      <c r="G99" s="971"/>
      <c r="H99" s="971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4" t="s">
        <v>147</v>
      </c>
      <c r="AP99" s="34" t="s">
        <v>4</v>
      </c>
      <c r="AQ99" s="34" t="s">
        <v>4</v>
      </c>
      <c r="AR99" s="34" t="s">
        <v>4</v>
      </c>
      <c r="AS99" s="34" t="s">
        <v>148</v>
      </c>
      <c r="AT99" s="34" t="s">
        <v>4</v>
      </c>
      <c r="AU99" s="34" t="s">
        <v>4</v>
      </c>
      <c r="AV99" s="34" t="s">
        <v>4</v>
      </c>
      <c r="AW99" s="33"/>
      <c r="AX99" s="33"/>
      <c r="AY99" s="33"/>
      <c r="AZ99" s="33"/>
      <c r="BA99" s="33"/>
      <c r="BB99" s="33"/>
    </row>
    <row r="100" spans="1:54" s="35" customFormat="1" ht="18.75" customHeight="1" x14ac:dyDescent="0.25">
      <c r="A100" s="36"/>
      <c r="B100" s="36"/>
      <c r="C100" s="950" t="s">
        <v>144</v>
      </c>
      <c r="D100" s="950"/>
      <c r="E100" s="950"/>
      <c r="F100" s="950"/>
      <c r="G100" s="950"/>
      <c r="H100" s="950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</row>
    <row r="101" spans="1:54" s="30" customFormat="1" ht="22.5" x14ac:dyDescent="0.25">
      <c r="A101" s="31" t="s">
        <v>2</v>
      </c>
      <c r="B101" s="32"/>
      <c r="C101" s="973" t="s">
        <v>149</v>
      </c>
      <c r="D101" s="973"/>
      <c r="E101" s="971" t="s">
        <v>150</v>
      </c>
      <c r="F101" s="971"/>
      <c r="G101" s="971"/>
      <c r="H101" s="971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4" t="s">
        <v>149</v>
      </c>
      <c r="AX101" s="34" t="s">
        <v>4</v>
      </c>
      <c r="AY101" s="34" t="s">
        <v>150</v>
      </c>
      <c r="AZ101" s="34" t="s">
        <v>4</v>
      </c>
      <c r="BA101" s="34" t="s">
        <v>4</v>
      </c>
      <c r="BB101" s="34" t="s">
        <v>4</v>
      </c>
    </row>
    <row r="102" spans="1:54" s="35" customFormat="1" ht="18.75" customHeight="1" x14ac:dyDescent="0.25">
      <c r="A102" s="36"/>
      <c r="B102" s="36"/>
      <c r="C102" s="950" t="s">
        <v>151</v>
      </c>
      <c r="D102" s="950"/>
      <c r="E102" s="950"/>
      <c r="F102" s="950"/>
      <c r="G102" s="950"/>
      <c r="H102" s="950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</row>
    <row r="107" spans="1:54" ht="11.25" customHeight="1" x14ac:dyDescent="0.2">
      <c r="C107" s="670" t="s">
        <v>5084</v>
      </c>
      <c r="D107" s="670"/>
      <c r="E107" s="670"/>
      <c r="F107" s="670"/>
      <c r="G107" s="670"/>
      <c r="H107" s="670"/>
    </row>
    <row r="108" spans="1:54" ht="11.25" customHeight="1" x14ac:dyDescent="0.2">
      <c r="C108" s="670" t="s">
        <v>5080</v>
      </c>
      <c r="D108" s="671">
        <f>(D55+D61+D65+D67+D69+D70)*1.03*1.2</f>
        <v>0</v>
      </c>
      <c r="E108" s="671">
        <f t="shared" ref="E108:G108" si="0">(E55+E61+E65+E67+E69+E70)*1.03*1.2</f>
        <v>0</v>
      </c>
      <c r="F108" s="671">
        <f t="shared" si="0"/>
        <v>0</v>
      </c>
      <c r="G108" s="671">
        <f t="shared" si="0"/>
        <v>64993.3</v>
      </c>
      <c r="H108" s="671">
        <f>SUM(D108:G108)</f>
        <v>64993.3</v>
      </c>
    </row>
    <row r="109" spans="1:54" ht="11.25" customHeight="1" x14ac:dyDescent="0.2">
      <c r="C109" s="670" t="s">
        <v>5081</v>
      </c>
      <c r="D109" s="671">
        <f>D82-D108</f>
        <v>1932377.96</v>
      </c>
      <c r="E109" s="671">
        <f t="shared" ref="E109:G109" si="1">E82-E108</f>
        <v>188396.77</v>
      </c>
      <c r="F109" s="671">
        <f t="shared" si="1"/>
        <v>60399.48</v>
      </c>
      <c r="G109" s="671">
        <f t="shared" si="1"/>
        <v>37940.06</v>
      </c>
      <c r="H109" s="671">
        <f t="shared" ref="H109:H111" si="2">SUM(D109:G109)</f>
        <v>2219114.27</v>
      </c>
    </row>
    <row r="110" spans="1:54" ht="11.25" customHeight="1" x14ac:dyDescent="0.2">
      <c r="C110" s="670" t="s">
        <v>5082</v>
      </c>
      <c r="D110" s="671">
        <f>-D48*15%*1.03*1.2</f>
        <v>-11283.08</v>
      </c>
      <c r="E110" s="671">
        <f>-E48*15%*1.03*1.2</f>
        <v>-1103.5899999999999</v>
      </c>
      <c r="F110" s="671"/>
      <c r="G110" s="671"/>
      <c r="H110" s="671">
        <f t="shared" si="2"/>
        <v>-12386.67</v>
      </c>
    </row>
    <row r="111" spans="1:54" ht="25.5" customHeight="1" x14ac:dyDescent="0.2">
      <c r="C111" s="672" t="s">
        <v>5083</v>
      </c>
      <c r="D111" s="673">
        <f>SUM(D109:D110)</f>
        <v>1921094.88</v>
      </c>
      <c r="E111" s="673">
        <f t="shared" ref="E111:G111" si="3">SUM(E109:E110)</f>
        <v>187293.18</v>
      </c>
      <c r="F111" s="673">
        <f t="shared" si="3"/>
        <v>60399.48</v>
      </c>
      <c r="G111" s="673">
        <f t="shared" si="3"/>
        <v>37940.06</v>
      </c>
      <c r="H111" s="673">
        <f t="shared" si="2"/>
        <v>2206727.6</v>
      </c>
    </row>
  </sheetData>
  <mergeCells count="69">
    <mergeCell ref="C102:H102"/>
    <mergeCell ref="C98:H98"/>
    <mergeCell ref="A99:D99"/>
    <mergeCell ref="E99:H99"/>
    <mergeCell ref="C100:H100"/>
    <mergeCell ref="C101:D101"/>
    <mergeCell ref="E101:H101"/>
    <mergeCell ref="B92:C92"/>
    <mergeCell ref="C95:D95"/>
    <mergeCell ref="E95:H95"/>
    <mergeCell ref="C96:H96"/>
    <mergeCell ref="E97:H97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A73:H73"/>
    <mergeCell ref="B76:C76"/>
    <mergeCell ref="B77:C77"/>
    <mergeCell ref="A78:H78"/>
    <mergeCell ref="B81:C81"/>
    <mergeCell ref="A60:H60"/>
    <mergeCell ref="B63:C63"/>
    <mergeCell ref="A64:H64"/>
    <mergeCell ref="B71:C71"/>
    <mergeCell ref="B72:C72"/>
    <mergeCell ref="B49:C49"/>
    <mergeCell ref="B50:C50"/>
    <mergeCell ref="A51:H51"/>
    <mergeCell ref="B58:C58"/>
    <mergeCell ref="B59:C59"/>
    <mergeCell ref="A42:H42"/>
    <mergeCell ref="B44:C44"/>
    <mergeCell ref="A45:H45"/>
    <mergeCell ref="B46:C46"/>
    <mergeCell ref="A47:H47"/>
    <mergeCell ref="B34:C34"/>
    <mergeCell ref="A35:H35"/>
    <mergeCell ref="B38:C38"/>
    <mergeCell ref="A39:H39"/>
    <mergeCell ref="B41:C41"/>
    <mergeCell ref="A25:H25"/>
    <mergeCell ref="B27:C27"/>
    <mergeCell ref="A28:H28"/>
    <mergeCell ref="B31:C31"/>
    <mergeCell ref="A32:H32"/>
    <mergeCell ref="B16:G16"/>
    <mergeCell ref="B17:G17"/>
    <mergeCell ref="B19:H19"/>
    <mergeCell ref="A21:A23"/>
    <mergeCell ref="B21:B23"/>
    <mergeCell ref="C21:C23"/>
    <mergeCell ref="D21:H21"/>
    <mergeCell ref="D22:D23"/>
    <mergeCell ref="E22:E23"/>
    <mergeCell ref="F22:F23"/>
    <mergeCell ref="G22:G23"/>
    <mergeCell ref="H22:H23"/>
    <mergeCell ref="C4:G4"/>
    <mergeCell ref="C5:G5"/>
    <mergeCell ref="C9:G9"/>
    <mergeCell ref="C10:G10"/>
    <mergeCell ref="B12:G12"/>
  </mergeCells>
  <printOptions horizontalCentered="1"/>
  <pageMargins left="0.31496062992125984" right="0.31496062992125984" top="0.98425196850393704" bottom="0.39370078740157483" header="0.19685039370078741" footer="0.19685039370078741"/>
  <pageSetup paperSize="9" scale="86" fitToHeight="0" orientation="landscape" r:id="rId1"/>
  <headerFooter>
    <oddFooter>&amp;RСтраница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6" workbookViewId="0">
      <selection activeCell="A29" sqref="A29:XFD31"/>
    </sheetView>
  </sheetViews>
  <sheetFormatPr defaultRowHeight="15" x14ac:dyDescent="0.25"/>
  <cols>
    <col min="1" max="1" width="6" customWidth="1"/>
    <col min="2" max="2" width="19.140625" customWidth="1"/>
    <col min="3" max="3" width="50" customWidth="1"/>
    <col min="4" max="4" width="16" customWidth="1"/>
    <col min="5" max="8" width="13.7109375" customWidth="1"/>
  </cols>
  <sheetData>
    <row r="1" spans="1:8" x14ac:dyDescent="0.25">
      <c r="A1" s="39"/>
      <c r="B1" s="39"/>
      <c r="C1" s="39"/>
      <c r="D1" s="39"/>
      <c r="E1" s="39"/>
      <c r="F1" s="39"/>
      <c r="G1" s="39"/>
      <c r="H1" s="40" t="s">
        <v>152</v>
      </c>
    </row>
    <row r="2" spans="1:8" x14ac:dyDescent="0.25">
      <c r="A2" s="41"/>
      <c r="B2" s="41"/>
      <c r="C2" s="41"/>
      <c r="D2" s="41"/>
      <c r="E2" s="41"/>
      <c r="F2" s="41"/>
      <c r="G2" s="41"/>
      <c r="H2" s="42" t="s">
        <v>1</v>
      </c>
    </row>
    <row r="3" spans="1:8" x14ac:dyDescent="0.25">
      <c r="A3" s="41"/>
      <c r="B3" s="41"/>
      <c r="C3" s="41"/>
      <c r="D3" s="41"/>
      <c r="E3" s="41"/>
      <c r="F3" s="41"/>
      <c r="G3" s="41"/>
      <c r="H3" s="40"/>
    </row>
    <row r="4" spans="1:8" ht="18" x14ac:dyDescent="0.25">
      <c r="A4" s="43"/>
      <c r="B4" s="975" t="s">
        <v>153</v>
      </c>
      <c r="C4" s="975"/>
      <c r="D4" s="975"/>
      <c r="E4" s="975"/>
      <c r="F4" s="975"/>
      <c r="G4" s="975"/>
      <c r="H4" s="43"/>
    </row>
    <row r="5" spans="1:8" ht="18" x14ac:dyDescent="0.25">
      <c r="A5" s="43"/>
      <c r="B5" s="976" t="s">
        <v>11</v>
      </c>
      <c r="C5" s="976"/>
      <c r="D5" s="976"/>
      <c r="E5" s="976"/>
      <c r="F5" s="976"/>
      <c r="G5" s="976"/>
      <c r="H5" s="43"/>
    </row>
    <row r="6" spans="1:8" x14ac:dyDescent="0.25">
      <c r="A6" s="44"/>
      <c r="H6" s="44"/>
    </row>
    <row r="7" spans="1:8" ht="18" x14ac:dyDescent="0.25">
      <c r="A7" s="43"/>
      <c r="B7" s="975" t="s">
        <v>30</v>
      </c>
      <c r="C7" s="975"/>
      <c r="D7" s="975"/>
      <c r="E7" s="975"/>
      <c r="F7" s="975"/>
      <c r="G7" s="975"/>
      <c r="H7" s="45"/>
    </row>
    <row r="8" spans="1:8" ht="18" x14ac:dyDescent="0.25">
      <c r="A8" s="43"/>
      <c r="B8" s="976" t="s">
        <v>154</v>
      </c>
      <c r="C8" s="976"/>
      <c r="D8" s="976"/>
      <c r="E8" s="976"/>
      <c r="F8" s="976"/>
      <c r="G8" s="976"/>
      <c r="H8" s="45"/>
    </row>
    <row r="9" spans="1:8" x14ac:dyDescent="0.25">
      <c r="A9" s="45"/>
      <c r="B9" s="46"/>
      <c r="C9" s="46"/>
      <c r="D9" s="46"/>
      <c r="E9" s="46"/>
      <c r="F9" s="46"/>
      <c r="G9" s="46"/>
      <c r="H9" s="45"/>
    </row>
    <row r="10" spans="1:8" x14ac:dyDescent="0.25">
      <c r="A10" s="45"/>
      <c r="B10" s="977" t="s">
        <v>155</v>
      </c>
      <c r="C10" s="977"/>
      <c r="D10" s="977"/>
      <c r="E10" s="977"/>
      <c r="F10" s="977"/>
      <c r="G10" s="977"/>
      <c r="H10" s="45"/>
    </row>
    <row r="11" spans="1:8" x14ac:dyDescent="0.25">
      <c r="A11" s="45"/>
      <c r="B11" s="46"/>
      <c r="C11" s="46"/>
      <c r="D11" s="46"/>
      <c r="E11" s="46"/>
      <c r="F11" s="46"/>
      <c r="G11" s="46"/>
      <c r="H11" s="45"/>
    </row>
    <row r="12" spans="1:8" x14ac:dyDescent="0.25">
      <c r="A12" s="45"/>
      <c r="B12" s="47" t="s">
        <v>156</v>
      </c>
      <c r="C12" s="48" t="s">
        <v>157</v>
      </c>
      <c r="D12" s="48"/>
      <c r="E12" s="48"/>
      <c r="F12" s="48"/>
      <c r="G12" s="48"/>
      <c r="H12" s="45"/>
    </row>
    <row r="13" spans="1:8" x14ac:dyDescent="0.25">
      <c r="A13" s="45"/>
      <c r="B13" s="46"/>
      <c r="C13" s="974" t="s">
        <v>158</v>
      </c>
      <c r="D13" s="974"/>
      <c r="E13" s="974"/>
      <c r="F13" s="974"/>
      <c r="G13" s="974"/>
      <c r="H13" s="45"/>
    </row>
    <row r="14" spans="1:8" x14ac:dyDescent="0.25">
      <c r="A14" s="45"/>
      <c r="B14" s="49" t="s">
        <v>159</v>
      </c>
      <c r="C14" s="50"/>
      <c r="D14" s="50"/>
      <c r="E14" s="50"/>
      <c r="F14" s="51" t="s">
        <v>160</v>
      </c>
      <c r="G14" s="46"/>
      <c r="H14" s="45"/>
    </row>
    <row r="15" spans="1:8" x14ac:dyDescent="0.25">
      <c r="A15" s="45"/>
      <c r="B15" s="46"/>
      <c r="C15" s="46"/>
      <c r="D15" s="46"/>
      <c r="E15" s="46"/>
      <c r="F15" s="46"/>
      <c r="G15" s="46"/>
      <c r="H15" s="45"/>
    </row>
    <row r="16" spans="1:8" x14ac:dyDescent="0.25">
      <c r="A16" s="45"/>
      <c r="B16" s="47" t="s">
        <v>161</v>
      </c>
      <c r="G16" s="46"/>
      <c r="H16" s="45"/>
    </row>
    <row r="17" spans="1:8" x14ac:dyDescent="0.25">
      <c r="A17" s="45"/>
      <c r="B17" s="52" t="s">
        <v>162</v>
      </c>
      <c r="C17" s="50"/>
      <c r="D17" s="53"/>
      <c r="E17" s="50"/>
      <c r="F17" s="53"/>
      <c r="G17" s="46"/>
      <c r="H17" s="45"/>
    </row>
    <row r="18" spans="1:8" x14ac:dyDescent="0.25">
      <c r="A18" s="45"/>
      <c r="B18" s="52"/>
      <c r="C18" s="46"/>
      <c r="D18" s="54" t="s">
        <v>163</v>
      </c>
      <c r="E18" s="46"/>
      <c r="F18" s="54" t="s">
        <v>164</v>
      </c>
      <c r="G18" s="46"/>
      <c r="H18" s="45"/>
    </row>
    <row r="19" spans="1:8" x14ac:dyDescent="0.25">
      <c r="A19" s="45"/>
      <c r="B19" s="41" t="s">
        <v>165</v>
      </c>
      <c r="G19" s="46"/>
      <c r="H19" s="45"/>
    </row>
    <row r="20" spans="1:8" x14ac:dyDescent="0.25">
      <c r="A20" s="41"/>
      <c r="B20" s="52" t="s">
        <v>162</v>
      </c>
      <c r="C20" s="50"/>
      <c r="D20" s="55"/>
      <c r="E20" s="55"/>
      <c r="F20" s="56"/>
      <c r="G20" s="57"/>
      <c r="H20" s="57"/>
    </row>
    <row r="21" spans="1:8" x14ac:dyDescent="0.25">
      <c r="A21" s="41"/>
      <c r="B21" s="52"/>
      <c r="C21" s="46"/>
      <c r="D21" s="58"/>
      <c r="E21" s="58"/>
      <c r="F21" s="59"/>
      <c r="G21" s="57"/>
      <c r="H21" s="57"/>
    </row>
    <row r="22" spans="1:8" x14ac:dyDescent="0.25">
      <c r="A22" s="60"/>
      <c r="B22" s="978" t="s">
        <v>12</v>
      </c>
      <c r="C22" s="978"/>
      <c r="D22" s="978"/>
      <c r="E22" s="978"/>
      <c r="F22" s="978"/>
      <c r="G22" s="978"/>
      <c r="H22" s="978"/>
    </row>
    <row r="23" spans="1:8" x14ac:dyDescent="0.25">
      <c r="A23" s="60"/>
      <c r="B23" s="52"/>
      <c r="C23" s="52"/>
      <c r="D23" s="52"/>
      <c r="E23" s="52"/>
      <c r="F23" s="52"/>
      <c r="G23" s="52"/>
      <c r="H23" s="61"/>
    </row>
    <row r="24" spans="1:8" x14ac:dyDescent="0.25">
      <c r="A24" s="979" t="s">
        <v>13</v>
      </c>
      <c r="B24" s="979" t="s">
        <v>14</v>
      </c>
      <c r="C24" s="979" t="s">
        <v>166</v>
      </c>
      <c r="D24" s="982" t="s">
        <v>16</v>
      </c>
      <c r="E24" s="983"/>
      <c r="F24" s="983"/>
      <c r="G24" s="983"/>
      <c r="H24" s="984"/>
    </row>
    <row r="25" spans="1:8" x14ac:dyDescent="0.25">
      <c r="A25" s="980"/>
      <c r="B25" s="980"/>
      <c r="C25" s="980"/>
      <c r="D25" s="979" t="s">
        <v>167</v>
      </c>
      <c r="E25" s="979" t="s">
        <v>18</v>
      </c>
      <c r="F25" s="979" t="s">
        <v>19</v>
      </c>
      <c r="G25" s="979" t="s">
        <v>20</v>
      </c>
      <c r="H25" s="979" t="s">
        <v>21</v>
      </c>
    </row>
    <row r="26" spans="1:8" x14ac:dyDescent="0.25">
      <c r="A26" s="981"/>
      <c r="B26" s="981"/>
      <c r="C26" s="981"/>
      <c r="D26" s="981"/>
      <c r="E26" s="981"/>
      <c r="F26" s="981"/>
      <c r="G26" s="981"/>
      <c r="H26" s="981"/>
    </row>
    <row r="27" spans="1:8" x14ac:dyDescent="0.25">
      <c r="A27" s="62">
        <v>1</v>
      </c>
      <c r="B27" s="62">
        <v>2</v>
      </c>
      <c r="C27" s="62">
        <v>3</v>
      </c>
      <c r="D27" s="62">
        <v>4</v>
      </c>
      <c r="E27" s="62">
        <v>5</v>
      </c>
      <c r="F27" s="62">
        <v>6</v>
      </c>
      <c r="G27" s="62">
        <v>7</v>
      </c>
      <c r="H27" s="62">
        <v>8</v>
      </c>
    </row>
    <row r="28" spans="1:8" x14ac:dyDescent="0.25">
      <c r="A28" s="987" t="s">
        <v>168</v>
      </c>
      <c r="B28" s="988"/>
      <c r="C28" s="988"/>
      <c r="D28" s="988"/>
      <c r="E28" s="988"/>
      <c r="F28" s="988"/>
      <c r="G28" s="988"/>
      <c r="H28" s="989"/>
    </row>
    <row r="29" spans="1:8" x14ac:dyDescent="0.25">
      <c r="A29" s="63" t="s">
        <v>23</v>
      </c>
      <c r="B29" s="64" t="s">
        <v>169</v>
      </c>
      <c r="C29" s="64" t="s">
        <v>170</v>
      </c>
      <c r="D29" s="65">
        <v>157610.07</v>
      </c>
      <c r="E29" s="65"/>
      <c r="F29" s="65"/>
      <c r="G29" s="65"/>
      <c r="H29" s="65">
        <v>157610.07</v>
      </c>
    </row>
    <row r="30" spans="1:8" x14ac:dyDescent="0.25">
      <c r="A30" s="63" t="s">
        <v>28</v>
      </c>
      <c r="B30" s="64" t="s">
        <v>171</v>
      </c>
      <c r="C30" s="64" t="s">
        <v>172</v>
      </c>
      <c r="D30" s="65">
        <v>946286.81</v>
      </c>
      <c r="E30" s="65"/>
      <c r="F30" s="65"/>
      <c r="G30" s="65"/>
      <c r="H30" s="65">
        <v>946286.81</v>
      </c>
    </row>
    <row r="31" spans="1:8" x14ac:dyDescent="0.25">
      <c r="A31" s="63" t="s">
        <v>31</v>
      </c>
      <c r="B31" s="64" t="s">
        <v>173</v>
      </c>
      <c r="C31" s="64" t="s">
        <v>174</v>
      </c>
      <c r="D31" s="65">
        <v>8671.36</v>
      </c>
      <c r="E31" s="65"/>
      <c r="F31" s="65"/>
      <c r="G31" s="65"/>
      <c r="H31" s="65">
        <v>8671.36</v>
      </c>
    </row>
    <row r="32" spans="1:8" x14ac:dyDescent="0.25">
      <c r="A32" s="66"/>
      <c r="B32" s="990" t="s">
        <v>175</v>
      </c>
      <c r="C32" s="991"/>
      <c r="D32" s="67">
        <v>1112568.24</v>
      </c>
      <c r="E32" s="67"/>
      <c r="F32" s="68"/>
      <c r="G32" s="68"/>
      <c r="H32" s="68">
        <v>1112568.24</v>
      </c>
    </row>
    <row r="33" spans="1:8" x14ac:dyDescent="0.25">
      <c r="A33" s="987" t="s">
        <v>120</v>
      </c>
      <c r="B33" s="988"/>
      <c r="C33" s="988"/>
      <c r="D33" s="988"/>
      <c r="E33" s="988"/>
      <c r="F33" s="988"/>
      <c r="G33" s="988"/>
      <c r="H33" s="989"/>
    </row>
    <row r="34" spans="1:8" x14ac:dyDescent="0.25">
      <c r="A34" s="66"/>
      <c r="B34" s="992" t="s">
        <v>176</v>
      </c>
      <c r="C34" s="993"/>
      <c r="D34" s="67">
        <v>1112568.24</v>
      </c>
      <c r="E34" s="67"/>
      <c r="F34" s="68"/>
      <c r="G34" s="68"/>
      <c r="H34" s="68">
        <v>1112568.24</v>
      </c>
    </row>
    <row r="35" spans="1:8" x14ac:dyDescent="0.25">
      <c r="A35" s="66"/>
      <c r="B35" s="994" t="s">
        <v>130</v>
      </c>
      <c r="C35" s="995"/>
      <c r="D35" s="67"/>
      <c r="E35" s="67"/>
      <c r="F35" s="67"/>
      <c r="G35" s="67"/>
      <c r="H35" s="67"/>
    </row>
    <row r="36" spans="1:8" x14ac:dyDescent="0.25">
      <c r="A36" s="66"/>
      <c r="B36" s="985" t="s">
        <v>131</v>
      </c>
      <c r="C36" s="986"/>
      <c r="D36" s="67"/>
      <c r="E36" s="67"/>
      <c r="F36" s="67"/>
      <c r="G36" s="67"/>
      <c r="H36" s="67">
        <v>47756.35</v>
      </c>
    </row>
    <row r="37" spans="1:8" x14ac:dyDescent="0.25">
      <c r="A37" s="66"/>
      <c r="B37" s="985" t="s">
        <v>132</v>
      </c>
      <c r="C37" s="986"/>
      <c r="D37" s="67"/>
      <c r="E37" s="67"/>
      <c r="F37" s="67"/>
      <c r="G37" s="67"/>
      <c r="H37" s="67">
        <v>77472.429999999993</v>
      </c>
    </row>
    <row r="38" spans="1:8" x14ac:dyDescent="0.25">
      <c r="A38" s="66"/>
      <c r="B38" s="985" t="s">
        <v>133</v>
      </c>
      <c r="C38" s="986"/>
      <c r="D38" s="67"/>
      <c r="E38" s="67"/>
      <c r="F38" s="67"/>
      <c r="G38" s="67"/>
      <c r="H38" s="67">
        <v>19929.45</v>
      </c>
    </row>
    <row r="39" spans="1:8" x14ac:dyDescent="0.25">
      <c r="A39" s="66"/>
      <c r="B39" s="985" t="s">
        <v>134</v>
      </c>
      <c r="C39" s="986"/>
      <c r="D39" s="67"/>
      <c r="E39" s="67"/>
      <c r="F39" s="67"/>
      <c r="G39" s="67"/>
      <c r="H39" s="67">
        <v>744287.16</v>
      </c>
    </row>
    <row r="40" spans="1:8" x14ac:dyDescent="0.25">
      <c r="A40" s="66"/>
      <c r="B40" s="985" t="s">
        <v>135</v>
      </c>
      <c r="C40" s="986"/>
      <c r="D40" s="67"/>
      <c r="E40" s="67"/>
      <c r="F40" s="67"/>
      <c r="G40" s="67"/>
      <c r="H40" s="67">
        <v>78979.61</v>
      </c>
    </row>
    <row r="41" spans="1:8" x14ac:dyDescent="0.25">
      <c r="A41" s="66"/>
      <c r="B41" s="985" t="s">
        <v>136</v>
      </c>
      <c r="C41" s="986"/>
      <c r="D41" s="67"/>
      <c r="E41" s="67"/>
      <c r="F41" s="67"/>
      <c r="G41" s="67"/>
      <c r="H41" s="67">
        <v>81910.17</v>
      </c>
    </row>
    <row r="42" spans="1:8" x14ac:dyDescent="0.25">
      <c r="A42" s="66"/>
      <c r="B42" s="985" t="s">
        <v>137</v>
      </c>
      <c r="C42" s="986"/>
      <c r="D42" s="67"/>
      <c r="E42" s="67"/>
      <c r="F42" s="67"/>
      <c r="G42" s="67"/>
      <c r="H42" s="67">
        <v>62233.08</v>
      </c>
    </row>
    <row r="43" spans="1:8" x14ac:dyDescent="0.25">
      <c r="A43" s="39"/>
      <c r="B43" s="39"/>
      <c r="C43" s="39"/>
      <c r="D43" s="39"/>
      <c r="E43" s="39"/>
      <c r="F43" s="39"/>
      <c r="G43" s="39"/>
      <c r="H43" s="39"/>
    </row>
    <row r="44" spans="1:8" x14ac:dyDescent="0.25">
      <c r="A44" s="69" t="s">
        <v>145</v>
      </c>
      <c r="B44" s="41"/>
      <c r="C44" s="996"/>
      <c r="D44" s="996"/>
      <c r="E44" s="997" t="s">
        <v>177</v>
      </c>
      <c r="F44" s="997"/>
      <c r="G44" s="997"/>
      <c r="H44" s="997"/>
    </row>
    <row r="45" spans="1:8" x14ac:dyDescent="0.25">
      <c r="A45" s="70"/>
      <c r="B45" s="70"/>
      <c r="C45" s="976" t="s">
        <v>144</v>
      </c>
      <c r="D45" s="976" t="s">
        <v>144</v>
      </c>
      <c r="E45" s="976"/>
      <c r="F45" s="976"/>
      <c r="G45" s="976"/>
      <c r="H45" s="976"/>
    </row>
    <row r="46" spans="1:8" x14ac:dyDescent="0.25">
      <c r="A46" s="998" t="s">
        <v>147</v>
      </c>
      <c r="B46" s="998"/>
      <c r="C46" s="998"/>
      <c r="D46" s="998"/>
      <c r="E46" s="997" t="s">
        <v>178</v>
      </c>
      <c r="F46" s="997"/>
      <c r="G46" s="997"/>
      <c r="H46" s="997"/>
    </row>
    <row r="47" spans="1:8" x14ac:dyDescent="0.25">
      <c r="A47" s="70"/>
      <c r="B47" s="70"/>
      <c r="C47" s="976" t="s">
        <v>144</v>
      </c>
      <c r="D47" s="976" t="s">
        <v>144</v>
      </c>
      <c r="E47" s="976"/>
      <c r="F47" s="976"/>
      <c r="G47" s="976"/>
      <c r="H47" s="976"/>
    </row>
    <row r="48" spans="1:8" x14ac:dyDescent="0.25">
      <c r="A48" s="69" t="s">
        <v>179</v>
      </c>
      <c r="C48" s="996" t="s">
        <v>180</v>
      </c>
      <c r="D48" s="996"/>
      <c r="E48" s="999" t="s">
        <v>181</v>
      </c>
      <c r="F48" s="999"/>
      <c r="G48" s="999"/>
      <c r="H48" s="999"/>
    </row>
    <row r="49" spans="1:8" x14ac:dyDescent="0.25">
      <c r="A49" s="71"/>
      <c r="B49" s="72"/>
      <c r="C49" s="976" t="s">
        <v>151</v>
      </c>
      <c r="D49" s="976"/>
      <c r="E49" s="976"/>
      <c r="F49" s="976"/>
      <c r="G49" s="976"/>
      <c r="H49" s="976"/>
    </row>
    <row r="50" spans="1:8" x14ac:dyDescent="0.25">
      <c r="A50" s="69" t="s">
        <v>182</v>
      </c>
      <c r="C50" s="996" t="s">
        <v>183</v>
      </c>
      <c r="D50" s="996"/>
      <c r="E50" s="999" t="s">
        <v>184</v>
      </c>
      <c r="F50" s="999"/>
      <c r="G50" s="999"/>
      <c r="H50" s="999"/>
    </row>
    <row r="51" spans="1:8" x14ac:dyDescent="0.25">
      <c r="A51" s="70"/>
      <c r="B51" s="72"/>
      <c r="C51" s="976" t="s">
        <v>151</v>
      </c>
      <c r="D51" s="976"/>
      <c r="E51" s="976"/>
      <c r="F51" s="976"/>
      <c r="G51" s="976"/>
      <c r="H51" s="976"/>
    </row>
  </sheetData>
  <mergeCells count="40">
    <mergeCell ref="C51:H51"/>
    <mergeCell ref="C44:D44"/>
    <mergeCell ref="E44:H44"/>
    <mergeCell ref="C45:H45"/>
    <mergeCell ref="A46:D46"/>
    <mergeCell ref="E46:H46"/>
    <mergeCell ref="C47:H47"/>
    <mergeCell ref="C48:D48"/>
    <mergeCell ref="E48:H48"/>
    <mergeCell ref="C49:H49"/>
    <mergeCell ref="C50:D50"/>
    <mergeCell ref="E50:H50"/>
    <mergeCell ref="B42:C42"/>
    <mergeCell ref="A28:H28"/>
    <mergeCell ref="B32:C32"/>
    <mergeCell ref="A33:H33"/>
    <mergeCell ref="B34:C34"/>
    <mergeCell ref="B35:C35"/>
    <mergeCell ref="B36:C36"/>
    <mergeCell ref="B37:C37"/>
    <mergeCell ref="B38:C38"/>
    <mergeCell ref="B39:C39"/>
    <mergeCell ref="B40:C40"/>
    <mergeCell ref="B41:C41"/>
    <mergeCell ref="B22:H22"/>
    <mergeCell ref="A24:A26"/>
    <mergeCell ref="B24:B26"/>
    <mergeCell ref="C24:C26"/>
    <mergeCell ref="D24:H24"/>
    <mergeCell ref="D25:D26"/>
    <mergeCell ref="E25:E26"/>
    <mergeCell ref="F25:F26"/>
    <mergeCell ref="G25:G26"/>
    <mergeCell ref="H25:H26"/>
    <mergeCell ref="C13:G13"/>
    <mergeCell ref="B4:G4"/>
    <mergeCell ref="B5:G5"/>
    <mergeCell ref="B7:G7"/>
    <mergeCell ref="B8:G8"/>
    <mergeCell ref="B10:G10"/>
  </mergeCells>
  <pageMargins left="0.70866141732283472" right="0.70866141732283472" top="0.74803149606299213" bottom="0.74803149606299213" header="0.31496062992125984" footer="0.31496062992125984"/>
  <pageSetup paperSize="9" scale="90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0"/>
  <sheetViews>
    <sheetView topLeftCell="A8" workbookViewId="0">
      <selection activeCell="A29" sqref="A29:XFD30"/>
    </sheetView>
  </sheetViews>
  <sheetFormatPr defaultRowHeight="15" x14ac:dyDescent="0.25"/>
  <cols>
    <col min="1" max="1" width="6" customWidth="1"/>
    <col min="2" max="2" width="19.140625" customWidth="1"/>
    <col min="3" max="3" width="50" customWidth="1"/>
    <col min="4" max="4" width="16" customWidth="1"/>
    <col min="5" max="8" width="13.7109375" customWidth="1"/>
  </cols>
  <sheetData>
    <row r="1" spans="1:8" x14ac:dyDescent="0.25">
      <c r="A1" s="39"/>
      <c r="B1" s="39"/>
      <c r="C1" s="39"/>
      <c r="D1" s="39"/>
      <c r="E1" s="39"/>
      <c r="F1" s="39"/>
      <c r="G1" s="39"/>
      <c r="H1" s="40" t="s">
        <v>152</v>
      </c>
    </row>
    <row r="2" spans="1:8" x14ac:dyDescent="0.25">
      <c r="A2" s="41"/>
      <c r="B2" s="41"/>
      <c r="C2" s="41"/>
      <c r="D2" s="41"/>
      <c r="E2" s="41"/>
      <c r="F2" s="41"/>
      <c r="G2" s="41"/>
      <c r="H2" s="42" t="s">
        <v>1</v>
      </c>
    </row>
    <row r="3" spans="1:8" x14ac:dyDescent="0.25">
      <c r="A3" s="41"/>
      <c r="B3" s="41"/>
      <c r="C3" s="41"/>
      <c r="D3" s="41"/>
      <c r="E3" s="41"/>
      <c r="F3" s="41"/>
      <c r="G3" s="41"/>
      <c r="H3" s="40"/>
    </row>
    <row r="4" spans="1:8" ht="18" x14ac:dyDescent="0.25">
      <c r="A4" s="43"/>
      <c r="B4" s="975" t="s">
        <v>185</v>
      </c>
      <c r="C4" s="975"/>
      <c r="D4" s="975"/>
      <c r="E4" s="975"/>
      <c r="F4" s="975"/>
      <c r="G4" s="975"/>
      <c r="H4" s="43"/>
    </row>
    <row r="5" spans="1:8" ht="18" x14ac:dyDescent="0.25">
      <c r="A5" s="43"/>
      <c r="B5" s="976" t="s">
        <v>11</v>
      </c>
      <c r="C5" s="976"/>
      <c r="D5" s="976"/>
      <c r="E5" s="976"/>
      <c r="F5" s="976"/>
      <c r="G5" s="976"/>
      <c r="H5" s="43"/>
    </row>
    <row r="6" spans="1:8" x14ac:dyDescent="0.25">
      <c r="A6" s="44"/>
      <c r="H6" s="44"/>
    </row>
    <row r="7" spans="1:8" ht="18" x14ac:dyDescent="0.25">
      <c r="A7" s="43"/>
      <c r="B7" s="975" t="s">
        <v>33</v>
      </c>
      <c r="C7" s="975"/>
      <c r="D7" s="975"/>
      <c r="E7" s="975"/>
      <c r="F7" s="975"/>
      <c r="G7" s="975"/>
      <c r="H7" s="45"/>
    </row>
    <row r="8" spans="1:8" ht="18" x14ac:dyDescent="0.25">
      <c r="A8" s="43"/>
      <c r="B8" s="976" t="s">
        <v>154</v>
      </c>
      <c r="C8" s="976"/>
      <c r="D8" s="976"/>
      <c r="E8" s="976"/>
      <c r="F8" s="976"/>
      <c r="G8" s="976"/>
      <c r="H8" s="45"/>
    </row>
    <row r="9" spans="1:8" x14ac:dyDescent="0.25">
      <c r="A9" s="45"/>
      <c r="B9" s="46"/>
      <c r="C9" s="46"/>
      <c r="D9" s="46"/>
      <c r="E9" s="46"/>
      <c r="F9" s="46"/>
      <c r="G9" s="46"/>
      <c r="H9" s="45"/>
    </row>
    <row r="10" spans="1:8" x14ac:dyDescent="0.25">
      <c r="A10" s="45"/>
      <c r="B10" s="977" t="s">
        <v>186</v>
      </c>
      <c r="C10" s="977"/>
      <c r="D10" s="977"/>
      <c r="E10" s="977"/>
      <c r="F10" s="977"/>
      <c r="G10" s="977"/>
      <c r="H10" s="45"/>
    </row>
    <row r="11" spans="1:8" x14ac:dyDescent="0.25">
      <c r="A11" s="45"/>
      <c r="B11" s="46"/>
      <c r="C11" s="46"/>
      <c r="D11" s="46"/>
      <c r="E11" s="46"/>
      <c r="F11" s="46"/>
      <c r="G11" s="46"/>
      <c r="H11" s="45"/>
    </row>
    <row r="12" spans="1:8" x14ac:dyDescent="0.25">
      <c r="A12" s="45"/>
      <c r="B12" s="47" t="s">
        <v>156</v>
      </c>
      <c r="C12" s="48" t="s">
        <v>187</v>
      </c>
      <c r="D12" s="48"/>
      <c r="E12" s="48"/>
      <c r="F12" s="48"/>
      <c r="G12" s="48"/>
      <c r="H12" s="45"/>
    </row>
    <row r="13" spans="1:8" x14ac:dyDescent="0.25">
      <c r="A13" s="45"/>
      <c r="B13" s="46"/>
      <c r="C13" s="974" t="s">
        <v>158</v>
      </c>
      <c r="D13" s="974"/>
      <c r="E13" s="974"/>
      <c r="F13" s="974"/>
      <c r="G13" s="974"/>
      <c r="H13" s="45"/>
    </row>
    <row r="14" spans="1:8" x14ac:dyDescent="0.25">
      <c r="A14" s="45"/>
      <c r="B14" s="49" t="s">
        <v>159</v>
      </c>
      <c r="C14" s="50"/>
      <c r="D14" s="50"/>
      <c r="E14" s="50"/>
      <c r="F14" s="51" t="s">
        <v>188</v>
      </c>
      <c r="G14" s="46"/>
      <c r="H14" s="45"/>
    </row>
    <row r="15" spans="1:8" x14ac:dyDescent="0.25">
      <c r="A15" s="45"/>
      <c r="B15" s="46"/>
      <c r="C15" s="46"/>
      <c r="D15" s="46"/>
      <c r="E15" s="46"/>
      <c r="F15" s="46"/>
      <c r="G15" s="46"/>
      <c r="H15" s="45"/>
    </row>
    <row r="16" spans="1:8" x14ac:dyDescent="0.25">
      <c r="A16" s="45"/>
      <c r="B16" s="47" t="s">
        <v>161</v>
      </c>
      <c r="G16" s="46"/>
      <c r="H16" s="45"/>
    </row>
    <row r="17" spans="1:8" x14ac:dyDescent="0.25">
      <c r="A17" s="45"/>
      <c r="B17" s="52" t="s">
        <v>162</v>
      </c>
      <c r="C17" s="50"/>
      <c r="D17" s="53"/>
      <c r="E17" s="50"/>
      <c r="F17" s="53"/>
      <c r="G17" s="46"/>
      <c r="H17" s="45"/>
    </row>
    <row r="18" spans="1:8" x14ac:dyDescent="0.25">
      <c r="A18" s="45"/>
      <c r="B18" s="52"/>
      <c r="C18" s="46"/>
      <c r="D18" s="54" t="s">
        <v>163</v>
      </c>
      <c r="E18" s="46"/>
      <c r="F18" s="54" t="s">
        <v>164</v>
      </c>
      <c r="G18" s="46"/>
      <c r="H18" s="45"/>
    </row>
    <row r="19" spans="1:8" x14ac:dyDescent="0.25">
      <c r="A19" s="45"/>
      <c r="B19" s="41" t="s">
        <v>165</v>
      </c>
      <c r="G19" s="46"/>
      <c r="H19" s="45"/>
    </row>
    <row r="20" spans="1:8" x14ac:dyDescent="0.25">
      <c r="A20" s="41"/>
      <c r="B20" s="52" t="s">
        <v>162</v>
      </c>
      <c r="C20" s="50"/>
      <c r="D20" s="55"/>
      <c r="E20" s="55"/>
      <c r="F20" s="56"/>
      <c r="G20" s="57"/>
      <c r="H20" s="57"/>
    </row>
    <row r="21" spans="1:8" x14ac:dyDescent="0.25">
      <c r="A21" s="41"/>
      <c r="B21" s="52"/>
      <c r="C21" s="46"/>
      <c r="D21" s="58"/>
      <c r="E21" s="58"/>
      <c r="F21" s="59"/>
      <c r="G21" s="57"/>
      <c r="H21" s="57"/>
    </row>
    <row r="22" spans="1:8" x14ac:dyDescent="0.25">
      <c r="A22" s="60"/>
      <c r="B22" s="978" t="s">
        <v>12</v>
      </c>
      <c r="C22" s="978"/>
      <c r="D22" s="978"/>
      <c r="E22" s="978"/>
      <c r="F22" s="978"/>
      <c r="G22" s="978"/>
      <c r="H22" s="978"/>
    </row>
    <row r="23" spans="1:8" x14ac:dyDescent="0.25">
      <c r="A23" s="60"/>
      <c r="B23" s="52"/>
      <c r="C23" s="52"/>
      <c r="D23" s="52"/>
      <c r="E23" s="52"/>
      <c r="F23" s="52"/>
      <c r="G23" s="52"/>
      <c r="H23" s="61"/>
    </row>
    <row r="24" spans="1:8" x14ac:dyDescent="0.25">
      <c r="A24" s="979" t="s">
        <v>13</v>
      </c>
      <c r="B24" s="979" t="s">
        <v>14</v>
      </c>
      <c r="C24" s="979" t="s">
        <v>166</v>
      </c>
      <c r="D24" s="982" t="s">
        <v>16</v>
      </c>
      <c r="E24" s="983"/>
      <c r="F24" s="983"/>
      <c r="G24" s="983"/>
      <c r="H24" s="984"/>
    </row>
    <row r="25" spans="1:8" x14ac:dyDescent="0.25">
      <c r="A25" s="980"/>
      <c r="B25" s="980"/>
      <c r="C25" s="980"/>
      <c r="D25" s="979" t="s">
        <v>167</v>
      </c>
      <c r="E25" s="979" t="s">
        <v>18</v>
      </c>
      <c r="F25" s="979" t="s">
        <v>19</v>
      </c>
      <c r="G25" s="979" t="s">
        <v>20</v>
      </c>
      <c r="H25" s="979" t="s">
        <v>21</v>
      </c>
    </row>
    <row r="26" spans="1:8" x14ac:dyDescent="0.25">
      <c r="A26" s="981"/>
      <c r="B26" s="981"/>
      <c r="C26" s="981"/>
      <c r="D26" s="981"/>
      <c r="E26" s="981"/>
      <c r="F26" s="981"/>
      <c r="G26" s="981"/>
      <c r="H26" s="981"/>
    </row>
    <row r="27" spans="1:8" x14ac:dyDescent="0.25">
      <c r="A27" s="62">
        <v>1</v>
      </c>
      <c r="B27" s="62">
        <v>2</v>
      </c>
      <c r="C27" s="62">
        <v>3</v>
      </c>
      <c r="D27" s="62">
        <v>4</v>
      </c>
      <c r="E27" s="62">
        <v>5</v>
      </c>
      <c r="F27" s="62">
        <v>6</v>
      </c>
      <c r="G27" s="62">
        <v>7</v>
      </c>
      <c r="H27" s="62">
        <v>8</v>
      </c>
    </row>
    <row r="28" spans="1:8" x14ac:dyDescent="0.25">
      <c r="A28" s="987" t="s">
        <v>168</v>
      </c>
      <c r="B28" s="988"/>
      <c r="C28" s="988"/>
      <c r="D28" s="988"/>
      <c r="E28" s="988"/>
      <c r="F28" s="988"/>
      <c r="G28" s="988"/>
      <c r="H28" s="989"/>
    </row>
    <row r="29" spans="1:8" x14ac:dyDescent="0.25">
      <c r="A29" s="63" t="s">
        <v>23</v>
      </c>
      <c r="B29" s="64" t="s">
        <v>189</v>
      </c>
      <c r="C29" s="64" t="s">
        <v>190</v>
      </c>
      <c r="D29" s="65">
        <v>2511.8200000000002</v>
      </c>
      <c r="E29" s="65"/>
      <c r="F29" s="65"/>
      <c r="G29" s="65"/>
      <c r="H29" s="65">
        <v>2511.8200000000002</v>
      </c>
    </row>
    <row r="30" spans="1:8" x14ac:dyDescent="0.25">
      <c r="A30" s="63" t="s">
        <v>28</v>
      </c>
      <c r="B30" s="64" t="s">
        <v>191</v>
      </c>
      <c r="C30" s="64" t="s">
        <v>33</v>
      </c>
      <c r="D30" s="65">
        <v>66726.080000000002</v>
      </c>
      <c r="E30" s="65"/>
      <c r="F30" s="65"/>
      <c r="G30" s="65"/>
      <c r="H30" s="65">
        <v>66726.080000000002</v>
      </c>
    </row>
    <row r="31" spans="1:8" x14ac:dyDescent="0.25">
      <c r="A31" s="66"/>
      <c r="B31" s="990" t="s">
        <v>175</v>
      </c>
      <c r="C31" s="991"/>
      <c r="D31" s="67">
        <v>69237.899999999994</v>
      </c>
      <c r="E31" s="67"/>
      <c r="F31" s="68"/>
      <c r="G31" s="68"/>
      <c r="H31" s="68">
        <v>69237.899999999994</v>
      </c>
    </row>
    <row r="32" spans="1:8" x14ac:dyDescent="0.25">
      <c r="A32" s="987" t="s">
        <v>120</v>
      </c>
      <c r="B32" s="988"/>
      <c r="C32" s="988"/>
      <c r="D32" s="988"/>
      <c r="E32" s="988"/>
      <c r="F32" s="988"/>
      <c r="G32" s="988"/>
      <c r="H32" s="989"/>
    </row>
    <row r="33" spans="1:8" x14ac:dyDescent="0.25">
      <c r="A33" s="66"/>
      <c r="B33" s="992" t="s">
        <v>176</v>
      </c>
      <c r="C33" s="993"/>
      <c r="D33" s="67">
        <v>69237.899999999994</v>
      </c>
      <c r="E33" s="67"/>
      <c r="F33" s="68"/>
      <c r="G33" s="68"/>
      <c r="H33" s="68">
        <v>69237.899999999994</v>
      </c>
    </row>
    <row r="34" spans="1:8" x14ac:dyDescent="0.25">
      <c r="A34" s="66"/>
      <c r="B34" s="994" t="s">
        <v>130</v>
      </c>
      <c r="C34" s="995"/>
      <c r="D34" s="67"/>
      <c r="E34" s="67"/>
      <c r="F34" s="67"/>
      <c r="G34" s="67"/>
      <c r="H34" s="67"/>
    </row>
    <row r="35" spans="1:8" x14ac:dyDescent="0.25">
      <c r="A35" s="66"/>
      <c r="B35" s="985" t="s">
        <v>131</v>
      </c>
      <c r="C35" s="986"/>
      <c r="D35" s="67"/>
      <c r="E35" s="67"/>
      <c r="F35" s="67"/>
      <c r="G35" s="67"/>
      <c r="H35" s="67">
        <v>163.74</v>
      </c>
    </row>
    <row r="36" spans="1:8" x14ac:dyDescent="0.25">
      <c r="A36" s="66"/>
      <c r="B36" s="985" t="s">
        <v>132</v>
      </c>
      <c r="C36" s="986"/>
      <c r="D36" s="67"/>
      <c r="E36" s="67"/>
      <c r="F36" s="67"/>
      <c r="G36" s="67"/>
      <c r="H36" s="67">
        <v>72.36</v>
      </c>
    </row>
    <row r="37" spans="1:8" x14ac:dyDescent="0.25">
      <c r="A37" s="66"/>
      <c r="B37" s="985" t="s">
        <v>133</v>
      </c>
      <c r="C37" s="986"/>
      <c r="D37" s="67"/>
      <c r="E37" s="67"/>
      <c r="F37" s="67"/>
      <c r="G37" s="67"/>
      <c r="H37" s="67">
        <v>24.51</v>
      </c>
    </row>
    <row r="38" spans="1:8" x14ac:dyDescent="0.25">
      <c r="A38" s="66"/>
      <c r="B38" s="985" t="s">
        <v>134</v>
      </c>
      <c r="C38" s="986"/>
      <c r="D38" s="67"/>
      <c r="E38" s="67"/>
      <c r="F38" s="67"/>
      <c r="G38" s="67"/>
      <c r="H38" s="67">
        <v>68593.72</v>
      </c>
    </row>
    <row r="39" spans="1:8" x14ac:dyDescent="0.25">
      <c r="A39" s="66"/>
      <c r="B39" s="985" t="s">
        <v>135</v>
      </c>
      <c r="C39" s="986"/>
      <c r="D39" s="67"/>
      <c r="E39" s="67"/>
      <c r="F39" s="67"/>
      <c r="G39" s="67"/>
      <c r="H39" s="67">
        <v>70.52</v>
      </c>
    </row>
    <row r="40" spans="1:8" x14ac:dyDescent="0.25">
      <c r="A40" s="66"/>
      <c r="B40" s="985" t="s">
        <v>136</v>
      </c>
      <c r="C40" s="986"/>
      <c r="D40" s="67"/>
      <c r="E40" s="67"/>
      <c r="F40" s="67"/>
      <c r="G40" s="67"/>
      <c r="H40" s="67">
        <v>195.21</v>
      </c>
    </row>
    <row r="41" spans="1:8" x14ac:dyDescent="0.25">
      <c r="A41" s="66"/>
      <c r="B41" s="985" t="s">
        <v>137</v>
      </c>
      <c r="C41" s="986"/>
      <c r="D41" s="67"/>
      <c r="E41" s="67"/>
      <c r="F41" s="67"/>
      <c r="G41" s="67"/>
      <c r="H41" s="67">
        <v>117.83</v>
      </c>
    </row>
    <row r="42" spans="1:8" x14ac:dyDescent="0.25">
      <c r="A42" s="39"/>
      <c r="B42" s="39"/>
      <c r="C42" s="39"/>
      <c r="D42" s="39"/>
      <c r="E42" s="39"/>
      <c r="F42" s="39"/>
      <c r="G42" s="39"/>
      <c r="H42" s="39"/>
    </row>
    <row r="43" spans="1:8" x14ac:dyDescent="0.25">
      <c r="A43" s="69" t="s">
        <v>145</v>
      </c>
      <c r="B43" s="41"/>
      <c r="C43" s="996"/>
      <c r="D43" s="996"/>
      <c r="E43" s="997" t="s">
        <v>177</v>
      </c>
      <c r="F43" s="997"/>
      <c r="G43" s="997"/>
      <c r="H43" s="997"/>
    </row>
    <row r="44" spans="1:8" x14ac:dyDescent="0.25">
      <c r="A44" s="70"/>
      <c r="B44" s="70"/>
      <c r="C44" s="976" t="s">
        <v>144</v>
      </c>
      <c r="D44" s="976" t="s">
        <v>144</v>
      </c>
      <c r="E44" s="976"/>
      <c r="F44" s="976"/>
      <c r="G44" s="976"/>
      <c r="H44" s="976"/>
    </row>
    <row r="45" spans="1:8" x14ac:dyDescent="0.25">
      <c r="A45" s="998" t="s">
        <v>147</v>
      </c>
      <c r="B45" s="998"/>
      <c r="C45" s="998"/>
      <c r="D45" s="998"/>
      <c r="E45" s="997" t="s">
        <v>178</v>
      </c>
      <c r="F45" s="997"/>
      <c r="G45" s="997"/>
      <c r="H45" s="997"/>
    </row>
    <row r="46" spans="1:8" x14ac:dyDescent="0.25">
      <c r="A46" s="70"/>
      <c r="B46" s="70"/>
      <c r="C46" s="976" t="s">
        <v>144</v>
      </c>
      <c r="D46" s="976" t="s">
        <v>144</v>
      </c>
      <c r="E46" s="976"/>
      <c r="F46" s="976"/>
      <c r="G46" s="976"/>
      <c r="H46" s="976"/>
    </row>
    <row r="47" spans="1:8" x14ac:dyDescent="0.25">
      <c r="A47" s="69" t="s">
        <v>179</v>
      </c>
      <c r="C47" s="996" t="s">
        <v>180</v>
      </c>
      <c r="D47" s="996"/>
      <c r="E47" s="999" t="s">
        <v>181</v>
      </c>
      <c r="F47" s="999"/>
      <c r="G47" s="999"/>
      <c r="H47" s="999"/>
    </row>
    <row r="48" spans="1:8" x14ac:dyDescent="0.25">
      <c r="A48" s="71"/>
      <c r="B48" s="72"/>
      <c r="C48" s="976" t="s">
        <v>151</v>
      </c>
      <c r="D48" s="976"/>
      <c r="E48" s="976"/>
      <c r="F48" s="976"/>
      <c r="G48" s="976"/>
      <c r="H48" s="976"/>
    </row>
    <row r="49" spans="1:8" x14ac:dyDescent="0.25">
      <c r="A49" s="69" t="s">
        <v>182</v>
      </c>
      <c r="C49" s="996" t="s">
        <v>183</v>
      </c>
      <c r="D49" s="996"/>
      <c r="E49" s="999" t="s">
        <v>184</v>
      </c>
      <c r="F49" s="999"/>
      <c r="G49" s="999"/>
      <c r="H49" s="999"/>
    </row>
    <row r="50" spans="1:8" x14ac:dyDescent="0.25">
      <c r="A50" s="70"/>
      <c r="B50" s="72"/>
      <c r="C50" s="976" t="s">
        <v>151</v>
      </c>
      <c r="D50" s="976"/>
      <c r="E50" s="976"/>
      <c r="F50" s="976"/>
      <c r="G50" s="976"/>
      <c r="H50" s="976"/>
    </row>
  </sheetData>
  <mergeCells count="40">
    <mergeCell ref="C50:H50"/>
    <mergeCell ref="C43:D43"/>
    <mergeCell ref="E43:H43"/>
    <mergeCell ref="C44:H44"/>
    <mergeCell ref="A45:D45"/>
    <mergeCell ref="E45:H45"/>
    <mergeCell ref="C46:H46"/>
    <mergeCell ref="C47:D47"/>
    <mergeCell ref="E47:H47"/>
    <mergeCell ref="C48:H48"/>
    <mergeCell ref="C49:D49"/>
    <mergeCell ref="E49:H49"/>
    <mergeCell ref="B41:C41"/>
    <mergeCell ref="A28:H28"/>
    <mergeCell ref="B31:C31"/>
    <mergeCell ref="A32:H32"/>
    <mergeCell ref="B33:C33"/>
    <mergeCell ref="B34:C34"/>
    <mergeCell ref="B35:C35"/>
    <mergeCell ref="B36:C36"/>
    <mergeCell ref="B37:C37"/>
    <mergeCell ref="B38:C38"/>
    <mergeCell ref="B39:C39"/>
    <mergeCell ref="B40:C40"/>
    <mergeCell ref="B22:H22"/>
    <mergeCell ref="A24:A26"/>
    <mergeCell ref="B24:B26"/>
    <mergeCell ref="C24:C26"/>
    <mergeCell ref="D24:H24"/>
    <mergeCell ref="D25:D26"/>
    <mergeCell ref="E25:E26"/>
    <mergeCell ref="F25:F26"/>
    <mergeCell ref="G25:G26"/>
    <mergeCell ref="H25:H26"/>
    <mergeCell ref="C13:G13"/>
    <mergeCell ref="B4:G4"/>
    <mergeCell ref="B5:G5"/>
    <mergeCell ref="B7:G7"/>
    <mergeCell ref="B8:G8"/>
    <mergeCell ref="B10:G10"/>
  </mergeCells>
  <pageMargins left="0.70866141732283472" right="0.70866141732283472" top="0.74803149606299213" bottom="0.74803149606299213" header="0.31496062992125984" footer="0.31496062992125984"/>
  <pageSetup paperSize="9" scale="90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8"/>
  <sheetViews>
    <sheetView topLeftCell="A11" workbookViewId="0">
      <selection activeCell="A29" sqref="A29:XFD37"/>
    </sheetView>
  </sheetViews>
  <sheetFormatPr defaultRowHeight="15" x14ac:dyDescent="0.25"/>
  <cols>
    <col min="1" max="1" width="6" customWidth="1"/>
    <col min="2" max="2" width="19.140625" customWidth="1"/>
    <col min="3" max="3" width="50" customWidth="1"/>
    <col min="4" max="4" width="16" customWidth="1"/>
    <col min="5" max="8" width="13.7109375" customWidth="1"/>
  </cols>
  <sheetData>
    <row r="1" spans="1:8" x14ac:dyDescent="0.25">
      <c r="A1" s="39"/>
      <c r="B1" s="39"/>
      <c r="C1" s="39"/>
      <c r="D1" s="39"/>
      <c r="E1" s="39"/>
      <c r="F1" s="39"/>
      <c r="G1" s="39"/>
      <c r="H1" s="40" t="s">
        <v>152</v>
      </c>
    </row>
    <row r="2" spans="1:8" x14ac:dyDescent="0.25">
      <c r="A2" s="41"/>
      <c r="B2" s="41"/>
      <c r="C2" s="41"/>
      <c r="D2" s="41"/>
      <c r="E2" s="41"/>
      <c r="F2" s="41"/>
      <c r="G2" s="41"/>
      <c r="H2" s="42" t="s">
        <v>1</v>
      </c>
    </row>
    <row r="3" spans="1:8" x14ac:dyDescent="0.25">
      <c r="A3" s="41"/>
      <c r="B3" s="41"/>
      <c r="C3" s="41"/>
      <c r="D3" s="41"/>
      <c r="E3" s="41"/>
      <c r="F3" s="41"/>
      <c r="G3" s="41"/>
      <c r="H3" s="40"/>
    </row>
    <row r="4" spans="1:8" ht="18" x14ac:dyDescent="0.25">
      <c r="A4" s="43"/>
      <c r="B4" s="975" t="s">
        <v>153</v>
      </c>
      <c r="C4" s="975"/>
      <c r="D4" s="975"/>
      <c r="E4" s="975"/>
      <c r="F4" s="975"/>
      <c r="G4" s="975"/>
      <c r="H4" s="43"/>
    </row>
    <row r="5" spans="1:8" ht="18" x14ac:dyDescent="0.25">
      <c r="A5" s="43"/>
      <c r="B5" s="976" t="s">
        <v>11</v>
      </c>
      <c r="C5" s="976"/>
      <c r="D5" s="976"/>
      <c r="E5" s="976"/>
      <c r="F5" s="976"/>
      <c r="G5" s="976"/>
      <c r="H5" s="43"/>
    </row>
    <row r="6" spans="1:8" x14ac:dyDescent="0.25">
      <c r="A6" s="44"/>
      <c r="H6" s="44"/>
    </row>
    <row r="7" spans="1:8" ht="18" x14ac:dyDescent="0.25">
      <c r="A7" s="43"/>
      <c r="B7" s="975" t="s">
        <v>192</v>
      </c>
      <c r="C7" s="975"/>
      <c r="D7" s="975"/>
      <c r="E7" s="975"/>
      <c r="F7" s="975"/>
      <c r="G7" s="975"/>
      <c r="H7" s="45"/>
    </row>
    <row r="8" spans="1:8" ht="18" x14ac:dyDescent="0.25">
      <c r="A8" s="43"/>
      <c r="B8" s="976" t="s">
        <v>154</v>
      </c>
      <c r="C8" s="976"/>
      <c r="D8" s="976"/>
      <c r="E8" s="976"/>
      <c r="F8" s="976"/>
      <c r="G8" s="976"/>
      <c r="H8" s="45"/>
    </row>
    <row r="9" spans="1:8" x14ac:dyDescent="0.25">
      <c r="A9" s="45"/>
      <c r="B9" s="46"/>
      <c r="C9" s="46"/>
      <c r="D9" s="46"/>
      <c r="E9" s="46"/>
      <c r="F9" s="46"/>
      <c r="G9" s="46"/>
      <c r="H9" s="45"/>
    </row>
    <row r="10" spans="1:8" x14ac:dyDescent="0.25">
      <c r="A10" s="45"/>
      <c r="B10" s="977" t="s">
        <v>193</v>
      </c>
      <c r="C10" s="977"/>
      <c r="D10" s="977"/>
      <c r="E10" s="977"/>
      <c r="F10" s="977"/>
      <c r="G10" s="977"/>
      <c r="H10" s="45"/>
    </row>
    <row r="11" spans="1:8" x14ac:dyDescent="0.25">
      <c r="A11" s="45"/>
      <c r="B11" s="46"/>
      <c r="C11" s="46"/>
      <c r="D11" s="46"/>
      <c r="E11" s="46"/>
      <c r="F11" s="46"/>
      <c r="G11" s="46"/>
      <c r="H11" s="45"/>
    </row>
    <row r="12" spans="1:8" x14ac:dyDescent="0.25">
      <c r="A12" s="45"/>
      <c r="B12" s="47" t="s">
        <v>156</v>
      </c>
      <c r="C12" s="48" t="s">
        <v>194</v>
      </c>
      <c r="D12" s="48"/>
      <c r="E12" s="48"/>
      <c r="F12" s="48"/>
      <c r="G12" s="48"/>
      <c r="H12" s="45"/>
    </row>
    <row r="13" spans="1:8" x14ac:dyDescent="0.25">
      <c r="A13" s="45"/>
      <c r="B13" s="46"/>
      <c r="C13" s="974" t="s">
        <v>158</v>
      </c>
      <c r="D13" s="974"/>
      <c r="E13" s="974"/>
      <c r="F13" s="974"/>
      <c r="G13" s="974"/>
      <c r="H13" s="45"/>
    </row>
    <row r="14" spans="1:8" x14ac:dyDescent="0.25">
      <c r="A14" s="45"/>
      <c r="B14" s="49" t="s">
        <v>159</v>
      </c>
      <c r="C14" s="50"/>
      <c r="D14" s="50"/>
      <c r="E14" s="50"/>
      <c r="F14" s="51" t="s">
        <v>195</v>
      </c>
      <c r="G14" s="46"/>
      <c r="H14" s="45"/>
    </row>
    <row r="15" spans="1:8" x14ac:dyDescent="0.25">
      <c r="A15" s="45"/>
      <c r="B15" s="46"/>
      <c r="C15" s="46"/>
      <c r="D15" s="46"/>
      <c r="E15" s="46"/>
      <c r="F15" s="46"/>
      <c r="G15" s="46"/>
      <c r="H15" s="45"/>
    </row>
    <row r="16" spans="1:8" x14ac:dyDescent="0.25">
      <c r="A16" s="45"/>
      <c r="B16" s="47" t="s">
        <v>161</v>
      </c>
      <c r="G16" s="46"/>
      <c r="H16" s="45"/>
    </row>
    <row r="17" spans="1:8" x14ac:dyDescent="0.25">
      <c r="A17" s="45"/>
      <c r="B17" s="52" t="s">
        <v>162</v>
      </c>
      <c r="C17" s="50"/>
      <c r="D17" s="53"/>
      <c r="E17" s="50"/>
      <c r="F17" s="53"/>
      <c r="G17" s="46"/>
      <c r="H17" s="45"/>
    </row>
    <row r="18" spans="1:8" x14ac:dyDescent="0.25">
      <c r="A18" s="45"/>
      <c r="B18" s="52"/>
      <c r="C18" s="46"/>
      <c r="D18" s="54" t="s">
        <v>163</v>
      </c>
      <c r="E18" s="46"/>
      <c r="F18" s="54" t="s">
        <v>164</v>
      </c>
      <c r="G18" s="46"/>
      <c r="H18" s="45"/>
    </row>
    <row r="19" spans="1:8" x14ac:dyDescent="0.25">
      <c r="A19" s="45"/>
      <c r="B19" s="41" t="s">
        <v>165</v>
      </c>
      <c r="G19" s="46"/>
      <c r="H19" s="45"/>
    </row>
    <row r="20" spans="1:8" x14ac:dyDescent="0.25">
      <c r="A20" s="41"/>
      <c r="B20" s="52" t="s">
        <v>162</v>
      </c>
      <c r="C20" s="50"/>
      <c r="D20" s="55"/>
      <c r="E20" s="55"/>
      <c r="F20" s="56"/>
      <c r="G20" s="57"/>
      <c r="H20" s="57"/>
    </row>
    <row r="21" spans="1:8" x14ac:dyDescent="0.25">
      <c r="A21" s="41"/>
      <c r="B21" s="52"/>
      <c r="C21" s="46"/>
      <c r="D21" s="58"/>
      <c r="E21" s="58"/>
      <c r="F21" s="59"/>
      <c r="G21" s="57"/>
      <c r="H21" s="57"/>
    </row>
    <row r="22" spans="1:8" x14ac:dyDescent="0.25">
      <c r="A22" s="60"/>
      <c r="B22" s="978" t="s">
        <v>12</v>
      </c>
      <c r="C22" s="978"/>
      <c r="D22" s="978"/>
      <c r="E22" s="978"/>
      <c r="F22" s="978"/>
      <c r="G22" s="978"/>
      <c r="H22" s="978"/>
    </row>
    <row r="23" spans="1:8" x14ac:dyDescent="0.25">
      <c r="A23" s="60"/>
      <c r="B23" s="52"/>
      <c r="C23" s="52"/>
      <c r="D23" s="52"/>
      <c r="E23" s="52"/>
      <c r="F23" s="52"/>
      <c r="G23" s="52"/>
      <c r="H23" s="61"/>
    </row>
    <row r="24" spans="1:8" x14ac:dyDescent="0.25">
      <c r="A24" s="979" t="s">
        <v>13</v>
      </c>
      <c r="B24" s="979" t="s">
        <v>14</v>
      </c>
      <c r="C24" s="979" t="s">
        <v>166</v>
      </c>
      <c r="D24" s="982" t="s">
        <v>16</v>
      </c>
      <c r="E24" s="983"/>
      <c r="F24" s="983"/>
      <c r="G24" s="983"/>
      <c r="H24" s="984"/>
    </row>
    <row r="25" spans="1:8" x14ac:dyDescent="0.25">
      <c r="A25" s="980"/>
      <c r="B25" s="980"/>
      <c r="C25" s="980"/>
      <c r="D25" s="979" t="s">
        <v>167</v>
      </c>
      <c r="E25" s="979" t="s">
        <v>18</v>
      </c>
      <c r="F25" s="979" t="s">
        <v>19</v>
      </c>
      <c r="G25" s="979" t="s">
        <v>20</v>
      </c>
      <c r="H25" s="979" t="s">
        <v>21</v>
      </c>
    </row>
    <row r="26" spans="1:8" x14ac:dyDescent="0.25">
      <c r="A26" s="981"/>
      <c r="B26" s="981"/>
      <c r="C26" s="981"/>
      <c r="D26" s="981"/>
      <c r="E26" s="981"/>
      <c r="F26" s="981"/>
      <c r="G26" s="981"/>
      <c r="H26" s="981"/>
    </row>
    <row r="27" spans="1:8" x14ac:dyDescent="0.25">
      <c r="A27" s="62">
        <v>1</v>
      </c>
      <c r="B27" s="62">
        <v>2</v>
      </c>
      <c r="C27" s="62">
        <v>3</v>
      </c>
      <c r="D27" s="62">
        <v>4</v>
      </c>
      <c r="E27" s="62">
        <v>5</v>
      </c>
      <c r="F27" s="62">
        <v>6</v>
      </c>
      <c r="G27" s="62">
        <v>7</v>
      </c>
      <c r="H27" s="62">
        <v>8</v>
      </c>
    </row>
    <row r="28" spans="1:8" x14ac:dyDescent="0.25">
      <c r="A28" s="987" t="s">
        <v>168</v>
      </c>
      <c r="B28" s="988"/>
      <c r="C28" s="988"/>
      <c r="D28" s="988"/>
      <c r="E28" s="988"/>
      <c r="F28" s="988"/>
      <c r="G28" s="988"/>
      <c r="H28" s="989"/>
    </row>
    <row r="29" spans="1:8" x14ac:dyDescent="0.25">
      <c r="A29" s="63" t="s">
        <v>23</v>
      </c>
      <c r="B29" s="64" t="s">
        <v>196</v>
      </c>
      <c r="C29" s="64" t="s">
        <v>197</v>
      </c>
      <c r="D29" s="65">
        <v>4474.38</v>
      </c>
      <c r="E29" s="65"/>
      <c r="F29" s="65"/>
      <c r="G29" s="65"/>
      <c r="H29" s="65">
        <v>4474.38</v>
      </c>
    </row>
    <row r="30" spans="1:8" x14ac:dyDescent="0.25">
      <c r="A30" s="63" t="s">
        <v>28</v>
      </c>
      <c r="B30" s="64" t="s">
        <v>198</v>
      </c>
      <c r="C30" s="64" t="s">
        <v>199</v>
      </c>
      <c r="D30" s="65">
        <v>8780.94</v>
      </c>
      <c r="E30" s="65"/>
      <c r="F30" s="65"/>
      <c r="G30" s="65"/>
      <c r="H30" s="65">
        <v>8780.94</v>
      </c>
    </row>
    <row r="31" spans="1:8" x14ac:dyDescent="0.25">
      <c r="A31" s="63" t="s">
        <v>31</v>
      </c>
      <c r="B31" s="64" t="s">
        <v>200</v>
      </c>
      <c r="C31" s="64" t="s">
        <v>201</v>
      </c>
      <c r="D31" s="65">
        <v>141.37</v>
      </c>
      <c r="E31" s="65">
        <v>1078.96</v>
      </c>
      <c r="F31" s="65">
        <v>52.08</v>
      </c>
      <c r="G31" s="65"/>
      <c r="H31" s="65">
        <v>1272.4100000000001</v>
      </c>
    </row>
    <row r="32" spans="1:8" x14ac:dyDescent="0.25">
      <c r="A32" s="63" t="s">
        <v>36</v>
      </c>
      <c r="B32" s="64" t="s">
        <v>202</v>
      </c>
      <c r="C32" s="64" t="s">
        <v>203</v>
      </c>
      <c r="D32" s="65">
        <v>76.760000000000005</v>
      </c>
      <c r="E32" s="65"/>
      <c r="F32" s="65">
        <v>39.24</v>
      </c>
      <c r="G32" s="65"/>
      <c r="H32" s="65">
        <v>116</v>
      </c>
    </row>
    <row r="33" spans="1:8" x14ac:dyDescent="0.25">
      <c r="A33" s="63" t="s">
        <v>41</v>
      </c>
      <c r="B33" s="64" t="s">
        <v>204</v>
      </c>
      <c r="C33" s="64" t="s">
        <v>205</v>
      </c>
      <c r="D33" s="65">
        <v>129.38999999999999</v>
      </c>
      <c r="E33" s="65"/>
      <c r="F33" s="65"/>
      <c r="G33" s="65"/>
      <c r="H33" s="65">
        <v>129.38999999999999</v>
      </c>
    </row>
    <row r="34" spans="1:8" ht="22.5" x14ac:dyDescent="0.25">
      <c r="A34" s="63" t="s">
        <v>44</v>
      </c>
      <c r="B34" s="64" t="s">
        <v>206</v>
      </c>
      <c r="C34" s="64" t="s">
        <v>207</v>
      </c>
      <c r="D34" s="65">
        <v>216.28</v>
      </c>
      <c r="E34" s="65">
        <v>200.99</v>
      </c>
      <c r="F34" s="65">
        <v>1165.69</v>
      </c>
      <c r="G34" s="65"/>
      <c r="H34" s="65">
        <v>1582.96</v>
      </c>
    </row>
    <row r="35" spans="1:8" x14ac:dyDescent="0.25">
      <c r="A35" s="63" t="s">
        <v>49</v>
      </c>
      <c r="B35" s="64" t="s">
        <v>208</v>
      </c>
      <c r="C35" s="64" t="s">
        <v>209</v>
      </c>
      <c r="D35" s="65"/>
      <c r="E35" s="65">
        <v>14.5</v>
      </c>
      <c r="F35" s="65">
        <v>2291.5700000000002</v>
      </c>
      <c r="G35" s="65"/>
      <c r="H35" s="65">
        <v>2306.0700000000002</v>
      </c>
    </row>
    <row r="36" spans="1:8" x14ac:dyDescent="0.25">
      <c r="A36" s="63" t="s">
        <v>54</v>
      </c>
      <c r="B36" s="64" t="s">
        <v>210</v>
      </c>
      <c r="C36" s="64" t="s">
        <v>211</v>
      </c>
      <c r="D36" s="65">
        <v>2507.11</v>
      </c>
      <c r="E36" s="65"/>
      <c r="F36" s="65"/>
      <c r="G36" s="65"/>
      <c r="H36" s="65">
        <v>2507.11</v>
      </c>
    </row>
    <row r="37" spans="1:8" x14ac:dyDescent="0.25">
      <c r="A37" s="63" t="s">
        <v>61</v>
      </c>
      <c r="B37" s="64" t="s">
        <v>212</v>
      </c>
      <c r="C37" s="64" t="s">
        <v>213</v>
      </c>
      <c r="D37" s="65">
        <v>100.94</v>
      </c>
      <c r="E37" s="65">
        <v>8325.6</v>
      </c>
      <c r="F37" s="65">
        <v>45267.57</v>
      </c>
      <c r="G37" s="65"/>
      <c r="H37" s="65">
        <v>53694.11</v>
      </c>
    </row>
    <row r="38" spans="1:8" x14ac:dyDescent="0.25">
      <c r="A38" s="66"/>
      <c r="B38" s="990" t="s">
        <v>175</v>
      </c>
      <c r="C38" s="991"/>
      <c r="D38" s="67">
        <v>16427.169999999998</v>
      </c>
      <c r="E38" s="67">
        <v>9620.0499999999993</v>
      </c>
      <c r="F38" s="68">
        <v>48816.15</v>
      </c>
      <c r="G38" s="68"/>
      <c r="H38" s="68">
        <v>74863.37</v>
      </c>
    </row>
    <row r="39" spans="1:8" x14ac:dyDescent="0.25">
      <c r="A39" s="987" t="s">
        <v>120</v>
      </c>
      <c r="B39" s="988"/>
      <c r="C39" s="988"/>
      <c r="D39" s="988"/>
      <c r="E39" s="988"/>
      <c r="F39" s="988"/>
      <c r="G39" s="988"/>
      <c r="H39" s="989"/>
    </row>
    <row r="40" spans="1:8" x14ac:dyDescent="0.25">
      <c r="A40" s="66"/>
      <c r="B40" s="992" t="s">
        <v>176</v>
      </c>
      <c r="C40" s="993"/>
      <c r="D40" s="67">
        <v>16427.169999999998</v>
      </c>
      <c r="E40" s="67">
        <v>9620.0499999999993</v>
      </c>
      <c r="F40" s="68">
        <v>48816.15</v>
      </c>
      <c r="G40" s="68"/>
      <c r="H40" s="68">
        <v>74863.37</v>
      </c>
    </row>
    <row r="41" spans="1:8" x14ac:dyDescent="0.25">
      <c r="A41" s="66"/>
      <c r="B41" s="994" t="s">
        <v>130</v>
      </c>
      <c r="C41" s="995"/>
      <c r="D41" s="67"/>
      <c r="E41" s="67"/>
      <c r="F41" s="67"/>
      <c r="G41" s="67"/>
      <c r="H41" s="67"/>
    </row>
    <row r="42" spans="1:8" x14ac:dyDescent="0.25">
      <c r="A42" s="66"/>
      <c r="B42" s="985" t="s">
        <v>131</v>
      </c>
      <c r="C42" s="986"/>
      <c r="D42" s="67"/>
      <c r="E42" s="67"/>
      <c r="F42" s="67"/>
      <c r="G42" s="67"/>
      <c r="H42" s="67">
        <v>3715.67</v>
      </c>
    </row>
    <row r="43" spans="1:8" x14ac:dyDescent="0.25">
      <c r="A43" s="66"/>
      <c r="B43" s="985" t="s">
        <v>132</v>
      </c>
      <c r="C43" s="986"/>
      <c r="D43" s="67"/>
      <c r="E43" s="67"/>
      <c r="F43" s="67"/>
      <c r="G43" s="67"/>
      <c r="H43" s="67">
        <v>519.08000000000004</v>
      </c>
    </row>
    <row r="44" spans="1:8" x14ac:dyDescent="0.25">
      <c r="A44" s="66"/>
      <c r="B44" s="985" t="s">
        <v>133</v>
      </c>
      <c r="C44" s="986"/>
      <c r="D44" s="67"/>
      <c r="E44" s="67"/>
      <c r="F44" s="67"/>
      <c r="G44" s="67"/>
      <c r="H44" s="67">
        <v>188.32</v>
      </c>
    </row>
    <row r="45" spans="1:8" x14ac:dyDescent="0.25">
      <c r="A45" s="66"/>
      <c r="B45" s="985" t="s">
        <v>134</v>
      </c>
      <c r="C45" s="986"/>
      <c r="D45" s="67"/>
      <c r="E45" s="67"/>
      <c r="F45" s="67"/>
      <c r="G45" s="67"/>
      <c r="H45" s="67">
        <v>15490.45</v>
      </c>
    </row>
    <row r="46" spans="1:8" x14ac:dyDescent="0.25">
      <c r="A46" s="66"/>
      <c r="B46" s="985" t="s">
        <v>135</v>
      </c>
      <c r="C46" s="986"/>
      <c r="D46" s="67"/>
      <c r="E46" s="67"/>
      <c r="F46" s="67"/>
      <c r="G46" s="67"/>
      <c r="H46" s="67">
        <v>209.05</v>
      </c>
    </row>
    <row r="47" spans="1:8" x14ac:dyDescent="0.25">
      <c r="A47" s="66"/>
      <c r="B47" s="985" t="s">
        <v>136</v>
      </c>
      <c r="C47" s="986"/>
      <c r="D47" s="67"/>
      <c r="E47" s="67"/>
      <c r="F47" s="67"/>
      <c r="G47" s="67"/>
      <c r="H47" s="67">
        <v>3834.65</v>
      </c>
    </row>
    <row r="48" spans="1:8" x14ac:dyDescent="0.25">
      <c r="A48" s="66"/>
      <c r="B48" s="985" t="s">
        <v>137</v>
      </c>
      <c r="C48" s="986"/>
      <c r="D48" s="67"/>
      <c r="E48" s="67"/>
      <c r="F48" s="67"/>
      <c r="G48" s="67"/>
      <c r="H48" s="67">
        <v>2090.0300000000002</v>
      </c>
    </row>
    <row r="49" spans="1:8" x14ac:dyDescent="0.25">
      <c r="A49" s="66"/>
      <c r="B49" s="985" t="s">
        <v>138</v>
      </c>
      <c r="C49" s="986"/>
      <c r="D49" s="67"/>
      <c r="E49" s="67"/>
      <c r="F49" s="67"/>
      <c r="G49" s="67"/>
      <c r="H49" s="67">
        <v>48816.15</v>
      </c>
    </row>
    <row r="50" spans="1:8" x14ac:dyDescent="0.25">
      <c r="A50" s="39"/>
      <c r="B50" s="39"/>
      <c r="C50" s="39"/>
      <c r="D50" s="39"/>
      <c r="E50" s="39"/>
      <c r="F50" s="39"/>
      <c r="G50" s="39"/>
      <c r="H50" s="39"/>
    </row>
    <row r="51" spans="1:8" x14ac:dyDescent="0.25">
      <c r="A51" s="69" t="s">
        <v>145</v>
      </c>
      <c r="B51" s="41"/>
      <c r="C51" s="996"/>
      <c r="D51" s="996"/>
      <c r="E51" s="997" t="s">
        <v>177</v>
      </c>
      <c r="F51" s="997"/>
      <c r="G51" s="997"/>
      <c r="H51" s="997"/>
    </row>
    <row r="52" spans="1:8" x14ac:dyDescent="0.25">
      <c r="A52" s="70"/>
      <c r="B52" s="70"/>
      <c r="C52" s="976" t="s">
        <v>144</v>
      </c>
      <c r="D52" s="976" t="s">
        <v>144</v>
      </c>
      <c r="E52" s="976"/>
      <c r="F52" s="976"/>
      <c r="G52" s="976"/>
      <c r="H52" s="976"/>
    </row>
    <row r="53" spans="1:8" x14ac:dyDescent="0.25">
      <c r="A53" s="998" t="s">
        <v>147</v>
      </c>
      <c r="B53" s="998"/>
      <c r="C53" s="998"/>
      <c r="D53" s="998"/>
      <c r="E53" s="997" t="s">
        <v>178</v>
      </c>
      <c r="F53" s="997"/>
      <c r="G53" s="997"/>
      <c r="H53" s="997"/>
    </row>
    <row r="54" spans="1:8" x14ac:dyDescent="0.25">
      <c r="A54" s="70"/>
      <c r="B54" s="70"/>
      <c r="C54" s="976" t="s">
        <v>144</v>
      </c>
      <c r="D54" s="976" t="s">
        <v>144</v>
      </c>
      <c r="E54" s="976"/>
      <c r="F54" s="976"/>
      <c r="G54" s="976"/>
      <c r="H54" s="976"/>
    </row>
    <row r="55" spans="1:8" x14ac:dyDescent="0.25">
      <c r="A55" s="69" t="s">
        <v>179</v>
      </c>
      <c r="C55" s="996" t="s">
        <v>180</v>
      </c>
      <c r="D55" s="996"/>
      <c r="E55" s="999" t="s">
        <v>181</v>
      </c>
      <c r="F55" s="999"/>
      <c r="G55" s="999"/>
      <c r="H55" s="999"/>
    </row>
    <row r="56" spans="1:8" x14ac:dyDescent="0.25">
      <c r="A56" s="71"/>
      <c r="B56" s="72"/>
      <c r="C56" s="976" t="s">
        <v>151</v>
      </c>
      <c r="D56" s="976"/>
      <c r="E56" s="976"/>
      <c r="F56" s="976"/>
      <c r="G56" s="976"/>
      <c r="H56" s="976"/>
    </row>
    <row r="57" spans="1:8" x14ac:dyDescent="0.25">
      <c r="A57" s="69" t="s">
        <v>182</v>
      </c>
      <c r="C57" s="996" t="s">
        <v>183</v>
      </c>
      <c r="D57" s="996"/>
      <c r="E57" s="999" t="s">
        <v>184</v>
      </c>
      <c r="F57" s="999"/>
      <c r="G57" s="999"/>
      <c r="H57" s="999"/>
    </row>
    <row r="58" spans="1:8" x14ac:dyDescent="0.25">
      <c r="A58" s="70"/>
      <c r="B58" s="72"/>
      <c r="C58" s="976" t="s">
        <v>151</v>
      </c>
      <c r="D58" s="976"/>
      <c r="E58" s="976"/>
      <c r="F58" s="976"/>
      <c r="G58" s="976"/>
      <c r="H58" s="976"/>
    </row>
  </sheetData>
  <mergeCells count="41">
    <mergeCell ref="C58:H58"/>
    <mergeCell ref="C54:H54"/>
    <mergeCell ref="C55:D55"/>
    <mergeCell ref="E55:H55"/>
    <mergeCell ref="C56:H56"/>
    <mergeCell ref="C57:D57"/>
    <mergeCell ref="E57:H57"/>
    <mergeCell ref="B49:C49"/>
    <mergeCell ref="C51:D51"/>
    <mergeCell ref="E51:H51"/>
    <mergeCell ref="C52:H52"/>
    <mergeCell ref="A53:D53"/>
    <mergeCell ref="E53:H53"/>
    <mergeCell ref="B48:C48"/>
    <mergeCell ref="A28:H28"/>
    <mergeCell ref="B38:C38"/>
    <mergeCell ref="A39:H39"/>
    <mergeCell ref="B40:C40"/>
    <mergeCell ref="B41:C41"/>
    <mergeCell ref="B42:C42"/>
    <mergeCell ref="B43:C43"/>
    <mergeCell ref="B44:C44"/>
    <mergeCell ref="B45:C45"/>
    <mergeCell ref="B46:C46"/>
    <mergeCell ref="B47:C47"/>
    <mergeCell ref="B22:H22"/>
    <mergeCell ref="A24:A26"/>
    <mergeCell ref="B24:B26"/>
    <mergeCell ref="C24:C26"/>
    <mergeCell ref="D24:H24"/>
    <mergeCell ref="D25:D26"/>
    <mergeCell ref="E25:E26"/>
    <mergeCell ref="F25:F26"/>
    <mergeCell ref="G25:G26"/>
    <mergeCell ref="H25:H26"/>
    <mergeCell ref="C13:G13"/>
    <mergeCell ref="B4:G4"/>
    <mergeCell ref="B5:G5"/>
    <mergeCell ref="B7:G7"/>
    <mergeCell ref="B8:G8"/>
    <mergeCell ref="B10:G10"/>
  </mergeCells>
  <pageMargins left="0.70866141732283472" right="0.70866141732283472" top="0.74803149606299213" bottom="0.74803149606299213" header="0.31496062992125984" footer="0.31496062992125984"/>
  <pageSetup paperSize="9" scale="90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2"/>
  <sheetViews>
    <sheetView topLeftCell="A8" workbookViewId="0">
      <selection activeCell="A29" sqref="A29:XFD31"/>
    </sheetView>
  </sheetViews>
  <sheetFormatPr defaultRowHeight="15" x14ac:dyDescent="0.25"/>
  <cols>
    <col min="1" max="1" width="6" customWidth="1"/>
    <col min="2" max="2" width="19.140625" customWidth="1"/>
    <col min="3" max="3" width="50" customWidth="1"/>
    <col min="4" max="4" width="16" customWidth="1"/>
    <col min="5" max="8" width="13.7109375" customWidth="1"/>
  </cols>
  <sheetData>
    <row r="1" spans="1:8" x14ac:dyDescent="0.25">
      <c r="A1" s="39"/>
      <c r="B1" s="39"/>
      <c r="C1" s="39"/>
      <c r="D1" s="39"/>
      <c r="E1" s="39"/>
      <c r="F1" s="39"/>
      <c r="G1" s="39"/>
      <c r="H1" s="40" t="s">
        <v>152</v>
      </c>
    </row>
    <row r="2" spans="1:8" x14ac:dyDescent="0.25">
      <c r="A2" s="41"/>
      <c r="B2" s="41"/>
      <c r="C2" s="41"/>
      <c r="D2" s="41"/>
      <c r="E2" s="41"/>
      <c r="F2" s="41"/>
      <c r="G2" s="41"/>
      <c r="H2" s="42" t="s">
        <v>1</v>
      </c>
    </row>
    <row r="3" spans="1:8" x14ac:dyDescent="0.25">
      <c r="A3" s="41"/>
      <c r="B3" s="41"/>
      <c r="C3" s="41"/>
      <c r="D3" s="41"/>
      <c r="E3" s="41"/>
      <c r="F3" s="41"/>
      <c r="G3" s="41"/>
      <c r="H3" s="40"/>
    </row>
    <row r="4" spans="1:8" ht="18" x14ac:dyDescent="0.25">
      <c r="A4" s="43"/>
      <c r="B4" s="975" t="s">
        <v>185</v>
      </c>
      <c r="C4" s="975"/>
      <c r="D4" s="975"/>
      <c r="E4" s="975"/>
      <c r="F4" s="975"/>
      <c r="G4" s="975"/>
      <c r="H4" s="43"/>
    </row>
    <row r="5" spans="1:8" ht="18" x14ac:dyDescent="0.25">
      <c r="A5" s="43"/>
      <c r="B5" s="976" t="s">
        <v>11</v>
      </c>
      <c r="C5" s="976"/>
      <c r="D5" s="976"/>
      <c r="E5" s="976"/>
      <c r="F5" s="976"/>
      <c r="G5" s="976"/>
      <c r="H5" s="43"/>
    </row>
    <row r="6" spans="1:8" x14ac:dyDescent="0.25">
      <c r="A6" s="44"/>
      <c r="H6" s="44"/>
    </row>
    <row r="7" spans="1:8" ht="18" x14ac:dyDescent="0.25">
      <c r="A7" s="43"/>
      <c r="B7" s="975" t="s">
        <v>56</v>
      </c>
      <c r="C7" s="975"/>
      <c r="D7" s="975"/>
      <c r="E7" s="975"/>
      <c r="F7" s="975"/>
      <c r="G7" s="975"/>
      <c r="H7" s="45"/>
    </row>
    <row r="8" spans="1:8" ht="18" x14ac:dyDescent="0.25">
      <c r="A8" s="43"/>
      <c r="B8" s="976" t="s">
        <v>154</v>
      </c>
      <c r="C8" s="976"/>
      <c r="D8" s="976"/>
      <c r="E8" s="976"/>
      <c r="F8" s="976"/>
      <c r="G8" s="976"/>
      <c r="H8" s="45"/>
    </row>
    <row r="9" spans="1:8" x14ac:dyDescent="0.25">
      <c r="A9" s="45"/>
      <c r="B9" s="46"/>
      <c r="C9" s="46"/>
      <c r="D9" s="46"/>
      <c r="E9" s="46"/>
      <c r="F9" s="46"/>
      <c r="G9" s="46"/>
      <c r="H9" s="45"/>
    </row>
    <row r="10" spans="1:8" x14ac:dyDescent="0.25">
      <c r="A10" s="45"/>
      <c r="B10" s="977" t="s">
        <v>214</v>
      </c>
      <c r="C10" s="977"/>
      <c r="D10" s="977"/>
      <c r="E10" s="977"/>
      <c r="F10" s="977"/>
      <c r="G10" s="977"/>
      <c r="H10" s="45"/>
    </row>
    <row r="11" spans="1:8" x14ac:dyDescent="0.25">
      <c r="A11" s="45"/>
      <c r="B11" s="46"/>
      <c r="C11" s="46"/>
      <c r="D11" s="46"/>
      <c r="E11" s="46"/>
      <c r="F11" s="46"/>
      <c r="G11" s="46"/>
      <c r="H11" s="45"/>
    </row>
    <row r="12" spans="1:8" x14ac:dyDescent="0.25">
      <c r="A12" s="45"/>
      <c r="B12" s="47" t="s">
        <v>156</v>
      </c>
      <c r="C12" s="48" t="s">
        <v>187</v>
      </c>
      <c r="D12" s="48"/>
      <c r="E12" s="48"/>
      <c r="F12" s="48"/>
      <c r="G12" s="48"/>
      <c r="H12" s="45"/>
    </row>
    <row r="13" spans="1:8" x14ac:dyDescent="0.25">
      <c r="A13" s="45"/>
      <c r="B13" s="46"/>
      <c r="C13" s="974" t="s">
        <v>158</v>
      </c>
      <c r="D13" s="974"/>
      <c r="E13" s="974"/>
      <c r="F13" s="974"/>
      <c r="G13" s="974"/>
      <c r="H13" s="45"/>
    </row>
    <row r="14" spans="1:8" x14ac:dyDescent="0.25">
      <c r="A14" s="45"/>
      <c r="B14" s="49" t="s">
        <v>159</v>
      </c>
      <c r="C14" s="50"/>
      <c r="D14" s="50"/>
      <c r="E14" s="50"/>
      <c r="F14" s="51" t="s">
        <v>215</v>
      </c>
      <c r="G14" s="46"/>
      <c r="H14" s="45"/>
    </row>
    <row r="15" spans="1:8" x14ac:dyDescent="0.25">
      <c r="A15" s="45"/>
      <c r="B15" s="46"/>
      <c r="C15" s="46"/>
      <c r="D15" s="46"/>
      <c r="E15" s="46"/>
      <c r="F15" s="46"/>
      <c r="G15" s="46"/>
      <c r="H15" s="45"/>
    </row>
    <row r="16" spans="1:8" x14ac:dyDescent="0.25">
      <c r="A16" s="45"/>
      <c r="B16" s="47" t="s">
        <v>161</v>
      </c>
      <c r="G16" s="46"/>
      <c r="H16" s="45"/>
    </row>
    <row r="17" spans="1:8" x14ac:dyDescent="0.25">
      <c r="A17" s="45"/>
      <c r="B17" s="52" t="s">
        <v>162</v>
      </c>
      <c r="C17" s="50"/>
      <c r="D17" s="53"/>
      <c r="E17" s="50"/>
      <c r="F17" s="53"/>
      <c r="G17" s="46"/>
      <c r="H17" s="45"/>
    </row>
    <row r="18" spans="1:8" x14ac:dyDescent="0.25">
      <c r="A18" s="45"/>
      <c r="B18" s="52"/>
      <c r="C18" s="46"/>
      <c r="D18" s="54" t="s">
        <v>163</v>
      </c>
      <c r="E18" s="46"/>
      <c r="F18" s="54" t="s">
        <v>164</v>
      </c>
      <c r="G18" s="46"/>
      <c r="H18" s="45"/>
    </row>
    <row r="19" spans="1:8" x14ac:dyDescent="0.25">
      <c r="A19" s="45"/>
      <c r="B19" s="41" t="s">
        <v>165</v>
      </c>
      <c r="G19" s="46"/>
      <c r="H19" s="45"/>
    </row>
    <row r="20" spans="1:8" x14ac:dyDescent="0.25">
      <c r="A20" s="41"/>
      <c r="B20" s="52" t="s">
        <v>162</v>
      </c>
      <c r="C20" s="50"/>
      <c r="D20" s="55"/>
      <c r="E20" s="55"/>
      <c r="F20" s="56"/>
      <c r="G20" s="57"/>
      <c r="H20" s="57"/>
    </row>
    <row r="21" spans="1:8" x14ac:dyDescent="0.25">
      <c r="A21" s="41"/>
      <c r="B21" s="52"/>
      <c r="C21" s="46"/>
      <c r="D21" s="58"/>
      <c r="E21" s="58"/>
      <c r="F21" s="59"/>
      <c r="G21" s="57"/>
      <c r="H21" s="57"/>
    </row>
    <row r="22" spans="1:8" x14ac:dyDescent="0.25">
      <c r="A22" s="60"/>
      <c r="B22" s="978" t="s">
        <v>12</v>
      </c>
      <c r="C22" s="978"/>
      <c r="D22" s="978"/>
      <c r="E22" s="978"/>
      <c r="F22" s="978"/>
      <c r="G22" s="978"/>
      <c r="H22" s="978"/>
    </row>
    <row r="23" spans="1:8" x14ac:dyDescent="0.25">
      <c r="A23" s="60"/>
      <c r="B23" s="52"/>
      <c r="C23" s="52"/>
      <c r="D23" s="52"/>
      <c r="E23" s="52"/>
      <c r="F23" s="52"/>
      <c r="G23" s="52"/>
      <c r="H23" s="61"/>
    </row>
    <row r="24" spans="1:8" x14ac:dyDescent="0.25">
      <c r="A24" s="979" t="s">
        <v>13</v>
      </c>
      <c r="B24" s="979" t="s">
        <v>14</v>
      </c>
      <c r="C24" s="979" t="s">
        <v>166</v>
      </c>
      <c r="D24" s="982" t="s">
        <v>16</v>
      </c>
      <c r="E24" s="983"/>
      <c r="F24" s="983"/>
      <c r="G24" s="983"/>
      <c r="H24" s="984"/>
    </row>
    <row r="25" spans="1:8" x14ac:dyDescent="0.25">
      <c r="A25" s="980"/>
      <c r="B25" s="980"/>
      <c r="C25" s="980"/>
      <c r="D25" s="979" t="s">
        <v>167</v>
      </c>
      <c r="E25" s="979" t="s">
        <v>18</v>
      </c>
      <c r="F25" s="979" t="s">
        <v>19</v>
      </c>
      <c r="G25" s="979" t="s">
        <v>20</v>
      </c>
      <c r="H25" s="979" t="s">
        <v>21</v>
      </c>
    </row>
    <row r="26" spans="1:8" x14ac:dyDescent="0.25">
      <c r="A26" s="981"/>
      <c r="B26" s="981"/>
      <c r="C26" s="981"/>
      <c r="D26" s="981"/>
      <c r="E26" s="981"/>
      <c r="F26" s="981"/>
      <c r="G26" s="981"/>
      <c r="H26" s="981"/>
    </row>
    <row r="27" spans="1:8" x14ac:dyDescent="0.25">
      <c r="A27" s="62">
        <v>1</v>
      </c>
      <c r="B27" s="62">
        <v>2</v>
      </c>
      <c r="C27" s="62">
        <v>3</v>
      </c>
      <c r="D27" s="62">
        <v>4</v>
      </c>
      <c r="E27" s="62">
        <v>5</v>
      </c>
      <c r="F27" s="62">
        <v>6</v>
      </c>
      <c r="G27" s="62">
        <v>7</v>
      </c>
      <c r="H27" s="62">
        <v>8</v>
      </c>
    </row>
    <row r="28" spans="1:8" x14ac:dyDescent="0.25">
      <c r="A28" s="987" t="s">
        <v>168</v>
      </c>
      <c r="B28" s="988"/>
      <c r="C28" s="988"/>
      <c r="D28" s="988"/>
      <c r="E28" s="988"/>
      <c r="F28" s="988"/>
      <c r="G28" s="988"/>
      <c r="H28" s="989"/>
    </row>
    <row r="29" spans="1:8" x14ac:dyDescent="0.25">
      <c r="A29" s="63" t="s">
        <v>23</v>
      </c>
      <c r="B29" s="64" t="s">
        <v>216</v>
      </c>
      <c r="C29" s="64" t="s">
        <v>217</v>
      </c>
      <c r="D29" s="65">
        <v>30.96</v>
      </c>
      <c r="E29" s="65">
        <v>0.03</v>
      </c>
      <c r="F29" s="65"/>
      <c r="G29" s="65"/>
      <c r="H29" s="65">
        <v>30.99</v>
      </c>
    </row>
    <row r="30" spans="1:8" x14ac:dyDescent="0.25">
      <c r="A30" s="63" t="s">
        <v>28</v>
      </c>
      <c r="B30" s="64" t="s">
        <v>218</v>
      </c>
      <c r="C30" s="64" t="s">
        <v>219</v>
      </c>
      <c r="D30" s="65">
        <v>47.27</v>
      </c>
      <c r="E30" s="65"/>
      <c r="F30" s="65"/>
      <c r="G30" s="65"/>
      <c r="H30" s="65">
        <v>47.27</v>
      </c>
    </row>
    <row r="31" spans="1:8" x14ac:dyDescent="0.25">
      <c r="A31" s="63" t="s">
        <v>31</v>
      </c>
      <c r="B31" s="64" t="s">
        <v>220</v>
      </c>
      <c r="C31" s="64" t="s">
        <v>221</v>
      </c>
      <c r="D31" s="65">
        <v>29479.68</v>
      </c>
      <c r="E31" s="65"/>
      <c r="F31" s="65"/>
      <c r="G31" s="65"/>
      <c r="H31" s="65">
        <v>29479.68</v>
      </c>
    </row>
    <row r="32" spans="1:8" x14ac:dyDescent="0.25">
      <c r="A32" s="66"/>
      <c r="B32" s="990" t="s">
        <v>175</v>
      </c>
      <c r="C32" s="991"/>
      <c r="D32" s="67">
        <v>29557.91</v>
      </c>
      <c r="E32" s="67">
        <v>0.03</v>
      </c>
      <c r="F32" s="68"/>
      <c r="G32" s="68"/>
      <c r="H32" s="68">
        <v>29557.94</v>
      </c>
    </row>
    <row r="33" spans="1:8" x14ac:dyDescent="0.25">
      <c r="A33" s="987" t="s">
        <v>120</v>
      </c>
      <c r="B33" s="988"/>
      <c r="C33" s="988"/>
      <c r="D33" s="988"/>
      <c r="E33" s="988"/>
      <c r="F33" s="988"/>
      <c r="G33" s="988"/>
      <c r="H33" s="989"/>
    </row>
    <row r="34" spans="1:8" x14ac:dyDescent="0.25">
      <c r="A34" s="66"/>
      <c r="B34" s="992" t="s">
        <v>176</v>
      </c>
      <c r="C34" s="993"/>
      <c r="D34" s="67">
        <v>29557.91</v>
      </c>
      <c r="E34" s="67">
        <v>0.03</v>
      </c>
      <c r="F34" s="68"/>
      <c r="G34" s="68"/>
      <c r="H34" s="68">
        <v>29557.94</v>
      </c>
    </row>
    <row r="35" spans="1:8" x14ac:dyDescent="0.25">
      <c r="A35" s="66"/>
      <c r="B35" s="994" t="s">
        <v>130</v>
      </c>
      <c r="C35" s="995"/>
      <c r="D35" s="67"/>
      <c r="E35" s="67"/>
      <c r="F35" s="67"/>
      <c r="G35" s="67"/>
      <c r="H35" s="67"/>
    </row>
    <row r="36" spans="1:8" x14ac:dyDescent="0.25">
      <c r="A36" s="66"/>
      <c r="B36" s="985" t="s">
        <v>131</v>
      </c>
      <c r="C36" s="986"/>
      <c r="D36" s="67"/>
      <c r="E36" s="67"/>
      <c r="F36" s="67"/>
      <c r="G36" s="67"/>
      <c r="H36" s="67">
        <v>2591.54</v>
      </c>
    </row>
    <row r="37" spans="1:8" x14ac:dyDescent="0.25">
      <c r="A37" s="66"/>
      <c r="B37" s="985" t="s">
        <v>132</v>
      </c>
      <c r="C37" s="986"/>
      <c r="D37" s="67"/>
      <c r="E37" s="67"/>
      <c r="F37" s="67"/>
      <c r="G37" s="67"/>
      <c r="H37" s="67">
        <v>1485.31</v>
      </c>
    </row>
    <row r="38" spans="1:8" x14ac:dyDescent="0.25">
      <c r="A38" s="66"/>
      <c r="B38" s="985" t="s">
        <v>133</v>
      </c>
      <c r="C38" s="986"/>
      <c r="D38" s="67"/>
      <c r="E38" s="67"/>
      <c r="F38" s="67"/>
      <c r="G38" s="67"/>
      <c r="H38" s="67">
        <v>431.13</v>
      </c>
    </row>
    <row r="39" spans="1:8" x14ac:dyDescent="0.25">
      <c r="A39" s="66"/>
      <c r="B39" s="985" t="s">
        <v>134</v>
      </c>
      <c r="C39" s="986"/>
      <c r="D39" s="67"/>
      <c r="E39" s="67"/>
      <c r="F39" s="67"/>
      <c r="G39" s="67"/>
      <c r="H39" s="67">
        <v>18778.490000000002</v>
      </c>
    </row>
    <row r="40" spans="1:8" x14ac:dyDescent="0.25">
      <c r="A40" s="66"/>
      <c r="B40" s="985" t="s">
        <v>135</v>
      </c>
      <c r="C40" s="986"/>
      <c r="D40" s="67"/>
      <c r="E40" s="67"/>
      <c r="F40" s="67"/>
      <c r="G40" s="67"/>
      <c r="H40" s="67">
        <v>650.11</v>
      </c>
    </row>
    <row r="41" spans="1:8" x14ac:dyDescent="0.25">
      <c r="A41" s="66"/>
      <c r="B41" s="985" t="s">
        <v>136</v>
      </c>
      <c r="C41" s="986"/>
      <c r="D41" s="67"/>
      <c r="E41" s="67"/>
      <c r="F41" s="67"/>
      <c r="G41" s="67"/>
      <c r="H41" s="67">
        <v>3455.28</v>
      </c>
    </row>
    <row r="42" spans="1:8" x14ac:dyDescent="0.25">
      <c r="A42" s="66"/>
      <c r="B42" s="985" t="s">
        <v>137</v>
      </c>
      <c r="C42" s="986"/>
      <c r="D42" s="67"/>
      <c r="E42" s="67"/>
      <c r="F42" s="67"/>
      <c r="G42" s="67"/>
      <c r="H42" s="67">
        <v>2166.06</v>
      </c>
    </row>
    <row r="43" spans="1:8" x14ac:dyDescent="0.25">
      <c r="A43" s="39"/>
      <c r="B43" s="39"/>
      <c r="C43" s="39"/>
      <c r="D43" s="39"/>
      <c r="E43" s="39"/>
      <c r="F43" s="39"/>
      <c r="G43" s="39"/>
      <c r="H43" s="39"/>
    </row>
    <row r="44" spans="1:8" x14ac:dyDescent="0.25">
      <c r="A44" s="69" t="s">
        <v>145</v>
      </c>
      <c r="B44" s="41"/>
      <c r="C44" s="996"/>
      <c r="D44" s="996"/>
      <c r="E44" s="997" t="s">
        <v>177</v>
      </c>
      <c r="F44" s="997"/>
      <c r="G44" s="997"/>
      <c r="H44" s="997"/>
    </row>
    <row r="45" spans="1:8" x14ac:dyDescent="0.25">
      <c r="A45" s="70"/>
      <c r="B45" s="70"/>
      <c r="C45" s="976" t="s">
        <v>144</v>
      </c>
      <c r="D45" s="976" t="s">
        <v>144</v>
      </c>
      <c r="E45" s="976"/>
      <c r="F45" s="976"/>
      <c r="G45" s="976"/>
      <c r="H45" s="976"/>
    </row>
    <row r="46" spans="1:8" x14ac:dyDescent="0.25">
      <c r="A46" s="998" t="s">
        <v>147</v>
      </c>
      <c r="B46" s="998"/>
      <c r="C46" s="998"/>
      <c r="D46" s="998"/>
      <c r="E46" s="997" t="s">
        <v>178</v>
      </c>
      <c r="F46" s="997"/>
      <c r="G46" s="997"/>
      <c r="H46" s="997"/>
    </row>
    <row r="47" spans="1:8" x14ac:dyDescent="0.25">
      <c r="A47" s="70"/>
      <c r="B47" s="70"/>
      <c r="C47" s="976" t="s">
        <v>144</v>
      </c>
      <c r="D47" s="976" t="s">
        <v>144</v>
      </c>
      <c r="E47" s="976"/>
      <c r="F47" s="976"/>
      <c r="G47" s="976"/>
      <c r="H47" s="976"/>
    </row>
    <row r="48" spans="1:8" x14ac:dyDescent="0.25">
      <c r="A48" s="69" t="s">
        <v>179</v>
      </c>
      <c r="C48" s="996" t="s">
        <v>180</v>
      </c>
      <c r="D48" s="996"/>
      <c r="E48" s="999" t="s">
        <v>181</v>
      </c>
      <c r="F48" s="999"/>
      <c r="G48" s="999"/>
      <c r="H48" s="999"/>
    </row>
    <row r="49" spans="1:8" x14ac:dyDescent="0.25">
      <c r="A49" s="71"/>
      <c r="B49" s="72"/>
      <c r="C49" s="976" t="s">
        <v>151</v>
      </c>
      <c r="D49" s="976"/>
      <c r="E49" s="976"/>
      <c r="F49" s="976"/>
      <c r="G49" s="976"/>
      <c r="H49" s="976"/>
    </row>
    <row r="50" spans="1:8" x14ac:dyDescent="0.25">
      <c r="A50" s="69" t="s">
        <v>182</v>
      </c>
      <c r="C50" s="996" t="s">
        <v>183</v>
      </c>
      <c r="D50" s="996"/>
      <c r="E50" s="999" t="s">
        <v>184</v>
      </c>
      <c r="F50" s="999"/>
      <c r="G50" s="999"/>
      <c r="H50" s="999"/>
    </row>
    <row r="51" spans="1:8" x14ac:dyDescent="0.25">
      <c r="A51" s="70"/>
      <c r="B51" s="72"/>
      <c r="C51" s="976" t="s">
        <v>151</v>
      </c>
      <c r="D51" s="976"/>
      <c r="E51" s="976"/>
      <c r="F51" s="976"/>
      <c r="G51" s="976"/>
      <c r="H51" s="976"/>
    </row>
    <row r="52" spans="1:8" x14ac:dyDescent="0.25">
      <c r="A52" s="73"/>
      <c r="B52" s="73"/>
      <c r="C52" s="73"/>
      <c r="D52" s="73"/>
      <c r="E52" s="73"/>
      <c r="F52" s="73"/>
      <c r="G52" s="73"/>
      <c r="H52" s="73"/>
    </row>
  </sheetData>
  <mergeCells count="40">
    <mergeCell ref="C51:H51"/>
    <mergeCell ref="C44:D44"/>
    <mergeCell ref="E44:H44"/>
    <mergeCell ref="C45:H45"/>
    <mergeCell ref="A46:D46"/>
    <mergeCell ref="E46:H46"/>
    <mergeCell ref="C47:H47"/>
    <mergeCell ref="C48:D48"/>
    <mergeCell ref="E48:H48"/>
    <mergeCell ref="C49:H49"/>
    <mergeCell ref="C50:D50"/>
    <mergeCell ref="E50:H50"/>
    <mergeCell ref="B42:C42"/>
    <mergeCell ref="A28:H28"/>
    <mergeCell ref="B32:C32"/>
    <mergeCell ref="A33:H33"/>
    <mergeCell ref="B34:C34"/>
    <mergeCell ref="B35:C35"/>
    <mergeCell ref="B36:C36"/>
    <mergeCell ref="B37:C37"/>
    <mergeCell ref="B38:C38"/>
    <mergeCell ref="B39:C39"/>
    <mergeCell ref="B40:C40"/>
    <mergeCell ref="B41:C41"/>
    <mergeCell ref="B22:H22"/>
    <mergeCell ref="A24:A26"/>
    <mergeCell ref="B24:B26"/>
    <mergeCell ref="C24:C26"/>
    <mergeCell ref="D24:H24"/>
    <mergeCell ref="D25:D26"/>
    <mergeCell ref="E25:E26"/>
    <mergeCell ref="F25:F26"/>
    <mergeCell ref="G25:G26"/>
    <mergeCell ref="H25:H26"/>
    <mergeCell ref="C13:G13"/>
    <mergeCell ref="B4:G4"/>
    <mergeCell ref="B5:G5"/>
    <mergeCell ref="B7:G7"/>
    <mergeCell ref="B8:G8"/>
    <mergeCell ref="B10:G10"/>
  </mergeCells>
  <pageMargins left="0.70866141732283472" right="0.70866141732283472" top="0.74803149606299213" bottom="0.74803149606299213" header="0.31496062992125984" footer="0.31496062992125984"/>
  <pageSetup paperSize="9" scale="9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4"/>
  <sheetViews>
    <sheetView workbookViewId="0">
      <selection activeCell="B10" sqref="B10:D10"/>
    </sheetView>
  </sheetViews>
  <sheetFormatPr defaultRowHeight="15" x14ac:dyDescent="0.25"/>
  <cols>
    <col min="1" max="1" width="5.7109375" customWidth="1"/>
    <col min="2" max="2" width="11.5703125" customWidth="1"/>
    <col min="3" max="3" width="39.7109375" customWidth="1"/>
    <col min="4" max="4" width="2.140625" customWidth="1"/>
    <col min="5" max="5" width="21.85546875" customWidth="1"/>
    <col min="6" max="6" width="2.140625" customWidth="1"/>
    <col min="7" max="7" width="14.140625" customWidth="1"/>
    <col min="8" max="8" width="17.42578125" customWidth="1"/>
  </cols>
  <sheetData>
    <row r="1" spans="1:8" x14ac:dyDescent="0.25">
      <c r="A1" s="1001"/>
      <c r="B1" s="1002"/>
      <c r="C1" s="1002"/>
      <c r="D1" s="1003" t="s">
        <v>222</v>
      </c>
      <c r="E1" s="1003"/>
      <c r="F1" s="1003"/>
      <c r="G1" s="1003"/>
      <c r="H1" s="1003"/>
    </row>
    <row r="2" spans="1:8" ht="15.75" x14ac:dyDescent="0.25">
      <c r="A2" s="1004" t="s">
        <v>223</v>
      </c>
      <c r="B2" s="1004"/>
      <c r="C2" s="1004"/>
      <c r="D2" s="1004"/>
      <c r="E2" s="1004"/>
      <c r="F2" s="1004"/>
      <c r="G2" s="1004"/>
      <c r="H2" s="1004"/>
    </row>
    <row r="3" spans="1:8" x14ac:dyDescent="0.25">
      <c r="A3" s="1005" t="s">
        <v>224</v>
      </c>
      <c r="B3" s="1005"/>
      <c r="C3" s="1005"/>
      <c r="D3" s="1005"/>
      <c r="E3" s="1005"/>
      <c r="F3" s="1005"/>
      <c r="G3" s="1005"/>
      <c r="H3" s="1005"/>
    </row>
    <row r="4" spans="1:8" x14ac:dyDescent="0.25">
      <c r="A4" s="1006" t="s">
        <v>225</v>
      </c>
      <c r="B4" s="1007"/>
      <c r="C4" s="1007"/>
      <c r="D4" s="1007"/>
      <c r="E4" s="1007"/>
      <c r="F4" s="1007"/>
      <c r="G4" s="1007"/>
      <c r="H4" s="1007"/>
    </row>
    <row r="5" spans="1:8" x14ac:dyDescent="0.25">
      <c r="A5" s="74"/>
      <c r="B5" s="1000"/>
      <c r="C5" s="1000"/>
      <c r="D5" s="1000"/>
      <c r="E5" s="74"/>
      <c r="F5" s="75"/>
      <c r="G5" s="74"/>
      <c r="H5" s="76"/>
    </row>
    <row r="6" spans="1:8" x14ac:dyDescent="0.25">
      <c r="A6" s="1008" t="s">
        <v>10</v>
      </c>
      <c r="B6" s="1008"/>
      <c r="C6" s="1008"/>
      <c r="D6" s="1008"/>
      <c r="E6" s="1008"/>
      <c r="F6" s="1008"/>
      <c r="G6" s="1008"/>
      <c r="H6" s="1008"/>
    </row>
    <row r="7" spans="1:8" x14ac:dyDescent="0.25">
      <c r="A7" s="1009" t="s">
        <v>11</v>
      </c>
      <c r="B7" s="1010"/>
      <c r="C7" s="1010"/>
      <c r="D7" s="1010"/>
      <c r="E7" s="1010"/>
      <c r="F7" s="1010"/>
      <c r="G7" s="1010"/>
      <c r="H7" s="1010"/>
    </row>
    <row r="8" spans="1:8" x14ac:dyDescent="0.25">
      <c r="A8" s="74"/>
      <c r="B8" s="74"/>
      <c r="C8" s="74"/>
      <c r="D8" s="74"/>
      <c r="E8" s="74"/>
      <c r="F8" s="75"/>
      <c r="G8" s="74"/>
      <c r="H8" s="76"/>
    </row>
    <row r="9" spans="1:8" x14ac:dyDescent="0.25">
      <c r="A9" s="1011" t="s">
        <v>226</v>
      </c>
      <c r="B9" s="1011"/>
      <c r="C9" s="1011"/>
      <c r="D9" s="1011"/>
      <c r="E9" s="1011"/>
      <c r="F9" s="1011"/>
      <c r="G9" s="74"/>
      <c r="H9" s="76"/>
    </row>
    <row r="10" spans="1:8" x14ac:dyDescent="0.25">
      <c r="A10" s="77"/>
      <c r="B10" s="1012"/>
      <c r="C10" s="1012"/>
      <c r="D10" s="1012"/>
      <c r="E10" s="77"/>
      <c r="F10" s="77"/>
      <c r="G10" s="74"/>
      <c r="H10" s="78"/>
    </row>
    <row r="11" spans="1:8" x14ac:dyDescent="0.25">
      <c r="A11" s="1013" t="s">
        <v>227</v>
      </c>
      <c r="B11" s="1015" t="s">
        <v>228</v>
      </c>
      <c r="C11" s="1016"/>
      <c r="D11" s="1017"/>
      <c r="E11" s="1013" t="s">
        <v>14</v>
      </c>
      <c r="F11" s="1021" t="s">
        <v>16</v>
      </c>
      <c r="G11" s="1022"/>
      <c r="H11" s="1023"/>
    </row>
    <row r="12" spans="1:8" x14ac:dyDescent="0.25">
      <c r="A12" s="1014"/>
      <c r="B12" s="1018"/>
      <c r="C12" s="1019"/>
      <c r="D12" s="1020"/>
      <c r="E12" s="1018"/>
      <c r="F12" s="1024" t="s">
        <v>229</v>
      </c>
      <c r="G12" s="1025"/>
      <c r="H12" s="79" t="s">
        <v>230</v>
      </c>
    </row>
    <row r="13" spans="1:8" x14ac:dyDescent="0.25">
      <c r="A13" s="80">
        <v>1</v>
      </c>
      <c r="B13" s="1026">
        <v>2</v>
      </c>
      <c r="C13" s="1027"/>
      <c r="D13" s="1028"/>
      <c r="E13" s="81">
        <v>3</v>
      </c>
      <c r="F13" s="1021">
        <v>4</v>
      </c>
      <c r="G13" s="1023"/>
      <c r="H13" s="80">
        <v>5</v>
      </c>
    </row>
    <row r="14" spans="1:8" x14ac:dyDescent="0.25">
      <c r="A14" s="82" t="s">
        <v>23</v>
      </c>
      <c r="B14" s="1029" t="s">
        <v>231</v>
      </c>
      <c r="C14" s="1030"/>
      <c r="D14" s="1031"/>
      <c r="E14" s="82" t="s">
        <v>4</v>
      </c>
      <c r="F14" s="1032"/>
      <c r="G14" s="1033"/>
      <c r="H14" s="82"/>
    </row>
    <row r="15" spans="1:8" x14ac:dyDescent="0.25">
      <c r="A15" s="83" t="s">
        <v>232</v>
      </c>
      <c r="B15" s="1034" t="s">
        <v>30</v>
      </c>
      <c r="C15" s="1035"/>
      <c r="D15" s="1036"/>
      <c r="E15" s="83" t="s">
        <v>233</v>
      </c>
      <c r="F15" s="1037">
        <v>0</v>
      </c>
      <c r="G15" s="1038"/>
      <c r="H15" s="84">
        <f>'[4]Смета №1 ПД'!E349/1000</f>
        <v>17627.98</v>
      </c>
    </row>
    <row r="16" spans="1:8" x14ac:dyDescent="0.25">
      <c r="A16" s="82" t="s">
        <v>234</v>
      </c>
      <c r="B16" s="1029" t="s">
        <v>235</v>
      </c>
      <c r="C16" s="1030"/>
      <c r="D16" s="1031"/>
      <c r="E16" s="82" t="s">
        <v>4</v>
      </c>
      <c r="F16" s="1039">
        <f>ROUND(($F$15),3)</f>
        <v>0</v>
      </c>
      <c r="G16" s="1040"/>
      <c r="H16" s="85">
        <f>H15</f>
        <v>17627.98</v>
      </c>
    </row>
    <row r="17" spans="1:8" x14ac:dyDescent="0.25">
      <c r="A17" s="82" t="s">
        <v>236</v>
      </c>
      <c r="B17" s="1029" t="s">
        <v>237</v>
      </c>
      <c r="C17" s="1030"/>
      <c r="D17" s="1031"/>
      <c r="E17" s="82"/>
      <c r="F17" s="1039">
        <f>ROUND(($F$16),3)</f>
        <v>0</v>
      </c>
      <c r="G17" s="1040"/>
      <c r="H17" s="85">
        <f>H16</f>
        <v>17627.98</v>
      </c>
    </row>
    <row r="18" spans="1:8" x14ac:dyDescent="0.25">
      <c r="A18" s="82" t="s">
        <v>28</v>
      </c>
      <c r="B18" s="1029" t="s">
        <v>238</v>
      </c>
      <c r="C18" s="1030"/>
      <c r="D18" s="1031"/>
      <c r="E18" s="82" t="s">
        <v>4</v>
      </c>
      <c r="F18" s="1032"/>
      <c r="G18" s="1033"/>
      <c r="H18" s="82"/>
    </row>
    <row r="19" spans="1:8" x14ac:dyDescent="0.25">
      <c r="A19" s="83" t="s">
        <v>239</v>
      </c>
      <c r="B19" s="1034" t="s">
        <v>30</v>
      </c>
      <c r="C19" s="1035"/>
      <c r="D19" s="1036"/>
      <c r="E19" s="83" t="s">
        <v>240</v>
      </c>
      <c r="F19" s="1037">
        <v>0</v>
      </c>
      <c r="G19" s="1038"/>
      <c r="H19" s="84">
        <f>'[4]Смета №1 РД'!E348/1000</f>
        <v>27491.98</v>
      </c>
    </row>
    <row r="20" spans="1:8" x14ac:dyDescent="0.25">
      <c r="A20" s="82" t="s">
        <v>241</v>
      </c>
      <c r="B20" s="1029" t="s">
        <v>242</v>
      </c>
      <c r="C20" s="1030"/>
      <c r="D20" s="1031"/>
      <c r="E20" s="82" t="s">
        <v>4</v>
      </c>
      <c r="F20" s="1039">
        <f>ROUND(($F$19),3)</f>
        <v>0</v>
      </c>
      <c r="G20" s="1040"/>
      <c r="H20" s="85">
        <f>H19</f>
        <v>27491.98</v>
      </c>
    </row>
    <row r="21" spans="1:8" x14ac:dyDescent="0.25">
      <c r="A21" s="82" t="s">
        <v>243</v>
      </c>
      <c r="B21" s="1029" t="s">
        <v>244</v>
      </c>
      <c r="C21" s="1030"/>
      <c r="D21" s="1031"/>
      <c r="E21" s="82"/>
      <c r="F21" s="1039">
        <f>ROUND(($F$20),3)</f>
        <v>0</v>
      </c>
      <c r="G21" s="1040"/>
      <c r="H21" s="85">
        <f>H20</f>
        <v>27491.98</v>
      </c>
    </row>
    <row r="22" spans="1:8" x14ac:dyDescent="0.25">
      <c r="A22" s="82" t="s">
        <v>31</v>
      </c>
      <c r="B22" s="1029" t="s">
        <v>245</v>
      </c>
      <c r="C22" s="1030"/>
      <c r="D22" s="1031"/>
      <c r="E22" s="82" t="s">
        <v>4</v>
      </c>
      <c r="F22" s="1039"/>
      <c r="G22" s="1040"/>
      <c r="H22" s="86"/>
    </row>
    <row r="23" spans="1:8" x14ac:dyDescent="0.25">
      <c r="A23" s="87" t="s">
        <v>41</v>
      </c>
      <c r="B23" s="1041" t="s">
        <v>246</v>
      </c>
      <c r="C23" s="1042"/>
      <c r="D23" s="1043"/>
      <c r="E23" s="87"/>
      <c r="F23" s="1044">
        <f>H17+H21</f>
        <v>45119.96</v>
      </c>
      <c r="G23" s="1045"/>
      <c r="H23" s="1046"/>
    </row>
    <row r="24" spans="1:8" x14ac:dyDescent="0.25">
      <c r="A24" s="88"/>
      <c r="B24" s="88"/>
      <c r="C24" s="88"/>
      <c r="D24" s="89"/>
      <c r="E24" s="88"/>
      <c r="F24" s="88"/>
      <c r="G24" s="88"/>
      <c r="H24" s="90"/>
    </row>
    <row r="25" spans="1:8" x14ac:dyDescent="0.25">
      <c r="A25" s="74"/>
      <c r="B25" s="74"/>
      <c r="C25" s="74"/>
      <c r="D25" s="74"/>
      <c r="E25" s="74"/>
      <c r="F25" s="75"/>
      <c r="G25" s="74"/>
      <c r="H25" s="91"/>
    </row>
    <row r="27" spans="1:8" ht="15.75" x14ac:dyDescent="0.25">
      <c r="A27" s="92" t="s">
        <v>247</v>
      </c>
      <c r="B27" s="93"/>
      <c r="C27" s="94"/>
      <c r="D27" s="95"/>
      <c r="E27" s="96"/>
      <c r="F27" s="95"/>
      <c r="G27" s="96"/>
      <c r="H27" s="94" t="s">
        <v>248</v>
      </c>
    </row>
    <row r="28" spans="1:8" ht="15.75" x14ac:dyDescent="0.25">
      <c r="A28" s="97"/>
      <c r="B28" s="97"/>
      <c r="C28" s="98"/>
      <c r="D28" s="98" t="s">
        <v>144</v>
      </c>
      <c r="E28" s="99"/>
      <c r="F28" s="99"/>
      <c r="G28" s="99"/>
      <c r="H28" s="100"/>
    </row>
    <row r="29" spans="1:8" ht="15.75" x14ac:dyDescent="0.25">
      <c r="A29" s="92" t="s">
        <v>249</v>
      </c>
      <c r="B29" s="93"/>
      <c r="C29" s="94"/>
      <c r="D29" s="95"/>
      <c r="E29" s="95"/>
      <c r="F29" s="96"/>
      <c r="G29" s="96"/>
      <c r="H29" s="94" t="s">
        <v>250</v>
      </c>
    </row>
    <row r="30" spans="1:8" ht="15.75" x14ac:dyDescent="0.25">
      <c r="A30" s="97"/>
      <c r="B30" s="97"/>
      <c r="C30" s="98"/>
      <c r="D30" s="98" t="s">
        <v>144</v>
      </c>
      <c r="E30" s="99"/>
      <c r="F30" s="99"/>
      <c r="G30" s="99"/>
      <c r="H30" s="100"/>
    </row>
    <row r="31" spans="1:8" ht="15.75" x14ac:dyDescent="0.25">
      <c r="A31" s="1047" t="s">
        <v>251</v>
      </c>
      <c r="B31" s="1048"/>
      <c r="C31" s="1048"/>
      <c r="D31" s="95"/>
      <c r="E31" s="95"/>
      <c r="F31" s="96"/>
      <c r="G31" s="96"/>
      <c r="H31" s="94" t="s">
        <v>252</v>
      </c>
    </row>
    <row r="32" spans="1:8" ht="15.75" x14ac:dyDescent="0.25">
      <c r="A32" s="97"/>
      <c r="B32" s="97"/>
      <c r="C32" s="98"/>
      <c r="D32" s="98" t="s">
        <v>144</v>
      </c>
      <c r="E32" s="99"/>
      <c r="F32" s="99"/>
      <c r="G32" s="99"/>
      <c r="H32" s="100"/>
    </row>
    <row r="33" spans="1:8" ht="15.75" x14ac:dyDescent="0.25">
      <c r="A33" s="92" t="s">
        <v>253</v>
      </c>
      <c r="B33" s="93"/>
      <c r="C33" s="101"/>
      <c r="D33" s="95"/>
      <c r="E33" s="95"/>
      <c r="F33" s="96"/>
      <c r="G33" s="96"/>
      <c r="H33" s="94" t="s">
        <v>254</v>
      </c>
    </row>
    <row r="34" spans="1:8" ht="15.75" x14ac:dyDescent="0.25">
      <c r="A34" s="102" t="s">
        <v>255</v>
      </c>
      <c r="B34" s="103"/>
      <c r="C34" s="104"/>
      <c r="D34" s="98" t="s">
        <v>144</v>
      </c>
      <c r="E34" s="99"/>
      <c r="F34" s="99"/>
      <c r="G34" s="99"/>
      <c r="H34" s="100"/>
    </row>
  </sheetData>
  <mergeCells count="38">
    <mergeCell ref="B22:D22"/>
    <mergeCell ref="F22:G22"/>
    <mergeCell ref="B23:D23"/>
    <mergeCell ref="F23:H23"/>
    <mergeCell ref="A31:C31"/>
    <mergeCell ref="B19:D19"/>
    <mergeCell ref="F19:G19"/>
    <mergeCell ref="B20:D20"/>
    <mergeCell ref="F20:G20"/>
    <mergeCell ref="B21:D21"/>
    <mergeCell ref="F21:G21"/>
    <mergeCell ref="B16:D16"/>
    <mergeCell ref="F16:G16"/>
    <mergeCell ref="B17:D17"/>
    <mergeCell ref="F17:G17"/>
    <mergeCell ref="B18:D18"/>
    <mergeCell ref="F18:G18"/>
    <mergeCell ref="B13:D13"/>
    <mergeCell ref="F13:G13"/>
    <mergeCell ref="B14:D14"/>
    <mergeCell ref="F14:G14"/>
    <mergeCell ref="B15:D15"/>
    <mergeCell ref="F15:G15"/>
    <mergeCell ref="A6:H6"/>
    <mergeCell ref="A7:H7"/>
    <mergeCell ref="A9:F9"/>
    <mergeCell ref="B10:D10"/>
    <mergeCell ref="A11:A12"/>
    <mergeCell ref="B11:D12"/>
    <mergeCell ref="E11:E12"/>
    <mergeCell ref="F11:H11"/>
    <mergeCell ref="F12:G12"/>
    <mergeCell ref="B5:D5"/>
    <mergeCell ref="A1:C1"/>
    <mergeCell ref="D1:H1"/>
    <mergeCell ref="A2:H2"/>
    <mergeCell ref="A3:H3"/>
    <mergeCell ref="A4:H4"/>
  </mergeCells>
  <pageMargins left="0.7" right="0.7" top="0.75" bottom="0.75" header="0.3" footer="0.3"/>
  <pageSetup paperSize="9" scale="76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5"/>
  <sheetViews>
    <sheetView topLeftCell="A319" workbookViewId="0">
      <selection activeCell="B356" sqref="B356"/>
    </sheetView>
  </sheetViews>
  <sheetFormatPr defaultRowHeight="15" x14ac:dyDescent="0.25"/>
  <cols>
    <col min="1" max="1" width="7" customWidth="1"/>
    <col min="2" max="4" width="47.140625" customWidth="1"/>
    <col min="5" max="5" width="12.140625" customWidth="1"/>
  </cols>
  <sheetData>
    <row r="1" spans="1:5" x14ac:dyDescent="0.25">
      <c r="E1" s="105" t="s">
        <v>256</v>
      </c>
    </row>
    <row r="2" spans="1:5" x14ac:dyDescent="0.25">
      <c r="B2" s="106" t="s">
        <v>257</v>
      </c>
      <c r="C2" s="107"/>
      <c r="D2" s="107"/>
      <c r="E2" s="108"/>
    </row>
    <row r="3" spans="1:5" x14ac:dyDescent="0.25">
      <c r="D3" s="109" t="s">
        <v>258</v>
      </c>
      <c r="E3" s="110"/>
    </row>
    <row r="4" spans="1:5" x14ac:dyDescent="0.25">
      <c r="A4" s="1050" t="s">
        <v>233</v>
      </c>
      <c r="B4" s="1050"/>
      <c r="C4" s="1050"/>
      <c r="D4" s="1050"/>
      <c r="E4" s="1050"/>
    </row>
    <row r="5" spans="1:5" x14ac:dyDescent="0.25">
      <c r="A5" s="1051" t="s">
        <v>259</v>
      </c>
      <c r="B5" s="1051"/>
      <c r="C5" s="1051"/>
      <c r="D5" s="1051"/>
      <c r="E5" s="1051"/>
    </row>
    <row r="6" spans="1:5" x14ac:dyDescent="0.25">
      <c r="A6" s="91"/>
      <c r="B6" s="91"/>
      <c r="C6" s="91"/>
      <c r="D6" s="91"/>
      <c r="E6" s="91"/>
    </row>
    <row r="7" spans="1:5" x14ac:dyDescent="0.25">
      <c r="A7" s="1052" t="s">
        <v>260</v>
      </c>
      <c r="B7" s="1052"/>
      <c r="C7" s="1052"/>
      <c r="D7" s="1052"/>
      <c r="E7" s="1052"/>
    </row>
    <row r="8" spans="1:5" x14ac:dyDescent="0.25">
      <c r="A8" s="1053" t="s">
        <v>261</v>
      </c>
      <c r="B8" s="1053"/>
      <c r="C8" s="1053"/>
      <c r="D8" s="1053"/>
      <c r="E8" s="1053"/>
    </row>
    <row r="9" spans="1:5" x14ac:dyDescent="0.25">
      <c r="A9" s="91"/>
      <c r="B9" s="91"/>
      <c r="C9" s="91"/>
      <c r="D9" s="91"/>
      <c r="E9" s="91"/>
    </row>
    <row r="10" spans="1:5" x14ac:dyDescent="0.25">
      <c r="A10" s="111" t="s">
        <v>262</v>
      </c>
      <c r="B10" s="112"/>
      <c r="C10" s="112"/>
      <c r="D10" s="112"/>
      <c r="E10" s="112"/>
    </row>
    <row r="11" spans="1:5" x14ac:dyDescent="0.25">
      <c r="A11" s="113"/>
      <c r="B11" s="1049" t="s">
        <v>263</v>
      </c>
      <c r="C11" s="1049"/>
      <c r="D11" s="1049"/>
      <c r="E11" s="1049"/>
    </row>
    <row r="12" spans="1:5" x14ac:dyDescent="0.25">
      <c r="A12" s="112" t="s">
        <v>264</v>
      </c>
      <c r="B12" s="112"/>
      <c r="C12" s="114"/>
      <c r="D12" s="114"/>
      <c r="E12" s="114"/>
    </row>
    <row r="13" spans="1:5" x14ac:dyDescent="0.25">
      <c r="A13" s="113"/>
      <c r="B13" s="1049" t="s">
        <v>265</v>
      </c>
      <c r="C13" s="1049"/>
      <c r="D13" s="1049"/>
      <c r="E13" s="1049"/>
    </row>
    <row r="14" spans="1:5" x14ac:dyDescent="0.25">
      <c r="A14" s="113"/>
      <c r="B14" s="115"/>
      <c r="C14" s="115"/>
      <c r="D14" s="115"/>
      <c r="E14" s="115"/>
    </row>
    <row r="15" spans="1:5" x14ac:dyDescent="0.25">
      <c r="A15" s="116" t="s">
        <v>266</v>
      </c>
      <c r="B15" s="115"/>
      <c r="C15" s="115"/>
      <c r="D15" s="115"/>
      <c r="E15" s="115"/>
    </row>
    <row r="16" spans="1:5" x14ac:dyDescent="0.25">
      <c r="A16" s="91"/>
      <c r="B16" s="91"/>
      <c r="C16" s="117"/>
      <c r="D16" s="117"/>
      <c r="E16" s="118"/>
    </row>
    <row r="17" spans="1:5" ht="36" x14ac:dyDescent="0.25">
      <c r="A17" s="119" t="s">
        <v>267</v>
      </c>
      <c r="B17" s="119" t="s">
        <v>268</v>
      </c>
      <c r="C17" s="119" t="s">
        <v>269</v>
      </c>
      <c r="D17" s="119" t="s">
        <v>270</v>
      </c>
      <c r="E17" s="119" t="s">
        <v>271</v>
      </c>
    </row>
    <row r="18" spans="1:5" x14ac:dyDescent="0.25">
      <c r="A18" s="120">
        <v>1</v>
      </c>
      <c r="B18" s="121">
        <v>2</v>
      </c>
      <c r="C18" s="121">
        <v>3</v>
      </c>
      <c r="D18" s="120">
        <v>4</v>
      </c>
      <c r="E18" s="120">
        <v>5</v>
      </c>
    </row>
    <row r="19" spans="1:5" x14ac:dyDescent="0.25">
      <c r="A19" s="1055" t="s">
        <v>272</v>
      </c>
      <c r="B19" s="1056"/>
      <c r="C19" s="1056"/>
      <c r="D19" s="1056"/>
      <c r="E19" s="1057"/>
    </row>
    <row r="20" spans="1:5" ht="33.75" x14ac:dyDescent="0.25">
      <c r="A20" s="122" t="s">
        <v>23</v>
      </c>
      <c r="B20" s="123" t="s">
        <v>273</v>
      </c>
      <c r="C20" s="123" t="s">
        <v>274</v>
      </c>
      <c r="D20" s="124" t="s">
        <v>275</v>
      </c>
      <c r="E20" s="125">
        <v>2895111.75</v>
      </c>
    </row>
    <row r="21" spans="1:5" ht="34.5" x14ac:dyDescent="0.25">
      <c r="A21" s="126"/>
      <c r="B21" s="127"/>
      <c r="C21" s="128" t="s">
        <v>276</v>
      </c>
      <c r="D21" s="129"/>
      <c r="E21" s="130"/>
    </row>
    <row r="22" spans="1:5" ht="45.75" x14ac:dyDescent="0.25">
      <c r="A22" s="126"/>
      <c r="B22" s="127"/>
      <c r="C22" s="128" t="s">
        <v>277</v>
      </c>
      <c r="D22" s="129"/>
      <c r="E22" s="130"/>
    </row>
    <row r="23" spans="1:5" x14ac:dyDescent="0.25">
      <c r="A23" s="126"/>
      <c r="B23" s="127"/>
      <c r="C23" s="128" t="s">
        <v>278</v>
      </c>
      <c r="D23" s="129"/>
      <c r="E23" s="130"/>
    </row>
    <row r="24" spans="1:5" ht="45.75" x14ac:dyDescent="0.25">
      <c r="A24" s="126"/>
      <c r="B24" s="127"/>
      <c r="C24" s="128" t="s">
        <v>279</v>
      </c>
      <c r="D24" s="129"/>
      <c r="E24" s="130"/>
    </row>
    <row r="25" spans="1:5" x14ac:dyDescent="0.25">
      <c r="A25" s="126"/>
      <c r="B25" s="127"/>
      <c r="C25" s="128" t="s">
        <v>280</v>
      </c>
      <c r="D25" s="129"/>
      <c r="E25" s="130" t="s">
        <v>281</v>
      </c>
    </row>
    <row r="26" spans="1:5" x14ac:dyDescent="0.25">
      <c r="A26" s="126"/>
      <c r="B26" s="127"/>
      <c r="C26" s="128" t="s">
        <v>282</v>
      </c>
      <c r="D26" s="129"/>
      <c r="E26" s="130" t="s">
        <v>283</v>
      </c>
    </row>
    <row r="27" spans="1:5" x14ac:dyDescent="0.25">
      <c r="A27" s="126"/>
      <c r="B27" s="127"/>
      <c r="C27" s="128" t="s">
        <v>284</v>
      </c>
      <c r="D27" s="129"/>
      <c r="E27" s="130" t="s">
        <v>285</v>
      </c>
    </row>
    <row r="28" spans="1:5" ht="23.25" x14ac:dyDescent="0.25">
      <c r="A28" s="126"/>
      <c r="B28" s="127"/>
      <c r="C28" s="128" t="s">
        <v>286</v>
      </c>
      <c r="D28" s="129"/>
      <c r="E28" s="130" t="s">
        <v>281</v>
      </c>
    </row>
    <row r="29" spans="1:5" x14ac:dyDescent="0.25">
      <c r="A29" s="126"/>
      <c r="B29" s="127"/>
      <c r="C29" s="128" t="s">
        <v>287</v>
      </c>
      <c r="D29" s="129"/>
      <c r="E29" s="130" t="s">
        <v>288</v>
      </c>
    </row>
    <row r="30" spans="1:5" x14ac:dyDescent="0.25">
      <c r="A30" s="126"/>
      <c r="B30" s="127"/>
      <c r="C30" s="128" t="s">
        <v>289</v>
      </c>
      <c r="D30" s="129"/>
      <c r="E30" s="130" t="s">
        <v>290</v>
      </c>
    </row>
    <row r="31" spans="1:5" x14ac:dyDescent="0.25">
      <c r="A31" s="126"/>
      <c r="B31" s="127"/>
      <c r="C31" s="128" t="s">
        <v>291</v>
      </c>
      <c r="D31" s="129"/>
      <c r="E31" s="130" t="s">
        <v>292</v>
      </c>
    </row>
    <row r="32" spans="1:5" x14ac:dyDescent="0.25">
      <c r="A32" s="126"/>
      <c r="B32" s="127"/>
      <c r="C32" s="128" t="s">
        <v>293</v>
      </c>
      <c r="D32" s="129"/>
      <c r="E32" s="126"/>
    </row>
    <row r="33" spans="1:5" ht="33.75" x14ac:dyDescent="0.25">
      <c r="A33" s="122" t="s">
        <v>28</v>
      </c>
      <c r="B33" s="123" t="s">
        <v>294</v>
      </c>
      <c r="C33" s="123" t="s">
        <v>295</v>
      </c>
      <c r="D33" s="124" t="s">
        <v>296</v>
      </c>
      <c r="E33" s="125">
        <v>1100392.06</v>
      </c>
    </row>
    <row r="34" spans="1:5" ht="34.5" x14ac:dyDescent="0.25">
      <c r="A34" s="126"/>
      <c r="B34" s="127"/>
      <c r="C34" s="128" t="s">
        <v>276</v>
      </c>
      <c r="D34" s="129"/>
      <c r="E34" s="130"/>
    </row>
    <row r="35" spans="1:5" ht="45.75" x14ac:dyDescent="0.25">
      <c r="A35" s="126"/>
      <c r="B35" s="127"/>
      <c r="C35" s="128" t="s">
        <v>297</v>
      </c>
      <c r="D35" s="129"/>
      <c r="E35" s="130"/>
    </row>
    <row r="36" spans="1:5" x14ac:dyDescent="0.25">
      <c r="A36" s="126"/>
      <c r="B36" s="127"/>
      <c r="C36" s="128" t="s">
        <v>278</v>
      </c>
      <c r="D36" s="129"/>
      <c r="E36" s="130"/>
    </row>
    <row r="37" spans="1:5" ht="45.75" x14ac:dyDescent="0.25">
      <c r="A37" s="126"/>
      <c r="B37" s="127"/>
      <c r="C37" s="128" t="s">
        <v>279</v>
      </c>
      <c r="D37" s="129"/>
      <c r="E37" s="130"/>
    </row>
    <row r="38" spans="1:5" x14ac:dyDescent="0.25">
      <c r="A38" s="126"/>
      <c r="B38" s="127"/>
      <c r="C38" s="128" t="s">
        <v>298</v>
      </c>
      <c r="D38" s="129"/>
      <c r="E38" s="130" t="s">
        <v>299</v>
      </c>
    </row>
    <row r="39" spans="1:5" x14ac:dyDescent="0.25">
      <c r="A39" s="126"/>
      <c r="B39" s="127"/>
      <c r="C39" s="128" t="s">
        <v>300</v>
      </c>
      <c r="D39" s="129"/>
      <c r="E39" s="130" t="s">
        <v>301</v>
      </c>
    </row>
    <row r="40" spans="1:5" x14ac:dyDescent="0.25">
      <c r="A40" s="126"/>
      <c r="B40" s="127"/>
      <c r="C40" s="128" t="s">
        <v>302</v>
      </c>
      <c r="D40" s="129"/>
      <c r="E40" s="130" t="s">
        <v>303</v>
      </c>
    </row>
    <row r="41" spans="1:5" ht="23.25" x14ac:dyDescent="0.25">
      <c r="A41" s="126"/>
      <c r="B41" s="127"/>
      <c r="C41" s="128" t="s">
        <v>286</v>
      </c>
      <c r="D41" s="129"/>
      <c r="E41" s="130" t="s">
        <v>304</v>
      </c>
    </row>
    <row r="42" spans="1:5" x14ac:dyDescent="0.25">
      <c r="A42" s="126"/>
      <c r="B42" s="127"/>
      <c r="C42" s="128" t="s">
        <v>305</v>
      </c>
      <c r="D42" s="129"/>
      <c r="E42" s="130" t="s">
        <v>304</v>
      </c>
    </row>
    <row r="43" spans="1:5" x14ac:dyDescent="0.25">
      <c r="A43" s="126"/>
      <c r="B43" s="127"/>
      <c r="C43" s="128" t="s">
        <v>289</v>
      </c>
      <c r="D43" s="129"/>
      <c r="E43" s="130" t="s">
        <v>306</v>
      </c>
    </row>
    <row r="44" spans="1:5" x14ac:dyDescent="0.25">
      <c r="A44" s="126"/>
      <c r="B44" s="127"/>
      <c r="C44" s="128" t="s">
        <v>291</v>
      </c>
      <c r="D44" s="129"/>
      <c r="E44" s="130" t="s">
        <v>307</v>
      </c>
    </row>
    <row r="45" spans="1:5" x14ac:dyDescent="0.25">
      <c r="A45" s="126"/>
      <c r="B45" s="127"/>
      <c r="C45" s="128" t="s">
        <v>308</v>
      </c>
      <c r="D45" s="129"/>
      <c r="E45" s="126"/>
    </row>
    <row r="46" spans="1:5" ht="33.75" x14ac:dyDescent="0.25">
      <c r="A46" s="122" t="s">
        <v>31</v>
      </c>
      <c r="B46" s="123" t="s">
        <v>309</v>
      </c>
      <c r="C46" s="123" t="s">
        <v>295</v>
      </c>
      <c r="D46" s="124" t="s">
        <v>310</v>
      </c>
      <c r="E46" s="125">
        <v>1207696.06</v>
      </c>
    </row>
    <row r="47" spans="1:5" ht="34.5" x14ac:dyDescent="0.25">
      <c r="A47" s="126"/>
      <c r="B47" s="127"/>
      <c r="C47" s="128" t="s">
        <v>276</v>
      </c>
      <c r="D47" s="129"/>
      <c r="E47" s="130"/>
    </row>
    <row r="48" spans="1:5" ht="45.75" x14ac:dyDescent="0.25">
      <c r="A48" s="126"/>
      <c r="B48" s="127"/>
      <c r="C48" s="128" t="s">
        <v>297</v>
      </c>
      <c r="D48" s="129"/>
      <c r="E48" s="130"/>
    </row>
    <row r="49" spans="1:5" x14ac:dyDescent="0.25">
      <c r="A49" s="126"/>
      <c r="B49" s="127"/>
      <c r="C49" s="128" t="s">
        <v>278</v>
      </c>
      <c r="D49" s="129"/>
      <c r="E49" s="130"/>
    </row>
    <row r="50" spans="1:5" ht="45.75" x14ac:dyDescent="0.25">
      <c r="A50" s="126"/>
      <c r="B50" s="127"/>
      <c r="C50" s="128" t="s">
        <v>279</v>
      </c>
      <c r="D50" s="129"/>
      <c r="E50" s="130"/>
    </row>
    <row r="51" spans="1:5" x14ac:dyDescent="0.25">
      <c r="A51" s="126"/>
      <c r="B51" s="127"/>
      <c r="C51" s="128" t="s">
        <v>298</v>
      </c>
      <c r="D51" s="129"/>
      <c r="E51" s="130" t="s">
        <v>311</v>
      </c>
    </row>
    <row r="52" spans="1:5" x14ac:dyDescent="0.25">
      <c r="A52" s="126"/>
      <c r="B52" s="127"/>
      <c r="C52" s="128" t="s">
        <v>300</v>
      </c>
      <c r="D52" s="129"/>
      <c r="E52" s="130" t="s">
        <v>312</v>
      </c>
    </row>
    <row r="53" spans="1:5" x14ac:dyDescent="0.25">
      <c r="A53" s="126"/>
      <c r="B53" s="127"/>
      <c r="C53" s="128" t="s">
        <v>302</v>
      </c>
      <c r="D53" s="129"/>
      <c r="E53" s="130" t="s">
        <v>313</v>
      </c>
    </row>
    <row r="54" spans="1:5" ht="23.25" x14ac:dyDescent="0.25">
      <c r="A54" s="126"/>
      <c r="B54" s="127"/>
      <c r="C54" s="128" t="s">
        <v>286</v>
      </c>
      <c r="D54" s="129"/>
      <c r="E54" s="130" t="s">
        <v>314</v>
      </c>
    </row>
    <row r="55" spans="1:5" x14ac:dyDescent="0.25">
      <c r="A55" s="126"/>
      <c r="B55" s="127"/>
      <c r="C55" s="128" t="s">
        <v>305</v>
      </c>
      <c r="D55" s="129"/>
      <c r="E55" s="130" t="s">
        <v>314</v>
      </c>
    </row>
    <row r="56" spans="1:5" x14ac:dyDescent="0.25">
      <c r="A56" s="126"/>
      <c r="B56" s="127"/>
      <c r="C56" s="128" t="s">
        <v>289</v>
      </c>
      <c r="D56" s="129"/>
      <c r="E56" s="130" t="s">
        <v>315</v>
      </c>
    </row>
    <row r="57" spans="1:5" x14ac:dyDescent="0.25">
      <c r="A57" s="126"/>
      <c r="B57" s="127"/>
      <c r="C57" s="128" t="s">
        <v>291</v>
      </c>
      <c r="D57" s="129"/>
      <c r="E57" s="130" t="s">
        <v>316</v>
      </c>
    </row>
    <row r="58" spans="1:5" x14ac:dyDescent="0.25">
      <c r="A58" s="126"/>
      <c r="B58" s="127"/>
      <c r="C58" s="128" t="s">
        <v>308</v>
      </c>
      <c r="D58" s="129"/>
      <c r="E58" s="126"/>
    </row>
    <row r="59" spans="1:5" ht="33.75" x14ac:dyDescent="0.25">
      <c r="A59" s="122" t="s">
        <v>36</v>
      </c>
      <c r="B59" s="123" t="s">
        <v>317</v>
      </c>
      <c r="C59" s="123" t="s">
        <v>318</v>
      </c>
      <c r="D59" s="124" t="s">
        <v>319</v>
      </c>
      <c r="E59" s="125">
        <v>98400.17</v>
      </c>
    </row>
    <row r="60" spans="1:5" ht="45.75" x14ac:dyDescent="0.25">
      <c r="A60" s="126"/>
      <c r="B60" s="127"/>
      <c r="C60" s="128" t="s">
        <v>320</v>
      </c>
      <c r="D60" s="129"/>
      <c r="E60" s="130"/>
    </row>
    <row r="61" spans="1:5" ht="23.25" x14ac:dyDescent="0.25">
      <c r="A61" s="126"/>
      <c r="B61" s="127"/>
      <c r="C61" s="128" t="s">
        <v>321</v>
      </c>
      <c r="D61" s="129"/>
      <c r="E61" s="130"/>
    </row>
    <row r="62" spans="1:5" ht="34.5" x14ac:dyDescent="0.25">
      <c r="A62" s="126"/>
      <c r="B62" s="127"/>
      <c r="C62" s="128" t="s">
        <v>322</v>
      </c>
      <c r="D62" s="129"/>
      <c r="E62" s="130"/>
    </row>
    <row r="63" spans="1:5" x14ac:dyDescent="0.25">
      <c r="A63" s="126"/>
      <c r="B63" s="127"/>
      <c r="C63" s="128" t="s">
        <v>278</v>
      </c>
      <c r="D63" s="129"/>
      <c r="E63" s="130"/>
    </row>
    <row r="64" spans="1:5" ht="45.75" x14ac:dyDescent="0.25">
      <c r="A64" s="126"/>
      <c r="B64" s="127"/>
      <c r="C64" s="128" t="s">
        <v>279</v>
      </c>
      <c r="D64" s="129"/>
      <c r="E64" s="130"/>
    </row>
    <row r="65" spans="1:5" ht="23.25" x14ac:dyDescent="0.25">
      <c r="A65" s="126"/>
      <c r="B65" s="127"/>
      <c r="C65" s="128" t="s">
        <v>323</v>
      </c>
      <c r="D65" s="129"/>
      <c r="E65" s="130" t="s">
        <v>324</v>
      </c>
    </row>
    <row r="66" spans="1:5" x14ac:dyDescent="0.25">
      <c r="A66" s="126"/>
      <c r="B66" s="127"/>
      <c r="C66" s="128" t="s">
        <v>325</v>
      </c>
      <c r="D66" s="129"/>
      <c r="E66" s="130" t="s">
        <v>326</v>
      </c>
    </row>
    <row r="67" spans="1:5" x14ac:dyDescent="0.25">
      <c r="A67" s="126"/>
      <c r="B67" s="127"/>
      <c r="C67" s="128" t="s">
        <v>327</v>
      </c>
      <c r="D67" s="129"/>
      <c r="E67" s="126"/>
    </row>
    <row r="68" spans="1:5" ht="33.75" x14ac:dyDescent="0.25">
      <c r="A68" s="122" t="s">
        <v>41</v>
      </c>
      <c r="B68" s="123" t="s">
        <v>328</v>
      </c>
      <c r="C68" s="123" t="s">
        <v>318</v>
      </c>
      <c r="D68" s="124" t="s">
        <v>329</v>
      </c>
      <c r="E68" s="125">
        <v>934801.66</v>
      </c>
    </row>
    <row r="69" spans="1:5" ht="45.75" x14ac:dyDescent="0.25">
      <c r="A69" s="126"/>
      <c r="B69" s="127"/>
      <c r="C69" s="128" t="s">
        <v>320</v>
      </c>
      <c r="D69" s="129"/>
      <c r="E69" s="130"/>
    </row>
    <row r="70" spans="1:5" ht="23.25" x14ac:dyDescent="0.25">
      <c r="A70" s="126"/>
      <c r="B70" s="127"/>
      <c r="C70" s="128" t="s">
        <v>321</v>
      </c>
      <c r="D70" s="129"/>
      <c r="E70" s="130"/>
    </row>
    <row r="71" spans="1:5" ht="34.5" x14ac:dyDescent="0.25">
      <c r="A71" s="126"/>
      <c r="B71" s="127"/>
      <c r="C71" s="128" t="s">
        <v>322</v>
      </c>
      <c r="D71" s="129"/>
      <c r="E71" s="130"/>
    </row>
    <row r="72" spans="1:5" ht="34.5" x14ac:dyDescent="0.25">
      <c r="A72" s="126"/>
      <c r="B72" s="127"/>
      <c r="C72" s="128" t="s">
        <v>330</v>
      </c>
      <c r="D72" s="129"/>
      <c r="E72" s="130"/>
    </row>
    <row r="73" spans="1:5" x14ac:dyDescent="0.25">
      <c r="A73" s="126"/>
      <c r="B73" s="127"/>
      <c r="C73" s="128" t="s">
        <v>278</v>
      </c>
      <c r="D73" s="129"/>
      <c r="E73" s="130"/>
    </row>
    <row r="74" spans="1:5" ht="45.75" x14ac:dyDescent="0.25">
      <c r="A74" s="126"/>
      <c r="B74" s="127"/>
      <c r="C74" s="128" t="s">
        <v>279</v>
      </c>
      <c r="D74" s="129"/>
      <c r="E74" s="130"/>
    </row>
    <row r="75" spans="1:5" ht="23.25" x14ac:dyDescent="0.25">
      <c r="A75" s="126"/>
      <c r="B75" s="127"/>
      <c r="C75" s="128" t="s">
        <v>323</v>
      </c>
      <c r="D75" s="129"/>
      <c r="E75" s="130" t="s">
        <v>331</v>
      </c>
    </row>
    <row r="76" spans="1:5" x14ac:dyDescent="0.25">
      <c r="A76" s="126"/>
      <c r="B76" s="127"/>
      <c r="C76" s="128" t="s">
        <v>325</v>
      </c>
      <c r="D76" s="129"/>
      <c r="E76" s="130" t="s">
        <v>332</v>
      </c>
    </row>
    <row r="77" spans="1:5" x14ac:dyDescent="0.25">
      <c r="A77" s="126"/>
      <c r="B77" s="127"/>
      <c r="C77" s="128" t="s">
        <v>327</v>
      </c>
      <c r="D77" s="129"/>
      <c r="E77" s="126"/>
    </row>
    <row r="78" spans="1:5" ht="33.75" x14ac:dyDescent="0.25">
      <c r="A78" s="122" t="s">
        <v>44</v>
      </c>
      <c r="B78" s="123" t="s">
        <v>317</v>
      </c>
      <c r="C78" s="123" t="s">
        <v>318</v>
      </c>
      <c r="D78" s="124" t="s">
        <v>333</v>
      </c>
      <c r="E78" s="125">
        <v>34440.06</v>
      </c>
    </row>
    <row r="79" spans="1:5" ht="45.75" x14ac:dyDescent="0.25">
      <c r="A79" s="126"/>
      <c r="B79" s="127"/>
      <c r="C79" s="128" t="s">
        <v>320</v>
      </c>
      <c r="D79" s="129"/>
      <c r="E79" s="130"/>
    </row>
    <row r="80" spans="1:5" ht="23.25" x14ac:dyDescent="0.25">
      <c r="A80" s="126"/>
      <c r="B80" s="127"/>
      <c r="C80" s="128" t="s">
        <v>334</v>
      </c>
      <c r="D80" s="129"/>
      <c r="E80" s="130"/>
    </row>
    <row r="81" spans="1:5" ht="23.25" x14ac:dyDescent="0.25">
      <c r="A81" s="126"/>
      <c r="B81" s="127"/>
      <c r="C81" s="128" t="s">
        <v>321</v>
      </c>
      <c r="D81" s="129"/>
      <c r="E81" s="130"/>
    </row>
    <row r="82" spans="1:5" ht="34.5" x14ac:dyDescent="0.25">
      <c r="A82" s="126"/>
      <c r="B82" s="127"/>
      <c r="C82" s="128" t="s">
        <v>322</v>
      </c>
      <c r="D82" s="129"/>
      <c r="E82" s="130"/>
    </row>
    <row r="83" spans="1:5" x14ac:dyDescent="0.25">
      <c r="A83" s="126"/>
      <c r="B83" s="127"/>
      <c r="C83" s="128" t="s">
        <v>278</v>
      </c>
      <c r="D83" s="129"/>
      <c r="E83" s="130"/>
    </row>
    <row r="84" spans="1:5" ht="45.75" x14ac:dyDescent="0.25">
      <c r="A84" s="126"/>
      <c r="B84" s="127"/>
      <c r="C84" s="128" t="s">
        <v>279</v>
      </c>
      <c r="D84" s="129"/>
      <c r="E84" s="130"/>
    </row>
    <row r="85" spans="1:5" ht="23.25" x14ac:dyDescent="0.25">
      <c r="A85" s="126"/>
      <c r="B85" s="127"/>
      <c r="C85" s="128" t="s">
        <v>323</v>
      </c>
      <c r="D85" s="129"/>
      <c r="E85" s="130" t="s">
        <v>335</v>
      </c>
    </row>
    <row r="86" spans="1:5" x14ac:dyDescent="0.25">
      <c r="A86" s="126"/>
      <c r="B86" s="127"/>
      <c r="C86" s="128" t="s">
        <v>325</v>
      </c>
      <c r="D86" s="129"/>
      <c r="E86" s="130" t="s">
        <v>336</v>
      </c>
    </row>
    <row r="87" spans="1:5" x14ac:dyDescent="0.25">
      <c r="A87" s="126"/>
      <c r="B87" s="127"/>
      <c r="C87" s="128" t="s">
        <v>327</v>
      </c>
      <c r="D87" s="129"/>
      <c r="E87" s="126"/>
    </row>
    <row r="88" spans="1:5" ht="33.75" x14ac:dyDescent="0.25">
      <c r="A88" s="122" t="s">
        <v>49</v>
      </c>
      <c r="B88" s="123" t="s">
        <v>337</v>
      </c>
      <c r="C88" s="123" t="s">
        <v>318</v>
      </c>
      <c r="D88" s="124" t="s">
        <v>338</v>
      </c>
      <c r="E88" s="125">
        <v>843781.49</v>
      </c>
    </row>
    <row r="89" spans="1:5" ht="45.75" x14ac:dyDescent="0.25">
      <c r="A89" s="126"/>
      <c r="B89" s="127"/>
      <c r="C89" s="128" t="s">
        <v>320</v>
      </c>
      <c r="D89" s="129"/>
      <c r="E89" s="130"/>
    </row>
    <row r="90" spans="1:5" ht="23.25" x14ac:dyDescent="0.25">
      <c r="A90" s="126"/>
      <c r="B90" s="127"/>
      <c r="C90" s="128" t="s">
        <v>334</v>
      </c>
      <c r="D90" s="129"/>
      <c r="E90" s="130"/>
    </row>
    <row r="91" spans="1:5" ht="23.25" x14ac:dyDescent="0.25">
      <c r="A91" s="126"/>
      <c r="B91" s="127"/>
      <c r="C91" s="128" t="s">
        <v>321</v>
      </c>
      <c r="D91" s="129"/>
      <c r="E91" s="130"/>
    </row>
    <row r="92" spans="1:5" ht="34.5" x14ac:dyDescent="0.25">
      <c r="A92" s="126"/>
      <c r="B92" s="127"/>
      <c r="C92" s="128" t="s">
        <v>322</v>
      </c>
      <c r="D92" s="129"/>
      <c r="E92" s="130"/>
    </row>
    <row r="93" spans="1:5" ht="34.5" x14ac:dyDescent="0.25">
      <c r="A93" s="126"/>
      <c r="B93" s="127"/>
      <c r="C93" s="128" t="s">
        <v>339</v>
      </c>
      <c r="D93" s="129"/>
      <c r="E93" s="130"/>
    </row>
    <row r="94" spans="1:5" x14ac:dyDescent="0.25">
      <c r="A94" s="126"/>
      <c r="B94" s="127"/>
      <c r="C94" s="128" t="s">
        <v>278</v>
      </c>
      <c r="D94" s="129"/>
      <c r="E94" s="130"/>
    </row>
    <row r="95" spans="1:5" ht="45.75" x14ac:dyDescent="0.25">
      <c r="A95" s="126"/>
      <c r="B95" s="127"/>
      <c r="C95" s="128" t="s">
        <v>279</v>
      </c>
      <c r="D95" s="129"/>
      <c r="E95" s="130"/>
    </row>
    <row r="96" spans="1:5" ht="23.25" x14ac:dyDescent="0.25">
      <c r="A96" s="126"/>
      <c r="B96" s="127"/>
      <c r="C96" s="128" t="s">
        <v>323</v>
      </c>
      <c r="D96" s="129"/>
      <c r="E96" s="130" t="s">
        <v>340</v>
      </c>
    </row>
    <row r="97" spans="1:5" x14ac:dyDescent="0.25">
      <c r="A97" s="126"/>
      <c r="B97" s="127"/>
      <c r="C97" s="128" t="s">
        <v>325</v>
      </c>
      <c r="D97" s="129"/>
      <c r="E97" s="130" t="s">
        <v>341</v>
      </c>
    </row>
    <row r="98" spans="1:5" x14ac:dyDescent="0.25">
      <c r="A98" s="126"/>
      <c r="B98" s="127"/>
      <c r="C98" s="128" t="s">
        <v>327</v>
      </c>
      <c r="D98" s="129"/>
      <c r="E98" s="126"/>
    </row>
    <row r="99" spans="1:5" ht="33.75" x14ac:dyDescent="0.25">
      <c r="A99" s="122" t="s">
        <v>54</v>
      </c>
      <c r="B99" s="123" t="s">
        <v>317</v>
      </c>
      <c r="C99" s="123" t="s">
        <v>318</v>
      </c>
      <c r="D99" s="124" t="s">
        <v>333</v>
      </c>
      <c r="E99" s="125">
        <v>34440.06</v>
      </c>
    </row>
    <row r="100" spans="1:5" ht="45.75" x14ac:dyDescent="0.25">
      <c r="A100" s="126"/>
      <c r="B100" s="127"/>
      <c r="C100" s="128" t="s">
        <v>320</v>
      </c>
      <c r="D100" s="129"/>
      <c r="E100" s="130"/>
    </row>
    <row r="101" spans="1:5" ht="23.25" x14ac:dyDescent="0.25">
      <c r="A101" s="126"/>
      <c r="B101" s="127"/>
      <c r="C101" s="128" t="s">
        <v>334</v>
      </c>
      <c r="D101" s="129"/>
      <c r="E101" s="130"/>
    </row>
    <row r="102" spans="1:5" ht="23.25" x14ac:dyDescent="0.25">
      <c r="A102" s="126"/>
      <c r="B102" s="127"/>
      <c r="C102" s="128" t="s">
        <v>321</v>
      </c>
      <c r="D102" s="129"/>
      <c r="E102" s="130"/>
    </row>
    <row r="103" spans="1:5" ht="34.5" x14ac:dyDescent="0.25">
      <c r="A103" s="126"/>
      <c r="B103" s="127"/>
      <c r="C103" s="128" t="s">
        <v>322</v>
      </c>
      <c r="D103" s="129"/>
      <c r="E103" s="130"/>
    </row>
    <row r="104" spans="1:5" x14ac:dyDescent="0.25">
      <c r="A104" s="126"/>
      <c r="B104" s="127"/>
      <c r="C104" s="128" t="s">
        <v>278</v>
      </c>
      <c r="D104" s="129"/>
      <c r="E104" s="130"/>
    </row>
    <row r="105" spans="1:5" ht="45.75" x14ac:dyDescent="0.25">
      <c r="A105" s="126"/>
      <c r="B105" s="127"/>
      <c r="C105" s="128" t="s">
        <v>279</v>
      </c>
      <c r="D105" s="129"/>
      <c r="E105" s="130"/>
    </row>
    <row r="106" spans="1:5" ht="23.25" x14ac:dyDescent="0.25">
      <c r="A106" s="126"/>
      <c r="B106" s="127"/>
      <c r="C106" s="128" t="s">
        <v>323</v>
      </c>
      <c r="D106" s="129"/>
      <c r="E106" s="130" t="s">
        <v>335</v>
      </c>
    </row>
    <row r="107" spans="1:5" x14ac:dyDescent="0.25">
      <c r="A107" s="126"/>
      <c r="B107" s="127"/>
      <c r="C107" s="128" t="s">
        <v>325</v>
      </c>
      <c r="D107" s="129"/>
      <c r="E107" s="130" t="s">
        <v>336</v>
      </c>
    </row>
    <row r="108" spans="1:5" x14ac:dyDescent="0.25">
      <c r="A108" s="126"/>
      <c r="B108" s="127"/>
      <c r="C108" s="128" t="s">
        <v>327</v>
      </c>
      <c r="D108" s="129"/>
      <c r="E108" s="126"/>
    </row>
    <row r="109" spans="1:5" ht="33.75" x14ac:dyDescent="0.25">
      <c r="A109" s="122" t="s">
        <v>61</v>
      </c>
      <c r="B109" s="123" t="s">
        <v>342</v>
      </c>
      <c r="C109" s="123" t="s">
        <v>318</v>
      </c>
      <c r="D109" s="124" t="s">
        <v>343</v>
      </c>
      <c r="E109" s="125">
        <v>51660.09</v>
      </c>
    </row>
    <row r="110" spans="1:5" ht="45.75" x14ac:dyDescent="0.25">
      <c r="A110" s="126"/>
      <c r="B110" s="127"/>
      <c r="C110" s="128" t="s">
        <v>320</v>
      </c>
      <c r="D110" s="129"/>
      <c r="E110" s="130"/>
    </row>
    <row r="111" spans="1:5" ht="23.25" x14ac:dyDescent="0.25">
      <c r="A111" s="126"/>
      <c r="B111" s="127"/>
      <c r="C111" s="128" t="s">
        <v>334</v>
      </c>
      <c r="D111" s="129"/>
      <c r="E111" s="130"/>
    </row>
    <row r="112" spans="1:5" ht="23.25" x14ac:dyDescent="0.25">
      <c r="A112" s="126"/>
      <c r="B112" s="127"/>
      <c r="C112" s="128" t="s">
        <v>321</v>
      </c>
      <c r="D112" s="129"/>
      <c r="E112" s="130"/>
    </row>
    <row r="113" spans="1:5" ht="34.5" x14ac:dyDescent="0.25">
      <c r="A113" s="126"/>
      <c r="B113" s="127"/>
      <c r="C113" s="128" t="s">
        <v>322</v>
      </c>
      <c r="D113" s="129"/>
      <c r="E113" s="130"/>
    </row>
    <row r="114" spans="1:5" ht="34.5" x14ac:dyDescent="0.25">
      <c r="A114" s="126"/>
      <c r="B114" s="127"/>
      <c r="C114" s="128" t="s">
        <v>339</v>
      </c>
      <c r="D114" s="129"/>
      <c r="E114" s="130"/>
    </row>
    <row r="115" spans="1:5" x14ac:dyDescent="0.25">
      <c r="A115" s="126"/>
      <c r="B115" s="127"/>
      <c r="C115" s="128" t="s">
        <v>278</v>
      </c>
      <c r="D115" s="129"/>
      <c r="E115" s="130"/>
    </row>
    <row r="116" spans="1:5" ht="45.75" x14ac:dyDescent="0.25">
      <c r="A116" s="126"/>
      <c r="B116" s="127"/>
      <c r="C116" s="128" t="s">
        <v>279</v>
      </c>
      <c r="D116" s="129"/>
      <c r="E116" s="130"/>
    </row>
    <row r="117" spans="1:5" ht="23.25" x14ac:dyDescent="0.25">
      <c r="A117" s="126"/>
      <c r="B117" s="127"/>
      <c r="C117" s="128" t="s">
        <v>323</v>
      </c>
      <c r="D117" s="129"/>
      <c r="E117" s="130" t="s">
        <v>344</v>
      </c>
    </row>
    <row r="118" spans="1:5" x14ac:dyDescent="0.25">
      <c r="A118" s="126"/>
      <c r="B118" s="127"/>
      <c r="C118" s="128" t="s">
        <v>325</v>
      </c>
      <c r="D118" s="129"/>
      <c r="E118" s="130" t="s">
        <v>345</v>
      </c>
    </row>
    <row r="119" spans="1:5" x14ac:dyDescent="0.25">
      <c r="A119" s="126"/>
      <c r="B119" s="127"/>
      <c r="C119" s="128" t="s">
        <v>327</v>
      </c>
      <c r="D119" s="129"/>
      <c r="E119" s="126"/>
    </row>
    <row r="120" spans="1:5" ht="45" x14ac:dyDescent="0.25">
      <c r="A120" s="122" t="s">
        <v>67</v>
      </c>
      <c r="B120" s="123" t="s">
        <v>346</v>
      </c>
      <c r="C120" s="123" t="s">
        <v>347</v>
      </c>
      <c r="D120" s="124" t="s">
        <v>348</v>
      </c>
      <c r="E120" s="125">
        <v>14288.47</v>
      </c>
    </row>
    <row r="121" spans="1:5" x14ac:dyDescent="0.25">
      <c r="A121" s="126"/>
      <c r="B121" s="127"/>
      <c r="C121" s="128" t="s">
        <v>349</v>
      </c>
      <c r="D121" s="129"/>
      <c r="E121" s="130"/>
    </row>
    <row r="122" spans="1:5" ht="45.75" x14ac:dyDescent="0.25">
      <c r="A122" s="126"/>
      <c r="B122" s="127"/>
      <c r="C122" s="128" t="s">
        <v>350</v>
      </c>
      <c r="D122" s="129"/>
      <c r="E122" s="130"/>
    </row>
    <row r="123" spans="1:5" x14ac:dyDescent="0.25">
      <c r="A123" s="126"/>
      <c r="B123" s="127"/>
      <c r="C123" s="128" t="s">
        <v>278</v>
      </c>
      <c r="D123" s="129"/>
      <c r="E123" s="130"/>
    </row>
    <row r="124" spans="1:5" ht="45.75" x14ac:dyDescent="0.25">
      <c r="A124" s="126"/>
      <c r="B124" s="127"/>
      <c r="C124" s="128" t="s">
        <v>279</v>
      </c>
      <c r="D124" s="129"/>
      <c r="E124" s="130"/>
    </row>
    <row r="125" spans="1:5" x14ac:dyDescent="0.25">
      <c r="A125" s="126"/>
      <c r="B125" s="127"/>
      <c r="C125" s="128" t="s">
        <v>351</v>
      </c>
      <c r="D125" s="129"/>
      <c r="E125" s="130" t="s">
        <v>352</v>
      </c>
    </row>
    <row r="126" spans="1:5" x14ac:dyDescent="0.25">
      <c r="A126" s="126"/>
      <c r="B126" s="127"/>
      <c r="C126" s="128" t="s">
        <v>353</v>
      </c>
      <c r="D126" s="129"/>
      <c r="E126" s="130" t="s">
        <v>354</v>
      </c>
    </row>
    <row r="127" spans="1:5" x14ac:dyDescent="0.25">
      <c r="A127" s="126"/>
      <c r="B127" s="127"/>
      <c r="C127" s="128" t="s">
        <v>355</v>
      </c>
      <c r="D127" s="129"/>
      <c r="E127" s="130" t="s">
        <v>356</v>
      </c>
    </row>
    <row r="128" spans="1:5" x14ac:dyDescent="0.25">
      <c r="A128" s="126"/>
      <c r="B128" s="127"/>
      <c r="C128" s="128" t="s">
        <v>357</v>
      </c>
      <c r="D128" s="129"/>
      <c r="E128" s="130" t="s">
        <v>358</v>
      </c>
    </row>
    <row r="129" spans="1:5" x14ac:dyDescent="0.25">
      <c r="A129" s="126"/>
      <c r="B129" s="127"/>
      <c r="C129" s="128" t="s">
        <v>359</v>
      </c>
      <c r="D129" s="129"/>
      <c r="E129" s="130" t="s">
        <v>360</v>
      </c>
    </row>
    <row r="130" spans="1:5" x14ac:dyDescent="0.25">
      <c r="A130" s="126"/>
      <c r="B130" s="127"/>
      <c r="C130" s="128" t="s">
        <v>361</v>
      </c>
      <c r="D130" s="129"/>
      <c r="E130" s="126"/>
    </row>
    <row r="131" spans="1:5" ht="45" x14ac:dyDescent="0.25">
      <c r="A131" s="122" t="s">
        <v>69</v>
      </c>
      <c r="B131" s="123" t="s">
        <v>346</v>
      </c>
      <c r="C131" s="123" t="s">
        <v>347</v>
      </c>
      <c r="D131" s="124" t="s">
        <v>362</v>
      </c>
      <c r="E131" s="125">
        <v>135026.04999999999</v>
      </c>
    </row>
    <row r="132" spans="1:5" x14ac:dyDescent="0.25">
      <c r="A132" s="126"/>
      <c r="B132" s="127"/>
      <c r="C132" s="128" t="s">
        <v>349</v>
      </c>
      <c r="D132" s="129"/>
      <c r="E132" s="130"/>
    </row>
    <row r="133" spans="1:5" ht="45.75" x14ac:dyDescent="0.25">
      <c r="A133" s="126"/>
      <c r="B133" s="127"/>
      <c r="C133" s="128" t="s">
        <v>350</v>
      </c>
      <c r="D133" s="129"/>
      <c r="E133" s="130"/>
    </row>
    <row r="134" spans="1:5" ht="45.75" x14ac:dyDescent="0.25">
      <c r="A134" s="126"/>
      <c r="B134" s="127"/>
      <c r="C134" s="128" t="s">
        <v>363</v>
      </c>
      <c r="D134" s="129"/>
      <c r="E134" s="130"/>
    </row>
    <row r="135" spans="1:5" x14ac:dyDescent="0.25">
      <c r="A135" s="126"/>
      <c r="B135" s="127"/>
      <c r="C135" s="128" t="s">
        <v>364</v>
      </c>
      <c r="D135" s="129"/>
      <c r="E135" s="130"/>
    </row>
    <row r="136" spans="1:5" x14ac:dyDescent="0.25">
      <c r="A136" s="126"/>
      <c r="B136" s="127"/>
      <c r="C136" s="128" t="s">
        <v>278</v>
      </c>
      <c r="D136" s="129"/>
      <c r="E136" s="130"/>
    </row>
    <row r="137" spans="1:5" ht="45.75" x14ac:dyDescent="0.25">
      <c r="A137" s="126"/>
      <c r="B137" s="127"/>
      <c r="C137" s="128" t="s">
        <v>279</v>
      </c>
      <c r="D137" s="129"/>
      <c r="E137" s="130"/>
    </row>
    <row r="138" spans="1:5" x14ac:dyDescent="0.25">
      <c r="A138" s="126"/>
      <c r="B138" s="127"/>
      <c r="C138" s="128" t="s">
        <v>351</v>
      </c>
      <c r="D138" s="129"/>
      <c r="E138" s="130" t="s">
        <v>365</v>
      </c>
    </row>
    <row r="139" spans="1:5" x14ac:dyDescent="0.25">
      <c r="A139" s="126"/>
      <c r="B139" s="127"/>
      <c r="C139" s="128" t="s">
        <v>353</v>
      </c>
      <c r="D139" s="129"/>
      <c r="E139" s="130" t="s">
        <v>366</v>
      </c>
    </row>
    <row r="140" spans="1:5" x14ac:dyDescent="0.25">
      <c r="A140" s="126"/>
      <c r="B140" s="127"/>
      <c r="C140" s="128" t="s">
        <v>355</v>
      </c>
      <c r="D140" s="129"/>
      <c r="E140" s="130" t="s">
        <v>367</v>
      </c>
    </row>
    <row r="141" spans="1:5" x14ac:dyDescent="0.25">
      <c r="A141" s="126"/>
      <c r="B141" s="127"/>
      <c r="C141" s="128" t="s">
        <v>357</v>
      </c>
      <c r="D141" s="129"/>
      <c r="E141" s="130" t="s">
        <v>368</v>
      </c>
    </row>
    <row r="142" spans="1:5" x14ac:dyDescent="0.25">
      <c r="A142" s="126"/>
      <c r="B142" s="127"/>
      <c r="C142" s="128" t="s">
        <v>359</v>
      </c>
      <c r="D142" s="129"/>
      <c r="E142" s="130" t="s">
        <v>369</v>
      </c>
    </row>
    <row r="143" spans="1:5" x14ac:dyDescent="0.25">
      <c r="A143" s="126"/>
      <c r="B143" s="127"/>
      <c r="C143" s="128" t="s">
        <v>361</v>
      </c>
      <c r="D143" s="129"/>
      <c r="E143" s="126"/>
    </row>
    <row r="144" spans="1:5" x14ac:dyDescent="0.25">
      <c r="A144" s="131"/>
      <c r="B144" s="1054" t="s">
        <v>370</v>
      </c>
      <c r="C144" s="1054"/>
      <c r="D144" s="131"/>
      <c r="E144" s="132"/>
    </row>
    <row r="145" spans="1:5" x14ac:dyDescent="0.25">
      <c r="A145" s="131"/>
      <c r="B145" s="1058" t="s">
        <v>371</v>
      </c>
      <c r="C145" s="1058"/>
      <c r="D145" s="131"/>
      <c r="E145" s="133" t="s">
        <v>372</v>
      </c>
    </row>
    <row r="146" spans="1:5" x14ac:dyDescent="0.25">
      <c r="A146" s="131"/>
      <c r="B146" s="1054" t="s">
        <v>373</v>
      </c>
      <c r="C146" s="1054"/>
      <c r="D146" s="131"/>
      <c r="E146" s="132" t="s">
        <v>372</v>
      </c>
    </row>
    <row r="147" spans="1:5" x14ac:dyDescent="0.25">
      <c r="A147" s="1055" t="s">
        <v>374</v>
      </c>
      <c r="B147" s="1056"/>
      <c r="C147" s="1056"/>
      <c r="D147" s="1056"/>
      <c r="E147" s="1057"/>
    </row>
    <row r="148" spans="1:5" ht="33.75" x14ac:dyDescent="0.25">
      <c r="A148" s="122" t="s">
        <v>72</v>
      </c>
      <c r="B148" s="123" t="s">
        <v>375</v>
      </c>
      <c r="C148" s="123" t="s">
        <v>376</v>
      </c>
      <c r="D148" s="124" t="s">
        <v>377</v>
      </c>
      <c r="E148" s="125">
        <v>271226.09000000003</v>
      </c>
    </row>
    <row r="149" spans="1:5" ht="45.75" x14ac:dyDescent="0.25">
      <c r="A149" s="126"/>
      <c r="B149" s="127"/>
      <c r="C149" s="128" t="s">
        <v>378</v>
      </c>
      <c r="D149" s="129"/>
      <c r="E149" s="130"/>
    </row>
    <row r="150" spans="1:5" x14ac:dyDescent="0.25">
      <c r="A150" s="126"/>
      <c r="B150" s="127"/>
      <c r="C150" s="128" t="s">
        <v>278</v>
      </c>
      <c r="D150" s="129"/>
      <c r="E150" s="130"/>
    </row>
    <row r="151" spans="1:5" ht="45.75" x14ac:dyDescent="0.25">
      <c r="A151" s="126"/>
      <c r="B151" s="127"/>
      <c r="C151" s="128" t="s">
        <v>379</v>
      </c>
      <c r="D151" s="129"/>
      <c r="E151" s="130"/>
    </row>
    <row r="152" spans="1:5" x14ac:dyDescent="0.25">
      <c r="A152" s="126"/>
      <c r="B152" s="127"/>
      <c r="C152" s="128" t="s">
        <v>380</v>
      </c>
      <c r="D152" s="129"/>
      <c r="E152" s="130" t="s">
        <v>381</v>
      </c>
    </row>
    <row r="153" spans="1:5" x14ac:dyDescent="0.25">
      <c r="A153" s="126"/>
      <c r="B153" s="127"/>
      <c r="C153" s="128" t="s">
        <v>382</v>
      </c>
      <c r="D153" s="129"/>
      <c r="E153" s="130" t="s">
        <v>383</v>
      </c>
    </row>
    <row r="154" spans="1:5" x14ac:dyDescent="0.25">
      <c r="A154" s="126"/>
      <c r="B154" s="127"/>
      <c r="C154" s="128" t="s">
        <v>384</v>
      </c>
      <c r="D154" s="129"/>
      <c r="E154" s="130" t="s">
        <v>385</v>
      </c>
    </row>
    <row r="155" spans="1:5" x14ac:dyDescent="0.25">
      <c r="A155" s="126"/>
      <c r="B155" s="127"/>
      <c r="C155" s="128" t="s">
        <v>386</v>
      </c>
      <c r="D155" s="129"/>
      <c r="E155" s="130" t="s">
        <v>387</v>
      </c>
    </row>
    <row r="156" spans="1:5" x14ac:dyDescent="0.25">
      <c r="A156" s="126"/>
      <c r="B156" s="127"/>
      <c r="C156" s="128" t="s">
        <v>388</v>
      </c>
      <c r="D156" s="129"/>
      <c r="E156" s="130" t="s">
        <v>389</v>
      </c>
    </row>
    <row r="157" spans="1:5" x14ac:dyDescent="0.25">
      <c r="A157" s="126"/>
      <c r="B157" s="127"/>
      <c r="C157" s="128" t="s">
        <v>390</v>
      </c>
      <c r="D157" s="129"/>
      <c r="E157" s="130" t="s">
        <v>391</v>
      </c>
    </row>
    <row r="158" spans="1:5" x14ac:dyDescent="0.25">
      <c r="A158" s="126"/>
      <c r="B158" s="127"/>
      <c r="C158" s="128" t="s">
        <v>392</v>
      </c>
      <c r="D158" s="129"/>
      <c r="E158" s="130" t="s">
        <v>393</v>
      </c>
    </row>
    <row r="159" spans="1:5" x14ac:dyDescent="0.25">
      <c r="A159" s="126"/>
      <c r="B159" s="127"/>
      <c r="C159" s="128" t="s">
        <v>394</v>
      </c>
      <c r="D159" s="129"/>
      <c r="E159" s="130" t="s">
        <v>393</v>
      </c>
    </row>
    <row r="160" spans="1:5" x14ac:dyDescent="0.25">
      <c r="A160" s="126"/>
      <c r="B160" s="127"/>
      <c r="C160" s="128" t="s">
        <v>395</v>
      </c>
      <c r="D160" s="129"/>
      <c r="E160" s="130" t="s">
        <v>396</v>
      </c>
    </row>
    <row r="161" spans="1:5" x14ac:dyDescent="0.25">
      <c r="A161" s="126"/>
      <c r="B161" s="127"/>
      <c r="C161" s="128" t="s">
        <v>397</v>
      </c>
      <c r="D161" s="129"/>
      <c r="E161" s="130" t="s">
        <v>396</v>
      </c>
    </row>
    <row r="162" spans="1:5" x14ac:dyDescent="0.25">
      <c r="A162" s="126"/>
      <c r="B162" s="127"/>
      <c r="C162" s="128" t="s">
        <v>398</v>
      </c>
      <c r="D162" s="129"/>
      <c r="E162" s="130" t="s">
        <v>393</v>
      </c>
    </row>
    <row r="163" spans="1:5" x14ac:dyDescent="0.25">
      <c r="A163" s="126"/>
      <c r="B163" s="127"/>
      <c r="C163" s="128" t="s">
        <v>399</v>
      </c>
      <c r="D163" s="129"/>
      <c r="E163" s="130" t="s">
        <v>400</v>
      </c>
    </row>
    <row r="164" spans="1:5" x14ac:dyDescent="0.25">
      <c r="A164" s="126"/>
      <c r="B164" s="127"/>
      <c r="C164" s="128" t="s">
        <v>401</v>
      </c>
      <c r="D164" s="129"/>
      <c r="E164" s="130" t="s">
        <v>383</v>
      </c>
    </row>
    <row r="165" spans="1:5" x14ac:dyDescent="0.25">
      <c r="A165" s="126"/>
      <c r="B165" s="127"/>
      <c r="C165" s="128" t="s">
        <v>402</v>
      </c>
      <c r="D165" s="129"/>
      <c r="E165" s="130" t="s">
        <v>383</v>
      </c>
    </row>
    <row r="166" spans="1:5" x14ac:dyDescent="0.25">
      <c r="A166" s="126"/>
      <c r="B166" s="127"/>
      <c r="C166" s="128" t="s">
        <v>403</v>
      </c>
      <c r="D166" s="129"/>
      <c r="E166" s="130" t="s">
        <v>396</v>
      </c>
    </row>
    <row r="167" spans="1:5" x14ac:dyDescent="0.25">
      <c r="A167" s="126"/>
      <c r="B167" s="127"/>
      <c r="C167" s="128" t="s">
        <v>404</v>
      </c>
      <c r="D167" s="129"/>
      <c r="E167" s="130" t="s">
        <v>393</v>
      </c>
    </row>
    <row r="168" spans="1:5" x14ac:dyDescent="0.25">
      <c r="A168" s="126"/>
      <c r="B168" s="127"/>
      <c r="C168" s="128" t="s">
        <v>405</v>
      </c>
      <c r="D168" s="129"/>
      <c r="E168" s="130" t="s">
        <v>396</v>
      </c>
    </row>
    <row r="169" spans="1:5" x14ac:dyDescent="0.25">
      <c r="A169" s="126"/>
      <c r="B169" s="127"/>
      <c r="C169" s="128" t="s">
        <v>406</v>
      </c>
      <c r="D169" s="129"/>
      <c r="E169" s="130" t="s">
        <v>407</v>
      </c>
    </row>
    <row r="170" spans="1:5" x14ac:dyDescent="0.25">
      <c r="A170" s="126"/>
      <c r="B170" s="127"/>
      <c r="C170" s="128" t="s">
        <v>408</v>
      </c>
      <c r="D170" s="129"/>
      <c r="E170" s="126"/>
    </row>
    <row r="171" spans="1:5" ht="33.75" x14ac:dyDescent="0.25">
      <c r="A171" s="122" t="s">
        <v>75</v>
      </c>
      <c r="B171" s="123" t="s">
        <v>375</v>
      </c>
      <c r="C171" s="123" t="s">
        <v>376</v>
      </c>
      <c r="D171" s="124" t="s">
        <v>409</v>
      </c>
      <c r="E171" s="125">
        <v>54245.22</v>
      </c>
    </row>
    <row r="172" spans="1:5" ht="57" x14ac:dyDescent="0.25">
      <c r="A172" s="126"/>
      <c r="B172" s="127"/>
      <c r="C172" s="128" t="s">
        <v>410</v>
      </c>
      <c r="D172" s="129"/>
      <c r="E172" s="130"/>
    </row>
    <row r="173" spans="1:5" ht="45.75" x14ac:dyDescent="0.25">
      <c r="A173" s="126"/>
      <c r="B173" s="127"/>
      <c r="C173" s="128" t="s">
        <v>378</v>
      </c>
      <c r="D173" s="129"/>
      <c r="E173" s="130"/>
    </row>
    <row r="174" spans="1:5" x14ac:dyDescent="0.25">
      <c r="A174" s="126"/>
      <c r="B174" s="127"/>
      <c r="C174" s="128" t="s">
        <v>278</v>
      </c>
      <c r="D174" s="129"/>
      <c r="E174" s="130"/>
    </row>
    <row r="175" spans="1:5" ht="45.75" x14ac:dyDescent="0.25">
      <c r="A175" s="126"/>
      <c r="B175" s="127"/>
      <c r="C175" s="128" t="s">
        <v>379</v>
      </c>
      <c r="D175" s="129"/>
      <c r="E175" s="130"/>
    </row>
    <row r="176" spans="1:5" x14ac:dyDescent="0.25">
      <c r="A176" s="126"/>
      <c r="B176" s="127"/>
      <c r="C176" s="128" t="s">
        <v>380</v>
      </c>
      <c r="D176" s="129"/>
      <c r="E176" s="130" t="s">
        <v>411</v>
      </c>
    </row>
    <row r="177" spans="1:5" x14ac:dyDescent="0.25">
      <c r="A177" s="126"/>
      <c r="B177" s="127"/>
      <c r="C177" s="128" t="s">
        <v>382</v>
      </c>
      <c r="D177" s="129"/>
      <c r="E177" s="130" t="s">
        <v>381</v>
      </c>
    </row>
    <row r="178" spans="1:5" x14ac:dyDescent="0.25">
      <c r="A178" s="126"/>
      <c r="B178" s="127"/>
      <c r="C178" s="128" t="s">
        <v>384</v>
      </c>
      <c r="D178" s="129"/>
      <c r="E178" s="130" t="s">
        <v>412</v>
      </c>
    </row>
    <row r="179" spans="1:5" x14ac:dyDescent="0.25">
      <c r="A179" s="126"/>
      <c r="B179" s="127"/>
      <c r="C179" s="128" t="s">
        <v>386</v>
      </c>
      <c r="D179" s="129"/>
      <c r="E179" s="130" t="s">
        <v>413</v>
      </c>
    </row>
    <row r="180" spans="1:5" x14ac:dyDescent="0.25">
      <c r="A180" s="126"/>
      <c r="B180" s="127"/>
      <c r="C180" s="128" t="s">
        <v>388</v>
      </c>
      <c r="D180" s="129"/>
      <c r="E180" s="130" t="s">
        <v>414</v>
      </c>
    </row>
    <row r="181" spans="1:5" x14ac:dyDescent="0.25">
      <c r="A181" s="126"/>
      <c r="B181" s="127"/>
      <c r="C181" s="128" t="s">
        <v>390</v>
      </c>
      <c r="D181" s="129"/>
      <c r="E181" s="130" t="s">
        <v>415</v>
      </c>
    </row>
    <row r="182" spans="1:5" x14ac:dyDescent="0.25">
      <c r="A182" s="126"/>
      <c r="B182" s="127"/>
      <c r="C182" s="128" t="s">
        <v>392</v>
      </c>
      <c r="D182" s="129"/>
      <c r="E182" s="130" t="s">
        <v>416</v>
      </c>
    </row>
    <row r="183" spans="1:5" x14ac:dyDescent="0.25">
      <c r="A183" s="126"/>
      <c r="B183" s="127"/>
      <c r="C183" s="128" t="s">
        <v>394</v>
      </c>
      <c r="D183" s="129"/>
      <c r="E183" s="130" t="s">
        <v>416</v>
      </c>
    </row>
    <row r="184" spans="1:5" x14ac:dyDescent="0.25">
      <c r="A184" s="126"/>
      <c r="B184" s="127"/>
      <c r="C184" s="128" t="s">
        <v>395</v>
      </c>
      <c r="D184" s="129"/>
      <c r="E184" s="130" t="s">
        <v>417</v>
      </c>
    </row>
    <row r="185" spans="1:5" x14ac:dyDescent="0.25">
      <c r="A185" s="126"/>
      <c r="B185" s="127"/>
      <c r="C185" s="128" t="s">
        <v>397</v>
      </c>
      <c r="D185" s="129"/>
      <c r="E185" s="130" t="s">
        <v>417</v>
      </c>
    </row>
    <row r="186" spans="1:5" x14ac:dyDescent="0.25">
      <c r="A186" s="126"/>
      <c r="B186" s="127"/>
      <c r="C186" s="128" t="s">
        <v>398</v>
      </c>
      <c r="D186" s="129"/>
      <c r="E186" s="130" t="s">
        <v>416</v>
      </c>
    </row>
    <row r="187" spans="1:5" x14ac:dyDescent="0.25">
      <c r="A187" s="126"/>
      <c r="B187" s="127"/>
      <c r="C187" s="128" t="s">
        <v>399</v>
      </c>
      <c r="D187" s="129"/>
      <c r="E187" s="130" t="s">
        <v>418</v>
      </c>
    </row>
    <row r="188" spans="1:5" x14ac:dyDescent="0.25">
      <c r="A188" s="126"/>
      <c r="B188" s="127"/>
      <c r="C188" s="128" t="s">
        <v>401</v>
      </c>
      <c r="D188" s="129"/>
      <c r="E188" s="130" t="s">
        <v>381</v>
      </c>
    </row>
    <row r="189" spans="1:5" x14ac:dyDescent="0.25">
      <c r="A189" s="126"/>
      <c r="B189" s="127"/>
      <c r="C189" s="128" t="s">
        <v>402</v>
      </c>
      <c r="D189" s="129"/>
      <c r="E189" s="130" t="s">
        <v>381</v>
      </c>
    </row>
    <row r="190" spans="1:5" x14ac:dyDescent="0.25">
      <c r="A190" s="126"/>
      <c r="B190" s="127"/>
      <c r="C190" s="128" t="s">
        <v>403</v>
      </c>
      <c r="D190" s="129"/>
      <c r="E190" s="130" t="s">
        <v>417</v>
      </c>
    </row>
    <row r="191" spans="1:5" x14ac:dyDescent="0.25">
      <c r="A191" s="126"/>
      <c r="B191" s="127"/>
      <c r="C191" s="128" t="s">
        <v>404</v>
      </c>
      <c r="D191" s="129"/>
      <c r="E191" s="130" t="s">
        <v>416</v>
      </c>
    </row>
    <row r="192" spans="1:5" x14ac:dyDescent="0.25">
      <c r="A192" s="126"/>
      <c r="B192" s="127"/>
      <c r="C192" s="128" t="s">
        <v>405</v>
      </c>
      <c r="D192" s="129"/>
      <c r="E192" s="130" t="s">
        <v>417</v>
      </c>
    </row>
    <row r="193" spans="1:5" x14ac:dyDescent="0.25">
      <c r="A193" s="126"/>
      <c r="B193" s="127"/>
      <c r="C193" s="128" t="s">
        <v>406</v>
      </c>
      <c r="D193" s="129"/>
      <c r="E193" s="130" t="s">
        <v>419</v>
      </c>
    </row>
    <row r="194" spans="1:5" x14ac:dyDescent="0.25">
      <c r="A194" s="126"/>
      <c r="B194" s="127"/>
      <c r="C194" s="128" t="s">
        <v>408</v>
      </c>
      <c r="D194" s="129"/>
      <c r="E194" s="126"/>
    </row>
    <row r="195" spans="1:5" ht="56.25" x14ac:dyDescent="0.25">
      <c r="A195" s="122" t="s">
        <v>78</v>
      </c>
      <c r="B195" s="123" t="s">
        <v>420</v>
      </c>
      <c r="C195" s="123" t="s">
        <v>421</v>
      </c>
      <c r="D195" s="124" t="s">
        <v>422</v>
      </c>
      <c r="E195" s="125">
        <v>34452.980000000003</v>
      </c>
    </row>
    <row r="196" spans="1:5" ht="45.75" x14ac:dyDescent="0.25">
      <c r="A196" s="126"/>
      <c r="B196" s="127"/>
      <c r="C196" s="128" t="s">
        <v>423</v>
      </c>
      <c r="D196" s="129"/>
      <c r="E196" s="130"/>
    </row>
    <row r="197" spans="1:5" ht="57" x14ac:dyDescent="0.25">
      <c r="A197" s="126"/>
      <c r="B197" s="127"/>
      <c r="C197" s="128" t="s">
        <v>424</v>
      </c>
      <c r="D197" s="129"/>
      <c r="E197" s="130"/>
    </row>
    <row r="198" spans="1:5" x14ac:dyDescent="0.25">
      <c r="A198" s="126"/>
      <c r="B198" s="127"/>
      <c r="C198" s="128" t="s">
        <v>278</v>
      </c>
      <c r="D198" s="129"/>
      <c r="E198" s="130"/>
    </row>
    <row r="199" spans="1:5" ht="45.75" x14ac:dyDescent="0.25">
      <c r="A199" s="126"/>
      <c r="B199" s="127"/>
      <c r="C199" s="128" t="s">
        <v>425</v>
      </c>
      <c r="D199" s="129"/>
      <c r="E199" s="130"/>
    </row>
    <row r="200" spans="1:5" x14ac:dyDescent="0.25">
      <c r="A200" s="126"/>
      <c r="B200" s="127"/>
      <c r="C200" s="128" t="s">
        <v>426</v>
      </c>
      <c r="D200" s="129"/>
      <c r="E200" s="130" t="s">
        <v>427</v>
      </c>
    </row>
    <row r="201" spans="1:5" x14ac:dyDescent="0.25">
      <c r="A201" s="126"/>
      <c r="B201" s="127"/>
      <c r="C201" s="128" t="s">
        <v>428</v>
      </c>
      <c r="D201" s="129"/>
      <c r="E201" s="130" t="s">
        <v>429</v>
      </c>
    </row>
    <row r="202" spans="1:5" x14ac:dyDescent="0.25">
      <c r="A202" s="126"/>
      <c r="B202" s="127"/>
      <c r="C202" s="128" t="s">
        <v>430</v>
      </c>
      <c r="D202" s="129"/>
      <c r="E202" s="130" t="s">
        <v>431</v>
      </c>
    </row>
    <row r="203" spans="1:5" x14ac:dyDescent="0.25">
      <c r="A203" s="126"/>
      <c r="B203" s="127"/>
      <c r="C203" s="128" t="s">
        <v>432</v>
      </c>
      <c r="D203" s="129"/>
      <c r="E203" s="130" t="s">
        <v>433</v>
      </c>
    </row>
    <row r="204" spans="1:5" x14ac:dyDescent="0.25">
      <c r="A204" s="126"/>
      <c r="B204" s="127"/>
      <c r="C204" s="128" t="s">
        <v>434</v>
      </c>
      <c r="D204" s="129"/>
      <c r="E204" s="130" t="s">
        <v>429</v>
      </c>
    </row>
    <row r="205" spans="1:5" x14ac:dyDescent="0.25">
      <c r="A205" s="126"/>
      <c r="B205" s="127"/>
      <c r="C205" s="128" t="s">
        <v>435</v>
      </c>
      <c r="D205" s="129"/>
      <c r="E205" s="130" t="s">
        <v>436</v>
      </c>
    </row>
    <row r="206" spans="1:5" x14ac:dyDescent="0.25">
      <c r="A206" s="126"/>
      <c r="B206" s="127"/>
      <c r="C206" s="128" t="s">
        <v>437</v>
      </c>
      <c r="D206" s="129"/>
      <c r="E206" s="130" t="s">
        <v>429</v>
      </c>
    </row>
    <row r="207" spans="1:5" x14ac:dyDescent="0.25">
      <c r="A207" s="126"/>
      <c r="B207" s="127"/>
      <c r="C207" s="128" t="s">
        <v>408</v>
      </c>
      <c r="D207" s="129"/>
      <c r="E207" s="126"/>
    </row>
    <row r="208" spans="1:5" x14ac:dyDescent="0.25">
      <c r="A208" s="131"/>
      <c r="B208" s="1054" t="s">
        <v>438</v>
      </c>
      <c r="C208" s="1054"/>
      <c r="D208" s="131"/>
      <c r="E208" s="132"/>
    </row>
    <row r="209" spans="1:5" x14ac:dyDescent="0.25">
      <c r="A209" s="131"/>
      <c r="B209" s="1058" t="s">
        <v>439</v>
      </c>
      <c r="C209" s="1058"/>
      <c r="D209" s="131"/>
      <c r="E209" s="133" t="s">
        <v>440</v>
      </c>
    </row>
    <row r="210" spans="1:5" x14ac:dyDescent="0.25">
      <c r="A210" s="131"/>
      <c r="B210" s="1054" t="s">
        <v>441</v>
      </c>
      <c r="C210" s="1054"/>
      <c r="D210" s="131"/>
      <c r="E210" s="132" t="s">
        <v>440</v>
      </c>
    </row>
    <row r="211" spans="1:5" x14ac:dyDescent="0.25">
      <c r="A211" s="1055" t="s">
        <v>442</v>
      </c>
      <c r="B211" s="1056"/>
      <c r="C211" s="1056"/>
      <c r="D211" s="1056"/>
      <c r="E211" s="1057"/>
    </row>
    <row r="212" spans="1:5" ht="33.75" x14ac:dyDescent="0.25">
      <c r="A212" s="122" t="s">
        <v>81</v>
      </c>
      <c r="B212" s="123" t="s">
        <v>443</v>
      </c>
      <c r="C212" s="123" t="s">
        <v>444</v>
      </c>
      <c r="D212" s="124" t="s">
        <v>445</v>
      </c>
      <c r="E212" s="125">
        <v>21592.959999999999</v>
      </c>
    </row>
    <row r="213" spans="1:5" x14ac:dyDescent="0.25">
      <c r="A213" s="126"/>
      <c r="B213" s="127"/>
      <c r="C213" s="128" t="s">
        <v>446</v>
      </c>
      <c r="D213" s="129"/>
      <c r="E213" s="130"/>
    </row>
    <row r="214" spans="1:5" ht="45.75" x14ac:dyDescent="0.25">
      <c r="A214" s="126"/>
      <c r="B214" s="127"/>
      <c r="C214" s="128" t="s">
        <v>447</v>
      </c>
      <c r="D214" s="129"/>
      <c r="E214" s="130"/>
    </row>
    <row r="215" spans="1:5" x14ac:dyDescent="0.25">
      <c r="A215" s="126"/>
      <c r="B215" s="127"/>
      <c r="C215" s="128" t="s">
        <v>278</v>
      </c>
      <c r="D215" s="129"/>
      <c r="E215" s="130"/>
    </row>
    <row r="216" spans="1:5" ht="45.75" x14ac:dyDescent="0.25">
      <c r="A216" s="126"/>
      <c r="B216" s="127"/>
      <c r="C216" s="128" t="s">
        <v>425</v>
      </c>
      <c r="D216" s="129"/>
      <c r="E216" s="130"/>
    </row>
    <row r="217" spans="1:5" x14ac:dyDescent="0.25">
      <c r="A217" s="126"/>
      <c r="B217" s="127"/>
      <c r="C217" s="128" t="s">
        <v>448</v>
      </c>
      <c r="D217" s="129"/>
      <c r="E217" s="130" t="s">
        <v>449</v>
      </c>
    </row>
    <row r="218" spans="1:5" x14ac:dyDescent="0.25">
      <c r="A218" s="126"/>
      <c r="B218" s="127"/>
      <c r="C218" s="128" t="s">
        <v>450</v>
      </c>
      <c r="D218" s="129"/>
      <c r="E218" s="130" t="s">
        <v>451</v>
      </c>
    </row>
    <row r="219" spans="1:5" x14ac:dyDescent="0.25">
      <c r="A219" s="126"/>
      <c r="B219" s="127"/>
      <c r="C219" s="128" t="s">
        <v>452</v>
      </c>
      <c r="D219" s="129"/>
      <c r="E219" s="130" t="s">
        <v>453</v>
      </c>
    </row>
    <row r="220" spans="1:5" x14ac:dyDescent="0.25">
      <c r="A220" s="126"/>
      <c r="B220" s="127"/>
      <c r="C220" s="128" t="s">
        <v>402</v>
      </c>
      <c r="D220" s="129"/>
      <c r="E220" s="130" t="s">
        <v>454</v>
      </c>
    </row>
    <row r="221" spans="1:5" x14ac:dyDescent="0.25">
      <c r="A221" s="126"/>
      <c r="B221" s="127"/>
      <c r="C221" s="128" t="s">
        <v>455</v>
      </c>
      <c r="D221" s="129"/>
      <c r="E221" s="130" t="s">
        <v>456</v>
      </c>
    </row>
    <row r="222" spans="1:5" x14ac:dyDescent="0.25">
      <c r="A222" s="126"/>
      <c r="B222" s="127"/>
      <c r="C222" s="128" t="s">
        <v>457</v>
      </c>
      <c r="D222" s="129"/>
      <c r="E222" s="130" t="s">
        <v>454</v>
      </c>
    </row>
    <row r="223" spans="1:5" x14ac:dyDescent="0.25">
      <c r="A223" s="126"/>
      <c r="B223" s="127"/>
      <c r="C223" s="128" t="s">
        <v>458</v>
      </c>
      <c r="D223" s="129"/>
      <c r="E223" s="130" t="s">
        <v>454</v>
      </c>
    </row>
    <row r="224" spans="1:5" x14ac:dyDescent="0.25">
      <c r="A224" s="126"/>
      <c r="B224" s="127"/>
      <c r="C224" s="128" t="s">
        <v>408</v>
      </c>
      <c r="D224" s="129"/>
      <c r="E224" s="126"/>
    </row>
    <row r="225" spans="1:5" ht="33.75" x14ac:dyDescent="0.25">
      <c r="A225" s="122" t="s">
        <v>87</v>
      </c>
      <c r="B225" s="123" t="s">
        <v>459</v>
      </c>
      <c r="C225" s="123" t="s">
        <v>460</v>
      </c>
      <c r="D225" s="124" t="s">
        <v>461</v>
      </c>
      <c r="E225" s="125">
        <v>14752.37</v>
      </c>
    </row>
    <row r="226" spans="1:5" x14ac:dyDescent="0.25">
      <c r="A226" s="126"/>
      <c r="B226" s="127"/>
      <c r="C226" s="128" t="s">
        <v>462</v>
      </c>
      <c r="D226" s="129"/>
      <c r="E226" s="130"/>
    </row>
    <row r="227" spans="1:5" ht="45.75" x14ac:dyDescent="0.25">
      <c r="A227" s="126"/>
      <c r="B227" s="127"/>
      <c r="C227" s="128" t="s">
        <v>463</v>
      </c>
      <c r="D227" s="129"/>
      <c r="E227" s="130"/>
    </row>
    <row r="228" spans="1:5" x14ac:dyDescent="0.25">
      <c r="A228" s="126"/>
      <c r="B228" s="127"/>
      <c r="C228" s="128" t="s">
        <v>278</v>
      </c>
      <c r="D228" s="129"/>
      <c r="E228" s="130"/>
    </row>
    <row r="229" spans="1:5" ht="45.75" x14ac:dyDescent="0.25">
      <c r="A229" s="126"/>
      <c r="B229" s="127"/>
      <c r="C229" s="128" t="s">
        <v>425</v>
      </c>
      <c r="D229" s="129"/>
      <c r="E229" s="130"/>
    </row>
    <row r="230" spans="1:5" x14ac:dyDescent="0.25">
      <c r="A230" s="126"/>
      <c r="B230" s="127"/>
      <c r="C230" s="128" t="s">
        <v>448</v>
      </c>
      <c r="D230" s="129"/>
      <c r="E230" s="130" t="s">
        <v>464</v>
      </c>
    </row>
    <row r="231" spans="1:5" x14ac:dyDescent="0.25">
      <c r="A231" s="126"/>
      <c r="B231" s="127"/>
      <c r="C231" s="128" t="s">
        <v>450</v>
      </c>
      <c r="D231" s="129"/>
      <c r="E231" s="130" t="s">
        <v>465</v>
      </c>
    </row>
    <row r="232" spans="1:5" x14ac:dyDescent="0.25">
      <c r="A232" s="126"/>
      <c r="B232" s="127"/>
      <c r="C232" s="128" t="s">
        <v>466</v>
      </c>
      <c r="D232" s="129"/>
      <c r="E232" s="130" t="s">
        <v>467</v>
      </c>
    </row>
    <row r="233" spans="1:5" x14ac:dyDescent="0.25">
      <c r="A233" s="126"/>
      <c r="B233" s="127"/>
      <c r="C233" s="128" t="s">
        <v>468</v>
      </c>
      <c r="D233" s="129"/>
      <c r="E233" s="130" t="s">
        <v>469</v>
      </c>
    </row>
    <row r="234" spans="1:5" x14ac:dyDescent="0.25">
      <c r="A234" s="126"/>
      <c r="B234" s="127"/>
      <c r="C234" s="128" t="s">
        <v>470</v>
      </c>
      <c r="D234" s="129"/>
      <c r="E234" s="130" t="s">
        <v>471</v>
      </c>
    </row>
    <row r="235" spans="1:5" x14ac:dyDescent="0.25">
      <c r="A235" s="126"/>
      <c r="B235" s="127"/>
      <c r="C235" s="128" t="s">
        <v>472</v>
      </c>
      <c r="D235" s="129"/>
      <c r="E235" s="130" t="s">
        <v>473</v>
      </c>
    </row>
    <row r="236" spans="1:5" x14ac:dyDescent="0.25">
      <c r="A236" s="126"/>
      <c r="B236" s="127"/>
      <c r="C236" s="128" t="s">
        <v>458</v>
      </c>
      <c r="D236" s="129"/>
      <c r="E236" s="130" t="s">
        <v>474</v>
      </c>
    </row>
    <row r="237" spans="1:5" x14ac:dyDescent="0.25">
      <c r="A237" s="126"/>
      <c r="B237" s="127"/>
      <c r="C237" s="128" t="s">
        <v>408</v>
      </c>
      <c r="D237" s="129"/>
      <c r="E237" s="126"/>
    </row>
    <row r="238" spans="1:5" ht="33.75" x14ac:dyDescent="0.25">
      <c r="A238" s="122" t="s">
        <v>93</v>
      </c>
      <c r="B238" s="123" t="s">
        <v>475</v>
      </c>
      <c r="C238" s="123" t="s">
        <v>476</v>
      </c>
      <c r="D238" s="124" t="s">
        <v>477</v>
      </c>
      <c r="E238" s="125">
        <v>1474693.31</v>
      </c>
    </row>
    <row r="239" spans="1:5" ht="45.75" x14ac:dyDescent="0.25">
      <c r="A239" s="126"/>
      <c r="B239" s="127"/>
      <c r="C239" s="128" t="s">
        <v>463</v>
      </c>
      <c r="D239" s="129"/>
      <c r="E239" s="130"/>
    </row>
    <row r="240" spans="1:5" x14ac:dyDescent="0.25">
      <c r="A240" s="126"/>
      <c r="B240" s="127"/>
      <c r="C240" s="128" t="s">
        <v>278</v>
      </c>
      <c r="D240" s="129"/>
      <c r="E240" s="130"/>
    </row>
    <row r="241" spans="1:5" ht="45.75" x14ac:dyDescent="0.25">
      <c r="A241" s="126"/>
      <c r="B241" s="127"/>
      <c r="C241" s="128" t="s">
        <v>425</v>
      </c>
      <c r="D241" s="129"/>
      <c r="E241" s="130"/>
    </row>
    <row r="242" spans="1:5" x14ac:dyDescent="0.25">
      <c r="A242" s="126"/>
      <c r="B242" s="127"/>
      <c r="C242" s="128" t="s">
        <v>448</v>
      </c>
      <c r="D242" s="129"/>
      <c r="E242" s="130" t="s">
        <v>478</v>
      </c>
    </row>
    <row r="243" spans="1:5" x14ac:dyDescent="0.25">
      <c r="A243" s="126"/>
      <c r="B243" s="127"/>
      <c r="C243" s="128" t="s">
        <v>450</v>
      </c>
      <c r="D243" s="129"/>
      <c r="E243" s="130" t="s">
        <v>479</v>
      </c>
    </row>
    <row r="244" spans="1:5" x14ac:dyDescent="0.25">
      <c r="A244" s="126"/>
      <c r="B244" s="127"/>
      <c r="C244" s="128" t="s">
        <v>466</v>
      </c>
      <c r="D244" s="129"/>
      <c r="E244" s="130" t="s">
        <v>480</v>
      </c>
    </row>
    <row r="245" spans="1:5" x14ac:dyDescent="0.25">
      <c r="A245" s="126"/>
      <c r="B245" s="127"/>
      <c r="C245" s="128" t="s">
        <v>468</v>
      </c>
      <c r="D245" s="129"/>
      <c r="E245" s="130" t="s">
        <v>481</v>
      </c>
    </row>
    <row r="246" spans="1:5" x14ac:dyDescent="0.25">
      <c r="A246" s="126"/>
      <c r="B246" s="127"/>
      <c r="C246" s="128" t="s">
        <v>470</v>
      </c>
      <c r="D246" s="129"/>
      <c r="E246" s="130" t="s">
        <v>482</v>
      </c>
    </row>
    <row r="247" spans="1:5" x14ac:dyDescent="0.25">
      <c r="A247" s="126"/>
      <c r="B247" s="127"/>
      <c r="C247" s="128" t="s">
        <v>472</v>
      </c>
      <c r="D247" s="129"/>
      <c r="E247" s="130" t="s">
        <v>483</v>
      </c>
    </row>
    <row r="248" spans="1:5" x14ac:dyDescent="0.25">
      <c r="A248" s="126"/>
      <c r="B248" s="127"/>
      <c r="C248" s="128" t="s">
        <v>458</v>
      </c>
      <c r="D248" s="129"/>
      <c r="E248" s="130" t="s">
        <v>484</v>
      </c>
    </row>
    <row r="249" spans="1:5" x14ac:dyDescent="0.25">
      <c r="A249" s="126"/>
      <c r="B249" s="127"/>
      <c r="C249" s="128" t="s">
        <v>408</v>
      </c>
      <c r="D249" s="129"/>
      <c r="E249" s="126"/>
    </row>
    <row r="250" spans="1:5" ht="45" x14ac:dyDescent="0.25">
      <c r="A250" s="122" t="s">
        <v>96</v>
      </c>
      <c r="B250" s="123" t="s">
        <v>485</v>
      </c>
      <c r="C250" s="123" t="s">
        <v>486</v>
      </c>
      <c r="D250" s="124" t="s">
        <v>487</v>
      </c>
      <c r="E250" s="125">
        <v>329398.27</v>
      </c>
    </row>
    <row r="251" spans="1:5" ht="45.75" x14ac:dyDescent="0.25">
      <c r="A251" s="126"/>
      <c r="B251" s="127"/>
      <c r="C251" s="128" t="s">
        <v>488</v>
      </c>
      <c r="D251" s="129"/>
      <c r="E251" s="130"/>
    </row>
    <row r="252" spans="1:5" x14ac:dyDescent="0.25">
      <c r="A252" s="126"/>
      <c r="B252" s="127"/>
      <c r="C252" s="128" t="s">
        <v>278</v>
      </c>
      <c r="D252" s="129"/>
      <c r="E252" s="130"/>
    </row>
    <row r="253" spans="1:5" ht="45.75" x14ac:dyDescent="0.25">
      <c r="A253" s="126"/>
      <c r="B253" s="127"/>
      <c r="C253" s="128" t="s">
        <v>425</v>
      </c>
      <c r="D253" s="129"/>
      <c r="E253" s="130"/>
    </row>
    <row r="254" spans="1:5" x14ac:dyDescent="0.25">
      <c r="A254" s="126"/>
      <c r="B254" s="127"/>
      <c r="C254" s="128" t="s">
        <v>448</v>
      </c>
      <c r="D254" s="129"/>
      <c r="E254" s="130" t="s">
        <v>489</v>
      </c>
    </row>
    <row r="255" spans="1:5" x14ac:dyDescent="0.25">
      <c r="A255" s="126"/>
      <c r="B255" s="127"/>
      <c r="C255" s="128" t="s">
        <v>450</v>
      </c>
      <c r="D255" s="129"/>
      <c r="E255" s="130" t="s">
        <v>490</v>
      </c>
    </row>
    <row r="256" spans="1:5" x14ac:dyDescent="0.25">
      <c r="A256" s="126"/>
      <c r="B256" s="127"/>
      <c r="C256" s="128" t="s">
        <v>491</v>
      </c>
      <c r="D256" s="129"/>
      <c r="E256" s="130" t="s">
        <v>492</v>
      </c>
    </row>
    <row r="257" spans="1:5" x14ac:dyDescent="0.25">
      <c r="A257" s="126"/>
      <c r="B257" s="127"/>
      <c r="C257" s="128" t="s">
        <v>455</v>
      </c>
      <c r="D257" s="129"/>
      <c r="E257" s="130" t="s">
        <v>493</v>
      </c>
    </row>
    <row r="258" spans="1:5" x14ac:dyDescent="0.25">
      <c r="A258" s="126"/>
      <c r="B258" s="127"/>
      <c r="C258" s="128" t="s">
        <v>457</v>
      </c>
      <c r="D258" s="129"/>
      <c r="E258" s="130" t="s">
        <v>494</v>
      </c>
    </row>
    <row r="259" spans="1:5" x14ac:dyDescent="0.25">
      <c r="A259" s="126"/>
      <c r="B259" s="127"/>
      <c r="C259" s="128" t="s">
        <v>458</v>
      </c>
      <c r="D259" s="129"/>
      <c r="E259" s="130" t="s">
        <v>494</v>
      </c>
    </row>
    <row r="260" spans="1:5" x14ac:dyDescent="0.25">
      <c r="A260" s="126"/>
      <c r="B260" s="127"/>
      <c r="C260" s="128" t="s">
        <v>408</v>
      </c>
      <c r="D260" s="129"/>
      <c r="E260" s="126"/>
    </row>
    <row r="261" spans="1:5" ht="33.75" x14ac:dyDescent="0.25">
      <c r="A261" s="122" t="s">
        <v>98</v>
      </c>
      <c r="B261" s="123" t="s">
        <v>495</v>
      </c>
      <c r="C261" s="123" t="s">
        <v>496</v>
      </c>
      <c r="D261" s="124" t="s">
        <v>497</v>
      </c>
      <c r="E261" s="125">
        <v>1112009.25</v>
      </c>
    </row>
    <row r="262" spans="1:5" ht="45.75" x14ac:dyDescent="0.25">
      <c r="A262" s="126"/>
      <c r="B262" s="127"/>
      <c r="C262" s="128" t="s">
        <v>498</v>
      </c>
      <c r="D262" s="129"/>
      <c r="E262" s="130"/>
    </row>
    <row r="263" spans="1:5" ht="23.25" x14ac:dyDescent="0.25">
      <c r="A263" s="126"/>
      <c r="B263" s="127"/>
      <c r="C263" s="128" t="s">
        <v>499</v>
      </c>
      <c r="D263" s="129"/>
      <c r="E263" s="130"/>
    </row>
    <row r="264" spans="1:5" x14ac:dyDescent="0.25">
      <c r="A264" s="126"/>
      <c r="B264" s="127"/>
      <c r="C264" s="128" t="s">
        <v>278</v>
      </c>
      <c r="D264" s="129"/>
      <c r="E264" s="130"/>
    </row>
    <row r="265" spans="1:5" ht="45.75" x14ac:dyDescent="0.25">
      <c r="A265" s="126"/>
      <c r="B265" s="127"/>
      <c r="C265" s="128" t="s">
        <v>425</v>
      </c>
      <c r="D265" s="129"/>
      <c r="E265" s="130"/>
    </row>
    <row r="266" spans="1:5" x14ac:dyDescent="0.25">
      <c r="A266" s="126"/>
      <c r="B266" s="127"/>
      <c r="C266" s="128" t="s">
        <v>448</v>
      </c>
      <c r="D266" s="129"/>
      <c r="E266" s="130" t="s">
        <v>500</v>
      </c>
    </row>
    <row r="267" spans="1:5" x14ac:dyDescent="0.25">
      <c r="A267" s="126"/>
      <c r="B267" s="127"/>
      <c r="C267" s="128" t="s">
        <v>450</v>
      </c>
      <c r="D267" s="129"/>
      <c r="E267" s="130" t="s">
        <v>501</v>
      </c>
    </row>
    <row r="268" spans="1:5" x14ac:dyDescent="0.25">
      <c r="A268" s="126"/>
      <c r="B268" s="127"/>
      <c r="C268" s="128" t="s">
        <v>502</v>
      </c>
      <c r="D268" s="129"/>
      <c r="E268" s="130" t="s">
        <v>503</v>
      </c>
    </row>
    <row r="269" spans="1:5" x14ac:dyDescent="0.25">
      <c r="A269" s="126"/>
      <c r="B269" s="127"/>
      <c r="C269" s="128" t="s">
        <v>504</v>
      </c>
      <c r="D269" s="129"/>
      <c r="E269" s="130" t="s">
        <v>505</v>
      </c>
    </row>
    <row r="270" spans="1:5" x14ac:dyDescent="0.25">
      <c r="A270" s="126"/>
      <c r="B270" s="127"/>
      <c r="C270" s="128" t="s">
        <v>455</v>
      </c>
      <c r="D270" s="129"/>
      <c r="E270" s="130" t="s">
        <v>506</v>
      </c>
    </row>
    <row r="271" spans="1:5" x14ac:dyDescent="0.25">
      <c r="A271" s="126"/>
      <c r="B271" s="127"/>
      <c r="C271" s="128" t="s">
        <v>472</v>
      </c>
      <c r="D271" s="129"/>
      <c r="E271" s="130" t="s">
        <v>507</v>
      </c>
    </row>
    <row r="272" spans="1:5" x14ac:dyDescent="0.25">
      <c r="A272" s="126"/>
      <c r="B272" s="127"/>
      <c r="C272" s="128" t="s">
        <v>458</v>
      </c>
      <c r="D272" s="129"/>
      <c r="E272" s="130" t="s">
        <v>508</v>
      </c>
    </row>
    <row r="273" spans="1:5" x14ac:dyDescent="0.25">
      <c r="A273" s="126"/>
      <c r="B273" s="127"/>
      <c r="C273" s="128" t="s">
        <v>408</v>
      </c>
      <c r="D273" s="129"/>
      <c r="E273" s="126"/>
    </row>
    <row r="274" spans="1:5" ht="33.75" x14ac:dyDescent="0.25">
      <c r="A274" s="122" t="s">
        <v>102</v>
      </c>
      <c r="B274" s="123" t="s">
        <v>509</v>
      </c>
      <c r="C274" s="123" t="s">
        <v>496</v>
      </c>
      <c r="D274" s="124" t="s">
        <v>510</v>
      </c>
      <c r="E274" s="125">
        <v>1290412</v>
      </c>
    </row>
    <row r="275" spans="1:5" ht="45.75" x14ac:dyDescent="0.25">
      <c r="A275" s="126"/>
      <c r="B275" s="127"/>
      <c r="C275" s="128" t="s">
        <v>498</v>
      </c>
      <c r="D275" s="129"/>
      <c r="E275" s="130"/>
    </row>
    <row r="276" spans="1:5" ht="23.25" x14ac:dyDescent="0.25">
      <c r="A276" s="126"/>
      <c r="B276" s="127"/>
      <c r="C276" s="128" t="s">
        <v>499</v>
      </c>
      <c r="D276" s="129"/>
      <c r="E276" s="130"/>
    </row>
    <row r="277" spans="1:5" x14ac:dyDescent="0.25">
      <c r="A277" s="126"/>
      <c r="B277" s="127"/>
      <c r="C277" s="128" t="s">
        <v>278</v>
      </c>
      <c r="D277" s="129"/>
      <c r="E277" s="130"/>
    </row>
    <row r="278" spans="1:5" ht="45.75" x14ac:dyDescent="0.25">
      <c r="A278" s="126"/>
      <c r="B278" s="127"/>
      <c r="C278" s="128" t="s">
        <v>425</v>
      </c>
      <c r="D278" s="129"/>
      <c r="E278" s="130"/>
    </row>
    <row r="279" spans="1:5" x14ac:dyDescent="0.25">
      <c r="A279" s="126"/>
      <c r="B279" s="127"/>
      <c r="C279" s="128" t="s">
        <v>448</v>
      </c>
      <c r="D279" s="129"/>
      <c r="E279" s="130" t="s">
        <v>511</v>
      </c>
    </row>
    <row r="280" spans="1:5" x14ac:dyDescent="0.25">
      <c r="A280" s="126"/>
      <c r="B280" s="127"/>
      <c r="C280" s="128" t="s">
        <v>450</v>
      </c>
      <c r="D280" s="129"/>
      <c r="E280" s="130" t="s">
        <v>512</v>
      </c>
    </row>
    <row r="281" spans="1:5" x14ac:dyDescent="0.25">
      <c r="A281" s="126"/>
      <c r="B281" s="127"/>
      <c r="C281" s="128" t="s">
        <v>502</v>
      </c>
      <c r="D281" s="129"/>
      <c r="E281" s="130" t="s">
        <v>513</v>
      </c>
    </row>
    <row r="282" spans="1:5" x14ac:dyDescent="0.25">
      <c r="A282" s="126"/>
      <c r="B282" s="127"/>
      <c r="C282" s="128" t="s">
        <v>504</v>
      </c>
      <c r="D282" s="129"/>
      <c r="E282" s="130" t="s">
        <v>514</v>
      </c>
    </row>
    <row r="283" spans="1:5" x14ac:dyDescent="0.25">
      <c r="A283" s="126"/>
      <c r="B283" s="127"/>
      <c r="C283" s="128" t="s">
        <v>455</v>
      </c>
      <c r="D283" s="129"/>
      <c r="E283" s="130" t="s">
        <v>515</v>
      </c>
    </row>
    <row r="284" spans="1:5" x14ac:dyDescent="0.25">
      <c r="A284" s="126"/>
      <c r="B284" s="127"/>
      <c r="C284" s="128" t="s">
        <v>472</v>
      </c>
      <c r="D284" s="129"/>
      <c r="E284" s="130" t="s">
        <v>516</v>
      </c>
    </row>
    <row r="285" spans="1:5" x14ac:dyDescent="0.25">
      <c r="A285" s="126"/>
      <c r="B285" s="127"/>
      <c r="C285" s="128" t="s">
        <v>458</v>
      </c>
      <c r="D285" s="129"/>
      <c r="E285" s="130" t="s">
        <v>517</v>
      </c>
    </row>
    <row r="286" spans="1:5" x14ac:dyDescent="0.25">
      <c r="A286" s="126"/>
      <c r="B286" s="127"/>
      <c r="C286" s="128" t="s">
        <v>408</v>
      </c>
      <c r="D286" s="129"/>
      <c r="E286" s="126"/>
    </row>
    <row r="287" spans="1:5" ht="33.75" x14ac:dyDescent="0.25">
      <c r="A287" s="122" t="s">
        <v>105</v>
      </c>
      <c r="B287" s="123" t="s">
        <v>518</v>
      </c>
      <c r="C287" s="123" t="s">
        <v>519</v>
      </c>
      <c r="D287" s="124" t="s">
        <v>520</v>
      </c>
      <c r="E287" s="125">
        <v>2163936.12</v>
      </c>
    </row>
    <row r="288" spans="1:5" ht="57" x14ac:dyDescent="0.25">
      <c r="A288" s="126"/>
      <c r="B288" s="127"/>
      <c r="C288" s="128" t="s">
        <v>521</v>
      </c>
      <c r="D288" s="129"/>
      <c r="E288" s="130"/>
    </row>
    <row r="289" spans="1:5" ht="45.75" x14ac:dyDescent="0.25">
      <c r="A289" s="126"/>
      <c r="B289" s="127"/>
      <c r="C289" s="128" t="s">
        <v>522</v>
      </c>
      <c r="D289" s="129"/>
      <c r="E289" s="130"/>
    </row>
    <row r="290" spans="1:5" x14ac:dyDescent="0.25">
      <c r="A290" s="126"/>
      <c r="B290" s="127"/>
      <c r="C290" s="128" t="s">
        <v>278</v>
      </c>
      <c r="D290" s="129"/>
      <c r="E290" s="130"/>
    </row>
    <row r="291" spans="1:5" ht="45.75" x14ac:dyDescent="0.25">
      <c r="A291" s="126"/>
      <c r="B291" s="127"/>
      <c r="C291" s="128" t="s">
        <v>425</v>
      </c>
      <c r="D291" s="129"/>
      <c r="E291" s="130"/>
    </row>
    <row r="292" spans="1:5" x14ac:dyDescent="0.25">
      <c r="A292" s="126"/>
      <c r="B292" s="127"/>
      <c r="C292" s="128" t="s">
        <v>448</v>
      </c>
      <c r="D292" s="129"/>
      <c r="E292" s="130" t="s">
        <v>523</v>
      </c>
    </row>
    <row r="293" spans="1:5" x14ac:dyDescent="0.25">
      <c r="A293" s="126"/>
      <c r="B293" s="127"/>
      <c r="C293" s="128" t="s">
        <v>450</v>
      </c>
      <c r="D293" s="129"/>
      <c r="E293" s="130" t="s">
        <v>524</v>
      </c>
    </row>
    <row r="294" spans="1:5" x14ac:dyDescent="0.25">
      <c r="A294" s="126"/>
      <c r="B294" s="127"/>
      <c r="C294" s="128" t="s">
        <v>502</v>
      </c>
      <c r="D294" s="129"/>
      <c r="E294" s="130" t="s">
        <v>525</v>
      </c>
    </row>
    <row r="295" spans="1:5" x14ac:dyDescent="0.25">
      <c r="A295" s="126"/>
      <c r="B295" s="127"/>
      <c r="C295" s="128" t="s">
        <v>504</v>
      </c>
      <c r="D295" s="129"/>
      <c r="E295" s="130" t="s">
        <v>526</v>
      </c>
    </row>
    <row r="296" spans="1:5" x14ac:dyDescent="0.25">
      <c r="A296" s="126"/>
      <c r="B296" s="127"/>
      <c r="C296" s="128" t="s">
        <v>455</v>
      </c>
      <c r="D296" s="129"/>
      <c r="E296" s="130" t="s">
        <v>527</v>
      </c>
    </row>
    <row r="297" spans="1:5" x14ac:dyDescent="0.25">
      <c r="A297" s="126"/>
      <c r="B297" s="127"/>
      <c r="C297" s="128" t="s">
        <v>472</v>
      </c>
      <c r="D297" s="129"/>
      <c r="E297" s="130" t="s">
        <v>528</v>
      </c>
    </row>
    <row r="298" spans="1:5" x14ac:dyDescent="0.25">
      <c r="A298" s="126"/>
      <c r="B298" s="127"/>
      <c r="C298" s="128" t="s">
        <v>458</v>
      </c>
      <c r="D298" s="129"/>
      <c r="E298" s="130" t="s">
        <v>529</v>
      </c>
    </row>
    <row r="299" spans="1:5" x14ac:dyDescent="0.25">
      <c r="A299" s="126"/>
      <c r="B299" s="127"/>
      <c r="C299" s="128" t="s">
        <v>408</v>
      </c>
      <c r="D299" s="129"/>
      <c r="E299" s="126"/>
    </row>
    <row r="300" spans="1:5" ht="56.25" x14ac:dyDescent="0.25">
      <c r="A300" s="122" t="s">
        <v>111</v>
      </c>
      <c r="B300" s="123" t="s">
        <v>530</v>
      </c>
      <c r="C300" s="123" t="s">
        <v>531</v>
      </c>
      <c r="D300" s="124" t="s">
        <v>532</v>
      </c>
      <c r="E300" s="125">
        <v>762248.35</v>
      </c>
    </row>
    <row r="301" spans="1:5" ht="45.75" x14ac:dyDescent="0.25">
      <c r="A301" s="126"/>
      <c r="B301" s="127"/>
      <c r="C301" s="128" t="s">
        <v>533</v>
      </c>
      <c r="D301" s="129"/>
      <c r="E301" s="130"/>
    </row>
    <row r="302" spans="1:5" x14ac:dyDescent="0.25">
      <c r="A302" s="126"/>
      <c r="B302" s="127"/>
      <c r="C302" s="128" t="s">
        <v>278</v>
      </c>
      <c r="D302" s="129"/>
      <c r="E302" s="130"/>
    </row>
    <row r="303" spans="1:5" ht="45.75" x14ac:dyDescent="0.25">
      <c r="A303" s="126"/>
      <c r="B303" s="127"/>
      <c r="C303" s="128" t="s">
        <v>425</v>
      </c>
      <c r="D303" s="129"/>
      <c r="E303" s="130"/>
    </row>
    <row r="304" spans="1:5" x14ac:dyDescent="0.25">
      <c r="A304" s="126"/>
      <c r="B304" s="127"/>
      <c r="C304" s="128" t="s">
        <v>534</v>
      </c>
      <c r="D304" s="129"/>
      <c r="E304" s="130" t="s">
        <v>535</v>
      </c>
    </row>
    <row r="305" spans="1:5" x14ac:dyDescent="0.25">
      <c r="A305" s="126"/>
      <c r="B305" s="127"/>
      <c r="C305" s="128" t="s">
        <v>536</v>
      </c>
      <c r="D305" s="129"/>
      <c r="E305" s="130" t="s">
        <v>537</v>
      </c>
    </row>
    <row r="306" spans="1:5" x14ac:dyDescent="0.25">
      <c r="A306" s="126"/>
      <c r="B306" s="127"/>
      <c r="C306" s="128" t="s">
        <v>538</v>
      </c>
      <c r="D306" s="129"/>
      <c r="E306" s="130" t="s">
        <v>539</v>
      </c>
    </row>
    <row r="307" spans="1:5" x14ac:dyDescent="0.25">
      <c r="A307" s="126"/>
      <c r="B307" s="127"/>
      <c r="C307" s="128" t="s">
        <v>540</v>
      </c>
      <c r="D307" s="129"/>
      <c r="E307" s="130" t="s">
        <v>541</v>
      </c>
    </row>
    <row r="308" spans="1:5" x14ac:dyDescent="0.25">
      <c r="A308" s="126"/>
      <c r="B308" s="127"/>
      <c r="C308" s="128" t="s">
        <v>542</v>
      </c>
      <c r="D308" s="129"/>
      <c r="E308" s="130" t="s">
        <v>543</v>
      </c>
    </row>
    <row r="309" spans="1:5" x14ac:dyDescent="0.25">
      <c r="A309" s="126"/>
      <c r="B309" s="127"/>
      <c r="C309" s="128" t="s">
        <v>544</v>
      </c>
      <c r="D309" s="129"/>
      <c r="E309" s="130" t="s">
        <v>545</v>
      </c>
    </row>
    <row r="310" spans="1:5" x14ac:dyDescent="0.25">
      <c r="A310" s="126"/>
      <c r="B310" s="127"/>
      <c r="C310" s="128" t="s">
        <v>402</v>
      </c>
      <c r="D310" s="129"/>
      <c r="E310" s="130" t="s">
        <v>546</v>
      </c>
    </row>
    <row r="311" spans="1:5" x14ac:dyDescent="0.25">
      <c r="A311" s="126"/>
      <c r="B311" s="127"/>
      <c r="C311" s="128" t="s">
        <v>547</v>
      </c>
      <c r="D311" s="129"/>
      <c r="E311" s="130" t="s">
        <v>548</v>
      </c>
    </row>
    <row r="312" spans="1:5" x14ac:dyDescent="0.25">
      <c r="A312" s="126"/>
      <c r="B312" s="127"/>
      <c r="C312" s="128" t="s">
        <v>408</v>
      </c>
      <c r="D312" s="129"/>
      <c r="E312" s="126"/>
    </row>
    <row r="313" spans="1:5" ht="33.75" x14ac:dyDescent="0.25">
      <c r="A313" s="122" t="s">
        <v>121</v>
      </c>
      <c r="B313" s="123" t="s">
        <v>549</v>
      </c>
      <c r="C313" s="123" t="s">
        <v>550</v>
      </c>
      <c r="D313" s="124" t="s">
        <v>551</v>
      </c>
      <c r="E313" s="125">
        <v>57532.73</v>
      </c>
    </row>
    <row r="314" spans="1:5" ht="45.75" x14ac:dyDescent="0.25">
      <c r="A314" s="126"/>
      <c r="B314" s="127"/>
      <c r="C314" s="128" t="s">
        <v>552</v>
      </c>
      <c r="D314" s="129"/>
      <c r="E314" s="130"/>
    </row>
    <row r="315" spans="1:5" x14ac:dyDescent="0.25">
      <c r="A315" s="126"/>
      <c r="B315" s="127"/>
      <c r="C315" s="128" t="s">
        <v>278</v>
      </c>
      <c r="D315" s="129"/>
      <c r="E315" s="130"/>
    </row>
    <row r="316" spans="1:5" ht="45.75" x14ac:dyDescent="0.25">
      <c r="A316" s="126"/>
      <c r="B316" s="127"/>
      <c r="C316" s="128" t="s">
        <v>379</v>
      </c>
      <c r="D316" s="129"/>
      <c r="E316" s="130"/>
    </row>
    <row r="317" spans="1:5" x14ac:dyDescent="0.25">
      <c r="A317" s="131"/>
      <c r="B317" s="1054" t="s">
        <v>553</v>
      </c>
      <c r="C317" s="1054"/>
      <c r="D317" s="131"/>
      <c r="E317" s="132"/>
    </row>
    <row r="318" spans="1:5" x14ac:dyDescent="0.25">
      <c r="A318" s="131"/>
      <c r="B318" s="1058" t="s">
        <v>554</v>
      </c>
      <c r="C318" s="1058"/>
      <c r="D318" s="131"/>
      <c r="E318" s="133" t="s">
        <v>555</v>
      </c>
    </row>
    <row r="319" spans="1:5" x14ac:dyDescent="0.25">
      <c r="A319" s="131"/>
      <c r="B319" s="1054" t="s">
        <v>556</v>
      </c>
      <c r="C319" s="1054"/>
      <c r="D319" s="131"/>
      <c r="E319" s="132" t="s">
        <v>555</v>
      </c>
    </row>
    <row r="320" spans="1:5" x14ac:dyDescent="0.25">
      <c r="A320" s="1055" t="s">
        <v>557</v>
      </c>
      <c r="B320" s="1056"/>
      <c r="C320" s="1056"/>
      <c r="D320" s="1056"/>
      <c r="E320" s="1057"/>
    </row>
    <row r="321" spans="1:5" ht="33.75" x14ac:dyDescent="0.25">
      <c r="A321" s="122" t="s">
        <v>558</v>
      </c>
      <c r="B321" s="123" t="s">
        <v>559</v>
      </c>
      <c r="C321" s="123" t="s">
        <v>560</v>
      </c>
      <c r="D321" s="124" t="s">
        <v>561</v>
      </c>
      <c r="E321" s="125">
        <v>191602.5</v>
      </c>
    </row>
    <row r="322" spans="1:5" x14ac:dyDescent="0.25">
      <c r="A322" s="126"/>
      <c r="B322" s="127"/>
      <c r="C322" s="128" t="s">
        <v>278</v>
      </c>
      <c r="D322" s="129"/>
      <c r="E322" s="130"/>
    </row>
    <row r="323" spans="1:5" ht="45.75" x14ac:dyDescent="0.25">
      <c r="A323" s="126"/>
      <c r="B323" s="127"/>
      <c r="C323" s="128" t="s">
        <v>279</v>
      </c>
      <c r="D323" s="129"/>
      <c r="E323" s="130"/>
    </row>
    <row r="324" spans="1:5" x14ac:dyDescent="0.25">
      <c r="A324" s="126"/>
      <c r="B324" s="127"/>
      <c r="C324" s="128" t="s">
        <v>562</v>
      </c>
      <c r="D324" s="129"/>
      <c r="E324" s="130" t="s">
        <v>563</v>
      </c>
    </row>
    <row r="325" spans="1:5" x14ac:dyDescent="0.25">
      <c r="A325" s="126"/>
      <c r="B325" s="127"/>
      <c r="C325" s="128" t="s">
        <v>564</v>
      </c>
      <c r="D325" s="129"/>
      <c r="E325" s="130" t="s">
        <v>565</v>
      </c>
    </row>
    <row r="326" spans="1:5" x14ac:dyDescent="0.25">
      <c r="A326" s="126"/>
      <c r="B326" s="127"/>
      <c r="C326" s="128" t="s">
        <v>566</v>
      </c>
      <c r="D326" s="129"/>
      <c r="E326" s="130" t="s">
        <v>567</v>
      </c>
    </row>
    <row r="327" spans="1:5" x14ac:dyDescent="0.25">
      <c r="A327" s="126"/>
      <c r="B327" s="127"/>
      <c r="C327" s="128" t="s">
        <v>568</v>
      </c>
      <c r="D327" s="129"/>
      <c r="E327" s="130" t="s">
        <v>569</v>
      </c>
    </row>
    <row r="328" spans="1:5" x14ac:dyDescent="0.25">
      <c r="A328" s="126"/>
      <c r="B328" s="127"/>
      <c r="C328" s="128" t="s">
        <v>570</v>
      </c>
      <c r="D328" s="129"/>
      <c r="E328" s="130" t="s">
        <v>571</v>
      </c>
    </row>
    <row r="329" spans="1:5" x14ac:dyDescent="0.25">
      <c r="A329" s="126"/>
      <c r="B329" s="127"/>
      <c r="C329" s="128" t="s">
        <v>572</v>
      </c>
      <c r="D329" s="129"/>
      <c r="E329" s="130" t="s">
        <v>565</v>
      </c>
    </row>
    <row r="330" spans="1:5" x14ac:dyDescent="0.25">
      <c r="A330" s="126"/>
      <c r="B330" s="127"/>
      <c r="C330" s="128" t="s">
        <v>573</v>
      </c>
      <c r="D330" s="129"/>
      <c r="E330" s="130" t="s">
        <v>574</v>
      </c>
    </row>
    <row r="331" spans="1:5" x14ac:dyDescent="0.25">
      <c r="A331" s="126"/>
      <c r="B331" s="127"/>
      <c r="C331" s="128" t="s">
        <v>575</v>
      </c>
      <c r="D331" s="129"/>
      <c r="E331" s="130" t="s">
        <v>565</v>
      </c>
    </row>
    <row r="332" spans="1:5" x14ac:dyDescent="0.25">
      <c r="A332" s="126"/>
      <c r="B332" s="127"/>
      <c r="C332" s="128" t="s">
        <v>408</v>
      </c>
      <c r="D332" s="129"/>
      <c r="E332" s="126"/>
    </row>
    <row r="333" spans="1:5" ht="33.75" x14ac:dyDescent="0.25">
      <c r="A333" s="122" t="s">
        <v>576</v>
      </c>
      <c r="B333" s="123" t="s">
        <v>577</v>
      </c>
      <c r="C333" s="123" t="s">
        <v>578</v>
      </c>
      <c r="D333" s="124" t="s">
        <v>579</v>
      </c>
      <c r="E333" s="125">
        <v>2499840</v>
      </c>
    </row>
    <row r="334" spans="1:5" ht="34.5" x14ac:dyDescent="0.25">
      <c r="A334" s="126"/>
      <c r="B334" s="127"/>
      <c r="C334" s="128" t="s">
        <v>580</v>
      </c>
      <c r="D334" s="129"/>
      <c r="E334" s="130"/>
    </row>
    <row r="335" spans="1:5" x14ac:dyDescent="0.25">
      <c r="A335" s="126"/>
      <c r="B335" s="127"/>
      <c r="C335" s="128" t="s">
        <v>581</v>
      </c>
      <c r="D335" s="129"/>
      <c r="E335" s="130"/>
    </row>
    <row r="336" spans="1:5" x14ac:dyDescent="0.25">
      <c r="A336" s="126"/>
      <c r="B336" s="127"/>
      <c r="C336" s="128" t="s">
        <v>278</v>
      </c>
      <c r="D336" s="129"/>
      <c r="E336" s="130"/>
    </row>
    <row r="337" spans="1:5" ht="45.75" x14ac:dyDescent="0.25">
      <c r="A337" s="126"/>
      <c r="B337" s="127"/>
      <c r="C337" s="128" t="s">
        <v>279</v>
      </c>
      <c r="D337" s="129"/>
      <c r="E337" s="130"/>
    </row>
    <row r="338" spans="1:5" x14ac:dyDescent="0.25">
      <c r="A338" s="126"/>
      <c r="B338" s="127"/>
      <c r="C338" s="128" t="s">
        <v>582</v>
      </c>
      <c r="D338" s="129"/>
      <c r="E338" s="130" t="s">
        <v>583</v>
      </c>
    </row>
    <row r="339" spans="1:5" x14ac:dyDescent="0.25">
      <c r="A339" s="126"/>
      <c r="B339" s="127"/>
      <c r="C339" s="128" t="s">
        <v>584</v>
      </c>
      <c r="D339" s="129"/>
      <c r="E339" s="130" t="s">
        <v>585</v>
      </c>
    </row>
    <row r="340" spans="1:5" x14ac:dyDescent="0.25">
      <c r="A340" s="126"/>
      <c r="B340" s="127"/>
      <c r="C340" s="128" t="s">
        <v>586</v>
      </c>
      <c r="D340" s="129"/>
      <c r="E340" s="130" t="s">
        <v>587</v>
      </c>
    </row>
    <row r="341" spans="1:5" ht="23.25" x14ac:dyDescent="0.25">
      <c r="A341" s="126"/>
      <c r="B341" s="127"/>
      <c r="C341" s="128" t="s">
        <v>588</v>
      </c>
      <c r="D341" s="129"/>
      <c r="E341" s="130" t="s">
        <v>589</v>
      </c>
    </row>
    <row r="342" spans="1:5" x14ac:dyDescent="0.25">
      <c r="A342" s="126"/>
      <c r="B342" s="127"/>
      <c r="C342" s="128" t="s">
        <v>408</v>
      </c>
      <c r="D342" s="129"/>
      <c r="E342" s="126"/>
    </row>
    <row r="343" spans="1:5" x14ac:dyDescent="0.25">
      <c r="A343" s="131"/>
      <c r="B343" s="1054" t="s">
        <v>590</v>
      </c>
      <c r="C343" s="1054"/>
      <c r="D343" s="131"/>
      <c r="E343" s="132"/>
    </row>
    <row r="344" spans="1:5" x14ac:dyDescent="0.25">
      <c r="A344" s="131"/>
      <c r="B344" s="1058" t="s">
        <v>591</v>
      </c>
      <c r="C344" s="1058"/>
      <c r="D344" s="131"/>
      <c r="E344" s="133" t="s">
        <v>592</v>
      </c>
    </row>
    <row r="345" spans="1:5" x14ac:dyDescent="0.25">
      <c r="A345" s="131"/>
      <c r="B345" s="1054" t="s">
        <v>593</v>
      </c>
      <c r="C345" s="1054"/>
      <c r="D345" s="131"/>
      <c r="E345" s="132" t="s">
        <v>592</v>
      </c>
    </row>
    <row r="346" spans="1:5" x14ac:dyDescent="0.25">
      <c r="A346" s="131"/>
      <c r="B346" s="1054" t="s">
        <v>594</v>
      </c>
      <c r="C346" s="1054"/>
      <c r="D346" s="131"/>
      <c r="E346" s="132"/>
    </row>
    <row r="347" spans="1:5" x14ac:dyDescent="0.25">
      <c r="A347" s="131"/>
      <c r="B347" s="1058" t="s">
        <v>595</v>
      </c>
      <c r="C347" s="1058"/>
      <c r="D347" s="131"/>
      <c r="E347" s="133" t="s">
        <v>596</v>
      </c>
    </row>
    <row r="348" spans="1:5" x14ac:dyDescent="0.25">
      <c r="A348" s="131"/>
      <c r="B348" s="1059" t="s">
        <v>597</v>
      </c>
      <c r="C348" s="1059"/>
      <c r="D348" s="134"/>
      <c r="E348" s="132" t="s">
        <v>598</v>
      </c>
    </row>
    <row r="349" spans="1:5" x14ac:dyDescent="0.25">
      <c r="A349" s="131"/>
      <c r="B349" s="135" t="s">
        <v>599</v>
      </c>
      <c r="C349" s="135"/>
      <c r="D349" s="131"/>
      <c r="E349" s="136">
        <f>E348/6.25</f>
        <v>2820476.81</v>
      </c>
    </row>
    <row r="350" spans="1:5" x14ac:dyDescent="0.25">
      <c r="C350" s="137"/>
      <c r="D350" s="138"/>
    </row>
    <row r="351" spans="1:5" x14ac:dyDescent="0.25">
      <c r="B351" t="s">
        <v>600</v>
      </c>
      <c r="E351" t="s">
        <v>601</v>
      </c>
    </row>
    <row r="353" spans="1:5" x14ac:dyDescent="0.25">
      <c r="B353" t="s">
        <v>602</v>
      </c>
      <c r="E353" t="s">
        <v>603</v>
      </c>
    </row>
    <row r="354" spans="1:5" x14ac:dyDescent="0.25">
      <c r="A354" s="138"/>
      <c r="B354" s="138"/>
      <c r="C354" s="138"/>
      <c r="D354" s="138"/>
      <c r="E354" s="138"/>
    </row>
    <row r="355" spans="1:5" x14ac:dyDescent="0.25">
      <c r="A355" s="138"/>
      <c r="B355" s="138"/>
      <c r="C355" s="138"/>
      <c r="D355" s="138"/>
      <c r="E355" s="138"/>
    </row>
  </sheetData>
  <mergeCells count="25">
    <mergeCell ref="B348:C348"/>
    <mergeCell ref="A320:E320"/>
    <mergeCell ref="B343:C343"/>
    <mergeCell ref="B344:C344"/>
    <mergeCell ref="B345:C345"/>
    <mergeCell ref="B346:C346"/>
    <mergeCell ref="B347:C347"/>
    <mergeCell ref="B319:C319"/>
    <mergeCell ref="A19:E19"/>
    <mergeCell ref="B144:C144"/>
    <mergeCell ref="B145:C145"/>
    <mergeCell ref="B146:C146"/>
    <mergeCell ref="A147:E147"/>
    <mergeCell ref="B208:C208"/>
    <mergeCell ref="B209:C209"/>
    <mergeCell ref="B210:C210"/>
    <mergeCell ref="A211:E211"/>
    <mergeCell ref="B317:C317"/>
    <mergeCell ref="B318:C318"/>
    <mergeCell ref="B13:E13"/>
    <mergeCell ref="A4:E4"/>
    <mergeCell ref="A5:E5"/>
    <mergeCell ref="A7:E7"/>
    <mergeCell ref="A8:E8"/>
    <mergeCell ref="B11:E11"/>
  </mergeCells>
  <pageMargins left="0.70866141732283472" right="0.70866141732283472" top="0.74803149606299213" bottom="0.74803149606299213" header="0.31496062992125984" footer="0.31496062992125984"/>
  <pageSetup paperSize="9" scale="7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4"/>
  <sheetViews>
    <sheetView topLeftCell="A327" workbookViewId="0">
      <selection activeCell="F349" sqref="F349"/>
    </sheetView>
  </sheetViews>
  <sheetFormatPr defaultRowHeight="15" x14ac:dyDescent="0.25"/>
  <cols>
    <col min="1" max="1" width="7" customWidth="1"/>
    <col min="2" max="4" width="47.140625" customWidth="1"/>
    <col min="5" max="5" width="12.140625" customWidth="1"/>
  </cols>
  <sheetData>
    <row r="1" spans="1:5" x14ac:dyDescent="0.25">
      <c r="E1" s="105" t="s">
        <v>256</v>
      </c>
    </row>
    <row r="2" spans="1:5" x14ac:dyDescent="0.25">
      <c r="B2" s="106" t="s">
        <v>257</v>
      </c>
      <c r="C2" s="107"/>
      <c r="D2" s="107"/>
      <c r="E2" s="108"/>
    </row>
    <row r="3" spans="1:5" x14ac:dyDescent="0.25">
      <c r="D3" s="109" t="s">
        <v>258</v>
      </c>
      <c r="E3" s="110"/>
    </row>
    <row r="4" spans="1:5" x14ac:dyDescent="0.25">
      <c r="A4" s="1050" t="s">
        <v>240</v>
      </c>
      <c r="B4" s="1050"/>
      <c r="C4" s="1050"/>
      <c r="D4" s="1050"/>
      <c r="E4" s="1050"/>
    </row>
    <row r="5" spans="1:5" x14ac:dyDescent="0.25">
      <c r="A5" s="1051" t="s">
        <v>259</v>
      </c>
      <c r="B5" s="1051"/>
      <c r="C5" s="1051"/>
      <c r="D5" s="1051"/>
      <c r="E5" s="1051"/>
    </row>
    <row r="6" spans="1:5" x14ac:dyDescent="0.25">
      <c r="A6" s="91"/>
      <c r="B6" s="91"/>
      <c r="C6" s="91"/>
      <c r="D6" s="91"/>
      <c r="E6" s="91"/>
    </row>
    <row r="7" spans="1:5" x14ac:dyDescent="0.25">
      <c r="A7" s="1060" t="s">
        <v>604</v>
      </c>
      <c r="B7" s="1052"/>
      <c r="C7" s="1052"/>
      <c r="D7" s="1052"/>
      <c r="E7" s="1052"/>
    </row>
    <row r="8" spans="1:5" x14ac:dyDescent="0.25">
      <c r="A8" s="1053" t="s">
        <v>261</v>
      </c>
      <c r="B8" s="1053"/>
      <c r="C8" s="1053"/>
      <c r="D8" s="1053"/>
      <c r="E8" s="1053"/>
    </row>
    <row r="9" spans="1:5" x14ac:dyDescent="0.25">
      <c r="A9" s="91"/>
      <c r="B9" s="91"/>
      <c r="C9" s="91"/>
      <c r="D9" s="91"/>
      <c r="E9" s="91"/>
    </row>
    <row r="10" spans="1:5" x14ac:dyDescent="0.25">
      <c r="A10" s="111" t="s">
        <v>262</v>
      </c>
      <c r="B10" s="112"/>
      <c r="C10" s="112"/>
      <c r="D10" s="112"/>
      <c r="E10" s="112"/>
    </row>
    <row r="11" spans="1:5" x14ac:dyDescent="0.25">
      <c r="A11" s="113"/>
      <c r="B11" s="1049" t="s">
        <v>263</v>
      </c>
      <c r="C11" s="1049"/>
      <c r="D11" s="1049"/>
      <c r="E11" s="1049"/>
    </row>
    <row r="12" spans="1:5" x14ac:dyDescent="0.25">
      <c r="A12" s="112" t="s">
        <v>264</v>
      </c>
      <c r="B12" s="112"/>
      <c r="C12" s="114"/>
      <c r="D12" s="114"/>
      <c r="E12" s="114"/>
    </row>
    <row r="13" spans="1:5" x14ac:dyDescent="0.25">
      <c r="A13" s="113"/>
      <c r="B13" s="1049" t="s">
        <v>265</v>
      </c>
      <c r="C13" s="1049"/>
      <c r="D13" s="1049"/>
      <c r="E13" s="1049"/>
    </row>
    <row r="14" spans="1:5" x14ac:dyDescent="0.25">
      <c r="A14" s="113"/>
      <c r="B14" s="115"/>
      <c r="C14" s="115"/>
      <c r="D14" s="115"/>
      <c r="E14" s="115"/>
    </row>
    <row r="15" spans="1:5" x14ac:dyDescent="0.25">
      <c r="A15" s="116" t="s">
        <v>605</v>
      </c>
      <c r="B15" s="115"/>
      <c r="C15" s="115"/>
      <c r="D15" s="115"/>
      <c r="E15" s="115"/>
    </row>
    <row r="16" spans="1:5" x14ac:dyDescent="0.25">
      <c r="A16" s="91"/>
      <c r="B16" s="91"/>
      <c r="C16" s="117"/>
      <c r="D16" s="117"/>
      <c r="E16" s="118"/>
    </row>
    <row r="17" spans="1:5" ht="36" x14ac:dyDescent="0.25">
      <c r="A17" s="119" t="s">
        <v>267</v>
      </c>
      <c r="B17" s="119" t="s">
        <v>268</v>
      </c>
      <c r="C17" s="119" t="s">
        <v>269</v>
      </c>
      <c r="D17" s="119" t="s">
        <v>270</v>
      </c>
      <c r="E17" s="119" t="s">
        <v>271</v>
      </c>
    </row>
    <row r="18" spans="1:5" x14ac:dyDescent="0.25">
      <c r="A18" s="120">
        <v>1</v>
      </c>
      <c r="B18" s="121">
        <v>2</v>
      </c>
      <c r="C18" s="121">
        <v>3</v>
      </c>
      <c r="D18" s="120">
        <v>4</v>
      </c>
      <c r="E18" s="120">
        <v>5</v>
      </c>
    </row>
    <row r="19" spans="1:5" x14ac:dyDescent="0.25">
      <c r="A19" s="1055" t="s">
        <v>272</v>
      </c>
      <c r="B19" s="1056"/>
      <c r="C19" s="1056"/>
      <c r="D19" s="1056"/>
      <c r="E19" s="1057"/>
    </row>
    <row r="20" spans="1:5" ht="33.75" x14ac:dyDescent="0.25">
      <c r="A20" s="122" t="s">
        <v>23</v>
      </c>
      <c r="B20" s="123" t="s">
        <v>273</v>
      </c>
      <c r="C20" s="123" t="s">
        <v>274</v>
      </c>
      <c r="D20" s="124" t="s">
        <v>606</v>
      </c>
      <c r="E20" s="125">
        <v>4269885.4800000004</v>
      </c>
    </row>
    <row r="21" spans="1:5" ht="34.5" x14ac:dyDescent="0.25">
      <c r="A21" s="126"/>
      <c r="B21" s="127"/>
      <c r="C21" s="128" t="s">
        <v>276</v>
      </c>
      <c r="D21" s="129"/>
      <c r="E21" s="130"/>
    </row>
    <row r="22" spans="1:5" ht="45.75" x14ac:dyDescent="0.25">
      <c r="A22" s="126"/>
      <c r="B22" s="127"/>
      <c r="C22" s="128" t="s">
        <v>277</v>
      </c>
      <c r="D22" s="129"/>
      <c r="E22" s="130"/>
    </row>
    <row r="23" spans="1:5" x14ac:dyDescent="0.25">
      <c r="A23" s="126"/>
      <c r="B23" s="127"/>
      <c r="C23" s="128" t="s">
        <v>607</v>
      </c>
      <c r="D23" s="129"/>
      <c r="E23" s="130"/>
    </row>
    <row r="24" spans="1:5" ht="45.75" x14ac:dyDescent="0.25">
      <c r="A24" s="126"/>
      <c r="B24" s="127"/>
      <c r="C24" s="128" t="s">
        <v>279</v>
      </c>
      <c r="D24" s="129"/>
      <c r="E24" s="130"/>
    </row>
    <row r="25" spans="1:5" x14ac:dyDescent="0.25">
      <c r="A25" s="126"/>
      <c r="B25" s="127"/>
      <c r="C25" s="128" t="s">
        <v>608</v>
      </c>
      <c r="D25" s="129"/>
      <c r="E25" s="130" t="s">
        <v>609</v>
      </c>
    </row>
    <row r="26" spans="1:5" x14ac:dyDescent="0.25">
      <c r="A26" s="126"/>
      <c r="B26" s="127"/>
      <c r="C26" s="128" t="s">
        <v>610</v>
      </c>
      <c r="D26" s="129"/>
      <c r="E26" s="130" t="s">
        <v>611</v>
      </c>
    </row>
    <row r="27" spans="1:5" x14ac:dyDescent="0.25">
      <c r="A27" s="126"/>
      <c r="B27" s="127"/>
      <c r="C27" s="128" t="s">
        <v>284</v>
      </c>
      <c r="D27" s="129"/>
      <c r="E27" s="130" t="s">
        <v>612</v>
      </c>
    </row>
    <row r="28" spans="1:5" ht="23.25" x14ac:dyDescent="0.25">
      <c r="A28" s="126"/>
      <c r="B28" s="127"/>
      <c r="C28" s="128" t="s">
        <v>613</v>
      </c>
      <c r="D28" s="129"/>
      <c r="E28" s="130" t="s">
        <v>290</v>
      </c>
    </row>
    <row r="29" spans="1:5" x14ac:dyDescent="0.25">
      <c r="A29" s="126"/>
      <c r="B29" s="127"/>
      <c r="C29" s="128" t="s">
        <v>614</v>
      </c>
      <c r="D29" s="129"/>
      <c r="E29" s="130" t="s">
        <v>612</v>
      </c>
    </row>
    <row r="30" spans="1:5" x14ac:dyDescent="0.25">
      <c r="A30" s="126"/>
      <c r="B30" s="127"/>
      <c r="C30" s="128" t="s">
        <v>615</v>
      </c>
      <c r="D30" s="129"/>
      <c r="E30" s="130"/>
    </row>
    <row r="31" spans="1:5" x14ac:dyDescent="0.25">
      <c r="A31" s="126"/>
      <c r="B31" s="127"/>
      <c r="C31" s="128" t="s">
        <v>616</v>
      </c>
      <c r="D31" s="129"/>
      <c r="E31" s="130" t="s">
        <v>617</v>
      </c>
    </row>
    <row r="32" spans="1:5" x14ac:dyDescent="0.25">
      <c r="A32" s="126"/>
      <c r="B32" s="127"/>
      <c r="C32" s="128" t="s">
        <v>618</v>
      </c>
      <c r="D32" s="129"/>
      <c r="E32" s="126"/>
    </row>
    <row r="33" spans="1:5" ht="33.75" x14ac:dyDescent="0.25">
      <c r="A33" s="122" t="s">
        <v>28</v>
      </c>
      <c r="B33" s="123" t="s">
        <v>294</v>
      </c>
      <c r="C33" s="123" t="s">
        <v>295</v>
      </c>
      <c r="D33" s="124" t="s">
        <v>619</v>
      </c>
      <c r="E33" s="125">
        <v>1623230.27</v>
      </c>
    </row>
    <row r="34" spans="1:5" ht="34.5" x14ac:dyDescent="0.25">
      <c r="A34" s="126"/>
      <c r="B34" s="127"/>
      <c r="C34" s="128" t="s">
        <v>276</v>
      </c>
      <c r="D34" s="129"/>
      <c r="E34" s="130"/>
    </row>
    <row r="35" spans="1:5" ht="45.75" x14ac:dyDescent="0.25">
      <c r="A35" s="126"/>
      <c r="B35" s="127"/>
      <c r="C35" s="128" t="s">
        <v>297</v>
      </c>
      <c r="D35" s="129"/>
      <c r="E35" s="130"/>
    </row>
    <row r="36" spans="1:5" x14ac:dyDescent="0.25">
      <c r="A36" s="126"/>
      <c r="B36" s="127"/>
      <c r="C36" s="128" t="s">
        <v>607</v>
      </c>
      <c r="D36" s="129"/>
      <c r="E36" s="130"/>
    </row>
    <row r="37" spans="1:5" ht="45.75" x14ac:dyDescent="0.25">
      <c r="A37" s="126"/>
      <c r="B37" s="127"/>
      <c r="C37" s="128" t="s">
        <v>279</v>
      </c>
      <c r="D37" s="129"/>
      <c r="E37" s="130"/>
    </row>
    <row r="38" spans="1:5" x14ac:dyDescent="0.25">
      <c r="A38" s="126"/>
      <c r="B38" s="127"/>
      <c r="C38" s="128" t="s">
        <v>620</v>
      </c>
      <c r="D38" s="129"/>
      <c r="E38" s="130" t="s">
        <v>307</v>
      </c>
    </row>
    <row r="39" spans="1:5" x14ac:dyDescent="0.25">
      <c r="A39" s="126"/>
      <c r="B39" s="127"/>
      <c r="C39" s="128" t="s">
        <v>621</v>
      </c>
      <c r="D39" s="129"/>
      <c r="E39" s="130" t="s">
        <v>622</v>
      </c>
    </row>
    <row r="40" spans="1:5" x14ac:dyDescent="0.25">
      <c r="A40" s="126"/>
      <c r="B40" s="127"/>
      <c r="C40" s="128" t="s">
        <v>302</v>
      </c>
      <c r="D40" s="129"/>
      <c r="E40" s="130" t="s">
        <v>623</v>
      </c>
    </row>
    <row r="41" spans="1:5" ht="23.25" x14ac:dyDescent="0.25">
      <c r="A41" s="126"/>
      <c r="B41" s="127"/>
      <c r="C41" s="128" t="s">
        <v>613</v>
      </c>
      <c r="D41" s="129"/>
      <c r="E41" s="130" t="s">
        <v>306</v>
      </c>
    </row>
    <row r="42" spans="1:5" x14ac:dyDescent="0.25">
      <c r="A42" s="126"/>
      <c r="B42" s="127"/>
      <c r="C42" s="128" t="s">
        <v>614</v>
      </c>
      <c r="D42" s="129"/>
      <c r="E42" s="130" t="s">
        <v>624</v>
      </c>
    </row>
    <row r="43" spans="1:5" x14ac:dyDescent="0.25">
      <c r="A43" s="126"/>
      <c r="B43" s="127"/>
      <c r="C43" s="128" t="s">
        <v>615</v>
      </c>
      <c r="D43" s="129"/>
      <c r="E43" s="130"/>
    </row>
    <row r="44" spans="1:5" x14ac:dyDescent="0.25">
      <c r="A44" s="126"/>
      <c r="B44" s="127"/>
      <c r="C44" s="128" t="s">
        <v>616</v>
      </c>
      <c r="D44" s="129"/>
      <c r="E44" s="130" t="s">
        <v>625</v>
      </c>
    </row>
    <row r="45" spans="1:5" x14ac:dyDescent="0.25">
      <c r="A45" s="126"/>
      <c r="B45" s="127"/>
      <c r="C45" s="128" t="s">
        <v>626</v>
      </c>
      <c r="D45" s="129"/>
      <c r="E45" s="126"/>
    </row>
    <row r="46" spans="1:5" ht="33.75" x14ac:dyDescent="0.25">
      <c r="A46" s="122" t="s">
        <v>31</v>
      </c>
      <c r="B46" s="123" t="s">
        <v>309</v>
      </c>
      <c r="C46" s="123" t="s">
        <v>295</v>
      </c>
      <c r="D46" s="124" t="s">
        <v>627</v>
      </c>
      <c r="E46" s="125">
        <v>1781518.5</v>
      </c>
    </row>
    <row r="47" spans="1:5" ht="34.5" x14ac:dyDescent="0.25">
      <c r="A47" s="126"/>
      <c r="B47" s="127"/>
      <c r="C47" s="128" t="s">
        <v>276</v>
      </c>
      <c r="D47" s="129"/>
      <c r="E47" s="130"/>
    </row>
    <row r="48" spans="1:5" ht="45.75" x14ac:dyDescent="0.25">
      <c r="A48" s="126"/>
      <c r="B48" s="127"/>
      <c r="C48" s="128" t="s">
        <v>297</v>
      </c>
      <c r="D48" s="129"/>
      <c r="E48" s="130"/>
    </row>
    <row r="49" spans="1:5" x14ac:dyDescent="0.25">
      <c r="A49" s="126"/>
      <c r="B49" s="127"/>
      <c r="C49" s="128" t="s">
        <v>607</v>
      </c>
      <c r="D49" s="129"/>
      <c r="E49" s="130"/>
    </row>
    <row r="50" spans="1:5" ht="45.75" x14ac:dyDescent="0.25">
      <c r="A50" s="126"/>
      <c r="B50" s="127"/>
      <c r="C50" s="128" t="s">
        <v>279</v>
      </c>
      <c r="D50" s="129"/>
      <c r="E50" s="130"/>
    </row>
    <row r="51" spans="1:5" x14ac:dyDescent="0.25">
      <c r="A51" s="126"/>
      <c r="B51" s="127"/>
      <c r="C51" s="128" t="s">
        <v>620</v>
      </c>
      <c r="D51" s="129"/>
      <c r="E51" s="130" t="s">
        <v>316</v>
      </c>
    </row>
    <row r="52" spans="1:5" x14ac:dyDescent="0.25">
      <c r="A52" s="126"/>
      <c r="B52" s="127"/>
      <c r="C52" s="128" t="s">
        <v>621</v>
      </c>
      <c r="D52" s="129"/>
      <c r="E52" s="130" t="s">
        <v>628</v>
      </c>
    </row>
    <row r="53" spans="1:5" x14ac:dyDescent="0.25">
      <c r="A53" s="126"/>
      <c r="B53" s="127"/>
      <c r="C53" s="128" t="s">
        <v>302</v>
      </c>
      <c r="D53" s="129"/>
      <c r="E53" s="130" t="s">
        <v>629</v>
      </c>
    </row>
    <row r="54" spans="1:5" ht="23.25" x14ac:dyDescent="0.25">
      <c r="A54" s="126"/>
      <c r="B54" s="127"/>
      <c r="C54" s="128" t="s">
        <v>613</v>
      </c>
      <c r="D54" s="129"/>
      <c r="E54" s="130" t="s">
        <v>315</v>
      </c>
    </row>
    <row r="55" spans="1:5" x14ac:dyDescent="0.25">
      <c r="A55" s="126"/>
      <c r="B55" s="127"/>
      <c r="C55" s="128" t="s">
        <v>614</v>
      </c>
      <c r="D55" s="129"/>
      <c r="E55" s="130" t="s">
        <v>630</v>
      </c>
    </row>
    <row r="56" spans="1:5" x14ac:dyDescent="0.25">
      <c r="A56" s="126"/>
      <c r="B56" s="127"/>
      <c r="C56" s="128" t="s">
        <v>615</v>
      </c>
      <c r="D56" s="129"/>
      <c r="E56" s="130"/>
    </row>
    <row r="57" spans="1:5" x14ac:dyDescent="0.25">
      <c r="A57" s="126"/>
      <c r="B57" s="127"/>
      <c r="C57" s="128" t="s">
        <v>616</v>
      </c>
      <c r="D57" s="129"/>
      <c r="E57" s="130" t="s">
        <v>631</v>
      </c>
    </row>
    <row r="58" spans="1:5" x14ac:dyDescent="0.25">
      <c r="A58" s="126"/>
      <c r="B58" s="127"/>
      <c r="C58" s="128" t="s">
        <v>626</v>
      </c>
      <c r="D58" s="129"/>
      <c r="E58" s="126"/>
    </row>
    <row r="59" spans="1:5" ht="33.75" x14ac:dyDescent="0.25">
      <c r="A59" s="122" t="s">
        <v>36</v>
      </c>
      <c r="B59" s="123" t="s">
        <v>317</v>
      </c>
      <c r="C59" s="123" t="s">
        <v>318</v>
      </c>
      <c r="D59" s="124" t="s">
        <v>632</v>
      </c>
      <c r="E59" s="125">
        <v>187711.18</v>
      </c>
    </row>
    <row r="60" spans="1:5" ht="45.75" x14ac:dyDescent="0.25">
      <c r="A60" s="126"/>
      <c r="B60" s="127"/>
      <c r="C60" s="128" t="s">
        <v>320</v>
      </c>
      <c r="D60" s="129"/>
      <c r="E60" s="130"/>
    </row>
    <row r="61" spans="1:5" ht="23.25" x14ac:dyDescent="0.25">
      <c r="A61" s="126"/>
      <c r="B61" s="127"/>
      <c r="C61" s="128" t="s">
        <v>321</v>
      </c>
      <c r="D61" s="129"/>
      <c r="E61" s="130"/>
    </row>
    <row r="62" spans="1:5" ht="34.5" x14ac:dyDescent="0.25">
      <c r="A62" s="126"/>
      <c r="B62" s="127"/>
      <c r="C62" s="128" t="s">
        <v>322</v>
      </c>
      <c r="D62" s="129"/>
      <c r="E62" s="130"/>
    </row>
    <row r="63" spans="1:5" x14ac:dyDescent="0.25">
      <c r="A63" s="126"/>
      <c r="B63" s="127"/>
      <c r="C63" s="128" t="s">
        <v>607</v>
      </c>
      <c r="D63" s="129"/>
      <c r="E63" s="130"/>
    </row>
    <row r="64" spans="1:5" ht="45.75" x14ac:dyDescent="0.25">
      <c r="A64" s="126"/>
      <c r="B64" s="127"/>
      <c r="C64" s="128" t="s">
        <v>279</v>
      </c>
      <c r="D64" s="129"/>
      <c r="E64" s="130"/>
    </row>
    <row r="65" spans="1:5" ht="23.25" x14ac:dyDescent="0.25">
      <c r="A65" s="126"/>
      <c r="B65" s="127"/>
      <c r="C65" s="128" t="s">
        <v>633</v>
      </c>
      <c r="D65" s="129"/>
      <c r="E65" s="130" t="s">
        <v>634</v>
      </c>
    </row>
    <row r="66" spans="1:5" x14ac:dyDescent="0.25">
      <c r="A66" s="126"/>
      <c r="B66" s="127"/>
      <c r="C66" s="128" t="s">
        <v>635</v>
      </c>
      <c r="D66" s="129"/>
      <c r="E66" s="130" t="s">
        <v>636</v>
      </c>
    </row>
    <row r="67" spans="1:5" x14ac:dyDescent="0.25">
      <c r="A67" s="126"/>
      <c r="B67" s="127"/>
      <c r="C67" s="128" t="s">
        <v>637</v>
      </c>
      <c r="D67" s="129"/>
      <c r="E67" s="126"/>
    </row>
    <row r="68" spans="1:5" ht="33.75" x14ac:dyDescent="0.25">
      <c r="A68" s="122" t="s">
        <v>41</v>
      </c>
      <c r="B68" s="123" t="s">
        <v>328</v>
      </c>
      <c r="C68" s="123" t="s">
        <v>318</v>
      </c>
      <c r="D68" s="124" t="s">
        <v>638</v>
      </c>
      <c r="E68" s="125">
        <v>1783256.17</v>
      </c>
    </row>
    <row r="69" spans="1:5" ht="45.75" x14ac:dyDescent="0.25">
      <c r="A69" s="126"/>
      <c r="B69" s="127"/>
      <c r="C69" s="128" t="s">
        <v>320</v>
      </c>
      <c r="D69" s="129"/>
      <c r="E69" s="130"/>
    </row>
    <row r="70" spans="1:5" ht="23.25" x14ac:dyDescent="0.25">
      <c r="A70" s="126"/>
      <c r="B70" s="127"/>
      <c r="C70" s="128" t="s">
        <v>321</v>
      </c>
      <c r="D70" s="129"/>
      <c r="E70" s="130"/>
    </row>
    <row r="71" spans="1:5" ht="34.5" x14ac:dyDescent="0.25">
      <c r="A71" s="126"/>
      <c r="B71" s="127"/>
      <c r="C71" s="128" t="s">
        <v>322</v>
      </c>
      <c r="D71" s="129"/>
      <c r="E71" s="130"/>
    </row>
    <row r="72" spans="1:5" ht="34.5" x14ac:dyDescent="0.25">
      <c r="A72" s="126"/>
      <c r="B72" s="127"/>
      <c r="C72" s="128" t="s">
        <v>330</v>
      </c>
      <c r="D72" s="129"/>
      <c r="E72" s="130"/>
    </row>
    <row r="73" spans="1:5" x14ac:dyDescent="0.25">
      <c r="A73" s="126"/>
      <c r="B73" s="127"/>
      <c r="C73" s="128" t="s">
        <v>607</v>
      </c>
      <c r="D73" s="129"/>
      <c r="E73" s="130"/>
    </row>
    <row r="74" spans="1:5" ht="45.75" x14ac:dyDescent="0.25">
      <c r="A74" s="126"/>
      <c r="B74" s="127"/>
      <c r="C74" s="128" t="s">
        <v>279</v>
      </c>
      <c r="D74" s="129"/>
      <c r="E74" s="130"/>
    </row>
    <row r="75" spans="1:5" ht="23.25" x14ac:dyDescent="0.25">
      <c r="A75" s="126"/>
      <c r="B75" s="127"/>
      <c r="C75" s="128" t="s">
        <v>633</v>
      </c>
      <c r="D75" s="129"/>
      <c r="E75" s="130" t="s">
        <v>639</v>
      </c>
    </row>
    <row r="76" spans="1:5" x14ac:dyDescent="0.25">
      <c r="A76" s="126"/>
      <c r="B76" s="127"/>
      <c r="C76" s="128" t="s">
        <v>635</v>
      </c>
      <c r="D76" s="129"/>
      <c r="E76" s="130" t="s">
        <v>640</v>
      </c>
    </row>
    <row r="77" spans="1:5" x14ac:dyDescent="0.25">
      <c r="A77" s="126"/>
      <c r="B77" s="127"/>
      <c r="C77" s="128" t="s">
        <v>637</v>
      </c>
      <c r="D77" s="129"/>
      <c r="E77" s="126"/>
    </row>
    <row r="78" spans="1:5" ht="33.75" x14ac:dyDescent="0.25">
      <c r="A78" s="122" t="s">
        <v>44</v>
      </c>
      <c r="B78" s="123" t="s">
        <v>317</v>
      </c>
      <c r="C78" s="123" t="s">
        <v>318</v>
      </c>
      <c r="D78" s="124" t="s">
        <v>641</v>
      </c>
      <c r="E78" s="125">
        <v>65698.91</v>
      </c>
    </row>
    <row r="79" spans="1:5" ht="45.75" x14ac:dyDescent="0.25">
      <c r="A79" s="126"/>
      <c r="B79" s="127"/>
      <c r="C79" s="128" t="s">
        <v>320</v>
      </c>
      <c r="D79" s="129"/>
      <c r="E79" s="130"/>
    </row>
    <row r="80" spans="1:5" ht="23.25" x14ac:dyDescent="0.25">
      <c r="A80" s="126"/>
      <c r="B80" s="127"/>
      <c r="C80" s="128" t="s">
        <v>334</v>
      </c>
      <c r="D80" s="129"/>
      <c r="E80" s="130"/>
    </row>
    <row r="81" spans="1:5" ht="23.25" x14ac:dyDescent="0.25">
      <c r="A81" s="126"/>
      <c r="B81" s="127"/>
      <c r="C81" s="128" t="s">
        <v>321</v>
      </c>
      <c r="D81" s="129"/>
      <c r="E81" s="130"/>
    </row>
    <row r="82" spans="1:5" ht="34.5" x14ac:dyDescent="0.25">
      <c r="A82" s="126"/>
      <c r="B82" s="127"/>
      <c r="C82" s="128" t="s">
        <v>322</v>
      </c>
      <c r="D82" s="129"/>
      <c r="E82" s="130"/>
    </row>
    <row r="83" spans="1:5" x14ac:dyDescent="0.25">
      <c r="A83" s="126"/>
      <c r="B83" s="127"/>
      <c r="C83" s="128" t="s">
        <v>607</v>
      </c>
      <c r="D83" s="129"/>
      <c r="E83" s="130"/>
    </row>
    <row r="84" spans="1:5" ht="45.75" x14ac:dyDescent="0.25">
      <c r="A84" s="126"/>
      <c r="B84" s="127"/>
      <c r="C84" s="128" t="s">
        <v>279</v>
      </c>
      <c r="D84" s="129"/>
      <c r="E84" s="130"/>
    </row>
    <row r="85" spans="1:5" ht="23.25" x14ac:dyDescent="0.25">
      <c r="A85" s="126"/>
      <c r="B85" s="127"/>
      <c r="C85" s="128" t="s">
        <v>633</v>
      </c>
      <c r="D85" s="129"/>
      <c r="E85" s="130" t="s">
        <v>642</v>
      </c>
    </row>
    <row r="86" spans="1:5" x14ac:dyDescent="0.25">
      <c r="A86" s="126"/>
      <c r="B86" s="127"/>
      <c r="C86" s="128" t="s">
        <v>635</v>
      </c>
      <c r="D86" s="129"/>
      <c r="E86" s="130" t="s">
        <v>643</v>
      </c>
    </row>
    <row r="87" spans="1:5" x14ac:dyDescent="0.25">
      <c r="A87" s="126"/>
      <c r="B87" s="127"/>
      <c r="C87" s="128" t="s">
        <v>637</v>
      </c>
      <c r="D87" s="129"/>
      <c r="E87" s="126"/>
    </row>
    <row r="88" spans="1:5" ht="33.75" x14ac:dyDescent="0.25">
      <c r="A88" s="122" t="s">
        <v>49</v>
      </c>
      <c r="B88" s="123" t="s">
        <v>337</v>
      </c>
      <c r="C88" s="123" t="s">
        <v>318</v>
      </c>
      <c r="D88" s="124" t="s">
        <v>644</v>
      </c>
      <c r="E88" s="125">
        <v>1609623.33</v>
      </c>
    </row>
    <row r="89" spans="1:5" ht="45.75" x14ac:dyDescent="0.25">
      <c r="A89" s="126"/>
      <c r="B89" s="127"/>
      <c r="C89" s="128" t="s">
        <v>320</v>
      </c>
      <c r="D89" s="129"/>
      <c r="E89" s="130"/>
    </row>
    <row r="90" spans="1:5" ht="23.25" x14ac:dyDescent="0.25">
      <c r="A90" s="126"/>
      <c r="B90" s="127"/>
      <c r="C90" s="128" t="s">
        <v>334</v>
      </c>
      <c r="D90" s="129"/>
      <c r="E90" s="130"/>
    </row>
    <row r="91" spans="1:5" ht="23.25" x14ac:dyDescent="0.25">
      <c r="A91" s="126"/>
      <c r="B91" s="127"/>
      <c r="C91" s="128" t="s">
        <v>321</v>
      </c>
      <c r="D91" s="129"/>
      <c r="E91" s="130"/>
    </row>
    <row r="92" spans="1:5" ht="34.5" x14ac:dyDescent="0.25">
      <c r="A92" s="126"/>
      <c r="B92" s="127"/>
      <c r="C92" s="128" t="s">
        <v>322</v>
      </c>
      <c r="D92" s="129"/>
      <c r="E92" s="130"/>
    </row>
    <row r="93" spans="1:5" ht="34.5" x14ac:dyDescent="0.25">
      <c r="A93" s="126"/>
      <c r="B93" s="127"/>
      <c r="C93" s="128" t="s">
        <v>339</v>
      </c>
      <c r="D93" s="129"/>
      <c r="E93" s="130"/>
    </row>
    <row r="94" spans="1:5" x14ac:dyDescent="0.25">
      <c r="A94" s="126"/>
      <c r="B94" s="127"/>
      <c r="C94" s="128" t="s">
        <v>607</v>
      </c>
      <c r="D94" s="129"/>
      <c r="E94" s="130"/>
    </row>
    <row r="95" spans="1:5" ht="45.75" x14ac:dyDescent="0.25">
      <c r="A95" s="126"/>
      <c r="B95" s="127"/>
      <c r="C95" s="128" t="s">
        <v>279</v>
      </c>
      <c r="D95" s="129"/>
      <c r="E95" s="130"/>
    </row>
    <row r="96" spans="1:5" ht="23.25" x14ac:dyDescent="0.25">
      <c r="A96" s="126"/>
      <c r="B96" s="127"/>
      <c r="C96" s="128" t="s">
        <v>633</v>
      </c>
      <c r="D96" s="129"/>
      <c r="E96" s="130" t="s">
        <v>645</v>
      </c>
    </row>
    <row r="97" spans="1:5" x14ac:dyDescent="0.25">
      <c r="A97" s="126"/>
      <c r="B97" s="127"/>
      <c r="C97" s="128" t="s">
        <v>635</v>
      </c>
      <c r="D97" s="129"/>
      <c r="E97" s="130" t="s">
        <v>646</v>
      </c>
    </row>
    <row r="98" spans="1:5" x14ac:dyDescent="0.25">
      <c r="A98" s="126"/>
      <c r="B98" s="127"/>
      <c r="C98" s="128" t="s">
        <v>637</v>
      </c>
      <c r="D98" s="129"/>
      <c r="E98" s="126"/>
    </row>
    <row r="99" spans="1:5" ht="33.75" x14ac:dyDescent="0.25">
      <c r="A99" s="122" t="s">
        <v>54</v>
      </c>
      <c r="B99" s="123" t="s">
        <v>317</v>
      </c>
      <c r="C99" s="123" t="s">
        <v>318</v>
      </c>
      <c r="D99" s="124" t="s">
        <v>641</v>
      </c>
      <c r="E99" s="125">
        <v>65698.91</v>
      </c>
    </row>
    <row r="100" spans="1:5" ht="45.75" x14ac:dyDescent="0.25">
      <c r="A100" s="126"/>
      <c r="B100" s="127"/>
      <c r="C100" s="128" t="s">
        <v>320</v>
      </c>
      <c r="D100" s="129"/>
      <c r="E100" s="130"/>
    </row>
    <row r="101" spans="1:5" ht="23.25" x14ac:dyDescent="0.25">
      <c r="A101" s="126"/>
      <c r="B101" s="127"/>
      <c r="C101" s="128" t="s">
        <v>334</v>
      </c>
      <c r="D101" s="129"/>
      <c r="E101" s="130"/>
    </row>
    <row r="102" spans="1:5" ht="23.25" x14ac:dyDescent="0.25">
      <c r="A102" s="126"/>
      <c r="B102" s="127"/>
      <c r="C102" s="128" t="s">
        <v>321</v>
      </c>
      <c r="D102" s="129"/>
      <c r="E102" s="130"/>
    </row>
    <row r="103" spans="1:5" ht="34.5" x14ac:dyDescent="0.25">
      <c r="A103" s="126"/>
      <c r="B103" s="127"/>
      <c r="C103" s="128" t="s">
        <v>322</v>
      </c>
      <c r="D103" s="129"/>
      <c r="E103" s="130"/>
    </row>
    <row r="104" spans="1:5" x14ac:dyDescent="0.25">
      <c r="A104" s="126"/>
      <c r="B104" s="127"/>
      <c r="C104" s="128" t="s">
        <v>607</v>
      </c>
      <c r="D104" s="129"/>
      <c r="E104" s="130"/>
    </row>
    <row r="105" spans="1:5" ht="45.75" x14ac:dyDescent="0.25">
      <c r="A105" s="126"/>
      <c r="B105" s="127"/>
      <c r="C105" s="128" t="s">
        <v>279</v>
      </c>
      <c r="D105" s="129"/>
      <c r="E105" s="130"/>
    </row>
    <row r="106" spans="1:5" ht="23.25" x14ac:dyDescent="0.25">
      <c r="A106" s="126"/>
      <c r="B106" s="127"/>
      <c r="C106" s="128" t="s">
        <v>633</v>
      </c>
      <c r="D106" s="129"/>
      <c r="E106" s="130" t="s">
        <v>642</v>
      </c>
    </row>
    <row r="107" spans="1:5" x14ac:dyDescent="0.25">
      <c r="A107" s="126"/>
      <c r="B107" s="127"/>
      <c r="C107" s="128" t="s">
        <v>635</v>
      </c>
      <c r="D107" s="129"/>
      <c r="E107" s="130" t="s">
        <v>643</v>
      </c>
    </row>
    <row r="108" spans="1:5" x14ac:dyDescent="0.25">
      <c r="A108" s="126"/>
      <c r="B108" s="127"/>
      <c r="C108" s="128" t="s">
        <v>637</v>
      </c>
      <c r="D108" s="129"/>
      <c r="E108" s="126"/>
    </row>
    <row r="109" spans="1:5" ht="33.75" x14ac:dyDescent="0.25">
      <c r="A109" s="122" t="s">
        <v>61</v>
      </c>
      <c r="B109" s="123" t="s">
        <v>342</v>
      </c>
      <c r="C109" s="123" t="s">
        <v>318</v>
      </c>
      <c r="D109" s="124" t="s">
        <v>647</v>
      </c>
      <c r="E109" s="125">
        <v>98548.37</v>
      </c>
    </row>
    <row r="110" spans="1:5" ht="45.75" x14ac:dyDescent="0.25">
      <c r="A110" s="126"/>
      <c r="B110" s="127"/>
      <c r="C110" s="128" t="s">
        <v>320</v>
      </c>
      <c r="D110" s="129"/>
      <c r="E110" s="130"/>
    </row>
    <row r="111" spans="1:5" ht="23.25" x14ac:dyDescent="0.25">
      <c r="A111" s="126"/>
      <c r="B111" s="127"/>
      <c r="C111" s="128" t="s">
        <v>334</v>
      </c>
      <c r="D111" s="129"/>
      <c r="E111" s="130"/>
    </row>
    <row r="112" spans="1:5" ht="23.25" x14ac:dyDescent="0.25">
      <c r="A112" s="126"/>
      <c r="B112" s="127"/>
      <c r="C112" s="128" t="s">
        <v>321</v>
      </c>
      <c r="D112" s="129"/>
      <c r="E112" s="130"/>
    </row>
    <row r="113" spans="1:5" ht="34.5" x14ac:dyDescent="0.25">
      <c r="A113" s="126"/>
      <c r="B113" s="127"/>
      <c r="C113" s="128" t="s">
        <v>322</v>
      </c>
      <c r="D113" s="129"/>
      <c r="E113" s="130"/>
    </row>
    <row r="114" spans="1:5" ht="34.5" x14ac:dyDescent="0.25">
      <c r="A114" s="126"/>
      <c r="B114" s="127"/>
      <c r="C114" s="128" t="s">
        <v>339</v>
      </c>
      <c r="D114" s="129"/>
      <c r="E114" s="130"/>
    </row>
    <row r="115" spans="1:5" x14ac:dyDescent="0.25">
      <c r="A115" s="126"/>
      <c r="B115" s="127"/>
      <c r="C115" s="128" t="s">
        <v>607</v>
      </c>
      <c r="D115" s="129"/>
      <c r="E115" s="130"/>
    </row>
    <row r="116" spans="1:5" ht="45.75" x14ac:dyDescent="0.25">
      <c r="A116" s="126"/>
      <c r="B116" s="127"/>
      <c r="C116" s="128" t="s">
        <v>279</v>
      </c>
      <c r="D116" s="129"/>
      <c r="E116" s="130"/>
    </row>
    <row r="117" spans="1:5" ht="23.25" x14ac:dyDescent="0.25">
      <c r="A117" s="126"/>
      <c r="B117" s="127"/>
      <c r="C117" s="128" t="s">
        <v>633</v>
      </c>
      <c r="D117" s="129"/>
      <c r="E117" s="130" t="s">
        <v>648</v>
      </c>
    </row>
    <row r="118" spans="1:5" x14ac:dyDescent="0.25">
      <c r="A118" s="126"/>
      <c r="B118" s="127"/>
      <c r="C118" s="128" t="s">
        <v>635</v>
      </c>
      <c r="D118" s="129"/>
      <c r="E118" s="130" t="s">
        <v>649</v>
      </c>
    </row>
    <row r="119" spans="1:5" x14ac:dyDescent="0.25">
      <c r="A119" s="126"/>
      <c r="B119" s="127"/>
      <c r="C119" s="128" t="s">
        <v>637</v>
      </c>
      <c r="D119" s="129"/>
      <c r="E119" s="126"/>
    </row>
    <row r="120" spans="1:5" ht="33.75" x14ac:dyDescent="0.25">
      <c r="A120" s="122" t="s">
        <v>67</v>
      </c>
      <c r="B120" s="123" t="s">
        <v>346</v>
      </c>
      <c r="C120" s="123" t="s">
        <v>347</v>
      </c>
      <c r="D120" s="124" t="s">
        <v>650</v>
      </c>
      <c r="E120" s="125">
        <v>26909.06</v>
      </c>
    </row>
    <row r="121" spans="1:5" x14ac:dyDescent="0.25">
      <c r="A121" s="126"/>
      <c r="B121" s="127"/>
      <c r="C121" s="128" t="s">
        <v>349</v>
      </c>
      <c r="D121" s="129"/>
      <c r="E121" s="130"/>
    </row>
    <row r="122" spans="1:5" ht="45.75" x14ac:dyDescent="0.25">
      <c r="A122" s="126"/>
      <c r="B122" s="127"/>
      <c r="C122" s="128" t="s">
        <v>350</v>
      </c>
      <c r="D122" s="129"/>
      <c r="E122" s="130"/>
    </row>
    <row r="123" spans="1:5" x14ac:dyDescent="0.25">
      <c r="A123" s="126"/>
      <c r="B123" s="127"/>
      <c r="C123" s="128" t="s">
        <v>607</v>
      </c>
      <c r="D123" s="129"/>
      <c r="E123" s="130"/>
    </row>
    <row r="124" spans="1:5" ht="45.75" x14ac:dyDescent="0.25">
      <c r="A124" s="126"/>
      <c r="B124" s="127"/>
      <c r="C124" s="128" t="s">
        <v>279</v>
      </c>
      <c r="D124" s="129"/>
      <c r="E124" s="130"/>
    </row>
    <row r="125" spans="1:5" x14ac:dyDescent="0.25">
      <c r="A125" s="126"/>
      <c r="B125" s="127"/>
      <c r="C125" s="128" t="s">
        <v>651</v>
      </c>
      <c r="D125" s="129"/>
      <c r="E125" s="130" t="s">
        <v>652</v>
      </c>
    </row>
    <row r="126" spans="1:5" x14ac:dyDescent="0.25">
      <c r="A126" s="126"/>
      <c r="B126" s="127"/>
      <c r="C126" s="128" t="s">
        <v>353</v>
      </c>
      <c r="D126" s="129"/>
      <c r="E126" s="130" t="s">
        <v>653</v>
      </c>
    </row>
    <row r="127" spans="1:5" x14ac:dyDescent="0.25">
      <c r="A127" s="126"/>
      <c r="B127" s="127"/>
      <c r="C127" s="128" t="s">
        <v>654</v>
      </c>
      <c r="D127" s="129"/>
      <c r="E127" s="130" t="s">
        <v>652</v>
      </c>
    </row>
    <row r="128" spans="1:5" x14ac:dyDescent="0.25">
      <c r="A128" s="126"/>
      <c r="B128" s="127"/>
      <c r="C128" s="128" t="s">
        <v>655</v>
      </c>
      <c r="D128" s="129"/>
      <c r="E128" s="130" t="s">
        <v>656</v>
      </c>
    </row>
    <row r="129" spans="1:5" x14ac:dyDescent="0.25">
      <c r="A129" s="126"/>
      <c r="B129" s="127"/>
      <c r="C129" s="128" t="s">
        <v>657</v>
      </c>
      <c r="D129" s="129"/>
      <c r="E129" s="130" t="s">
        <v>352</v>
      </c>
    </row>
    <row r="130" spans="1:5" x14ac:dyDescent="0.25">
      <c r="A130" s="126"/>
      <c r="B130" s="127"/>
      <c r="C130" s="128" t="s">
        <v>658</v>
      </c>
      <c r="D130" s="129"/>
      <c r="E130" s="126"/>
    </row>
    <row r="131" spans="1:5" ht="45" x14ac:dyDescent="0.25">
      <c r="A131" s="122" t="s">
        <v>69</v>
      </c>
      <c r="B131" s="123" t="s">
        <v>346</v>
      </c>
      <c r="C131" s="123" t="s">
        <v>347</v>
      </c>
      <c r="D131" s="124" t="s">
        <v>659</v>
      </c>
      <c r="E131" s="125">
        <v>254290.65</v>
      </c>
    </row>
    <row r="132" spans="1:5" x14ac:dyDescent="0.25">
      <c r="A132" s="126"/>
      <c r="B132" s="127"/>
      <c r="C132" s="128" t="s">
        <v>349</v>
      </c>
      <c r="D132" s="129"/>
      <c r="E132" s="130"/>
    </row>
    <row r="133" spans="1:5" ht="45.75" x14ac:dyDescent="0.25">
      <c r="A133" s="126"/>
      <c r="B133" s="127"/>
      <c r="C133" s="128" t="s">
        <v>350</v>
      </c>
      <c r="D133" s="129"/>
      <c r="E133" s="130"/>
    </row>
    <row r="134" spans="1:5" ht="45.75" x14ac:dyDescent="0.25">
      <c r="A134" s="126"/>
      <c r="B134" s="127"/>
      <c r="C134" s="128" t="s">
        <v>363</v>
      </c>
      <c r="D134" s="129"/>
      <c r="E134" s="130"/>
    </row>
    <row r="135" spans="1:5" x14ac:dyDescent="0.25">
      <c r="A135" s="126"/>
      <c r="B135" s="127"/>
      <c r="C135" s="128" t="s">
        <v>364</v>
      </c>
      <c r="D135" s="129"/>
      <c r="E135" s="130"/>
    </row>
    <row r="136" spans="1:5" x14ac:dyDescent="0.25">
      <c r="A136" s="126"/>
      <c r="B136" s="127"/>
      <c r="C136" s="128" t="s">
        <v>607</v>
      </c>
      <c r="D136" s="129"/>
      <c r="E136" s="130"/>
    </row>
    <row r="137" spans="1:5" ht="45.75" x14ac:dyDescent="0.25">
      <c r="A137" s="126"/>
      <c r="B137" s="127"/>
      <c r="C137" s="128" t="s">
        <v>279</v>
      </c>
      <c r="D137" s="129"/>
      <c r="E137" s="130"/>
    </row>
    <row r="138" spans="1:5" x14ac:dyDescent="0.25">
      <c r="A138" s="126"/>
      <c r="B138" s="127"/>
      <c r="C138" s="128" t="s">
        <v>651</v>
      </c>
      <c r="D138" s="129"/>
      <c r="E138" s="130" t="s">
        <v>660</v>
      </c>
    </row>
    <row r="139" spans="1:5" x14ac:dyDescent="0.25">
      <c r="A139" s="126"/>
      <c r="B139" s="127"/>
      <c r="C139" s="128" t="s">
        <v>353</v>
      </c>
      <c r="D139" s="129"/>
      <c r="E139" s="130" t="s">
        <v>661</v>
      </c>
    </row>
    <row r="140" spans="1:5" x14ac:dyDescent="0.25">
      <c r="A140" s="126"/>
      <c r="B140" s="127"/>
      <c r="C140" s="128" t="s">
        <v>654</v>
      </c>
      <c r="D140" s="129"/>
      <c r="E140" s="130" t="s">
        <v>660</v>
      </c>
    </row>
    <row r="141" spans="1:5" x14ac:dyDescent="0.25">
      <c r="A141" s="126"/>
      <c r="B141" s="127"/>
      <c r="C141" s="128" t="s">
        <v>655</v>
      </c>
      <c r="D141" s="129"/>
      <c r="E141" s="130" t="s">
        <v>662</v>
      </c>
    </row>
    <row r="142" spans="1:5" x14ac:dyDescent="0.25">
      <c r="A142" s="126"/>
      <c r="B142" s="127"/>
      <c r="C142" s="128" t="s">
        <v>657</v>
      </c>
      <c r="D142" s="129"/>
      <c r="E142" s="130" t="s">
        <v>365</v>
      </c>
    </row>
    <row r="143" spans="1:5" x14ac:dyDescent="0.25">
      <c r="A143" s="126"/>
      <c r="B143" s="127"/>
      <c r="C143" s="128" t="s">
        <v>658</v>
      </c>
      <c r="D143" s="129"/>
      <c r="E143" s="126"/>
    </row>
    <row r="144" spans="1:5" x14ac:dyDescent="0.25">
      <c r="A144" s="131"/>
      <c r="B144" s="1054" t="s">
        <v>370</v>
      </c>
      <c r="C144" s="1054"/>
      <c r="D144" s="131"/>
      <c r="E144" s="132"/>
    </row>
    <row r="145" spans="1:5" x14ac:dyDescent="0.25">
      <c r="A145" s="131"/>
      <c r="B145" s="1058" t="s">
        <v>371</v>
      </c>
      <c r="C145" s="1058"/>
      <c r="D145" s="131"/>
      <c r="E145" s="133" t="s">
        <v>663</v>
      </c>
    </row>
    <row r="146" spans="1:5" x14ac:dyDescent="0.25">
      <c r="A146" s="131"/>
      <c r="B146" s="1054" t="s">
        <v>373</v>
      </c>
      <c r="C146" s="1054"/>
      <c r="D146" s="131"/>
      <c r="E146" s="132" t="s">
        <v>663</v>
      </c>
    </row>
    <row r="147" spans="1:5" x14ac:dyDescent="0.25">
      <c r="A147" s="1055" t="s">
        <v>374</v>
      </c>
      <c r="B147" s="1056"/>
      <c r="C147" s="1056"/>
      <c r="D147" s="1056"/>
      <c r="E147" s="1057"/>
    </row>
    <row r="148" spans="1:5" ht="33.75" x14ac:dyDescent="0.25">
      <c r="A148" s="122" t="s">
        <v>72</v>
      </c>
      <c r="B148" s="123" t="s">
        <v>375</v>
      </c>
      <c r="C148" s="123" t="s">
        <v>376</v>
      </c>
      <c r="D148" s="124" t="s">
        <v>664</v>
      </c>
      <c r="E148" s="125">
        <v>403504.39</v>
      </c>
    </row>
    <row r="149" spans="1:5" ht="45.75" x14ac:dyDescent="0.25">
      <c r="A149" s="126"/>
      <c r="B149" s="127"/>
      <c r="C149" s="128" t="s">
        <v>665</v>
      </c>
      <c r="D149" s="129"/>
      <c r="E149" s="130"/>
    </row>
    <row r="150" spans="1:5" x14ac:dyDescent="0.25">
      <c r="A150" s="126"/>
      <c r="B150" s="127"/>
      <c r="C150" s="128" t="s">
        <v>607</v>
      </c>
      <c r="D150" s="129"/>
      <c r="E150" s="130"/>
    </row>
    <row r="151" spans="1:5" ht="45.75" x14ac:dyDescent="0.25">
      <c r="A151" s="126"/>
      <c r="B151" s="127"/>
      <c r="C151" s="128" t="s">
        <v>379</v>
      </c>
      <c r="D151" s="129"/>
      <c r="E151" s="130"/>
    </row>
    <row r="152" spans="1:5" x14ac:dyDescent="0.25">
      <c r="A152" s="126"/>
      <c r="B152" s="127"/>
      <c r="C152" s="128" t="s">
        <v>666</v>
      </c>
      <c r="D152" s="129"/>
      <c r="E152" s="130"/>
    </row>
    <row r="153" spans="1:5" x14ac:dyDescent="0.25">
      <c r="A153" s="126"/>
      <c r="B153" s="127"/>
      <c r="C153" s="128" t="s">
        <v>667</v>
      </c>
      <c r="D153" s="129"/>
      <c r="E153" s="130" t="s">
        <v>668</v>
      </c>
    </row>
    <row r="154" spans="1:5" x14ac:dyDescent="0.25">
      <c r="A154" s="126"/>
      <c r="B154" s="127"/>
      <c r="C154" s="128" t="s">
        <v>669</v>
      </c>
      <c r="D154" s="129"/>
      <c r="E154" s="130" t="s">
        <v>670</v>
      </c>
    </row>
    <row r="155" spans="1:5" x14ac:dyDescent="0.25">
      <c r="A155" s="126"/>
      <c r="B155" s="127"/>
      <c r="C155" s="128" t="s">
        <v>671</v>
      </c>
      <c r="D155" s="129"/>
      <c r="E155" s="130" t="s">
        <v>672</v>
      </c>
    </row>
    <row r="156" spans="1:5" x14ac:dyDescent="0.25">
      <c r="A156" s="126"/>
      <c r="B156" s="127"/>
      <c r="C156" s="128" t="s">
        <v>673</v>
      </c>
      <c r="D156" s="129"/>
      <c r="E156" s="130" t="s">
        <v>674</v>
      </c>
    </row>
    <row r="157" spans="1:5" x14ac:dyDescent="0.25">
      <c r="A157" s="126"/>
      <c r="B157" s="127"/>
      <c r="C157" s="128" t="s">
        <v>390</v>
      </c>
      <c r="D157" s="129"/>
      <c r="E157" s="130" t="s">
        <v>675</v>
      </c>
    </row>
    <row r="158" spans="1:5" x14ac:dyDescent="0.25">
      <c r="A158" s="126"/>
      <c r="B158" s="127"/>
      <c r="C158" s="128" t="s">
        <v>676</v>
      </c>
      <c r="D158" s="129"/>
      <c r="E158" s="130" t="s">
        <v>677</v>
      </c>
    </row>
    <row r="159" spans="1:5" x14ac:dyDescent="0.25">
      <c r="A159" s="126"/>
      <c r="B159" s="127"/>
      <c r="C159" s="128" t="s">
        <v>678</v>
      </c>
      <c r="D159" s="129"/>
      <c r="E159" s="130" t="s">
        <v>677</v>
      </c>
    </row>
    <row r="160" spans="1:5" x14ac:dyDescent="0.25">
      <c r="A160" s="126"/>
      <c r="B160" s="127"/>
      <c r="C160" s="128" t="s">
        <v>679</v>
      </c>
      <c r="D160" s="129"/>
      <c r="E160" s="130" t="s">
        <v>680</v>
      </c>
    </row>
    <row r="161" spans="1:5" x14ac:dyDescent="0.25">
      <c r="A161" s="126"/>
      <c r="B161" s="127"/>
      <c r="C161" s="128" t="s">
        <v>681</v>
      </c>
      <c r="D161" s="129"/>
      <c r="E161" s="130" t="s">
        <v>680</v>
      </c>
    </row>
    <row r="162" spans="1:5" x14ac:dyDescent="0.25">
      <c r="A162" s="126"/>
      <c r="B162" s="127"/>
      <c r="C162" s="128" t="s">
        <v>682</v>
      </c>
      <c r="D162" s="129"/>
      <c r="E162" s="130" t="s">
        <v>677</v>
      </c>
    </row>
    <row r="163" spans="1:5" x14ac:dyDescent="0.25">
      <c r="A163" s="126"/>
      <c r="B163" s="127"/>
      <c r="C163" s="128" t="s">
        <v>683</v>
      </c>
      <c r="D163" s="129"/>
      <c r="E163" s="130" t="s">
        <v>684</v>
      </c>
    </row>
    <row r="164" spans="1:5" x14ac:dyDescent="0.25">
      <c r="A164" s="126"/>
      <c r="B164" s="127"/>
      <c r="C164" s="128" t="s">
        <v>685</v>
      </c>
      <c r="D164" s="129"/>
      <c r="E164" s="130" t="s">
        <v>668</v>
      </c>
    </row>
    <row r="165" spans="1:5" x14ac:dyDescent="0.25">
      <c r="A165" s="126"/>
      <c r="B165" s="127"/>
      <c r="C165" s="128" t="s">
        <v>686</v>
      </c>
      <c r="D165" s="129"/>
      <c r="E165" s="130"/>
    </row>
    <row r="166" spans="1:5" x14ac:dyDescent="0.25">
      <c r="A166" s="126"/>
      <c r="B166" s="127"/>
      <c r="C166" s="128" t="s">
        <v>687</v>
      </c>
      <c r="D166" s="129"/>
      <c r="E166" s="130"/>
    </row>
    <row r="167" spans="1:5" x14ac:dyDescent="0.25">
      <c r="A167" s="126"/>
      <c r="B167" s="127"/>
      <c r="C167" s="128" t="s">
        <v>688</v>
      </c>
      <c r="D167" s="129"/>
      <c r="E167" s="130"/>
    </row>
    <row r="168" spans="1:5" x14ac:dyDescent="0.25">
      <c r="A168" s="126"/>
      <c r="B168" s="127"/>
      <c r="C168" s="128" t="s">
        <v>689</v>
      </c>
      <c r="D168" s="129"/>
      <c r="E168" s="130"/>
    </row>
    <row r="169" spans="1:5" x14ac:dyDescent="0.25">
      <c r="A169" s="126"/>
      <c r="B169" s="127"/>
      <c r="C169" s="128" t="s">
        <v>690</v>
      </c>
      <c r="D169" s="129"/>
      <c r="E169" s="130" t="s">
        <v>691</v>
      </c>
    </row>
    <row r="170" spans="1:5" x14ac:dyDescent="0.25">
      <c r="A170" s="126"/>
      <c r="B170" s="127"/>
      <c r="C170" s="128" t="s">
        <v>408</v>
      </c>
      <c r="D170" s="129"/>
      <c r="E170" s="126"/>
    </row>
    <row r="171" spans="1:5" ht="33.75" x14ac:dyDescent="0.25">
      <c r="A171" s="122" t="s">
        <v>75</v>
      </c>
      <c r="B171" s="123" t="s">
        <v>375</v>
      </c>
      <c r="C171" s="123" t="s">
        <v>376</v>
      </c>
      <c r="D171" s="124" t="s">
        <v>692</v>
      </c>
      <c r="E171" s="125">
        <v>80700.88</v>
      </c>
    </row>
    <row r="172" spans="1:5" ht="57" x14ac:dyDescent="0.25">
      <c r="A172" s="126"/>
      <c r="B172" s="127"/>
      <c r="C172" s="128" t="s">
        <v>410</v>
      </c>
      <c r="D172" s="129"/>
      <c r="E172" s="130"/>
    </row>
    <row r="173" spans="1:5" ht="45.75" x14ac:dyDescent="0.25">
      <c r="A173" s="126"/>
      <c r="B173" s="127"/>
      <c r="C173" s="128" t="s">
        <v>665</v>
      </c>
      <c r="D173" s="129"/>
      <c r="E173" s="130"/>
    </row>
    <row r="174" spans="1:5" x14ac:dyDescent="0.25">
      <c r="A174" s="126"/>
      <c r="B174" s="127"/>
      <c r="C174" s="128" t="s">
        <v>607</v>
      </c>
      <c r="D174" s="129"/>
      <c r="E174" s="130"/>
    </row>
    <row r="175" spans="1:5" ht="45.75" x14ac:dyDescent="0.25">
      <c r="A175" s="126"/>
      <c r="B175" s="127"/>
      <c r="C175" s="128" t="s">
        <v>379</v>
      </c>
      <c r="D175" s="129"/>
      <c r="E175" s="130"/>
    </row>
    <row r="176" spans="1:5" x14ac:dyDescent="0.25">
      <c r="A176" s="126"/>
      <c r="B176" s="127"/>
      <c r="C176" s="128" t="s">
        <v>666</v>
      </c>
      <c r="D176" s="129"/>
      <c r="E176" s="130"/>
    </row>
    <row r="177" spans="1:5" x14ac:dyDescent="0.25">
      <c r="A177" s="126"/>
      <c r="B177" s="127"/>
      <c r="C177" s="128" t="s">
        <v>667</v>
      </c>
      <c r="D177" s="129"/>
      <c r="E177" s="130" t="s">
        <v>693</v>
      </c>
    </row>
    <row r="178" spans="1:5" x14ac:dyDescent="0.25">
      <c r="A178" s="126"/>
      <c r="B178" s="127"/>
      <c r="C178" s="128" t="s">
        <v>669</v>
      </c>
      <c r="D178" s="129"/>
      <c r="E178" s="130" t="s">
        <v>694</v>
      </c>
    </row>
    <row r="179" spans="1:5" x14ac:dyDescent="0.25">
      <c r="A179" s="126"/>
      <c r="B179" s="127"/>
      <c r="C179" s="128" t="s">
        <v>671</v>
      </c>
      <c r="D179" s="129"/>
      <c r="E179" s="130" t="s">
        <v>695</v>
      </c>
    </row>
    <row r="180" spans="1:5" x14ac:dyDescent="0.25">
      <c r="A180" s="126"/>
      <c r="B180" s="127"/>
      <c r="C180" s="128" t="s">
        <v>673</v>
      </c>
      <c r="D180" s="129"/>
      <c r="E180" s="130" t="s">
        <v>680</v>
      </c>
    </row>
    <row r="181" spans="1:5" x14ac:dyDescent="0.25">
      <c r="A181" s="126"/>
      <c r="B181" s="127"/>
      <c r="C181" s="128" t="s">
        <v>390</v>
      </c>
      <c r="D181" s="129"/>
      <c r="E181" s="130" t="s">
        <v>696</v>
      </c>
    </row>
    <row r="182" spans="1:5" x14ac:dyDescent="0.25">
      <c r="A182" s="126"/>
      <c r="B182" s="127"/>
      <c r="C182" s="128" t="s">
        <v>676</v>
      </c>
      <c r="D182" s="129"/>
      <c r="E182" s="130" t="s">
        <v>697</v>
      </c>
    </row>
    <row r="183" spans="1:5" x14ac:dyDescent="0.25">
      <c r="A183" s="126"/>
      <c r="B183" s="127"/>
      <c r="C183" s="128" t="s">
        <v>678</v>
      </c>
      <c r="D183" s="129"/>
      <c r="E183" s="130" t="s">
        <v>697</v>
      </c>
    </row>
    <row r="184" spans="1:5" x14ac:dyDescent="0.25">
      <c r="A184" s="126"/>
      <c r="B184" s="127"/>
      <c r="C184" s="128" t="s">
        <v>679</v>
      </c>
      <c r="D184" s="129"/>
      <c r="E184" s="130" t="s">
        <v>698</v>
      </c>
    </row>
    <row r="185" spans="1:5" x14ac:dyDescent="0.25">
      <c r="A185" s="126"/>
      <c r="B185" s="127"/>
      <c r="C185" s="128" t="s">
        <v>681</v>
      </c>
      <c r="D185" s="129"/>
      <c r="E185" s="130" t="s">
        <v>698</v>
      </c>
    </row>
    <row r="186" spans="1:5" x14ac:dyDescent="0.25">
      <c r="A186" s="126"/>
      <c r="B186" s="127"/>
      <c r="C186" s="128" t="s">
        <v>682</v>
      </c>
      <c r="D186" s="129"/>
      <c r="E186" s="130" t="s">
        <v>697</v>
      </c>
    </row>
    <row r="187" spans="1:5" x14ac:dyDescent="0.25">
      <c r="A187" s="126"/>
      <c r="B187" s="127"/>
      <c r="C187" s="128" t="s">
        <v>683</v>
      </c>
      <c r="D187" s="129"/>
      <c r="E187" s="130" t="s">
        <v>699</v>
      </c>
    </row>
    <row r="188" spans="1:5" x14ac:dyDescent="0.25">
      <c r="A188" s="126"/>
      <c r="B188" s="127"/>
      <c r="C188" s="128" t="s">
        <v>685</v>
      </c>
      <c r="D188" s="129"/>
      <c r="E188" s="130" t="s">
        <v>693</v>
      </c>
    </row>
    <row r="189" spans="1:5" x14ac:dyDescent="0.25">
      <c r="A189" s="126"/>
      <c r="B189" s="127"/>
      <c r="C189" s="128" t="s">
        <v>686</v>
      </c>
      <c r="D189" s="129"/>
      <c r="E189" s="130"/>
    </row>
    <row r="190" spans="1:5" x14ac:dyDescent="0.25">
      <c r="A190" s="126"/>
      <c r="B190" s="127"/>
      <c r="C190" s="128" t="s">
        <v>687</v>
      </c>
      <c r="D190" s="129"/>
      <c r="E190" s="130"/>
    </row>
    <row r="191" spans="1:5" x14ac:dyDescent="0.25">
      <c r="A191" s="126"/>
      <c r="B191" s="127"/>
      <c r="C191" s="128" t="s">
        <v>688</v>
      </c>
      <c r="D191" s="129"/>
      <c r="E191" s="130"/>
    </row>
    <row r="192" spans="1:5" x14ac:dyDescent="0.25">
      <c r="A192" s="126"/>
      <c r="B192" s="127"/>
      <c r="C192" s="128" t="s">
        <v>689</v>
      </c>
      <c r="D192" s="129"/>
      <c r="E192" s="130"/>
    </row>
    <row r="193" spans="1:5" x14ac:dyDescent="0.25">
      <c r="A193" s="126"/>
      <c r="B193" s="127"/>
      <c r="C193" s="128" t="s">
        <v>690</v>
      </c>
      <c r="D193" s="129"/>
      <c r="E193" s="130" t="s">
        <v>700</v>
      </c>
    </row>
    <row r="194" spans="1:5" x14ac:dyDescent="0.25">
      <c r="A194" s="126"/>
      <c r="B194" s="127"/>
      <c r="C194" s="128" t="s">
        <v>408</v>
      </c>
      <c r="D194" s="129"/>
      <c r="E194" s="126"/>
    </row>
    <row r="195" spans="1:5" ht="56.25" x14ac:dyDescent="0.25">
      <c r="A195" s="122" t="s">
        <v>78</v>
      </c>
      <c r="B195" s="123" t="s">
        <v>420</v>
      </c>
      <c r="C195" s="123" t="s">
        <v>421</v>
      </c>
      <c r="D195" s="124" t="s">
        <v>701</v>
      </c>
      <c r="E195" s="125">
        <v>51898.45</v>
      </c>
    </row>
    <row r="196" spans="1:5" ht="45.75" x14ac:dyDescent="0.25">
      <c r="A196" s="126"/>
      <c r="B196" s="127"/>
      <c r="C196" s="128" t="s">
        <v>702</v>
      </c>
      <c r="D196" s="129"/>
      <c r="E196" s="130"/>
    </row>
    <row r="197" spans="1:5" ht="57" x14ac:dyDescent="0.25">
      <c r="A197" s="126"/>
      <c r="B197" s="127"/>
      <c r="C197" s="128" t="s">
        <v>424</v>
      </c>
      <c r="D197" s="129"/>
      <c r="E197" s="130"/>
    </row>
    <row r="198" spans="1:5" x14ac:dyDescent="0.25">
      <c r="A198" s="126"/>
      <c r="B198" s="127"/>
      <c r="C198" s="128" t="s">
        <v>607</v>
      </c>
      <c r="D198" s="129"/>
      <c r="E198" s="130"/>
    </row>
    <row r="199" spans="1:5" ht="45.75" x14ac:dyDescent="0.25">
      <c r="A199" s="126"/>
      <c r="B199" s="127"/>
      <c r="C199" s="128" t="s">
        <v>425</v>
      </c>
      <c r="D199" s="129"/>
      <c r="E199" s="130"/>
    </row>
    <row r="200" spans="1:5" x14ac:dyDescent="0.25">
      <c r="A200" s="126"/>
      <c r="B200" s="127"/>
      <c r="C200" s="128" t="s">
        <v>666</v>
      </c>
      <c r="D200" s="129"/>
      <c r="E200" s="130"/>
    </row>
    <row r="201" spans="1:5" x14ac:dyDescent="0.25">
      <c r="A201" s="126"/>
      <c r="B201" s="127"/>
      <c r="C201" s="128" t="s">
        <v>703</v>
      </c>
      <c r="D201" s="129"/>
      <c r="E201" s="130"/>
    </row>
    <row r="202" spans="1:5" x14ac:dyDescent="0.25">
      <c r="A202" s="126"/>
      <c r="B202" s="127"/>
      <c r="C202" s="128" t="s">
        <v>704</v>
      </c>
      <c r="D202" s="129"/>
      <c r="E202" s="130" t="s">
        <v>705</v>
      </c>
    </row>
    <row r="203" spans="1:5" x14ac:dyDescent="0.25">
      <c r="A203" s="126"/>
      <c r="B203" s="127"/>
      <c r="C203" s="128" t="s">
        <v>706</v>
      </c>
      <c r="D203" s="129"/>
      <c r="E203" s="130" t="s">
        <v>707</v>
      </c>
    </row>
    <row r="204" spans="1:5" x14ac:dyDescent="0.25">
      <c r="A204" s="126"/>
      <c r="B204" s="127"/>
      <c r="C204" s="128" t="s">
        <v>708</v>
      </c>
      <c r="D204" s="129"/>
      <c r="E204" s="130" t="s">
        <v>709</v>
      </c>
    </row>
    <row r="205" spans="1:5" x14ac:dyDescent="0.25">
      <c r="A205" s="126"/>
      <c r="B205" s="127"/>
      <c r="C205" s="128" t="s">
        <v>686</v>
      </c>
      <c r="D205" s="129"/>
      <c r="E205" s="130"/>
    </row>
    <row r="206" spans="1:5" x14ac:dyDescent="0.25">
      <c r="A206" s="126"/>
      <c r="B206" s="127"/>
      <c r="C206" s="128" t="s">
        <v>710</v>
      </c>
      <c r="D206" s="129"/>
      <c r="E206" s="130" t="s">
        <v>711</v>
      </c>
    </row>
    <row r="207" spans="1:5" x14ac:dyDescent="0.25">
      <c r="A207" s="126"/>
      <c r="B207" s="127"/>
      <c r="C207" s="128" t="s">
        <v>408</v>
      </c>
      <c r="D207" s="129"/>
      <c r="E207" s="126"/>
    </row>
    <row r="208" spans="1:5" x14ac:dyDescent="0.25">
      <c r="A208" s="131"/>
      <c r="B208" s="1054" t="s">
        <v>438</v>
      </c>
      <c r="C208" s="1054"/>
      <c r="D208" s="131"/>
      <c r="E208" s="132"/>
    </row>
    <row r="209" spans="1:5" x14ac:dyDescent="0.25">
      <c r="A209" s="131"/>
      <c r="B209" s="1058" t="s">
        <v>439</v>
      </c>
      <c r="C209" s="1058"/>
      <c r="D209" s="131"/>
      <c r="E209" s="133" t="s">
        <v>712</v>
      </c>
    </row>
    <row r="210" spans="1:5" x14ac:dyDescent="0.25">
      <c r="A210" s="131"/>
      <c r="B210" s="1054" t="s">
        <v>441</v>
      </c>
      <c r="C210" s="1054"/>
      <c r="D210" s="131"/>
      <c r="E210" s="132" t="s">
        <v>712</v>
      </c>
    </row>
    <row r="211" spans="1:5" x14ac:dyDescent="0.25">
      <c r="A211" s="1055" t="s">
        <v>442</v>
      </c>
      <c r="B211" s="1056"/>
      <c r="C211" s="1056"/>
      <c r="D211" s="1056"/>
      <c r="E211" s="1057"/>
    </row>
    <row r="212" spans="1:5" ht="33.75" x14ac:dyDescent="0.25">
      <c r="A212" s="122" t="s">
        <v>81</v>
      </c>
      <c r="B212" s="123" t="s">
        <v>443</v>
      </c>
      <c r="C212" s="123" t="s">
        <v>444</v>
      </c>
      <c r="D212" s="124" t="s">
        <v>713</v>
      </c>
      <c r="E212" s="125">
        <v>32389.439999999999</v>
      </c>
    </row>
    <row r="213" spans="1:5" x14ac:dyDescent="0.25">
      <c r="A213" s="126"/>
      <c r="B213" s="127"/>
      <c r="C213" s="128" t="s">
        <v>446</v>
      </c>
      <c r="D213" s="129"/>
      <c r="E213" s="130"/>
    </row>
    <row r="214" spans="1:5" ht="45.75" x14ac:dyDescent="0.25">
      <c r="A214" s="126"/>
      <c r="B214" s="127"/>
      <c r="C214" s="128" t="s">
        <v>447</v>
      </c>
      <c r="D214" s="129"/>
      <c r="E214" s="130"/>
    </row>
    <row r="215" spans="1:5" x14ac:dyDescent="0.25">
      <c r="A215" s="126"/>
      <c r="B215" s="127"/>
      <c r="C215" s="128" t="s">
        <v>607</v>
      </c>
      <c r="D215" s="129"/>
      <c r="E215" s="130"/>
    </row>
    <row r="216" spans="1:5" ht="45.75" x14ac:dyDescent="0.25">
      <c r="A216" s="126"/>
      <c r="B216" s="127"/>
      <c r="C216" s="128" t="s">
        <v>425</v>
      </c>
      <c r="D216" s="129"/>
      <c r="E216" s="130"/>
    </row>
    <row r="217" spans="1:5" x14ac:dyDescent="0.25">
      <c r="A217" s="126"/>
      <c r="B217" s="127"/>
      <c r="C217" s="128" t="s">
        <v>448</v>
      </c>
      <c r="D217" s="129"/>
      <c r="E217" s="130" t="s">
        <v>714</v>
      </c>
    </row>
    <row r="218" spans="1:5" x14ac:dyDescent="0.25">
      <c r="A218" s="126"/>
      <c r="B218" s="127"/>
      <c r="C218" s="128" t="s">
        <v>715</v>
      </c>
      <c r="D218" s="129"/>
      <c r="E218" s="130" t="s">
        <v>451</v>
      </c>
    </row>
    <row r="219" spans="1:5" x14ac:dyDescent="0.25">
      <c r="A219" s="126"/>
      <c r="B219" s="127"/>
      <c r="C219" s="128" t="s">
        <v>716</v>
      </c>
      <c r="D219" s="129"/>
      <c r="E219" s="130" t="s">
        <v>717</v>
      </c>
    </row>
    <row r="220" spans="1:5" x14ac:dyDescent="0.25">
      <c r="A220" s="126"/>
      <c r="B220" s="127"/>
      <c r="C220" s="128" t="s">
        <v>402</v>
      </c>
      <c r="D220" s="129"/>
      <c r="E220" s="130" t="s">
        <v>456</v>
      </c>
    </row>
    <row r="221" spans="1:5" x14ac:dyDescent="0.25">
      <c r="A221" s="126"/>
      <c r="B221" s="127"/>
      <c r="C221" s="128" t="s">
        <v>687</v>
      </c>
      <c r="D221" s="129"/>
      <c r="E221" s="130"/>
    </row>
    <row r="222" spans="1:5" x14ac:dyDescent="0.25">
      <c r="A222" s="126"/>
      <c r="B222" s="127"/>
      <c r="C222" s="128" t="s">
        <v>718</v>
      </c>
      <c r="D222" s="129"/>
      <c r="E222" s="130"/>
    </row>
    <row r="223" spans="1:5" x14ac:dyDescent="0.25">
      <c r="A223" s="126"/>
      <c r="B223" s="127"/>
      <c r="C223" s="128" t="s">
        <v>458</v>
      </c>
      <c r="D223" s="129"/>
      <c r="E223" s="130" t="s">
        <v>456</v>
      </c>
    </row>
    <row r="224" spans="1:5" x14ac:dyDescent="0.25">
      <c r="A224" s="126"/>
      <c r="B224" s="127"/>
      <c r="C224" s="128" t="s">
        <v>408</v>
      </c>
      <c r="D224" s="129"/>
      <c r="E224" s="126"/>
    </row>
    <row r="225" spans="1:5" ht="33.75" x14ac:dyDescent="0.25">
      <c r="A225" s="122" t="s">
        <v>87</v>
      </c>
      <c r="B225" s="123" t="s">
        <v>459</v>
      </c>
      <c r="C225" s="123" t="s">
        <v>460</v>
      </c>
      <c r="D225" s="124" t="s">
        <v>719</v>
      </c>
      <c r="E225" s="125">
        <v>22128.55</v>
      </c>
    </row>
    <row r="226" spans="1:5" x14ac:dyDescent="0.25">
      <c r="A226" s="126"/>
      <c r="B226" s="127"/>
      <c r="C226" s="128" t="s">
        <v>462</v>
      </c>
      <c r="D226" s="129"/>
      <c r="E226" s="130"/>
    </row>
    <row r="227" spans="1:5" ht="45.75" x14ac:dyDescent="0.25">
      <c r="A227" s="126"/>
      <c r="B227" s="127"/>
      <c r="C227" s="128" t="s">
        <v>463</v>
      </c>
      <c r="D227" s="129"/>
      <c r="E227" s="130"/>
    </row>
    <row r="228" spans="1:5" x14ac:dyDescent="0.25">
      <c r="A228" s="126"/>
      <c r="B228" s="127"/>
      <c r="C228" s="128" t="s">
        <v>607</v>
      </c>
      <c r="D228" s="129"/>
      <c r="E228" s="130"/>
    </row>
    <row r="229" spans="1:5" ht="45.75" x14ac:dyDescent="0.25">
      <c r="A229" s="126"/>
      <c r="B229" s="127"/>
      <c r="C229" s="128" t="s">
        <v>425</v>
      </c>
      <c r="D229" s="129"/>
      <c r="E229" s="130"/>
    </row>
    <row r="230" spans="1:5" x14ac:dyDescent="0.25">
      <c r="A230" s="126"/>
      <c r="B230" s="127"/>
      <c r="C230" s="128" t="s">
        <v>448</v>
      </c>
      <c r="D230" s="129"/>
      <c r="E230" s="130" t="s">
        <v>720</v>
      </c>
    </row>
    <row r="231" spans="1:5" x14ac:dyDescent="0.25">
      <c r="A231" s="126"/>
      <c r="B231" s="127"/>
      <c r="C231" s="128" t="s">
        <v>721</v>
      </c>
      <c r="D231" s="129"/>
      <c r="E231" s="130" t="s">
        <v>722</v>
      </c>
    </row>
    <row r="232" spans="1:5" x14ac:dyDescent="0.25">
      <c r="A232" s="126"/>
      <c r="B232" s="127"/>
      <c r="C232" s="128" t="s">
        <v>723</v>
      </c>
      <c r="D232" s="129"/>
      <c r="E232" s="130" t="s">
        <v>724</v>
      </c>
    </row>
    <row r="233" spans="1:5" x14ac:dyDescent="0.25">
      <c r="A233" s="126"/>
      <c r="B233" s="127"/>
      <c r="C233" s="128" t="s">
        <v>725</v>
      </c>
      <c r="D233" s="129"/>
      <c r="E233" s="130" t="s">
        <v>726</v>
      </c>
    </row>
    <row r="234" spans="1:5" x14ac:dyDescent="0.25">
      <c r="A234" s="126"/>
      <c r="B234" s="127"/>
      <c r="C234" s="128" t="s">
        <v>687</v>
      </c>
      <c r="D234" s="129"/>
      <c r="E234" s="130"/>
    </row>
    <row r="235" spans="1:5" x14ac:dyDescent="0.25">
      <c r="A235" s="126"/>
      <c r="B235" s="127"/>
      <c r="C235" s="128" t="s">
        <v>718</v>
      </c>
      <c r="D235" s="129"/>
      <c r="E235" s="130"/>
    </row>
    <row r="236" spans="1:5" x14ac:dyDescent="0.25">
      <c r="A236" s="126"/>
      <c r="B236" s="127"/>
      <c r="C236" s="128" t="s">
        <v>458</v>
      </c>
      <c r="D236" s="129"/>
      <c r="E236" s="130" t="s">
        <v>727</v>
      </c>
    </row>
    <row r="237" spans="1:5" x14ac:dyDescent="0.25">
      <c r="A237" s="126"/>
      <c r="B237" s="127"/>
      <c r="C237" s="128" t="s">
        <v>408</v>
      </c>
      <c r="D237" s="129"/>
      <c r="E237" s="126"/>
    </row>
    <row r="238" spans="1:5" ht="33.75" x14ac:dyDescent="0.25">
      <c r="A238" s="122" t="s">
        <v>93</v>
      </c>
      <c r="B238" s="123" t="s">
        <v>475</v>
      </c>
      <c r="C238" s="123" t="s">
        <v>476</v>
      </c>
      <c r="D238" s="124" t="s">
        <v>728</v>
      </c>
      <c r="E238" s="125">
        <v>2212039.9700000002</v>
      </c>
    </row>
    <row r="239" spans="1:5" ht="45.75" x14ac:dyDescent="0.25">
      <c r="A239" s="126"/>
      <c r="B239" s="127"/>
      <c r="C239" s="128" t="s">
        <v>463</v>
      </c>
      <c r="D239" s="129"/>
      <c r="E239" s="130"/>
    </row>
    <row r="240" spans="1:5" x14ac:dyDescent="0.25">
      <c r="A240" s="126"/>
      <c r="B240" s="127"/>
      <c r="C240" s="128" t="s">
        <v>607</v>
      </c>
      <c r="D240" s="129"/>
      <c r="E240" s="130"/>
    </row>
    <row r="241" spans="1:5" ht="45.75" x14ac:dyDescent="0.25">
      <c r="A241" s="126"/>
      <c r="B241" s="127"/>
      <c r="C241" s="128" t="s">
        <v>425</v>
      </c>
      <c r="D241" s="129"/>
      <c r="E241" s="130"/>
    </row>
    <row r="242" spans="1:5" x14ac:dyDescent="0.25">
      <c r="A242" s="126"/>
      <c r="B242" s="127"/>
      <c r="C242" s="128" t="s">
        <v>448</v>
      </c>
      <c r="D242" s="129"/>
      <c r="E242" s="130" t="s">
        <v>729</v>
      </c>
    </row>
    <row r="243" spans="1:5" x14ac:dyDescent="0.25">
      <c r="A243" s="126"/>
      <c r="B243" s="127"/>
      <c r="C243" s="128" t="s">
        <v>721</v>
      </c>
      <c r="D243" s="129"/>
      <c r="E243" s="130" t="s">
        <v>730</v>
      </c>
    </row>
    <row r="244" spans="1:5" x14ac:dyDescent="0.25">
      <c r="A244" s="126"/>
      <c r="B244" s="127"/>
      <c r="C244" s="128" t="s">
        <v>723</v>
      </c>
      <c r="D244" s="129"/>
      <c r="E244" s="130" t="s">
        <v>731</v>
      </c>
    </row>
    <row r="245" spans="1:5" x14ac:dyDescent="0.25">
      <c r="A245" s="126"/>
      <c r="B245" s="127"/>
      <c r="C245" s="128" t="s">
        <v>725</v>
      </c>
      <c r="D245" s="129"/>
      <c r="E245" s="130" t="s">
        <v>732</v>
      </c>
    </row>
    <row r="246" spans="1:5" x14ac:dyDescent="0.25">
      <c r="A246" s="126"/>
      <c r="B246" s="127"/>
      <c r="C246" s="128" t="s">
        <v>687</v>
      </c>
      <c r="D246" s="129"/>
      <c r="E246" s="130"/>
    </row>
    <row r="247" spans="1:5" x14ac:dyDescent="0.25">
      <c r="A247" s="126"/>
      <c r="B247" s="127"/>
      <c r="C247" s="128" t="s">
        <v>718</v>
      </c>
      <c r="D247" s="129"/>
      <c r="E247" s="130"/>
    </row>
    <row r="248" spans="1:5" x14ac:dyDescent="0.25">
      <c r="A248" s="126"/>
      <c r="B248" s="127"/>
      <c r="C248" s="128" t="s">
        <v>458</v>
      </c>
      <c r="D248" s="129"/>
      <c r="E248" s="130" t="s">
        <v>733</v>
      </c>
    </row>
    <row r="249" spans="1:5" x14ac:dyDescent="0.25">
      <c r="A249" s="126"/>
      <c r="B249" s="127"/>
      <c r="C249" s="128" t="s">
        <v>408</v>
      </c>
      <c r="D249" s="129"/>
      <c r="E249" s="126"/>
    </row>
    <row r="250" spans="1:5" ht="45" x14ac:dyDescent="0.25">
      <c r="A250" s="122" t="s">
        <v>96</v>
      </c>
      <c r="B250" s="123" t="s">
        <v>485</v>
      </c>
      <c r="C250" s="123" t="s">
        <v>486</v>
      </c>
      <c r="D250" s="124" t="s">
        <v>734</v>
      </c>
      <c r="E250" s="125">
        <v>494097.41</v>
      </c>
    </row>
    <row r="251" spans="1:5" ht="45.75" x14ac:dyDescent="0.25">
      <c r="A251" s="126"/>
      <c r="B251" s="127"/>
      <c r="C251" s="128" t="s">
        <v>488</v>
      </c>
      <c r="D251" s="129"/>
      <c r="E251" s="130"/>
    </row>
    <row r="252" spans="1:5" x14ac:dyDescent="0.25">
      <c r="A252" s="126"/>
      <c r="B252" s="127"/>
      <c r="C252" s="128" t="s">
        <v>607</v>
      </c>
      <c r="D252" s="129"/>
      <c r="E252" s="130"/>
    </row>
    <row r="253" spans="1:5" ht="45.75" x14ac:dyDescent="0.25">
      <c r="A253" s="126"/>
      <c r="B253" s="127"/>
      <c r="C253" s="128" t="s">
        <v>425</v>
      </c>
      <c r="D253" s="129"/>
      <c r="E253" s="130"/>
    </row>
    <row r="254" spans="1:5" x14ac:dyDescent="0.25">
      <c r="A254" s="126"/>
      <c r="B254" s="127"/>
      <c r="C254" s="128" t="s">
        <v>448</v>
      </c>
      <c r="D254" s="129"/>
      <c r="E254" s="130" t="s">
        <v>735</v>
      </c>
    </row>
    <row r="255" spans="1:5" x14ac:dyDescent="0.25">
      <c r="A255" s="126"/>
      <c r="B255" s="127"/>
      <c r="C255" s="128" t="s">
        <v>715</v>
      </c>
      <c r="D255" s="129"/>
      <c r="E255" s="130" t="s">
        <v>490</v>
      </c>
    </row>
    <row r="256" spans="1:5" x14ac:dyDescent="0.25">
      <c r="A256" s="126"/>
      <c r="B256" s="127"/>
      <c r="C256" s="128" t="s">
        <v>736</v>
      </c>
      <c r="D256" s="129"/>
      <c r="E256" s="130" t="s">
        <v>737</v>
      </c>
    </row>
    <row r="257" spans="1:5" x14ac:dyDescent="0.25">
      <c r="A257" s="126"/>
      <c r="B257" s="127"/>
      <c r="C257" s="128" t="s">
        <v>687</v>
      </c>
      <c r="D257" s="129"/>
      <c r="E257" s="130"/>
    </row>
    <row r="258" spans="1:5" x14ac:dyDescent="0.25">
      <c r="A258" s="126"/>
      <c r="B258" s="127"/>
      <c r="C258" s="128" t="s">
        <v>718</v>
      </c>
      <c r="D258" s="129"/>
      <c r="E258" s="130"/>
    </row>
    <row r="259" spans="1:5" x14ac:dyDescent="0.25">
      <c r="A259" s="126"/>
      <c r="B259" s="127"/>
      <c r="C259" s="128" t="s">
        <v>458</v>
      </c>
      <c r="D259" s="129"/>
      <c r="E259" s="130" t="s">
        <v>493</v>
      </c>
    </row>
    <row r="260" spans="1:5" x14ac:dyDescent="0.25">
      <c r="A260" s="126"/>
      <c r="B260" s="127"/>
      <c r="C260" s="128" t="s">
        <v>408</v>
      </c>
      <c r="D260" s="129"/>
      <c r="E260" s="126"/>
    </row>
    <row r="261" spans="1:5" ht="33.75" x14ac:dyDescent="0.25">
      <c r="A261" s="122" t="s">
        <v>98</v>
      </c>
      <c r="B261" s="123" t="s">
        <v>495</v>
      </c>
      <c r="C261" s="123" t="s">
        <v>496</v>
      </c>
      <c r="D261" s="124" t="s">
        <v>738</v>
      </c>
      <c r="E261" s="125">
        <v>1668013.87</v>
      </c>
    </row>
    <row r="262" spans="1:5" ht="45.75" x14ac:dyDescent="0.25">
      <c r="A262" s="126"/>
      <c r="B262" s="127"/>
      <c r="C262" s="128" t="s">
        <v>498</v>
      </c>
      <c r="D262" s="129"/>
      <c r="E262" s="130"/>
    </row>
    <row r="263" spans="1:5" ht="23.25" x14ac:dyDescent="0.25">
      <c r="A263" s="126"/>
      <c r="B263" s="127"/>
      <c r="C263" s="128" t="s">
        <v>499</v>
      </c>
      <c r="D263" s="129"/>
      <c r="E263" s="130"/>
    </row>
    <row r="264" spans="1:5" x14ac:dyDescent="0.25">
      <c r="A264" s="126"/>
      <c r="B264" s="127"/>
      <c r="C264" s="128" t="s">
        <v>607</v>
      </c>
      <c r="D264" s="129"/>
      <c r="E264" s="130"/>
    </row>
    <row r="265" spans="1:5" ht="45.75" x14ac:dyDescent="0.25">
      <c r="A265" s="126"/>
      <c r="B265" s="127"/>
      <c r="C265" s="128" t="s">
        <v>425</v>
      </c>
      <c r="D265" s="129"/>
      <c r="E265" s="130"/>
    </row>
    <row r="266" spans="1:5" x14ac:dyDescent="0.25">
      <c r="A266" s="126"/>
      <c r="B266" s="127"/>
      <c r="C266" s="128" t="s">
        <v>448</v>
      </c>
      <c r="D266" s="129"/>
      <c r="E266" s="130" t="s">
        <v>739</v>
      </c>
    </row>
    <row r="267" spans="1:5" x14ac:dyDescent="0.25">
      <c r="A267" s="126"/>
      <c r="B267" s="127"/>
      <c r="C267" s="128" t="s">
        <v>715</v>
      </c>
      <c r="D267" s="129"/>
      <c r="E267" s="130" t="s">
        <v>501</v>
      </c>
    </row>
    <row r="268" spans="1:5" x14ac:dyDescent="0.25">
      <c r="A268" s="126"/>
      <c r="B268" s="127"/>
      <c r="C268" s="128" t="s">
        <v>740</v>
      </c>
      <c r="D268" s="129"/>
      <c r="E268" s="130" t="s">
        <v>741</v>
      </c>
    </row>
    <row r="269" spans="1:5" x14ac:dyDescent="0.25">
      <c r="A269" s="126"/>
      <c r="B269" s="127"/>
      <c r="C269" s="128" t="s">
        <v>742</v>
      </c>
      <c r="D269" s="129"/>
      <c r="E269" s="130" t="s">
        <v>743</v>
      </c>
    </row>
    <row r="270" spans="1:5" x14ac:dyDescent="0.25">
      <c r="A270" s="126"/>
      <c r="B270" s="127"/>
      <c r="C270" s="128" t="s">
        <v>687</v>
      </c>
      <c r="D270" s="129"/>
      <c r="E270" s="130"/>
    </row>
    <row r="271" spans="1:5" x14ac:dyDescent="0.25">
      <c r="A271" s="126"/>
      <c r="B271" s="127"/>
      <c r="C271" s="128" t="s">
        <v>718</v>
      </c>
      <c r="D271" s="129"/>
      <c r="E271" s="130"/>
    </row>
    <row r="272" spans="1:5" x14ac:dyDescent="0.25">
      <c r="A272" s="126"/>
      <c r="B272" s="127"/>
      <c r="C272" s="128" t="s">
        <v>458</v>
      </c>
      <c r="D272" s="129"/>
      <c r="E272" s="130" t="s">
        <v>506</v>
      </c>
    </row>
    <row r="273" spans="1:5" x14ac:dyDescent="0.25">
      <c r="A273" s="126"/>
      <c r="B273" s="127"/>
      <c r="C273" s="128" t="s">
        <v>408</v>
      </c>
      <c r="D273" s="129"/>
      <c r="E273" s="126"/>
    </row>
    <row r="274" spans="1:5" ht="33.75" x14ac:dyDescent="0.25">
      <c r="A274" s="122" t="s">
        <v>102</v>
      </c>
      <c r="B274" s="123" t="s">
        <v>509</v>
      </c>
      <c r="C274" s="123" t="s">
        <v>496</v>
      </c>
      <c r="D274" s="124" t="s">
        <v>744</v>
      </c>
      <c r="E274" s="125">
        <v>1935618</v>
      </c>
    </row>
    <row r="275" spans="1:5" ht="45.75" x14ac:dyDescent="0.25">
      <c r="A275" s="126"/>
      <c r="B275" s="127"/>
      <c r="C275" s="128" t="s">
        <v>498</v>
      </c>
      <c r="D275" s="129"/>
      <c r="E275" s="130"/>
    </row>
    <row r="276" spans="1:5" ht="23.25" x14ac:dyDescent="0.25">
      <c r="A276" s="126"/>
      <c r="B276" s="127"/>
      <c r="C276" s="128" t="s">
        <v>499</v>
      </c>
      <c r="D276" s="129"/>
      <c r="E276" s="130"/>
    </row>
    <row r="277" spans="1:5" x14ac:dyDescent="0.25">
      <c r="A277" s="126"/>
      <c r="B277" s="127"/>
      <c r="C277" s="128" t="s">
        <v>607</v>
      </c>
      <c r="D277" s="129"/>
      <c r="E277" s="130"/>
    </row>
    <row r="278" spans="1:5" ht="45.75" x14ac:dyDescent="0.25">
      <c r="A278" s="126"/>
      <c r="B278" s="127"/>
      <c r="C278" s="128" t="s">
        <v>425</v>
      </c>
      <c r="D278" s="129"/>
      <c r="E278" s="130"/>
    </row>
    <row r="279" spans="1:5" x14ac:dyDescent="0.25">
      <c r="A279" s="126"/>
      <c r="B279" s="127"/>
      <c r="C279" s="128" t="s">
        <v>448</v>
      </c>
      <c r="D279" s="129"/>
      <c r="E279" s="130" t="s">
        <v>745</v>
      </c>
    </row>
    <row r="280" spans="1:5" x14ac:dyDescent="0.25">
      <c r="A280" s="126"/>
      <c r="B280" s="127"/>
      <c r="C280" s="128" t="s">
        <v>715</v>
      </c>
      <c r="D280" s="129"/>
      <c r="E280" s="130" t="s">
        <v>512</v>
      </c>
    </row>
    <row r="281" spans="1:5" x14ac:dyDescent="0.25">
      <c r="A281" s="126"/>
      <c r="B281" s="127"/>
      <c r="C281" s="128" t="s">
        <v>740</v>
      </c>
      <c r="D281" s="129"/>
      <c r="E281" s="130" t="s">
        <v>746</v>
      </c>
    </row>
    <row r="282" spans="1:5" x14ac:dyDescent="0.25">
      <c r="A282" s="126"/>
      <c r="B282" s="127"/>
      <c r="C282" s="128" t="s">
        <v>742</v>
      </c>
      <c r="D282" s="129"/>
      <c r="E282" s="130" t="s">
        <v>747</v>
      </c>
    </row>
    <row r="283" spans="1:5" x14ac:dyDescent="0.25">
      <c r="A283" s="126"/>
      <c r="B283" s="127"/>
      <c r="C283" s="128" t="s">
        <v>687</v>
      </c>
      <c r="D283" s="129"/>
      <c r="E283" s="130"/>
    </row>
    <row r="284" spans="1:5" x14ac:dyDescent="0.25">
      <c r="A284" s="126"/>
      <c r="B284" s="127"/>
      <c r="C284" s="128" t="s">
        <v>718</v>
      </c>
      <c r="D284" s="129"/>
      <c r="E284" s="130"/>
    </row>
    <row r="285" spans="1:5" x14ac:dyDescent="0.25">
      <c r="A285" s="126"/>
      <c r="B285" s="127"/>
      <c r="C285" s="128" t="s">
        <v>458</v>
      </c>
      <c r="D285" s="129"/>
      <c r="E285" s="130" t="s">
        <v>515</v>
      </c>
    </row>
    <row r="286" spans="1:5" x14ac:dyDescent="0.25">
      <c r="A286" s="126"/>
      <c r="B286" s="127"/>
      <c r="C286" s="128" t="s">
        <v>408</v>
      </c>
      <c r="D286" s="129"/>
      <c r="E286" s="126"/>
    </row>
    <row r="287" spans="1:5" ht="33.75" x14ac:dyDescent="0.25">
      <c r="A287" s="122" t="s">
        <v>105</v>
      </c>
      <c r="B287" s="123" t="s">
        <v>518</v>
      </c>
      <c r="C287" s="123" t="s">
        <v>519</v>
      </c>
      <c r="D287" s="124" t="s">
        <v>748</v>
      </c>
      <c r="E287" s="125">
        <v>3245904.18</v>
      </c>
    </row>
    <row r="288" spans="1:5" ht="57" x14ac:dyDescent="0.25">
      <c r="A288" s="126"/>
      <c r="B288" s="127"/>
      <c r="C288" s="128" t="s">
        <v>521</v>
      </c>
      <c r="D288" s="129"/>
      <c r="E288" s="130"/>
    </row>
    <row r="289" spans="1:5" ht="45.75" x14ac:dyDescent="0.25">
      <c r="A289" s="126"/>
      <c r="B289" s="127"/>
      <c r="C289" s="128" t="s">
        <v>522</v>
      </c>
      <c r="D289" s="129"/>
      <c r="E289" s="130"/>
    </row>
    <row r="290" spans="1:5" x14ac:dyDescent="0.25">
      <c r="A290" s="126"/>
      <c r="B290" s="127"/>
      <c r="C290" s="128" t="s">
        <v>607</v>
      </c>
      <c r="D290" s="129"/>
      <c r="E290" s="130"/>
    </row>
    <row r="291" spans="1:5" ht="45.75" x14ac:dyDescent="0.25">
      <c r="A291" s="126"/>
      <c r="B291" s="127"/>
      <c r="C291" s="128" t="s">
        <v>425</v>
      </c>
      <c r="D291" s="129"/>
      <c r="E291" s="130"/>
    </row>
    <row r="292" spans="1:5" x14ac:dyDescent="0.25">
      <c r="A292" s="126"/>
      <c r="B292" s="127"/>
      <c r="C292" s="128" t="s">
        <v>448</v>
      </c>
      <c r="D292" s="129"/>
      <c r="E292" s="130" t="s">
        <v>749</v>
      </c>
    </row>
    <row r="293" spans="1:5" x14ac:dyDescent="0.25">
      <c r="A293" s="126"/>
      <c r="B293" s="127"/>
      <c r="C293" s="128" t="s">
        <v>715</v>
      </c>
      <c r="D293" s="129"/>
      <c r="E293" s="130" t="s">
        <v>524</v>
      </c>
    </row>
    <row r="294" spans="1:5" x14ac:dyDescent="0.25">
      <c r="A294" s="126"/>
      <c r="B294" s="127"/>
      <c r="C294" s="128" t="s">
        <v>740</v>
      </c>
      <c r="D294" s="129"/>
      <c r="E294" s="130" t="s">
        <v>750</v>
      </c>
    </row>
    <row r="295" spans="1:5" x14ac:dyDescent="0.25">
      <c r="A295" s="126"/>
      <c r="B295" s="127"/>
      <c r="C295" s="128" t="s">
        <v>742</v>
      </c>
      <c r="D295" s="129"/>
      <c r="E295" s="130" t="s">
        <v>751</v>
      </c>
    </row>
    <row r="296" spans="1:5" x14ac:dyDescent="0.25">
      <c r="A296" s="126"/>
      <c r="B296" s="127"/>
      <c r="C296" s="128" t="s">
        <v>687</v>
      </c>
      <c r="D296" s="129"/>
      <c r="E296" s="130"/>
    </row>
    <row r="297" spans="1:5" x14ac:dyDescent="0.25">
      <c r="A297" s="126"/>
      <c r="B297" s="127"/>
      <c r="C297" s="128" t="s">
        <v>718</v>
      </c>
      <c r="D297" s="129"/>
      <c r="E297" s="130"/>
    </row>
    <row r="298" spans="1:5" x14ac:dyDescent="0.25">
      <c r="A298" s="126"/>
      <c r="B298" s="127"/>
      <c r="C298" s="128" t="s">
        <v>458</v>
      </c>
      <c r="D298" s="129"/>
      <c r="E298" s="130" t="s">
        <v>527</v>
      </c>
    </row>
    <row r="299" spans="1:5" x14ac:dyDescent="0.25">
      <c r="A299" s="126"/>
      <c r="B299" s="127"/>
      <c r="C299" s="128" t="s">
        <v>408</v>
      </c>
      <c r="D299" s="129"/>
      <c r="E299" s="126"/>
    </row>
    <row r="300" spans="1:5" ht="56.25" x14ac:dyDescent="0.25">
      <c r="A300" s="122" t="s">
        <v>111</v>
      </c>
      <c r="B300" s="123" t="s">
        <v>530</v>
      </c>
      <c r="C300" s="123" t="s">
        <v>531</v>
      </c>
      <c r="D300" s="124" t="s">
        <v>752</v>
      </c>
      <c r="E300" s="125">
        <v>1143372.53</v>
      </c>
    </row>
    <row r="301" spans="1:5" ht="45.75" x14ac:dyDescent="0.25">
      <c r="A301" s="126"/>
      <c r="B301" s="127"/>
      <c r="C301" s="128" t="s">
        <v>533</v>
      </c>
      <c r="D301" s="129"/>
      <c r="E301" s="130"/>
    </row>
    <row r="302" spans="1:5" x14ac:dyDescent="0.25">
      <c r="A302" s="126"/>
      <c r="B302" s="127"/>
      <c r="C302" s="128" t="s">
        <v>607</v>
      </c>
      <c r="D302" s="129"/>
      <c r="E302" s="130"/>
    </row>
    <row r="303" spans="1:5" ht="45.75" x14ac:dyDescent="0.25">
      <c r="A303" s="126"/>
      <c r="B303" s="127"/>
      <c r="C303" s="128" t="s">
        <v>425</v>
      </c>
      <c r="D303" s="129"/>
      <c r="E303" s="130"/>
    </row>
    <row r="304" spans="1:5" x14ac:dyDescent="0.25">
      <c r="A304" s="126"/>
      <c r="B304" s="127"/>
      <c r="C304" s="128" t="s">
        <v>666</v>
      </c>
      <c r="D304" s="129"/>
      <c r="E304" s="130"/>
    </row>
    <row r="305" spans="1:5" x14ac:dyDescent="0.25">
      <c r="A305" s="126"/>
      <c r="B305" s="127"/>
      <c r="C305" s="128" t="s">
        <v>703</v>
      </c>
      <c r="D305" s="129"/>
      <c r="E305" s="130"/>
    </row>
    <row r="306" spans="1:5" x14ac:dyDescent="0.25">
      <c r="A306" s="126"/>
      <c r="B306" s="127"/>
      <c r="C306" s="128" t="s">
        <v>753</v>
      </c>
      <c r="D306" s="129"/>
      <c r="E306" s="130" t="s">
        <v>754</v>
      </c>
    </row>
    <row r="307" spans="1:5" x14ac:dyDescent="0.25">
      <c r="A307" s="126"/>
      <c r="B307" s="127"/>
      <c r="C307" s="128" t="s">
        <v>755</v>
      </c>
      <c r="D307" s="129"/>
      <c r="E307" s="130" t="s">
        <v>756</v>
      </c>
    </row>
    <row r="308" spans="1:5" x14ac:dyDescent="0.25">
      <c r="A308" s="126"/>
      <c r="B308" s="127"/>
      <c r="C308" s="128" t="s">
        <v>757</v>
      </c>
      <c r="D308" s="129"/>
      <c r="E308" s="130" t="s">
        <v>758</v>
      </c>
    </row>
    <row r="309" spans="1:5" x14ac:dyDescent="0.25">
      <c r="A309" s="126"/>
      <c r="B309" s="127"/>
      <c r="C309" s="128" t="s">
        <v>759</v>
      </c>
      <c r="D309" s="129"/>
      <c r="E309" s="130" t="s">
        <v>758</v>
      </c>
    </row>
    <row r="310" spans="1:5" x14ac:dyDescent="0.25">
      <c r="A310" s="126"/>
      <c r="B310" s="127"/>
      <c r="C310" s="128" t="s">
        <v>686</v>
      </c>
      <c r="D310" s="129"/>
      <c r="E310" s="130"/>
    </row>
    <row r="311" spans="1:5" x14ac:dyDescent="0.25">
      <c r="A311" s="126"/>
      <c r="B311" s="127"/>
      <c r="C311" s="128" t="s">
        <v>760</v>
      </c>
      <c r="D311" s="129"/>
      <c r="E311" s="130" t="s">
        <v>758</v>
      </c>
    </row>
    <row r="312" spans="1:5" x14ac:dyDescent="0.25">
      <c r="A312" s="126"/>
      <c r="B312" s="127"/>
      <c r="C312" s="128" t="s">
        <v>408</v>
      </c>
      <c r="D312" s="129"/>
      <c r="E312" s="126"/>
    </row>
    <row r="313" spans="1:5" ht="33.75" x14ac:dyDescent="0.25">
      <c r="A313" s="122" t="s">
        <v>121</v>
      </c>
      <c r="B313" s="123" t="s">
        <v>549</v>
      </c>
      <c r="C313" s="123" t="s">
        <v>550</v>
      </c>
      <c r="D313" s="124" t="s">
        <v>761</v>
      </c>
      <c r="E313" s="125">
        <v>86299.1</v>
      </c>
    </row>
    <row r="314" spans="1:5" ht="45.75" x14ac:dyDescent="0.25">
      <c r="A314" s="126"/>
      <c r="B314" s="127"/>
      <c r="C314" s="128" t="s">
        <v>552</v>
      </c>
      <c r="D314" s="129"/>
      <c r="E314" s="130"/>
    </row>
    <row r="315" spans="1:5" x14ac:dyDescent="0.25">
      <c r="A315" s="126"/>
      <c r="B315" s="127"/>
      <c r="C315" s="128" t="s">
        <v>607</v>
      </c>
      <c r="D315" s="129"/>
      <c r="E315" s="130"/>
    </row>
    <row r="316" spans="1:5" ht="45.75" x14ac:dyDescent="0.25">
      <c r="A316" s="126"/>
      <c r="B316" s="127"/>
      <c r="C316" s="128" t="s">
        <v>379</v>
      </c>
      <c r="D316" s="129"/>
      <c r="E316" s="130"/>
    </row>
    <row r="317" spans="1:5" x14ac:dyDescent="0.25">
      <c r="A317" s="131"/>
      <c r="B317" s="1054" t="s">
        <v>553</v>
      </c>
      <c r="C317" s="1054"/>
      <c r="D317" s="131"/>
      <c r="E317" s="132"/>
    </row>
    <row r="318" spans="1:5" x14ac:dyDescent="0.25">
      <c r="A318" s="131"/>
      <c r="B318" s="1058" t="s">
        <v>554</v>
      </c>
      <c r="C318" s="1058"/>
      <c r="D318" s="131"/>
      <c r="E318" s="133" t="s">
        <v>762</v>
      </c>
    </row>
    <row r="319" spans="1:5" x14ac:dyDescent="0.25">
      <c r="A319" s="131"/>
      <c r="B319" s="1054" t="s">
        <v>556</v>
      </c>
      <c r="C319" s="1054"/>
      <c r="D319" s="131"/>
      <c r="E319" s="132" t="s">
        <v>762</v>
      </c>
    </row>
    <row r="320" spans="1:5" x14ac:dyDescent="0.25">
      <c r="A320" s="1055" t="s">
        <v>557</v>
      </c>
      <c r="B320" s="1056"/>
      <c r="C320" s="1056"/>
      <c r="D320" s="1056"/>
      <c r="E320" s="1057"/>
    </row>
    <row r="321" spans="1:5" ht="33.75" x14ac:dyDescent="0.25">
      <c r="A321" s="122" t="s">
        <v>558</v>
      </c>
      <c r="B321" s="123" t="s">
        <v>559</v>
      </c>
      <c r="C321" s="123" t="s">
        <v>560</v>
      </c>
      <c r="D321" s="124" t="s">
        <v>763</v>
      </c>
      <c r="E321" s="125">
        <v>287403.75</v>
      </c>
    </row>
    <row r="322" spans="1:5" x14ac:dyDescent="0.25">
      <c r="A322" s="126"/>
      <c r="B322" s="127"/>
      <c r="C322" s="128" t="s">
        <v>607</v>
      </c>
      <c r="D322" s="129"/>
      <c r="E322" s="130"/>
    </row>
    <row r="323" spans="1:5" ht="45.75" x14ac:dyDescent="0.25">
      <c r="A323" s="126"/>
      <c r="B323" s="127"/>
      <c r="C323" s="128" t="s">
        <v>279</v>
      </c>
      <c r="D323" s="129"/>
      <c r="E323" s="130"/>
    </row>
    <row r="324" spans="1:5" x14ac:dyDescent="0.25">
      <c r="A324" s="126"/>
      <c r="B324" s="127"/>
      <c r="C324" s="128" t="s">
        <v>562</v>
      </c>
      <c r="D324" s="129"/>
      <c r="E324" s="130" t="s">
        <v>764</v>
      </c>
    </row>
    <row r="325" spans="1:5" x14ac:dyDescent="0.25">
      <c r="A325" s="126"/>
      <c r="B325" s="127"/>
      <c r="C325" s="128" t="s">
        <v>564</v>
      </c>
      <c r="D325" s="129"/>
      <c r="E325" s="130" t="s">
        <v>765</v>
      </c>
    </row>
    <row r="326" spans="1:5" x14ac:dyDescent="0.25">
      <c r="A326" s="126"/>
      <c r="B326" s="127"/>
      <c r="C326" s="128" t="s">
        <v>566</v>
      </c>
      <c r="D326" s="129"/>
      <c r="E326" s="130" t="s">
        <v>766</v>
      </c>
    </row>
    <row r="327" spans="1:5" x14ac:dyDescent="0.25">
      <c r="A327" s="126"/>
      <c r="B327" s="127"/>
      <c r="C327" s="128" t="s">
        <v>568</v>
      </c>
      <c r="D327" s="129"/>
      <c r="E327" s="130" t="s">
        <v>767</v>
      </c>
    </row>
    <row r="328" spans="1:5" x14ac:dyDescent="0.25">
      <c r="A328" s="126"/>
      <c r="B328" s="127"/>
      <c r="C328" s="128" t="s">
        <v>570</v>
      </c>
      <c r="D328" s="129"/>
      <c r="E328" s="130" t="s">
        <v>768</v>
      </c>
    </row>
    <row r="329" spans="1:5" x14ac:dyDescent="0.25">
      <c r="A329" s="126"/>
      <c r="B329" s="127"/>
      <c r="C329" s="128" t="s">
        <v>572</v>
      </c>
      <c r="D329" s="129"/>
      <c r="E329" s="130" t="s">
        <v>765</v>
      </c>
    </row>
    <row r="330" spans="1:5" x14ac:dyDescent="0.25">
      <c r="A330" s="126"/>
      <c r="B330" s="127"/>
      <c r="C330" s="128" t="s">
        <v>573</v>
      </c>
      <c r="D330" s="129"/>
      <c r="E330" s="130" t="s">
        <v>769</v>
      </c>
    </row>
    <row r="331" spans="1:5" x14ac:dyDescent="0.25">
      <c r="A331" s="126"/>
      <c r="B331" s="127"/>
      <c r="C331" s="128" t="s">
        <v>575</v>
      </c>
      <c r="D331" s="129"/>
      <c r="E331" s="130" t="s">
        <v>765</v>
      </c>
    </row>
    <row r="332" spans="1:5" x14ac:dyDescent="0.25">
      <c r="A332" s="126"/>
      <c r="B332" s="127"/>
      <c r="C332" s="128" t="s">
        <v>408</v>
      </c>
      <c r="D332" s="129"/>
      <c r="E332" s="126"/>
    </row>
    <row r="333" spans="1:5" ht="33.75" x14ac:dyDescent="0.25">
      <c r="A333" s="122" t="s">
        <v>576</v>
      </c>
      <c r="B333" s="123" t="s">
        <v>577</v>
      </c>
      <c r="C333" s="123" t="s">
        <v>578</v>
      </c>
      <c r="D333" s="124" t="s">
        <v>770</v>
      </c>
      <c r="E333" s="125">
        <v>4062240</v>
      </c>
    </row>
    <row r="334" spans="1:5" ht="34.5" x14ac:dyDescent="0.25">
      <c r="A334" s="126"/>
      <c r="B334" s="127"/>
      <c r="C334" s="128" t="s">
        <v>771</v>
      </c>
      <c r="D334" s="129"/>
      <c r="E334" s="130"/>
    </row>
    <row r="335" spans="1:5" x14ac:dyDescent="0.25">
      <c r="A335" s="126"/>
      <c r="B335" s="127"/>
      <c r="C335" s="128" t="s">
        <v>581</v>
      </c>
      <c r="D335" s="129"/>
      <c r="E335" s="130"/>
    </row>
    <row r="336" spans="1:5" x14ac:dyDescent="0.25">
      <c r="A336" s="126"/>
      <c r="B336" s="127"/>
      <c r="C336" s="128" t="s">
        <v>607</v>
      </c>
      <c r="D336" s="129"/>
      <c r="E336" s="130"/>
    </row>
    <row r="337" spans="1:5" ht="45.75" x14ac:dyDescent="0.25">
      <c r="A337" s="126"/>
      <c r="B337" s="127"/>
      <c r="C337" s="128" t="s">
        <v>279</v>
      </c>
      <c r="D337" s="129"/>
      <c r="E337" s="130"/>
    </row>
    <row r="338" spans="1:5" x14ac:dyDescent="0.25">
      <c r="A338" s="126"/>
      <c r="B338" s="127"/>
      <c r="C338" s="128" t="s">
        <v>772</v>
      </c>
      <c r="D338" s="129"/>
      <c r="E338" s="130" t="s">
        <v>773</v>
      </c>
    </row>
    <row r="339" spans="1:5" x14ac:dyDescent="0.25">
      <c r="A339" s="126"/>
      <c r="B339" s="127"/>
      <c r="C339" s="128" t="s">
        <v>774</v>
      </c>
      <c r="D339" s="129"/>
      <c r="E339" s="130"/>
    </row>
    <row r="340" spans="1:5" x14ac:dyDescent="0.25">
      <c r="A340" s="126"/>
      <c r="B340" s="127"/>
      <c r="C340" s="128" t="s">
        <v>586</v>
      </c>
      <c r="D340" s="129"/>
      <c r="E340" s="130" t="s">
        <v>775</v>
      </c>
    </row>
    <row r="341" spans="1:5" ht="23.25" x14ac:dyDescent="0.25">
      <c r="A341" s="126"/>
      <c r="B341" s="127"/>
      <c r="C341" s="128" t="s">
        <v>776</v>
      </c>
      <c r="D341" s="129"/>
      <c r="E341" s="130"/>
    </row>
    <row r="342" spans="1:5" x14ac:dyDescent="0.25">
      <c r="A342" s="126"/>
      <c r="B342" s="127"/>
      <c r="C342" s="128" t="s">
        <v>408</v>
      </c>
      <c r="D342" s="129"/>
      <c r="E342" s="126"/>
    </row>
    <row r="343" spans="1:5" x14ac:dyDescent="0.25">
      <c r="A343" s="131"/>
      <c r="B343" s="1054" t="s">
        <v>590</v>
      </c>
      <c r="C343" s="1054"/>
      <c r="D343" s="131"/>
      <c r="E343" s="132"/>
    </row>
    <row r="344" spans="1:5" x14ac:dyDescent="0.25">
      <c r="A344" s="131"/>
      <c r="B344" s="1058" t="s">
        <v>591</v>
      </c>
      <c r="C344" s="1058"/>
      <c r="D344" s="131"/>
      <c r="E344" s="133" t="s">
        <v>777</v>
      </c>
    </row>
    <row r="345" spans="1:5" x14ac:dyDescent="0.25">
      <c r="A345" s="131"/>
      <c r="B345" s="1054" t="s">
        <v>593</v>
      </c>
      <c r="C345" s="1054"/>
      <c r="D345" s="131"/>
      <c r="E345" s="132" t="s">
        <v>777</v>
      </c>
    </row>
    <row r="346" spans="1:5" x14ac:dyDescent="0.25">
      <c r="A346" s="131"/>
      <c r="B346" s="1054" t="s">
        <v>594</v>
      </c>
      <c r="C346" s="1054"/>
      <c r="D346" s="131"/>
      <c r="E346" s="132"/>
    </row>
    <row r="347" spans="1:5" x14ac:dyDescent="0.25">
      <c r="A347" s="131"/>
      <c r="B347" s="1058" t="s">
        <v>595</v>
      </c>
      <c r="C347" s="1058"/>
      <c r="D347" s="131"/>
      <c r="E347" s="133" t="s">
        <v>778</v>
      </c>
    </row>
    <row r="348" spans="1:5" x14ac:dyDescent="0.25">
      <c r="A348" s="131"/>
      <c r="B348" s="1054" t="s">
        <v>597</v>
      </c>
      <c r="C348" s="1054"/>
      <c r="D348" s="131"/>
      <c r="E348" s="617">
        <v>27491981.350000001</v>
      </c>
    </row>
    <row r="349" spans="1:5" x14ac:dyDescent="0.25">
      <c r="A349" s="131"/>
      <c r="B349" s="135" t="s">
        <v>779</v>
      </c>
      <c r="C349" s="135"/>
      <c r="D349" s="131"/>
      <c r="E349" s="136">
        <f>E348/6.25</f>
        <v>4398717.0199999996</v>
      </c>
    </row>
    <row r="350" spans="1:5" x14ac:dyDescent="0.25">
      <c r="A350" s="139"/>
      <c r="B350" s="140"/>
      <c r="C350" s="141"/>
      <c r="D350" s="142"/>
      <c r="E350" s="139"/>
    </row>
    <row r="352" spans="1:5" x14ac:dyDescent="0.25">
      <c r="B352" t="s">
        <v>600</v>
      </c>
      <c r="E352" t="s">
        <v>601</v>
      </c>
    </row>
    <row r="354" spans="2:5" x14ac:dyDescent="0.25">
      <c r="B354" t="s">
        <v>602</v>
      </c>
      <c r="E354" t="s">
        <v>603</v>
      </c>
    </row>
  </sheetData>
  <mergeCells count="25">
    <mergeCell ref="B348:C348"/>
    <mergeCell ref="A320:E320"/>
    <mergeCell ref="B343:C343"/>
    <mergeCell ref="B344:C344"/>
    <mergeCell ref="B345:C345"/>
    <mergeCell ref="B346:C346"/>
    <mergeCell ref="B347:C347"/>
    <mergeCell ref="B319:C319"/>
    <mergeCell ref="A19:E19"/>
    <mergeCell ref="B144:C144"/>
    <mergeCell ref="B145:C145"/>
    <mergeCell ref="B146:C146"/>
    <mergeCell ref="A147:E147"/>
    <mergeCell ref="B208:C208"/>
    <mergeCell ref="B209:C209"/>
    <mergeCell ref="B210:C210"/>
    <mergeCell ref="A211:E211"/>
    <mergeCell ref="B317:C317"/>
    <mergeCell ref="B318:C318"/>
    <mergeCell ref="B13:E13"/>
    <mergeCell ref="A4:E4"/>
    <mergeCell ref="A5:E5"/>
    <mergeCell ref="A7:E7"/>
    <mergeCell ref="A8:E8"/>
    <mergeCell ref="B11:E11"/>
  </mergeCells>
  <pageMargins left="0.70866141732283472" right="0.70866141732283472" top="0.74803149606299213" bottom="0.74803149606299213" header="0.31496062992125984" footer="0.31496062992125984"/>
  <pageSetup paperSize="9" scale="7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8"/>
  <sheetViews>
    <sheetView topLeftCell="A19" workbookViewId="0">
      <selection activeCell="G39" sqref="G39"/>
    </sheetView>
  </sheetViews>
  <sheetFormatPr defaultRowHeight="15" x14ac:dyDescent="0.25"/>
  <cols>
    <col min="1" max="1" width="7" customWidth="1"/>
    <col min="2" max="2" width="37.140625" customWidth="1"/>
    <col min="3" max="4" width="14.85546875" customWidth="1"/>
    <col min="5" max="5" width="47.7109375" customWidth="1"/>
    <col min="6" max="6" width="43" customWidth="1"/>
    <col min="7" max="7" width="14.5703125" customWidth="1"/>
  </cols>
  <sheetData>
    <row r="1" spans="1:7" x14ac:dyDescent="0.25">
      <c r="G1" s="143" t="s">
        <v>256</v>
      </c>
    </row>
    <row r="2" spans="1:7" x14ac:dyDescent="0.25">
      <c r="B2" s="144" t="s">
        <v>781</v>
      </c>
      <c r="C2" s="145"/>
      <c r="D2" s="145"/>
    </row>
    <row r="3" spans="1:7" x14ac:dyDescent="0.25">
      <c r="B3" s="144" t="s">
        <v>782</v>
      </c>
      <c r="C3" s="145"/>
      <c r="D3" s="145"/>
    </row>
    <row r="4" spans="1:7" x14ac:dyDescent="0.25">
      <c r="B4" s="144" t="s">
        <v>783</v>
      </c>
      <c r="C4" s="145"/>
      <c r="D4" s="145"/>
    </row>
    <row r="5" spans="1:7" x14ac:dyDescent="0.25">
      <c r="B5" s="144" t="s">
        <v>784</v>
      </c>
      <c r="C5" s="145"/>
      <c r="D5" s="145"/>
    </row>
    <row r="6" spans="1:7" x14ac:dyDescent="0.25">
      <c r="B6" s="144" t="s">
        <v>785</v>
      </c>
      <c r="C6" s="145"/>
      <c r="D6" s="145"/>
    </row>
    <row r="7" spans="1:7" x14ac:dyDescent="0.25">
      <c r="A7" s="146"/>
      <c r="B7" s="146"/>
      <c r="C7" s="146"/>
      <c r="D7" s="146"/>
      <c r="E7" s="147"/>
      <c r="F7" s="147"/>
      <c r="G7" s="148"/>
    </row>
    <row r="8" spans="1:7" ht="24" x14ac:dyDescent="0.25">
      <c r="A8" s="149" t="s">
        <v>267</v>
      </c>
      <c r="B8" s="149" t="s">
        <v>786</v>
      </c>
      <c r="C8" s="149" t="s">
        <v>787</v>
      </c>
      <c r="D8" s="149" t="s">
        <v>788</v>
      </c>
      <c r="E8" s="149" t="s">
        <v>789</v>
      </c>
      <c r="F8" s="149" t="s">
        <v>790</v>
      </c>
      <c r="G8" s="149" t="s">
        <v>791</v>
      </c>
    </row>
    <row r="9" spans="1:7" x14ac:dyDescent="0.25">
      <c r="A9" s="150">
        <v>1</v>
      </c>
      <c r="B9" s="151">
        <v>2</v>
      </c>
      <c r="C9" s="151">
        <v>3</v>
      </c>
      <c r="D9" s="151">
        <v>4</v>
      </c>
      <c r="E9" s="151">
        <v>5</v>
      </c>
      <c r="F9" s="150">
        <v>6</v>
      </c>
      <c r="G9" s="150">
        <v>7</v>
      </c>
    </row>
    <row r="10" spans="1:7" x14ac:dyDescent="0.25">
      <c r="A10" s="987" t="s">
        <v>792</v>
      </c>
      <c r="B10" s="988"/>
      <c r="C10" s="988"/>
      <c r="D10" s="988"/>
      <c r="E10" s="988"/>
      <c r="F10" s="988"/>
      <c r="G10" s="989"/>
    </row>
    <row r="11" spans="1:7" ht="56.25" x14ac:dyDescent="0.25">
      <c r="A11" s="152" t="s">
        <v>23</v>
      </c>
      <c r="B11" s="153" t="s">
        <v>793</v>
      </c>
      <c r="C11" s="154" t="s">
        <v>794</v>
      </c>
      <c r="D11" s="155">
        <v>15.621</v>
      </c>
      <c r="E11" s="153" t="s">
        <v>795</v>
      </c>
      <c r="F11" s="154" t="s">
        <v>796</v>
      </c>
      <c r="G11" s="156">
        <v>14683.74</v>
      </c>
    </row>
    <row r="12" spans="1:7" x14ac:dyDescent="0.25">
      <c r="A12" s="157"/>
      <c r="B12" s="158"/>
      <c r="C12" s="158"/>
      <c r="D12" s="158"/>
      <c r="E12" s="159" t="s">
        <v>797</v>
      </c>
      <c r="F12" s="160"/>
      <c r="G12" s="161"/>
    </row>
    <row r="13" spans="1:7" ht="23.25" x14ac:dyDescent="0.25">
      <c r="A13" s="157"/>
      <c r="B13" s="158"/>
      <c r="C13" s="158"/>
      <c r="D13" s="158"/>
      <c r="E13" s="159" t="s">
        <v>798</v>
      </c>
      <c r="F13" s="160"/>
      <c r="G13" s="161"/>
    </row>
    <row r="14" spans="1:7" ht="45" x14ac:dyDescent="0.25">
      <c r="A14" s="152" t="s">
        <v>28</v>
      </c>
      <c r="B14" s="153" t="s">
        <v>799</v>
      </c>
      <c r="C14" s="154" t="s">
        <v>794</v>
      </c>
      <c r="D14" s="155">
        <v>42.003999999999998</v>
      </c>
      <c r="E14" s="153" t="s">
        <v>800</v>
      </c>
      <c r="F14" s="154" t="s">
        <v>801</v>
      </c>
      <c r="G14" s="156">
        <v>20539.96</v>
      </c>
    </row>
    <row r="15" spans="1:7" x14ac:dyDescent="0.25">
      <c r="A15" s="157"/>
      <c r="B15" s="158"/>
      <c r="C15" s="158"/>
      <c r="D15" s="158"/>
      <c r="E15" s="159" t="s">
        <v>797</v>
      </c>
      <c r="F15" s="160"/>
      <c r="G15" s="161"/>
    </row>
    <row r="16" spans="1:7" ht="23.25" x14ac:dyDescent="0.25">
      <c r="A16" s="157"/>
      <c r="B16" s="158"/>
      <c r="C16" s="158"/>
      <c r="D16" s="158"/>
      <c r="E16" s="159" t="s">
        <v>798</v>
      </c>
      <c r="F16" s="160"/>
      <c r="G16" s="161"/>
    </row>
    <row r="17" spans="1:7" ht="45" x14ac:dyDescent="0.25">
      <c r="A17" s="152" t="s">
        <v>31</v>
      </c>
      <c r="B17" s="153" t="s">
        <v>802</v>
      </c>
      <c r="C17" s="154" t="s">
        <v>794</v>
      </c>
      <c r="D17" s="162">
        <v>5.88</v>
      </c>
      <c r="E17" s="153" t="s">
        <v>800</v>
      </c>
      <c r="F17" s="154" t="s">
        <v>803</v>
      </c>
      <c r="G17" s="156">
        <v>2444.02</v>
      </c>
    </row>
    <row r="18" spans="1:7" ht="34.5" x14ac:dyDescent="0.25">
      <c r="A18" s="157"/>
      <c r="B18" s="158"/>
      <c r="C18" s="158"/>
      <c r="D18" s="158"/>
      <c r="E18" s="159" t="s">
        <v>804</v>
      </c>
      <c r="F18" s="160"/>
      <c r="G18" s="161"/>
    </row>
    <row r="19" spans="1:7" x14ac:dyDescent="0.25">
      <c r="A19" s="157"/>
      <c r="B19" s="158"/>
      <c r="C19" s="158"/>
      <c r="D19" s="158"/>
      <c r="E19" s="159" t="s">
        <v>797</v>
      </c>
      <c r="F19" s="160"/>
      <c r="G19" s="161"/>
    </row>
    <row r="20" spans="1:7" ht="23.25" x14ac:dyDescent="0.25">
      <c r="A20" s="157"/>
      <c r="B20" s="158"/>
      <c r="C20" s="158"/>
      <c r="D20" s="158"/>
      <c r="E20" s="159" t="s">
        <v>798</v>
      </c>
      <c r="F20" s="160"/>
      <c r="G20" s="161"/>
    </row>
    <row r="21" spans="1:7" ht="45" x14ac:dyDescent="0.25">
      <c r="A21" s="152" t="s">
        <v>36</v>
      </c>
      <c r="B21" s="153" t="s">
        <v>805</v>
      </c>
      <c r="C21" s="154" t="s">
        <v>794</v>
      </c>
      <c r="D21" s="162">
        <v>5.75</v>
      </c>
      <c r="E21" s="153" t="s">
        <v>800</v>
      </c>
      <c r="F21" s="154" t="s">
        <v>806</v>
      </c>
      <c r="G21" s="156">
        <v>2811.75</v>
      </c>
    </row>
    <row r="22" spans="1:7" x14ac:dyDescent="0.25">
      <c r="A22" s="157"/>
      <c r="B22" s="158"/>
      <c r="C22" s="158"/>
      <c r="D22" s="158"/>
      <c r="E22" s="159" t="s">
        <v>797</v>
      </c>
      <c r="F22" s="160"/>
      <c r="G22" s="161"/>
    </row>
    <row r="23" spans="1:7" ht="23.25" x14ac:dyDescent="0.25">
      <c r="A23" s="157"/>
      <c r="B23" s="158"/>
      <c r="C23" s="158"/>
      <c r="D23" s="158"/>
      <c r="E23" s="159" t="s">
        <v>798</v>
      </c>
      <c r="F23" s="160"/>
      <c r="G23" s="161"/>
    </row>
    <row r="24" spans="1:7" x14ac:dyDescent="0.25">
      <c r="A24" s="163"/>
      <c r="B24" s="1062" t="s">
        <v>807</v>
      </c>
      <c r="C24" s="1062"/>
      <c r="D24" s="1062"/>
      <c r="E24" s="1062"/>
      <c r="F24" s="163"/>
      <c r="G24" s="164"/>
    </row>
    <row r="25" spans="1:7" x14ac:dyDescent="0.25">
      <c r="A25" s="163"/>
      <c r="B25" s="1061" t="s">
        <v>808</v>
      </c>
      <c r="C25" s="1061"/>
      <c r="D25" s="1061"/>
      <c r="E25" s="1061"/>
      <c r="F25" s="163"/>
      <c r="G25" s="165" t="s">
        <v>809</v>
      </c>
    </row>
    <row r="26" spans="1:7" x14ac:dyDescent="0.25">
      <c r="A26" s="163"/>
      <c r="B26" s="1061" t="s">
        <v>810</v>
      </c>
      <c r="C26" s="1061"/>
      <c r="D26" s="1061"/>
      <c r="E26" s="1061"/>
      <c r="F26" s="163"/>
      <c r="G26" s="165" t="s">
        <v>811</v>
      </c>
    </row>
    <row r="27" spans="1:7" x14ac:dyDescent="0.25">
      <c r="A27" s="163"/>
      <c r="B27" s="1062" t="s">
        <v>812</v>
      </c>
      <c r="C27" s="1062"/>
      <c r="D27" s="1062"/>
      <c r="E27" s="1062"/>
      <c r="F27" s="163"/>
      <c r="G27" s="164" t="s">
        <v>811</v>
      </c>
    </row>
    <row r="28" spans="1:7" x14ac:dyDescent="0.25">
      <c r="A28" s="163"/>
      <c r="B28" s="1062" t="s">
        <v>594</v>
      </c>
      <c r="C28" s="1062"/>
      <c r="D28" s="1062"/>
      <c r="E28" s="1062"/>
      <c r="F28" s="163"/>
      <c r="G28" s="164"/>
    </row>
    <row r="29" spans="1:7" x14ac:dyDescent="0.25">
      <c r="A29" s="163"/>
      <c r="B29" s="1061" t="s">
        <v>808</v>
      </c>
      <c r="C29" s="1061"/>
      <c r="D29" s="1061"/>
      <c r="E29" s="1061"/>
      <c r="F29" s="163"/>
      <c r="G29" s="165" t="s">
        <v>809</v>
      </c>
    </row>
    <row r="30" spans="1:7" x14ac:dyDescent="0.25">
      <c r="A30" s="163"/>
      <c r="B30" s="1061" t="s">
        <v>810</v>
      </c>
      <c r="C30" s="1061"/>
      <c r="D30" s="1061"/>
      <c r="E30" s="1061"/>
      <c r="F30" s="163"/>
      <c r="G30" s="165" t="s">
        <v>811</v>
      </c>
    </row>
    <row r="31" spans="1:7" x14ac:dyDescent="0.25">
      <c r="A31" s="163"/>
      <c r="B31" s="1062" t="s">
        <v>597</v>
      </c>
      <c r="C31" s="1062"/>
      <c r="D31" s="1062"/>
      <c r="E31" s="1062"/>
      <c r="F31" s="163"/>
      <c r="G31" s="68">
        <v>253401.48</v>
      </c>
    </row>
    <row r="33" spans="1:7" x14ac:dyDescent="0.25">
      <c r="A33" s="166"/>
      <c r="B33" s="167" t="s">
        <v>813</v>
      </c>
      <c r="C33" s="167"/>
      <c r="D33" s="167"/>
      <c r="E33" s="168"/>
      <c r="F33" s="169" t="s">
        <v>181</v>
      </c>
      <c r="G33" s="166"/>
    </row>
    <row r="34" spans="1:7" x14ac:dyDescent="0.25">
      <c r="A34" s="166"/>
      <c r="B34" s="167" t="s">
        <v>814</v>
      </c>
      <c r="C34" s="167"/>
      <c r="D34" s="167"/>
      <c r="E34" s="170"/>
      <c r="F34" s="171" t="s">
        <v>177</v>
      </c>
      <c r="G34" s="166"/>
    </row>
    <row r="35" spans="1:7" x14ac:dyDescent="0.25">
      <c r="E35" s="172"/>
      <c r="F35" s="172"/>
    </row>
    <row r="36" spans="1:7" x14ac:dyDescent="0.25">
      <c r="F36" s="173"/>
      <c r="G36" s="173"/>
    </row>
    <row r="37" spans="1:7" x14ac:dyDescent="0.25">
      <c r="E37" s="143"/>
    </row>
    <row r="38" spans="1:7" x14ac:dyDescent="0.25">
      <c r="F38" s="173"/>
      <c r="G38" s="173"/>
    </row>
  </sheetData>
  <mergeCells count="9">
    <mergeCell ref="B29:E29"/>
    <mergeCell ref="B30:E30"/>
    <mergeCell ref="B31:E31"/>
    <mergeCell ref="A10:G10"/>
    <mergeCell ref="B24:E24"/>
    <mergeCell ref="B25:E25"/>
    <mergeCell ref="B26:E26"/>
    <mergeCell ref="B27:E27"/>
    <mergeCell ref="B28:E28"/>
  </mergeCells>
  <pageMargins left="0.70866141732283472" right="0.70866141732283472" top="0.74803149606299213" bottom="0.74803149606299213" header="0.31496062992125984" footer="0.31496062992125984"/>
  <pageSetup paperSize="9" scale="70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5"/>
  <sheetViews>
    <sheetView view="pageBreakPreview" zoomScaleNormal="100" zoomScaleSheetLayoutView="100" workbookViewId="0">
      <selection sqref="A1:M29"/>
    </sheetView>
  </sheetViews>
  <sheetFormatPr defaultColWidth="9.140625" defaultRowHeight="15" x14ac:dyDescent="0.25"/>
  <cols>
    <col min="1" max="1" width="4.140625" style="729" customWidth="1"/>
    <col min="2" max="6" width="9.140625" style="729"/>
    <col min="7" max="7" width="22.5703125" style="729" customWidth="1"/>
    <col min="8" max="20" width="9.140625" style="729"/>
    <col min="21" max="21" width="89.7109375" style="729" customWidth="1"/>
    <col min="22" max="16384" width="9.140625" style="729"/>
  </cols>
  <sheetData>
    <row r="1" spans="1:16" ht="15.75" x14ac:dyDescent="0.25">
      <c r="A1" s="878" t="s">
        <v>5126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727"/>
      <c r="O1" s="727"/>
      <c r="P1" s="728"/>
    </row>
    <row r="2" spans="1:16" ht="15.75" x14ac:dyDescent="0.25">
      <c r="A2" s="878" t="s">
        <v>5127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727"/>
      <c r="O2" s="727"/>
      <c r="P2" s="728"/>
    </row>
    <row r="3" spans="1:16" s="706" customFormat="1" ht="15.75" x14ac:dyDescent="0.25">
      <c r="A3" s="871" t="s">
        <v>5115</v>
      </c>
      <c r="B3" s="871"/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</row>
    <row r="4" spans="1:16" s="706" customFormat="1" ht="42.75" customHeight="1" x14ac:dyDescent="0.25">
      <c r="A4" s="872" t="s">
        <v>10</v>
      </c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872"/>
      <c r="M4" s="872"/>
    </row>
    <row r="5" spans="1:16" ht="15.75" x14ac:dyDescent="0.25">
      <c r="A5" s="730"/>
      <c r="B5" s="730"/>
      <c r="C5" s="730"/>
      <c r="D5" s="730"/>
      <c r="E5" s="730"/>
      <c r="F5" s="730"/>
      <c r="G5" s="730"/>
      <c r="H5" s="730"/>
      <c r="I5" s="730"/>
      <c r="J5" s="730"/>
      <c r="K5" s="730"/>
      <c r="L5" s="730"/>
      <c r="M5" s="730"/>
      <c r="N5" s="730"/>
      <c r="O5" s="730"/>
      <c r="P5" s="728"/>
    </row>
    <row r="6" spans="1:16" ht="15.75" x14ac:dyDescent="0.25">
      <c r="A6" s="879" t="s">
        <v>5128</v>
      </c>
      <c r="B6" s="879"/>
      <c r="C6" s="879"/>
      <c r="D6" s="879"/>
      <c r="E6" s="879"/>
      <c r="F6" s="879"/>
      <c r="G6" s="731">
        <f>НМЦ!$E$11</f>
        <v>2206727625.96</v>
      </c>
      <c r="H6" s="727" t="s">
        <v>5129</v>
      </c>
      <c r="I6" s="727"/>
      <c r="J6" s="727"/>
      <c r="K6" s="727"/>
      <c r="L6" s="732"/>
      <c r="M6" s="732"/>
      <c r="N6" s="732"/>
      <c r="O6" s="732"/>
      <c r="P6" s="728"/>
    </row>
    <row r="7" spans="1:16" ht="36" customHeight="1" x14ac:dyDescent="0.25">
      <c r="A7" s="877" t="str">
        <f>[3]!СуммаПрописью(G6)</f>
        <v>Два миллиарда двести шесть миллионов семьсот двадцать семь тысяч шестьсот двадцать пять рублей 96 копеек</v>
      </c>
      <c r="B7" s="877"/>
      <c r="C7" s="877"/>
      <c r="D7" s="877"/>
      <c r="E7" s="877"/>
      <c r="F7" s="877"/>
      <c r="G7" s="877"/>
      <c r="H7" s="877"/>
      <c r="I7" s="877"/>
      <c r="J7" s="877"/>
      <c r="K7" s="877"/>
      <c r="L7" s="877"/>
      <c r="M7" s="877"/>
      <c r="N7" s="733"/>
      <c r="O7" s="733"/>
      <c r="P7" s="728"/>
    </row>
    <row r="8" spans="1:16" ht="15.75" x14ac:dyDescent="0.25">
      <c r="A8" s="730" t="s">
        <v>5130</v>
      </c>
      <c r="B8" s="730"/>
      <c r="C8" s="730"/>
      <c r="D8" s="730"/>
      <c r="E8" s="730"/>
      <c r="F8" s="730"/>
      <c r="G8" s="730"/>
      <c r="H8" s="730"/>
      <c r="I8" s="730"/>
      <c r="J8" s="730"/>
      <c r="K8" s="730"/>
      <c r="L8" s="730"/>
      <c r="M8" s="730"/>
      <c r="N8" s="730"/>
      <c r="O8" s="730"/>
      <c r="P8" s="728"/>
    </row>
    <row r="9" spans="1:16" ht="15.75" x14ac:dyDescent="0.25">
      <c r="A9" s="749" t="s">
        <v>5131</v>
      </c>
      <c r="B9" s="730" t="s">
        <v>5132</v>
      </c>
      <c r="C9" s="730"/>
      <c r="D9" s="730"/>
      <c r="E9" s="730"/>
      <c r="F9" s="730"/>
      <c r="G9" s="730"/>
      <c r="H9" s="730"/>
      <c r="I9" s="730"/>
      <c r="J9" s="730"/>
      <c r="K9" s="730"/>
      <c r="L9" s="730"/>
      <c r="M9" s="730"/>
      <c r="N9" s="730"/>
      <c r="O9" s="730"/>
      <c r="P9" s="728"/>
    </row>
    <row r="10" spans="1:16" ht="15.75" x14ac:dyDescent="0.25">
      <c r="A10" s="749" t="s">
        <v>5133</v>
      </c>
      <c r="B10" s="730" t="s">
        <v>5158</v>
      </c>
      <c r="C10" s="730"/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  <c r="O10" s="730"/>
      <c r="P10" s="728"/>
    </row>
    <row r="11" spans="1:16" ht="15.75" x14ac:dyDescent="0.25">
      <c r="A11" s="749" t="s">
        <v>5134</v>
      </c>
      <c r="B11" s="730" t="s">
        <v>5135</v>
      </c>
      <c r="C11" s="730"/>
      <c r="D11" s="730"/>
      <c r="E11" s="730"/>
      <c r="F11" s="730"/>
      <c r="G11" s="730"/>
      <c r="H11" s="730"/>
      <c r="I11" s="730"/>
      <c r="J11" s="730"/>
      <c r="K11" s="730"/>
      <c r="L11" s="730"/>
      <c r="M11" s="730"/>
      <c r="N11" s="730"/>
      <c r="O11" s="730"/>
      <c r="P11" s="728"/>
    </row>
    <row r="12" spans="1:16" ht="15.75" x14ac:dyDescent="0.25">
      <c r="A12" s="749" t="s">
        <v>5136</v>
      </c>
      <c r="B12" s="730" t="s">
        <v>5137</v>
      </c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28"/>
    </row>
    <row r="13" spans="1:16" ht="15.75" x14ac:dyDescent="0.25">
      <c r="A13" s="749" t="s">
        <v>1070</v>
      </c>
      <c r="B13" s="730" t="s">
        <v>5138</v>
      </c>
      <c r="C13" s="730"/>
      <c r="D13" s="730"/>
      <c r="E13" s="730"/>
      <c r="F13" s="730"/>
      <c r="G13" s="730"/>
      <c r="H13" s="730"/>
      <c r="I13" s="730"/>
      <c r="J13" s="730"/>
      <c r="K13" s="730"/>
      <c r="L13" s="730"/>
      <c r="M13" s="730"/>
      <c r="N13" s="730"/>
      <c r="O13" s="730"/>
      <c r="P13" s="728"/>
    </row>
    <row r="14" spans="1:16" ht="15.75" x14ac:dyDescent="0.25">
      <c r="A14" s="749" t="s">
        <v>1072</v>
      </c>
      <c r="B14" s="730" t="s">
        <v>5139</v>
      </c>
      <c r="C14" s="730"/>
      <c r="D14" s="730"/>
      <c r="E14" s="730"/>
      <c r="F14" s="730"/>
      <c r="G14" s="730"/>
      <c r="H14" s="730"/>
      <c r="I14" s="730"/>
      <c r="J14" s="730"/>
      <c r="K14" s="730"/>
      <c r="L14" s="730"/>
      <c r="M14" s="730"/>
      <c r="N14" s="730"/>
      <c r="O14" s="730"/>
      <c r="P14" s="728"/>
    </row>
    <row r="15" spans="1:16" ht="15.75" x14ac:dyDescent="0.25">
      <c r="A15" s="749" t="s">
        <v>1075</v>
      </c>
      <c r="B15" s="730" t="s">
        <v>5140</v>
      </c>
      <c r="C15" s="730"/>
      <c r="D15" s="730"/>
      <c r="E15" s="730"/>
      <c r="F15" s="730"/>
      <c r="G15" s="730"/>
      <c r="H15" s="730"/>
      <c r="I15" s="730"/>
      <c r="J15" s="730"/>
      <c r="K15" s="730"/>
      <c r="L15" s="730"/>
      <c r="M15" s="730"/>
      <c r="N15" s="730"/>
      <c r="O15" s="730"/>
      <c r="P15" s="728"/>
    </row>
    <row r="16" spans="1:16" ht="15.75" x14ac:dyDescent="0.25">
      <c r="A16" s="749" t="s">
        <v>1082</v>
      </c>
      <c r="B16" s="730" t="s">
        <v>5141</v>
      </c>
      <c r="C16" s="730"/>
      <c r="D16" s="730"/>
      <c r="E16" s="730"/>
      <c r="F16" s="730"/>
      <c r="G16" s="730"/>
      <c r="H16" s="730"/>
      <c r="I16" s="730"/>
      <c r="J16" s="730"/>
      <c r="K16" s="730"/>
      <c r="L16" s="730"/>
      <c r="M16" s="730"/>
      <c r="N16" s="730"/>
      <c r="O16" s="730"/>
      <c r="P16" s="728"/>
    </row>
    <row r="17" spans="1:21" ht="34.5" customHeight="1" x14ac:dyDescent="0.25">
      <c r="A17" s="750" t="s">
        <v>1086</v>
      </c>
      <c r="B17" s="875" t="s">
        <v>5142</v>
      </c>
      <c r="C17" s="875"/>
      <c r="D17" s="875"/>
      <c r="E17" s="875"/>
      <c r="F17" s="875"/>
      <c r="G17" s="875"/>
      <c r="H17" s="875"/>
      <c r="I17" s="875"/>
      <c r="J17" s="875"/>
      <c r="K17" s="875"/>
      <c r="L17" s="875"/>
      <c r="M17" s="875"/>
      <c r="N17" s="730"/>
      <c r="O17" s="730"/>
      <c r="P17" s="728"/>
      <c r="U17" s="734"/>
    </row>
    <row r="18" spans="1:21" ht="15.75" x14ac:dyDescent="0.25">
      <c r="A18" s="750" t="s">
        <v>5143</v>
      </c>
      <c r="B18" s="875" t="s">
        <v>5144</v>
      </c>
      <c r="C18" s="875"/>
      <c r="D18" s="875"/>
      <c r="E18" s="875"/>
      <c r="F18" s="875"/>
      <c r="G18" s="875"/>
      <c r="H18" s="875"/>
      <c r="I18" s="875"/>
      <c r="J18" s="875"/>
      <c r="K18" s="875"/>
      <c r="L18" s="875"/>
      <c r="M18" s="875"/>
      <c r="N18" s="730"/>
      <c r="O18" s="730"/>
      <c r="P18" s="728"/>
      <c r="U18" s="734"/>
    </row>
    <row r="19" spans="1:21" ht="15.75" x14ac:dyDescent="0.25">
      <c r="A19" s="749" t="s">
        <v>5145</v>
      </c>
      <c r="B19" s="730" t="s">
        <v>5146</v>
      </c>
      <c r="C19" s="735"/>
      <c r="D19" s="735"/>
      <c r="E19" s="735"/>
      <c r="F19" s="735"/>
      <c r="G19" s="735"/>
      <c r="H19" s="735"/>
      <c r="I19" s="735"/>
      <c r="J19" s="735"/>
      <c r="K19" s="735"/>
      <c r="L19" s="735"/>
      <c r="M19" s="735"/>
      <c r="N19" s="730"/>
      <c r="O19" s="730"/>
      <c r="P19" s="728"/>
      <c r="U19" s="734"/>
    </row>
    <row r="20" spans="1:21" ht="15.75" x14ac:dyDescent="0.25">
      <c r="A20" s="749" t="s">
        <v>5147</v>
      </c>
      <c r="B20" s="876" t="s">
        <v>5148</v>
      </c>
      <c r="C20" s="876"/>
      <c r="D20" s="876"/>
      <c r="E20" s="876"/>
      <c r="F20" s="876"/>
      <c r="G20" s="876"/>
      <c r="H20" s="876"/>
      <c r="I20" s="876"/>
      <c r="J20" s="876"/>
      <c r="K20" s="876"/>
      <c r="L20" s="876"/>
      <c r="M20" s="876"/>
      <c r="N20" s="730"/>
      <c r="O20" s="730"/>
      <c r="P20" s="728"/>
      <c r="U20" s="734"/>
    </row>
    <row r="21" spans="1:21" ht="15.75" x14ac:dyDescent="0.25">
      <c r="A21" s="750" t="s">
        <v>5149</v>
      </c>
      <c r="B21" s="876" t="s">
        <v>5159</v>
      </c>
      <c r="C21" s="876"/>
      <c r="D21" s="876"/>
      <c r="E21" s="876"/>
      <c r="F21" s="876"/>
      <c r="G21" s="876"/>
      <c r="H21" s="876"/>
      <c r="I21" s="876"/>
      <c r="J21" s="876"/>
      <c r="K21" s="876"/>
      <c r="L21" s="876"/>
      <c r="M21" s="876"/>
      <c r="N21" s="730"/>
      <c r="O21" s="730"/>
      <c r="P21" s="728"/>
      <c r="U21" s="734"/>
    </row>
    <row r="22" spans="1:21" ht="15.75" x14ac:dyDescent="0.25">
      <c r="A22" s="750" t="s">
        <v>5150</v>
      </c>
      <c r="B22" s="876" t="s">
        <v>5152</v>
      </c>
      <c r="C22" s="876"/>
      <c r="D22" s="876"/>
      <c r="E22" s="876"/>
      <c r="F22" s="876"/>
      <c r="G22" s="876"/>
      <c r="H22" s="876"/>
      <c r="I22" s="876"/>
      <c r="J22" s="876"/>
      <c r="K22" s="876"/>
      <c r="L22" s="876"/>
      <c r="M22" s="876"/>
      <c r="N22" s="730"/>
      <c r="O22" s="730"/>
      <c r="P22" s="728"/>
      <c r="U22" s="734"/>
    </row>
    <row r="23" spans="1:21" ht="15.75" x14ac:dyDescent="0.25">
      <c r="A23" s="749" t="s">
        <v>5151</v>
      </c>
      <c r="B23" s="730" t="s">
        <v>5154</v>
      </c>
      <c r="C23" s="730"/>
      <c r="D23" s="730"/>
      <c r="E23" s="730"/>
      <c r="F23" s="730"/>
      <c r="G23" s="730"/>
      <c r="H23" s="730"/>
      <c r="I23" s="730"/>
      <c r="J23" s="730"/>
      <c r="K23" s="730"/>
      <c r="L23" s="730"/>
      <c r="M23" s="730"/>
      <c r="N23" s="730"/>
      <c r="O23" s="730"/>
      <c r="P23" s="728"/>
      <c r="U23" s="736"/>
    </row>
    <row r="24" spans="1:21" ht="15.75" x14ac:dyDescent="0.25">
      <c r="A24" s="749" t="s">
        <v>5153</v>
      </c>
      <c r="B24" s="730" t="s">
        <v>5155</v>
      </c>
      <c r="C24" s="735"/>
      <c r="D24" s="735"/>
      <c r="E24" s="735"/>
      <c r="F24" s="735"/>
      <c r="G24" s="735"/>
      <c r="H24" s="735"/>
      <c r="I24" s="735"/>
      <c r="J24" s="735"/>
      <c r="K24" s="735"/>
      <c r="L24" s="735"/>
      <c r="M24" s="735"/>
      <c r="N24" s="730"/>
      <c r="O24" s="730"/>
      <c r="P24" s="728"/>
      <c r="U24" s="737"/>
    </row>
    <row r="25" spans="1:21" ht="15.75" x14ac:dyDescent="0.25">
      <c r="A25" s="730"/>
      <c r="B25" s="730"/>
      <c r="C25" s="730"/>
      <c r="D25" s="730"/>
      <c r="E25" s="730"/>
      <c r="F25" s="730"/>
      <c r="G25" s="730"/>
      <c r="H25" s="730"/>
      <c r="I25" s="730"/>
      <c r="J25" s="730"/>
      <c r="K25" s="730"/>
      <c r="L25" s="730"/>
      <c r="M25" s="730"/>
      <c r="N25" s="730"/>
      <c r="O25" s="730"/>
      <c r="P25" s="728"/>
      <c r="U25" s="737"/>
    </row>
    <row r="26" spans="1:21" ht="15.75" x14ac:dyDescent="0.25">
      <c r="A26" s="738" t="s">
        <v>5156</v>
      </c>
      <c r="B26" s="738"/>
      <c r="C26" s="738"/>
      <c r="D26" s="738"/>
      <c r="E26" s="738"/>
      <c r="F26" s="738"/>
      <c r="G26" s="738"/>
      <c r="H26" s="738"/>
      <c r="I26" s="738"/>
      <c r="J26" s="738"/>
      <c r="K26" s="738"/>
      <c r="L26" s="730"/>
      <c r="M26" s="730"/>
      <c r="N26" s="730"/>
      <c r="O26" s="730"/>
      <c r="P26" s="728"/>
      <c r="U26" s="737"/>
    </row>
    <row r="27" spans="1:21" ht="15.75" x14ac:dyDescent="0.25">
      <c r="A27" s="738" t="s">
        <v>5157</v>
      </c>
      <c r="B27" s="738"/>
      <c r="C27" s="738"/>
      <c r="D27" s="738"/>
      <c r="E27" s="738"/>
      <c r="F27" s="738"/>
      <c r="G27" s="738"/>
      <c r="H27" s="738"/>
      <c r="I27" s="738"/>
      <c r="J27" s="738"/>
      <c r="K27" s="738"/>
      <c r="L27" s="730"/>
      <c r="M27" s="730"/>
      <c r="N27" s="730"/>
      <c r="O27" s="730"/>
      <c r="P27" s="728"/>
      <c r="U27" s="737"/>
    </row>
    <row r="28" spans="1:21" ht="15.75" x14ac:dyDescent="0.25">
      <c r="A28" s="738"/>
      <c r="B28" s="738"/>
      <c r="C28" s="738"/>
      <c r="D28" s="738"/>
      <c r="E28" s="738"/>
      <c r="F28" s="738"/>
      <c r="G28" s="738"/>
      <c r="H28" s="738"/>
      <c r="I28" s="738"/>
      <c r="J28" s="738"/>
      <c r="K28" s="738"/>
      <c r="L28" s="730"/>
      <c r="M28" s="730"/>
      <c r="N28" s="730"/>
      <c r="O28" s="730"/>
      <c r="P28" s="728"/>
      <c r="U28" s="737"/>
    </row>
    <row r="29" spans="1:21" ht="62.25" customHeight="1" x14ac:dyDescent="0.25">
      <c r="A29" s="866" t="s">
        <v>5124</v>
      </c>
      <c r="B29" s="866"/>
      <c r="C29" s="866"/>
      <c r="D29" s="866"/>
      <c r="E29" s="866"/>
      <c r="F29" s="866"/>
      <c r="G29" s="866"/>
      <c r="I29" s="739"/>
      <c r="J29" s="725"/>
      <c r="K29" s="873" t="s">
        <v>5125</v>
      </c>
      <c r="L29" s="873"/>
      <c r="M29" s="873"/>
      <c r="N29" s="725"/>
      <c r="O29" s="725"/>
      <c r="P29" s="728"/>
      <c r="U29" s="740"/>
    </row>
    <row r="30" spans="1:21" ht="15.75" x14ac:dyDescent="0.25">
      <c r="A30" s="730"/>
      <c r="B30" s="730"/>
      <c r="C30" s="730"/>
      <c r="D30" s="730"/>
      <c r="E30" s="730"/>
      <c r="F30" s="725"/>
      <c r="G30" s="874"/>
      <c r="H30" s="874"/>
      <c r="I30" s="874"/>
      <c r="J30" s="874"/>
      <c r="K30" s="741"/>
      <c r="L30" s="730"/>
      <c r="M30" s="725"/>
      <c r="N30" s="725"/>
      <c r="O30" s="725"/>
      <c r="P30" s="728"/>
      <c r="U30" s="737"/>
    </row>
    <row r="31" spans="1:21" ht="15.75" x14ac:dyDescent="0.25">
      <c r="A31" s="725"/>
      <c r="B31" s="725"/>
      <c r="C31" s="725"/>
      <c r="D31" s="725"/>
      <c r="E31" s="725"/>
      <c r="F31" s="725"/>
      <c r="G31" s="725"/>
      <c r="H31" s="725"/>
      <c r="I31" s="725"/>
      <c r="J31" s="725"/>
      <c r="L31" s="725"/>
      <c r="M31" s="725"/>
      <c r="N31" s="725"/>
      <c r="O31" s="725"/>
      <c r="U31" s="737"/>
    </row>
    <row r="32" spans="1:21" ht="15.75" x14ac:dyDescent="0.25">
      <c r="A32" s="725"/>
      <c r="B32" s="725"/>
      <c r="C32" s="725"/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U32" s="742"/>
    </row>
    <row r="33" spans="21:21" ht="15.75" x14ac:dyDescent="0.25">
      <c r="U33" s="742"/>
    </row>
    <row r="34" spans="21:21" ht="15.75" x14ac:dyDescent="0.25">
      <c r="U34" s="742"/>
    </row>
    <row r="35" spans="21:21" ht="15.75" x14ac:dyDescent="0.25">
      <c r="U35" s="742"/>
    </row>
  </sheetData>
  <mergeCells count="14">
    <mergeCell ref="A7:M7"/>
    <mergeCell ref="A1:M1"/>
    <mergeCell ref="A2:M2"/>
    <mergeCell ref="A3:M3"/>
    <mergeCell ref="A4:M4"/>
    <mergeCell ref="A6:F6"/>
    <mergeCell ref="A29:G29"/>
    <mergeCell ref="K29:M29"/>
    <mergeCell ref="G30:J30"/>
    <mergeCell ref="B17:M17"/>
    <mergeCell ref="B18:M18"/>
    <mergeCell ref="B20:M20"/>
    <mergeCell ref="B21:M21"/>
    <mergeCell ref="B22:M22"/>
  </mergeCells>
  <pageMargins left="0.7" right="0.7" top="0.75" bottom="0.75" header="0.3" footer="0.3"/>
  <pageSetup paperSize="9" scale="68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8"/>
  <sheetViews>
    <sheetView workbookViewId="0">
      <selection activeCell="F12" sqref="F12"/>
    </sheetView>
  </sheetViews>
  <sheetFormatPr defaultRowHeight="15" x14ac:dyDescent="0.25"/>
  <cols>
    <col min="1" max="1" width="6.28515625" customWidth="1"/>
    <col min="2" max="2" width="17.7109375" customWidth="1"/>
    <col min="3" max="3" width="38.85546875" customWidth="1"/>
    <col min="4" max="4" width="20.42578125" customWidth="1"/>
    <col min="5" max="5" width="13.42578125" customWidth="1"/>
    <col min="6" max="6" width="17.42578125" customWidth="1"/>
    <col min="7" max="7" width="10.42578125" customWidth="1"/>
    <col min="8" max="8" width="9.5703125" bestFit="1" customWidth="1"/>
    <col min="9" max="9" width="11.5703125" customWidth="1"/>
    <col min="10" max="10" width="10.28515625" customWidth="1"/>
    <col min="11" max="11" width="9.85546875" customWidth="1"/>
    <col min="12" max="13" width="9.42578125" customWidth="1"/>
    <col min="14" max="14" width="10.140625" customWidth="1"/>
    <col min="15" max="15" width="9.5703125" bestFit="1" customWidth="1"/>
  </cols>
  <sheetData>
    <row r="1" spans="1:15" x14ac:dyDescent="0.25">
      <c r="A1" s="1065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065"/>
      <c r="O1" s="1065"/>
    </row>
    <row r="2" spans="1:15" x14ac:dyDescent="0.25">
      <c r="A2" s="1065" t="s">
        <v>815</v>
      </c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1065"/>
      <c r="M2" s="1065"/>
      <c r="N2" s="1065"/>
      <c r="O2" s="1065"/>
    </row>
    <row r="3" spans="1:15" x14ac:dyDescent="0.25">
      <c r="A3" s="1065" t="s">
        <v>10</v>
      </c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065"/>
      <c r="M3" s="1065"/>
      <c r="N3" s="1065"/>
      <c r="O3" s="1065"/>
    </row>
    <row r="4" spans="1:15" x14ac:dyDescent="0.25">
      <c r="A4" s="1066" t="s">
        <v>816</v>
      </c>
      <c r="B4" s="1066"/>
      <c r="C4" s="1066"/>
      <c r="D4" s="1066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</row>
    <row r="5" spans="1:15" x14ac:dyDescent="0.25">
      <c r="A5" s="174"/>
      <c r="B5" s="1067" t="s">
        <v>817</v>
      </c>
      <c r="C5" s="1067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 x14ac:dyDescent="0.25">
      <c r="A6" s="1063" t="s">
        <v>818</v>
      </c>
      <c r="B6" s="1063" t="s">
        <v>14</v>
      </c>
      <c r="C6" s="1063" t="s">
        <v>819</v>
      </c>
      <c r="D6" s="1064" t="s">
        <v>820</v>
      </c>
      <c r="E6" s="1064" t="s">
        <v>821</v>
      </c>
      <c r="F6" s="1064" t="s">
        <v>822</v>
      </c>
      <c r="G6" s="1070" t="s">
        <v>823</v>
      </c>
      <c r="H6" s="1070" t="s">
        <v>824</v>
      </c>
      <c r="I6" s="1064" t="s">
        <v>825</v>
      </c>
      <c r="J6" s="1064" t="s">
        <v>826</v>
      </c>
      <c r="K6" s="1071" t="s">
        <v>827</v>
      </c>
      <c r="L6" s="1064" t="s">
        <v>828</v>
      </c>
      <c r="M6" s="1068" t="s">
        <v>829</v>
      </c>
      <c r="N6" s="1070" t="s">
        <v>830</v>
      </c>
      <c r="O6" s="1070" t="s">
        <v>831</v>
      </c>
    </row>
    <row r="7" spans="1:15" x14ac:dyDescent="0.25">
      <c r="A7" s="1063"/>
      <c r="B7" s="1063"/>
      <c r="C7" s="1063"/>
      <c r="D7" s="1064"/>
      <c r="E7" s="1064"/>
      <c r="F7" s="1064"/>
      <c r="G7" s="1070"/>
      <c r="H7" s="1070"/>
      <c r="I7" s="1064"/>
      <c r="J7" s="1064"/>
      <c r="K7" s="1071"/>
      <c r="L7" s="1064"/>
      <c r="M7" s="1069"/>
      <c r="N7" s="1070"/>
      <c r="O7" s="1070"/>
    </row>
    <row r="8" spans="1:15" x14ac:dyDescent="0.25">
      <c r="A8" s="176">
        <v>1</v>
      </c>
      <c r="B8" s="176">
        <v>2</v>
      </c>
      <c r="C8" s="176">
        <v>3</v>
      </c>
      <c r="D8" s="176">
        <v>4</v>
      </c>
      <c r="E8" s="176">
        <v>5</v>
      </c>
      <c r="F8" s="176">
        <v>6</v>
      </c>
      <c r="G8" s="177">
        <v>7</v>
      </c>
      <c r="H8" s="177">
        <v>8</v>
      </c>
      <c r="I8" s="176">
        <v>9</v>
      </c>
      <c r="J8" s="176">
        <v>10</v>
      </c>
      <c r="K8" s="176">
        <v>11</v>
      </c>
      <c r="L8" s="176">
        <v>12</v>
      </c>
      <c r="M8" s="176"/>
      <c r="N8" s="177">
        <v>13</v>
      </c>
      <c r="O8" s="177">
        <v>14</v>
      </c>
    </row>
    <row r="9" spans="1:15" x14ac:dyDescent="0.25">
      <c r="A9" s="178"/>
      <c r="B9" s="178"/>
      <c r="C9" s="179" t="s">
        <v>832</v>
      </c>
      <c r="D9" s="178"/>
      <c r="E9" s="178"/>
      <c r="F9" s="178"/>
      <c r="G9" s="180"/>
      <c r="H9" s="180"/>
      <c r="I9" s="178"/>
      <c r="J9" s="178"/>
      <c r="K9" s="178"/>
      <c r="L9" s="178"/>
      <c r="M9" s="178"/>
      <c r="N9" s="180"/>
      <c r="O9" s="180"/>
    </row>
    <row r="10" spans="1:15" ht="18" x14ac:dyDescent="0.25">
      <c r="A10" s="178"/>
      <c r="B10" s="181" t="s">
        <v>833</v>
      </c>
      <c r="C10" s="182"/>
      <c r="D10" s="178"/>
      <c r="E10" s="178"/>
      <c r="F10" s="178"/>
      <c r="G10" s="180"/>
      <c r="H10" s="180"/>
      <c r="I10" s="178"/>
      <c r="J10" s="178"/>
      <c r="K10" s="178"/>
      <c r="L10" s="178"/>
      <c r="M10" s="178"/>
      <c r="N10" s="180"/>
      <c r="O10" s="180"/>
    </row>
    <row r="11" spans="1:15" x14ac:dyDescent="0.25">
      <c r="A11" s="178"/>
      <c r="B11" s="178"/>
      <c r="C11" s="182" t="s">
        <v>30</v>
      </c>
      <c r="D11" s="178"/>
      <c r="E11" s="178"/>
      <c r="F11" s="183"/>
      <c r="G11" s="184">
        <f t="shared" ref="G11:G34" si="0">D11*F11</f>
        <v>0</v>
      </c>
      <c r="H11" s="180">
        <f t="shared" ref="H11:H34" si="1">E11*F11</f>
        <v>0</v>
      </c>
      <c r="I11" s="185">
        <f t="shared" ref="I11:J34" si="2">D11+G11</f>
        <v>0</v>
      </c>
      <c r="J11" s="178">
        <f t="shared" si="2"/>
        <v>0</v>
      </c>
      <c r="K11" s="183"/>
      <c r="L11" s="186"/>
      <c r="M11" s="187">
        <v>1.1000000000000001</v>
      </c>
      <c r="N11" s="184">
        <f t="shared" ref="N11:N34" si="3">I11*K11*M11</f>
        <v>0</v>
      </c>
      <c r="O11" s="184">
        <f t="shared" ref="O11:O34" si="4">J11*K11*M11</f>
        <v>0</v>
      </c>
    </row>
    <row r="12" spans="1:15" x14ac:dyDescent="0.25">
      <c r="A12" s="188">
        <v>2</v>
      </c>
      <c r="B12" s="189" t="s">
        <v>834</v>
      </c>
      <c r="C12" s="188" t="s">
        <v>170</v>
      </c>
      <c r="D12" s="178">
        <v>157610.07</v>
      </c>
      <c r="E12" s="178">
        <v>0</v>
      </c>
      <c r="F12" s="190">
        <v>4.1000000000000002E-2</v>
      </c>
      <c r="G12" s="184">
        <f t="shared" si="0"/>
        <v>6462.01</v>
      </c>
      <c r="H12" s="180">
        <f t="shared" si="1"/>
        <v>0</v>
      </c>
      <c r="I12" s="185">
        <f t="shared" si="2"/>
        <v>164072.07999999999</v>
      </c>
      <c r="J12" s="178">
        <f t="shared" si="2"/>
        <v>0</v>
      </c>
      <c r="K12" s="190">
        <v>2.1000000000000001E-2</v>
      </c>
      <c r="L12" s="186" t="s">
        <v>835</v>
      </c>
      <c r="M12" s="187">
        <v>1.1000000000000001</v>
      </c>
      <c r="N12" s="184">
        <f t="shared" si="3"/>
        <v>3790.07</v>
      </c>
      <c r="O12" s="184">
        <f t="shared" si="4"/>
        <v>0</v>
      </c>
    </row>
    <row r="13" spans="1:15" x14ac:dyDescent="0.25">
      <c r="A13" s="188">
        <v>3</v>
      </c>
      <c r="B13" s="189" t="s">
        <v>836</v>
      </c>
      <c r="C13" s="188" t="s">
        <v>172</v>
      </c>
      <c r="D13" s="178">
        <v>946286.81</v>
      </c>
      <c r="E13" s="178">
        <v>0</v>
      </c>
      <c r="F13" s="190">
        <v>4.1000000000000002E-2</v>
      </c>
      <c r="G13" s="184">
        <f t="shared" si="0"/>
        <v>38797.760000000002</v>
      </c>
      <c r="H13" s="180">
        <f t="shared" si="1"/>
        <v>0</v>
      </c>
      <c r="I13" s="185">
        <f t="shared" si="2"/>
        <v>985084.57</v>
      </c>
      <c r="J13" s="178">
        <f t="shared" si="2"/>
        <v>0</v>
      </c>
      <c r="K13" s="190">
        <v>0.01</v>
      </c>
      <c r="L13" s="191" t="s">
        <v>837</v>
      </c>
      <c r="M13" s="187">
        <v>1.1000000000000001</v>
      </c>
      <c r="N13" s="184">
        <f t="shared" si="3"/>
        <v>10835.93</v>
      </c>
      <c r="O13" s="184">
        <f t="shared" si="4"/>
        <v>0</v>
      </c>
    </row>
    <row r="14" spans="1:15" ht="30" x14ac:dyDescent="0.25">
      <c r="A14" s="188">
        <v>4</v>
      </c>
      <c r="B14" s="189" t="s">
        <v>838</v>
      </c>
      <c r="C14" s="192" t="s">
        <v>174</v>
      </c>
      <c r="D14" s="178">
        <v>8671.36</v>
      </c>
      <c r="E14" s="178">
        <v>0</v>
      </c>
      <c r="F14" s="190">
        <v>4.1000000000000002E-2</v>
      </c>
      <c r="G14" s="184">
        <f t="shared" si="0"/>
        <v>355.53</v>
      </c>
      <c r="H14" s="180">
        <f t="shared" si="1"/>
        <v>0</v>
      </c>
      <c r="I14" s="185">
        <f t="shared" si="2"/>
        <v>9026.89</v>
      </c>
      <c r="J14" s="178">
        <f t="shared" si="2"/>
        <v>0</v>
      </c>
      <c r="K14" s="190">
        <v>0.01</v>
      </c>
      <c r="L14" s="193" t="s">
        <v>837</v>
      </c>
      <c r="M14" s="187">
        <v>1.1000000000000001</v>
      </c>
      <c r="N14" s="184">
        <f t="shared" si="3"/>
        <v>99.3</v>
      </c>
      <c r="O14" s="184">
        <f t="shared" si="4"/>
        <v>0</v>
      </c>
    </row>
    <row r="15" spans="1:15" x14ac:dyDescent="0.25">
      <c r="A15" s="188"/>
      <c r="B15" s="189"/>
      <c r="C15" s="194" t="s">
        <v>839</v>
      </c>
      <c r="E15" s="188"/>
      <c r="F15" s="190"/>
      <c r="G15" s="184"/>
      <c r="H15" s="180">
        <f t="shared" si="1"/>
        <v>0</v>
      </c>
      <c r="I15" s="185">
        <f t="shared" si="2"/>
        <v>0</v>
      </c>
      <c r="J15" s="178">
        <f t="shared" si="2"/>
        <v>0</v>
      </c>
      <c r="K15" s="190"/>
      <c r="L15" s="191"/>
      <c r="M15" s="187">
        <v>1.1000000000000001</v>
      </c>
      <c r="N15" s="184">
        <f t="shared" si="3"/>
        <v>0</v>
      </c>
      <c r="O15" s="184">
        <f t="shared" si="4"/>
        <v>0</v>
      </c>
    </row>
    <row r="16" spans="1:15" ht="45" x14ac:dyDescent="0.25">
      <c r="A16" s="188">
        <v>5</v>
      </c>
      <c r="B16" s="195" t="s">
        <v>840</v>
      </c>
      <c r="C16" s="192" t="s">
        <v>197</v>
      </c>
      <c r="D16" s="178">
        <v>4474.38</v>
      </c>
      <c r="E16" s="178">
        <v>0</v>
      </c>
      <c r="F16" s="190">
        <v>4.1000000000000002E-2</v>
      </c>
      <c r="G16" s="184">
        <f t="shared" si="0"/>
        <v>183.45</v>
      </c>
      <c r="H16" s="180">
        <f t="shared" si="1"/>
        <v>0</v>
      </c>
      <c r="I16" s="185">
        <f t="shared" si="2"/>
        <v>4657.83</v>
      </c>
      <c r="J16" s="178">
        <f t="shared" si="2"/>
        <v>0</v>
      </c>
      <c r="K16" s="190">
        <v>7.0000000000000001E-3</v>
      </c>
      <c r="L16" s="193" t="s">
        <v>841</v>
      </c>
      <c r="M16" s="187">
        <v>1.1000000000000001</v>
      </c>
      <c r="N16" s="184">
        <f t="shared" si="3"/>
        <v>35.869999999999997</v>
      </c>
      <c r="O16" s="184">
        <f t="shared" si="4"/>
        <v>0</v>
      </c>
    </row>
    <row r="17" spans="1:15" ht="45" x14ac:dyDescent="0.25">
      <c r="A17" s="188">
        <v>6</v>
      </c>
      <c r="B17" s="195" t="s">
        <v>842</v>
      </c>
      <c r="C17" s="192" t="s">
        <v>199</v>
      </c>
      <c r="D17" s="178">
        <v>8780.94</v>
      </c>
      <c r="E17" s="178">
        <v>0</v>
      </c>
      <c r="F17" s="190">
        <v>4.1000000000000002E-2</v>
      </c>
      <c r="G17" s="184">
        <f t="shared" si="0"/>
        <v>360.02</v>
      </c>
      <c r="H17" s="180">
        <f t="shared" si="1"/>
        <v>0</v>
      </c>
      <c r="I17" s="185">
        <f t="shared" si="2"/>
        <v>9140.9599999999991</v>
      </c>
      <c r="J17" s="178">
        <f t="shared" si="2"/>
        <v>0</v>
      </c>
      <c r="K17" s="190">
        <v>7.0000000000000001E-3</v>
      </c>
      <c r="L17" s="193" t="s">
        <v>841</v>
      </c>
      <c r="M17" s="187">
        <v>1.1000000000000001</v>
      </c>
      <c r="N17" s="184">
        <f t="shared" si="3"/>
        <v>70.39</v>
      </c>
      <c r="O17" s="184">
        <f t="shared" si="4"/>
        <v>0</v>
      </c>
    </row>
    <row r="18" spans="1:15" ht="45" x14ac:dyDescent="0.25">
      <c r="A18" s="188">
        <v>7</v>
      </c>
      <c r="B18" s="195" t="s">
        <v>843</v>
      </c>
      <c r="C18" s="192" t="s">
        <v>201</v>
      </c>
      <c r="D18" s="178">
        <v>141.37</v>
      </c>
      <c r="E18" s="178">
        <v>1078.96</v>
      </c>
      <c r="F18" s="190">
        <v>4.1000000000000002E-2</v>
      </c>
      <c r="G18" s="184">
        <f t="shared" si="0"/>
        <v>5.8</v>
      </c>
      <c r="H18" s="180">
        <f t="shared" si="1"/>
        <v>44.237360000000002</v>
      </c>
      <c r="I18" s="185">
        <f t="shared" si="2"/>
        <v>147.16999999999999</v>
      </c>
      <c r="J18" s="178">
        <f t="shared" si="2"/>
        <v>1123.1973599999999</v>
      </c>
      <c r="K18" s="190">
        <v>7.0000000000000001E-3</v>
      </c>
      <c r="L18" s="193" t="s">
        <v>841</v>
      </c>
      <c r="M18" s="187">
        <v>1.1000000000000001</v>
      </c>
      <c r="N18" s="184">
        <f t="shared" si="3"/>
        <v>1.1299999999999999</v>
      </c>
      <c r="O18" s="184">
        <f t="shared" si="4"/>
        <v>8.65</v>
      </c>
    </row>
    <row r="19" spans="1:15" ht="45" x14ac:dyDescent="0.25">
      <c r="A19" s="188">
        <v>8</v>
      </c>
      <c r="B19" s="195" t="s">
        <v>844</v>
      </c>
      <c r="C19" s="188" t="s">
        <v>203</v>
      </c>
      <c r="D19" s="178">
        <v>76.760000000000005</v>
      </c>
      <c r="E19" s="178"/>
      <c r="F19" s="190">
        <v>4.1000000000000002E-2</v>
      </c>
      <c r="G19" s="184">
        <f t="shared" si="0"/>
        <v>3.15</v>
      </c>
      <c r="H19" s="180">
        <f t="shared" si="1"/>
        <v>0</v>
      </c>
      <c r="I19" s="185">
        <f t="shared" si="2"/>
        <v>79.91</v>
      </c>
      <c r="J19" s="178">
        <f t="shared" si="2"/>
        <v>0</v>
      </c>
      <c r="K19" s="190">
        <v>7.0000000000000001E-3</v>
      </c>
      <c r="L19" s="193" t="s">
        <v>841</v>
      </c>
      <c r="M19" s="187">
        <v>1.1000000000000001</v>
      </c>
      <c r="N19" s="184">
        <f t="shared" si="3"/>
        <v>0.62</v>
      </c>
      <c r="O19" s="184">
        <f t="shared" si="4"/>
        <v>0</v>
      </c>
    </row>
    <row r="20" spans="1:15" ht="45" x14ac:dyDescent="0.25">
      <c r="A20" s="188">
        <v>9</v>
      </c>
      <c r="B20" s="195" t="s">
        <v>845</v>
      </c>
      <c r="C20" s="188" t="s">
        <v>205</v>
      </c>
      <c r="D20" s="178">
        <v>129.38999999999999</v>
      </c>
      <c r="E20" s="178"/>
      <c r="F20" s="190">
        <v>4.1000000000000002E-2</v>
      </c>
      <c r="G20" s="184">
        <f t="shared" si="0"/>
        <v>5.3</v>
      </c>
      <c r="H20" s="180">
        <f t="shared" si="1"/>
        <v>0</v>
      </c>
      <c r="I20" s="185">
        <f t="shared" si="2"/>
        <v>134.69</v>
      </c>
      <c r="J20" s="178">
        <f t="shared" si="2"/>
        <v>0</v>
      </c>
      <c r="K20" s="190">
        <v>7.0000000000000001E-3</v>
      </c>
      <c r="L20" s="193" t="s">
        <v>841</v>
      </c>
      <c r="M20" s="187">
        <v>1.1000000000000001</v>
      </c>
      <c r="N20" s="184">
        <f t="shared" si="3"/>
        <v>1.04</v>
      </c>
      <c r="O20" s="184">
        <f t="shared" si="4"/>
        <v>0</v>
      </c>
    </row>
    <row r="21" spans="1:15" ht="45" x14ac:dyDescent="0.25">
      <c r="A21" s="188">
        <v>10</v>
      </c>
      <c r="B21" s="195" t="s">
        <v>846</v>
      </c>
      <c r="C21" s="192" t="s">
        <v>207</v>
      </c>
      <c r="D21" s="188">
        <v>216.28</v>
      </c>
      <c r="E21" s="188">
        <v>200.99</v>
      </c>
      <c r="F21" s="190">
        <v>4.1000000000000002E-2</v>
      </c>
      <c r="G21" s="184">
        <f t="shared" si="0"/>
        <v>8.8699999999999992</v>
      </c>
      <c r="H21" s="180">
        <f t="shared" si="1"/>
        <v>8.2405899999999992</v>
      </c>
      <c r="I21" s="185">
        <f t="shared" si="2"/>
        <v>225.15</v>
      </c>
      <c r="J21" s="178">
        <f t="shared" si="2"/>
        <v>209.23059000000001</v>
      </c>
      <c r="K21" s="190">
        <v>7.0000000000000001E-3</v>
      </c>
      <c r="L21" s="193" t="s">
        <v>841</v>
      </c>
      <c r="M21" s="187">
        <v>1.1000000000000001</v>
      </c>
      <c r="N21" s="184">
        <f t="shared" si="3"/>
        <v>1.73</v>
      </c>
      <c r="O21" s="184">
        <f t="shared" si="4"/>
        <v>1.61</v>
      </c>
    </row>
    <row r="22" spans="1:15" ht="45" x14ac:dyDescent="0.25">
      <c r="A22" s="188">
        <v>11</v>
      </c>
      <c r="B22" s="195" t="s">
        <v>847</v>
      </c>
      <c r="C22" s="191" t="s">
        <v>848</v>
      </c>
      <c r="D22" s="188">
        <v>0</v>
      </c>
      <c r="E22" s="178">
        <v>14.5</v>
      </c>
      <c r="F22" s="190">
        <v>4.1000000000000002E-2</v>
      </c>
      <c r="G22" s="184"/>
      <c r="H22" s="180">
        <f t="shared" si="1"/>
        <v>0.59450000000000003</v>
      </c>
      <c r="I22" s="185"/>
      <c r="J22" s="178">
        <f t="shared" si="2"/>
        <v>15.0945</v>
      </c>
      <c r="K22" s="190">
        <v>7.0000000000000001E-3</v>
      </c>
      <c r="L22" s="193" t="s">
        <v>841</v>
      </c>
      <c r="M22" s="187">
        <v>1.1000000000000001</v>
      </c>
      <c r="N22" s="184">
        <f t="shared" si="3"/>
        <v>0</v>
      </c>
      <c r="O22" s="184">
        <f t="shared" si="4"/>
        <v>0.12</v>
      </c>
    </row>
    <row r="23" spans="1:15" ht="45" x14ac:dyDescent="0.25">
      <c r="A23" s="188">
        <v>12</v>
      </c>
      <c r="B23" s="195" t="s">
        <v>849</v>
      </c>
      <c r="C23" s="188" t="s">
        <v>211</v>
      </c>
      <c r="D23" s="178">
        <v>2507.11</v>
      </c>
      <c r="E23" s="178">
        <v>0</v>
      </c>
      <c r="F23" s="190">
        <v>4.1000000000000002E-2</v>
      </c>
      <c r="G23" s="184">
        <f t="shared" si="0"/>
        <v>102.79</v>
      </c>
      <c r="H23" s="180">
        <f t="shared" si="1"/>
        <v>0</v>
      </c>
      <c r="I23" s="185">
        <f t="shared" si="2"/>
        <v>2609.9</v>
      </c>
      <c r="J23" s="178">
        <f t="shared" si="2"/>
        <v>0</v>
      </c>
      <c r="K23" s="190">
        <v>7.0000000000000001E-3</v>
      </c>
      <c r="L23" s="193" t="s">
        <v>841</v>
      </c>
      <c r="M23" s="187">
        <v>1.1000000000000001</v>
      </c>
      <c r="N23" s="184">
        <f t="shared" si="3"/>
        <v>20.100000000000001</v>
      </c>
      <c r="O23" s="184">
        <f t="shared" si="4"/>
        <v>0</v>
      </c>
    </row>
    <row r="24" spans="1:15" ht="45" x14ac:dyDescent="0.25">
      <c r="A24" s="188">
        <v>13</v>
      </c>
      <c r="B24" s="195" t="s">
        <v>850</v>
      </c>
      <c r="C24" s="189" t="s">
        <v>851</v>
      </c>
      <c r="D24" s="178">
        <v>100.94</v>
      </c>
      <c r="E24" s="178">
        <v>8325.6</v>
      </c>
      <c r="F24" s="190">
        <v>4.1000000000000002E-2</v>
      </c>
      <c r="G24" s="184">
        <f t="shared" si="0"/>
        <v>4.1399999999999997</v>
      </c>
      <c r="H24" s="180">
        <f t="shared" si="1"/>
        <v>341.34960000000001</v>
      </c>
      <c r="I24" s="185">
        <f t="shared" si="2"/>
        <v>105.08</v>
      </c>
      <c r="J24" s="178">
        <f t="shared" si="2"/>
        <v>8666.9495999999999</v>
      </c>
      <c r="K24" s="190">
        <v>7.0000000000000001E-3</v>
      </c>
      <c r="L24" s="193" t="s">
        <v>841</v>
      </c>
      <c r="M24" s="187">
        <v>1.1000000000000001</v>
      </c>
      <c r="N24" s="184">
        <f t="shared" si="3"/>
        <v>0.81</v>
      </c>
      <c r="O24" s="184">
        <f t="shared" si="4"/>
        <v>66.739999999999995</v>
      </c>
    </row>
    <row r="25" spans="1:15" x14ac:dyDescent="0.25">
      <c r="A25" s="188"/>
      <c r="B25" s="189"/>
      <c r="C25" s="196" t="s">
        <v>33</v>
      </c>
      <c r="D25" s="178"/>
      <c r="E25" s="178"/>
      <c r="F25" s="190"/>
      <c r="G25" s="184"/>
      <c r="H25" s="180">
        <f t="shared" si="1"/>
        <v>0</v>
      </c>
      <c r="I25" s="185">
        <f t="shared" si="2"/>
        <v>0</v>
      </c>
      <c r="J25" s="178">
        <f t="shared" si="2"/>
        <v>0</v>
      </c>
      <c r="K25" s="190"/>
      <c r="L25" s="197"/>
      <c r="M25" s="187">
        <v>1.1000000000000001</v>
      </c>
      <c r="N25" s="184">
        <f t="shared" si="3"/>
        <v>0</v>
      </c>
      <c r="O25" s="184">
        <f t="shared" si="4"/>
        <v>0</v>
      </c>
    </row>
    <row r="26" spans="1:15" ht="45" x14ac:dyDescent="0.25">
      <c r="A26" s="188">
        <v>14</v>
      </c>
      <c r="B26" s="195" t="s">
        <v>852</v>
      </c>
      <c r="C26" s="192" t="s">
        <v>190</v>
      </c>
      <c r="D26">
        <v>2511.8200000000002</v>
      </c>
      <c r="E26" s="188"/>
      <c r="F26" s="190">
        <v>4.1000000000000002E-2</v>
      </c>
      <c r="G26" s="184">
        <f t="shared" si="0"/>
        <v>102.98</v>
      </c>
      <c r="H26" s="180">
        <f t="shared" si="1"/>
        <v>0</v>
      </c>
      <c r="I26" s="185">
        <f t="shared" si="2"/>
        <v>2614.8000000000002</v>
      </c>
      <c r="J26" s="178">
        <f t="shared" si="2"/>
        <v>0</v>
      </c>
      <c r="K26" s="190">
        <v>0.01</v>
      </c>
      <c r="L26" s="193" t="s">
        <v>853</v>
      </c>
      <c r="M26" s="187">
        <v>1.1000000000000001</v>
      </c>
      <c r="N26" s="184">
        <f t="shared" si="3"/>
        <v>28.76</v>
      </c>
      <c r="O26" s="184">
        <f t="shared" si="4"/>
        <v>0</v>
      </c>
    </row>
    <row r="27" spans="1:15" ht="45" x14ac:dyDescent="0.25">
      <c r="A27" s="188">
        <v>15</v>
      </c>
      <c r="B27" s="195" t="s">
        <v>854</v>
      </c>
      <c r="C27" s="192" t="s">
        <v>33</v>
      </c>
      <c r="D27" s="188">
        <v>66726.080000000002</v>
      </c>
      <c r="E27" s="188"/>
      <c r="F27" s="190">
        <v>4.1000000000000002E-2</v>
      </c>
      <c r="G27" s="184">
        <f t="shared" si="0"/>
        <v>2735.77</v>
      </c>
      <c r="H27" s="180">
        <f t="shared" si="1"/>
        <v>0</v>
      </c>
      <c r="I27" s="185">
        <f t="shared" si="2"/>
        <v>69461.850000000006</v>
      </c>
      <c r="J27" s="178">
        <f t="shared" si="2"/>
        <v>0</v>
      </c>
      <c r="K27" s="190">
        <v>0.01</v>
      </c>
      <c r="L27" s="193" t="s">
        <v>853</v>
      </c>
      <c r="M27" s="187">
        <v>1.1000000000000001</v>
      </c>
      <c r="N27" s="184">
        <f t="shared" si="3"/>
        <v>764.08</v>
      </c>
      <c r="O27" s="184">
        <f t="shared" si="4"/>
        <v>0</v>
      </c>
    </row>
    <row r="28" spans="1:15" ht="18" x14ac:dyDescent="0.25">
      <c r="A28" s="188"/>
      <c r="B28" s="198" t="s">
        <v>833</v>
      </c>
      <c r="C28" s="188"/>
      <c r="D28" s="188"/>
      <c r="E28" s="188"/>
      <c r="F28" s="188"/>
      <c r="G28" s="184"/>
      <c r="H28" s="180">
        <f t="shared" si="1"/>
        <v>0</v>
      </c>
      <c r="I28" s="185">
        <f t="shared" si="2"/>
        <v>0</v>
      </c>
      <c r="J28" s="178">
        <f t="shared" si="2"/>
        <v>0</v>
      </c>
      <c r="K28" s="190"/>
      <c r="L28" s="191"/>
      <c r="M28" s="187">
        <v>1.1000000000000001</v>
      </c>
      <c r="N28" s="184">
        <f t="shared" si="3"/>
        <v>0</v>
      </c>
      <c r="O28" s="184">
        <f t="shared" si="4"/>
        <v>0</v>
      </c>
    </row>
    <row r="29" spans="1:15" x14ac:dyDescent="0.25">
      <c r="A29" s="178">
        <v>16</v>
      </c>
      <c r="B29" s="195" t="s">
        <v>855</v>
      </c>
      <c r="C29" s="178" t="s">
        <v>43</v>
      </c>
      <c r="D29" s="178">
        <v>2092.2199999999998</v>
      </c>
      <c r="E29" s="178">
        <v>14550.14</v>
      </c>
      <c r="F29" s="190">
        <v>4.1000000000000002E-2</v>
      </c>
      <c r="G29" s="184">
        <f t="shared" si="0"/>
        <v>85.78</v>
      </c>
      <c r="H29" s="180">
        <f t="shared" si="1"/>
        <v>596.55574000000001</v>
      </c>
      <c r="I29" s="185">
        <f t="shared" si="2"/>
        <v>2178</v>
      </c>
      <c r="J29" s="178">
        <f t="shared" si="2"/>
        <v>15146.695739999999</v>
      </c>
      <c r="K29" s="190">
        <v>8.0000000000000002E-3</v>
      </c>
      <c r="L29" s="186" t="s">
        <v>856</v>
      </c>
      <c r="M29" s="187">
        <v>1.1000000000000001</v>
      </c>
      <c r="N29" s="184">
        <f t="shared" si="3"/>
        <v>19.170000000000002</v>
      </c>
      <c r="O29" s="184">
        <f t="shared" si="4"/>
        <v>133.29</v>
      </c>
    </row>
    <row r="30" spans="1:15" x14ac:dyDescent="0.25">
      <c r="A30" s="178">
        <v>17</v>
      </c>
      <c r="B30" s="195" t="s">
        <v>857</v>
      </c>
      <c r="C30" s="178" t="s">
        <v>51</v>
      </c>
      <c r="D30" s="178">
        <v>25298.91</v>
      </c>
      <c r="E30" s="178">
        <v>12994.44</v>
      </c>
      <c r="F30" s="190">
        <v>4.1000000000000002E-2</v>
      </c>
      <c r="G30" s="184">
        <f t="shared" si="0"/>
        <v>1037.26</v>
      </c>
      <c r="H30" s="180">
        <f t="shared" si="1"/>
        <v>532.77203999999995</v>
      </c>
      <c r="I30" s="185">
        <f t="shared" si="2"/>
        <v>26336.17</v>
      </c>
      <c r="J30" s="178">
        <f t="shared" si="2"/>
        <v>13527.21204</v>
      </c>
      <c r="K30" s="190">
        <v>6.0000000000000001E-3</v>
      </c>
      <c r="L30" s="186" t="s">
        <v>858</v>
      </c>
      <c r="M30" s="187">
        <v>1.1000000000000001</v>
      </c>
      <c r="N30" s="184">
        <f t="shared" si="3"/>
        <v>173.82</v>
      </c>
      <c r="O30" s="184">
        <f t="shared" si="4"/>
        <v>89.28</v>
      </c>
    </row>
    <row r="31" spans="1:15" x14ac:dyDescent="0.25">
      <c r="A31" s="178">
        <v>18</v>
      </c>
      <c r="B31" s="195" t="s">
        <v>859</v>
      </c>
      <c r="C31" s="178" t="s">
        <v>46</v>
      </c>
      <c r="D31" s="178">
        <v>229159.48</v>
      </c>
      <c r="E31" s="178">
        <v>108018.19</v>
      </c>
      <c r="F31" s="190">
        <v>4.1000000000000002E-2</v>
      </c>
      <c r="G31" s="184">
        <f t="shared" si="0"/>
        <v>9395.5400000000009</v>
      </c>
      <c r="H31" s="180">
        <f t="shared" si="1"/>
        <v>4428.7457899999999</v>
      </c>
      <c r="I31" s="185">
        <f t="shared" si="2"/>
        <v>238555.02</v>
      </c>
      <c r="J31" s="178">
        <f t="shared" si="2"/>
        <v>112446.93579</v>
      </c>
      <c r="K31" s="190">
        <v>8.0000000000000002E-3</v>
      </c>
      <c r="L31" s="186" t="s">
        <v>856</v>
      </c>
      <c r="M31" s="187">
        <v>1.1000000000000001</v>
      </c>
      <c r="N31" s="184">
        <f t="shared" si="3"/>
        <v>2099.2800000000002</v>
      </c>
      <c r="O31" s="184">
        <f t="shared" si="4"/>
        <v>989.53</v>
      </c>
    </row>
    <row r="32" spans="1:15" x14ac:dyDescent="0.25">
      <c r="A32" s="178">
        <v>19</v>
      </c>
      <c r="B32" s="195" t="s">
        <v>860</v>
      </c>
      <c r="C32" s="178" t="s">
        <v>861</v>
      </c>
      <c r="D32" s="178">
        <v>30.96</v>
      </c>
      <c r="E32" s="178">
        <v>0.03</v>
      </c>
      <c r="F32" s="190">
        <v>4.1000000000000002E-2</v>
      </c>
      <c r="G32" s="184">
        <f t="shared" si="0"/>
        <v>1.27</v>
      </c>
      <c r="H32" s="180">
        <f t="shared" si="1"/>
        <v>1.23E-3</v>
      </c>
      <c r="I32" s="185">
        <f t="shared" si="2"/>
        <v>32.229999999999997</v>
      </c>
      <c r="J32" s="178">
        <f t="shared" si="2"/>
        <v>3.1230000000000001E-2</v>
      </c>
      <c r="K32" s="190">
        <v>5.0000000000000001E-3</v>
      </c>
      <c r="L32" s="186" t="s">
        <v>862</v>
      </c>
      <c r="M32" s="187">
        <v>1.1000000000000001</v>
      </c>
      <c r="N32" s="184">
        <f t="shared" si="3"/>
        <v>0.18</v>
      </c>
      <c r="O32" s="184">
        <f t="shared" si="4"/>
        <v>0</v>
      </c>
    </row>
    <row r="33" spans="1:15" x14ac:dyDescent="0.25">
      <c r="A33" s="178">
        <v>20</v>
      </c>
      <c r="B33" s="195" t="s">
        <v>863</v>
      </c>
      <c r="C33" s="178" t="s">
        <v>864</v>
      </c>
      <c r="D33" s="178">
        <v>47.27</v>
      </c>
      <c r="E33" s="199">
        <v>0</v>
      </c>
      <c r="F33" s="190">
        <v>4.1000000000000002E-2</v>
      </c>
      <c r="G33" s="184">
        <f t="shared" si="0"/>
        <v>1.94</v>
      </c>
      <c r="H33" s="180">
        <f t="shared" si="1"/>
        <v>0</v>
      </c>
      <c r="I33" s="185">
        <f t="shared" si="2"/>
        <v>49.21</v>
      </c>
      <c r="J33" s="178">
        <f t="shared" si="2"/>
        <v>0</v>
      </c>
      <c r="K33" s="190">
        <v>8.0000000000000002E-3</v>
      </c>
      <c r="L33" s="186" t="s">
        <v>865</v>
      </c>
      <c r="M33" s="187">
        <v>1.1000000000000001</v>
      </c>
      <c r="N33" s="184">
        <f t="shared" si="3"/>
        <v>0.43</v>
      </c>
      <c r="O33" s="184">
        <f t="shared" si="4"/>
        <v>0</v>
      </c>
    </row>
    <row r="34" spans="1:15" x14ac:dyDescent="0.25">
      <c r="A34" s="178">
        <v>21</v>
      </c>
      <c r="B34" s="195" t="s">
        <v>866</v>
      </c>
      <c r="C34" s="178" t="s">
        <v>864</v>
      </c>
      <c r="D34" s="178">
        <v>29479.68</v>
      </c>
      <c r="E34" s="178"/>
      <c r="F34" s="190">
        <v>4.1000000000000002E-2</v>
      </c>
      <c r="G34" s="184">
        <f t="shared" si="0"/>
        <v>1208.67</v>
      </c>
      <c r="H34" s="180">
        <f t="shared" si="1"/>
        <v>0</v>
      </c>
      <c r="I34" s="185">
        <f t="shared" si="2"/>
        <v>30688.35</v>
      </c>
      <c r="J34" s="178">
        <f t="shared" si="2"/>
        <v>0</v>
      </c>
      <c r="K34" s="190">
        <v>8.0000000000000002E-3</v>
      </c>
      <c r="L34" s="186" t="s">
        <v>865</v>
      </c>
      <c r="M34" s="187">
        <v>1.1000000000000001</v>
      </c>
      <c r="N34" s="184">
        <f t="shared" si="3"/>
        <v>270.06</v>
      </c>
      <c r="O34" s="184">
        <f t="shared" si="4"/>
        <v>0</v>
      </c>
    </row>
    <row r="35" spans="1:15" x14ac:dyDescent="0.25">
      <c r="A35" s="200"/>
      <c r="B35" s="201"/>
      <c r="C35" s="201" t="s">
        <v>867</v>
      </c>
      <c r="D35" s="202">
        <f>SUM(D12:D34)</f>
        <v>1484341.83</v>
      </c>
      <c r="E35" s="202">
        <f>SUM(E12:E34)</f>
        <v>145182.85</v>
      </c>
      <c r="F35" s="202"/>
      <c r="G35" s="203">
        <v>60858.01</v>
      </c>
      <c r="H35" s="203">
        <f>SUM(H11:H34)</f>
        <v>5952.5</v>
      </c>
      <c r="I35" s="202">
        <f>SUM(I11:I34)</f>
        <v>1545199.86</v>
      </c>
      <c r="J35" s="202">
        <f t="shared" ref="J35:O35" si="5">SUM(J12:J34)</f>
        <v>151135.35</v>
      </c>
      <c r="K35" s="202">
        <f t="shared" si="5"/>
        <v>0.17</v>
      </c>
      <c r="L35" s="202">
        <f t="shared" si="5"/>
        <v>0</v>
      </c>
      <c r="M35" s="202">
        <f t="shared" si="5"/>
        <v>25.3</v>
      </c>
      <c r="N35" s="203">
        <f t="shared" si="5"/>
        <v>18212.77</v>
      </c>
      <c r="O35" s="203">
        <f t="shared" si="5"/>
        <v>1289.22</v>
      </c>
    </row>
    <row r="36" spans="1:15" x14ac:dyDescent="0.25">
      <c r="D36" t="s">
        <v>868</v>
      </c>
      <c r="G36" t="s">
        <v>869</v>
      </c>
    </row>
    <row r="37" spans="1:15" x14ac:dyDescent="0.25">
      <c r="H37" s="204"/>
    </row>
    <row r="38" spans="1:15" x14ac:dyDescent="0.25">
      <c r="D38" t="s">
        <v>182</v>
      </c>
      <c r="G38" t="s">
        <v>603</v>
      </c>
    </row>
  </sheetData>
  <mergeCells count="20"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K6:K7"/>
    <mergeCell ref="A1:O1"/>
    <mergeCell ref="A2:O2"/>
    <mergeCell ref="A3:O3"/>
    <mergeCell ref="A4:O4"/>
    <mergeCell ref="B5:C5"/>
    <mergeCell ref="A6:A7"/>
    <mergeCell ref="B6:B7"/>
    <mergeCell ref="C6:C7"/>
    <mergeCell ref="D6:D7"/>
    <mergeCell ref="E6:E7"/>
  </mergeCell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8"/>
  <sheetViews>
    <sheetView topLeftCell="A10" workbookViewId="0">
      <selection activeCell="B55" sqref="B55"/>
    </sheetView>
  </sheetViews>
  <sheetFormatPr defaultRowHeight="15" x14ac:dyDescent="0.25"/>
  <cols>
    <col min="1" max="1" width="6.7109375" customWidth="1"/>
    <col min="2" max="2" width="58" customWidth="1"/>
    <col min="3" max="3" width="36.28515625" customWidth="1"/>
    <col min="4" max="4" width="19.42578125" customWidth="1"/>
    <col min="5" max="5" width="18.85546875" customWidth="1"/>
    <col min="6" max="6" width="37.7109375" customWidth="1"/>
  </cols>
  <sheetData>
    <row r="1" spans="1:6" x14ac:dyDescent="0.25">
      <c r="A1" s="205"/>
      <c r="B1" s="206"/>
      <c r="C1" s="207"/>
      <c r="D1" s="207"/>
      <c r="E1" s="205"/>
      <c r="F1" s="205"/>
    </row>
    <row r="2" spans="1:6" ht="15.75" x14ac:dyDescent="0.25">
      <c r="A2" s="1073" t="s">
        <v>870</v>
      </c>
      <c r="B2" s="1073"/>
      <c r="C2" s="1073"/>
      <c r="D2" s="1073"/>
      <c r="E2" s="1073"/>
      <c r="F2" s="1073"/>
    </row>
    <row r="3" spans="1:6" x14ac:dyDescent="0.25">
      <c r="A3" s="1074" t="s">
        <v>104</v>
      </c>
      <c r="B3" s="1074"/>
      <c r="C3" s="1074"/>
      <c r="D3" s="1074"/>
      <c r="E3" s="1074"/>
      <c r="F3" s="1074"/>
    </row>
    <row r="4" spans="1:6" x14ac:dyDescent="0.25">
      <c r="A4" s="1074" t="s">
        <v>871</v>
      </c>
      <c r="B4" s="1074"/>
      <c r="C4" s="1074"/>
      <c r="D4" s="1074"/>
      <c r="E4" s="1074"/>
      <c r="F4" s="1074"/>
    </row>
    <row r="5" spans="1:6" x14ac:dyDescent="0.25">
      <c r="A5" s="208" t="s">
        <v>872</v>
      </c>
      <c r="B5" s="206"/>
      <c r="C5" s="207"/>
      <c r="D5" s="207"/>
      <c r="E5" s="209"/>
      <c r="F5" s="209"/>
    </row>
    <row r="6" spans="1:6" x14ac:dyDescent="0.25">
      <c r="A6" s="210" t="s">
        <v>267</v>
      </c>
      <c r="B6" s="211" t="s">
        <v>873</v>
      </c>
      <c r="C6" s="211" t="s">
        <v>874</v>
      </c>
      <c r="D6" s="211" t="s">
        <v>875</v>
      </c>
      <c r="E6" s="210" t="s">
        <v>876</v>
      </c>
      <c r="F6" s="210" t="s">
        <v>14</v>
      </c>
    </row>
    <row r="7" spans="1:6" x14ac:dyDescent="0.25">
      <c r="A7" s="210">
        <v>1</v>
      </c>
      <c r="B7" s="211">
        <v>2</v>
      </c>
      <c r="C7" s="211">
        <v>3</v>
      </c>
      <c r="D7" s="211">
        <v>4</v>
      </c>
      <c r="E7" s="210">
        <v>5</v>
      </c>
      <c r="F7" s="210">
        <v>6</v>
      </c>
    </row>
    <row r="8" spans="1:6" ht="45" x14ac:dyDescent="0.25">
      <c r="A8" s="212">
        <v>1</v>
      </c>
      <c r="B8" s="213" t="s">
        <v>877</v>
      </c>
      <c r="C8" s="211" t="s">
        <v>878</v>
      </c>
      <c r="D8" s="211" t="s">
        <v>879</v>
      </c>
      <c r="E8" s="210">
        <v>1</v>
      </c>
      <c r="F8" s="214" t="s">
        <v>880</v>
      </c>
    </row>
    <row r="9" spans="1:6" ht="16.5" x14ac:dyDescent="0.25">
      <c r="A9" s="212">
        <v>2</v>
      </c>
      <c r="B9" s="213" t="s">
        <v>881</v>
      </c>
      <c r="C9" s="211" t="s">
        <v>882</v>
      </c>
      <c r="D9" s="211" t="s">
        <v>883</v>
      </c>
      <c r="E9" s="215">
        <f>E10+E11</f>
        <v>4509.5600000000004</v>
      </c>
      <c r="F9" s="210"/>
    </row>
    <row r="10" spans="1:6" ht="25.5" x14ac:dyDescent="0.25">
      <c r="A10" s="216" t="s">
        <v>239</v>
      </c>
      <c r="B10" s="217" t="s">
        <v>884</v>
      </c>
      <c r="C10" s="218" t="s">
        <v>885</v>
      </c>
      <c r="D10" s="218" t="s">
        <v>883</v>
      </c>
      <c r="E10" s="219">
        <v>4332.5</v>
      </c>
      <c r="F10" s="218" t="s">
        <v>886</v>
      </c>
    </row>
    <row r="11" spans="1:6" ht="25.5" x14ac:dyDescent="0.25">
      <c r="A11" s="220" t="s">
        <v>241</v>
      </c>
      <c r="B11" s="221" t="str">
        <f>B33</f>
        <v>Цена перевозки одного человека автомобильным транспортом от ст. Махачкала до п. имени Мичурина (в однк сторону)</v>
      </c>
      <c r="C11" s="222" t="s">
        <v>887</v>
      </c>
      <c r="D11" s="222" t="str">
        <f>D33</f>
        <v>руб.</v>
      </c>
      <c r="E11" s="223">
        <f>E33</f>
        <v>177.06</v>
      </c>
      <c r="F11" s="222" t="s">
        <v>888</v>
      </c>
    </row>
    <row r="12" spans="1:6" ht="16.5" x14ac:dyDescent="0.25">
      <c r="A12" s="212" t="s">
        <v>31</v>
      </c>
      <c r="B12" s="213" t="s">
        <v>889</v>
      </c>
      <c r="C12" s="211" t="s">
        <v>890</v>
      </c>
      <c r="D12" s="211"/>
      <c r="E12" s="210">
        <f>E13*E14</f>
        <v>44</v>
      </c>
      <c r="F12" s="211"/>
    </row>
    <row r="13" spans="1:6" ht="25.5" x14ac:dyDescent="0.25">
      <c r="A13" s="216" t="s">
        <v>891</v>
      </c>
      <c r="B13" s="217" t="s">
        <v>892</v>
      </c>
      <c r="C13" s="218" t="s">
        <v>893</v>
      </c>
      <c r="D13" s="218" t="s">
        <v>894</v>
      </c>
      <c r="E13" s="224">
        <v>11</v>
      </c>
      <c r="F13" s="224" t="s">
        <v>895</v>
      </c>
    </row>
    <row r="14" spans="1:6" x14ac:dyDescent="0.25">
      <c r="A14" s="216" t="s">
        <v>896</v>
      </c>
      <c r="B14" s="217" t="s">
        <v>897</v>
      </c>
      <c r="C14" s="218" t="s">
        <v>898</v>
      </c>
      <c r="D14" s="218" t="s">
        <v>899</v>
      </c>
      <c r="E14" s="224">
        <v>4</v>
      </c>
      <c r="F14" s="224" t="s">
        <v>900</v>
      </c>
    </row>
    <row r="15" spans="1:6" x14ac:dyDescent="0.25">
      <c r="A15" s="212" t="s">
        <v>36</v>
      </c>
      <c r="B15" s="213" t="s">
        <v>901</v>
      </c>
      <c r="C15" s="211" t="s">
        <v>902</v>
      </c>
      <c r="D15" s="211"/>
      <c r="E15" s="210">
        <v>2</v>
      </c>
      <c r="F15" s="210" t="s">
        <v>903</v>
      </c>
    </row>
    <row r="16" spans="1:6" ht="45" x14ac:dyDescent="0.25">
      <c r="A16" s="212" t="s">
        <v>41</v>
      </c>
      <c r="B16" s="213" t="s">
        <v>904</v>
      </c>
      <c r="C16" s="211"/>
      <c r="D16" s="211" t="s">
        <v>883</v>
      </c>
      <c r="E16" s="215">
        <f>E15*E8*E9*E12</f>
        <v>396841.28</v>
      </c>
      <c r="F16" s="210"/>
    </row>
    <row r="17" spans="1:6" x14ac:dyDescent="0.25">
      <c r="A17" s="225"/>
      <c r="B17" s="226"/>
      <c r="C17" s="227"/>
      <c r="D17" s="227"/>
      <c r="E17" s="228"/>
      <c r="F17" s="205"/>
    </row>
    <row r="18" spans="1:6" x14ac:dyDescent="0.25">
      <c r="A18" s="205"/>
      <c r="B18" s="206" t="s">
        <v>905</v>
      </c>
      <c r="C18" s="229"/>
      <c r="D18" s="229"/>
      <c r="E18" s="230"/>
      <c r="F18" s="205"/>
    </row>
    <row r="19" spans="1:6" x14ac:dyDescent="0.25">
      <c r="A19" s="205"/>
      <c r="B19" s="206"/>
      <c r="C19" s="229"/>
      <c r="D19" s="229"/>
      <c r="E19" s="230"/>
      <c r="F19" s="205"/>
    </row>
    <row r="20" spans="1:6" ht="15.75" x14ac:dyDescent="0.25">
      <c r="A20" s="205"/>
      <c r="B20" s="1075" t="s">
        <v>906</v>
      </c>
      <c r="C20" s="1075"/>
      <c r="D20" s="1075"/>
      <c r="E20" s="1075"/>
      <c r="F20" s="1075"/>
    </row>
    <row r="21" spans="1:6" x14ac:dyDescent="0.25">
      <c r="A21" s="210" t="s">
        <v>267</v>
      </c>
      <c r="B21" s="211" t="s">
        <v>873</v>
      </c>
      <c r="C21" s="211" t="s">
        <v>874</v>
      </c>
      <c r="D21" s="211" t="s">
        <v>875</v>
      </c>
      <c r="E21" s="210" t="s">
        <v>876</v>
      </c>
      <c r="F21" s="210" t="s">
        <v>14</v>
      </c>
    </row>
    <row r="22" spans="1:6" ht="16.5" x14ac:dyDescent="0.25">
      <c r="A22" s="212">
        <v>1</v>
      </c>
      <c r="B22" s="231" t="s">
        <v>907</v>
      </c>
      <c r="C22" s="211" t="s">
        <v>908</v>
      </c>
      <c r="D22" s="211" t="s">
        <v>909</v>
      </c>
      <c r="E22" s="211">
        <v>123</v>
      </c>
      <c r="F22" s="210" t="s">
        <v>880</v>
      </c>
    </row>
    <row r="23" spans="1:6" ht="51" x14ac:dyDescent="0.25">
      <c r="A23" s="212" t="s">
        <v>28</v>
      </c>
      <c r="B23" s="213" t="s">
        <v>910</v>
      </c>
      <c r="C23" s="211" t="s">
        <v>911</v>
      </c>
      <c r="D23" s="211" t="s">
        <v>912</v>
      </c>
      <c r="E23" s="210">
        <v>51</v>
      </c>
      <c r="F23" s="232" t="s">
        <v>913</v>
      </c>
    </row>
    <row r="24" spans="1:6" ht="30" x14ac:dyDescent="0.25">
      <c r="A24" s="212" t="s">
        <v>31</v>
      </c>
      <c r="B24" s="213" t="s">
        <v>914</v>
      </c>
      <c r="C24" s="211" t="s">
        <v>915</v>
      </c>
      <c r="D24" s="211" t="s">
        <v>916</v>
      </c>
      <c r="E24" s="210" t="s">
        <v>917</v>
      </c>
      <c r="F24" s="232"/>
    </row>
    <row r="25" spans="1:6" ht="75" x14ac:dyDescent="0.25">
      <c r="A25" s="212" t="s">
        <v>36</v>
      </c>
      <c r="B25" s="213" t="s">
        <v>918</v>
      </c>
      <c r="C25" s="211"/>
      <c r="D25" s="211"/>
      <c r="E25" s="210">
        <v>1.0349999999999999</v>
      </c>
      <c r="F25" s="232" t="s">
        <v>919</v>
      </c>
    </row>
    <row r="26" spans="1:6" ht="45" x14ac:dyDescent="0.25">
      <c r="A26" s="212" t="s">
        <v>41</v>
      </c>
      <c r="B26" s="231" t="s">
        <v>920</v>
      </c>
      <c r="C26" s="211" t="s">
        <v>921</v>
      </c>
      <c r="D26" s="211" t="s">
        <v>922</v>
      </c>
      <c r="E26" s="215">
        <f>E27*E28+E29+E30+E31</f>
        <v>2127.9299999999998</v>
      </c>
      <c r="F26" s="215"/>
    </row>
    <row r="27" spans="1:6" ht="38.25" x14ac:dyDescent="0.25">
      <c r="A27" s="216" t="s">
        <v>923</v>
      </c>
      <c r="B27" s="217" t="s">
        <v>924</v>
      </c>
      <c r="C27" s="211"/>
      <c r="D27" s="218" t="s">
        <v>925</v>
      </c>
      <c r="E27" s="224">
        <v>840.78</v>
      </c>
      <c r="F27" s="218" t="s">
        <v>926</v>
      </c>
    </row>
    <row r="28" spans="1:6" ht="38.25" x14ac:dyDescent="0.25">
      <c r="A28" s="216" t="s">
        <v>927</v>
      </c>
      <c r="B28" s="217" t="s">
        <v>928</v>
      </c>
      <c r="C28" s="233"/>
      <c r="D28" s="218"/>
      <c r="E28" s="224">
        <v>1.25</v>
      </c>
      <c r="F28" s="218" t="s">
        <v>929</v>
      </c>
    </row>
    <row r="29" spans="1:6" x14ac:dyDescent="0.25">
      <c r="A29" s="216" t="s">
        <v>930</v>
      </c>
      <c r="B29" s="217" t="s">
        <v>931</v>
      </c>
      <c r="C29" s="218" t="s">
        <v>133</v>
      </c>
      <c r="D29" s="218" t="s">
        <v>932</v>
      </c>
      <c r="E29" s="224">
        <v>373.94</v>
      </c>
      <c r="F29" s="218" t="s">
        <v>933</v>
      </c>
    </row>
    <row r="30" spans="1:6" ht="25.5" x14ac:dyDescent="0.25">
      <c r="A30" s="216" t="s">
        <v>934</v>
      </c>
      <c r="B30" s="217" t="s">
        <v>935</v>
      </c>
      <c r="C30" s="234">
        <v>1</v>
      </c>
      <c r="D30" s="210" t="s">
        <v>883</v>
      </c>
      <c r="E30" s="219">
        <f>C30*E29</f>
        <v>373.94</v>
      </c>
      <c r="F30" s="218" t="s">
        <v>936</v>
      </c>
    </row>
    <row r="31" spans="1:6" ht="25.5" x14ac:dyDescent="0.25">
      <c r="A31" s="216" t="s">
        <v>937</v>
      </c>
      <c r="B31" s="217" t="s">
        <v>938</v>
      </c>
      <c r="C31" s="234">
        <v>0.88</v>
      </c>
      <c r="D31" s="210" t="s">
        <v>883</v>
      </c>
      <c r="E31" s="219">
        <f>C31*E29</f>
        <v>329.07</v>
      </c>
      <c r="F31" s="218" t="s">
        <v>939</v>
      </c>
    </row>
    <row r="32" spans="1:6" x14ac:dyDescent="0.25">
      <c r="A32" s="212"/>
      <c r="B32" s="213" t="s">
        <v>940</v>
      </c>
      <c r="C32" s="211" t="s">
        <v>941</v>
      </c>
      <c r="D32" s="211" t="s">
        <v>879</v>
      </c>
      <c r="E32" s="210">
        <v>30</v>
      </c>
      <c r="F32" s="232"/>
    </row>
    <row r="33" spans="1:6" ht="45" x14ac:dyDescent="0.25">
      <c r="A33" s="212"/>
      <c r="B33" s="213" t="s">
        <v>942</v>
      </c>
      <c r="C33" s="211"/>
      <c r="D33" s="211" t="s">
        <v>883</v>
      </c>
      <c r="E33" s="215">
        <f>((E22/E23)*E25*E26)/E32</f>
        <v>177.06</v>
      </c>
      <c r="F33" s="232"/>
    </row>
    <row r="34" spans="1:6" x14ac:dyDescent="0.25">
      <c r="A34" s="205"/>
      <c r="B34" s="206"/>
      <c r="C34" s="207"/>
      <c r="D34" s="207"/>
      <c r="E34" s="205"/>
      <c r="F34" s="205"/>
    </row>
    <row r="35" spans="1:6" x14ac:dyDescent="0.25">
      <c r="A35" s="205" t="s">
        <v>943</v>
      </c>
      <c r="B35" s="1072" t="s">
        <v>944</v>
      </c>
      <c r="C35" s="1072"/>
      <c r="D35" s="1072"/>
      <c r="E35" s="1072"/>
      <c r="F35" s="1072"/>
    </row>
    <row r="36" spans="1:6" x14ac:dyDescent="0.25">
      <c r="A36" s="205" t="s">
        <v>945</v>
      </c>
      <c r="B36" s="1072" t="s">
        <v>946</v>
      </c>
      <c r="C36" s="1072"/>
      <c r="D36" s="1072"/>
      <c r="E36" s="1072"/>
      <c r="F36" s="1072"/>
    </row>
    <row r="37" spans="1:6" x14ac:dyDescent="0.25">
      <c r="A37" s="205" t="s">
        <v>947</v>
      </c>
      <c r="B37" s="1072" t="s">
        <v>948</v>
      </c>
      <c r="C37" s="1072"/>
      <c r="D37" s="1072"/>
      <c r="E37" s="1072"/>
      <c r="F37" s="1072"/>
    </row>
    <row r="38" spans="1:6" x14ac:dyDescent="0.25">
      <c r="A38" s="205"/>
      <c r="B38" s="206"/>
      <c r="C38" s="207"/>
      <c r="D38" s="207"/>
      <c r="E38" s="205"/>
      <c r="F38" s="205"/>
    </row>
    <row r="39" spans="1:6" x14ac:dyDescent="0.25">
      <c r="A39" s="205"/>
      <c r="B39" s="206"/>
      <c r="C39" s="207"/>
      <c r="D39" s="207"/>
      <c r="E39" s="205"/>
      <c r="F39" s="205"/>
    </row>
    <row r="40" spans="1:6" x14ac:dyDescent="0.25">
      <c r="A40" s="205"/>
    </row>
    <row r="41" spans="1:6" x14ac:dyDescent="0.25">
      <c r="A41" s="205"/>
      <c r="B41" s="1076" t="s">
        <v>949</v>
      </c>
      <c r="C41" s="1076"/>
      <c r="D41" s="235"/>
      <c r="E41" s="1076" t="s">
        <v>869</v>
      </c>
      <c r="F41" s="1076"/>
    </row>
    <row r="42" spans="1:6" x14ac:dyDescent="0.25">
      <c r="A42" s="205"/>
      <c r="B42" s="235"/>
      <c r="C42" s="235"/>
      <c r="D42" s="235"/>
      <c r="E42" s="235"/>
    </row>
    <row r="43" spans="1:6" x14ac:dyDescent="0.25">
      <c r="A43" s="205"/>
      <c r="B43" s="1076" t="s">
        <v>182</v>
      </c>
      <c r="C43" s="1076"/>
      <c r="D43" s="235"/>
      <c r="E43" s="1076" t="s">
        <v>603</v>
      </c>
      <c r="F43" s="1076"/>
    </row>
    <row r="44" spans="1:6" x14ac:dyDescent="0.25">
      <c r="A44" s="205"/>
      <c r="B44" s="206"/>
      <c r="C44" s="207"/>
      <c r="D44" s="207"/>
      <c r="E44" s="205"/>
      <c r="F44" s="205"/>
    </row>
    <row r="45" spans="1:6" x14ac:dyDescent="0.25">
      <c r="A45" s="205"/>
      <c r="B45" s="206"/>
      <c r="C45" s="207"/>
      <c r="D45" s="207"/>
      <c r="E45" s="205"/>
      <c r="F45" s="205"/>
    </row>
    <row r="46" spans="1:6" x14ac:dyDescent="0.25">
      <c r="A46" s="205"/>
      <c r="B46" s="206"/>
      <c r="C46" s="207"/>
      <c r="D46" s="207"/>
      <c r="E46" s="205"/>
      <c r="F46" s="205"/>
    </row>
    <row r="47" spans="1:6" x14ac:dyDescent="0.25">
      <c r="A47" s="205"/>
      <c r="B47" s="206"/>
      <c r="C47" s="207"/>
      <c r="D47" s="207"/>
      <c r="E47" s="205"/>
      <c r="F47" s="205"/>
    </row>
    <row r="48" spans="1:6" x14ac:dyDescent="0.25">
      <c r="A48" s="205"/>
      <c r="B48" s="206"/>
      <c r="C48" s="207"/>
      <c r="D48" s="207"/>
      <c r="E48" s="205"/>
      <c r="F48" s="205"/>
    </row>
  </sheetData>
  <mergeCells count="11">
    <mergeCell ref="B37:F37"/>
    <mergeCell ref="B41:C41"/>
    <mergeCell ref="E41:F41"/>
    <mergeCell ref="B43:C43"/>
    <mergeCell ref="E43:F43"/>
    <mergeCell ref="B36:F36"/>
    <mergeCell ref="A2:F2"/>
    <mergeCell ref="A3:F3"/>
    <mergeCell ref="A4:F4"/>
    <mergeCell ref="B20:F20"/>
    <mergeCell ref="B35:F35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5"/>
  <sheetViews>
    <sheetView workbookViewId="0">
      <selection activeCell="C14" sqref="C14"/>
    </sheetView>
  </sheetViews>
  <sheetFormatPr defaultRowHeight="15" x14ac:dyDescent="0.25"/>
  <cols>
    <col min="1" max="1" width="6.7109375" customWidth="1"/>
    <col min="2" max="2" width="58" customWidth="1"/>
    <col min="3" max="3" width="36.28515625" customWidth="1"/>
    <col min="4" max="4" width="19.42578125" customWidth="1"/>
    <col min="5" max="5" width="18.85546875" customWidth="1"/>
    <col min="6" max="6" width="37.7109375" customWidth="1"/>
  </cols>
  <sheetData>
    <row r="1" spans="1:6" x14ac:dyDescent="0.25">
      <c r="A1" s="205"/>
      <c r="B1" s="206"/>
      <c r="C1" s="207"/>
      <c r="D1" s="207"/>
      <c r="E1" s="205"/>
      <c r="F1" s="205"/>
    </row>
    <row r="2" spans="1:6" ht="15.75" x14ac:dyDescent="0.25">
      <c r="A2" s="1073" t="s">
        <v>950</v>
      </c>
      <c r="B2" s="1073"/>
      <c r="C2" s="1073"/>
      <c r="D2" s="1073"/>
      <c r="E2" s="1073"/>
      <c r="F2" s="1073"/>
    </row>
    <row r="3" spans="1:6" x14ac:dyDescent="0.25">
      <c r="A3" s="1074" t="s">
        <v>951</v>
      </c>
      <c r="B3" s="1074"/>
      <c r="C3" s="1074"/>
      <c r="D3" s="1074"/>
      <c r="E3" s="1074"/>
      <c r="F3" s="1074"/>
    </row>
    <row r="4" spans="1:6" x14ac:dyDescent="0.25">
      <c r="A4" s="1074" t="s">
        <v>871</v>
      </c>
      <c r="B4" s="1074"/>
      <c r="C4" s="1074"/>
      <c r="D4" s="1074"/>
      <c r="E4" s="1074"/>
      <c r="F4" s="1074"/>
    </row>
    <row r="5" spans="1:6" x14ac:dyDescent="0.25">
      <c r="A5" s="208" t="s">
        <v>872</v>
      </c>
      <c r="B5" s="206"/>
      <c r="C5" s="207"/>
      <c r="D5" s="207"/>
      <c r="E5" s="209"/>
      <c r="F5" s="209"/>
    </row>
    <row r="6" spans="1:6" x14ac:dyDescent="0.25">
      <c r="A6" s="210" t="s">
        <v>267</v>
      </c>
      <c r="B6" s="211" t="s">
        <v>873</v>
      </c>
      <c r="C6" s="211" t="s">
        <v>874</v>
      </c>
      <c r="D6" s="211" t="s">
        <v>875</v>
      </c>
      <c r="E6" s="210" t="s">
        <v>876</v>
      </c>
      <c r="F6" s="210" t="s">
        <v>14</v>
      </c>
    </row>
    <row r="7" spans="1:6" x14ac:dyDescent="0.25">
      <c r="A7" s="210">
        <v>1</v>
      </c>
      <c r="B7" s="211">
        <v>2</v>
      </c>
      <c r="C7" s="211">
        <v>3</v>
      </c>
      <c r="D7" s="211">
        <v>4</v>
      </c>
      <c r="E7" s="210">
        <v>5</v>
      </c>
      <c r="F7" s="210">
        <v>6</v>
      </c>
    </row>
    <row r="8" spans="1:6" ht="45" x14ac:dyDescent="0.25">
      <c r="A8" s="212">
        <v>1</v>
      </c>
      <c r="B8" s="213" t="s">
        <v>952</v>
      </c>
      <c r="C8" s="211" t="s">
        <v>878</v>
      </c>
      <c r="D8" s="211" t="s">
        <v>879</v>
      </c>
      <c r="E8" s="210">
        <v>119</v>
      </c>
      <c r="F8" s="214" t="s">
        <v>953</v>
      </c>
    </row>
    <row r="9" spans="1:6" ht="30" x14ac:dyDescent="0.25">
      <c r="A9" s="212">
        <v>2</v>
      </c>
      <c r="B9" s="213" t="s">
        <v>954</v>
      </c>
      <c r="C9" s="211" t="s">
        <v>882</v>
      </c>
      <c r="D9" s="211" t="s">
        <v>883</v>
      </c>
      <c r="E9" s="215">
        <f>E10</f>
        <v>55.73</v>
      </c>
      <c r="F9" s="210"/>
    </row>
    <row r="10" spans="1:6" ht="25.5" x14ac:dyDescent="0.25">
      <c r="A10" s="220" t="s">
        <v>241</v>
      </c>
      <c r="B10" s="221" t="str">
        <f>B32</f>
        <v>Цена перевозки одного человека автомобильным транспортом от г. Дербент до п. имени Мичурина</v>
      </c>
      <c r="C10" s="222" t="s">
        <v>887</v>
      </c>
      <c r="D10" s="222" t="str">
        <f>D32</f>
        <v>руб.</v>
      </c>
      <c r="E10" s="236">
        <f>E32</f>
        <v>55.73</v>
      </c>
      <c r="F10" s="222" t="s">
        <v>888</v>
      </c>
    </row>
    <row r="11" spans="1:6" ht="16.5" x14ac:dyDescent="0.25">
      <c r="A11" s="212" t="s">
        <v>31</v>
      </c>
      <c r="B11" s="213" t="s">
        <v>889</v>
      </c>
      <c r="C11" s="211" t="s">
        <v>890</v>
      </c>
      <c r="D11" s="211"/>
      <c r="E11" s="210">
        <f>E12*E13</f>
        <v>308</v>
      </c>
      <c r="F11" s="211"/>
    </row>
    <row r="12" spans="1:6" ht="25.5" x14ac:dyDescent="0.25">
      <c r="A12" s="216" t="s">
        <v>891</v>
      </c>
      <c r="B12" s="217" t="s">
        <v>892</v>
      </c>
      <c r="C12" s="218" t="s">
        <v>893</v>
      </c>
      <c r="D12" s="218" t="s">
        <v>894</v>
      </c>
      <c r="E12" s="224">
        <v>11</v>
      </c>
      <c r="F12" s="214" t="s">
        <v>955</v>
      </c>
    </row>
    <row r="13" spans="1:6" x14ac:dyDescent="0.25">
      <c r="A13" s="216" t="s">
        <v>896</v>
      </c>
      <c r="B13" s="217" t="s">
        <v>956</v>
      </c>
      <c r="C13" s="218" t="s">
        <v>898</v>
      </c>
      <c r="D13" s="218" t="s">
        <v>899</v>
      </c>
      <c r="E13" s="224">
        <v>28</v>
      </c>
      <c r="F13" s="224"/>
    </row>
    <row r="14" spans="1:6" ht="45" x14ac:dyDescent="0.25">
      <c r="A14" s="212" t="s">
        <v>41</v>
      </c>
      <c r="B14" s="213" t="s">
        <v>957</v>
      </c>
      <c r="C14" s="211" t="s">
        <v>958</v>
      </c>
      <c r="D14" s="211" t="s">
        <v>883</v>
      </c>
      <c r="E14" s="215">
        <f>E8*E10*E11</f>
        <v>2042615.96</v>
      </c>
      <c r="F14" s="210"/>
    </row>
    <row r="15" spans="1:6" x14ac:dyDescent="0.25">
      <c r="A15" s="225"/>
      <c r="B15" s="226"/>
      <c r="C15" s="227"/>
      <c r="D15" s="227"/>
      <c r="E15" s="228"/>
      <c r="F15" s="205"/>
    </row>
    <row r="16" spans="1:6" x14ac:dyDescent="0.25">
      <c r="A16" s="205"/>
      <c r="B16" s="206" t="s">
        <v>905</v>
      </c>
      <c r="C16" s="229"/>
      <c r="D16" s="229"/>
      <c r="E16" s="230"/>
      <c r="F16" s="205"/>
    </row>
    <row r="17" spans="1:6" x14ac:dyDescent="0.25">
      <c r="A17" s="205"/>
      <c r="B17" s="206"/>
      <c r="C17" s="229"/>
      <c r="D17" s="229"/>
      <c r="E17" s="230"/>
      <c r="F17" s="205"/>
    </row>
    <row r="18" spans="1:6" ht="15.75" x14ac:dyDescent="0.25">
      <c r="A18" s="205"/>
      <c r="B18" s="1075" t="s">
        <v>959</v>
      </c>
      <c r="C18" s="1075"/>
      <c r="D18" s="1075"/>
      <c r="E18" s="1075"/>
      <c r="F18" s="1075"/>
    </row>
    <row r="19" spans="1:6" x14ac:dyDescent="0.25">
      <c r="A19" s="210" t="s">
        <v>267</v>
      </c>
      <c r="B19" s="211" t="s">
        <v>873</v>
      </c>
      <c r="C19" s="211" t="s">
        <v>874</v>
      </c>
      <c r="D19" s="211" t="s">
        <v>875</v>
      </c>
      <c r="E19" s="210" t="s">
        <v>876</v>
      </c>
      <c r="F19" s="210" t="s">
        <v>14</v>
      </c>
    </row>
    <row r="20" spans="1:6" ht="16.5" x14ac:dyDescent="0.25">
      <c r="A20" s="212">
        <v>1</v>
      </c>
      <c r="B20" s="231" t="s">
        <v>907</v>
      </c>
      <c r="C20" s="211" t="s">
        <v>908</v>
      </c>
      <c r="D20" s="211" t="s">
        <v>909</v>
      </c>
      <c r="E20" s="211">
        <v>32</v>
      </c>
      <c r="F20" s="210" t="s">
        <v>960</v>
      </c>
    </row>
    <row r="21" spans="1:6" ht="30" x14ac:dyDescent="0.25">
      <c r="A21" s="212">
        <v>2</v>
      </c>
      <c r="B21" s="231" t="s">
        <v>961</v>
      </c>
      <c r="C21" s="211"/>
      <c r="D21" s="211"/>
      <c r="E21" s="211">
        <v>2</v>
      </c>
      <c r="F21" s="210"/>
    </row>
    <row r="22" spans="1:6" ht="25.5" x14ac:dyDescent="0.25">
      <c r="A22" s="212">
        <v>3</v>
      </c>
      <c r="B22" s="213" t="s">
        <v>910</v>
      </c>
      <c r="C22" s="211" t="s">
        <v>911</v>
      </c>
      <c r="D22" s="211" t="s">
        <v>912</v>
      </c>
      <c r="E22" s="210">
        <v>51</v>
      </c>
      <c r="F22" s="232" t="s">
        <v>962</v>
      </c>
    </row>
    <row r="23" spans="1:6" ht="30" x14ac:dyDescent="0.25">
      <c r="A23" s="212">
        <v>4</v>
      </c>
      <c r="B23" s="213" t="s">
        <v>914</v>
      </c>
      <c r="C23" s="211" t="s">
        <v>915</v>
      </c>
      <c r="D23" s="211" t="s">
        <v>916</v>
      </c>
      <c r="E23" s="210" t="s">
        <v>917</v>
      </c>
      <c r="F23" s="232"/>
    </row>
    <row r="24" spans="1:6" ht="75" x14ac:dyDescent="0.25">
      <c r="A24" s="212">
        <v>5</v>
      </c>
      <c r="B24" s="213" t="s">
        <v>918</v>
      </c>
      <c r="C24" s="211"/>
      <c r="D24" s="211"/>
      <c r="E24" s="210">
        <v>1.0349999999999999</v>
      </c>
      <c r="F24" s="232" t="s">
        <v>919</v>
      </c>
    </row>
    <row r="25" spans="1:6" ht="45" x14ac:dyDescent="0.25">
      <c r="A25" s="212">
        <v>6</v>
      </c>
      <c r="B25" s="231" t="s">
        <v>920</v>
      </c>
      <c r="C25" s="211" t="s">
        <v>921</v>
      </c>
      <c r="D25" s="211" t="s">
        <v>922</v>
      </c>
      <c r="E25" s="215">
        <f>E26*E27+E28+E29+E30</f>
        <v>2016.65</v>
      </c>
      <c r="F25" s="215"/>
    </row>
    <row r="26" spans="1:6" ht="38.25" x14ac:dyDescent="0.25">
      <c r="A26" s="216" t="s">
        <v>963</v>
      </c>
      <c r="B26" s="217" t="s">
        <v>964</v>
      </c>
      <c r="C26" s="211"/>
      <c r="D26" s="218" t="s">
        <v>925</v>
      </c>
      <c r="E26" s="224">
        <v>877.69</v>
      </c>
      <c r="F26" s="218" t="s">
        <v>926</v>
      </c>
    </row>
    <row r="27" spans="1:6" ht="38.25" x14ac:dyDescent="0.25">
      <c r="A27" s="216" t="s">
        <v>965</v>
      </c>
      <c r="B27" s="217" t="s">
        <v>928</v>
      </c>
      <c r="C27" s="233"/>
      <c r="D27" s="218"/>
      <c r="E27" s="224">
        <v>1.23</v>
      </c>
      <c r="F27" s="218" t="s">
        <v>929</v>
      </c>
    </row>
    <row r="28" spans="1:6" x14ac:dyDescent="0.25">
      <c r="A28" s="216" t="s">
        <v>966</v>
      </c>
      <c r="B28" s="217" t="s">
        <v>931</v>
      </c>
      <c r="C28" s="218" t="s">
        <v>133</v>
      </c>
      <c r="D28" s="218" t="s">
        <v>932</v>
      </c>
      <c r="E28" s="224">
        <v>325.38</v>
      </c>
      <c r="F28" s="218" t="s">
        <v>933</v>
      </c>
    </row>
    <row r="29" spans="1:6" ht="25.5" x14ac:dyDescent="0.25">
      <c r="A29" s="216" t="s">
        <v>967</v>
      </c>
      <c r="B29" s="217" t="s">
        <v>935</v>
      </c>
      <c r="C29" s="234">
        <v>1</v>
      </c>
      <c r="D29" s="210" t="s">
        <v>883</v>
      </c>
      <c r="E29" s="219">
        <f>C29*E28</f>
        <v>325.38</v>
      </c>
      <c r="F29" s="218" t="s">
        <v>936</v>
      </c>
    </row>
    <row r="30" spans="1:6" ht="25.5" x14ac:dyDescent="0.25">
      <c r="A30" s="216" t="s">
        <v>968</v>
      </c>
      <c r="B30" s="217" t="s">
        <v>938</v>
      </c>
      <c r="C30" s="234">
        <v>0.88</v>
      </c>
      <c r="D30" s="210" t="s">
        <v>883</v>
      </c>
      <c r="E30" s="219">
        <f>C30*E28</f>
        <v>286.33</v>
      </c>
      <c r="F30" s="218" t="s">
        <v>939</v>
      </c>
    </row>
    <row r="31" spans="1:6" x14ac:dyDescent="0.25">
      <c r="A31" s="212"/>
      <c r="B31" s="213" t="s">
        <v>940</v>
      </c>
      <c r="C31" s="211" t="s">
        <v>941</v>
      </c>
      <c r="D31" s="211" t="s">
        <v>879</v>
      </c>
      <c r="E31" s="210">
        <v>47</v>
      </c>
      <c r="F31" s="232"/>
    </row>
    <row r="32" spans="1:6" ht="30" x14ac:dyDescent="0.25">
      <c r="A32" s="212"/>
      <c r="B32" s="213" t="s">
        <v>969</v>
      </c>
      <c r="C32" s="211"/>
      <c r="D32" s="211" t="s">
        <v>883</v>
      </c>
      <c r="E32" s="215">
        <f>((E20*E21/E22)*E24*E25)/E31</f>
        <v>55.73</v>
      </c>
      <c r="F32" s="232"/>
    </row>
    <row r="33" spans="1:6" x14ac:dyDescent="0.25">
      <c r="A33" s="205"/>
      <c r="B33" s="206"/>
      <c r="C33" s="207"/>
      <c r="D33" s="207"/>
      <c r="E33" s="205"/>
      <c r="F33" s="205"/>
    </row>
    <row r="34" spans="1:6" x14ac:dyDescent="0.25">
      <c r="A34" s="205" t="s">
        <v>943</v>
      </c>
      <c r="B34" s="1072" t="s">
        <v>944</v>
      </c>
      <c r="C34" s="1072"/>
      <c r="D34" s="1072"/>
      <c r="E34" s="1072"/>
      <c r="F34" s="1072"/>
    </row>
    <row r="35" spans="1:6" x14ac:dyDescent="0.25">
      <c r="A35" s="205" t="s">
        <v>945</v>
      </c>
      <c r="B35" s="1072" t="s">
        <v>946</v>
      </c>
      <c r="C35" s="1072"/>
      <c r="D35" s="1072"/>
      <c r="E35" s="1072"/>
      <c r="F35" s="1072"/>
    </row>
    <row r="36" spans="1:6" x14ac:dyDescent="0.25">
      <c r="A36" s="205" t="s">
        <v>947</v>
      </c>
      <c r="B36" s="1072" t="s">
        <v>948</v>
      </c>
      <c r="C36" s="1072"/>
      <c r="D36" s="1072"/>
      <c r="E36" s="1072"/>
      <c r="F36" s="1072"/>
    </row>
    <row r="37" spans="1:6" x14ac:dyDescent="0.25">
      <c r="A37" s="205"/>
      <c r="B37" s="206"/>
      <c r="C37" s="207"/>
      <c r="D37" s="207"/>
      <c r="E37" s="205"/>
      <c r="F37" s="205"/>
    </row>
    <row r="38" spans="1:6" x14ac:dyDescent="0.25">
      <c r="A38" s="205"/>
      <c r="B38" s="206"/>
      <c r="C38" s="207"/>
      <c r="D38" s="207"/>
      <c r="E38" s="205"/>
      <c r="F38" s="205"/>
    </row>
    <row r="39" spans="1:6" x14ac:dyDescent="0.25">
      <c r="A39" s="205"/>
      <c r="B39" s="206"/>
      <c r="C39" s="207"/>
      <c r="D39" s="207"/>
      <c r="E39" s="205"/>
      <c r="F39" s="205"/>
    </row>
    <row r="40" spans="1:6" x14ac:dyDescent="0.25">
      <c r="A40" s="205"/>
      <c r="B40" s="206"/>
      <c r="C40" s="207"/>
      <c r="D40" s="207"/>
      <c r="E40" s="205"/>
      <c r="F40" s="205"/>
    </row>
    <row r="41" spans="1:6" x14ac:dyDescent="0.25">
      <c r="A41" s="205"/>
    </row>
    <row r="42" spans="1:6" x14ac:dyDescent="0.25">
      <c r="A42" s="205"/>
      <c r="B42" s="1076" t="s">
        <v>949</v>
      </c>
      <c r="C42" s="1076"/>
      <c r="D42" s="235"/>
      <c r="E42" s="1076" t="s">
        <v>869</v>
      </c>
      <c r="F42" s="1076"/>
    </row>
    <row r="43" spans="1:6" x14ac:dyDescent="0.25">
      <c r="A43" s="205"/>
      <c r="B43" s="235"/>
      <c r="C43" s="235"/>
      <c r="D43" s="235"/>
      <c r="E43" s="235"/>
    </row>
    <row r="44" spans="1:6" x14ac:dyDescent="0.25">
      <c r="A44" s="205"/>
      <c r="B44" s="1076" t="s">
        <v>182</v>
      </c>
      <c r="C44" s="1076"/>
      <c r="D44" s="235"/>
      <c r="E44" s="1076" t="s">
        <v>603</v>
      </c>
      <c r="F44" s="1076"/>
    </row>
    <row r="45" spans="1:6" x14ac:dyDescent="0.25">
      <c r="A45" s="205"/>
      <c r="B45" s="206"/>
      <c r="C45" s="207"/>
      <c r="D45" s="207"/>
      <c r="E45" s="205"/>
      <c r="F45" s="205"/>
    </row>
  </sheetData>
  <mergeCells count="11">
    <mergeCell ref="B36:F36"/>
    <mergeCell ref="B42:C42"/>
    <mergeCell ref="E42:F42"/>
    <mergeCell ref="B44:C44"/>
    <mergeCell ref="E44:F44"/>
    <mergeCell ref="B35:F35"/>
    <mergeCell ref="A2:F2"/>
    <mergeCell ref="A3:F3"/>
    <mergeCell ref="A4:F4"/>
    <mergeCell ref="B18:F18"/>
    <mergeCell ref="B34:F34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topLeftCell="A7" workbookViewId="0">
      <selection activeCell="B11" sqref="B11"/>
    </sheetView>
  </sheetViews>
  <sheetFormatPr defaultRowHeight="15" x14ac:dyDescent="0.25"/>
  <cols>
    <col min="1" max="1" width="10.7109375" customWidth="1"/>
    <col min="2" max="2" width="48.140625" customWidth="1"/>
    <col min="3" max="3" width="15.7109375" customWidth="1"/>
    <col min="4" max="4" width="10.85546875" customWidth="1"/>
    <col min="5" max="5" width="15.5703125" customWidth="1"/>
    <col min="6" max="6" width="15.7109375" customWidth="1"/>
    <col min="7" max="7" width="10.42578125" customWidth="1"/>
    <col min="8" max="8" width="15.28515625" customWidth="1"/>
    <col min="9" max="10" width="16.85546875" customWidth="1"/>
    <col min="11" max="11" width="15.5703125" customWidth="1"/>
  </cols>
  <sheetData>
    <row r="1" spans="1:11" x14ac:dyDescent="0.25">
      <c r="A1" s="1078"/>
      <c r="B1" s="1078"/>
      <c r="C1" s="1078"/>
      <c r="D1" s="1078"/>
      <c r="E1" s="1078"/>
      <c r="F1" s="1078"/>
      <c r="G1" s="1078"/>
      <c r="H1" s="1078"/>
      <c r="I1" s="1078"/>
      <c r="J1" s="1078"/>
      <c r="K1" s="1078"/>
    </row>
    <row r="2" spans="1:11" x14ac:dyDescent="0.25">
      <c r="B2" s="237"/>
      <c r="C2" s="237"/>
      <c r="D2" s="237"/>
      <c r="E2" s="237"/>
      <c r="F2" s="237"/>
      <c r="G2" s="237"/>
      <c r="H2" s="237"/>
      <c r="I2" s="237"/>
      <c r="J2" s="237"/>
      <c r="K2" s="237"/>
    </row>
    <row r="3" spans="1:11" ht="15.75" x14ac:dyDescent="0.25">
      <c r="A3" s="1079" t="s">
        <v>970</v>
      </c>
      <c r="B3" s="1079"/>
      <c r="C3" s="1079"/>
      <c r="D3" s="1079"/>
      <c r="E3" s="1079"/>
      <c r="F3" s="1079"/>
      <c r="G3" s="1079"/>
      <c r="H3" s="1079"/>
      <c r="I3" s="1079"/>
      <c r="J3" s="1079"/>
      <c r="K3" s="1079"/>
    </row>
    <row r="4" spans="1:11" x14ac:dyDescent="0.25">
      <c r="A4" s="1080" t="s">
        <v>971</v>
      </c>
      <c r="B4" s="1080"/>
      <c r="C4" s="1080"/>
      <c r="D4" s="1080"/>
      <c r="E4" s="1080"/>
      <c r="F4" s="1080"/>
      <c r="G4" s="1080"/>
      <c r="H4" s="1080"/>
      <c r="I4" s="1080"/>
      <c r="J4" s="1080"/>
      <c r="K4" s="1080"/>
    </row>
    <row r="5" spans="1:11" x14ac:dyDescent="0.25">
      <c r="B5" s="1080" t="s">
        <v>972</v>
      </c>
      <c r="C5" s="1080"/>
      <c r="D5" s="1080"/>
      <c r="E5" s="1080"/>
      <c r="F5" s="1080"/>
      <c r="G5" s="1080"/>
      <c r="H5" s="1080"/>
      <c r="I5" s="1080"/>
      <c r="J5" s="1080"/>
      <c r="K5" s="1080"/>
    </row>
    <row r="6" spans="1:11" x14ac:dyDescent="0.25">
      <c r="A6" s="1081" t="s">
        <v>10</v>
      </c>
      <c r="B6" s="1082"/>
      <c r="C6" s="1082"/>
      <c r="D6" s="1082"/>
      <c r="E6" s="1082"/>
      <c r="F6" s="1082"/>
      <c r="G6" s="1082"/>
      <c r="H6" s="1082"/>
      <c r="I6" s="1082"/>
      <c r="J6" s="1082"/>
      <c r="K6" s="1082"/>
    </row>
    <row r="7" spans="1:11" x14ac:dyDescent="0.25">
      <c r="A7" s="1077" t="s">
        <v>154</v>
      </c>
      <c r="B7" s="1077"/>
      <c r="C7" s="1077"/>
      <c r="D7" s="1077"/>
      <c r="E7" s="1077"/>
      <c r="F7" s="1077"/>
      <c r="G7" s="1077"/>
      <c r="H7" s="1077"/>
      <c r="I7" s="1077"/>
      <c r="J7" s="1077"/>
      <c r="K7" s="1077"/>
    </row>
    <row r="8" spans="1:11" x14ac:dyDescent="0.25">
      <c r="B8" s="238"/>
      <c r="C8" s="239"/>
      <c r="D8" s="240"/>
      <c r="E8" s="240"/>
      <c r="F8" s="240"/>
      <c r="G8" s="240"/>
      <c r="H8" s="240"/>
      <c r="I8" s="240"/>
      <c r="J8" s="240"/>
      <c r="K8" s="240"/>
    </row>
    <row r="9" spans="1:11" x14ac:dyDescent="0.25">
      <c r="A9" s="1084" t="s">
        <v>267</v>
      </c>
      <c r="B9" s="1084" t="s">
        <v>973</v>
      </c>
      <c r="C9" s="1086" t="s">
        <v>974</v>
      </c>
      <c r="D9" s="1087"/>
      <c r="E9" s="1088"/>
      <c r="F9" s="1086" t="s">
        <v>975</v>
      </c>
      <c r="G9" s="1087"/>
      <c r="H9" s="1088"/>
      <c r="I9" s="1089" t="s">
        <v>976</v>
      </c>
      <c r="J9" s="1090"/>
      <c r="K9" s="1084" t="s">
        <v>977</v>
      </c>
    </row>
    <row r="10" spans="1:11" ht="60" x14ac:dyDescent="0.25">
      <c r="A10" s="1085"/>
      <c r="B10" s="1085"/>
      <c r="C10" s="241" t="s">
        <v>978</v>
      </c>
      <c r="D10" s="241" t="s">
        <v>979</v>
      </c>
      <c r="E10" s="241" t="s">
        <v>980</v>
      </c>
      <c r="F10" s="241" t="s">
        <v>978</v>
      </c>
      <c r="G10" s="241" t="s">
        <v>981</v>
      </c>
      <c r="H10" s="241" t="s">
        <v>980</v>
      </c>
      <c r="I10" s="241" t="s">
        <v>982</v>
      </c>
      <c r="J10" s="241" t="s">
        <v>983</v>
      </c>
      <c r="K10" s="1085"/>
    </row>
    <row r="11" spans="1:11" x14ac:dyDescent="0.25">
      <c r="A11" s="241">
        <v>1</v>
      </c>
      <c r="B11" s="241">
        <f>A11+1</f>
        <v>2</v>
      </c>
      <c r="C11" s="241">
        <f t="shared" ref="C11:D11" si="0">B11+1</f>
        <v>3</v>
      </c>
      <c r="D11" s="241">
        <f t="shared" si="0"/>
        <v>4</v>
      </c>
      <c r="E11" s="241">
        <f>D11+1</f>
        <v>5</v>
      </c>
      <c r="F11" s="241">
        <f t="shared" ref="F11:K11" si="1">E11+1</f>
        <v>6</v>
      </c>
      <c r="G11" s="241">
        <f t="shared" si="1"/>
        <v>7</v>
      </c>
      <c r="H11" s="241">
        <f t="shared" si="1"/>
        <v>8</v>
      </c>
      <c r="I11" s="241">
        <f t="shared" si="1"/>
        <v>9</v>
      </c>
      <c r="J11" s="241">
        <f t="shared" si="1"/>
        <v>10</v>
      </c>
      <c r="K11" s="241">
        <f t="shared" si="1"/>
        <v>11</v>
      </c>
    </row>
    <row r="12" spans="1:11" ht="45" x14ac:dyDescent="0.25">
      <c r="A12" s="241">
        <v>1</v>
      </c>
      <c r="B12" s="242" t="s">
        <v>10</v>
      </c>
      <c r="C12" s="243">
        <f>1563412.59+152424.57+51550.56+5703.86</f>
        <v>1773091.58</v>
      </c>
      <c r="D12" s="244">
        <v>11.7</v>
      </c>
      <c r="E12" s="245">
        <f>C12/D12</f>
        <v>151546.29</v>
      </c>
      <c r="F12" s="243">
        <v>48866.89</v>
      </c>
      <c r="G12" s="241">
        <f>K16</f>
        <v>6.12</v>
      </c>
      <c r="H12" s="244">
        <f>F12/G12</f>
        <v>7984.79</v>
      </c>
      <c r="I12" s="244">
        <f>E12+H12</f>
        <v>159531.07999999999</v>
      </c>
      <c r="J12" s="244">
        <f>I12/1000</f>
        <v>159.53</v>
      </c>
      <c r="K12" s="246">
        <f>IF(J12&lt;30,[5]ПП468!$B$19,IF(AND('[5]индексы к СМР'!J12&lt;50,'[5]индексы к СМР'!J12&gt;30),[5]ПП468!$B$20,IF(AND('[5]индексы к СМР'!J12&lt;70,'[5]индексы к СМР'!J12&gt;50),[5]ПП468!$B$21,IF(AND('[5]индексы к СМР'!J12&lt;90,'[5]индексы к СМР'!J12&gt;70),[5]ПП468!$B$22,IF(AND('[5]индексы к СМР'!J12&lt;125,'[5]индексы к СМР'!J12&gt;90),[5]ПП468!$B$23,IF(AND('[5]индексы к СМР'!J12&lt;150,'[5]индексы к СМР'!J12&gt;125),[5]ПП468!$B$24,IF(AND('[5]индексы к СМР'!J12&lt;200,'[5]индексы к СМР'!J12&gt;150),[5]ПП468!$B$25,IF(AND('[5]индексы к СМР'!J12&lt;300,'[5]индексы к СМР'!J12&gt;200),[5]ПП468!$B$26,IF(AND('[5]индексы к СМР'!J12&lt;400,'[5]индексы к СМР'!J12&gt;300),[5]ПП468!$B$27,IF(AND('[5]индексы к СМР'!J12&lt;500,'[5]индексы к СМР'!J12&gt;400),[5]ПП468!$B$28,IF(AND('[5]индексы к СМР'!J12&lt;600,'[5]индексы к СМР'!J12&gt;500),[5]ПП468!$B$29,IF(AND('[5]индексы к СМР'!J12&lt;750,'[5]индексы к СМР'!J12&gt;600),[5]ПП468!$B$30,IF(AND('[5]индексы к СМР'!J12&lt;900,'[5]индексы к СМР'!J12&gt;750),[5]ПП468!$B$31,IF(J12&gt;900,ROUND(100*0.04193*POWER(J12,0.8022)/J12,2),0))))))))))))))</f>
        <v>1.47</v>
      </c>
    </row>
    <row r="13" spans="1:11" x14ac:dyDescent="0.25">
      <c r="B13" s="247"/>
      <c r="C13" s="248"/>
      <c r="D13" s="249"/>
      <c r="E13" s="249"/>
      <c r="F13" s="250"/>
      <c r="G13" s="249"/>
      <c r="H13" s="249"/>
      <c r="I13" s="251"/>
      <c r="J13" s="251"/>
      <c r="K13" s="251"/>
    </row>
    <row r="14" spans="1:11" x14ac:dyDescent="0.25">
      <c r="A14" s="1083" t="s">
        <v>984</v>
      </c>
      <c r="B14" s="1083"/>
      <c r="C14" s="1083"/>
      <c r="D14" s="1083"/>
      <c r="E14" s="1083"/>
      <c r="F14" s="1083"/>
      <c r="G14" s="1083"/>
      <c r="H14" s="1083"/>
      <c r="I14" s="1083"/>
      <c r="J14" s="1083"/>
      <c r="K14" s="1083"/>
    </row>
    <row r="15" spans="1:11" x14ac:dyDescent="0.25">
      <c r="A15" s="1083" t="s">
        <v>985</v>
      </c>
      <c r="B15" s="1083"/>
      <c r="C15" s="252">
        <v>11.7</v>
      </c>
      <c r="D15" s="237"/>
      <c r="E15" s="253"/>
      <c r="F15" s="253"/>
      <c r="G15" s="253"/>
      <c r="H15" s="253"/>
      <c r="I15" s="253"/>
      <c r="J15" s="253"/>
      <c r="K15" s="253"/>
    </row>
    <row r="16" spans="1:11" x14ac:dyDescent="0.25">
      <c r="A16" s="1083" t="s">
        <v>986</v>
      </c>
      <c r="B16" s="1083"/>
      <c r="C16" s="1083"/>
      <c r="D16" s="1083"/>
      <c r="E16" s="1083"/>
      <c r="F16" s="1083"/>
      <c r="G16" s="1083"/>
      <c r="H16" s="1083"/>
      <c r="I16" s="1083"/>
      <c r="J16" s="1083"/>
      <c r="K16">
        <v>6.12</v>
      </c>
    </row>
    <row r="17" spans="1:11" x14ac:dyDescent="0.25">
      <c r="A17" s="1083" t="s">
        <v>987</v>
      </c>
      <c r="B17" s="1083"/>
      <c r="C17" s="1083"/>
      <c r="D17" s="1083"/>
      <c r="E17" s="1083"/>
      <c r="F17" s="1083"/>
      <c r="G17" s="1083"/>
      <c r="H17" s="1083"/>
      <c r="I17" s="1083"/>
      <c r="J17" s="1083"/>
      <c r="K17" s="1083"/>
    </row>
    <row r="18" spans="1:11" x14ac:dyDescent="0.25">
      <c r="A18" s="1083" t="s">
        <v>988</v>
      </c>
      <c r="B18" s="1083"/>
      <c r="C18" s="1083"/>
      <c r="D18" s="1083"/>
      <c r="E18" s="1083"/>
      <c r="F18" s="1083"/>
      <c r="G18" s="1083"/>
      <c r="H18" s="1083"/>
      <c r="I18" s="1083"/>
      <c r="J18" s="1083"/>
      <c r="K18" s="1083"/>
    </row>
    <row r="19" spans="1:11" x14ac:dyDescent="0.25">
      <c r="A19" s="1083"/>
      <c r="B19" s="1083"/>
      <c r="C19" s="1083"/>
      <c r="D19" s="1083"/>
      <c r="E19" s="1083"/>
      <c r="F19" s="1083"/>
      <c r="G19" s="1083"/>
      <c r="H19" s="1083"/>
      <c r="I19" s="1083"/>
      <c r="J19" s="1083"/>
      <c r="K19" s="1083"/>
    </row>
    <row r="20" spans="1:11" x14ac:dyDescent="0.25">
      <c r="B20" s="237">
        <v>1563413340</v>
      </c>
      <c r="C20" s="237"/>
      <c r="D20" s="237"/>
      <c r="E20" s="237"/>
      <c r="F20" s="237"/>
      <c r="G20" s="237"/>
      <c r="H20" s="237"/>
      <c r="I20" s="237"/>
      <c r="J20" s="237"/>
      <c r="K20" s="237"/>
    </row>
    <row r="21" spans="1:11" x14ac:dyDescent="0.25">
      <c r="A21" s="254" t="s">
        <v>179</v>
      </c>
      <c r="B21" s="1091" t="s">
        <v>180</v>
      </c>
      <c r="C21" s="1091"/>
      <c r="D21" s="1092" t="s">
        <v>989</v>
      </c>
      <c r="E21" s="1092"/>
      <c r="F21" s="1091" t="s">
        <v>869</v>
      </c>
      <c r="G21" s="1091"/>
      <c r="H21" s="1091"/>
      <c r="I21" s="237"/>
      <c r="J21" s="237"/>
      <c r="K21" s="237"/>
    </row>
    <row r="22" spans="1:11" x14ac:dyDescent="0.25">
      <c r="A22" s="254"/>
      <c r="B22" s="1078" t="s">
        <v>990</v>
      </c>
      <c r="C22" s="1078"/>
      <c r="D22" s="1078" t="s">
        <v>991</v>
      </c>
      <c r="E22" s="1078"/>
      <c r="F22" s="1078" t="s">
        <v>992</v>
      </c>
      <c r="G22" s="1078"/>
      <c r="H22" s="1078"/>
      <c r="I22" s="237"/>
      <c r="J22" s="237"/>
      <c r="K22" s="237"/>
    </row>
    <row r="23" spans="1:11" x14ac:dyDescent="0.25">
      <c r="A23" s="254"/>
      <c r="B23" s="237"/>
      <c r="C23" s="237"/>
      <c r="D23" s="237"/>
      <c r="E23" s="237"/>
      <c r="F23" s="237"/>
      <c r="G23" s="237"/>
      <c r="H23" s="237"/>
      <c r="I23" s="237"/>
      <c r="J23" s="237"/>
      <c r="K23" s="237"/>
    </row>
    <row r="24" spans="1:11" x14ac:dyDescent="0.25">
      <c r="A24" s="254" t="s">
        <v>182</v>
      </c>
      <c r="B24" s="1091" t="s">
        <v>183</v>
      </c>
      <c r="C24" s="1091"/>
      <c r="D24" s="1092" t="s">
        <v>989</v>
      </c>
      <c r="E24" s="1092"/>
      <c r="F24" s="1091" t="s">
        <v>603</v>
      </c>
      <c r="G24" s="1091"/>
      <c r="H24" s="1091"/>
      <c r="I24" s="237"/>
      <c r="J24" s="237"/>
      <c r="K24" s="237"/>
    </row>
    <row r="25" spans="1:11" x14ac:dyDescent="0.25">
      <c r="A25" s="255"/>
      <c r="B25" s="1078" t="s">
        <v>990</v>
      </c>
      <c r="C25" s="1078"/>
      <c r="D25" s="1078" t="s">
        <v>991</v>
      </c>
      <c r="E25" s="1078"/>
      <c r="F25" s="1078" t="s">
        <v>992</v>
      </c>
      <c r="G25" s="1078"/>
      <c r="H25" s="1078"/>
      <c r="I25" s="237"/>
      <c r="J25" s="237"/>
      <c r="K25" s="237"/>
    </row>
    <row r="26" spans="1:11" x14ac:dyDescent="0.25">
      <c r="B26" s="237"/>
      <c r="C26" s="237"/>
      <c r="D26" s="237"/>
      <c r="E26" s="237"/>
      <c r="F26" s="237"/>
      <c r="G26" s="237"/>
      <c r="H26" s="237"/>
      <c r="I26" s="237"/>
      <c r="J26" s="237"/>
      <c r="K26" s="237"/>
    </row>
  </sheetData>
  <mergeCells count="30">
    <mergeCell ref="B24:C24"/>
    <mergeCell ref="D24:E24"/>
    <mergeCell ref="F24:H24"/>
    <mergeCell ref="B25:C25"/>
    <mergeCell ref="D25:E25"/>
    <mergeCell ref="F25:H25"/>
    <mergeCell ref="B21:C21"/>
    <mergeCell ref="D21:E21"/>
    <mergeCell ref="F21:H21"/>
    <mergeCell ref="B22:C22"/>
    <mergeCell ref="D22:E22"/>
    <mergeCell ref="F22:H22"/>
    <mergeCell ref="A19:K19"/>
    <mergeCell ref="A9:A10"/>
    <mergeCell ref="B9:B10"/>
    <mergeCell ref="C9:E9"/>
    <mergeCell ref="F9:H9"/>
    <mergeCell ref="I9:J9"/>
    <mergeCell ref="K9:K10"/>
    <mergeCell ref="A14:K14"/>
    <mergeCell ref="A15:B15"/>
    <mergeCell ref="A16:J16"/>
    <mergeCell ref="A17:K17"/>
    <mergeCell ref="A18:K18"/>
    <mergeCell ref="A7:K7"/>
    <mergeCell ref="A1:K1"/>
    <mergeCell ref="A3:K3"/>
    <mergeCell ref="A4:K4"/>
    <mergeCell ref="B5:K5"/>
    <mergeCell ref="A6:K6"/>
  </mergeCells>
  <pageMargins left="0.70866141732283472" right="0.70866141732283472" top="0.74803149606299213" bottom="0.74803149606299213" header="0.31496062992125984" footer="0.31496062992125984"/>
  <pageSetup paperSize="9" scale="68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"/>
  <sheetViews>
    <sheetView workbookViewId="0">
      <selection activeCell="G23" sqref="G23"/>
    </sheetView>
  </sheetViews>
  <sheetFormatPr defaultRowHeight="15" x14ac:dyDescent="0.25"/>
  <cols>
    <col min="1" max="1" width="12.7109375" customWidth="1"/>
    <col min="2" max="2" width="27.140625" customWidth="1"/>
    <col min="5" max="5" width="10.5703125" bestFit="1" customWidth="1"/>
    <col min="6" max="6" width="7.140625" customWidth="1"/>
    <col min="7" max="7" width="13.140625" customWidth="1"/>
    <col min="8" max="8" width="0" hidden="1" customWidth="1"/>
    <col min="9" max="9" width="7.5703125" customWidth="1"/>
    <col min="10" max="10" width="12" customWidth="1"/>
  </cols>
  <sheetData>
    <row r="1" spans="1:10" x14ac:dyDescent="0.25">
      <c r="A1" s="1093" t="s">
        <v>993</v>
      </c>
      <c r="B1" s="1094"/>
      <c r="C1" s="1094"/>
      <c r="D1" s="1094"/>
      <c r="E1" s="1094"/>
      <c r="F1" s="1094"/>
      <c r="G1" s="1094"/>
      <c r="H1" s="1094"/>
      <c r="I1" s="1094"/>
      <c r="J1" s="1095"/>
    </row>
    <row r="2" spans="1:10" ht="45" customHeight="1" x14ac:dyDescent="0.25">
      <c r="A2" s="1096" t="s">
        <v>994</v>
      </c>
      <c r="B2" s="1097"/>
      <c r="C2" s="1097"/>
      <c r="D2" s="1097"/>
      <c r="E2" s="1097"/>
      <c r="F2" s="1097"/>
      <c r="G2" s="1097"/>
      <c r="H2" s="1097"/>
      <c r="I2" s="1097"/>
      <c r="J2" s="1098"/>
    </row>
    <row r="3" spans="1:10" ht="33" customHeight="1" x14ac:dyDescent="0.25">
      <c r="A3" s="1099" t="s">
        <v>995</v>
      </c>
      <c r="B3" s="1100"/>
      <c r="C3" s="1101" t="s">
        <v>10</v>
      </c>
      <c r="D3" s="1100"/>
      <c r="E3" s="1100"/>
      <c r="F3" s="1100"/>
      <c r="G3" s="1100"/>
      <c r="H3" s="1100"/>
      <c r="I3" s="1100"/>
      <c r="J3" s="1102"/>
    </row>
    <row r="4" spans="1:10" x14ac:dyDescent="0.25">
      <c r="A4" s="1099" t="s">
        <v>996</v>
      </c>
      <c r="B4" s="1100"/>
      <c r="C4" s="1101" t="s">
        <v>997</v>
      </c>
      <c r="D4" s="1100"/>
      <c r="E4" s="1100"/>
      <c r="F4" s="1100"/>
      <c r="G4" s="1100"/>
      <c r="H4" s="1100"/>
      <c r="I4" s="1100"/>
      <c r="J4" s="1102"/>
    </row>
    <row r="5" spans="1:10" x14ac:dyDescent="0.25">
      <c r="A5" s="1099" t="s">
        <v>998</v>
      </c>
      <c r="B5" s="1100"/>
      <c r="C5" s="1101" t="s">
        <v>999</v>
      </c>
      <c r="D5" s="1100"/>
      <c r="E5" s="1100"/>
      <c r="F5" s="1100"/>
      <c r="G5" s="1100"/>
      <c r="H5" s="1100"/>
      <c r="I5" s="1100"/>
      <c r="J5" s="1102"/>
    </row>
    <row r="6" spans="1:10" x14ac:dyDescent="0.25">
      <c r="A6" s="1099" t="s">
        <v>1000</v>
      </c>
      <c r="B6" s="1100"/>
      <c r="C6" s="1101" t="s">
        <v>1001</v>
      </c>
      <c r="D6" s="1100"/>
      <c r="E6" s="1100"/>
      <c r="F6" s="1100"/>
      <c r="G6" s="1100"/>
      <c r="H6" s="1100"/>
      <c r="I6" s="1100"/>
      <c r="J6" s="1102"/>
    </row>
    <row r="7" spans="1:10" x14ac:dyDescent="0.25">
      <c r="A7" s="1099" t="s">
        <v>1002</v>
      </c>
      <c r="B7" s="1100"/>
      <c r="C7" s="1101" t="s">
        <v>265</v>
      </c>
      <c r="D7" s="1100"/>
      <c r="E7" s="1100"/>
      <c r="F7" s="1100"/>
      <c r="G7" s="1100"/>
      <c r="H7" s="1100"/>
      <c r="I7" s="1100"/>
      <c r="J7" s="1102"/>
    </row>
    <row r="8" spans="1:10" x14ac:dyDescent="0.25">
      <c r="A8" s="256"/>
      <c r="B8" s="257"/>
      <c r="C8" s="257"/>
      <c r="D8" s="257"/>
      <c r="E8" s="257"/>
      <c r="F8" s="257"/>
      <c r="G8" s="257"/>
      <c r="H8" s="257"/>
      <c r="I8" s="257"/>
      <c r="J8" s="258"/>
    </row>
    <row r="9" spans="1:10" x14ac:dyDescent="0.25">
      <c r="A9" s="1110" t="s">
        <v>1003</v>
      </c>
      <c r="B9" s="1111"/>
      <c r="C9" s="1111"/>
      <c r="D9" s="1111"/>
      <c r="E9" s="1111"/>
      <c r="F9" s="1111"/>
      <c r="G9" s="1111"/>
      <c r="H9" s="1111"/>
      <c r="I9" s="1111"/>
      <c r="J9" s="1112"/>
    </row>
    <row r="10" spans="1:10" ht="90" x14ac:dyDescent="0.25">
      <c r="A10" s="259" t="s">
        <v>1004</v>
      </c>
      <c r="B10" s="1113" t="s">
        <v>1005</v>
      </c>
      <c r="C10" s="1114"/>
      <c r="D10" s="1115"/>
      <c r="E10" s="1116" t="s">
        <v>1006</v>
      </c>
      <c r="F10" s="1105"/>
      <c r="G10" s="260" t="s">
        <v>1007</v>
      </c>
      <c r="H10" s="1116" t="s">
        <v>1008</v>
      </c>
      <c r="I10" s="1105"/>
      <c r="J10" s="261" t="s">
        <v>1009</v>
      </c>
    </row>
    <row r="11" spans="1:10" ht="22.5" x14ac:dyDescent="0.25">
      <c r="A11" s="262" t="s">
        <v>1010</v>
      </c>
      <c r="B11" s="1117">
        <f>'[6]Смета №1 ПД'!E350</f>
        <v>2820476.81</v>
      </c>
      <c r="C11" s="1118"/>
      <c r="D11" s="1119"/>
      <c r="E11" s="1120">
        <f>B11+B12</f>
        <v>2820476.81</v>
      </c>
      <c r="F11" s="1121"/>
      <c r="G11" s="1124">
        <v>11.88</v>
      </c>
      <c r="H11" s="1120">
        <v>7.44</v>
      </c>
      <c r="I11" s="1121"/>
      <c r="J11" s="1126">
        <f>E11*G11%*H11</f>
        <v>2492940.48</v>
      </c>
    </row>
    <row r="12" spans="1:10" ht="22.5" x14ac:dyDescent="0.25">
      <c r="A12" s="262" t="s">
        <v>1011</v>
      </c>
      <c r="B12" s="1117">
        <v>0</v>
      </c>
      <c r="C12" s="1118"/>
      <c r="D12" s="1119"/>
      <c r="E12" s="1122"/>
      <c r="F12" s="1123"/>
      <c r="G12" s="1125"/>
      <c r="H12" s="1122"/>
      <c r="I12" s="1123"/>
      <c r="J12" s="1127"/>
    </row>
    <row r="13" spans="1:10" x14ac:dyDescent="0.25">
      <c r="A13" s="1103" t="s">
        <v>1012</v>
      </c>
      <c r="B13" s="1104"/>
      <c r="C13" s="1104"/>
      <c r="D13" s="1104"/>
      <c r="E13" s="1104"/>
      <c r="F13" s="1104"/>
      <c r="G13" s="1104"/>
      <c r="H13" s="1104"/>
      <c r="I13" s="1105"/>
      <c r="J13" s="263">
        <f>+J11</f>
        <v>2492940.48</v>
      </c>
    </row>
    <row r="14" spans="1:10" x14ac:dyDescent="0.25">
      <c r="A14" s="256"/>
      <c r="B14" s="257"/>
      <c r="C14" s="257"/>
      <c r="D14" s="257"/>
      <c r="E14" s="257"/>
      <c r="F14" s="257"/>
      <c r="G14" s="257"/>
      <c r="H14" s="257"/>
      <c r="I14" s="257"/>
      <c r="J14" s="258"/>
    </row>
    <row r="15" spans="1:10" x14ac:dyDescent="0.25">
      <c r="A15" s="256"/>
      <c r="B15" s="264" t="s">
        <v>602</v>
      </c>
      <c r="C15" s="264"/>
      <c r="D15" s="264"/>
      <c r="E15" s="264"/>
      <c r="F15" s="264"/>
      <c r="G15" s="257"/>
      <c r="H15" s="257"/>
      <c r="I15" s="1106" t="s">
        <v>603</v>
      </c>
      <c r="J15" s="1107"/>
    </row>
    <row r="16" spans="1:10" x14ac:dyDescent="0.25">
      <c r="A16" s="256"/>
      <c r="B16" s="264"/>
      <c r="C16" s="264"/>
      <c r="D16" s="264"/>
      <c r="E16" s="264"/>
      <c r="F16" s="264"/>
      <c r="G16" s="257"/>
      <c r="H16" s="257"/>
      <c r="I16" s="257"/>
      <c r="J16" s="258"/>
    </row>
    <row r="17" spans="1:10" ht="15.75" thickBot="1" x14ac:dyDescent="0.3">
      <c r="A17" s="265"/>
      <c r="B17" s="266" t="s">
        <v>1013</v>
      </c>
      <c r="C17" s="266"/>
      <c r="D17" s="266"/>
      <c r="E17" s="266"/>
      <c r="F17" s="266"/>
      <c r="G17" s="267"/>
      <c r="H17" s="267"/>
      <c r="I17" s="1108" t="s">
        <v>1014</v>
      </c>
      <c r="J17" s="1109"/>
    </row>
  </sheetData>
  <mergeCells count="25">
    <mergeCell ref="A13:I13"/>
    <mergeCell ref="I15:J15"/>
    <mergeCell ref="I17:J17"/>
    <mergeCell ref="A9:J9"/>
    <mergeCell ref="B10:D10"/>
    <mergeCell ref="E10:F10"/>
    <mergeCell ref="H10:I10"/>
    <mergeCell ref="B11:D11"/>
    <mergeCell ref="E11:F12"/>
    <mergeCell ref="G11:G12"/>
    <mergeCell ref="H11:I12"/>
    <mergeCell ref="J11:J12"/>
    <mergeCell ref="B12:D12"/>
    <mergeCell ref="A5:B5"/>
    <mergeCell ref="C5:J5"/>
    <mergeCell ref="A6:B6"/>
    <mergeCell ref="C6:J6"/>
    <mergeCell ref="A7:B7"/>
    <mergeCell ref="C7:J7"/>
    <mergeCell ref="A1:J1"/>
    <mergeCell ref="A2:J2"/>
    <mergeCell ref="A3:B3"/>
    <mergeCell ref="C3:J3"/>
    <mergeCell ref="A4:B4"/>
    <mergeCell ref="C4:J4"/>
  </mergeCells>
  <pageMargins left="0.7" right="0.7" top="0.75" bottom="0.75" header="0.3" footer="0.3"/>
  <pageSetup paperSize="9" scale="80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6"/>
  <sheetViews>
    <sheetView topLeftCell="A34" workbookViewId="0">
      <selection activeCell="C14" sqref="C14"/>
    </sheetView>
  </sheetViews>
  <sheetFormatPr defaultRowHeight="15" x14ac:dyDescent="0.25"/>
  <cols>
    <col min="1" max="1" width="10" customWidth="1"/>
    <col min="2" max="2" width="52.7109375" customWidth="1"/>
    <col min="3" max="3" width="30.28515625" customWidth="1"/>
    <col min="4" max="4" width="10.42578125" customWidth="1"/>
    <col min="5" max="5" width="22.85546875" customWidth="1"/>
    <col min="6" max="6" width="15.42578125" customWidth="1"/>
  </cols>
  <sheetData>
    <row r="1" spans="1:6" ht="15.75" x14ac:dyDescent="0.25">
      <c r="A1" s="1133" t="s">
        <v>1015</v>
      </c>
      <c r="B1" s="1133"/>
      <c r="C1" s="1133"/>
      <c r="D1" s="1133"/>
      <c r="E1" s="1133"/>
      <c r="F1" s="1133"/>
    </row>
    <row r="2" spans="1:6" ht="15.75" x14ac:dyDescent="0.25">
      <c r="A2" s="1134" t="s">
        <v>1016</v>
      </c>
      <c r="B2" s="1134"/>
      <c r="C2" s="1134"/>
      <c r="D2" s="1134"/>
      <c r="E2" s="1134"/>
      <c r="F2" s="1134"/>
    </row>
    <row r="3" spans="1:6" ht="16.5" thickBot="1" x14ac:dyDescent="0.3">
      <c r="A3" s="1135" t="s">
        <v>1017</v>
      </c>
      <c r="B3" s="1135"/>
      <c r="C3" s="1135"/>
      <c r="D3" s="1135"/>
      <c r="E3" s="1135"/>
      <c r="F3" s="1135"/>
    </row>
    <row r="4" spans="1:6" x14ac:dyDescent="0.25">
      <c r="A4" s="1136" t="s">
        <v>1018</v>
      </c>
      <c r="B4" s="1137"/>
      <c r="C4" s="1136" t="s">
        <v>1019</v>
      </c>
      <c r="D4" s="1142"/>
      <c r="E4" s="1142"/>
      <c r="F4" s="1143"/>
    </row>
    <row r="5" spans="1:6" x14ac:dyDescent="0.25">
      <c r="A5" s="1138"/>
      <c r="B5" s="1139"/>
      <c r="C5" s="1144"/>
      <c r="D5" s="1145"/>
      <c r="E5" s="1145"/>
      <c r="F5" s="1146"/>
    </row>
    <row r="6" spans="1:6" ht="15.75" thickBot="1" x14ac:dyDescent="0.3">
      <c r="A6" s="1140"/>
      <c r="B6" s="1141"/>
      <c r="C6" s="1147"/>
      <c r="D6" s="1148"/>
      <c r="E6" s="1148"/>
      <c r="F6" s="1149"/>
    </row>
    <row r="7" spans="1:6" ht="16.5" thickBot="1" x14ac:dyDescent="0.3">
      <c r="A7" s="1128" t="s">
        <v>1020</v>
      </c>
      <c r="B7" s="1129"/>
      <c r="C7" s="1130" t="s">
        <v>1021</v>
      </c>
      <c r="D7" s="1131"/>
      <c r="E7" s="1131"/>
      <c r="F7" s="1132"/>
    </row>
    <row r="8" spans="1:6" x14ac:dyDescent="0.25">
      <c r="A8" s="1136" t="s">
        <v>1000</v>
      </c>
      <c r="B8" s="1137"/>
      <c r="C8" s="1136" t="s">
        <v>1022</v>
      </c>
      <c r="D8" s="1142"/>
      <c r="E8" s="1142"/>
      <c r="F8" s="1143"/>
    </row>
    <row r="9" spans="1:6" ht="15.75" thickBot="1" x14ac:dyDescent="0.3">
      <c r="A9" s="1140"/>
      <c r="B9" s="1141"/>
      <c r="C9" s="1147"/>
      <c r="D9" s="1148"/>
      <c r="E9" s="1148"/>
      <c r="F9" s="1149"/>
    </row>
    <row r="10" spans="1:6" x14ac:dyDescent="0.25">
      <c r="A10" s="1150" t="s">
        <v>1023</v>
      </c>
      <c r="B10" s="1150" t="s">
        <v>1024</v>
      </c>
      <c r="C10" s="1150" t="s">
        <v>1025</v>
      </c>
      <c r="D10" s="1136" t="s">
        <v>1026</v>
      </c>
      <c r="E10" s="1139"/>
      <c r="F10" s="1150" t="s">
        <v>1027</v>
      </c>
    </row>
    <row r="11" spans="1:6" x14ac:dyDescent="0.25">
      <c r="A11" s="1151"/>
      <c r="B11" s="1151"/>
      <c r="C11" s="1151"/>
      <c r="D11" s="1138"/>
      <c r="E11" s="1139"/>
      <c r="F11" s="1151"/>
    </row>
    <row r="12" spans="1:6" x14ac:dyDescent="0.25">
      <c r="A12" s="1151"/>
      <c r="B12" s="1151"/>
      <c r="C12" s="1151"/>
      <c r="D12" s="1138"/>
      <c r="E12" s="1139"/>
      <c r="F12" s="1151"/>
    </row>
    <row r="13" spans="1:6" ht="15.75" thickBot="1" x14ac:dyDescent="0.3">
      <c r="A13" s="1152"/>
      <c r="B13" s="1152"/>
      <c r="C13" s="1152"/>
      <c r="D13" s="1140"/>
      <c r="E13" s="1141"/>
      <c r="F13" s="1152"/>
    </row>
    <row r="14" spans="1:6" ht="16.5" thickBot="1" x14ac:dyDescent="0.3">
      <c r="A14" s="268">
        <v>1</v>
      </c>
      <c r="B14" s="268">
        <v>2</v>
      </c>
      <c r="C14" s="268">
        <v>3</v>
      </c>
      <c r="D14" s="1156">
        <v>4</v>
      </c>
      <c r="E14" s="1157"/>
      <c r="F14" s="268">
        <v>5</v>
      </c>
    </row>
    <row r="15" spans="1:6" ht="16.5" thickBot="1" x14ac:dyDescent="0.3">
      <c r="A15" s="1158" t="s">
        <v>1028</v>
      </c>
      <c r="B15" s="1159"/>
      <c r="C15" s="1159"/>
      <c r="D15" s="1159"/>
      <c r="E15" s="1159"/>
      <c r="F15" s="1160"/>
    </row>
    <row r="16" spans="1:6" ht="16.5" thickBot="1" x14ac:dyDescent="0.3">
      <c r="A16" s="1161" t="s">
        <v>1029</v>
      </c>
      <c r="B16" s="1162"/>
      <c r="C16" s="1162"/>
      <c r="D16" s="1162"/>
      <c r="E16" s="1162"/>
      <c r="F16" s="1163"/>
    </row>
    <row r="17" spans="1:6" ht="15.75" x14ac:dyDescent="0.25">
      <c r="A17" s="1164" t="s">
        <v>1030</v>
      </c>
      <c r="B17" s="1166" t="s">
        <v>1031</v>
      </c>
      <c r="C17" s="1167"/>
      <c r="D17" s="1167"/>
      <c r="E17" s="1167"/>
      <c r="F17" s="1168"/>
    </row>
    <row r="18" spans="1:6" ht="94.5" x14ac:dyDescent="0.25">
      <c r="A18" s="1165"/>
      <c r="B18" s="269" t="s">
        <v>1032</v>
      </c>
      <c r="C18" s="270" t="s">
        <v>1033</v>
      </c>
      <c r="D18" s="271">
        <v>20</v>
      </c>
      <c r="E18" s="272" t="s">
        <v>1034</v>
      </c>
      <c r="F18" s="273">
        <f>D18*6.9*0.9*1.05</f>
        <v>130.41</v>
      </c>
    </row>
    <row r="19" spans="1:6" ht="78.75" x14ac:dyDescent="0.25">
      <c r="A19" s="274" t="s">
        <v>1035</v>
      </c>
      <c r="B19" s="275" t="s">
        <v>1036</v>
      </c>
      <c r="C19" s="276" t="s">
        <v>1037</v>
      </c>
      <c r="D19" s="277">
        <v>8.048</v>
      </c>
      <c r="E19" s="278" t="s">
        <v>1038</v>
      </c>
      <c r="F19" s="279">
        <f>D19*12.5*0.6</f>
        <v>60.36</v>
      </c>
    </row>
    <row r="20" spans="1:6" ht="16.5" thickBot="1" x14ac:dyDescent="0.3">
      <c r="A20" s="280" t="s">
        <v>1039</v>
      </c>
      <c r="B20" s="1169" t="s">
        <v>1040</v>
      </c>
      <c r="C20" s="1170"/>
      <c r="D20" s="1170"/>
      <c r="E20" s="1171"/>
      <c r="F20" s="281">
        <f>F18+F19</f>
        <v>190.77</v>
      </c>
    </row>
    <row r="21" spans="1:6" ht="15.75" x14ac:dyDescent="0.25">
      <c r="A21" s="1172" t="s">
        <v>1041</v>
      </c>
      <c r="B21" s="1175" t="s">
        <v>1042</v>
      </c>
      <c r="C21" s="1176"/>
      <c r="D21" s="1176"/>
      <c r="E21" s="1176"/>
      <c r="F21" s="1177"/>
    </row>
    <row r="22" spans="1:6" ht="94.5" x14ac:dyDescent="0.25">
      <c r="A22" s="1173"/>
      <c r="B22" s="282" t="s">
        <v>1043</v>
      </c>
      <c r="C22" s="283" t="s">
        <v>1044</v>
      </c>
      <c r="D22" s="284">
        <v>4</v>
      </c>
      <c r="E22" s="285" t="s">
        <v>1045</v>
      </c>
      <c r="F22" s="286">
        <f>D22*19.7</f>
        <v>78.8</v>
      </c>
    </row>
    <row r="23" spans="1:6" ht="110.25" x14ac:dyDescent="0.25">
      <c r="A23" s="1173"/>
      <c r="B23" s="287" t="s">
        <v>1046</v>
      </c>
      <c r="C23" s="288" t="s">
        <v>1047</v>
      </c>
      <c r="D23" s="289">
        <v>4</v>
      </c>
      <c r="E23" s="271" t="s">
        <v>1048</v>
      </c>
      <c r="F23" s="290">
        <f>D23*95.8</f>
        <v>383.2</v>
      </c>
    </row>
    <row r="24" spans="1:6" ht="16.5" thickBot="1" x14ac:dyDescent="0.3">
      <c r="A24" s="1174"/>
      <c r="B24" s="1178" t="s">
        <v>1040</v>
      </c>
      <c r="C24" s="1179"/>
      <c r="D24" s="1179"/>
      <c r="E24" s="1180"/>
      <c r="F24" s="291">
        <f>F22+F23</f>
        <v>462</v>
      </c>
    </row>
    <row r="25" spans="1:6" ht="16.5" thickBot="1" x14ac:dyDescent="0.3">
      <c r="A25" s="1153" t="s">
        <v>1049</v>
      </c>
      <c r="B25" s="1154"/>
      <c r="C25" s="1154"/>
      <c r="D25" s="1154"/>
      <c r="E25" s="1154"/>
      <c r="F25" s="1155"/>
    </row>
    <row r="26" spans="1:6" ht="63" x14ac:dyDescent="0.25">
      <c r="A26" s="292" t="s">
        <v>1050</v>
      </c>
      <c r="B26" s="293" t="s">
        <v>1051</v>
      </c>
      <c r="C26" s="292" t="s">
        <v>1052</v>
      </c>
      <c r="D26" s="277">
        <v>0.2</v>
      </c>
      <c r="E26" s="294" t="s">
        <v>1053</v>
      </c>
      <c r="F26" s="295">
        <f>D26*F24</f>
        <v>92.4</v>
      </c>
    </row>
    <row r="27" spans="1:6" ht="78.75" x14ac:dyDescent="0.25">
      <c r="A27" s="292" t="s">
        <v>1054</v>
      </c>
      <c r="B27" s="275" t="s">
        <v>1036</v>
      </c>
      <c r="C27" s="276" t="s">
        <v>1037</v>
      </c>
      <c r="D27" s="277">
        <v>8.048</v>
      </c>
      <c r="E27" s="278" t="s">
        <v>1055</v>
      </c>
      <c r="F27" s="279">
        <f>D27*1.3*0.6</f>
        <v>6.28</v>
      </c>
    </row>
    <row r="28" spans="1:6" ht="47.25" x14ac:dyDescent="0.25">
      <c r="A28" s="296" t="s">
        <v>1056</v>
      </c>
      <c r="B28" s="297" t="s">
        <v>1057</v>
      </c>
      <c r="C28" s="298" t="s">
        <v>1058</v>
      </c>
      <c r="D28" s="299">
        <v>0.21</v>
      </c>
      <c r="E28" s="300" t="s">
        <v>1059</v>
      </c>
      <c r="F28" s="301">
        <f>(F26+F27)*D28</f>
        <v>20.72</v>
      </c>
    </row>
    <row r="29" spans="1:6" ht="16.5" thickBot="1" x14ac:dyDescent="0.3">
      <c r="A29" s="302" t="s">
        <v>1060</v>
      </c>
      <c r="B29" s="1181" t="s">
        <v>1040</v>
      </c>
      <c r="C29" s="1182"/>
      <c r="D29" s="1182"/>
      <c r="E29" s="1183"/>
      <c r="F29" s="303">
        <f>F26+F27+F28</f>
        <v>119.4</v>
      </c>
    </row>
    <row r="30" spans="1:6" ht="16.5" thickBot="1" x14ac:dyDescent="0.3">
      <c r="A30" s="1153" t="s">
        <v>1061</v>
      </c>
      <c r="B30" s="1154"/>
      <c r="C30" s="1154"/>
      <c r="D30" s="1154"/>
      <c r="E30" s="1154"/>
      <c r="F30" s="1155"/>
    </row>
    <row r="31" spans="1:6" ht="63.75" thickBot="1" x14ac:dyDescent="0.3">
      <c r="A31" s="304" t="s">
        <v>1062</v>
      </c>
      <c r="B31" s="305" t="s">
        <v>1063</v>
      </c>
      <c r="C31" s="306" t="s">
        <v>1064</v>
      </c>
      <c r="D31" s="307">
        <v>0.1875</v>
      </c>
      <c r="E31" s="308" t="s">
        <v>1065</v>
      </c>
      <c r="F31" s="304">
        <f>D31*F20</f>
        <v>35.770000000000003</v>
      </c>
    </row>
    <row r="32" spans="1:6" ht="16.5" thickBot="1" x14ac:dyDescent="0.3">
      <c r="A32" s="302" t="s">
        <v>1066</v>
      </c>
      <c r="B32" s="309" t="s">
        <v>1067</v>
      </c>
      <c r="C32" s="310" t="s">
        <v>1068</v>
      </c>
      <c r="D32" s="311">
        <v>0.06</v>
      </c>
      <c r="E32" s="312" t="s">
        <v>1069</v>
      </c>
      <c r="F32" s="291">
        <f>D32*2.5*(F20+F31)</f>
        <v>33.979999999999997</v>
      </c>
    </row>
    <row r="33" spans="1:6" ht="32.25" thickBot="1" x14ac:dyDescent="0.3">
      <c r="A33" s="313" t="s">
        <v>1070</v>
      </c>
      <c r="B33" s="314" t="s">
        <v>1071</v>
      </c>
      <c r="C33" s="315"/>
      <c r="D33" s="316"/>
      <c r="E33" s="317"/>
      <c r="F33" s="318">
        <f>F20+F24+F29+F31+F32</f>
        <v>841.92</v>
      </c>
    </row>
    <row r="34" spans="1:6" ht="32.25" thickBot="1" x14ac:dyDescent="0.3">
      <c r="A34" s="288" t="s">
        <v>1072</v>
      </c>
      <c r="B34" s="319" t="s">
        <v>1073</v>
      </c>
      <c r="C34" s="320">
        <v>71.209999999999994</v>
      </c>
      <c r="D34" s="1188" t="s">
        <v>1074</v>
      </c>
      <c r="E34" s="1189"/>
      <c r="F34" s="321">
        <f>F33*C34</f>
        <v>59953.120000000003</v>
      </c>
    </row>
    <row r="35" spans="1:6" ht="126.75" thickBot="1" x14ac:dyDescent="0.3">
      <c r="A35" s="322" t="s">
        <v>1075</v>
      </c>
      <c r="B35" s="323" t="s">
        <v>1076</v>
      </c>
      <c r="C35" s="324" t="s">
        <v>1077</v>
      </c>
      <c r="D35" s="325"/>
      <c r="E35" s="326"/>
      <c r="F35" s="327"/>
    </row>
    <row r="36" spans="1:6" ht="16.5" thickBot="1" x14ac:dyDescent="0.3">
      <c r="A36" s="1190" t="s">
        <v>1078</v>
      </c>
      <c r="B36" s="1191"/>
      <c r="C36" s="1191"/>
      <c r="D36" s="1191"/>
      <c r="E36" s="1191"/>
      <c r="F36" s="1191"/>
    </row>
    <row r="37" spans="1:6" ht="126.75" thickBot="1" x14ac:dyDescent="0.3">
      <c r="A37" s="322" t="s">
        <v>1079</v>
      </c>
      <c r="B37" s="328" t="s">
        <v>1080</v>
      </c>
      <c r="C37" s="304"/>
      <c r="D37" s="329">
        <v>3</v>
      </c>
      <c r="E37" s="330" t="s">
        <v>1081</v>
      </c>
      <c r="F37" s="331">
        <f>D37*280.41</f>
        <v>841.23</v>
      </c>
    </row>
    <row r="38" spans="1:6" ht="48" thickBot="1" x14ac:dyDescent="0.3">
      <c r="A38" s="322" t="s">
        <v>1082</v>
      </c>
      <c r="B38" s="332" t="s">
        <v>1083</v>
      </c>
      <c r="C38" s="326"/>
      <c r="D38" s="1192" t="s">
        <v>1084</v>
      </c>
      <c r="E38" s="1193"/>
      <c r="F38" s="333">
        <f>F34+F37</f>
        <v>60794.35</v>
      </c>
    </row>
    <row r="39" spans="1:6" ht="16.5" thickBot="1" x14ac:dyDescent="0.3">
      <c r="A39" s="1194" t="s">
        <v>1085</v>
      </c>
      <c r="B39" s="1195"/>
      <c r="C39" s="1195"/>
      <c r="D39" s="1195"/>
      <c r="E39" s="1195"/>
      <c r="F39" s="1196"/>
    </row>
    <row r="40" spans="1:6" ht="16.5" thickBot="1" x14ac:dyDescent="0.3">
      <c r="A40" s="306" t="s">
        <v>1086</v>
      </c>
      <c r="B40" s="1197" t="s">
        <v>1087</v>
      </c>
      <c r="C40" s="1198"/>
      <c r="D40" s="1199">
        <f>F34+F37</f>
        <v>60794.35</v>
      </c>
      <c r="E40" s="1200"/>
      <c r="F40" s="1201"/>
    </row>
    <row r="41" spans="1:6" ht="16.5" thickBot="1" x14ac:dyDescent="0.3">
      <c r="A41" s="1184" t="s">
        <v>1088</v>
      </c>
      <c r="B41" s="1185"/>
      <c r="C41" s="1185"/>
      <c r="D41" s="1185"/>
      <c r="E41" s="1185"/>
      <c r="F41" s="1186"/>
    </row>
    <row r="42" spans="1:6" ht="15.75" x14ac:dyDescent="0.25">
      <c r="A42" s="334"/>
      <c r="B42" s="335"/>
      <c r="C42" s="335"/>
      <c r="D42" s="335"/>
      <c r="E42" s="335"/>
      <c r="F42" s="335"/>
    </row>
    <row r="43" spans="1:6" ht="15.75" x14ac:dyDescent="0.25">
      <c r="A43" s="334"/>
      <c r="B43" s="335"/>
      <c r="C43" s="335"/>
      <c r="D43" s="335"/>
      <c r="E43" s="335"/>
      <c r="F43" s="335"/>
    </row>
    <row r="44" spans="1:6" ht="15.75" x14ac:dyDescent="0.25">
      <c r="A44" s="334" t="s">
        <v>600</v>
      </c>
      <c r="B44" s="1187" t="s">
        <v>1089</v>
      </c>
      <c r="C44" s="1187"/>
      <c r="D44" s="1187"/>
      <c r="E44" s="1187"/>
      <c r="F44" s="335"/>
    </row>
    <row r="45" spans="1:6" ht="15.75" x14ac:dyDescent="0.25">
      <c r="A45" s="334"/>
      <c r="B45" s="335"/>
      <c r="C45" s="335"/>
      <c r="D45" s="335"/>
      <c r="E45" s="335"/>
      <c r="F45" s="335"/>
    </row>
    <row r="46" spans="1:6" ht="15.75" x14ac:dyDescent="0.25">
      <c r="A46" s="334" t="s">
        <v>602</v>
      </c>
      <c r="B46" s="1187" t="s">
        <v>250</v>
      </c>
      <c r="C46" s="1187"/>
      <c r="D46" s="1187"/>
      <c r="E46" s="1187"/>
      <c r="F46" s="335"/>
    </row>
  </sheetData>
  <mergeCells count="35">
    <mergeCell ref="A41:F41"/>
    <mergeCell ref="B44:E44"/>
    <mergeCell ref="B46:E46"/>
    <mergeCell ref="D34:E34"/>
    <mergeCell ref="A36:F36"/>
    <mergeCell ref="D38:E38"/>
    <mergeCell ref="A39:F39"/>
    <mergeCell ref="B40:C40"/>
    <mergeCell ref="D40:F40"/>
    <mergeCell ref="A30:F30"/>
    <mergeCell ref="D14:E14"/>
    <mergeCell ref="A15:F15"/>
    <mergeCell ref="A16:F16"/>
    <mergeCell ref="A17:A18"/>
    <mergeCell ref="B17:F17"/>
    <mergeCell ref="B20:E20"/>
    <mergeCell ref="A21:A24"/>
    <mergeCell ref="B21:F21"/>
    <mergeCell ref="B24:E24"/>
    <mergeCell ref="A25:F25"/>
    <mergeCell ref="B29:E29"/>
    <mergeCell ref="A8:B9"/>
    <mergeCell ref="C8:F9"/>
    <mergeCell ref="A10:A13"/>
    <mergeCell ref="B10:B13"/>
    <mergeCell ref="C10:C13"/>
    <mergeCell ref="D10:E13"/>
    <mergeCell ref="F10:F13"/>
    <mergeCell ref="A7:B7"/>
    <mergeCell ref="C7:F7"/>
    <mergeCell ref="A1:F1"/>
    <mergeCell ref="A2:F2"/>
    <mergeCell ref="A3:F3"/>
    <mergeCell ref="A4:B6"/>
    <mergeCell ref="C4:F6"/>
  </mergeCells>
  <pageMargins left="0.7" right="0.7" top="0.75" bottom="0.75" header="0.3" footer="0.3"/>
  <pageSetup paperSize="9" scale="62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"/>
  <sheetViews>
    <sheetView workbookViewId="0">
      <selection activeCell="C24" sqref="C24"/>
    </sheetView>
  </sheetViews>
  <sheetFormatPr defaultRowHeight="15" x14ac:dyDescent="0.25"/>
  <cols>
    <col min="1" max="1" width="6.7109375" customWidth="1"/>
    <col min="2" max="2" width="58" customWidth="1"/>
    <col min="3" max="3" width="36.28515625" customWidth="1"/>
    <col min="4" max="4" width="19.42578125" customWidth="1"/>
    <col min="5" max="5" width="18.85546875" customWidth="1"/>
    <col min="6" max="6" width="37.7109375" customWidth="1"/>
  </cols>
  <sheetData>
    <row r="1" spans="1:6" x14ac:dyDescent="0.25">
      <c r="A1" s="205"/>
      <c r="B1" s="206"/>
      <c r="C1" s="207"/>
      <c r="D1" s="207"/>
      <c r="E1" s="205"/>
      <c r="F1" s="205"/>
    </row>
    <row r="2" spans="1:6" ht="15.75" x14ac:dyDescent="0.25">
      <c r="A2" s="1073" t="s">
        <v>1090</v>
      </c>
      <c r="B2" s="1073"/>
      <c r="C2" s="1073"/>
      <c r="D2" s="1073"/>
      <c r="E2" s="1073"/>
      <c r="F2" s="1073"/>
    </row>
    <row r="3" spans="1:6" x14ac:dyDescent="0.25">
      <c r="A3" s="1074" t="s">
        <v>1091</v>
      </c>
      <c r="B3" s="1074"/>
      <c r="C3" s="1074"/>
      <c r="D3" s="1074"/>
      <c r="E3" s="1074"/>
      <c r="F3" s="1074"/>
    </row>
    <row r="4" spans="1:6" x14ac:dyDescent="0.25">
      <c r="A4" s="1074" t="s">
        <v>871</v>
      </c>
      <c r="B4" s="1074"/>
      <c r="C4" s="1074"/>
      <c r="D4" s="1074"/>
      <c r="E4" s="1074"/>
      <c r="F4" s="1074"/>
    </row>
    <row r="5" spans="1:6" x14ac:dyDescent="0.25">
      <c r="A5" s="208" t="s">
        <v>1092</v>
      </c>
      <c r="B5" s="206"/>
      <c r="C5" s="207"/>
      <c r="D5" s="207"/>
      <c r="E5" s="209"/>
      <c r="F5" s="209"/>
    </row>
    <row r="6" spans="1:6" ht="30" x14ac:dyDescent="0.25">
      <c r="A6" s="210" t="s">
        <v>267</v>
      </c>
      <c r="B6" s="211" t="s">
        <v>873</v>
      </c>
      <c r="C6" s="211" t="s">
        <v>875</v>
      </c>
      <c r="D6" s="210" t="s">
        <v>1093</v>
      </c>
      <c r="E6" s="211" t="s">
        <v>1094</v>
      </c>
      <c r="F6" s="210" t="s">
        <v>14</v>
      </c>
    </row>
    <row r="7" spans="1:6" x14ac:dyDescent="0.25">
      <c r="A7" s="210"/>
      <c r="B7" s="211">
        <v>2</v>
      </c>
      <c r="C7" s="211">
        <v>3</v>
      </c>
      <c r="D7" s="211">
        <v>4</v>
      </c>
      <c r="E7" s="210">
        <v>5</v>
      </c>
      <c r="F7" s="210">
        <v>6</v>
      </c>
    </row>
    <row r="8" spans="1:6" x14ac:dyDescent="0.25">
      <c r="A8" s="210"/>
      <c r="B8" s="231" t="s">
        <v>1095</v>
      </c>
      <c r="C8" s="211" t="s">
        <v>1096</v>
      </c>
      <c r="D8" s="211">
        <v>1</v>
      </c>
      <c r="E8" s="336">
        <v>2500000</v>
      </c>
      <c r="F8" s="210" t="s">
        <v>1097</v>
      </c>
    </row>
    <row r="9" spans="1:6" x14ac:dyDescent="0.25">
      <c r="A9" s="212"/>
      <c r="B9" s="213" t="s">
        <v>1098</v>
      </c>
      <c r="C9" s="211"/>
      <c r="D9" s="211"/>
      <c r="E9" s="215">
        <f>E8</f>
        <v>2500000</v>
      </c>
      <c r="F9" s="210"/>
    </row>
    <row r="10" spans="1:6" x14ac:dyDescent="0.25">
      <c r="A10" s="205"/>
      <c r="B10" s="206"/>
      <c r="C10" s="229"/>
      <c r="D10" s="229"/>
      <c r="E10" s="230"/>
      <c r="F10" s="205"/>
    </row>
    <row r="11" spans="1:6" x14ac:dyDescent="0.25">
      <c r="A11" s="205"/>
    </row>
    <row r="12" spans="1:6" x14ac:dyDescent="0.25">
      <c r="A12" s="205"/>
      <c r="B12" s="1076" t="s">
        <v>949</v>
      </c>
      <c r="C12" s="1076"/>
      <c r="D12" s="235"/>
      <c r="E12" s="1076" t="s">
        <v>869</v>
      </c>
      <c r="F12" s="1076"/>
    </row>
    <row r="13" spans="1:6" x14ac:dyDescent="0.25">
      <c r="A13" s="205"/>
      <c r="B13" s="235"/>
      <c r="C13" s="235"/>
      <c r="D13" s="235"/>
      <c r="E13" s="235"/>
    </row>
    <row r="14" spans="1:6" x14ac:dyDescent="0.25">
      <c r="A14" s="205"/>
      <c r="B14" s="1076" t="s">
        <v>182</v>
      </c>
      <c r="C14" s="1076"/>
      <c r="D14" s="235"/>
      <c r="E14" s="1076" t="s">
        <v>603</v>
      </c>
      <c r="F14" s="1076"/>
    </row>
  </sheetData>
  <mergeCells count="7">
    <mergeCell ref="B14:C14"/>
    <mergeCell ref="E14:F14"/>
    <mergeCell ref="A2:F2"/>
    <mergeCell ref="A3:F3"/>
    <mergeCell ref="A4:F4"/>
    <mergeCell ref="B12:C12"/>
    <mergeCell ref="E12:F12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2" workbookViewId="0">
      <selection activeCell="N105" sqref="N10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3" workbookViewId="0">
      <selection activeCell="A57" sqref="A5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5" workbookViewId="0">
      <selection activeCell="A54" sqref="A5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0"/>
  <sheetViews>
    <sheetView tabSelected="1" zoomScaleNormal="100" zoomScaleSheetLayoutView="100" workbookViewId="0">
      <selection activeCell="E23" sqref="E23"/>
    </sheetView>
  </sheetViews>
  <sheetFormatPr defaultColWidth="9.140625" defaultRowHeight="15" x14ac:dyDescent="0.25"/>
  <cols>
    <col min="1" max="1" width="9.140625" style="706"/>
    <col min="2" max="2" width="39.140625" style="706" customWidth="1"/>
    <col min="3" max="3" width="19.42578125" style="706" customWidth="1"/>
    <col min="4" max="4" width="17.42578125" style="706" customWidth="1"/>
    <col min="5" max="5" width="22.28515625" style="706" customWidth="1"/>
    <col min="6" max="6" width="9.140625" style="706"/>
    <col min="7" max="7" width="20" style="706" customWidth="1"/>
    <col min="8" max="16384" width="9.140625" style="706"/>
  </cols>
  <sheetData>
    <row r="1" spans="1:7" ht="15.75" x14ac:dyDescent="0.25">
      <c r="A1" s="880" t="s">
        <v>5114</v>
      </c>
      <c r="B1" s="880"/>
      <c r="C1" s="880"/>
      <c r="D1" s="880"/>
      <c r="E1" s="880"/>
    </row>
    <row r="2" spans="1:7" ht="31.5" customHeight="1" x14ac:dyDescent="0.25">
      <c r="A2" s="872" t="s">
        <v>5115</v>
      </c>
      <c r="B2" s="872"/>
      <c r="C2" s="872"/>
      <c r="D2" s="872"/>
      <c r="E2" s="872"/>
    </row>
    <row r="3" spans="1:7" ht="41.25" customHeight="1" x14ac:dyDescent="0.25">
      <c r="A3" s="872" t="s">
        <v>10</v>
      </c>
      <c r="B3" s="872"/>
      <c r="C3" s="872"/>
      <c r="D3" s="872"/>
      <c r="E3" s="872"/>
    </row>
    <row r="4" spans="1:7" ht="15.75" x14ac:dyDescent="0.25">
      <c r="A4" s="707"/>
      <c r="B4" s="707"/>
      <c r="C4" s="707"/>
      <c r="D4" s="707"/>
      <c r="E4" s="707"/>
    </row>
    <row r="5" spans="1:7" ht="15.75" x14ac:dyDescent="0.25">
      <c r="A5" s="708"/>
      <c r="B5" s="710"/>
      <c r="C5" s="710"/>
      <c r="D5" s="709"/>
      <c r="E5" s="709"/>
    </row>
    <row r="6" spans="1:7" ht="15.75" x14ac:dyDescent="0.25">
      <c r="A6" s="881" t="s">
        <v>5116</v>
      </c>
      <c r="B6" s="882" t="s">
        <v>5117</v>
      </c>
      <c r="C6" s="881" t="s">
        <v>5118</v>
      </c>
      <c r="D6" s="881"/>
      <c r="E6" s="881"/>
    </row>
    <row r="7" spans="1:7" ht="15.75" x14ac:dyDescent="0.25">
      <c r="A7" s="881"/>
      <c r="B7" s="883"/>
      <c r="C7" s="711" t="s">
        <v>5119</v>
      </c>
      <c r="D7" s="711" t="s">
        <v>5120</v>
      </c>
      <c r="E7" s="711" t="s">
        <v>5121</v>
      </c>
    </row>
    <row r="8" spans="1:7" ht="15.75" x14ac:dyDescent="0.25">
      <c r="A8" s="711">
        <v>1</v>
      </c>
      <c r="B8" s="711">
        <v>2</v>
      </c>
      <c r="C8" s="711">
        <v>3</v>
      </c>
      <c r="D8" s="712">
        <v>4</v>
      </c>
      <c r="E8" s="712">
        <v>5</v>
      </c>
    </row>
    <row r="9" spans="1:7" s="717" customFormat="1" ht="29.25" customHeight="1" x14ac:dyDescent="0.25">
      <c r="A9" s="713" t="s">
        <v>23</v>
      </c>
      <c r="B9" s="714" t="s">
        <v>5122</v>
      </c>
      <c r="C9" s="715">
        <f>'Смета контракта'!G9</f>
        <v>28316740.789999999</v>
      </c>
      <c r="D9" s="716">
        <f>C9*0.2</f>
        <v>5663348.1600000001</v>
      </c>
      <c r="E9" s="716">
        <f>C9+D9</f>
        <v>33980088.950000003</v>
      </c>
    </row>
    <row r="10" spans="1:7" ht="47.25" x14ac:dyDescent="0.25">
      <c r="A10" s="718" t="s">
        <v>28</v>
      </c>
      <c r="B10" s="719" t="s">
        <v>5123</v>
      </c>
      <c r="C10" s="715">
        <f>'Смета контракта'!G12</f>
        <v>1810622947.51</v>
      </c>
      <c r="D10" s="716">
        <f>C10*0.2</f>
        <v>362124589.5</v>
      </c>
      <c r="E10" s="716">
        <f>C10+D10</f>
        <v>2172747537.0100002</v>
      </c>
    </row>
    <row r="11" spans="1:7" ht="31.5" customHeight="1" x14ac:dyDescent="0.25">
      <c r="A11" s="720"/>
      <c r="B11" s="720" t="s">
        <v>246</v>
      </c>
      <c r="C11" s="721">
        <f>C9+C10</f>
        <v>1838939688.3</v>
      </c>
      <c r="D11" s="721">
        <f>D9+D10</f>
        <v>367787937.66000003</v>
      </c>
      <c r="E11" s="721">
        <f>E9+E10</f>
        <v>2206727625.96</v>
      </c>
      <c r="G11" s="722"/>
    </row>
    <row r="14" spans="1:7" ht="55.5" customHeight="1" x14ac:dyDescent="0.25">
      <c r="A14" s="866" t="s">
        <v>5124</v>
      </c>
      <c r="B14" s="866"/>
      <c r="C14" s="866"/>
      <c r="D14" s="723"/>
      <c r="E14" s="724" t="s">
        <v>5125</v>
      </c>
    </row>
    <row r="17" spans="6:7" ht="15.75" x14ac:dyDescent="0.25">
      <c r="F17" s="725"/>
    </row>
    <row r="20" spans="6:7" x14ac:dyDescent="0.25">
      <c r="G20" s="726"/>
    </row>
    <row r="21" spans="6:7" x14ac:dyDescent="0.25">
      <c r="G21" s="722"/>
    </row>
    <row r="23" spans="6:7" x14ac:dyDescent="0.25">
      <c r="G23" s="722"/>
    </row>
    <row r="24" spans="6:7" x14ac:dyDescent="0.25">
      <c r="G24" s="722"/>
    </row>
    <row r="25" spans="6:7" x14ac:dyDescent="0.25">
      <c r="G25" s="722"/>
    </row>
    <row r="26" spans="6:7" x14ac:dyDescent="0.25">
      <c r="G26" s="722"/>
    </row>
    <row r="27" spans="6:7" x14ac:dyDescent="0.25">
      <c r="G27" s="722"/>
    </row>
    <row r="28" spans="6:7" x14ac:dyDescent="0.25">
      <c r="G28" s="722"/>
    </row>
    <row r="30" spans="6:7" x14ac:dyDescent="0.25">
      <c r="G30" s="722"/>
    </row>
  </sheetData>
  <mergeCells count="7">
    <mergeCell ref="A14:C14"/>
    <mergeCell ref="A1:E1"/>
    <mergeCell ref="A2:E2"/>
    <mergeCell ref="A3:E3"/>
    <mergeCell ref="A6:A7"/>
    <mergeCell ref="B6:B7"/>
    <mergeCell ref="C6:E6"/>
  </mergeCells>
  <pageMargins left="0.7" right="0.7" top="0.75" bottom="0.75" header="0.3" footer="0.3"/>
  <pageSetup paperSize="9" scale="83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M48" sqref="M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M18" sqref="M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0" sqref="J30"/>
    </sheetView>
  </sheetViews>
  <sheetFormatPr defaultRowHeight="15" x14ac:dyDescent="0.25"/>
  <cols>
    <col min="1" max="16384" width="9.140625" style="337"/>
  </cols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>
      <selection activeCell="D17" sqref="D17"/>
    </sheetView>
  </sheetViews>
  <sheetFormatPr defaultRowHeight="15" x14ac:dyDescent="0.25"/>
  <cols>
    <col min="1" max="16384" width="9.140625" style="337"/>
  </cols>
  <sheetData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I378"/>
  <sheetViews>
    <sheetView topLeftCell="A303" workbookViewId="0">
      <selection activeCell="A17" sqref="A17:P17"/>
    </sheetView>
  </sheetViews>
  <sheetFormatPr defaultColWidth="9.140625" defaultRowHeight="11.25" customHeight="1" x14ac:dyDescent="0.2"/>
  <cols>
    <col min="1" max="1" width="9.7109375" style="477" customWidth="1"/>
    <col min="2" max="2" width="20.7109375" style="477" customWidth="1"/>
    <col min="3" max="3" width="10.7109375" style="477" customWidth="1"/>
    <col min="4" max="4" width="12.85546875" style="477" customWidth="1"/>
    <col min="5" max="5" width="10.42578125" style="477" customWidth="1"/>
    <col min="6" max="6" width="11.7109375" style="477" customWidth="1"/>
    <col min="7" max="7" width="6.140625" style="477" customWidth="1"/>
    <col min="8" max="8" width="9.28515625" style="477" customWidth="1"/>
    <col min="9" max="9" width="10.7109375" style="477" customWidth="1"/>
    <col min="10" max="10" width="12.42578125" style="477" customWidth="1"/>
    <col min="11" max="11" width="13.28515625" style="477" customWidth="1"/>
    <col min="12" max="12" width="17" style="477" customWidth="1"/>
    <col min="13" max="13" width="11.5703125" style="477" customWidth="1"/>
    <col min="14" max="14" width="17" style="477" customWidth="1"/>
    <col min="15" max="15" width="12.85546875" style="477" customWidth="1"/>
    <col min="16" max="16" width="17" style="477" customWidth="1"/>
    <col min="17" max="17" width="75.28515625" style="344" hidden="1" customWidth="1"/>
    <col min="18" max="18" width="126.5703125" style="344" hidden="1" customWidth="1"/>
    <col min="19" max="27" width="9.140625" style="477"/>
    <col min="28" max="33" width="76.140625" style="423" hidden="1" customWidth="1"/>
    <col min="34" max="43" width="127.28515625" style="423" hidden="1" customWidth="1"/>
    <col min="44" max="49" width="76.140625" style="423" hidden="1" customWidth="1"/>
    <col min="50" max="59" width="127.28515625" style="423" hidden="1" customWidth="1"/>
    <col min="60" max="65" width="76.140625" style="423" hidden="1" customWidth="1"/>
    <col min="66" max="75" width="127.28515625" style="423" hidden="1" customWidth="1"/>
    <col min="76" max="81" width="76.140625" style="423" hidden="1" customWidth="1"/>
    <col min="82" max="91" width="127.28515625" style="423" hidden="1" customWidth="1"/>
    <col min="92" max="97" width="76.140625" style="423" hidden="1" customWidth="1"/>
    <col min="98" max="107" width="127.28515625" style="423" hidden="1" customWidth="1"/>
    <col min="108" max="113" width="76.140625" style="423" hidden="1" customWidth="1"/>
    <col min="114" max="123" width="127.28515625" style="423" hidden="1" customWidth="1"/>
    <col min="124" max="129" width="76.140625" style="423" hidden="1" customWidth="1"/>
    <col min="130" max="139" width="127.28515625" style="423" hidden="1" customWidth="1"/>
    <col min="140" max="187" width="203.42578125" style="423" hidden="1" customWidth="1"/>
    <col min="188" max="192" width="66.42578125" style="423" hidden="1" customWidth="1"/>
    <col min="193" max="196" width="45.7109375" style="423" hidden="1" customWidth="1"/>
    <col min="197" max="197" width="203.42578125" style="423" hidden="1" customWidth="1"/>
    <col min="198" max="208" width="51.85546875" style="423" hidden="1" customWidth="1"/>
    <col min="209" max="209" width="203.42578125" style="423" hidden="1" customWidth="1"/>
    <col min="210" max="210" width="173" style="423" hidden="1" customWidth="1"/>
    <col min="211" max="211" width="51.85546875" style="423" hidden="1" customWidth="1"/>
    <col min="212" max="214" width="156" style="423" hidden="1" customWidth="1"/>
    <col min="215" max="215" width="84.28515625" style="423" hidden="1" customWidth="1"/>
    <col min="216" max="218" width="156" style="423" hidden="1" customWidth="1"/>
    <col min="219" max="219" width="84.28515625" style="423" hidden="1" customWidth="1"/>
    <col min="220" max="225" width="61.140625" style="423" hidden="1" customWidth="1"/>
    <col min="226" max="231" width="82" style="423" hidden="1" customWidth="1"/>
    <col min="232" max="237" width="61.140625" style="423" hidden="1" customWidth="1"/>
    <col min="238" max="243" width="82" style="423" hidden="1" customWidth="1"/>
    <col min="244" max="16384" width="9.140625" style="477"/>
  </cols>
  <sheetData>
    <row r="1" spans="1:171" s="337" customFormat="1" ht="15" x14ac:dyDescent="0.25">
      <c r="A1" s="338"/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9" t="s">
        <v>1100</v>
      </c>
    </row>
    <row r="2" spans="1:171" s="337" customFormat="1" ht="11.25" customHeight="1" x14ac:dyDescent="0.25">
      <c r="A2" s="340"/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P2" s="339" t="s">
        <v>1101</v>
      </c>
    </row>
    <row r="3" spans="1:171" s="337" customFormat="1" ht="15" x14ac:dyDescent="0.25">
      <c r="A3" s="340"/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P3" s="339"/>
    </row>
    <row r="4" spans="1:171" s="337" customFormat="1" ht="12.75" customHeight="1" x14ac:dyDescent="0.25">
      <c r="A4" s="1210" t="s">
        <v>1102</v>
      </c>
      <c r="B4" s="1210"/>
      <c r="C4" s="1210"/>
      <c r="D4" s="1210"/>
      <c r="E4" s="1210"/>
      <c r="F4" s="1210"/>
      <c r="G4" s="1239" t="s">
        <v>1103</v>
      </c>
      <c r="H4" s="1239"/>
      <c r="I4" s="1239"/>
      <c r="J4" s="1239"/>
      <c r="K4" s="1239"/>
      <c r="L4" s="1239"/>
      <c r="M4" s="1239"/>
      <c r="N4" s="1239"/>
      <c r="O4" s="1239"/>
      <c r="P4" s="1239"/>
    </row>
    <row r="5" spans="1:171" s="337" customFormat="1" ht="33.75" customHeight="1" x14ac:dyDescent="0.25">
      <c r="A5" s="1210" t="s">
        <v>1104</v>
      </c>
      <c r="B5" s="1210"/>
      <c r="C5" s="1210"/>
      <c r="D5" s="1210"/>
      <c r="E5" s="1210"/>
      <c r="F5" s="1210"/>
      <c r="G5" s="1237" t="s">
        <v>1105</v>
      </c>
      <c r="H5" s="1237"/>
      <c r="I5" s="1237"/>
      <c r="J5" s="1237"/>
      <c r="K5" s="1237"/>
      <c r="L5" s="1237"/>
      <c r="M5" s="1237"/>
      <c r="N5" s="1237"/>
      <c r="O5" s="1237"/>
      <c r="P5" s="1237"/>
      <c r="AB5" s="341" t="s">
        <v>1104</v>
      </c>
      <c r="AC5" s="341" t="s">
        <v>4</v>
      </c>
      <c r="AD5" s="341" t="s">
        <v>4</v>
      </c>
      <c r="AE5" s="341" t="s">
        <v>4</v>
      </c>
      <c r="AF5" s="341" t="s">
        <v>4</v>
      </c>
      <c r="AG5" s="341" t="s">
        <v>4</v>
      </c>
      <c r="AH5" s="341" t="s">
        <v>1105</v>
      </c>
      <c r="AI5" s="341" t="s">
        <v>4</v>
      </c>
      <c r="AJ5" s="341" t="s">
        <v>4</v>
      </c>
      <c r="AK5" s="341" t="s">
        <v>4</v>
      </c>
      <c r="AL5" s="341" t="s">
        <v>4</v>
      </c>
      <c r="AM5" s="341" t="s">
        <v>4</v>
      </c>
      <c r="AN5" s="341" t="s">
        <v>4</v>
      </c>
      <c r="AO5" s="341" t="s">
        <v>4</v>
      </c>
      <c r="AP5" s="341" t="s">
        <v>4</v>
      </c>
      <c r="AQ5" s="341" t="s">
        <v>4</v>
      </c>
    </row>
    <row r="6" spans="1:171" s="337" customFormat="1" ht="67.5" customHeight="1" x14ac:dyDescent="0.25">
      <c r="A6" s="1210" t="s">
        <v>1106</v>
      </c>
      <c r="B6" s="1210"/>
      <c r="C6" s="1210"/>
      <c r="D6" s="1210"/>
      <c r="E6" s="1210"/>
      <c r="F6" s="1210"/>
      <c r="G6" s="1237" t="s">
        <v>1107</v>
      </c>
      <c r="H6" s="1237"/>
      <c r="I6" s="1237"/>
      <c r="J6" s="1237"/>
      <c r="K6" s="1237"/>
      <c r="L6" s="1237"/>
      <c r="M6" s="1237"/>
      <c r="N6" s="1237"/>
      <c r="O6" s="1237"/>
      <c r="P6" s="1237"/>
      <c r="AR6" s="341" t="s">
        <v>1106</v>
      </c>
      <c r="AS6" s="341" t="s">
        <v>4</v>
      </c>
      <c r="AT6" s="341" t="s">
        <v>4</v>
      </c>
      <c r="AU6" s="341" t="s">
        <v>4</v>
      </c>
      <c r="AV6" s="341" t="s">
        <v>4</v>
      </c>
      <c r="AW6" s="341" t="s">
        <v>4</v>
      </c>
      <c r="AX6" s="341" t="s">
        <v>1107</v>
      </c>
      <c r="AY6" s="341" t="s">
        <v>4</v>
      </c>
      <c r="AZ6" s="341" t="s">
        <v>4</v>
      </c>
      <c r="BA6" s="341" t="s">
        <v>4</v>
      </c>
      <c r="BB6" s="341" t="s">
        <v>4</v>
      </c>
      <c r="BC6" s="341" t="s">
        <v>4</v>
      </c>
      <c r="BD6" s="341" t="s">
        <v>4</v>
      </c>
      <c r="BE6" s="341" t="s">
        <v>4</v>
      </c>
      <c r="BF6" s="341" t="s">
        <v>4</v>
      </c>
      <c r="BG6" s="341" t="s">
        <v>4</v>
      </c>
    </row>
    <row r="7" spans="1:171" s="337" customFormat="1" ht="67.5" customHeight="1" x14ac:dyDescent="0.25">
      <c r="A7" s="1238" t="s">
        <v>1108</v>
      </c>
      <c r="B7" s="1238"/>
      <c r="C7" s="1238"/>
      <c r="D7" s="1238"/>
      <c r="E7" s="1238"/>
      <c r="F7" s="1238"/>
      <c r="G7" s="1237" t="s">
        <v>1109</v>
      </c>
      <c r="H7" s="1237"/>
      <c r="I7" s="1237"/>
      <c r="J7" s="1237"/>
      <c r="K7" s="1237"/>
      <c r="L7" s="1237"/>
      <c r="M7" s="1237"/>
      <c r="N7" s="1237"/>
      <c r="O7" s="1237"/>
      <c r="P7" s="1237"/>
      <c r="Q7" s="342" t="s">
        <v>1108</v>
      </c>
      <c r="R7" s="343" t="s">
        <v>1109</v>
      </c>
      <c r="S7" s="341"/>
      <c r="T7" s="341"/>
      <c r="U7" s="341"/>
      <c r="V7" s="341"/>
      <c r="W7" s="341"/>
      <c r="X7" s="341"/>
      <c r="Y7" s="341"/>
      <c r="Z7" s="341"/>
      <c r="AA7" s="341"/>
      <c r="BH7" s="341" t="s">
        <v>1108</v>
      </c>
      <c r="BI7" s="341" t="s">
        <v>4</v>
      </c>
      <c r="BJ7" s="341" t="s">
        <v>4</v>
      </c>
      <c r="BK7" s="341" t="s">
        <v>4</v>
      </c>
      <c r="BL7" s="341" t="s">
        <v>4</v>
      </c>
      <c r="BM7" s="341" t="s">
        <v>4</v>
      </c>
      <c r="BN7" s="341" t="s">
        <v>1109</v>
      </c>
      <c r="BO7" s="341" t="s">
        <v>4</v>
      </c>
      <c r="BP7" s="341" t="s">
        <v>4</v>
      </c>
      <c r="BQ7" s="341" t="s">
        <v>4</v>
      </c>
      <c r="BR7" s="341" t="s">
        <v>4</v>
      </c>
      <c r="BS7" s="341" t="s">
        <v>4</v>
      </c>
      <c r="BT7" s="341" t="s">
        <v>4</v>
      </c>
      <c r="BU7" s="341" t="s">
        <v>4</v>
      </c>
      <c r="BV7" s="341" t="s">
        <v>4</v>
      </c>
      <c r="BW7" s="341" t="s">
        <v>4</v>
      </c>
    </row>
    <row r="8" spans="1:171" s="337" customFormat="1" ht="33.75" customHeight="1" x14ac:dyDescent="0.25">
      <c r="A8" s="1210" t="s">
        <v>1110</v>
      </c>
      <c r="B8" s="1210"/>
      <c r="C8" s="1210"/>
      <c r="D8" s="1210"/>
      <c r="E8" s="1210"/>
      <c r="F8" s="1210"/>
      <c r="G8" s="1237" t="s">
        <v>1111</v>
      </c>
      <c r="H8" s="1237"/>
      <c r="I8" s="1237"/>
      <c r="J8" s="1237"/>
      <c r="K8" s="1237"/>
      <c r="L8" s="1237"/>
      <c r="M8" s="1237"/>
      <c r="N8" s="1237"/>
      <c r="O8" s="1237"/>
      <c r="P8" s="1237"/>
      <c r="Q8" s="342" t="s">
        <v>1110</v>
      </c>
      <c r="R8" s="343" t="s">
        <v>1111</v>
      </c>
      <c r="S8" s="341"/>
      <c r="T8" s="341"/>
      <c r="U8" s="341"/>
      <c r="V8" s="341"/>
      <c r="W8" s="341"/>
      <c r="X8" s="341"/>
      <c r="Y8" s="341"/>
      <c r="Z8" s="341"/>
      <c r="AA8" s="341"/>
      <c r="BX8" s="341" t="s">
        <v>1110</v>
      </c>
      <c r="BY8" s="341" t="s">
        <v>4</v>
      </c>
      <c r="BZ8" s="341" t="s">
        <v>4</v>
      </c>
      <c r="CA8" s="341" t="s">
        <v>4</v>
      </c>
      <c r="CB8" s="341" t="s">
        <v>4</v>
      </c>
      <c r="CC8" s="341" t="s">
        <v>4</v>
      </c>
      <c r="CD8" s="341" t="s">
        <v>1111</v>
      </c>
      <c r="CE8" s="341" t="s">
        <v>4</v>
      </c>
      <c r="CF8" s="341" t="s">
        <v>4</v>
      </c>
      <c r="CG8" s="341" t="s">
        <v>4</v>
      </c>
      <c r="CH8" s="341" t="s">
        <v>4</v>
      </c>
      <c r="CI8" s="341" t="s">
        <v>4</v>
      </c>
      <c r="CJ8" s="341" t="s">
        <v>4</v>
      </c>
      <c r="CK8" s="341" t="s">
        <v>4</v>
      </c>
      <c r="CL8" s="341" t="s">
        <v>4</v>
      </c>
      <c r="CM8" s="341" t="s">
        <v>4</v>
      </c>
    </row>
    <row r="9" spans="1:171" s="337" customFormat="1" ht="11.25" customHeight="1" x14ac:dyDescent="0.25">
      <c r="A9" s="1210" t="s">
        <v>1112</v>
      </c>
      <c r="B9" s="1210"/>
      <c r="C9" s="1210"/>
      <c r="D9" s="1210"/>
      <c r="E9" s="1210"/>
      <c r="F9" s="1210"/>
      <c r="G9" s="1237"/>
      <c r="H9" s="1237"/>
      <c r="I9" s="1237"/>
      <c r="J9" s="1237"/>
      <c r="K9" s="1237"/>
      <c r="L9" s="1237"/>
      <c r="M9" s="1237"/>
      <c r="N9" s="1237"/>
      <c r="O9" s="1237"/>
      <c r="P9" s="1237"/>
      <c r="CN9" s="341" t="s">
        <v>1112</v>
      </c>
      <c r="CO9" s="341" t="s">
        <v>4</v>
      </c>
      <c r="CP9" s="341" t="s">
        <v>4</v>
      </c>
      <c r="CQ9" s="341" t="s">
        <v>4</v>
      </c>
      <c r="CR9" s="341" t="s">
        <v>4</v>
      </c>
      <c r="CS9" s="341" t="s">
        <v>4</v>
      </c>
      <c r="CT9" s="341" t="s">
        <v>4</v>
      </c>
      <c r="CU9" s="341" t="s">
        <v>4</v>
      </c>
      <c r="CV9" s="341" t="s">
        <v>4</v>
      </c>
      <c r="CW9" s="341" t="s">
        <v>4</v>
      </c>
      <c r="CX9" s="341" t="s">
        <v>4</v>
      </c>
      <c r="CY9" s="341" t="s">
        <v>4</v>
      </c>
      <c r="CZ9" s="341" t="s">
        <v>4</v>
      </c>
      <c r="DA9" s="341" t="s">
        <v>4</v>
      </c>
      <c r="DB9" s="341" t="s">
        <v>4</v>
      </c>
      <c r="DC9" s="341" t="s">
        <v>4</v>
      </c>
    </row>
    <row r="10" spans="1:171" s="337" customFormat="1" ht="11.25" customHeight="1" x14ac:dyDescent="0.25">
      <c r="A10" s="1210" t="s">
        <v>1113</v>
      </c>
      <c r="B10" s="1210"/>
      <c r="C10" s="1210"/>
      <c r="D10" s="1210"/>
      <c r="E10" s="1210"/>
      <c r="F10" s="1210"/>
      <c r="G10" s="1237" t="s">
        <v>1114</v>
      </c>
      <c r="H10" s="1237"/>
      <c r="I10" s="1237"/>
      <c r="J10" s="1237"/>
      <c r="K10" s="1237"/>
      <c r="L10" s="1237"/>
      <c r="M10" s="1237"/>
      <c r="N10" s="1237"/>
      <c r="O10" s="1237"/>
      <c r="P10" s="1237"/>
      <c r="R10" s="344" t="s">
        <v>1114</v>
      </c>
      <c r="DD10" s="341" t="s">
        <v>1113</v>
      </c>
      <c r="DE10" s="341" t="s">
        <v>4</v>
      </c>
      <c r="DF10" s="341" t="s">
        <v>4</v>
      </c>
      <c r="DG10" s="341" t="s">
        <v>4</v>
      </c>
      <c r="DH10" s="341" t="s">
        <v>4</v>
      </c>
      <c r="DI10" s="341" t="s">
        <v>4</v>
      </c>
      <c r="DJ10" s="341" t="s">
        <v>1114</v>
      </c>
      <c r="DK10" s="341" t="s">
        <v>4</v>
      </c>
      <c r="DL10" s="341" t="s">
        <v>4</v>
      </c>
      <c r="DM10" s="341" t="s">
        <v>4</v>
      </c>
      <c r="DN10" s="341" t="s">
        <v>4</v>
      </c>
      <c r="DO10" s="341" t="s">
        <v>4</v>
      </c>
      <c r="DP10" s="341" t="s">
        <v>4</v>
      </c>
      <c r="DQ10" s="341" t="s">
        <v>4</v>
      </c>
      <c r="DR10" s="341" t="s">
        <v>4</v>
      </c>
      <c r="DS10" s="341" t="s">
        <v>4</v>
      </c>
    </row>
    <row r="11" spans="1:171" s="337" customFormat="1" ht="15" x14ac:dyDescent="0.25">
      <c r="A11" s="1210" t="s">
        <v>1115</v>
      </c>
      <c r="B11" s="1210"/>
      <c r="C11" s="1210"/>
      <c r="D11" s="1210"/>
      <c r="E11" s="1210"/>
      <c r="F11" s="1210"/>
      <c r="G11" s="1237" t="s">
        <v>1116</v>
      </c>
      <c r="H11" s="1237"/>
      <c r="I11" s="1237"/>
      <c r="J11" s="1237"/>
      <c r="K11" s="1237"/>
      <c r="L11" s="1237"/>
      <c r="M11" s="1237"/>
      <c r="N11" s="1237"/>
      <c r="O11" s="1237"/>
      <c r="P11" s="1237"/>
      <c r="R11" s="344" t="s">
        <v>1116</v>
      </c>
      <c r="DT11" s="341" t="s">
        <v>1115</v>
      </c>
      <c r="DU11" s="341" t="s">
        <v>4</v>
      </c>
      <c r="DV11" s="341" t="s">
        <v>4</v>
      </c>
      <c r="DW11" s="341" t="s">
        <v>4</v>
      </c>
      <c r="DX11" s="341" t="s">
        <v>4</v>
      </c>
      <c r="DY11" s="341" t="s">
        <v>4</v>
      </c>
      <c r="DZ11" s="341" t="s">
        <v>1116</v>
      </c>
      <c r="EA11" s="341" t="s">
        <v>4</v>
      </c>
      <c r="EB11" s="341" t="s">
        <v>4</v>
      </c>
      <c r="EC11" s="341" t="s">
        <v>4</v>
      </c>
      <c r="ED11" s="341" t="s">
        <v>4</v>
      </c>
      <c r="EE11" s="341" t="s">
        <v>4</v>
      </c>
      <c r="EF11" s="341" t="s">
        <v>4</v>
      </c>
      <c r="EG11" s="341" t="s">
        <v>4</v>
      </c>
      <c r="EH11" s="341" t="s">
        <v>4</v>
      </c>
      <c r="EI11" s="341" t="s">
        <v>4</v>
      </c>
    </row>
    <row r="12" spans="1:171" s="337" customFormat="1" ht="6" customHeight="1" x14ac:dyDescent="0.25">
      <c r="A12" s="345"/>
      <c r="B12" s="340"/>
      <c r="C12" s="340"/>
      <c r="D12" s="340"/>
      <c r="E12" s="340"/>
      <c r="F12" s="346"/>
      <c r="G12" s="347"/>
      <c r="H12" s="347"/>
      <c r="I12" s="347"/>
      <c r="J12" s="347"/>
      <c r="K12" s="347"/>
      <c r="L12" s="347"/>
      <c r="M12" s="347"/>
      <c r="N12" s="347"/>
      <c r="O12" s="347"/>
      <c r="P12" s="347"/>
    </row>
    <row r="13" spans="1:171" s="337" customFormat="1" ht="15" x14ac:dyDescent="0.25">
      <c r="A13" s="1233" t="s">
        <v>1117</v>
      </c>
      <c r="B13" s="1233"/>
      <c r="C13" s="1233"/>
      <c r="D13" s="1233"/>
      <c r="E13" s="1233"/>
      <c r="F13" s="1233"/>
      <c r="G13" s="1233"/>
      <c r="H13" s="1233"/>
      <c r="I13" s="1233"/>
      <c r="J13" s="1233"/>
      <c r="K13" s="1233"/>
      <c r="L13" s="1233"/>
      <c r="M13" s="1233"/>
      <c r="N13" s="1233"/>
      <c r="O13" s="1233"/>
      <c r="P13" s="1233"/>
      <c r="EJ13" s="341" t="s">
        <v>1117</v>
      </c>
      <c r="EK13" s="341" t="s">
        <v>4</v>
      </c>
      <c r="EL13" s="341" t="s">
        <v>4</v>
      </c>
      <c r="EM13" s="341" t="s">
        <v>4</v>
      </c>
      <c r="EN13" s="341" t="s">
        <v>4</v>
      </c>
      <c r="EO13" s="341" t="s">
        <v>4</v>
      </c>
      <c r="EP13" s="341" t="s">
        <v>4</v>
      </c>
      <c r="EQ13" s="341" t="s">
        <v>4</v>
      </c>
      <c r="ER13" s="341" t="s">
        <v>4</v>
      </c>
      <c r="ES13" s="341" t="s">
        <v>4</v>
      </c>
      <c r="ET13" s="341" t="s">
        <v>4</v>
      </c>
      <c r="EU13" s="341" t="s">
        <v>4</v>
      </c>
      <c r="EV13" s="341" t="s">
        <v>4</v>
      </c>
      <c r="EW13" s="341" t="s">
        <v>4</v>
      </c>
      <c r="EX13" s="341" t="s">
        <v>4</v>
      </c>
      <c r="EY13" s="341" t="s">
        <v>4</v>
      </c>
    </row>
    <row r="14" spans="1:171" s="337" customFormat="1" ht="15" customHeight="1" x14ac:dyDescent="0.25">
      <c r="A14" s="1234" t="s">
        <v>11</v>
      </c>
      <c r="B14" s="1234"/>
      <c r="C14" s="1234"/>
      <c r="D14" s="1234"/>
      <c r="E14" s="1234"/>
      <c r="F14" s="1234"/>
      <c r="G14" s="1234"/>
      <c r="H14" s="1234"/>
      <c r="I14" s="1234"/>
      <c r="J14" s="1234"/>
      <c r="K14" s="1234"/>
      <c r="L14" s="1234"/>
      <c r="M14" s="1234"/>
      <c r="N14" s="1234"/>
      <c r="O14" s="1234"/>
      <c r="P14" s="1234"/>
    </row>
    <row r="15" spans="1:171" s="337" customFormat="1" ht="6" customHeight="1" x14ac:dyDescent="0.25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</row>
    <row r="16" spans="1:171" s="337" customFormat="1" ht="15" x14ac:dyDescent="0.25">
      <c r="A16" s="1233" t="s">
        <v>10</v>
      </c>
      <c r="B16" s="1233"/>
      <c r="C16" s="1233"/>
      <c r="D16" s="1233"/>
      <c r="E16" s="1233"/>
      <c r="F16" s="1233"/>
      <c r="G16" s="1233"/>
      <c r="H16" s="1233"/>
      <c r="I16" s="1233"/>
      <c r="J16" s="1233"/>
      <c r="K16" s="1233"/>
      <c r="L16" s="1233"/>
      <c r="M16" s="1233"/>
      <c r="N16" s="1233"/>
      <c r="O16" s="1233"/>
      <c r="P16" s="1233"/>
      <c r="EZ16" s="341" t="s">
        <v>10</v>
      </c>
      <c r="FA16" s="341" t="s">
        <v>4</v>
      </c>
      <c r="FB16" s="341" t="s">
        <v>4</v>
      </c>
      <c r="FC16" s="341" t="s">
        <v>4</v>
      </c>
      <c r="FD16" s="341" t="s">
        <v>4</v>
      </c>
      <c r="FE16" s="341" t="s">
        <v>4</v>
      </c>
      <c r="FF16" s="341" t="s">
        <v>4</v>
      </c>
      <c r="FG16" s="341" t="s">
        <v>4</v>
      </c>
      <c r="FH16" s="341" t="s">
        <v>4</v>
      </c>
      <c r="FI16" s="341" t="s">
        <v>4</v>
      </c>
      <c r="FJ16" s="341" t="s">
        <v>4</v>
      </c>
      <c r="FK16" s="341" t="s">
        <v>4</v>
      </c>
      <c r="FL16" s="341" t="s">
        <v>4</v>
      </c>
      <c r="FM16" s="341" t="s">
        <v>4</v>
      </c>
      <c r="FN16" s="341" t="s">
        <v>4</v>
      </c>
      <c r="FO16" s="341" t="s">
        <v>4</v>
      </c>
    </row>
    <row r="17" spans="1:196" s="337" customFormat="1" ht="15" x14ac:dyDescent="0.25">
      <c r="A17" s="1234" t="s">
        <v>154</v>
      </c>
      <c r="B17" s="1234"/>
      <c r="C17" s="1234"/>
      <c r="D17" s="1234"/>
      <c r="E17" s="1234"/>
      <c r="F17" s="1234"/>
      <c r="G17" s="1234"/>
      <c r="H17" s="1234"/>
      <c r="I17" s="1234"/>
      <c r="J17" s="1234"/>
      <c r="K17" s="1234"/>
      <c r="L17" s="1234"/>
      <c r="M17" s="1234"/>
      <c r="N17" s="1234"/>
      <c r="O17" s="1234"/>
      <c r="P17" s="1234"/>
    </row>
    <row r="18" spans="1:196" s="337" customFormat="1" ht="17.25" customHeight="1" x14ac:dyDescent="0.25">
      <c r="A18" s="1235" t="s">
        <v>1118</v>
      </c>
      <c r="B18" s="1235"/>
      <c r="C18" s="1235"/>
      <c r="D18" s="1235"/>
      <c r="E18" s="1235"/>
      <c r="F18" s="1235"/>
      <c r="G18" s="1235"/>
      <c r="H18" s="1235"/>
      <c r="I18" s="1235"/>
      <c r="J18" s="1235"/>
      <c r="K18" s="1235"/>
      <c r="L18" s="1235"/>
      <c r="M18" s="1235"/>
      <c r="N18" s="1235"/>
      <c r="O18" s="1235"/>
      <c r="P18" s="1235"/>
    </row>
    <row r="19" spans="1:196" s="337" customFormat="1" ht="8.25" customHeight="1" x14ac:dyDescent="0.25">
      <c r="A19" s="349"/>
      <c r="B19" s="349"/>
      <c r="C19" s="349"/>
      <c r="D19" s="349"/>
      <c r="E19" s="349"/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</row>
    <row r="20" spans="1:196" s="337" customFormat="1" ht="15" x14ac:dyDescent="0.25">
      <c r="A20" s="1233" t="s">
        <v>170</v>
      </c>
      <c r="B20" s="1233"/>
      <c r="C20" s="1233"/>
      <c r="D20" s="1233"/>
      <c r="E20" s="1233"/>
      <c r="F20" s="1233"/>
      <c r="G20" s="1233"/>
      <c r="H20" s="1233"/>
      <c r="I20" s="1233"/>
      <c r="J20" s="1233"/>
      <c r="K20" s="1233"/>
      <c r="L20" s="1233"/>
      <c r="M20" s="1233"/>
      <c r="N20" s="1233"/>
      <c r="O20" s="1233"/>
      <c r="P20" s="1233"/>
      <c r="FP20" s="341" t="s">
        <v>170</v>
      </c>
      <c r="FQ20" s="341" t="s">
        <v>4</v>
      </c>
      <c r="FR20" s="341" t="s">
        <v>4</v>
      </c>
      <c r="FS20" s="341" t="s">
        <v>4</v>
      </c>
      <c r="FT20" s="341" t="s">
        <v>4</v>
      </c>
      <c r="FU20" s="341" t="s">
        <v>4</v>
      </c>
      <c r="FV20" s="341" t="s">
        <v>4</v>
      </c>
      <c r="FW20" s="341" t="s">
        <v>4</v>
      </c>
      <c r="FX20" s="341" t="s">
        <v>4</v>
      </c>
      <c r="FY20" s="341" t="s">
        <v>4</v>
      </c>
      <c r="FZ20" s="341" t="s">
        <v>4</v>
      </c>
      <c r="GA20" s="341" t="s">
        <v>4</v>
      </c>
      <c r="GB20" s="341" t="s">
        <v>4</v>
      </c>
      <c r="GC20" s="341" t="s">
        <v>4</v>
      </c>
      <c r="GD20" s="341" t="s">
        <v>4</v>
      </c>
      <c r="GE20" s="341" t="s">
        <v>4</v>
      </c>
    </row>
    <row r="21" spans="1:196" s="337" customFormat="1" ht="11.25" customHeight="1" x14ac:dyDescent="0.25">
      <c r="A21" s="1234" t="s">
        <v>1119</v>
      </c>
      <c r="B21" s="1234"/>
      <c r="C21" s="1234"/>
      <c r="D21" s="1234"/>
      <c r="E21" s="1234"/>
      <c r="F21" s="1234"/>
      <c r="G21" s="1234"/>
      <c r="H21" s="1234"/>
      <c r="I21" s="1234"/>
      <c r="J21" s="1234"/>
      <c r="K21" s="1234"/>
      <c r="L21" s="1234"/>
      <c r="M21" s="1234"/>
      <c r="N21" s="1234"/>
      <c r="O21" s="1234"/>
      <c r="P21" s="1234"/>
    </row>
    <row r="22" spans="1:196" s="337" customFormat="1" ht="12" customHeight="1" x14ac:dyDescent="0.25">
      <c r="A22" s="340" t="s">
        <v>1120</v>
      </c>
      <c r="B22" s="350" t="s">
        <v>1121</v>
      </c>
      <c r="C22" s="338" t="s">
        <v>1122</v>
      </c>
      <c r="D22" s="338"/>
      <c r="E22" s="338"/>
      <c r="F22" s="351"/>
      <c r="G22" s="351"/>
      <c r="H22" s="351"/>
      <c r="I22" s="351"/>
      <c r="J22" s="351"/>
      <c r="K22" s="351"/>
      <c r="L22" s="351"/>
      <c r="M22" s="351"/>
      <c r="N22" s="351"/>
      <c r="O22" s="351"/>
      <c r="P22" s="351"/>
    </row>
    <row r="23" spans="1:196" s="337" customFormat="1" ht="15" x14ac:dyDescent="0.25">
      <c r="A23" s="340" t="s">
        <v>1123</v>
      </c>
      <c r="B23" s="1236" t="s">
        <v>1124</v>
      </c>
      <c r="C23" s="1236"/>
      <c r="D23" s="1236"/>
      <c r="E23" s="1236"/>
      <c r="F23" s="1236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GF23" s="341" t="s">
        <v>1124</v>
      </c>
      <c r="GG23" s="341" t="s">
        <v>4</v>
      </c>
      <c r="GH23" s="341" t="s">
        <v>4</v>
      </c>
      <c r="GI23" s="341" t="s">
        <v>4</v>
      </c>
      <c r="GJ23" s="341" t="s">
        <v>4</v>
      </c>
    </row>
    <row r="24" spans="1:196" s="337" customFormat="1" ht="10.5" customHeight="1" x14ac:dyDescent="0.25">
      <c r="A24" s="340"/>
      <c r="B24" s="1227" t="s">
        <v>158</v>
      </c>
      <c r="C24" s="1227"/>
      <c r="D24" s="1227"/>
      <c r="E24" s="1227"/>
      <c r="F24" s="1227"/>
      <c r="G24" s="352"/>
      <c r="H24" s="352"/>
      <c r="I24" s="352"/>
      <c r="J24" s="352"/>
      <c r="K24" s="352"/>
      <c r="L24" s="352"/>
      <c r="M24" s="352"/>
      <c r="N24" s="352"/>
      <c r="O24" s="353"/>
      <c r="P24" s="352"/>
    </row>
    <row r="25" spans="1:196" s="337" customFormat="1" ht="9.75" customHeight="1" x14ac:dyDescent="0.25">
      <c r="A25" s="340"/>
      <c r="B25" s="340"/>
      <c r="C25" s="340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2"/>
      <c r="P25" s="352"/>
    </row>
    <row r="26" spans="1:196" s="337" customFormat="1" ht="15" x14ac:dyDescent="0.25">
      <c r="A26" s="355" t="s">
        <v>1125</v>
      </c>
      <c r="B26" s="356"/>
      <c r="C26" s="1228" t="s">
        <v>1126</v>
      </c>
      <c r="D26" s="1228"/>
      <c r="E26" s="1228"/>
      <c r="F26" s="1228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GK26" s="341" t="s">
        <v>1126</v>
      </c>
      <c r="GL26" s="341" t="s">
        <v>4</v>
      </c>
      <c r="GM26" s="341" t="s">
        <v>4</v>
      </c>
      <c r="GN26" s="341" t="s">
        <v>4</v>
      </c>
    </row>
    <row r="27" spans="1:196" s="337" customFormat="1" ht="9.75" customHeight="1" x14ac:dyDescent="0.25">
      <c r="A27" s="340"/>
      <c r="B27" s="356"/>
      <c r="C27" s="357"/>
      <c r="D27" s="358"/>
      <c r="E27" s="358"/>
      <c r="F27" s="358"/>
      <c r="G27" s="359"/>
      <c r="H27" s="359"/>
      <c r="I27" s="359"/>
      <c r="J27" s="359"/>
      <c r="K27" s="359"/>
      <c r="L27" s="359"/>
      <c r="M27" s="359"/>
      <c r="N27" s="359"/>
      <c r="O27" s="359"/>
      <c r="P27" s="359"/>
    </row>
    <row r="28" spans="1:196" s="337" customFormat="1" ht="12" customHeight="1" x14ac:dyDescent="0.25">
      <c r="A28" s="355" t="s">
        <v>1127</v>
      </c>
      <c r="B28" s="356"/>
      <c r="C28" s="360"/>
      <c r="D28" s="361">
        <v>157610.07</v>
      </c>
      <c r="E28" s="362" t="s">
        <v>982</v>
      </c>
      <c r="G28" s="356"/>
      <c r="H28" s="356"/>
      <c r="I28" s="356"/>
      <c r="J28" s="356"/>
      <c r="K28" s="356"/>
      <c r="L28" s="356"/>
      <c r="M28" s="356"/>
      <c r="N28" s="363"/>
      <c r="O28" s="363"/>
      <c r="P28" s="356"/>
    </row>
    <row r="29" spans="1:196" s="337" customFormat="1" ht="12" customHeight="1" x14ac:dyDescent="0.25">
      <c r="A29" s="340"/>
      <c r="B29" s="364" t="s">
        <v>130</v>
      </c>
      <c r="C29" s="365"/>
      <c r="D29" s="366"/>
      <c r="E29" s="362"/>
      <c r="G29" s="356"/>
    </row>
    <row r="30" spans="1:196" s="337" customFormat="1" ht="12" customHeight="1" x14ac:dyDescent="0.25">
      <c r="A30" s="340"/>
      <c r="B30" s="367" t="s">
        <v>1128</v>
      </c>
      <c r="C30" s="360"/>
      <c r="D30" s="361">
        <v>157610.07</v>
      </c>
      <c r="E30" s="362" t="s">
        <v>982</v>
      </c>
      <c r="I30" s="356"/>
      <c r="K30" s="356" t="s">
        <v>1129</v>
      </c>
      <c r="L30" s="356"/>
      <c r="M30" s="356"/>
      <c r="N30" s="368"/>
      <c r="O30" s="361">
        <v>11457.02</v>
      </c>
      <c r="P30" s="362" t="s">
        <v>982</v>
      </c>
    </row>
    <row r="31" spans="1:196" s="337" customFormat="1" ht="12" customHeight="1" x14ac:dyDescent="0.25">
      <c r="A31" s="340"/>
      <c r="B31" s="367" t="s">
        <v>18</v>
      </c>
      <c r="C31" s="369"/>
      <c r="D31" s="370">
        <v>0</v>
      </c>
      <c r="E31" s="362" t="s">
        <v>982</v>
      </c>
      <c r="I31" s="356"/>
      <c r="K31" s="356" t="s">
        <v>1130</v>
      </c>
      <c r="L31" s="356"/>
      <c r="M31" s="356"/>
      <c r="N31" s="368"/>
      <c r="O31" s="361">
        <v>8979.33</v>
      </c>
      <c r="P31" s="362" t="s">
        <v>982</v>
      </c>
    </row>
    <row r="32" spans="1:196" s="337" customFormat="1" ht="12" customHeight="1" x14ac:dyDescent="0.25">
      <c r="A32" s="340"/>
      <c r="B32" s="367" t="s">
        <v>19</v>
      </c>
      <c r="C32" s="369"/>
      <c r="D32" s="370">
        <v>0</v>
      </c>
      <c r="E32" s="362" t="s">
        <v>982</v>
      </c>
      <c r="I32" s="356"/>
      <c r="K32" s="356" t="s">
        <v>1131</v>
      </c>
      <c r="L32" s="356"/>
      <c r="M32" s="356"/>
      <c r="N32" s="371"/>
      <c r="O32" s="370">
        <v>44139.09</v>
      </c>
      <c r="P32" s="372" t="s">
        <v>1132</v>
      </c>
    </row>
    <row r="33" spans="1:207" s="337" customFormat="1" ht="12" customHeight="1" x14ac:dyDescent="0.25">
      <c r="A33" s="340"/>
      <c r="B33" s="367" t="s">
        <v>20</v>
      </c>
      <c r="C33" s="369"/>
      <c r="D33" s="361">
        <v>0</v>
      </c>
      <c r="E33" s="362" t="s">
        <v>982</v>
      </c>
      <c r="I33" s="356"/>
      <c r="K33" s="356" t="s">
        <v>1133</v>
      </c>
      <c r="L33" s="356"/>
      <c r="M33" s="356"/>
      <c r="N33" s="371"/>
      <c r="O33" s="370">
        <v>21138.61</v>
      </c>
      <c r="P33" s="372" t="s">
        <v>1132</v>
      </c>
    </row>
    <row r="34" spans="1:207" s="337" customFormat="1" ht="9.75" customHeight="1" x14ac:dyDescent="0.25">
      <c r="A34" s="340"/>
      <c r="B34" s="356"/>
      <c r="D34" s="373"/>
      <c r="E34" s="362"/>
      <c r="H34" s="356"/>
      <c r="I34" s="356"/>
      <c r="J34" s="356"/>
      <c r="K34" s="356"/>
      <c r="L34" s="356"/>
      <c r="M34" s="356"/>
      <c r="N34" s="359"/>
      <c r="O34" s="359"/>
      <c r="P34" s="356"/>
    </row>
    <row r="35" spans="1:207" s="337" customFormat="1" ht="11.25" customHeight="1" x14ac:dyDescent="0.25">
      <c r="A35" s="1229" t="s">
        <v>13</v>
      </c>
      <c r="B35" s="1217" t="s">
        <v>14</v>
      </c>
      <c r="C35" s="1218" t="s">
        <v>786</v>
      </c>
      <c r="D35" s="1219"/>
      <c r="E35" s="1219"/>
      <c r="F35" s="1219"/>
      <c r="G35" s="1220"/>
      <c r="H35" s="1217" t="s">
        <v>787</v>
      </c>
      <c r="I35" s="1217" t="s">
        <v>1134</v>
      </c>
      <c r="J35" s="1217"/>
      <c r="K35" s="1217"/>
      <c r="L35" s="1218" t="s">
        <v>1135</v>
      </c>
      <c r="M35" s="1219"/>
      <c r="N35" s="1219"/>
      <c r="O35" s="1219"/>
      <c r="P35" s="1220"/>
    </row>
    <row r="36" spans="1:207" s="337" customFormat="1" ht="11.25" customHeight="1" x14ac:dyDescent="0.25">
      <c r="A36" s="1229"/>
      <c r="B36" s="1217"/>
      <c r="C36" s="1230"/>
      <c r="D36" s="1231"/>
      <c r="E36" s="1231"/>
      <c r="F36" s="1231"/>
      <c r="G36" s="1232"/>
      <c r="H36" s="1217"/>
      <c r="I36" s="1217"/>
      <c r="J36" s="1217"/>
      <c r="K36" s="1217"/>
      <c r="L36" s="1221"/>
      <c r="M36" s="1222"/>
      <c r="N36" s="1222"/>
      <c r="O36" s="1222"/>
      <c r="P36" s="1223"/>
    </row>
    <row r="37" spans="1:207" s="337" customFormat="1" ht="54" customHeight="1" x14ac:dyDescent="0.25">
      <c r="A37" s="1229"/>
      <c r="B37" s="1217"/>
      <c r="C37" s="1221"/>
      <c r="D37" s="1222"/>
      <c r="E37" s="1222"/>
      <c r="F37" s="1222"/>
      <c r="G37" s="1223"/>
      <c r="H37" s="1217"/>
      <c r="I37" s="374" t="s">
        <v>1136</v>
      </c>
      <c r="J37" s="374" t="s">
        <v>1137</v>
      </c>
      <c r="K37" s="374" t="s">
        <v>1138</v>
      </c>
      <c r="L37" s="374" t="s">
        <v>1139</v>
      </c>
      <c r="M37" s="374" t="s">
        <v>1140</v>
      </c>
      <c r="N37" s="374" t="s">
        <v>1141</v>
      </c>
      <c r="O37" s="374" t="s">
        <v>1137</v>
      </c>
      <c r="P37" s="374" t="s">
        <v>1142</v>
      </c>
    </row>
    <row r="38" spans="1:207" s="337" customFormat="1" ht="13.5" customHeight="1" x14ac:dyDescent="0.25">
      <c r="A38" s="375">
        <v>1</v>
      </c>
      <c r="B38" s="376">
        <v>2</v>
      </c>
      <c r="C38" s="1224">
        <v>3</v>
      </c>
      <c r="D38" s="1225"/>
      <c r="E38" s="1225"/>
      <c r="F38" s="1225"/>
      <c r="G38" s="1226"/>
      <c r="H38" s="376">
        <v>4</v>
      </c>
      <c r="I38" s="376">
        <v>5</v>
      </c>
      <c r="J38" s="376">
        <v>6</v>
      </c>
      <c r="K38" s="376">
        <v>7</v>
      </c>
      <c r="L38" s="376">
        <v>8</v>
      </c>
      <c r="M38" s="376">
        <v>9</v>
      </c>
      <c r="N38" s="376">
        <v>10</v>
      </c>
      <c r="O38" s="376">
        <v>11</v>
      </c>
      <c r="P38" s="376">
        <v>12</v>
      </c>
    </row>
    <row r="39" spans="1:207" s="337" customFormat="1" ht="15" x14ac:dyDescent="0.25">
      <c r="A39" s="1213" t="s">
        <v>1143</v>
      </c>
      <c r="B39" s="1214"/>
      <c r="C39" s="1214"/>
      <c r="D39" s="1214"/>
      <c r="E39" s="1214"/>
      <c r="F39" s="1214"/>
      <c r="G39" s="1214"/>
      <c r="H39" s="1214"/>
      <c r="I39" s="1214"/>
      <c r="J39" s="1214"/>
      <c r="K39" s="1214"/>
      <c r="L39" s="1214"/>
      <c r="M39" s="1214"/>
      <c r="N39" s="1214"/>
      <c r="O39" s="1214"/>
      <c r="P39" s="1215"/>
      <c r="GO39" s="377" t="s">
        <v>1143</v>
      </c>
    </row>
    <row r="40" spans="1:207" s="337" customFormat="1" ht="34.5" x14ac:dyDescent="0.25">
      <c r="A40" s="378" t="s">
        <v>23</v>
      </c>
      <c r="B40" s="379" t="s">
        <v>1144</v>
      </c>
      <c r="C40" s="1211" t="s">
        <v>1145</v>
      </c>
      <c r="D40" s="1211"/>
      <c r="E40" s="1211"/>
      <c r="F40" s="1211"/>
      <c r="G40" s="1211"/>
      <c r="H40" s="380" t="s">
        <v>1146</v>
      </c>
      <c r="I40" s="381">
        <v>4.3460000000000001</v>
      </c>
      <c r="J40" s="382">
        <v>1</v>
      </c>
      <c r="K40" s="383">
        <v>4.3460000000000001</v>
      </c>
      <c r="L40" s="384"/>
      <c r="M40" s="381"/>
      <c r="N40" s="385"/>
      <c r="O40" s="381"/>
      <c r="P40" s="386"/>
      <c r="GO40" s="377"/>
      <c r="GP40" s="377" t="s">
        <v>1145</v>
      </c>
      <c r="GQ40" s="377" t="s">
        <v>4</v>
      </c>
      <c r="GR40" s="377" t="s">
        <v>4</v>
      </c>
      <c r="GS40" s="377" t="s">
        <v>4</v>
      </c>
      <c r="GT40" s="377" t="s">
        <v>4</v>
      </c>
    </row>
    <row r="41" spans="1:207" s="337" customFormat="1" ht="15" x14ac:dyDescent="0.25">
      <c r="A41" s="387"/>
      <c r="B41" s="388" t="s">
        <v>28</v>
      </c>
      <c r="C41" s="1210" t="s">
        <v>132</v>
      </c>
      <c r="D41" s="1210"/>
      <c r="E41" s="1210"/>
      <c r="F41" s="1210"/>
      <c r="G41" s="1210"/>
      <c r="H41" s="389"/>
      <c r="I41" s="390"/>
      <c r="J41" s="390"/>
      <c r="K41" s="390"/>
      <c r="L41" s="391"/>
      <c r="M41" s="390"/>
      <c r="N41" s="391"/>
      <c r="O41" s="390"/>
      <c r="P41" s="392">
        <v>155535</v>
      </c>
      <c r="GO41" s="377"/>
      <c r="GP41" s="377"/>
      <c r="GQ41" s="377"/>
      <c r="GR41" s="377"/>
      <c r="GS41" s="377"/>
      <c r="GT41" s="377"/>
      <c r="GU41" s="341" t="s">
        <v>132</v>
      </c>
    </row>
    <row r="42" spans="1:207" s="337" customFormat="1" ht="15" x14ac:dyDescent="0.25">
      <c r="A42" s="387"/>
      <c r="B42" s="388"/>
      <c r="C42" s="1210" t="s">
        <v>1147</v>
      </c>
      <c r="D42" s="1210"/>
      <c r="E42" s="1210"/>
      <c r="F42" s="1210"/>
      <c r="G42" s="1210"/>
      <c r="H42" s="389" t="s">
        <v>1148</v>
      </c>
      <c r="I42" s="390"/>
      <c r="J42" s="390"/>
      <c r="K42" s="393">
        <v>104.304</v>
      </c>
      <c r="L42" s="391"/>
      <c r="M42" s="390"/>
      <c r="N42" s="391"/>
      <c r="O42" s="390"/>
      <c r="P42" s="392">
        <v>45589.19</v>
      </c>
      <c r="GO42" s="377"/>
      <c r="GP42" s="377"/>
      <c r="GQ42" s="377"/>
      <c r="GR42" s="377"/>
      <c r="GS42" s="377"/>
      <c r="GT42" s="377"/>
      <c r="GU42" s="341" t="s">
        <v>1147</v>
      </c>
    </row>
    <row r="43" spans="1:207" s="337" customFormat="1" ht="23.25" x14ac:dyDescent="0.25">
      <c r="A43" s="394"/>
      <c r="B43" s="388" t="s">
        <v>1149</v>
      </c>
      <c r="C43" s="1210" t="s">
        <v>1150</v>
      </c>
      <c r="D43" s="1210"/>
      <c r="E43" s="1210"/>
      <c r="F43" s="1210"/>
      <c r="G43" s="1210"/>
      <c r="H43" s="389" t="s">
        <v>1151</v>
      </c>
      <c r="I43" s="395">
        <v>24</v>
      </c>
      <c r="J43" s="390"/>
      <c r="K43" s="393">
        <v>104.304</v>
      </c>
      <c r="L43" s="396"/>
      <c r="M43" s="397"/>
      <c r="N43" s="398">
        <v>1491.17</v>
      </c>
      <c r="O43" s="390"/>
      <c r="P43" s="392">
        <v>155535</v>
      </c>
      <c r="Q43" s="399"/>
      <c r="R43" s="399"/>
      <c r="GO43" s="377"/>
      <c r="GP43" s="377"/>
      <c r="GQ43" s="377"/>
      <c r="GR43" s="377"/>
      <c r="GS43" s="377"/>
      <c r="GT43" s="377"/>
      <c r="GU43" s="341"/>
      <c r="GV43" s="341" t="s">
        <v>1150</v>
      </c>
    </row>
    <row r="44" spans="1:207" s="337" customFormat="1" ht="15" x14ac:dyDescent="0.25">
      <c r="A44" s="400"/>
      <c r="B44" s="388" t="s">
        <v>1152</v>
      </c>
      <c r="C44" s="1210" t="s">
        <v>1153</v>
      </c>
      <c r="D44" s="1210"/>
      <c r="E44" s="1210"/>
      <c r="F44" s="1210"/>
      <c r="G44" s="1210"/>
      <c r="H44" s="389" t="s">
        <v>1148</v>
      </c>
      <c r="I44" s="395">
        <v>24</v>
      </c>
      <c r="J44" s="390"/>
      <c r="K44" s="393">
        <v>104.304</v>
      </c>
      <c r="L44" s="391"/>
      <c r="M44" s="390"/>
      <c r="N44" s="401">
        <v>437.08</v>
      </c>
      <c r="O44" s="390"/>
      <c r="P44" s="392">
        <v>45589.19</v>
      </c>
      <c r="GO44" s="377"/>
      <c r="GP44" s="377"/>
      <c r="GQ44" s="377"/>
      <c r="GR44" s="377"/>
      <c r="GS44" s="377"/>
      <c r="GT44" s="377"/>
      <c r="GU44" s="341"/>
      <c r="GV44" s="341"/>
      <c r="GW44" s="341" t="s">
        <v>1153</v>
      </c>
    </row>
    <row r="45" spans="1:207" s="337" customFormat="1" ht="15" x14ac:dyDescent="0.25">
      <c r="A45" s="402"/>
      <c r="B45" s="403"/>
      <c r="C45" s="1209" t="s">
        <v>1154</v>
      </c>
      <c r="D45" s="1209"/>
      <c r="E45" s="1209"/>
      <c r="F45" s="1209"/>
      <c r="G45" s="1209"/>
      <c r="H45" s="380"/>
      <c r="I45" s="381"/>
      <c r="J45" s="381"/>
      <c r="K45" s="381"/>
      <c r="L45" s="384"/>
      <c r="M45" s="381"/>
      <c r="N45" s="404"/>
      <c r="O45" s="381"/>
      <c r="P45" s="405">
        <v>201124.19</v>
      </c>
      <c r="Q45" s="399"/>
      <c r="R45" s="399"/>
      <c r="GO45" s="377"/>
      <c r="GP45" s="377"/>
      <c r="GQ45" s="377"/>
      <c r="GR45" s="377"/>
      <c r="GS45" s="377"/>
      <c r="GT45" s="377"/>
      <c r="GU45" s="341"/>
      <c r="GV45" s="341"/>
      <c r="GW45" s="341"/>
      <c r="GX45" s="377" t="s">
        <v>1154</v>
      </c>
    </row>
    <row r="46" spans="1:207" s="337" customFormat="1" ht="15" x14ac:dyDescent="0.25">
      <c r="A46" s="400"/>
      <c r="B46" s="388"/>
      <c r="C46" s="1210" t="s">
        <v>1155</v>
      </c>
      <c r="D46" s="1210"/>
      <c r="E46" s="1210"/>
      <c r="F46" s="1210"/>
      <c r="G46" s="1210"/>
      <c r="H46" s="389"/>
      <c r="I46" s="390"/>
      <c r="J46" s="390"/>
      <c r="K46" s="390"/>
      <c r="L46" s="391"/>
      <c r="M46" s="390"/>
      <c r="N46" s="391"/>
      <c r="O46" s="390"/>
      <c r="P46" s="392">
        <v>45589.19</v>
      </c>
      <c r="GO46" s="377"/>
      <c r="GP46" s="377"/>
      <c r="GQ46" s="377"/>
      <c r="GR46" s="377"/>
      <c r="GS46" s="377"/>
      <c r="GT46" s="377"/>
      <c r="GU46" s="341"/>
      <c r="GV46" s="341"/>
      <c r="GW46" s="341"/>
      <c r="GX46" s="377"/>
      <c r="GY46" s="341" t="s">
        <v>1155</v>
      </c>
    </row>
    <row r="47" spans="1:207" s="337" customFormat="1" ht="23.25" x14ac:dyDescent="0.25">
      <c r="A47" s="400"/>
      <c r="B47" s="388" t="s">
        <v>1156</v>
      </c>
      <c r="C47" s="1210" t="s">
        <v>1157</v>
      </c>
      <c r="D47" s="1210"/>
      <c r="E47" s="1210"/>
      <c r="F47" s="1210"/>
      <c r="G47" s="1210"/>
      <c r="H47" s="389" t="s">
        <v>1158</v>
      </c>
      <c r="I47" s="395">
        <v>92</v>
      </c>
      <c r="J47" s="390"/>
      <c r="K47" s="395">
        <v>92</v>
      </c>
      <c r="L47" s="391"/>
      <c r="M47" s="390"/>
      <c r="N47" s="391"/>
      <c r="O47" s="390"/>
      <c r="P47" s="392">
        <v>41942.050000000003</v>
      </c>
      <c r="GO47" s="377"/>
      <c r="GP47" s="377"/>
      <c r="GQ47" s="377"/>
      <c r="GR47" s="377"/>
      <c r="GS47" s="377"/>
      <c r="GT47" s="377"/>
      <c r="GU47" s="341"/>
      <c r="GV47" s="341"/>
      <c r="GW47" s="341"/>
      <c r="GX47" s="377"/>
      <c r="GY47" s="341" t="s">
        <v>1157</v>
      </c>
    </row>
    <row r="48" spans="1:207" s="337" customFormat="1" ht="23.25" x14ac:dyDescent="0.25">
      <c r="A48" s="400"/>
      <c r="B48" s="388" t="s">
        <v>1159</v>
      </c>
      <c r="C48" s="1210" t="s">
        <v>1160</v>
      </c>
      <c r="D48" s="1210"/>
      <c r="E48" s="1210"/>
      <c r="F48" s="1210"/>
      <c r="G48" s="1210"/>
      <c r="H48" s="389" t="s">
        <v>1158</v>
      </c>
      <c r="I48" s="395">
        <v>46</v>
      </c>
      <c r="J48" s="390"/>
      <c r="K48" s="395">
        <v>46</v>
      </c>
      <c r="L48" s="391"/>
      <c r="M48" s="390"/>
      <c r="N48" s="391"/>
      <c r="O48" s="390"/>
      <c r="P48" s="392">
        <v>20971.03</v>
      </c>
      <c r="GO48" s="377"/>
      <c r="GP48" s="377"/>
      <c r="GQ48" s="377"/>
      <c r="GR48" s="377"/>
      <c r="GS48" s="377"/>
      <c r="GT48" s="377"/>
      <c r="GU48" s="341"/>
      <c r="GV48" s="341"/>
      <c r="GW48" s="341"/>
      <c r="GX48" s="377"/>
      <c r="GY48" s="341" t="s">
        <v>1160</v>
      </c>
    </row>
    <row r="49" spans="1:208" s="337" customFormat="1" ht="15" x14ac:dyDescent="0.25">
      <c r="A49" s="406"/>
      <c r="B49" s="407"/>
      <c r="C49" s="1209" t="s">
        <v>1161</v>
      </c>
      <c r="D49" s="1209"/>
      <c r="E49" s="1209"/>
      <c r="F49" s="1209"/>
      <c r="G49" s="1209"/>
      <c r="H49" s="380"/>
      <c r="I49" s="381"/>
      <c r="J49" s="381"/>
      <c r="K49" s="381"/>
      <c r="L49" s="384"/>
      <c r="M49" s="381"/>
      <c r="N49" s="404">
        <v>60754.09</v>
      </c>
      <c r="O49" s="381"/>
      <c r="P49" s="405">
        <v>264037.27</v>
      </c>
      <c r="GO49" s="377"/>
      <c r="GP49" s="377"/>
      <c r="GQ49" s="377"/>
      <c r="GR49" s="377"/>
      <c r="GS49" s="377"/>
      <c r="GT49" s="377"/>
      <c r="GU49" s="341"/>
      <c r="GV49" s="341"/>
      <c r="GW49" s="341"/>
      <c r="GX49" s="377"/>
      <c r="GY49" s="341"/>
      <c r="GZ49" s="377" t="s">
        <v>1161</v>
      </c>
    </row>
    <row r="50" spans="1:208" s="337" customFormat="1" ht="0.75" customHeight="1" x14ac:dyDescent="0.25">
      <c r="A50" s="408"/>
      <c r="B50" s="409"/>
      <c r="C50" s="409"/>
      <c r="D50" s="409"/>
      <c r="E50" s="409"/>
      <c r="F50" s="409"/>
      <c r="G50" s="409"/>
      <c r="H50" s="410"/>
      <c r="I50" s="411"/>
      <c r="J50" s="411"/>
      <c r="K50" s="411"/>
      <c r="L50" s="412"/>
      <c r="M50" s="411"/>
      <c r="N50" s="412"/>
      <c r="O50" s="411"/>
      <c r="P50" s="413"/>
      <c r="GO50" s="377"/>
      <c r="GP50" s="377"/>
      <c r="GQ50" s="377"/>
      <c r="GR50" s="377"/>
      <c r="GS50" s="377"/>
      <c r="GT50" s="377"/>
      <c r="GU50" s="341"/>
      <c r="GV50" s="341"/>
      <c r="GW50" s="341"/>
      <c r="GX50" s="377"/>
      <c r="GY50" s="341"/>
      <c r="GZ50" s="377"/>
    </row>
    <row r="51" spans="1:208" s="337" customFormat="1" ht="68.25" x14ac:dyDescent="0.25">
      <c r="A51" s="378" t="s">
        <v>28</v>
      </c>
      <c r="B51" s="379" t="s">
        <v>1162</v>
      </c>
      <c r="C51" s="1211" t="s">
        <v>1163</v>
      </c>
      <c r="D51" s="1211"/>
      <c r="E51" s="1211"/>
      <c r="F51" s="1211"/>
      <c r="G51" s="1211"/>
      <c r="H51" s="380" t="s">
        <v>1164</v>
      </c>
      <c r="I51" s="381">
        <v>5215.2</v>
      </c>
      <c r="J51" s="382">
        <v>1</v>
      </c>
      <c r="K51" s="414">
        <v>5215.2</v>
      </c>
      <c r="L51" s="384"/>
      <c r="M51" s="381"/>
      <c r="N51" s="415">
        <v>76.260000000000005</v>
      </c>
      <c r="O51" s="381"/>
      <c r="P51" s="405">
        <v>397711.15</v>
      </c>
      <c r="GO51" s="377"/>
      <c r="GP51" s="377" t="s">
        <v>1163</v>
      </c>
      <c r="GQ51" s="377" t="s">
        <v>4</v>
      </c>
      <c r="GR51" s="377" t="s">
        <v>4</v>
      </c>
      <c r="GS51" s="377" t="s">
        <v>4</v>
      </c>
      <c r="GT51" s="377" t="s">
        <v>4</v>
      </c>
      <c r="GU51" s="341"/>
      <c r="GV51" s="341"/>
      <c r="GW51" s="341"/>
      <c r="GX51" s="377"/>
      <c r="GY51" s="341"/>
      <c r="GZ51" s="377"/>
    </row>
    <row r="52" spans="1:208" s="337" customFormat="1" ht="15" x14ac:dyDescent="0.25">
      <c r="A52" s="406"/>
      <c r="B52" s="407"/>
      <c r="C52" s="1209" t="s">
        <v>1161</v>
      </c>
      <c r="D52" s="1209"/>
      <c r="E52" s="1209"/>
      <c r="F52" s="1209"/>
      <c r="G52" s="1209"/>
      <c r="H52" s="380"/>
      <c r="I52" s="381"/>
      <c r="J52" s="381"/>
      <c r="K52" s="381"/>
      <c r="L52" s="384"/>
      <c r="M52" s="381"/>
      <c r="N52" s="384"/>
      <c r="O52" s="381"/>
      <c r="P52" s="405">
        <v>397711.15</v>
      </c>
      <c r="GO52" s="377"/>
      <c r="GP52" s="377"/>
      <c r="GQ52" s="377"/>
      <c r="GR52" s="377"/>
      <c r="GS52" s="377"/>
      <c r="GT52" s="377"/>
      <c r="GU52" s="341"/>
      <c r="GV52" s="341"/>
      <c r="GW52" s="341"/>
      <c r="GX52" s="377"/>
      <c r="GY52" s="341"/>
      <c r="GZ52" s="377" t="s">
        <v>1161</v>
      </c>
    </row>
    <row r="53" spans="1:208" s="337" customFormat="1" ht="0.75" customHeight="1" x14ac:dyDescent="0.25">
      <c r="A53" s="408"/>
      <c r="B53" s="409"/>
      <c r="C53" s="409"/>
      <c r="D53" s="409"/>
      <c r="E53" s="409"/>
      <c r="F53" s="409"/>
      <c r="G53" s="409"/>
      <c r="H53" s="410"/>
      <c r="I53" s="411"/>
      <c r="J53" s="411"/>
      <c r="K53" s="411"/>
      <c r="L53" s="412"/>
      <c r="M53" s="411"/>
      <c r="N53" s="412"/>
      <c r="O53" s="411"/>
      <c r="P53" s="413"/>
      <c r="GO53" s="377"/>
      <c r="GP53" s="377"/>
      <c r="GQ53" s="377"/>
      <c r="GR53" s="377"/>
      <c r="GS53" s="377"/>
      <c r="GT53" s="377"/>
      <c r="GU53" s="341"/>
      <c r="GV53" s="341"/>
      <c r="GW53" s="341"/>
      <c r="GX53" s="377"/>
      <c r="GY53" s="341"/>
      <c r="GZ53" s="377"/>
    </row>
    <row r="54" spans="1:208" s="337" customFormat="1" ht="34.5" x14ac:dyDescent="0.25">
      <c r="A54" s="378" t="s">
        <v>31</v>
      </c>
      <c r="B54" s="379" t="s">
        <v>1144</v>
      </c>
      <c r="C54" s="1211" t="s">
        <v>1145</v>
      </c>
      <c r="D54" s="1211"/>
      <c r="E54" s="1211"/>
      <c r="F54" s="1211"/>
      <c r="G54" s="1211"/>
      <c r="H54" s="380" t="s">
        <v>1146</v>
      </c>
      <c r="I54" s="381">
        <v>383.57900000000001</v>
      </c>
      <c r="J54" s="382">
        <v>1</v>
      </c>
      <c r="K54" s="383">
        <v>383.57900000000001</v>
      </c>
      <c r="L54" s="384"/>
      <c r="M54" s="381"/>
      <c r="N54" s="385"/>
      <c r="O54" s="381"/>
      <c r="P54" s="386"/>
      <c r="GO54" s="377"/>
      <c r="GP54" s="377" t="s">
        <v>1145</v>
      </c>
      <c r="GQ54" s="377" t="s">
        <v>4</v>
      </c>
      <c r="GR54" s="377" t="s">
        <v>4</v>
      </c>
      <c r="GS54" s="377" t="s">
        <v>4</v>
      </c>
      <c r="GT54" s="377" t="s">
        <v>4</v>
      </c>
      <c r="GU54" s="341"/>
      <c r="GV54" s="341"/>
      <c r="GW54" s="341"/>
      <c r="GX54" s="377"/>
      <c r="GY54" s="341"/>
      <c r="GZ54" s="377"/>
    </row>
    <row r="55" spans="1:208" s="337" customFormat="1" ht="15" x14ac:dyDescent="0.25">
      <c r="A55" s="387"/>
      <c r="B55" s="388" t="s">
        <v>28</v>
      </c>
      <c r="C55" s="1210" t="s">
        <v>132</v>
      </c>
      <c r="D55" s="1210"/>
      <c r="E55" s="1210"/>
      <c r="F55" s="1210"/>
      <c r="G55" s="1210"/>
      <c r="H55" s="389"/>
      <c r="I55" s="390"/>
      <c r="J55" s="390"/>
      <c r="K55" s="390"/>
      <c r="L55" s="391"/>
      <c r="M55" s="390"/>
      <c r="N55" s="391"/>
      <c r="O55" s="390"/>
      <c r="P55" s="392">
        <v>13727555.939999999</v>
      </c>
      <c r="GO55" s="377"/>
      <c r="GP55" s="377"/>
      <c r="GQ55" s="377"/>
      <c r="GR55" s="377"/>
      <c r="GS55" s="377"/>
      <c r="GT55" s="377"/>
      <c r="GU55" s="341" t="s">
        <v>132</v>
      </c>
      <c r="GV55" s="341"/>
      <c r="GW55" s="341"/>
      <c r="GX55" s="377"/>
      <c r="GY55" s="341"/>
      <c r="GZ55" s="377"/>
    </row>
    <row r="56" spans="1:208" s="337" customFormat="1" ht="15" x14ac:dyDescent="0.25">
      <c r="A56" s="387"/>
      <c r="B56" s="388"/>
      <c r="C56" s="1210" t="s">
        <v>1147</v>
      </c>
      <c r="D56" s="1210"/>
      <c r="E56" s="1210"/>
      <c r="F56" s="1210"/>
      <c r="G56" s="1210"/>
      <c r="H56" s="389" t="s">
        <v>1148</v>
      </c>
      <c r="I56" s="390"/>
      <c r="J56" s="390"/>
      <c r="K56" s="393">
        <v>9205.8960000000006</v>
      </c>
      <c r="L56" s="391"/>
      <c r="M56" s="390"/>
      <c r="N56" s="391"/>
      <c r="O56" s="390"/>
      <c r="P56" s="392">
        <v>4023713.02</v>
      </c>
      <c r="GO56" s="377"/>
      <c r="GP56" s="377"/>
      <c r="GQ56" s="377"/>
      <c r="GR56" s="377"/>
      <c r="GS56" s="377"/>
      <c r="GT56" s="377"/>
      <c r="GU56" s="341" t="s">
        <v>1147</v>
      </c>
      <c r="GV56" s="341"/>
      <c r="GW56" s="341"/>
      <c r="GX56" s="377"/>
      <c r="GY56" s="341"/>
      <c r="GZ56" s="377"/>
    </row>
    <row r="57" spans="1:208" s="337" customFormat="1" ht="23.25" x14ac:dyDescent="0.25">
      <c r="A57" s="394"/>
      <c r="B57" s="388" t="s">
        <v>1149</v>
      </c>
      <c r="C57" s="1210" t="s">
        <v>1150</v>
      </c>
      <c r="D57" s="1210"/>
      <c r="E57" s="1210"/>
      <c r="F57" s="1210"/>
      <c r="G57" s="1210"/>
      <c r="H57" s="389" t="s">
        <v>1151</v>
      </c>
      <c r="I57" s="395">
        <v>24</v>
      </c>
      <c r="J57" s="390"/>
      <c r="K57" s="393">
        <v>9205.8960000000006</v>
      </c>
      <c r="L57" s="396"/>
      <c r="M57" s="397"/>
      <c r="N57" s="398">
        <v>1491.17</v>
      </c>
      <c r="O57" s="390"/>
      <c r="P57" s="392">
        <v>13727555.939999999</v>
      </c>
      <c r="Q57" s="399"/>
      <c r="R57" s="399"/>
      <c r="GO57" s="377"/>
      <c r="GP57" s="377"/>
      <c r="GQ57" s="377"/>
      <c r="GR57" s="377"/>
      <c r="GS57" s="377"/>
      <c r="GT57" s="377"/>
      <c r="GU57" s="341"/>
      <c r="GV57" s="341" t="s">
        <v>1150</v>
      </c>
      <c r="GW57" s="341"/>
      <c r="GX57" s="377"/>
      <c r="GY57" s="341"/>
      <c r="GZ57" s="377"/>
    </row>
    <row r="58" spans="1:208" s="337" customFormat="1" ht="15" x14ac:dyDescent="0.25">
      <c r="A58" s="400"/>
      <c r="B58" s="388" t="s">
        <v>1152</v>
      </c>
      <c r="C58" s="1210" t="s">
        <v>1153</v>
      </c>
      <c r="D58" s="1210"/>
      <c r="E58" s="1210"/>
      <c r="F58" s="1210"/>
      <c r="G58" s="1210"/>
      <c r="H58" s="389" t="s">
        <v>1148</v>
      </c>
      <c r="I58" s="395">
        <v>24</v>
      </c>
      <c r="J58" s="390"/>
      <c r="K58" s="393">
        <v>9205.8960000000006</v>
      </c>
      <c r="L58" s="391"/>
      <c r="M58" s="390"/>
      <c r="N58" s="401">
        <v>437.08</v>
      </c>
      <c r="O58" s="390"/>
      <c r="P58" s="392">
        <v>4023713.02</v>
      </c>
      <c r="GO58" s="377"/>
      <c r="GP58" s="377"/>
      <c r="GQ58" s="377"/>
      <c r="GR58" s="377"/>
      <c r="GS58" s="377"/>
      <c r="GT58" s="377"/>
      <c r="GU58" s="341"/>
      <c r="GV58" s="341"/>
      <c r="GW58" s="341" t="s">
        <v>1153</v>
      </c>
      <c r="GX58" s="377"/>
      <c r="GY58" s="341"/>
      <c r="GZ58" s="377"/>
    </row>
    <row r="59" spans="1:208" s="337" customFormat="1" ht="15" x14ac:dyDescent="0.25">
      <c r="A59" s="402"/>
      <c r="B59" s="403"/>
      <c r="C59" s="1209" t="s">
        <v>1154</v>
      </c>
      <c r="D59" s="1209"/>
      <c r="E59" s="1209"/>
      <c r="F59" s="1209"/>
      <c r="G59" s="1209"/>
      <c r="H59" s="380"/>
      <c r="I59" s="381"/>
      <c r="J59" s="381"/>
      <c r="K59" s="381"/>
      <c r="L59" s="384"/>
      <c r="M59" s="381"/>
      <c r="N59" s="404"/>
      <c r="O59" s="381"/>
      <c r="P59" s="405">
        <v>17751268.960000001</v>
      </c>
      <c r="Q59" s="399"/>
      <c r="R59" s="399"/>
      <c r="GO59" s="377"/>
      <c r="GP59" s="377"/>
      <c r="GQ59" s="377"/>
      <c r="GR59" s="377"/>
      <c r="GS59" s="377"/>
      <c r="GT59" s="377"/>
      <c r="GU59" s="341"/>
      <c r="GV59" s="341"/>
      <c r="GW59" s="341"/>
      <c r="GX59" s="377" t="s">
        <v>1154</v>
      </c>
      <c r="GY59" s="341"/>
      <c r="GZ59" s="377"/>
    </row>
    <row r="60" spans="1:208" s="337" customFormat="1" ht="15" x14ac:dyDescent="0.25">
      <c r="A60" s="400"/>
      <c r="B60" s="388"/>
      <c r="C60" s="1210" t="s">
        <v>1155</v>
      </c>
      <c r="D60" s="1210"/>
      <c r="E60" s="1210"/>
      <c r="F60" s="1210"/>
      <c r="G60" s="1210"/>
      <c r="H60" s="389"/>
      <c r="I60" s="390"/>
      <c r="J60" s="390"/>
      <c r="K60" s="390"/>
      <c r="L60" s="391"/>
      <c r="M60" s="390"/>
      <c r="N60" s="391"/>
      <c r="O60" s="390"/>
      <c r="P60" s="392">
        <v>4023713.02</v>
      </c>
      <c r="GO60" s="377"/>
      <c r="GP60" s="377"/>
      <c r="GQ60" s="377"/>
      <c r="GR60" s="377"/>
      <c r="GS60" s="377"/>
      <c r="GT60" s="377"/>
      <c r="GU60" s="341"/>
      <c r="GV60" s="341"/>
      <c r="GW60" s="341"/>
      <c r="GX60" s="377"/>
      <c r="GY60" s="341" t="s">
        <v>1155</v>
      </c>
      <c r="GZ60" s="377"/>
    </row>
    <row r="61" spans="1:208" s="337" customFormat="1" ht="23.25" x14ac:dyDescent="0.25">
      <c r="A61" s="400"/>
      <c r="B61" s="388" t="s">
        <v>1156</v>
      </c>
      <c r="C61" s="1210" t="s">
        <v>1157</v>
      </c>
      <c r="D61" s="1210"/>
      <c r="E61" s="1210"/>
      <c r="F61" s="1210"/>
      <c r="G61" s="1210"/>
      <c r="H61" s="389" t="s">
        <v>1158</v>
      </c>
      <c r="I61" s="395">
        <v>92</v>
      </c>
      <c r="J61" s="390"/>
      <c r="K61" s="395">
        <v>92</v>
      </c>
      <c r="L61" s="391"/>
      <c r="M61" s="390"/>
      <c r="N61" s="391"/>
      <c r="O61" s="390"/>
      <c r="P61" s="392">
        <v>3701815.98</v>
      </c>
      <c r="GO61" s="377"/>
      <c r="GP61" s="377"/>
      <c r="GQ61" s="377"/>
      <c r="GR61" s="377"/>
      <c r="GS61" s="377"/>
      <c r="GT61" s="377"/>
      <c r="GU61" s="341"/>
      <c r="GV61" s="341"/>
      <c r="GW61" s="341"/>
      <c r="GX61" s="377"/>
      <c r="GY61" s="341" t="s">
        <v>1157</v>
      </c>
      <c r="GZ61" s="377"/>
    </row>
    <row r="62" spans="1:208" s="337" customFormat="1" ht="23.25" x14ac:dyDescent="0.25">
      <c r="A62" s="400"/>
      <c r="B62" s="388" t="s">
        <v>1159</v>
      </c>
      <c r="C62" s="1210" t="s">
        <v>1160</v>
      </c>
      <c r="D62" s="1210"/>
      <c r="E62" s="1210"/>
      <c r="F62" s="1210"/>
      <c r="G62" s="1210"/>
      <c r="H62" s="389" t="s">
        <v>1158</v>
      </c>
      <c r="I62" s="395">
        <v>46</v>
      </c>
      <c r="J62" s="390"/>
      <c r="K62" s="395">
        <v>46</v>
      </c>
      <c r="L62" s="391"/>
      <c r="M62" s="390"/>
      <c r="N62" s="391"/>
      <c r="O62" s="390"/>
      <c r="P62" s="392">
        <v>1850907.99</v>
      </c>
      <c r="GO62" s="377"/>
      <c r="GP62" s="377"/>
      <c r="GQ62" s="377"/>
      <c r="GR62" s="377"/>
      <c r="GS62" s="377"/>
      <c r="GT62" s="377"/>
      <c r="GU62" s="341"/>
      <c r="GV62" s="341"/>
      <c r="GW62" s="341"/>
      <c r="GX62" s="377"/>
      <c r="GY62" s="341" t="s">
        <v>1160</v>
      </c>
      <c r="GZ62" s="377"/>
    </row>
    <row r="63" spans="1:208" s="337" customFormat="1" ht="15" x14ac:dyDescent="0.25">
      <c r="A63" s="406"/>
      <c r="B63" s="407"/>
      <c r="C63" s="1209" t="s">
        <v>1161</v>
      </c>
      <c r="D63" s="1209"/>
      <c r="E63" s="1209"/>
      <c r="F63" s="1209"/>
      <c r="G63" s="1209"/>
      <c r="H63" s="380"/>
      <c r="I63" s="381"/>
      <c r="J63" s="381"/>
      <c r="K63" s="381"/>
      <c r="L63" s="384"/>
      <c r="M63" s="381"/>
      <c r="N63" s="404">
        <v>60754.09</v>
      </c>
      <c r="O63" s="381"/>
      <c r="P63" s="405">
        <v>23303992.93</v>
      </c>
      <c r="GO63" s="377"/>
      <c r="GP63" s="377"/>
      <c r="GQ63" s="377"/>
      <c r="GR63" s="377"/>
      <c r="GS63" s="377"/>
      <c r="GT63" s="377"/>
      <c r="GU63" s="341"/>
      <c r="GV63" s="341"/>
      <c r="GW63" s="341"/>
      <c r="GX63" s="377"/>
      <c r="GY63" s="341"/>
      <c r="GZ63" s="377" t="s">
        <v>1161</v>
      </c>
    </row>
    <row r="64" spans="1:208" s="337" customFormat="1" ht="0.75" customHeight="1" x14ac:dyDescent="0.25">
      <c r="A64" s="408"/>
      <c r="B64" s="409"/>
      <c r="C64" s="409"/>
      <c r="D64" s="409"/>
      <c r="E64" s="409"/>
      <c r="F64" s="409"/>
      <c r="G64" s="409"/>
      <c r="H64" s="410"/>
      <c r="I64" s="411"/>
      <c r="J64" s="411"/>
      <c r="K64" s="411"/>
      <c r="L64" s="412"/>
      <c r="M64" s="411"/>
      <c r="N64" s="412"/>
      <c r="O64" s="411"/>
      <c r="P64" s="413"/>
      <c r="GO64" s="377"/>
      <c r="GP64" s="377"/>
      <c r="GQ64" s="377"/>
      <c r="GR64" s="377"/>
      <c r="GS64" s="377"/>
      <c r="GT64" s="377"/>
      <c r="GU64" s="341"/>
      <c r="GV64" s="341"/>
      <c r="GW64" s="341"/>
      <c r="GX64" s="377"/>
      <c r="GY64" s="341"/>
      <c r="GZ64" s="377"/>
    </row>
    <row r="65" spans="1:208" s="337" customFormat="1" ht="68.25" x14ac:dyDescent="0.25">
      <c r="A65" s="378" t="s">
        <v>36</v>
      </c>
      <c r="B65" s="379" t="s">
        <v>1165</v>
      </c>
      <c r="C65" s="1211" t="s">
        <v>1166</v>
      </c>
      <c r="D65" s="1211"/>
      <c r="E65" s="1211"/>
      <c r="F65" s="1211"/>
      <c r="G65" s="1211"/>
      <c r="H65" s="380" t="s">
        <v>1164</v>
      </c>
      <c r="I65" s="381">
        <v>24403.5</v>
      </c>
      <c r="J65" s="382">
        <v>1</v>
      </c>
      <c r="K65" s="414">
        <v>24403.5</v>
      </c>
      <c r="L65" s="384"/>
      <c r="M65" s="381"/>
      <c r="N65" s="415">
        <v>50.36</v>
      </c>
      <c r="O65" s="381"/>
      <c r="P65" s="405">
        <v>1228960.26</v>
      </c>
      <c r="GO65" s="377"/>
      <c r="GP65" s="377" t="s">
        <v>1166</v>
      </c>
      <c r="GQ65" s="377" t="s">
        <v>4</v>
      </c>
      <c r="GR65" s="377" t="s">
        <v>4</v>
      </c>
      <c r="GS65" s="377" t="s">
        <v>4</v>
      </c>
      <c r="GT65" s="377" t="s">
        <v>4</v>
      </c>
      <c r="GU65" s="341"/>
      <c r="GV65" s="341"/>
      <c r="GW65" s="341"/>
      <c r="GX65" s="377"/>
      <c r="GY65" s="341"/>
      <c r="GZ65" s="377"/>
    </row>
    <row r="66" spans="1:208" s="337" customFormat="1" ht="15" x14ac:dyDescent="0.25">
      <c r="A66" s="406"/>
      <c r="B66" s="407"/>
      <c r="C66" s="1209" t="s">
        <v>1161</v>
      </c>
      <c r="D66" s="1209"/>
      <c r="E66" s="1209"/>
      <c r="F66" s="1209"/>
      <c r="G66" s="1209"/>
      <c r="H66" s="380"/>
      <c r="I66" s="381"/>
      <c r="J66" s="381"/>
      <c r="K66" s="381"/>
      <c r="L66" s="384"/>
      <c r="M66" s="381"/>
      <c r="N66" s="384"/>
      <c r="O66" s="381"/>
      <c r="P66" s="405">
        <v>1228960.26</v>
      </c>
      <c r="GO66" s="377"/>
      <c r="GP66" s="377"/>
      <c r="GQ66" s="377"/>
      <c r="GR66" s="377"/>
      <c r="GS66" s="377"/>
      <c r="GT66" s="377"/>
      <c r="GU66" s="341"/>
      <c r="GV66" s="341"/>
      <c r="GW66" s="341"/>
      <c r="GX66" s="377"/>
      <c r="GY66" s="341"/>
      <c r="GZ66" s="377" t="s">
        <v>1161</v>
      </c>
    </row>
    <row r="67" spans="1:208" s="337" customFormat="1" ht="0.75" customHeight="1" x14ac:dyDescent="0.25">
      <c r="A67" s="408"/>
      <c r="B67" s="409"/>
      <c r="C67" s="409"/>
      <c r="D67" s="409"/>
      <c r="E67" s="409"/>
      <c r="F67" s="409"/>
      <c r="G67" s="409"/>
      <c r="H67" s="410"/>
      <c r="I67" s="411"/>
      <c r="J67" s="411"/>
      <c r="K67" s="411"/>
      <c r="L67" s="412"/>
      <c r="M67" s="411"/>
      <c r="N67" s="412"/>
      <c r="O67" s="411"/>
      <c r="P67" s="413"/>
      <c r="GO67" s="377"/>
      <c r="GP67" s="377"/>
      <c r="GQ67" s="377"/>
      <c r="GR67" s="377"/>
      <c r="GS67" s="377"/>
      <c r="GT67" s="377"/>
      <c r="GU67" s="341"/>
      <c r="GV67" s="341"/>
      <c r="GW67" s="341"/>
      <c r="GX67" s="377"/>
      <c r="GY67" s="341"/>
      <c r="GZ67" s="377"/>
    </row>
    <row r="68" spans="1:208" s="337" customFormat="1" ht="68.25" x14ac:dyDescent="0.25">
      <c r="A68" s="378" t="s">
        <v>41</v>
      </c>
      <c r="B68" s="379" t="s">
        <v>1167</v>
      </c>
      <c r="C68" s="1211" t="s">
        <v>1168</v>
      </c>
      <c r="D68" s="1211"/>
      <c r="E68" s="1211"/>
      <c r="F68" s="1211"/>
      <c r="G68" s="1211"/>
      <c r="H68" s="380" t="s">
        <v>1164</v>
      </c>
      <c r="I68" s="381">
        <v>106467.6</v>
      </c>
      <c r="J68" s="382">
        <v>1</v>
      </c>
      <c r="K68" s="414">
        <v>106467.6</v>
      </c>
      <c r="L68" s="384"/>
      <c r="M68" s="381"/>
      <c r="N68" s="415">
        <v>63.31</v>
      </c>
      <c r="O68" s="381"/>
      <c r="P68" s="405">
        <v>6740463.7599999998</v>
      </c>
      <c r="GO68" s="377"/>
      <c r="GP68" s="377" t="s">
        <v>1168</v>
      </c>
      <c r="GQ68" s="377" t="s">
        <v>4</v>
      </c>
      <c r="GR68" s="377" t="s">
        <v>4</v>
      </c>
      <c r="GS68" s="377" t="s">
        <v>4</v>
      </c>
      <c r="GT68" s="377" t="s">
        <v>4</v>
      </c>
      <c r="GU68" s="341"/>
      <c r="GV68" s="341"/>
      <c r="GW68" s="341"/>
      <c r="GX68" s="377"/>
      <c r="GY68" s="341"/>
      <c r="GZ68" s="377"/>
    </row>
    <row r="69" spans="1:208" s="337" customFormat="1" ht="15" x14ac:dyDescent="0.25">
      <c r="A69" s="406"/>
      <c r="B69" s="407"/>
      <c r="C69" s="1209" t="s">
        <v>1161</v>
      </c>
      <c r="D69" s="1209"/>
      <c r="E69" s="1209"/>
      <c r="F69" s="1209"/>
      <c r="G69" s="1209"/>
      <c r="H69" s="380"/>
      <c r="I69" s="381"/>
      <c r="J69" s="381"/>
      <c r="K69" s="381"/>
      <c r="L69" s="384"/>
      <c r="M69" s="381"/>
      <c r="N69" s="384"/>
      <c r="O69" s="381"/>
      <c r="P69" s="405">
        <v>6740463.7599999998</v>
      </c>
      <c r="GO69" s="377"/>
      <c r="GP69" s="377"/>
      <c r="GQ69" s="377"/>
      <c r="GR69" s="377"/>
      <c r="GS69" s="377"/>
      <c r="GT69" s="377"/>
      <c r="GU69" s="341"/>
      <c r="GV69" s="341"/>
      <c r="GW69" s="341"/>
      <c r="GX69" s="377"/>
      <c r="GY69" s="341"/>
      <c r="GZ69" s="377" t="s">
        <v>1161</v>
      </c>
    </row>
    <row r="70" spans="1:208" s="337" customFormat="1" ht="0.75" customHeight="1" x14ac:dyDescent="0.25">
      <c r="A70" s="408"/>
      <c r="B70" s="409"/>
      <c r="C70" s="409"/>
      <c r="D70" s="409"/>
      <c r="E70" s="409"/>
      <c r="F70" s="409"/>
      <c r="G70" s="409"/>
      <c r="H70" s="410"/>
      <c r="I70" s="411"/>
      <c r="J70" s="411"/>
      <c r="K70" s="411"/>
      <c r="L70" s="412"/>
      <c r="M70" s="411"/>
      <c r="N70" s="412"/>
      <c r="O70" s="411"/>
      <c r="P70" s="413"/>
      <c r="GO70" s="377"/>
      <c r="GP70" s="377"/>
      <c r="GQ70" s="377"/>
      <c r="GR70" s="377"/>
      <c r="GS70" s="377"/>
      <c r="GT70" s="377"/>
      <c r="GU70" s="341"/>
      <c r="GV70" s="341"/>
      <c r="GW70" s="341"/>
      <c r="GX70" s="377"/>
      <c r="GY70" s="341"/>
      <c r="GZ70" s="377"/>
    </row>
    <row r="71" spans="1:208" s="337" customFormat="1" ht="68.25" x14ac:dyDescent="0.25">
      <c r="A71" s="378" t="s">
        <v>44</v>
      </c>
      <c r="B71" s="379" t="s">
        <v>1162</v>
      </c>
      <c r="C71" s="1211" t="s">
        <v>1163</v>
      </c>
      <c r="D71" s="1211"/>
      <c r="E71" s="1211"/>
      <c r="F71" s="1211"/>
      <c r="G71" s="1211"/>
      <c r="H71" s="380" t="s">
        <v>1164</v>
      </c>
      <c r="I71" s="381">
        <v>201446.6</v>
      </c>
      <c r="J71" s="382">
        <v>1</v>
      </c>
      <c r="K71" s="414">
        <v>201446.6</v>
      </c>
      <c r="L71" s="384"/>
      <c r="M71" s="381"/>
      <c r="N71" s="415">
        <v>76.260000000000005</v>
      </c>
      <c r="O71" s="381"/>
      <c r="P71" s="405">
        <v>15362317.720000001</v>
      </c>
      <c r="GO71" s="377"/>
      <c r="GP71" s="377" t="s">
        <v>1163</v>
      </c>
      <c r="GQ71" s="377" t="s">
        <v>4</v>
      </c>
      <c r="GR71" s="377" t="s">
        <v>4</v>
      </c>
      <c r="GS71" s="377" t="s">
        <v>4</v>
      </c>
      <c r="GT71" s="377" t="s">
        <v>4</v>
      </c>
      <c r="GU71" s="341"/>
      <c r="GV71" s="341"/>
      <c r="GW71" s="341"/>
      <c r="GX71" s="377"/>
      <c r="GY71" s="341"/>
      <c r="GZ71" s="377"/>
    </row>
    <row r="72" spans="1:208" s="337" customFormat="1" ht="15" x14ac:dyDescent="0.25">
      <c r="A72" s="406"/>
      <c r="B72" s="407"/>
      <c r="C72" s="1209" t="s">
        <v>1161</v>
      </c>
      <c r="D72" s="1209"/>
      <c r="E72" s="1209"/>
      <c r="F72" s="1209"/>
      <c r="G72" s="1209"/>
      <c r="H72" s="380"/>
      <c r="I72" s="381"/>
      <c r="J72" s="381"/>
      <c r="K72" s="381"/>
      <c r="L72" s="384"/>
      <c r="M72" s="381"/>
      <c r="N72" s="384"/>
      <c r="O72" s="381"/>
      <c r="P72" s="405">
        <v>15362317.720000001</v>
      </c>
      <c r="GO72" s="377"/>
      <c r="GP72" s="377"/>
      <c r="GQ72" s="377"/>
      <c r="GR72" s="377"/>
      <c r="GS72" s="377"/>
      <c r="GT72" s="377"/>
      <c r="GU72" s="341"/>
      <c r="GV72" s="341"/>
      <c r="GW72" s="341"/>
      <c r="GX72" s="377"/>
      <c r="GY72" s="341"/>
      <c r="GZ72" s="377" t="s">
        <v>1161</v>
      </c>
    </row>
    <row r="73" spans="1:208" s="337" customFormat="1" ht="0.75" customHeight="1" x14ac:dyDescent="0.25">
      <c r="A73" s="408"/>
      <c r="B73" s="409"/>
      <c r="C73" s="409"/>
      <c r="D73" s="409"/>
      <c r="E73" s="409"/>
      <c r="F73" s="409"/>
      <c r="G73" s="409"/>
      <c r="H73" s="410"/>
      <c r="I73" s="411"/>
      <c r="J73" s="411"/>
      <c r="K73" s="411"/>
      <c r="L73" s="412"/>
      <c r="M73" s="411"/>
      <c r="N73" s="412"/>
      <c r="O73" s="411"/>
      <c r="P73" s="413"/>
      <c r="GO73" s="377"/>
      <c r="GP73" s="377"/>
      <c r="GQ73" s="377"/>
      <c r="GR73" s="377"/>
      <c r="GS73" s="377"/>
      <c r="GT73" s="377"/>
      <c r="GU73" s="341"/>
      <c r="GV73" s="341"/>
      <c r="GW73" s="341"/>
      <c r="GX73" s="377"/>
      <c r="GY73" s="341"/>
      <c r="GZ73" s="377"/>
    </row>
    <row r="74" spans="1:208" s="337" customFormat="1" ht="68.25" x14ac:dyDescent="0.25">
      <c r="A74" s="378" t="s">
        <v>49</v>
      </c>
      <c r="B74" s="379" t="s">
        <v>1169</v>
      </c>
      <c r="C74" s="1211" t="s">
        <v>1170</v>
      </c>
      <c r="D74" s="1211"/>
      <c r="E74" s="1211"/>
      <c r="F74" s="1211"/>
      <c r="G74" s="1211"/>
      <c r="H74" s="380" t="s">
        <v>1164</v>
      </c>
      <c r="I74" s="381">
        <v>173683.9</v>
      </c>
      <c r="J74" s="382">
        <v>1</v>
      </c>
      <c r="K74" s="414">
        <v>173683.9</v>
      </c>
      <c r="L74" s="384"/>
      <c r="M74" s="381"/>
      <c r="N74" s="415">
        <v>89.21</v>
      </c>
      <c r="O74" s="381"/>
      <c r="P74" s="405">
        <v>15494340.720000001</v>
      </c>
      <c r="GO74" s="377"/>
      <c r="GP74" s="377" t="s">
        <v>1170</v>
      </c>
      <c r="GQ74" s="377" t="s">
        <v>4</v>
      </c>
      <c r="GR74" s="377" t="s">
        <v>4</v>
      </c>
      <c r="GS74" s="377" t="s">
        <v>4</v>
      </c>
      <c r="GT74" s="377" t="s">
        <v>4</v>
      </c>
      <c r="GU74" s="341"/>
      <c r="GV74" s="341"/>
      <c r="GW74" s="341"/>
      <c r="GX74" s="377"/>
      <c r="GY74" s="341"/>
      <c r="GZ74" s="377"/>
    </row>
    <row r="75" spans="1:208" s="337" customFormat="1" ht="15" x14ac:dyDescent="0.25">
      <c r="A75" s="406"/>
      <c r="B75" s="407"/>
      <c r="C75" s="1209" t="s">
        <v>1161</v>
      </c>
      <c r="D75" s="1209"/>
      <c r="E75" s="1209"/>
      <c r="F75" s="1209"/>
      <c r="G75" s="1209"/>
      <c r="H75" s="380"/>
      <c r="I75" s="381"/>
      <c r="J75" s="381"/>
      <c r="K75" s="381"/>
      <c r="L75" s="384"/>
      <c r="M75" s="381"/>
      <c r="N75" s="384"/>
      <c r="O75" s="381"/>
      <c r="P75" s="405">
        <v>15494340.720000001</v>
      </c>
      <c r="GO75" s="377"/>
      <c r="GP75" s="377"/>
      <c r="GQ75" s="377"/>
      <c r="GR75" s="377"/>
      <c r="GS75" s="377"/>
      <c r="GT75" s="377"/>
      <c r="GU75" s="341"/>
      <c r="GV75" s="341"/>
      <c r="GW75" s="341"/>
      <c r="GX75" s="377"/>
      <c r="GY75" s="341"/>
      <c r="GZ75" s="377" t="s">
        <v>1161</v>
      </c>
    </row>
    <row r="76" spans="1:208" s="337" customFormat="1" ht="0.75" customHeight="1" x14ac:dyDescent="0.25">
      <c r="A76" s="408"/>
      <c r="B76" s="409"/>
      <c r="C76" s="409"/>
      <c r="D76" s="409"/>
      <c r="E76" s="409"/>
      <c r="F76" s="409"/>
      <c r="G76" s="409"/>
      <c r="H76" s="410"/>
      <c r="I76" s="411"/>
      <c r="J76" s="411"/>
      <c r="K76" s="411"/>
      <c r="L76" s="412"/>
      <c r="M76" s="411"/>
      <c r="N76" s="412"/>
      <c r="O76" s="411"/>
      <c r="P76" s="413"/>
      <c r="GO76" s="377"/>
      <c r="GP76" s="377"/>
      <c r="GQ76" s="377"/>
      <c r="GR76" s="377"/>
      <c r="GS76" s="377"/>
      <c r="GT76" s="377"/>
      <c r="GU76" s="341"/>
      <c r="GV76" s="341"/>
      <c r="GW76" s="341"/>
      <c r="GX76" s="377"/>
      <c r="GY76" s="341"/>
      <c r="GZ76" s="377"/>
    </row>
    <row r="77" spans="1:208" s="337" customFormat="1" ht="68.25" x14ac:dyDescent="0.25">
      <c r="A77" s="378" t="s">
        <v>54</v>
      </c>
      <c r="B77" s="379" t="s">
        <v>1171</v>
      </c>
      <c r="C77" s="1211" t="s">
        <v>1172</v>
      </c>
      <c r="D77" s="1211"/>
      <c r="E77" s="1211"/>
      <c r="F77" s="1211"/>
      <c r="G77" s="1211"/>
      <c r="H77" s="380" t="s">
        <v>1164</v>
      </c>
      <c r="I77" s="381">
        <v>92918.6</v>
      </c>
      <c r="J77" s="382">
        <v>1</v>
      </c>
      <c r="K77" s="414">
        <v>92918.6</v>
      </c>
      <c r="L77" s="384"/>
      <c r="M77" s="381"/>
      <c r="N77" s="415">
        <v>102.16</v>
      </c>
      <c r="O77" s="381"/>
      <c r="P77" s="405">
        <v>9492564.1799999997</v>
      </c>
      <c r="GO77" s="377"/>
      <c r="GP77" s="377" t="s">
        <v>1172</v>
      </c>
      <c r="GQ77" s="377" t="s">
        <v>4</v>
      </c>
      <c r="GR77" s="377" t="s">
        <v>4</v>
      </c>
      <c r="GS77" s="377" t="s">
        <v>4</v>
      </c>
      <c r="GT77" s="377" t="s">
        <v>4</v>
      </c>
      <c r="GU77" s="341"/>
      <c r="GV77" s="341"/>
      <c r="GW77" s="341"/>
      <c r="GX77" s="377"/>
      <c r="GY77" s="341"/>
      <c r="GZ77" s="377"/>
    </row>
    <row r="78" spans="1:208" s="337" customFormat="1" ht="15" x14ac:dyDescent="0.25">
      <c r="A78" s="406"/>
      <c r="B78" s="407"/>
      <c r="C78" s="1209" t="s">
        <v>1161</v>
      </c>
      <c r="D78" s="1209"/>
      <c r="E78" s="1209"/>
      <c r="F78" s="1209"/>
      <c r="G78" s="1209"/>
      <c r="H78" s="380"/>
      <c r="I78" s="381"/>
      <c r="J78" s="381"/>
      <c r="K78" s="381"/>
      <c r="L78" s="384"/>
      <c r="M78" s="381"/>
      <c r="N78" s="384"/>
      <c r="O78" s="381"/>
      <c r="P78" s="405">
        <v>9492564.1799999997</v>
      </c>
      <c r="GO78" s="377"/>
      <c r="GP78" s="377"/>
      <c r="GQ78" s="377"/>
      <c r="GR78" s="377"/>
      <c r="GS78" s="377"/>
      <c r="GT78" s="377"/>
      <c r="GU78" s="341"/>
      <c r="GV78" s="341"/>
      <c r="GW78" s="341"/>
      <c r="GX78" s="377"/>
      <c r="GY78" s="341"/>
      <c r="GZ78" s="377" t="s">
        <v>1161</v>
      </c>
    </row>
    <row r="79" spans="1:208" s="337" customFormat="1" ht="0.75" customHeight="1" x14ac:dyDescent="0.25">
      <c r="A79" s="408"/>
      <c r="B79" s="409"/>
      <c r="C79" s="409"/>
      <c r="D79" s="409"/>
      <c r="E79" s="409"/>
      <c r="F79" s="409"/>
      <c r="G79" s="409"/>
      <c r="H79" s="410"/>
      <c r="I79" s="411"/>
      <c r="J79" s="411"/>
      <c r="K79" s="411"/>
      <c r="L79" s="412"/>
      <c r="M79" s="411"/>
      <c r="N79" s="412"/>
      <c r="O79" s="411"/>
      <c r="P79" s="413"/>
      <c r="GO79" s="377"/>
      <c r="GP79" s="377"/>
      <c r="GQ79" s="377"/>
      <c r="GR79" s="377"/>
      <c r="GS79" s="377"/>
      <c r="GT79" s="377"/>
      <c r="GU79" s="341"/>
      <c r="GV79" s="341"/>
      <c r="GW79" s="341"/>
      <c r="GX79" s="377"/>
      <c r="GY79" s="341"/>
      <c r="GZ79" s="377"/>
    </row>
    <row r="80" spans="1:208" s="337" customFormat="1" ht="68.25" x14ac:dyDescent="0.25">
      <c r="A80" s="378" t="s">
        <v>61</v>
      </c>
      <c r="B80" s="379" t="s">
        <v>1173</v>
      </c>
      <c r="C80" s="1211" t="s">
        <v>1174</v>
      </c>
      <c r="D80" s="1211"/>
      <c r="E80" s="1211"/>
      <c r="F80" s="1211"/>
      <c r="G80" s="1211"/>
      <c r="H80" s="380" t="s">
        <v>1164</v>
      </c>
      <c r="I80" s="381">
        <v>28034.7</v>
      </c>
      <c r="J80" s="382">
        <v>1</v>
      </c>
      <c r="K80" s="414">
        <v>28034.7</v>
      </c>
      <c r="L80" s="384"/>
      <c r="M80" s="381"/>
      <c r="N80" s="415">
        <v>115.1</v>
      </c>
      <c r="O80" s="381"/>
      <c r="P80" s="405">
        <v>3226793.97</v>
      </c>
      <c r="GO80" s="377"/>
      <c r="GP80" s="377" t="s">
        <v>1174</v>
      </c>
      <c r="GQ80" s="377" t="s">
        <v>4</v>
      </c>
      <c r="GR80" s="377" t="s">
        <v>4</v>
      </c>
      <c r="GS80" s="377" t="s">
        <v>4</v>
      </c>
      <c r="GT80" s="377" t="s">
        <v>4</v>
      </c>
      <c r="GU80" s="341"/>
      <c r="GV80" s="341"/>
      <c r="GW80" s="341"/>
      <c r="GX80" s="377"/>
      <c r="GY80" s="341"/>
      <c r="GZ80" s="377"/>
    </row>
    <row r="81" spans="1:209" s="337" customFormat="1" ht="15" x14ac:dyDescent="0.25">
      <c r="A81" s="406"/>
      <c r="B81" s="407"/>
      <c r="C81" s="1209" t="s">
        <v>1161</v>
      </c>
      <c r="D81" s="1209"/>
      <c r="E81" s="1209"/>
      <c r="F81" s="1209"/>
      <c r="G81" s="1209"/>
      <c r="H81" s="380"/>
      <c r="I81" s="381"/>
      <c r="J81" s="381"/>
      <c r="K81" s="381"/>
      <c r="L81" s="384"/>
      <c r="M81" s="381"/>
      <c r="N81" s="384"/>
      <c r="O81" s="381"/>
      <c r="P81" s="405">
        <v>3226793.97</v>
      </c>
      <c r="GO81" s="377"/>
      <c r="GP81" s="377"/>
      <c r="GQ81" s="377"/>
      <c r="GR81" s="377"/>
      <c r="GS81" s="377"/>
      <c r="GT81" s="377"/>
      <c r="GU81" s="341"/>
      <c r="GV81" s="341"/>
      <c r="GW81" s="341"/>
      <c r="GX81" s="377"/>
      <c r="GY81" s="341"/>
      <c r="GZ81" s="377" t="s">
        <v>1161</v>
      </c>
    </row>
    <row r="82" spans="1:209" s="337" customFormat="1" ht="0.75" customHeight="1" x14ac:dyDescent="0.25">
      <c r="A82" s="408"/>
      <c r="B82" s="409"/>
      <c r="C82" s="409"/>
      <c r="D82" s="409"/>
      <c r="E82" s="409"/>
      <c r="F82" s="409"/>
      <c r="G82" s="409"/>
      <c r="H82" s="410"/>
      <c r="I82" s="411"/>
      <c r="J82" s="411"/>
      <c r="K82" s="411"/>
      <c r="L82" s="412"/>
      <c r="M82" s="411"/>
      <c r="N82" s="412"/>
      <c r="O82" s="411"/>
      <c r="P82" s="413"/>
      <c r="GO82" s="377"/>
      <c r="GP82" s="377"/>
      <c r="GQ82" s="377"/>
      <c r="GR82" s="377"/>
      <c r="GS82" s="377"/>
      <c r="GT82" s="377"/>
      <c r="GU82" s="341"/>
      <c r="GV82" s="341"/>
      <c r="GW82" s="341"/>
      <c r="GX82" s="377"/>
      <c r="GY82" s="341"/>
      <c r="GZ82" s="377"/>
    </row>
    <row r="83" spans="1:209" s="337" customFormat="1" ht="68.25" x14ac:dyDescent="0.25">
      <c r="A83" s="378" t="s">
        <v>67</v>
      </c>
      <c r="B83" s="379" t="s">
        <v>1175</v>
      </c>
      <c r="C83" s="1211" t="s">
        <v>1176</v>
      </c>
      <c r="D83" s="1211"/>
      <c r="E83" s="1211"/>
      <c r="F83" s="1211"/>
      <c r="G83" s="1211"/>
      <c r="H83" s="380" t="s">
        <v>1164</v>
      </c>
      <c r="I83" s="381">
        <v>25129.4</v>
      </c>
      <c r="J83" s="382">
        <v>1</v>
      </c>
      <c r="K83" s="414">
        <v>25129.4</v>
      </c>
      <c r="L83" s="384"/>
      <c r="M83" s="381"/>
      <c r="N83" s="415">
        <v>128.05000000000001</v>
      </c>
      <c r="O83" s="381"/>
      <c r="P83" s="405">
        <v>3217819.67</v>
      </c>
      <c r="GO83" s="377"/>
      <c r="GP83" s="377" t="s">
        <v>1176</v>
      </c>
      <c r="GQ83" s="377" t="s">
        <v>4</v>
      </c>
      <c r="GR83" s="377" t="s">
        <v>4</v>
      </c>
      <c r="GS83" s="377" t="s">
        <v>4</v>
      </c>
      <c r="GT83" s="377" t="s">
        <v>4</v>
      </c>
      <c r="GU83" s="341"/>
      <c r="GV83" s="341"/>
      <c r="GW83" s="341"/>
      <c r="GX83" s="377"/>
      <c r="GY83" s="341"/>
      <c r="GZ83" s="377"/>
    </row>
    <row r="84" spans="1:209" s="337" customFormat="1" ht="15" x14ac:dyDescent="0.25">
      <c r="A84" s="406"/>
      <c r="B84" s="407"/>
      <c r="C84" s="1209" t="s">
        <v>1161</v>
      </c>
      <c r="D84" s="1209"/>
      <c r="E84" s="1209"/>
      <c r="F84" s="1209"/>
      <c r="G84" s="1209"/>
      <c r="H84" s="380"/>
      <c r="I84" s="381"/>
      <c r="J84" s="381"/>
      <c r="K84" s="381"/>
      <c r="L84" s="384"/>
      <c r="M84" s="381"/>
      <c r="N84" s="384"/>
      <c r="O84" s="381"/>
      <c r="P84" s="405">
        <v>3217819.67</v>
      </c>
      <c r="GO84" s="377"/>
      <c r="GP84" s="377"/>
      <c r="GQ84" s="377"/>
      <c r="GR84" s="377"/>
      <c r="GS84" s="377"/>
      <c r="GT84" s="377"/>
      <c r="GU84" s="341"/>
      <c r="GV84" s="341"/>
      <c r="GW84" s="341"/>
      <c r="GX84" s="377"/>
      <c r="GY84" s="341"/>
      <c r="GZ84" s="377" t="s">
        <v>1161</v>
      </c>
    </row>
    <row r="85" spans="1:209" s="337" customFormat="1" ht="0.75" customHeight="1" x14ac:dyDescent="0.25">
      <c r="A85" s="408"/>
      <c r="B85" s="409"/>
      <c r="C85" s="409"/>
      <c r="D85" s="409"/>
      <c r="E85" s="409"/>
      <c r="F85" s="409"/>
      <c r="G85" s="409"/>
      <c r="H85" s="410"/>
      <c r="I85" s="411"/>
      <c r="J85" s="411"/>
      <c r="K85" s="411"/>
      <c r="L85" s="412"/>
      <c r="M85" s="411"/>
      <c r="N85" s="412"/>
      <c r="O85" s="411"/>
      <c r="P85" s="413"/>
      <c r="GO85" s="377"/>
      <c r="GP85" s="377"/>
      <c r="GQ85" s="377"/>
      <c r="GR85" s="377"/>
      <c r="GS85" s="377"/>
      <c r="GT85" s="377"/>
      <c r="GU85" s="341"/>
      <c r="GV85" s="341"/>
      <c r="GW85" s="341"/>
      <c r="GX85" s="377"/>
      <c r="GY85" s="341"/>
      <c r="GZ85" s="377"/>
    </row>
    <row r="86" spans="1:209" s="337" customFormat="1" ht="15" x14ac:dyDescent="0.25">
      <c r="A86" s="1213" t="s">
        <v>1177</v>
      </c>
      <c r="B86" s="1214"/>
      <c r="C86" s="1214"/>
      <c r="D86" s="1214"/>
      <c r="E86" s="1214"/>
      <c r="F86" s="1214"/>
      <c r="G86" s="1214"/>
      <c r="H86" s="1214"/>
      <c r="I86" s="1214"/>
      <c r="J86" s="1214"/>
      <c r="K86" s="1214"/>
      <c r="L86" s="1214"/>
      <c r="M86" s="1214"/>
      <c r="N86" s="1214"/>
      <c r="O86" s="1214"/>
      <c r="P86" s="1215"/>
      <c r="GO86" s="377"/>
      <c r="GP86" s="377"/>
      <c r="GQ86" s="377"/>
      <c r="GR86" s="377"/>
      <c r="GS86" s="377"/>
      <c r="GT86" s="377"/>
      <c r="GU86" s="341"/>
      <c r="GV86" s="341"/>
      <c r="GW86" s="341"/>
      <c r="GX86" s="377"/>
      <c r="GY86" s="341"/>
      <c r="GZ86" s="377"/>
      <c r="HA86" s="377" t="s">
        <v>1177</v>
      </c>
    </row>
    <row r="87" spans="1:209" s="337" customFormat="1" ht="34.5" x14ac:dyDescent="0.25">
      <c r="A87" s="378" t="s">
        <v>69</v>
      </c>
      <c r="B87" s="379" t="s">
        <v>1178</v>
      </c>
      <c r="C87" s="1211" t="s">
        <v>1179</v>
      </c>
      <c r="D87" s="1211"/>
      <c r="E87" s="1211"/>
      <c r="F87" s="1211"/>
      <c r="G87" s="1211"/>
      <c r="H87" s="380" t="s">
        <v>1146</v>
      </c>
      <c r="I87" s="381">
        <v>70.62</v>
      </c>
      <c r="J87" s="382">
        <v>1</v>
      </c>
      <c r="K87" s="416">
        <v>70.62</v>
      </c>
      <c r="L87" s="384"/>
      <c r="M87" s="381"/>
      <c r="N87" s="385"/>
      <c r="O87" s="381"/>
      <c r="P87" s="386"/>
      <c r="GO87" s="377"/>
      <c r="GP87" s="377" t="s">
        <v>1179</v>
      </c>
      <c r="GQ87" s="377" t="s">
        <v>4</v>
      </c>
      <c r="GR87" s="377" t="s">
        <v>4</v>
      </c>
      <c r="GS87" s="377" t="s">
        <v>4</v>
      </c>
      <c r="GT87" s="377" t="s">
        <v>4</v>
      </c>
      <c r="GU87" s="341"/>
      <c r="GV87" s="341"/>
      <c r="GW87" s="341"/>
      <c r="GX87" s="377"/>
      <c r="GY87" s="341"/>
      <c r="GZ87" s="377"/>
      <c r="HA87" s="377"/>
    </row>
    <row r="88" spans="1:209" s="337" customFormat="1" ht="15" x14ac:dyDescent="0.25">
      <c r="A88" s="387"/>
      <c r="B88" s="388" t="s">
        <v>28</v>
      </c>
      <c r="C88" s="1210" t="s">
        <v>132</v>
      </c>
      <c r="D88" s="1210"/>
      <c r="E88" s="1210"/>
      <c r="F88" s="1210"/>
      <c r="G88" s="1210"/>
      <c r="H88" s="389"/>
      <c r="I88" s="390"/>
      <c r="J88" s="390"/>
      <c r="K88" s="390"/>
      <c r="L88" s="391"/>
      <c r="M88" s="390"/>
      <c r="N88" s="391"/>
      <c r="O88" s="390"/>
      <c r="P88" s="392">
        <v>2685313.85</v>
      </c>
      <c r="GO88" s="377"/>
      <c r="GP88" s="377"/>
      <c r="GQ88" s="377"/>
      <c r="GR88" s="377"/>
      <c r="GS88" s="377"/>
      <c r="GT88" s="377"/>
      <c r="GU88" s="341" t="s">
        <v>132</v>
      </c>
      <c r="GV88" s="341"/>
      <c r="GW88" s="341"/>
      <c r="GX88" s="377"/>
      <c r="GY88" s="341"/>
      <c r="GZ88" s="377"/>
      <c r="HA88" s="377"/>
    </row>
    <row r="89" spans="1:209" s="337" customFormat="1" ht="15" x14ac:dyDescent="0.25">
      <c r="A89" s="387"/>
      <c r="B89" s="388"/>
      <c r="C89" s="1210" t="s">
        <v>1147</v>
      </c>
      <c r="D89" s="1210"/>
      <c r="E89" s="1210"/>
      <c r="F89" s="1210"/>
      <c r="G89" s="1210"/>
      <c r="H89" s="389" t="s">
        <v>1148</v>
      </c>
      <c r="I89" s="390"/>
      <c r="J89" s="390"/>
      <c r="K89" s="417">
        <v>1800.81</v>
      </c>
      <c r="L89" s="391"/>
      <c r="M89" s="390"/>
      <c r="N89" s="391"/>
      <c r="O89" s="390"/>
      <c r="P89" s="392">
        <v>787098.03</v>
      </c>
      <c r="GO89" s="377"/>
      <c r="GP89" s="377"/>
      <c r="GQ89" s="377"/>
      <c r="GR89" s="377"/>
      <c r="GS89" s="377"/>
      <c r="GT89" s="377"/>
      <c r="GU89" s="341" t="s">
        <v>1147</v>
      </c>
      <c r="GV89" s="341"/>
      <c r="GW89" s="341"/>
      <c r="GX89" s="377"/>
      <c r="GY89" s="341"/>
      <c r="GZ89" s="377"/>
      <c r="HA89" s="377"/>
    </row>
    <row r="90" spans="1:209" s="337" customFormat="1" ht="23.25" x14ac:dyDescent="0.25">
      <c r="A90" s="394"/>
      <c r="B90" s="388" t="s">
        <v>1149</v>
      </c>
      <c r="C90" s="1210" t="s">
        <v>1150</v>
      </c>
      <c r="D90" s="1210"/>
      <c r="E90" s="1210"/>
      <c r="F90" s="1210"/>
      <c r="G90" s="1210"/>
      <c r="H90" s="389" t="s">
        <v>1151</v>
      </c>
      <c r="I90" s="418">
        <v>25.5</v>
      </c>
      <c r="J90" s="390"/>
      <c r="K90" s="417">
        <v>1800.81</v>
      </c>
      <c r="L90" s="396"/>
      <c r="M90" s="397"/>
      <c r="N90" s="398">
        <v>1491.17</v>
      </c>
      <c r="O90" s="390"/>
      <c r="P90" s="392">
        <v>2685313.85</v>
      </c>
      <c r="Q90" s="399"/>
      <c r="R90" s="399"/>
      <c r="GO90" s="377"/>
      <c r="GP90" s="377"/>
      <c r="GQ90" s="377"/>
      <c r="GR90" s="377"/>
      <c r="GS90" s="377"/>
      <c r="GT90" s="377"/>
      <c r="GU90" s="341"/>
      <c r="GV90" s="341" t="s">
        <v>1150</v>
      </c>
      <c r="GW90" s="341"/>
      <c r="GX90" s="377"/>
      <c r="GY90" s="341"/>
      <c r="GZ90" s="377"/>
      <c r="HA90" s="377"/>
    </row>
    <row r="91" spans="1:209" s="337" customFormat="1" ht="15" x14ac:dyDescent="0.25">
      <c r="A91" s="400"/>
      <c r="B91" s="388" t="s">
        <v>1152</v>
      </c>
      <c r="C91" s="1210" t="s">
        <v>1153</v>
      </c>
      <c r="D91" s="1210"/>
      <c r="E91" s="1210"/>
      <c r="F91" s="1210"/>
      <c r="G91" s="1210"/>
      <c r="H91" s="389" t="s">
        <v>1148</v>
      </c>
      <c r="I91" s="418">
        <v>25.5</v>
      </c>
      <c r="J91" s="390"/>
      <c r="K91" s="417">
        <v>1800.81</v>
      </c>
      <c r="L91" s="391"/>
      <c r="M91" s="390"/>
      <c r="N91" s="401">
        <v>437.08</v>
      </c>
      <c r="O91" s="390"/>
      <c r="P91" s="392">
        <v>787098.03</v>
      </c>
      <c r="GO91" s="377"/>
      <c r="GP91" s="377"/>
      <c r="GQ91" s="377"/>
      <c r="GR91" s="377"/>
      <c r="GS91" s="377"/>
      <c r="GT91" s="377"/>
      <c r="GU91" s="341"/>
      <c r="GV91" s="341"/>
      <c r="GW91" s="341" t="s">
        <v>1153</v>
      </c>
      <c r="GX91" s="377"/>
      <c r="GY91" s="341"/>
      <c r="GZ91" s="377"/>
      <c r="HA91" s="377"/>
    </row>
    <row r="92" spans="1:209" s="337" customFormat="1" ht="15" x14ac:dyDescent="0.25">
      <c r="A92" s="402"/>
      <c r="B92" s="403"/>
      <c r="C92" s="1209" t="s">
        <v>1154</v>
      </c>
      <c r="D92" s="1209"/>
      <c r="E92" s="1209"/>
      <c r="F92" s="1209"/>
      <c r="G92" s="1209"/>
      <c r="H92" s="380"/>
      <c r="I92" s="381"/>
      <c r="J92" s="381"/>
      <c r="K92" s="381"/>
      <c r="L92" s="384"/>
      <c r="M92" s="381"/>
      <c r="N92" s="404"/>
      <c r="O92" s="381"/>
      <c r="P92" s="405">
        <v>3472411.88</v>
      </c>
      <c r="Q92" s="399"/>
      <c r="R92" s="399"/>
      <c r="GO92" s="377"/>
      <c r="GP92" s="377"/>
      <c r="GQ92" s="377"/>
      <c r="GR92" s="377"/>
      <c r="GS92" s="377"/>
      <c r="GT92" s="377"/>
      <c r="GU92" s="341"/>
      <c r="GV92" s="341"/>
      <c r="GW92" s="341"/>
      <c r="GX92" s="377" t="s">
        <v>1154</v>
      </c>
      <c r="GY92" s="341"/>
      <c r="GZ92" s="377"/>
      <c r="HA92" s="377"/>
    </row>
    <row r="93" spans="1:209" s="337" customFormat="1" ht="15" x14ac:dyDescent="0.25">
      <c r="A93" s="400"/>
      <c r="B93" s="388"/>
      <c r="C93" s="1210" t="s">
        <v>1155</v>
      </c>
      <c r="D93" s="1210"/>
      <c r="E93" s="1210"/>
      <c r="F93" s="1210"/>
      <c r="G93" s="1210"/>
      <c r="H93" s="389"/>
      <c r="I93" s="390"/>
      <c r="J93" s="390"/>
      <c r="K93" s="390"/>
      <c r="L93" s="391"/>
      <c r="M93" s="390"/>
      <c r="N93" s="391"/>
      <c r="O93" s="390"/>
      <c r="P93" s="392">
        <v>787098.03</v>
      </c>
      <c r="GO93" s="377"/>
      <c r="GP93" s="377"/>
      <c r="GQ93" s="377"/>
      <c r="GR93" s="377"/>
      <c r="GS93" s="377"/>
      <c r="GT93" s="377"/>
      <c r="GU93" s="341"/>
      <c r="GV93" s="341"/>
      <c r="GW93" s="341"/>
      <c r="GX93" s="377"/>
      <c r="GY93" s="341" t="s">
        <v>1155</v>
      </c>
      <c r="GZ93" s="377"/>
      <c r="HA93" s="377"/>
    </row>
    <row r="94" spans="1:209" s="337" customFormat="1" ht="23.25" x14ac:dyDescent="0.25">
      <c r="A94" s="400"/>
      <c r="B94" s="388" t="s">
        <v>1156</v>
      </c>
      <c r="C94" s="1210" t="s">
        <v>1157</v>
      </c>
      <c r="D94" s="1210"/>
      <c r="E94" s="1210"/>
      <c r="F94" s="1210"/>
      <c r="G94" s="1210"/>
      <c r="H94" s="389" t="s">
        <v>1158</v>
      </c>
      <c r="I94" s="395">
        <v>92</v>
      </c>
      <c r="J94" s="390"/>
      <c r="K94" s="395">
        <v>92</v>
      </c>
      <c r="L94" s="391"/>
      <c r="M94" s="390"/>
      <c r="N94" s="391"/>
      <c r="O94" s="390"/>
      <c r="P94" s="392">
        <v>724130.19</v>
      </c>
      <c r="GO94" s="377"/>
      <c r="GP94" s="377"/>
      <c r="GQ94" s="377"/>
      <c r="GR94" s="377"/>
      <c r="GS94" s="377"/>
      <c r="GT94" s="377"/>
      <c r="GU94" s="341"/>
      <c r="GV94" s="341"/>
      <c r="GW94" s="341"/>
      <c r="GX94" s="377"/>
      <c r="GY94" s="341" t="s">
        <v>1157</v>
      </c>
      <c r="GZ94" s="377"/>
      <c r="HA94" s="377"/>
    </row>
    <row r="95" spans="1:209" s="337" customFormat="1" ht="23.25" x14ac:dyDescent="0.25">
      <c r="A95" s="400"/>
      <c r="B95" s="388" t="s">
        <v>1159</v>
      </c>
      <c r="C95" s="1210" t="s">
        <v>1160</v>
      </c>
      <c r="D95" s="1210"/>
      <c r="E95" s="1210"/>
      <c r="F95" s="1210"/>
      <c r="G95" s="1210"/>
      <c r="H95" s="389" t="s">
        <v>1158</v>
      </c>
      <c r="I95" s="395">
        <v>46</v>
      </c>
      <c r="J95" s="390"/>
      <c r="K95" s="395">
        <v>46</v>
      </c>
      <c r="L95" s="391"/>
      <c r="M95" s="390"/>
      <c r="N95" s="391"/>
      <c r="O95" s="390"/>
      <c r="P95" s="392">
        <v>362065.09</v>
      </c>
      <c r="GO95" s="377"/>
      <c r="GP95" s="377"/>
      <c r="GQ95" s="377"/>
      <c r="GR95" s="377"/>
      <c r="GS95" s="377"/>
      <c r="GT95" s="377"/>
      <c r="GU95" s="341"/>
      <c r="GV95" s="341"/>
      <c r="GW95" s="341"/>
      <c r="GX95" s="377"/>
      <c r="GY95" s="341" t="s">
        <v>1160</v>
      </c>
      <c r="GZ95" s="377"/>
      <c r="HA95" s="377"/>
    </row>
    <row r="96" spans="1:209" s="337" customFormat="1" ht="15" x14ac:dyDescent="0.25">
      <c r="A96" s="406"/>
      <c r="B96" s="407"/>
      <c r="C96" s="1209" t="s">
        <v>1161</v>
      </c>
      <c r="D96" s="1209"/>
      <c r="E96" s="1209"/>
      <c r="F96" s="1209"/>
      <c r="G96" s="1209"/>
      <c r="H96" s="380"/>
      <c r="I96" s="381"/>
      <c r="J96" s="381"/>
      <c r="K96" s="381"/>
      <c r="L96" s="384"/>
      <c r="M96" s="381"/>
      <c r="N96" s="404">
        <v>64551.22</v>
      </c>
      <c r="O96" s="381"/>
      <c r="P96" s="405">
        <v>4558607.16</v>
      </c>
      <c r="GO96" s="377"/>
      <c r="GP96" s="377"/>
      <c r="GQ96" s="377"/>
      <c r="GR96" s="377"/>
      <c r="GS96" s="377"/>
      <c r="GT96" s="377"/>
      <c r="GU96" s="341"/>
      <c r="GV96" s="341"/>
      <c r="GW96" s="341"/>
      <c r="GX96" s="377"/>
      <c r="GY96" s="341"/>
      <c r="GZ96" s="377" t="s">
        <v>1161</v>
      </c>
      <c r="HA96" s="377"/>
    </row>
    <row r="97" spans="1:209" s="337" customFormat="1" ht="0.75" customHeight="1" x14ac:dyDescent="0.25">
      <c r="A97" s="408"/>
      <c r="B97" s="409"/>
      <c r="C97" s="409"/>
      <c r="D97" s="409"/>
      <c r="E97" s="409"/>
      <c r="F97" s="409"/>
      <c r="G97" s="409"/>
      <c r="H97" s="410"/>
      <c r="I97" s="411"/>
      <c r="J97" s="411"/>
      <c r="K97" s="411"/>
      <c r="L97" s="412"/>
      <c r="M97" s="411"/>
      <c r="N97" s="412"/>
      <c r="O97" s="411"/>
      <c r="P97" s="413"/>
      <c r="GO97" s="377"/>
      <c r="GP97" s="377"/>
      <c r="GQ97" s="377"/>
      <c r="GR97" s="377"/>
      <c r="GS97" s="377"/>
      <c r="GT97" s="377"/>
      <c r="GU97" s="341"/>
      <c r="GV97" s="341"/>
      <c r="GW97" s="341"/>
      <c r="GX97" s="377"/>
      <c r="GY97" s="341"/>
      <c r="GZ97" s="377"/>
      <c r="HA97" s="377"/>
    </row>
    <row r="98" spans="1:209" s="337" customFormat="1" ht="68.25" x14ac:dyDescent="0.25">
      <c r="A98" s="378" t="s">
        <v>72</v>
      </c>
      <c r="B98" s="379" t="s">
        <v>1165</v>
      </c>
      <c r="C98" s="1211" t="s">
        <v>1166</v>
      </c>
      <c r="D98" s="1211"/>
      <c r="E98" s="1211"/>
      <c r="F98" s="1211"/>
      <c r="G98" s="1211"/>
      <c r="H98" s="380" t="s">
        <v>1164</v>
      </c>
      <c r="I98" s="381">
        <v>82001.5</v>
      </c>
      <c r="J98" s="382">
        <v>1</v>
      </c>
      <c r="K98" s="414">
        <v>82001.5</v>
      </c>
      <c r="L98" s="384"/>
      <c r="M98" s="381"/>
      <c r="N98" s="415">
        <v>50.36</v>
      </c>
      <c r="O98" s="381"/>
      <c r="P98" s="405">
        <v>4129595.54</v>
      </c>
      <c r="GO98" s="377"/>
      <c r="GP98" s="377" t="s">
        <v>1166</v>
      </c>
      <c r="GQ98" s="377" t="s">
        <v>4</v>
      </c>
      <c r="GR98" s="377" t="s">
        <v>4</v>
      </c>
      <c r="GS98" s="377" t="s">
        <v>4</v>
      </c>
      <c r="GT98" s="377" t="s">
        <v>4</v>
      </c>
      <c r="GU98" s="341"/>
      <c r="GV98" s="341"/>
      <c r="GW98" s="341"/>
      <c r="GX98" s="377"/>
      <c r="GY98" s="341"/>
      <c r="GZ98" s="377"/>
      <c r="HA98" s="377"/>
    </row>
    <row r="99" spans="1:209" s="337" customFormat="1" ht="15" x14ac:dyDescent="0.25">
      <c r="A99" s="406"/>
      <c r="B99" s="407"/>
      <c r="C99" s="1209" t="s">
        <v>1161</v>
      </c>
      <c r="D99" s="1209"/>
      <c r="E99" s="1209"/>
      <c r="F99" s="1209"/>
      <c r="G99" s="1209"/>
      <c r="H99" s="380"/>
      <c r="I99" s="381"/>
      <c r="J99" s="381"/>
      <c r="K99" s="381"/>
      <c r="L99" s="384"/>
      <c r="M99" s="381"/>
      <c r="N99" s="384"/>
      <c r="O99" s="381"/>
      <c r="P99" s="405">
        <v>4129595.54</v>
      </c>
      <c r="GO99" s="377"/>
      <c r="GP99" s="377"/>
      <c r="GQ99" s="377"/>
      <c r="GR99" s="377"/>
      <c r="GS99" s="377"/>
      <c r="GT99" s="377"/>
      <c r="GU99" s="341"/>
      <c r="GV99" s="341"/>
      <c r="GW99" s="341"/>
      <c r="GX99" s="377"/>
      <c r="GY99" s="341"/>
      <c r="GZ99" s="377" t="s">
        <v>1161</v>
      </c>
      <c r="HA99" s="377"/>
    </row>
    <row r="100" spans="1:209" s="337" customFormat="1" ht="0.75" customHeight="1" x14ac:dyDescent="0.25">
      <c r="A100" s="408"/>
      <c r="B100" s="409"/>
      <c r="C100" s="409"/>
      <c r="D100" s="409"/>
      <c r="E100" s="409"/>
      <c r="F100" s="409"/>
      <c r="G100" s="409"/>
      <c r="H100" s="410"/>
      <c r="I100" s="411"/>
      <c r="J100" s="411"/>
      <c r="K100" s="411"/>
      <c r="L100" s="412"/>
      <c r="M100" s="411"/>
      <c r="N100" s="412"/>
      <c r="O100" s="411"/>
      <c r="P100" s="413"/>
      <c r="GO100" s="377"/>
      <c r="GP100" s="377"/>
      <c r="GQ100" s="377"/>
      <c r="GR100" s="377"/>
      <c r="GS100" s="377"/>
      <c r="GT100" s="377"/>
      <c r="GU100" s="341"/>
      <c r="GV100" s="341"/>
      <c r="GW100" s="341"/>
      <c r="GX100" s="377"/>
      <c r="GY100" s="341"/>
      <c r="GZ100" s="377"/>
      <c r="HA100" s="377"/>
    </row>
    <row r="101" spans="1:209" s="337" customFormat="1" ht="68.25" x14ac:dyDescent="0.25">
      <c r="A101" s="378" t="s">
        <v>75</v>
      </c>
      <c r="B101" s="379" t="s">
        <v>1167</v>
      </c>
      <c r="C101" s="1211" t="s">
        <v>1168</v>
      </c>
      <c r="D101" s="1211"/>
      <c r="E101" s="1211"/>
      <c r="F101" s="1211"/>
      <c r="G101" s="1211"/>
      <c r="H101" s="380" t="s">
        <v>1164</v>
      </c>
      <c r="I101" s="381">
        <v>7040.25</v>
      </c>
      <c r="J101" s="382">
        <v>1</v>
      </c>
      <c r="K101" s="416">
        <v>7040.25</v>
      </c>
      <c r="L101" s="384"/>
      <c r="M101" s="381"/>
      <c r="N101" s="415">
        <v>63.31</v>
      </c>
      <c r="O101" s="381"/>
      <c r="P101" s="405">
        <v>445718.23</v>
      </c>
      <c r="GO101" s="377"/>
      <c r="GP101" s="377" t="s">
        <v>1168</v>
      </c>
      <c r="GQ101" s="377" t="s">
        <v>4</v>
      </c>
      <c r="GR101" s="377" t="s">
        <v>4</v>
      </c>
      <c r="GS101" s="377" t="s">
        <v>4</v>
      </c>
      <c r="GT101" s="377" t="s">
        <v>4</v>
      </c>
      <c r="GU101" s="341"/>
      <c r="GV101" s="341"/>
      <c r="GW101" s="341"/>
      <c r="GX101" s="377"/>
      <c r="GY101" s="341"/>
      <c r="GZ101" s="377"/>
      <c r="HA101" s="377"/>
    </row>
    <row r="102" spans="1:209" s="337" customFormat="1" ht="15" x14ac:dyDescent="0.25">
      <c r="A102" s="406"/>
      <c r="B102" s="407"/>
      <c r="C102" s="1209" t="s">
        <v>1161</v>
      </c>
      <c r="D102" s="1209"/>
      <c r="E102" s="1209"/>
      <c r="F102" s="1209"/>
      <c r="G102" s="1209"/>
      <c r="H102" s="380"/>
      <c r="I102" s="381"/>
      <c r="J102" s="381"/>
      <c r="K102" s="381"/>
      <c r="L102" s="384"/>
      <c r="M102" s="381"/>
      <c r="N102" s="384"/>
      <c r="O102" s="381"/>
      <c r="P102" s="405">
        <v>445718.23</v>
      </c>
      <c r="GO102" s="377"/>
      <c r="GP102" s="377"/>
      <c r="GQ102" s="377"/>
      <c r="GR102" s="377"/>
      <c r="GS102" s="377"/>
      <c r="GT102" s="377"/>
      <c r="GU102" s="341"/>
      <c r="GV102" s="341"/>
      <c r="GW102" s="341"/>
      <c r="GX102" s="377"/>
      <c r="GY102" s="341"/>
      <c r="GZ102" s="377" t="s">
        <v>1161</v>
      </c>
      <c r="HA102" s="377"/>
    </row>
    <row r="103" spans="1:209" s="337" customFormat="1" ht="0.75" customHeight="1" x14ac:dyDescent="0.25">
      <c r="A103" s="408"/>
      <c r="B103" s="409"/>
      <c r="C103" s="409"/>
      <c r="D103" s="409"/>
      <c r="E103" s="409"/>
      <c r="F103" s="409"/>
      <c r="G103" s="409"/>
      <c r="H103" s="410"/>
      <c r="I103" s="411"/>
      <c r="J103" s="411"/>
      <c r="K103" s="411"/>
      <c r="L103" s="412"/>
      <c r="M103" s="411"/>
      <c r="N103" s="412"/>
      <c r="O103" s="411"/>
      <c r="P103" s="413"/>
      <c r="GO103" s="377"/>
      <c r="GP103" s="377"/>
      <c r="GQ103" s="377"/>
      <c r="GR103" s="377"/>
      <c r="GS103" s="377"/>
      <c r="GT103" s="377"/>
      <c r="GU103" s="341"/>
      <c r="GV103" s="341"/>
      <c r="GW103" s="341"/>
      <c r="GX103" s="377"/>
      <c r="GY103" s="341"/>
      <c r="GZ103" s="377"/>
      <c r="HA103" s="377"/>
    </row>
    <row r="104" spans="1:209" s="337" customFormat="1" ht="68.25" x14ac:dyDescent="0.25">
      <c r="A104" s="378" t="s">
        <v>78</v>
      </c>
      <c r="B104" s="379" t="s">
        <v>1162</v>
      </c>
      <c r="C104" s="1211" t="s">
        <v>1163</v>
      </c>
      <c r="D104" s="1211"/>
      <c r="E104" s="1211"/>
      <c r="F104" s="1211"/>
      <c r="G104" s="1211"/>
      <c r="H104" s="380" t="s">
        <v>1164</v>
      </c>
      <c r="I104" s="381">
        <v>5293.75</v>
      </c>
      <c r="J104" s="382">
        <v>1</v>
      </c>
      <c r="K104" s="416">
        <v>5293.75</v>
      </c>
      <c r="L104" s="384"/>
      <c r="M104" s="381"/>
      <c r="N104" s="415">
        <v>76.260000000000005</v>
      </c>
      <c r="O104" s="381"/>
      <c r="P104" s="405">
        <v>403701.38</v>
      </c>
      <c r="GO104" s="377"/>
      <c r="GP104" s="377" t="s">
        <v>1163</v>
      </c>
      <c r="GQ104" s="377" t="s">
        <v>4</v>
      </c>
      <c r="GR104" s="377" t="s">
        <v>4</v>
      </c>
      <c r="GS104" s="377" t="s">
        <v>4</v>
      </c>
      <c r="GT104" s="377" t="s">
        <v>4</v>
      </c>
      <c r="GU104" s="341"/>
      <c r="GV104" s="341"/>
      <c r="GW104" s="341"/>
      <c r="GX104" s="377"/>
      <c r="GY104" s="341"/>
      <c r="GZ104" s="377"/>
      <c r="HA104" s="377"/>
    </row>
    <row r="105" spans="1:209" s="337" customFormat="1" ht="15" x14ac:dyDescent="0.25">
      <c r="A105" s="406"/>
      <c r="B105" s="407"/>
      <c r="C105" s="1209" t="s">
        <v>1161</v>
      </c>
      <c r="D105" s="1209"/>
      <c r="E105" s="1209"/>
      <c r="F105" s="1209"/>
      <c r="G105" s="1209"/>
      <c r="H105" s="380"/>
      <c r="I105" s="381"/>
      <c r="J105" s="381"/>
      <c r="K105" s="381"/>
      <c r="L105" s="384"/>
      <c r="M105" s="381"/>
      <c r="N105" s="384"/>
      <c r="O105" s="381"/>
      <c r="P105" s="405">
        <v>403701.38</v>
      </c>
      <c r="GO105" s="377"/>
      <c r="GP105" s="377"/>
      <c r="GQ105" s="377"/>
      <c r="GR105" s="377"/>
      <c r="GS105" s="377"/>
      <c r="GT105" s="377"/>
      <c r="GU105" s="341"/>
      <c r="GV105" s="341"/>
      <c r="GW105" s="341"/>
      <c r="GX105" s="377"/>
      <c r="GY105" s="341"/>
      <c r="GZ105" s="377" t="s">
        <v>1161</v>
      </c>
      <c r="HA105" s="377"/>
    </row>
    <row r="106" spans="1:209" s="337" customFormat="1" ht="0.75" customHeight="1" x14ac:dyDescent="0.25">
      <c r="A106" s="408"/>
      <c r="B106" s="409"/>
      <c r="C106" s="409"/>
      <c r="D106" s="409"/>
      <c r="E106" s="409"/>
      <c r="F106" s="409"/>
      <c r="G106" s="409"/>
      <c r="H106" s="410"/>
      <c r="I106" s="411"/>
      <c r="J106" s="411"/>
      <c r="K106" s="411"/>
      <c r="L106" s="412"/>
      <c r="M106" s="411"/>
      <c r="N106" s="412"/>
      <c r="O106" s="411"/>
      <c r="P106" s="413"/>
      <c r="GO106" s="377"/>
      <c r="GP106" s="377"/>
      <c r="GQ106" s="377"/>
      <c r="GR106" s="377"/>
      <c r="GS106" s="377"/>
      <c r="GT106" s="377"/>
      <c r="GU106" s="341"/>
      <c r="GV106" s="341"/>
      <c r="GW106" s="341"/>
      <c r="GX106" s="377"/>
      <c r="GY106" s="341"/>
      <c r="GZ106" s="377"/>
      <c r="HA106" s="377"/>
    </row>
    <row r="107" spans="1:209" s="337" customFormat="1" ht="68.25" x14ac:dyDescent="0.25">
      <c r="A107" s="378" t="s">
        <v>81</v>
      </c>
      <c r="B107" s="379" t="s">
        <v>1169</v>
      </c>
      <c r="C107" s="1211" t="s">
        <v>1170</v>
      </c>
      <c r="D107" s="1211"/>
      <c r="E107" s="1211"/>
      <c r="F107" s="1211"/>
      <c r="G107" s="1211"/>
      <c r="H107" s="380" t="s">
        <v>1164</v>
      </c>
      <c r="I107" s="381">
        <v>19643.75</v>
      </c>
      <c r="J107" s="382">
        <v>1</v>
      </c>
      <c r="K107" s="416">
        <v>19643.75</v>
      </c>
      <c r="L107" s="384"/>
      <c r="M107" s="381"/>
      <c r="N107" s="415">
        <v>89.21</v>
      </c>
      <c r="O107" s="381"/>
      <c r="P107" s="405">
        <v>1752418.94</v>
      </c>
      <c r="GO107" s="377"/>
      <c r="GP107" s="377" t="s">
        <v>1170</v>
      </c>
      <c r="GQ107" s="377" t="s">
        <v>4</v>
      </c>
      <c r="GR107" s="377" t="s">
        <v>4</v>
      </c>
      <c r="GS107" s="377" t="s">
        <v>4</v>
      </c>
      <c r="GT107" s="377" t="s">
        <v>4</v>
      </c>
      <c r="GU107" s="341"/>
      <c r="GV107" s="341"/>
      <c r="GW107" s="341"/>
      <c r="GX107" s="377"/>
      <c r="GY107" s="341"/>
      <c r="GZ107" s="377"/>
      <c r="HA107" s="377"/>
    </row>
    <row r="108" spans="1:209" s="337" customFormat="1" ht="15" x14ac:dyDescent="0.25">
      <c r="A108" s="406"/>
      <c r="B108" s="407"/>
      <c r="C108" s="1209" t="s">
        <v>1161</v>
      </c>
      <c r="D108" s="1209"/>
      <c r="E108" s="1209"/>
      <c r="F108" s="1209"/>
      <c r="G108" s="1209"/>
      <c r="H108" s="380"/>
      <c r="I108" s="381"/>
      <c r="J108" s="381"/>
      <c r="K108" s="381"/>
      <c r="L108" s="384"/>
      <c r="M108" s="381"/>
      <c r="N108" s="384"/>
      <c r="O108" s="381"/>
      <c r="P108" s="405">
        <v>1752418.94</v>
      </c>
      <c r="GO108" s="377"/>
      <c r="GP108" s="377"/>
      <c r="GQ108" s="377"/>
      <c r="GR108" s="377"/>
      <c r="GS108" s="377"/>
      <c r="GT108" s="377"/>
      <c r="GU108" s="341"/>
      <c r="GV108" s="341"/>
      <c r="GW108" s="341"/>
      <c r="GX108" s="377"/>
      <c r="GY108" s="341"/>
      <c r="GZ108" s="377" t="s">
        <v>1161</v>
      </c>
      <c r="HA108" s="377"/>
    </row>
    <row r="109" spans="1:209" s="337" customFormat="1" ht="0.75" customHeight="1" x14ac:dyDescent="0.25">
      <c r="A109" s="408"/>
      <c r="B109" s="409"/>
      <c r="C109" s="409"/>
      <c r="D109" s="409"/>
      <c r="E109" s="409"/>
      <c r="F109" s="409"/>
      <c r="G109" s="409"/>
      <c r="H109" s="410"/>
      <c r="I109" s="411"/>
      <c r="J109" s="411"/>
      <c r="K109" s="411"/>
      <c r="L109" s="412"/>
      <c r="M109" s="411"/>
      <c r="N109" s="412"/>
      <c r="O109" s="411"/>
      <c r="P109" s="413"/>
      <c r="GO109" s="377"/>
      <c r="GP109" s="377"/>
      <c r="GQ109" s="377"/>
      <c r="GR109" s="377"/>
      <c r="GS109" s="377"/>
      <c r="GT109" s="377"/>
      <c r="GU109" s="341"/>
      <c r="GV109" s="341"/>
      <c r="GW109" s="341"/>
      <c r="GX109" s="377"/>
      <c r="GY109" s="341"/>
      <c r="GZ109" s="377"/>
      <c r="HA109" s="377"/>
    </row>
    <row r="110" spans="1:209" s="337" customFormat="1" ht="68.25" x14ac:dyDescent="0.25">
      <c r="A110" s="378" t="s">
        <v>87</v>
      </c>
      <c r="B110" s="379" t="s">
        <v>1171</v>
      </c>
      <c r="C110" s="1211" t="s">
        <v>1172</v>
      </c>
      <c r="D110" s="1211"/>
      <c r="E110" s="1211"/>
      <c r="F110" s="1211"/>
      <c r="G110" s="1211"/>
      <c r="H110" s="380" t="s">
        <v>1164</v>
      </c>
      <c r="I110" s="381">
        <v>9605.75</v>
      </c>
      <c r="J110" s="382">
        <v>1</v>
      </c>
      <c r="K110" s="416">
        <v>9605.75</v>
      </c>
      <c r="L110" s="384"/>
      <c r="M110" s="381"/>
      <c r="N110" s="415">
        <v>102.16</v>
      </c>
      <c r="O110" s="381"/>
      <c r="P110" s="405">
        <v>981323.42</v>
      </c>
      <c r="GO110" s="377"/>
      <c r="GP110" s="377" t="s">
        <v>1172</v>
      </c>
      <c r="GQ110" s="377" t="s">
        <v>4</v>
      </c>
      <c r="GR110" s="377" t="s">
        <v>4</v>
      </c>
      <c r="GS110" s="377" t="s">
        <v>4</v>
      </c>
      <c r="GT110" s="377" t="s">
        <v>4</v>
      </c>
      <c r="GU110" s="341"/>
      <c r="GV110" s="341"/>
      <c r="GW110" s="341"/>
      <c r="GX110" s="377"/>
      <c r="GY110" s="341"/>
      <c r="GZ110" s="377"/>
      <c r="HA110" s="377"/>
    </row>
    <row r="111" spans="1:209" s="337" customFormat="1" ht="15" x14ac:dyDescent="0.25">
      <c r="A111" s="406"/>
      <c r="B111" s="407"/>
      <c r="C111" s="1209" t="s">
        <v>1161</v>
      </c>
      <c r="D111" s="1209"/>
      <c r="E111" s="1209"/>
      <c r="F111" s="1209"/>
      <c r="G111" s="1209"/>
      <c r="H111" s="380"/>
      <c r="I111" s="381"/>
      <c r="J111" s="381"/>
      <c r="K111" s="381"/>
      <c r="L111" s="384"/>
      <c r="M111" s="381"/>
      <c r="N111" s="384"/>
      <c r="O111" s="381"/>
      <c r="P111" s="405">
        <v>981323.42</v>
      </c>
      <c r="GO111" s="377"/>
      <c r="GP111" s="377"/>
      <c r="GQ111" s="377"/>
      <c r="GR111" s="377"/>
      <c r="GS111" s="377"/>
      <c r="GT111" s="377"/>
      <c r="GU111" s="341"/>
      <c r="GV111" s="341"/>
      <c r="GW111" s="341"/>
      <c r="GX111" s="377"/>
      <c r="GY111" s="341"/>
      <c r="GZ111" s="377" t="s">
        <v>1161</v>
      </c>
      <c r="HA111" s="377"/>
    </row>
    <row r="112" spans="1:209" s="337" customFormat="1" ht="0.75" customHeight="1" x14ac:dyDescent="0.25">
      <c r="A112" s="408"/>
      <c r="B112" s="409"/>
      <c r="C112" s="409"/>
      <c r="D112" s="409"/>
      <c r="E112" s="409"/>
      <c r="F112" s="409"/>
      <c r="G112" s="409"/>
      <c r="H112" s="410"/>
      <c r="I112" s="411"/>
      <c r="J112" s="411"/>
      <c r="K112" s="411"/>
      <c r="L112" s="412"/>
      <c r="M112" s="411"/>
      <c r="N112" s="412"/>
      <c r="O112" s="411"/>
      <c r="P112" s="413"/>
      <c r="GO112" s="377"/>
      <c r="GP112" s="377"/>
      <c r="GQ112" s="377"/>
      <c r="GR112" s="377"/>
      <c r="GS112" s="377"/>
      <c r="GT112" s="377"/>
      <c r="GU112" s="341"/>
      <c r="GV112" s="341"/>
      <c r="GW112" s="341"/>
      <c r="GX112" s="377"/>
      <c r="GY112" s="341"/>
      <c r="GZ112" s="377"/>
      <c r="HA112" s="377"/>
    </row>
    <row r="113" spans="1:209" s="337" customFormat="1" ht="34.5" x14ac:dyDescent="0.25">
      <c r="A113" s="378" t="s">
        <v>93</v>
      </c>
      <c r="B113" s="379" t="s">
        <v>1144</v>
      </c>
      <c r="C113" s="1211" t="s">
        <v>1145</v>
      </c>
      <c r="D113" s="1211"/>
      <c r="E113" s="1211"/>
      <c r="F113" s="1211"/>
      <c r="G113" s="1211"/>
      <c r="H113" s="380" t="s">
        <v>1146</v>
      </c>
      <c r="I113" s="381">
        <v>73.129000000000005</v>
      </c>
      <c r="J113" s="382">
        <v>1</v>
      </c>
      <c r="K113" s="383">
        <v>73.129000000000005</v>
      </c>
      <c r="L113" s="384"/>
      <c r="M113" s="381"/>
      <c r="N113" s="385"/>
      <c r="O113" s="381"/>
      <c r="P113" s="386"/>
      <c r="GO113" s="377"/>
      <c r="GP113" s="377" t="s">
        <v>1145</v>
      </c>
      <c r="GQ113" s="377" t="s">
        <v>4</v>
      </c>
      <c r="GR113" s="377" t="s">
        <v>4</v>
      </c>
      <c r="GS113" s="377" t="s">
        <v>4</v>
      </c>
      <c r="GT113" s="377" t="s">
        <v>4</v>
      </c>
      <c r="GU113" s="341"/>
      <c r="GV113" s="341"/>
      <c r="GW113" s="341"/>
      <c r="GX113" s="377"/>
      <c r="GY113" s="341"/>
      <c r="GZ113" s="377"/>
      <c r="HA113" s="377"/>
    </row>
    <row r="114" spans="1:209" s="337" customFormat="1" ht="15" x14ac:dyDescent="0.25">
      <c r="A114" s="387"/>
      <c r="B114" s="388" t="s">
        <v>28</v>
      </c>
      <c r="C114" s="1210" t="s">
        <v>132</v>
      </c>
      <c r="D114" s="1210"/>
      <c r="E114" s="1210"/>
      <c r="F114" s="1210"/>
      <c r="G114" s="1210"/>
      <c r="H114" s="389"/>
      <c r="I114" s="390"/>
      <c r="J114" s="390"/>
      <c r="K114" s="390"/>
      <c r="L114" s="391"/>
      <c r="M114" s="390"/>
      <c r="N114" s="391"/>
      <c r="O114" s="390"/>
      <c r="P114" s="392">
        <v>2617146.5</v>
      </c>
      <c r="GO114" s="377"/>
      <c r="GP114" s="377"/>
      <c r="GQ114" s="377"/>
      <c r="GR114" s="377"/>
      <c r="GS114" s="377"/>
      <c r="GT114" s="377"/>
      <c r="GU114" s="341" t="s">
        <v>132</v>
      </c>
      <c r="GV114" s="341"/>
      <c r="GW114" s="341"/>
      <c r="GX114" s="377"/>
      <c r="GY114" s="341"/>
      <c r="GZ114" s="377"/>
      <c r="HA114" s="377"/>
    </row>
    <row r="115" spans="1:209" s="337" customFormat="1" ht="15" x14ac:dyDescent="0.25">
      <c r="A115" s="387"/>
      <c r="B115" s="388"/>
      <c r="C115" s="1210" t="s">
        <v>1147</v>
      </c>
      <c r="D115" s="1210"/>
      <c r="E115" s="1210"/>
      <c r="F115" s="1210"/>
      <c r="G115" s="1210"/>
      <c r="H115" s="389" t="s">
        <v>1148</v>
      </c>
      <c r="I115" s="390"/>
      <c r="J115" s="390"/>
      <c r="K115" s="393">
        <v>1755.096</v>
      </c>
      <c r="L115" s="391"/>
      <c r="M115" s="390"/>
      <c r="N115" s="391"/>
      <c r="O115" s="390"/>
      <c r="P115" s="392">
        <v>767117.36</v>
      </c>
      <c r="GO115" s="377"/>
      <c r="GP115" s="377"/>
      <c r="GQ115" s="377"/>
      <c r="GR115" s="377"/>
      <c r="GS115" s="377"/>
      <c r="GT115" s="377"/>
      <c r="GU115" s="341" t="s">
        <v>1147</v>
      </c>
      <c r="GV115" s="341"/>
      <c r="GW115" s="341"/>
      <c r="GX115" s="377"/>
      <c r="GY115" s="341"/>
      <c r="GZ115" s="377"/>
      <c r="HA115" s="377"/>
    </row>
    <row r="116" spans="1:209" s="337" customFormat="1" ht="23.25" x14ac:dyDescent="0.25">
      <c r="A116" s="394"/>
      <c r="B116" s="388" t="s">
        <v>1149</v>
      </c>
      <c r="C116" s="1210" t="s">
        <v>1150</v>
      </c>
      <c r="D116" s="1210"/>
      <c r="E116" s="1210"/>
      <c r="F116" s="1210"/>
      <c r="G116" s="1210"/>
      <c r="H116" s="389" t="s">
        <v>1151</v>
      </c>
      <c r="I116" s="395">
        <v>24</v>
      </c>
      <c r="J116" s="390"/>
      <c r="K116" s="393">
        <v>1755.096</v>
      </c>
      <c r="L116" s="396"/>
      <c r="M116" s="397"/>
      <c r="N116" s="398">
        <v>1491.17</v>
      </c>
      <c r="O116" s="390"/>
      <c r="P116" s="392">
        <v>2617146.5</v>
      </c>
      <c r="Q116" s="399"/>
      <c r="R116" s="399"/>
      <c r="GO116" s="377"/>
      <c r="GP116" s="377"/>
      <c r="GQ116" s="377"/>
      <c r="GR116" s="377"/>
      <c r="GS116" s="377"/>
      <c r="GT116" s="377"/>
      <c r="GU116" s="341"/>
      <c r="GV116" s="341" t="s">
        <v>1150</v>
      </c>
      <c r="GW116" s="341"/>
      <c r="GX116" s="377"/>
      <c r="GY116" s="341"/>
      <c r="GZ116" s="377"/>
      <c r="HA116" s="377"/>
    </row>
    <row r="117" spans="1:209" s="337" customFormat="1" ht="15" x14ac:dyDescent="0.25">
      <c r="A117" s="400"/>
      <c r="B117" s="388" t="s">
        <v>1152</v>
      </c>
      <c r="C117" s="1210" t="s">
        <v>1153</v>
      </c>
      <c r="D117" s="1210"/>
      <c r="E117" s="1210"/>
      <c r="F117" s="1210"/>
      <c r="G117" s="1210"/>
      <c r="H117" s="389" t="s">
        <v>1148</v>
      </c>
      <c r="I117" s="395">
        <v>24</v>
      </c>
      <c r="J117" s="390"/>
      <c r="K117" s="393">
        <v>1755.096</v>
      </c>
      <c r="L117" s="391"/>
      <c r="M117" s="390"/>
      <c r="N117" s="401">
        <v>437.08</v>
      </c>
      <c r="O117" s="390"/>
      <c r="P117" s="392">
        <v>767117.36</v>
      </c>
      <c r="GO117" s="377"/>
      <c r="GP117" s="377"/>
      <c r="GQ117" s="377"/>
      <c r="GR117" s="377"/>
      <c r="GS117" s="377"/>
      <c r="GT117" s="377"/>
      <c r="GU117" s="341"/>
      <c r="GV117" s="341"/>
      <c r="GW117" s="341" t="s">
        <v>1153</v>
      </c>
      <c r="GX117" s="377"/>
      <c r="GY117" s="341"/>
      <c r="GZ117" s="377"/>
      <c r="HA117" s="377"/>
    </row>
    <row r="118" spans="1:209" s="337" customFormat="1" ht="15" x14ac:dyDescent="0.25">
      <c r="A118" s="402"/>
      <c r="B118" s="403"/>
      <c r="C118" s="1209" t="s">
        <v>1154</v>
      </c>
      <c r="D118" s="1209"/>
      <c r="E118" s="1209"/>
      <c r="F118" s="1209"/>
      <c r="G118" s="1209"/>
      <c r="H118" s="380"/>
      <c r="I118" s="381"/>
      <c r="J118" s="381"/>
      <c r="K118" s="381"/>
      <c r="L118" s="384"/>
      <c r="M118" s="381"/>
      <c r="N118" s="404"/>
      <c r="O118" s="381"/>
      <c r="P118" s="405">
        <v>3384263.86</v>
      </c>
      <c r="Q118" s="399"/>
      <c r="R118" s="399"/>
      <c r="GO118" s="377"/>
      <c r="GP118" s="377"/>
      <c r="GQ118" s="377"/>
      <c r="GR118" s="377"/>
      <c r="GS118" s="377"/>
      <c r="GT118" s="377"/>
      <c r="GU118" s="341"/>
      <c r="GV118" s="341"/>
      <c r="GW118" s="341"/>
      <c r="GX118" s="377" t="s">
        <v>1154</v>
      </c>
      <c r="GY118" s="341"/>
      <c r="GZ118" s="377"/>
      <c r="HA118" s="377"/>
    </row>
    <row r="119" spans="1:209" s="337" customFormat="1" ht="15" x14ac:dyDescent="0.25">
      <c r="A119" s="400"/>
      <c r="B119" s="388"/>
      <c r="C119" s="1210" t="s">
        <v>1155</v>
      </c>
      <c r="D119" s="1210"/>
      <c r="E119" s="1210"/>
      <c r="F119" s="1210"/>
      <c r="G119" s="1210"/>
      <c r="H119" s="389"/>
      <c r="I119" s="390"/>
      <c r="J119" s="390"/>
      <c r="K119" s="390"/>
      <c r="L119" s="391"/>
      <c r="M119" s="390"/>
      <c r="N119" s="391"/>
      <c r="O119" s="390"/>
      <c r="P119" s="392">
        <v>767117.36</v>
      </c>
      <c r="GO119" s="377"/>
      <c r="GP119" s="377"/>
      <c r="GQ119" s="377"/>
      <c r="GR119" s="377"/>
      <c r="GS119" s="377"/>
      <c r="GT119" s="377"/>
      <c r="GU119" s="341"/>
      <c r="GV119" s="341"/>
      <c r="GW119" s="341"/>
      <c r="GX119" s="377"/>
      <c r="GY119" s="341" t="s">
        <v>1155</v>
      </c>
      <c r="GZ119" s="377"/>
      <c r="HA119" s="377"/>
    </row>
    <row r="120" spans="1:209" s="337" customFormat="1" ht="23.25" x14ac:dyDescent="0.25">
      <c r="A120" s="400"/>
      <c r="B120" s="388" t="s">
        <v>1156</v>
      </c>
      <c r="C120" s="1210" t="s">
        <v>1157</v>
      </c>
      <c r="D120" s="1210"/>
      <c r="E120" s="1210"/>
      <c r="F120" s="1210"/>
      <c r="G120" s="1210"/>
      <c r="H120" s="389" t="s">
        <v>1158</v>
      </c>
      <c r="I120" s="395">
        <v>92</v>
      </c>
      <c r="J120" s="390"/>
      <c r="K120" s="395">
        <v>92</v>
      </c>
      <c r="L120" s="391"/>
      <c r="M120" s="390"/>
      <c r="N120" s="391"/>
      <c r="O120" s="390"/>
      <c r="P120" s="392">
        <v>705747.97</v>
      </c>
      <c r="GO120" s="377"/>
      <c r="GP120" s="377"/>
      <c r="GQ120" s="377"/>
      <c r="GR120" s="377"/>
      <c r="GS120" s="377"/>
      <c r="GT120" s="377"/>
      <c r="GU120" s="341"/>
      <c r="GV120" s="341"/>
      <c r="GW120" s="341"/>
      <c r="GX120" s="377"/>
      <c r="GY120" s="341" t="s">
        <v>1157</v>
      </c>
      <c r="GZ120" s="377"/>
      <c r="HA120" s="377"/>
    </row>
    <row r="121" spans="1:209" s="337" customFormat="1" ht="23.25" x14ac:dyDescent="0.25">
      <c r="A121" s="400"/>
      <c r="B121" s="388" t="s">
        <v>1159</v>
      </c>
      <c r="C121" s="1210" t="s">
        <v>1160</v>
      </c>
      <c r="D121" s="1210"/>
      <c r="E121" s="1210"/>
      <c r="F121" s="1210"/>
      <c r="G121" s="1210"/>
      <c r="H121" s="389" t="s">
        <v>1158</v>
      </c>
      <c r="I121" s="395">
        <v>46</v>
      </c>
      <c r="J121" s="390"/>
      <c r="K121" s="395">
        <v>46</v>
      </c>
      <c r="L121" s="391"/>
      <c r="M121" s="390"/>
      <c r="N121" s="391"/>
      <c r="O121" s="390"/>
      <c r="P121" s="392">
        <v>352873.99</v>
      </c>
      <c r="GO121" s="377"/>
      <c r="GP121" s="377"/>
      <c r="GQ121" s="377"/>
      <c r="GR121" s="377"/>
      <c r="GS121" s="377"/>
      <c r="GT121" s="377"/>
      <c r="GU121" s="341"/>
      <c r="GV121" s="341"/>
      <c r="GW121" s="341"/>
      <c r="GX121" s="377"/>
      <c r="GY121" s="341" t="s">
        <v>1160</v>
      </c>
      <c r="GZ121" s="377"/>
      <c r="HA121" s="377"/>
    </row>
    <row r="122" spans="1:209" s="337" customFormat="1" ht="15" x14ac:dyDescent="0.25">
      <c r="A122" s="406"/>
      <c r="B122" s="407"/>
      <c r="C122" s="1209" t="s">
        <v>1161</v>
      </c>
      <c r="D122" s="1209"/>
      <c r="E122" s="1209"/>
      <c r="F122" s="1209"/>
      <c r="G122" s="1209"/>
      <c r="H122" s="380"/>
      <c r="I122" s="381"/>
      <c r="J122" s="381"/>
      <c r="K122" s="381"/>
      <c r="L122" s="384"/>
      <c r="M122" s="381"/>
      <c r="N122" s="404">
        <v>60754.09</v>
      </c>
      <c r="O122" s="381"/>
      <c r="P122" s="405">
        <v>4442885.82</v>
      </c>
      <c r="GO122" s="377"/>
      <c r="GP122" s="377"/>
      <c r="GQ122" s="377"/>
      <c r="GR122" s="377"/>
      <c r="GS122" s="377"/>
      <c r="GT122" s="377"/>
      <c r="GU122" s="341"/>
      <c r="GV122" s="341"/>
      <c r="GW122" s="341"/>
      <c r="GX122" s="377"/>
      <c r="GY122" s="341"/>
      <c r="GZ122" s="377" t="s">
        <v>1161</v>
      </c>
      <c r="HA122" s="377"/>
    </row>
    <row r="123" spans="1:209" s="337" customFormat="1" ht="0.75" customHeight="1" x14ac:dyDescent="0.25">
      <c r="A123" s="408"/>
      <c r="B123" s="409"/>
      <c r="C123" s="409"/>
      <c r="D123" s="409"/>
      <c r="E123" s="409"/>
      <c r="F123" s="409"/>
      <c r="G123" s="409"/>
      <c r="H123" s="410"/>
      <c r="I123" s="411"/>
      <c r="J123" s="411"/>
      <c r="K123" s="411"/>
      <c r="L123" s="412"/>
      <c r="M123" s="411"/>
      <c r="N123" s="412"/>
      <c r="O123" s="411"/>
      <c r="P123" s="413"/>
      <c r="GO123" s="377"/>
      <c r="GP123" s="377"/>
      <c r="GQ123" s="377"/>
      <c r="GR123" s="377"/>
      <c r="GS123" s="377"/>
      <c r="GT123" s="377"/>
      <c r="GU123" s="341"/>
      <c r="GV123" s="341"/>
      <c r="GW123" s="341"/>
      <c r="GX123" s="377"/>
      <c r="GY123" s="341"/>
      <c r="GZ123" s="377"/>
      <c r="HA123" s="377"/>
    </row>
    <row r="124" spans="1:209" s="337" customFormat="1" ht="68.25" x14ac:dyDescent="0.25">
      <c r="A124" s="378" t="s">
        <v>96</v>
      </c>
      <c r="B124" s="379" t="s">
        <v>1165</v>
      </c>
      <c r="C124" s="1211" t="s">
        <v>1166</v>
      </c>
      <c r="D124" s="1211"/>
      <c r="E124" s="1211"/>
      <c r="F124" s="1211"/>
      <c r="G124" s="1211"/>
      <c r="H124" s="380" t="s">
        <v>1164</v>
      </c>
      <c r="I124" s="381">
        <v>124319.3</v>
      </c>
      <c r="J124" s="382">
        <v>1</v>
      </c>
      <c r="K124" s="414">
        <v>124319.3</v>
      </c>
      <c r="L124" s="384"/>
      <c r="M124" s="381"/>
      <c r="N124" s="415">
        <v>50.36</v>
      </c>
      <c r="O124" s="381"/>
      <c r="P124" s="405">
        <v>6260719.9500000002</v>
      </c>
      <c r="GO124" s="377"/>
      <c r="GP124" s="377" t="s">
        <v>1166</v>
      </c>
      <c r="GQ124" s="377" t="s">
        <v>4</v>
      </c>
      <c r="GR124" s="377" t="s">
        <v>4</v>
      </c>
      <c r="GS124" s="377" t="s">
        <v>4</v>
      </c>
      <c r="GT124" s="377" t="s">
        <v>4</v>
      </c>
      <c r="GU124" s="341"/>
      <c r="GV124" s="341"/>
      <c r="GW124" s="341"/>
      <c r="GX124" s="377"/>
      <c r="GY124" s="341"/>
      <c r="GZ124" s="377"/>
      <c r="HA124" s="377"/>
    </row>
    <row r="125" spans="1:209" s="337" customFormat="1" ht="15" x14ac:dyDescent="0.25">
      <c r="A125" s="406"/>
      <c r="B125" s="407"/>
      <c r="C125" s="1209" t="s">
        <v>1161</v>
      </c>
      <c r="D125" s="1209"/>
      <c r="E125" s="1209"/>
      <c r="F125" s="1209"/>
      <c r="G125" s="1209"/>
      <c r="H125" s="380"/>
      <c r="I125" s="381"/>
      <c r="J125" s="381"/>
      <c r="K125" s="381"/>
      <c r="L125" s="384"/>
      <c r="M125" s="381"/>
      <c r="N125" s="384"/>
      <c r="O125" s="381"/>
      <c r="P125" s="405">
        <v>6260719.9500000002</v>
      </c>
      <c r="GO125" s="377"/>
      <c r="GP125" s="377"/>
      <c r="GQ125" s="377"/>
      <c r="GR125" s="377"/>
      <c r="GS125" s="377"/>
      <c r="GT125" s="377"/>
      <c r="GU125" s="341"/>
      <c r="GV125" s="341"/>
      <c r="GW125" s="341"/>
      <c r="GX125" s="377"/>
      <c r="GY125" s="341"/>
      <c r="GZ125" s="377" t="s">
        <v>1161</v>
      </c>
      <c r="HA125" s="377"/>
    </row>
    <row r="126" spans="1:209" s="337" customFormat="1" ht="0.75" customHeight="1" x14ac:dyDescent="0.25">
      <c r="A126" s="408"/>
      <c r="B126" s="409"/>
      <c r="C126" s="409"/>
      <c r="D126" s="409"/>
      <c r="E126" s="409"/>
      <c r="F126" s="409"/>
      <c r="G126" s="409"/>
      <c r="H126" s="410"/>
      <c r="I126" s="411"/>
      <c r="J126" s="411"/>
      <c r="K126" s="411"/>
      <c r="L126" s="412"/>
      <c r="M126" s="411"/>
      <c r="N126" s="412"/>
      <c r="O126" s="411"/>
      <c r="P126" s="413"/>
      <c r="GO126" s="377"/>
      <c r="GP126" s="377"/>
      <c r="GQ126" s="377"/>
      <c r="GR126" s="377"/>
      <c r="GS126" s="377"/>
      <c r="GT126" s="377"/>
      <c r="GU126" s="341"/>
      <c r="GV126" s="341"/>
      <c r="GW126" s="341"/>
      <c r="GX126" s="377"/>
      <c r="GY126" s="341"/>
      <c r="GZ126" s="377"/>
      <c r="HA126" s="377"/>
    </row>
    <row r="127" spans="1:209" s="337" customFormat="1" ht="34.5" x14ac:dyDescent="0.25">
      <c r="A127" s="378" t="s">
        <v>98</v>
      </c>
      <c r="B127" s="379" t="s">
        <v>1144</v>
      </c>
      <c r="C127" s="1211" t="s">
        <v>1145</v>
      </c>
      <c r="D127" s="1211"/>
      <c r="E127" s="1211"/>
      <c r="F127" s="1211"/>
      <c r="G127" s="1211"/>
      <c r="H127" s="380" t="s">
        <v>1146</v>
      </c>
      <c r="I127" s="381">
        <v>66.700999999999993</v>
      </c>
      <c r="J127" s="382">
        <v>1</v>
      </c>
      <c r="K127" s="383">
        <v>66.700999999999993</v>
      </c>
      <c r="L127" s="384"/>
      <c r="M127" s="381"/>
      <c r="N127" s="385"/>
      <c r="O127" s="381"/>
      <c r="P127" s="386"/>
      <c r="GO127" s="377"/>
      <c r="GP127" s="377" t="s">
        <v>1145</v>
      </c>
      <c r="GQ127" s="377" t="s">
        <v>4</v>
      </c>
      <c r="GR127" s="377" t="s">
        <v>4</v>
      </c>
      <c r="GS127" s="377" t="s">
        <v>4</v>
      </c>
      <c r="GT127" s="377" t="s">
        <v>4</v>
      </c>
      <c r="GU127" s="341"/>
      <c r="GV127" s="341"/>
      <c r="GW127" s="341"/>
      <c r="GX127" s="377"/>
      <c r="GY127" s="341"/>
      <c r="GZ127" s="377"/>
      <c r="HA127" s="377"/>
    </row>
    <row r="128" spans="1:209" s="337" customFormat="1" ht="15" x14ac:dyDescent="0.25">
      <c r="A128" s="387"/>
      <c r="B128" s="388" t="s">
        <v>28</v>
      </c>
      <c r="C128" s="1210" t="s">
        <v>132</v>
      </c>
      <c r="D128" s="1210"/>
      <c r="E128" s="1210"/>
      <c r="F128" s="1210"/>
      <c r="G128" s="1210"/>
      <c r="H128" s="389"/>
      <c r="I128" s="390"/>
      <c r="J128" s="390"/>
      <c r="K128" s="390"/>
      <c r="L128" s="391"/>
      <c r="M128" s="390"/>
      <c r="N128" s="391"/>
      <c r="O128" s="390"/>
      <c r="P128" s="392">
        <v>2387100.7200000002</v>
      </c>
      <c r="GO128" s="377"/>
      <c r="GP128" s="377"/>
      <c r="GQ128" s="377"/>
      <c r="GR128" s="377"/>
      <c r="GS128" s="377"/>
      <c r="GT128" s="377"/>
      <c r="GU128" s="341" t="s">
        <v>132</v>
      </c>
      <c r="GV128" s="341"/>
      <c r="GW128" s="341"/>
      <c r="GX128" s="377"/>
      <c r="GY128" s="341"/>
      <c r="GZ128" s="377"/>
      <c r="HA128" s="377"/>
    </row>
    <row r="129" spans="1:209" s="337" customFormat="1" ht="15" x14ac:dyDescent="0.25">
      <c r="A129" s="387"/>
      <c r="B129" s="388"/>
      <c r="C129" s="1210" t="s">
        <v>1147</v>
      </c>
      <c r="D129" s="1210"/>
      <c r="E129" s="1210"/>
      <c r="F129" s="1210"/>
      <c r="G129" s="1210"/>
      <c r="H129" s="389" t="s">
        <v>1148</v>
      </c>
      <c r="I129" s="390"/>
      <c r="J129" s="390"/>
      <c r="K129" s="393">
        <v>1600.8240000000001</v>
      </c>
      <c r="L129" s="391"/>
      <c r="M129" s="390"/>
      <c r="N129" s="391"/>
      <c r="O129" s="390"/>
      <c r="P129" s="392">
        <v>699688.15</v>
      </c>
      <c r="GO129" s="377"/>
      <c r="GP129" s="377"/>
      <c r="GQ129" s="377"/>
      <c r="GR129" s="377"/>
      <c r="GS129" s="377"/>
      <c r="GT129" s="377"/>
      <c r="GU129" s="341" t="s">
        <v>1147</v>
      </c>
      <c r="GV129" s="341"/>
      <c r="GW129" s="341"/>
      <c r="GX129" s="377"/>
      <c r="GY129" s="341"/>
      <c r="GZ129" s="377"/>
      <c r="HA129" s="377"/>
    </row>
    <row r="130" spans="1:209" s="337" customFormat="1" ht="23.25" x14ac:dyDescent="0.25">
      <c r="A130" s="394"/>
      <c r="B130" s="388" t="s">
        <v>1149</v>
      </c>
      <c r="C130" s="1210" t="s">
        <v>1150</v>
      </c>
      <c r="D130" s="1210"/>
      <c r="E130" s="1210"/>
      <c r="F130" s="1210"/>
      <c r="G130" s="1210"/>
      <c r="H130" s="389" t="s">
        <v>1151</v>
      </c>
      <c r="I130" s="395">
        <v>24</v>
      </c>
      <c r="J130" s="390"/>
      <c r="K130" s="393">
        <v>1600.8240000000001</v>
      </c>
      <c r="L130" s="396"/>
      <c r="M130" s="397"/>
      <c r="N130" s="398">
        <v>1491.17</v>
      </c>
      <c r="O130" s="390"/>
      <c r="P130" s="392">
        <v>2387100.7200000002</v>
      </c>
      <c r="Q130" s="399"/>
      <c r="R130" s="399"/>
      <c r="GO130" s="377"/>
      <c r="GP130" s="377"/>
      <c r="GQ130" s="377"/>
      <c r="GR130" s="377"/>
      <c r="GS130" s="377"/>
      <c r="GT130" s="377"/>
      <c r="GU130" s="341"/>
      <c r="GV130" s="341" t="s">
        <v>1150</v>
      </c>
      <c r="GW130" s="341"/>
      <c r="GX130" s="377"/>
      <c r="GY130" s="341"/>
      <c r="GZ130" s="377"/>
      <c r="HA130" s="377"/>
    </row>
    <row r="131" spans="1:209" s="337" customFormat="1" ht="15" x14ac:dyDescent="0.25">
      <c r="A131" s="400"/>
      <c r="B131" s="388" t="s">
        <v>1152</v>
      </c>
      <c r="C131" s="1210" t="s">
        <v>1153</v>
      </c>
      <c r="D131" s="1210"/>
      <c r="E131" s="1210"/>
      <c r="F131" s="1210"/>
      <c r="G131" s="1210"/>
      <c r="H131" s="389" t="s">
        <v>1148</v>
      </c>
      <c r="I131" s="395">
        <v>24</v>
      </c>
      <c r="J131" s="390"/>
      <c r="K131" s="393">
        <v>1600.8240000000001</v>
      </c>
      <c r="L131" s="391"/>
      <c r="M131" s="390"/>
      <c r="N131" s="401">
        <v>437.08</v>
      </c>
      <c r="O131" s="390"/>
      <c r="P131" s="392">
        <v>699688.15</v>
      </c>
      <c r="GO131" s="377"/>
      <c r="GP131" s="377"/>
      <c r="GQ131" s="377"/>
      <c r="GR131" s="377"/>
      <c r="GS131" s="377"/>
      <c r="GT131" s="377"/>
      <c r="GU131" s="341"/>
      <c r="GV131" s="341"/>
      <c r="GW131" s="341" t="s">
        <v>1153</v>
      </c>
      <c r="GX131" s="377"/>
      <c r="GY131" s="341"/>
      <c r="GZ131" s="377"/>
      <c r="HA131" s="377"/>
    </row>
    <row r="132" spans="1:209" s="337" customFormat="1" ht="15" x14ac:dyDescent="0.25">
      <c r="A132" s="402"/>
      <c r="B132" s="403"/>
      <c r="C132" s="1209" t="s">
        <v>1154</v>
      </c>
      <c r="D132" s="1209"/>
      <c r="E132" s="1209"/>
      <c r="F132" s="1209"/>
      <c r="G132" s="1209"/>
      <c r="H132" s="380"/>
      <c r="I132" s="381"/>
      <c r="J132" s="381"/>
      <c r="K132" s="381"/>
      <c r="L132" s="384"/>
      <c r="M132" s="381"/>
      <c r="N132" s="404"/>
      <c r="O132" s="381"/>
      <c r="P132" s="405">
        <v>3086788.87</v>
      </c>
      <c r="Q132" s="399"/>
      <c r="R132" s="399"/>
      <c r="GO132" s="377"/>
      <c r="GP132" s="377"/>
      <c r="GQ132" s="377"/>
      <c r="GR132" s="377"/>
      <c r="GS132" s="377"/>
      <c r="GT132" s="377"/>
      <c r="GU132" s="341"/>
      <c r="GV132" s="341"/>
      <c r="GW132" s="341"/>
      <c r="GX132" s="377" t="s">
        <v>1154</v>
      </c>
      <c r="GY132" s="341"/>
      <c r="GZ132" s="377"/>
      <c r="HA132" s="377"/>
    </row>
    <row r="133" spans="1:209" s="337" customFormat="1" ht="15" x14ac:dyDescent="0.25">
      <c r="A133" s="400"/>
      <c r="B133" s="388"/>
      <c r="C133" s="1210" t="s">
        <v>1155</v>
      </c>
      <c r="D133" s="1210"/>
      <c r="E133" s="1210"/>
      <c r="F133" s="1210"/>
      <c r="G133" s="1210"/>
      <c r="H133" s="389"/>
      <c r="I133" s="390"/>
      <c r="J133" s="390"/>
      <c r="K133" s="390"/>
      <c r="L133" s="391"/>
      <c r="M133" s="390"/>
      <c r="N133" s="391"/>
      <c r="O133" s="390"/>
      <c r="P133" s="392">
        <v>699688.15</v>
      </c>
      <c r="GO133" s="377"/>
      <c r="GP133" s="377"/>
      <c r="GQ133" s="377"/>
      <c r="GR133" s="377"/>
      <c r="GS133" s="377"/>
      <c r="GT133" s="377"/>
      <c r="GU133" s="341"/>
      <c r="GV133" s="341"/>
      <c r="GW133" s="341"/>
      <c r="GX133" s="377"/>
      <c r="GY133" s="341" t="s">
        <v>1155</v>
      </c>
      <c r="GZ133" s="377"/>
      <c r="HA133" s="377"/>
    </row>
    <row r="134" spans="1:209" s="337" customFormat="1" ht="23.25" x14ac:dyDescent="0.25">
      <c r="A134" s="400"/>
      <c r="B134" s="388" t="s">
        <v>1156</v>
      </c>
      <c r="C134" s="1210" t="s">
        <v>1157</v>
      </c>
      <c r="D134" s="1210"/>
      <c r="E134" s="1210"/>
      <c r="F134" s="1210"/>
      <c r="G134" s="1210"/>
      <c r="H134" s="389" t="s">
        <v>1158</v>
      </c>
      <c r="I134" s="395">
        <v>92</v>
      </c>
      <c r="J134" s="390"/>
      <c r="K134" s="395">
        <v>92</v>
      </c>
      <c r="L134" s="391"/>
      <c r="M134" s="390"/>
      <c r="N134" s="391"/>
      <c r="O134" s="390"/>
      <c r="P134" s="392">
        <v>643713.1</v>
      </c>
      <c r="GO134" s="377"/>
      <c r="GP134" s="377"/>
      <c r="GQ134" s="377"/>
      <c r="GR134" s="377"/>
      <c r="GS134" s="377"/>
      <c r="GT134" s="377"/>
      <c r="GU134" s="341"/>
      <c r="GV134" s="341"/>
      <c r="GW134" s="341"/>
      <c r="GX134" s="377"/>
      <c r="GY134" s="341" t="s">
        <v>1157</v>
      </c>
      <c r="GZ134" s="377"/>
      <c r="HA134" s="377"/>
    </row>
    <row r="135" spans="1:209" s="337" customFormat="1" ht="23.25" x14ac:dyDescent="0.25">
      <c r="A135" s="400"/>
      <c r="B135" s="388" t="s">
        <v>1159</v>
      </c>
      <c r="C135" s="1210" t="s">
        <v>1160</v>
      </c>
      <c r="D135" s="1210"/>
      <c r="E135" s="1210"/>
      <c r="F135" s="1210"/>
      <c r="G135" s="1210"/>
      <c r="H135" s="389" t="s">
        <v>1158</v>
      </c>
      <c r="I135" s="395">
        <v>46</v>
      </c>
      <c r="J135" s="390"/>
      <c r="K135" s="395">
        <v>46</v>
      </c>
      <c r="L135" s="391"/>
      <c r="M135" s="390"/>
      <c r="N135" s="391"/>
      <c r="O135" s="390"/>
      <c r="P135" s="392">
        <v>321856.55</v>
      </c>
      <c r="GO135" s="377"/>
      <c r="GP135" s="377"/>
      <c r="GQ135" s="377"/>
      <c r="GR135" s="377"/>
      <c r="GS135" s="377"/>
      <c r="GT135" s="377"/>
      <c r="GU135" s="341"/>
      <c r="GV135" s="341"/>
      <c r="GW135" s="341"/>
      <c r="GX135" s="377"/>
      <c r="GY135" s="341" t="s">
        <v>1160</v>
      </c>
      <c r="GZ135" s="377"/>
      <c r="HA135" s="377"/>
    </row>
    <row r="136" spans="1:209" s="337" customFormat="1" ht="15" x14ac:dyDescent="0.25">
      <c r="A136" s="406"/>
      <c r="B136" s="407"/>
      <c r="C136" s="1209" t="s">
        <v>1161</v>
      </c>
      <c r="D136" s="1209"/>
      <c r="E136" s="1209"/>
      <c r="F136" s="1209"/>
      <c r="G136" s="1209"/>
      <c r="H136" s="380"/>
      <c r="I136" s="381"/>
      <c r="J136" s="381"/>
      <c r="K136" s="381"/>
      <c r="L136" s="384"/>
      <c r="M136" s="381"/>
      <c r="N136" s="404">
        <v>60754.09</v>
      </c>
      <c r="O136" s="381"/>
      <c r="P136" s="405">
        <v>4052358.52</v>
      </c>
      <c r="GO136" s="377"/>
      <c r="GP136" s="377"/>
      <c r="GQ136" s="377"/>
      <c r="GR136" s="377"/>
      <c r="GS136" s="377"/>
      <c r="GT136" s="377"/>
      <c r="GU136" s="341"/>
      <c r="GV136" s="341"/>
      <c r="GW136" s="341"/>
      <c r="GX136" s="377"/>
      <c r="GY136" s="341"/>
      <c r="GZ136" s="377" t="s">
        <v>1161</v>
      </c>
      <c r="HA136" s="377"/>
    </row>
    <row r="137" spans="1:209" s="337" customFormat="1" ht="0.75" customHeight="1" x14ac:dyDescent="0.25">
      <c r="A137" s="408"/>
      <c r="B137" s="409"/>
      <c r="C137" s="409"/>
      <c r="D137" s="409"/>
      <c r="E137" s="409"/>
      <c r="F137" s="409"/>
      <c r="G137" s="409"/>
      <c r="H137" s="410"/>
      <c r="I137" s="411"/>
      <c r="J137" s="411"/>
      <c r="K137" s="411"/>
      <c r="L137" s="412"/>
      <c r="M137" s="411"/>
      <c r="N137" s="412"/>
      <c r="O137" s="411"/>
      <c r="P137" s="413"/>
      <c r="GO137" s="377"/>
      <c r="GP137" s="377"/>
      <c r="GQ137" s="377"/>
      <c r="GR137" s="377"/>
      <c r="GS137" s="377"/>
      <c r="GT137" s="377"/>
      <c r="GU137" s="341"/>
      <c r="GV137" s="341"/>
      <c r="GW137" s="341"/>
      <c r="GX137" s="377"/>
      <c r="GY137" s="341"/>
      <c r="GZ137" s="377"/>
      <c r="HA137" s="377"/>
    </row>
    <row r="138" spans="1:209" s="337" customFormat="1" ht="68.25" x14ac:dyDescent="0.25">
      <c r="A138" s="378" t="s">
        <v>102</v>
      </c>
      <c r="B138" s="379" t="s">
        <v>1165</v>
      </c>
      <c r="C138" s="1211" t="s">
        <v>1166</v>
      </c>
      <c r="D138" s="1211"/>
      <c r="E138" s="1211"/>
      <c r="F138" s="1211"/>
      <c r="G138" s="1211"/>
      <c r="H138" s="380" t="s">
        <v>1164</v>
      </c>
      <c r="I138" s="381">
        <v>14123.6</v>
      </c>
      <c r="J138" s="382">
        <v>1</v>
      </c>
      <c r="K138" s="414">
        <v>14123.6</v>
      </c>
      <c r="L138" s="384"/>
      <c r="M138" s="381"/>
      <c r="N138" s="415">
        <v>50.36</v>
      </c>
      <c r="O138" s="381"/>
      <c r="P138" s="405">
        <v>711264.5</v>
      </c>
      <c r="GO138" s="377"/>
      <c r="GP138" s="377" t="s">
        <v>1166</v>
      </c>
      <c r="GQ138" s="377" t="s">
        <v>4</v>
      </c>
      <c r="GR138" s="377" t="s">
        <v>4</v>
      </c>
      <c r="GS138" s="377" t="s">
        <v>4</v>
      </c>
      <c r="GT138" s="377" t="s">
        <v>4</v>
      </c>
      <c r="GU138" s="341"/>
      <c r="GV138" s="341"/>
      <c r="GW138" s="341"/>
      <c r="GX138" s="377"/>
      <c r="GY138" s="341"/>
      <c r="GZ138" s="377"/>
      <c r="HA138" s="377"/>
    </row>
    <row r="139" spans="1:209" s="337" customFormat="1" ht="15" x14ac:dyDescent="0.25">
      <c r="A139" s="406"/>
      <c r="B139" s="407"/>
      <c r="C139" s="1209" t="s">
        <v>1161</v>
      </c>
      <c r="D139" s="1209"/>
      <c r="E139" s="1209"/>
      <c r="F139" s="1209"/>
      <c r="G139" s="1209"/>
      <c r="H139" s="380"/>
      <c r="I139" s="381"/>
      <c r="J139" s="381"/>
      <c r="K139" s="381"/>
      <c r="L139" s="384"/>
      <c r="M139" s="381"/>
      <c r="N139" s="384"/>
      <c r="O139" s="381"/>
      <c r="P139" s="405">
        <v>711264.5</v>
      </c>
      <c r="GO139" s="377"/>
      <c r="GP139" s="377"/>
      <c r="GQ139" s="377"/>
      <c r="GR139" s="377"/>
      <c r="GS139" s="377"/>
      <c r="GT139" s="377"/>
      <c r="GU139" s="341"/>
      <c r="GV139" s="341"/>
      <c r="GW139" s="341"/>
      <c r="GX139" s="377"/>
      <c r="GY139" s="341"/>
      <c r="GZ139" s="377" t="s">
        <v>1161</v>
      </c>
      <c r="HA139" s="377"/>
    </row>
    <row r="140" spans="1:209" s="337" customFormat="1" ht="0.75" customHeight="1" x14ac:dyDescent="0.25">
      <c r="A140" s="408"/>
      <c r="B140" s="409"/>
      <c r="C140" s="409"/>
      <c r="D140" s="409"/>
      <c r="E140" s="409"/>
      <c r="F140" s="409"/>
      <c r="G140" s="409"/>
      <c r="H140" s="410"/>
      <c r="I140" s="411"/>
      <c r="J140" s="411"/>
      <c r="K140" s="411"/>
      <c r="L140" s="412"/>
      <c r="M140" s="411"/>
      <c r="N140" s="412"/>
      <c r="O140" s="411"/>
      <c r="P140" s="413"/>
      <c r="GO140" s="377"/>
      <c r="GP140" s="377"/>
      <c r="GQ140" s="377"/>
      <c r="GR140" s="377"/>
      <c r="GS140" s="377"/>
      <c r="GT140" s="377"/>
      <c r="GU140" s="341"/>
      <c r="GV140" s="341"/>
      <c r="GW140" s="341"/>
      <c r="GX140" s="377"/>
      <c r="GY140" s="341"/>
      <c r="GZ140" s="377"/>
      <c r="HA140" s="377"/>
    </row>
    <row r="141" spans="1:209" s="337" customFormat="1" ht="68.25" x14ac:dyDescent="0.25">
      <c r="A141" s="378" t="s">
        <v>105</v>
      </c>
      <c r="B141" s="379" t="s">
        <v>1167</v>
      </c>
      <c r="C141" s="1211" t="s">
        <v>1168</v>
      </c>
      <c r="D141" s="1211"/>
      <c r="E141" s="1211"/>
      <c r="F141" s="1211"/>
      <c r="G141" s="1211"/>
      <c r="H141" s="380" t="s">
        <v>1164</v>
      </c>
      <c r="I141" s="381">
        <v>20959.3</v>
      </c>
      <c r="J141" s="382">
        <v>1</v>
      </c>
      <c r="K141" s="414">
        <v>20959.3</v>
      </c>
      <c r="L141" s="384"/>
      <c r="M141" s="381"/>
      <c r="N141" s="415">
        <v>63.31</v>
      </c>
      <c r="O141" s="381"/>
      <c r="P141" s="405">
        <v>1326933.28</v>
      </c>
      <c r="GO141" s="377"/>
      <c r="GP141" s="377" t="s">
        <v>1168</v>
      </c>
      <c r="GQ141" s="377" t="s">
        <v>4</v>
      </c>
      <c r="GR141" s="377" t="s">
        <v>4</v>
      </c>
      <c r="GS141" s="377" t="s">
        <v>4</v>
      </c>
      <c r="GT141" s="377" t="s">
        <v>4</v>
      </c>
      <c r="GU141" s="341"/>
      <c r="GV141" s="341"/>
      <c r="GW141" s="341"/>
      <c r="GX141" s="377"/>
      <c r="GY141" s="341"/>
      <c r="GZ141" s="377"/>
      <c r="HA141" s="377"/>
    </row>
    <row r="142" spans="1:209" s="337" customFormat="1" ht="15" x14ac:dyDescent="0.25">
      <c r="A142" s="406"/>
      <c r="B142" s="407"/>
      <c r="C142" s="1209" t="s">
        <v>1161</v>
      </c>
      <c r="D142" s="1209"/>
      <c r="E142" s="1209"/>
      <c r="F142" s="1209"/>
      <c r="G142" s="1209"/>
      <c r="H142" s="380"/>
      <c r="I142" s="381"/>
      <c r="J142" s="381"/>
      <c r="K142" s="381"/>
      <c r="L142" s="384"/>
      <c r="M142" s="381"/>
      <c r="N142" s="384"/>
      <c r="O142" s="381"/>
      <c r="P142" s="405">
        <v>1326933.28</v>
      </c>
      <c r="GO142" s="377"/>
      <c r="GP142" s="377"/>
      <c r="GQ142" s="377"/>
      <c r="GR142" s="377"/>
      <c r="GS142" s="377"/>
      <c r="GT142" s="377"/>
      <c r="GU142" s="341"/>
      <c r="GV142" s="341"/>
      <c r="GW142" s="341"/>
      <c r="GX142" s="377"/>
      <c r="GY142" s="341"/>
      <c r="GZ142" s="377" t="s">
        <v>1161</v>
      </c>
      <c r="HA142" s="377"/>
    </row>
    <row r="143" spans="1:209" s="337" customFormat="1" ht="0.75" customHeight="1" x14ac:dyDescent="0.25">
      <c r="A143" s="408"/>
      <c r="B143" s="409"/>
      <c r="C143" s="409"/>
      <c r="D143" s="409"/>
      <c r="E143" s="409"/>
      <c r="F143" s="409"/>
      <c r="G143" s="409"/>
      <c r="H143" s="410"/>
      <c r="I143" s="411"/>
      <c r="J143" s="411"/>
      <c r="K143" s="411"/>
      <c r="L143" s="412"/>
      <c r="M143" s="411"/>
      <c r="N143" s="412"/>
      <c r="O143" s="411"/>
      <c r="P143" s="413"/>
      <c r="GO143" s="377"/>
      <c r="GP143" s="377"/>
      <c r="GQ143" s="377"/>
      <c r="GR143" s="377"/>
      <c r="GS143" s="377"/>
      <c r="GT143" s="377"/>
      <c r="GU143" s="341"/>
      <c r="GV143" s="341"/>
      <c r="GW143" s="341"/>
      <c r="GX143" s="377"/>
      <c r="GY143" s="341"/>
      <c r="GZ143" s="377"/>
      <c r="HA143" s="377"/>
    </row>
    <row r="144" spans="1:209" s="337" customFormat="1" ht="68.25" x14ac:dyDescent="0.25">
      <c r="A144" s="378" t="s">
        <v>111</v>
      </c>
      <c r="B144" s="379" t="s">
        <v>1162</v>
      </c>
      <c r="C144" s="1211" t="s">
        <v>1163</v>
      </c>
      <c r="D144" s="1211"/>
      <c r="E144" s="1211"/>
      <c r="F144" s="1211"/>
      <c r="G144" s="1211"/>
      <c r="H144" s="380" t="s">
        <v>1164</v>
      </c>
      <c r="I144" s="381">
        <v>18324.3</v>
      </c>
      <c r="J144" s="382">
        <v>1</v>
      </c>
      <c r="K144" s="414">
        <v>18324.3</v>
      </c>
      <c r="L144" s="384"/>
      <c r="M144" s="381"/>
      <c r="N144" s="415">
        <v>76.260000000000005</v>
      </c>
      <c r="O144" s="381"/>
      <c r="P144" s="405">
        <v>1397411.12</v>
      </c>
      <c r="GO144" s="377"/>
      <c r="GP144" s="377" t="s">
        <v>1163</v>
      </c>
      <c r="GQ144" s="377" t="s">
        <v>4</v>
      </c>
      <c r="GR144" s="377" t="s">
        <v>4</v>
      </c>
      <c r="GS144" s="377" t="s">
        <v>4</v>
      </c>
      <c r="GT144" s="377" t="s">
        <v>4</v>
      </c>
      <c r="GU144" s="341"/>
      <c r="GV144" s="341"/>
      <c r="GW144" s="341"/>
      <c r="GX144" s="377"/>
      <c r="GY144" s="341"/>
      <c r="GZ144" s="377"/>
      <c r="HA144" s="377"/>
    </row>
    <row r="145" spans="1:209" s="337" customFormat="1" ht="15" x14ac:dyDescent="0.25">
      <c r="A145" s="406"/>
      <c r="B145" s="407"/>
      <c r="C145" s="1209" t="s">
        <v>1161</v>
      </c>
      <c r="D145" s="1209"/>
      <c r="E145" s="1209"/>
      <c r="F145" s="1209"/>
      <c r="G145" s="1209"/>
      <c r="H145" s="380"/>
      <c r="I145" s="381"/>
      <c r="J145" s="381"/>
      <c r="K145" s="381"/>
      <c r="L145" s="384"/>
      <c r="M145" s="381"/>
      <c r="N145" s="384"/>
      <c r="O145" s="381"/>
      <c r="P145" s="405">
        <v>1397411.12</v>
      </c>
      <c r="GO145" s="377"/>
      <c r="GP145" s="377"/>
      <c r="GQ145" s="377"/>
      <c r="GR145" s="377"/>
      <c r="GS145" s="377"/>
      <c r="GT145" s="377"/>
      <c r="GU145" s="341"/>
      <c r="GV145" s="341"/>
      <c r="GW145" s="341"/>
      <c r="GX145" s="377"/>
      <c r="GY145" s="341"/>
      <c r="GZ145" s="377" t="s">
        <v>1161</v>
      </c>
      <c r="HA145" s="377"/>
    </row>
    <row r="146" spans="1:209" s="337" customFormat="1" ht="0.75" customHeight="1" x14ac:dyDescent="0.25">
      <c r="A146" s="408"/>
      <c r="B146" s="409"/>
      <c r="C146" s="409"/>
      <c r="D146" s="409"/>
      <c r="E146" s="409"/>
      <c r="F146" s="409"/>
      <c r="G146" s="409"/>
      <c r="H146" s="410"/>
      <c r="I146" s="411"/>
      <c r="J146" s="411"/>
      <c r="K146" s="411"/>
      <c r="L146" s="412"/>
      <c r="M146" s="411"/>
      <c r="N146" s="412"/>
      <c r="O146" s="411"/>
      <c r="P146" s="413"/>
      <c r="GO146" s="377"/>
      <c r="GP146" s="377"/>
      <c r="GQ146" s="377"/>
      <c r="GR146" s="377"/>
      <c r="GS146" s="377"/>
      <c r="GT146" s="377"/>
      <c r="GU146" s="341"/>
      <c r="GV146" s="341"/>
      <c r="GW146" s="341"/>
      <c r="GX146" s="377"/>
      <c r="GY146" s="341"/>
      <c r="GZ146" s="377"/>
      <c r="HA146" s="377"/>
    </row>
    <row r="147" spans="1:209" s="337" customFormat="1" ht="68.25" x14ac:dyDescent="0.25">
      <c r="A147" s="378" t="s">
        <v>121</v>
      </c>
      <c r="B147" s="379" t="s">
        <v>1169</v>
      </c>
      <c r="C147" s="1211" t="s">
        <v>1170</v>
      </c>
      <c r="D147" s="1211"/>
      <c r="E147" s="1211"/>
      <c r="F147" s="1211"/>
      <c r="G147" s="1211"/>
      <c r="H147" s="380" t="s">
        <v>1164</v>
      </c>
      <c r="I147" s="381">
        <v>29472.9</v>
      </c>
      <c r="J147" s="382">
        <v>1</v>
      </c>
      <c r="K147" s="414">
        <v>29472.9</v>
      </c>
      <c r="L147" s="384"/>
      <c r="M147" s="381"/>
      <c r="N147" s="415">
        <v>89.21</v>
      </c>
      <c r="O147" s="381"/>
      <c r="P147" s="405">
        <v>2629277.41</v>
      </c>
      <c r="GO147" s="377"/>
      <c r="GP147" s="377" t="s">
        <v>1170</v>
      </c>
      <c r="GQ147" s="377" t="s">
        <v>4</v>
      </c>
      <c r="GR147" s="377" t="s">
        <v>4</v>
      </c>
      <c r="GS147" s="377" t="s">
        <v>4</v>
      </c>
      <c r="GT147" s="377" t="s">
        <v>4</v>
      </c>
      <c r="GU147" s="341"/>
      <c r="GV147" s="341"/>
      <c r="GW147" s="341"/>
      <c r="GX147" s="377"/>
      <c r="GY147" s="341"/>
      <c r="GZ147" s="377"/>
      <c r="HA147" s="377"/>
    </row>
    <row r="148" spans="1:209" s="337" customFormat="1" ht="15" x14ac:dyDescent="0.25">
      <c r="A148" s="406"/>
      <c r="B148" s="407"/>
      <c r="C148" s="1209" t="s">
        <v>1161</v>
      </c>
      <c r="D148" s="1209"/>
      <c r="E148" s="1209"/>
      <c r="F148" s="1209"/>
      <c r="G148" s="1209"/>
      <c r="H148" s="380"/>
      <c r="I148" s="381"/>
      <c r="J148" s="381"/>
      <c r="K148" s="381"/>
      <c r="L148" s="384"/>
      <c r="M148" s="381"/>
      <c r="N148" s="384"/>
      <c r="O148" s="381"/>
      <c r="P148" s="405">
        <v>2629277.41</v>
      </c>
      <c r="GO148" s="377"/>
      <c r="GP148" s="377"/>
      <c r="GQ148" s="377"/>
      <c r="GR148" s="377"/>
      <c r="GS148" s="377"/>
      <c r="GT148" s="377"/>
      <c r="GU148" s="341"/>
      <c r="GV148" s="341"/>
      <c r="GW148" s="341"/>
      <c r="GX148" s="377"/>
      <c r="GY148" s="341"/>
      <c r="GZ148" s="377" t="s">
        <v>1161</v>
      </c>
      <c r="HA148" s="377"/>
    </row>
    <row r="149" spans="1:209" s="337" customFormat="1" ht="0.75" customHeight="1" x14ac:dyDescent="0.25">
      <c r="A149" s="408"/>
      <c r="B149" s="409"/>
      <c r="C149" s="409"/>
      <c r="D149" s="409"/>
      <c r="E149" s="409"/>
      <c r="F149" s="409"/>
      <c r="G149" s="409"/>
      <c r="H149" s="410"/>
      <c r="I149" s="411"/>
      <c r="J149" s="411"/>
      <c r="K149" s="411"/>
      <c r="L149" s="412"/>
      <c r="M149" s="411"/>
      <c r="N149" s="412"/>
      <c r="O149" s="411"/>
      <c r="P149" s="413"/>
      <c r="GO149" s="377"/>
      <c r="GP149" s="377"/>
      <c r="GQ149" s="377"/>
      <c r="GR149" s="377"/>
      <c r="GS149" s="377"/>
      <c r="GT149" s="377"/>
      <c r="GU149" s="341"/>
      <c r="GV149" s="341"/>
      <c r="GW149" s="341"/>
      <c r="GX149" s="377"/>
      <c r="GY149" s="341"/>
      <c r="GZ149" s="377"/>
      <c r="HA149" s="377"/>
    </row>
    <row r="150" spans="1:209" s="337" customFormat="1" ht="68.25" x14ac:dyDescent="0.25">
      <c r="A150" s="378" t="s">
        <v>558</v>
      </c>
      <c r="B150" s="379" t="s">
        <v>1171</v>
      </c>
      <c r="C150" s="1211" t="s">
        <v>1172</v>
      </c>
      <c r="D150" s="1211"/>
      <c r="E150" s="1211"/>
      <c r="F150" s="1211"/>
      <c r="G150" s="1211"/>
      <c r="H150" s="380" t="s">
        <v>1164</v>
      </c>
      <c r="I150" s="381">
        <v>12653.1</v>
      </c>
      <c r="J150" s="382">
        <v>1</v>
      </c>
      <c r="K150" s="414">
        <v>12653.1</v>
      </c>
      <c r="L150" s="384"/>
      <c r="M150" s="381"/>
      <c r="N150" s="415">
        <v>102.16</v>
      </c>
      <c r="O150" s="381"/>
      <c r="P150" s="405">
        <v>1292640.7</v>
      </c>
      <c r="GO150" s="377"/>
      <c r="GP150" s="377" t="s">
        <v>1172</v>
      </c>
      <c r="GQ150" s="377" t="s">
        <v>4</v>
      </c>
      <c r="GR150" s="377" t="s">
        <v>4</v>
      </c>
      <c r="GS150" s="377" t="s">
        <v>4</v>
      </c>
      <c r="GT150" s="377" t="s">
        <v>4</v>
      </c>
      <c r="GU150" s="341"/>
      <c r="GV150" s="341"/>
      <c r="GW150" s="341"/>
      <c r="GX150" s="377"/>
      <c r="GY150" s="341"/>
      <c r="GZ150" s="377"/>
      <c r="HA150" s="377"/>
    </row>
    <row r="151" spans="1:209" s="337" customFormat="1" ht="15" x14ac:dyDescent="0.25">
      <c r="A151" s="406"/>
      <c r="B151" s="407"/>
      <c r="C151" s="1209" t="s">
        <v>1161</v>
      </c>
      <c r="D151" s="1209"/>
      <c r="E151" s="1209"/>
      <c r="F151" s="1209"/>
      <c r="G151" s="1209"/>
      <c r="H151" s="380"/>
      <c r="I151" s="381"/>
      <c r="J151" s="381"/>
      <c r="K151" s="381"/>
      <c r="L151" s="384"/>
      <c r="M151" s="381"/>
      <c r="N151" s="384"/>
      <c r="O151" s="381"/>
      <c r="P151" s="405">
        <v>1292640.7</v>
      </c>
      <c r="GO151" s="377"/>
      <c r="GP151" s="377"/>
      <c r="GQ151" s="377"/>
      <c r="GR151" s="377"/>
      <c r="GS151" s="377"/>
      <c r="GT151" s="377"/>
      <c r="GU151" s="341"/>
      <c r="GV151" s="341"/>
      <c r="GW151" s="341"/>
      <c r="GX151" s="377"/>
      <c r="GY151" s="341"/>
      <c r="GZ151" s="377" t="s">
        <v>1161</v>
      </c>
      <c r="HA151" s="377"/>
    </row>
    <row r="152" spans="1:209" s="337" customFormat="1" ht="0.75" customHeight="1" x14ac:dyDescent="0.25">
      <c r="A152" s="408"/>
      <c r="B152" s="409"/>
      <c r="C152" s="409"/>
      <c r="D152" s="409"/>
      <c r="E152" s="409"/>
      <c r="F152" s="409"/>
      <c r="G152" s="409"/>
      <c r="H152" s="410"/>
      <c r="I152" s="411"/>
      <c r="J152" s="411"/>
      <c r="K152" s="411"/>
      <c r="L152" s="412"/>
      <c r="M152" s="411"/>
      <c r="N152" s="412"/>
      <c r="O152" s="411"/>
      <c r="P152" s="413"/>
      <c r="GO152" s="377"/>
      <c r="GP152" s="377"/>
      <c r="GQ152" s="377"/>
      <c r="GR152" s="377"/>
      <c r="GS152" s="377"/>
      <c r="GT152" s="377"/>
      <c r="GU152" s="341"/>
      <c r="GV152" s="341"/>
      <c r="GW152" s="341"/>
      <c r="GX152" s="377"/>
      <c r="GY152" s="341"/>
      <c r="GZ152" s="377"/>
      <c r="HA152" s="377"/>
    </row>
    <row r="153" spans="1:209" s="337" customFormat="1" ht="68.25" x14ac:dyDescent="0.25">
      <c r="A153" s="378" t="s">
        <v>576</v>
      </c>
      <c r="B153" s="379" t="s">
        <v>1173</v>
      </c>
      <c r="C153" s="1211" t="s">
        <v>1174</v>
      </c>
      <c r="D153" s="1211"/>
      <c r="E153" s="1211"/>
      <c r="F153" s="1211"/>
      <c r="G153" s="1211"/>
      <c r="H153" s="380" t="s">
        <v>1164</v>
      </c>
      <c r="I153" s="381">
        <v>15201.4</v>
      </c>
      <c r="J153" s="382">
        <v>1</v>
      </c>
      <c r="K153" s="414">
        <v>15201.4</v>
      </c>
      <c r="L153" s="384"/>
      <c r="M153" s="381"/>
      <c r="N153" s="415">
        <v>115.1</v>
      </c>
      <c r="O153" s="381"/>
      <c r="P153" s="405">
        <v>1749681.14</v>
      </c>
      <c r="GO153" s="377"/>
      <c r="GP153" s="377" t="s">
        <v>1174</v>
      </c>
      <c r="GQ153" s="377" t="s">
        <v>4</v>
      </c>
      <c r="GR153" s="377" t="s">
        <v>4</v>
      </c>
      <c r="GS153" s="377" t="s">
        <v>4</v>
      </c>
      <c r="GT153" s="377" t="s">
        <v>4</v>
      </c>
      <c r="GU153" s="341"/>
      <c r="GV153" s="341"/>
      <c r="GW153" s="341"/>
      <c r="GX153" s="377"/>
      <c r="GY153" s="341"/>
      <c r="GZ153" s="377"/>
      <c r="HA153" s="377"/>
    </row>
    <row r="154" spans="1:209" s="337" customFormat="1" ht="15" x14ac:dyDescent="0.25">
      <c r="A154" s="406"/>
      <c r="B154" s="407"/>
      <c r="C154" s="1209" t="s">
        <v>1161</v>
      </c>
      <c r="D154" s="1209"/>
      <c r="E154" s="1209"/>
      <c r="F154" s="1209"/>
      <c r="G154" s="1209"/>
      <c r="H154" s="380"/>
      <c r="I154" s="381"/>
      <c r="J154" s="381"/>
      <c r="K154" s="381"/>
      <c r="L154" s="384"/>
      <c r="M154" s="381"/>
      <c r="N154" s="384"/>
      <c r="O154" s="381"/>
      <c r="P154" s="405">
        <v>1749681.14</v>
      </c>
      <c r="GO154" s="377"/>
      <c r="GP154" s="377"/>
      <c r="GQ154" s="377"/>
      <c r="GR154" s="377"/>
      <c r="GS154" s="377"/>
      <c r="GT154" s="377"/>
      <c r="GU154" s="341"/>
      <c r="GV154" s="341"/>
      <c r="GW154" s="341"/>
      <c r="GX154" s="377"/>
      <c r="GY154" s="341"/>
      <c r="GZ154" s="377" t="s">
        <v>1161</v>
      </c>
      <c r="HA154" s="377"/>
    </row>
    <row r="155" spans="1:209" s="337" customFormat="1" ht="0.75" customHeight="1" x14ac:dyDescent="0.25">
      <c r="A155" s="408"/>
      <c r="B155" s="409"/>
      <c r="C155" s="409"/>
      <c r="D155" s="409"/>
      <c r="E155" s="409"/>
      <c r="F155" s="409"/>
      <c r="G155" s="409"/>
      <c r="H155" s="410"/>
      <c r="I155" s="411"/>
      <c r="J155" s="411"/>
      <c r="K155" s="411"/>
      <c r="L155" s="412"/>
      <c r="M155" s="411"/>
      <c r="N155" s="412"/>
      <c r="O155" s="411"/>
      <c r="P155" s="413"/>
      <c r="GO155" s="377"/>
      <c r="GP155" s="377"/>
      <c r="GQ155" s="377"/>
      <c r="GR155" s="377"/>
      <c r="GS155" s="377"/>
      <c r="GT155" s="377"/>
      <c r="GU155" s="341"/>
      <c r="GV155" s="341"/>
      <c r="GW155" s="341"/>
      <c r="GX155" s="377"/>
      <c r="GY155" s="341"/>
      <c r="GZ155" s="377"/>
      <c r="HA155" s="377"/>
    </row>
    <row r="156" spans="1:209" s="337" customFormat="1" ht="68.25" x14ac:dyDescent="0.25">
      <c r="A156" s="378" t="s">
        <v>1180</v>
      </c>
      <c r="B156" s="379" t="s">
        <v>1175</v>
      </c>
      <c r="C156" s="1211" t="s">
        <v>1176</v>
      </c>
      <c r="D156" s="1211"/>
      <c r="E156" s="1211"/>
      <c r="F156" s="1211"/>
      <c r="G156" s="1211"/>
      <c r="H156" s="380" t="s">
        <v>1164</v>
      </c>
      <c r="I156" s="381">
        <v>2657.1</v>
      </c>
      <c r="J156" s="382">
        <v>1</v>
      </c>
      <c r="K156" s="414">
        <v>2657.1</v>
      </c>
      <c r="L156" s="384"/>
      <c r="M156" s="381"/>
      <c r="N156" s="415">
        <v>128.05000000000001</v>
      </c>
      <c r="O156" s="381"/>
      <c r="P156" s="405">
        <v>340241.66</v>
      </c>
      <c r="GO156" s="377"/>
      <c r="GP156" s="377" t="s">
        <v>1176</v>
      </c>
      <c r="GQ156" s="377" t="s">
        <v>4</v>
      </c>
      <c r="GR156" s="377" t="s">
        <v>4</v>
      </c>
      <c r="GS156" s="377" t="s">
        <v>4</v>
      </c>
      <c r="GT156" s="377" t="s">
        <v>4</v>
      </c>
      <c r="GU156" s="341"/>
      <c r="GV156" s="341"/>
      <c r="GW156" s="341"/>
      <c r="GX156" s="377"/>
      <c r="GY156" s="341"/>
      <c r="GZ156" s="377"/>
      <c r="HA156" s="377"/>
    </row>
    <row r="157" spans="1:209" s="337" customFormat="1" ht="15" x14ac:dyDescent="0.25">
      <c r="A157" s="406"/>
      <c r="B157" s="407"/>
      <c r="C157" s="1209" t="s">
        <v>1161</v>
      </c>
      <c r="D157" s="1209"/>
      <c r="E157" s="1209"/>
      <c r="F157" s="1209"/>
      <c r="G157" s="1209"/>
      <c r="H157" s="380"/>
      <c r="I157" s="381"/>
      <c r="J157" s="381"/>
      <c r="K157" s="381"/>
      <c r="L157" s="384"/>
      <c r="M157" s="381"/>
      <c r="N157" s="384"/>
      <c r="O157" s="381"/>
      <c r="P157" s="405">
        <v>340241.66</v>
      </c>
      <c r="GO157" s="377"/>
      <c r="GP157" s="377"/>
      <c r="GQ157" s="377"/>
      <c r="GR157" s="377"/>
      <c r="GS157" s="377"/>
      <c r="GT157" s="377"/>
      <c r="GU157" s="341"/>
      <c r="GV157" s="341"/>
      <c r="GW157" s="341"/>
      <c r="GX157" s="377"/>
      <c r="GY157" s="341"/>
      <c r="GZ157" s="377" t="s">
        <v>1161</v>
      </c>
      <c r="HA157" s="377"/>
    </row>
    <row r="158" spans="1:209" s="337" customFormat="1" ht="0.75" customHeight="1" x14ac:dyDescent="0.25">
      <c r="A158" s="408"/>
      <c r="B158" s="409"/>
      <c r="C158" s="409"/>
      <c r="D158" s="409"/>
      <c r="E158" s="409"/>
      <c r="F158" s="409"/>
      <c r="G158" s="409"/>
      <c r="H158" s="410"/>
      <c r="I158" s="411"/>
      <c r="J158" s="411"/>
      <c r="K158" s="411"/>
      <c r="L158" s="412"/>
      <c r="M158" s="411"/>
      <c r="N158" s="412"/>
      <c r="O158" s="411"/>
      <c r="P158" s="413"/>
      <c r="GO158" s="377"/>
      <c r="GP158" s="377"/>
      <c r="GQ158" s="377"/>
      <c r="GR158" s="377"/>
      <c r="GS158" s="377"/>
      <c r="GT158" s="377"/>
      <c r="GU158" s="341"/>
      <c r="GV158" s="341"/>
      <c r="GW158" s="341"/>
      <c r="GX158" s="377"/>
      <c r="GY158" s="341"/>
      <c r="GZ158" s="377"/>
      <c r="HA158" s="377"/>
    </row>
    <row r="159" spans="1:209" s="337" customFormat="1" ht="15" x14ac:dyDescent="0.25">
      <c r="A159" s="1213" t="s">
        <v>1181</v>
      </c>
      <c r="B159" s="1214"/>
      <c r="C159" s="1214"/>
      <c r="D159" s="1214"/>
      <c r="E159" s="1214"/>
      <c r="F159" s="1214"/>
      <c r="G159" s="1214"/>
      <c r="H159" s="1214"/>
      <c r="I159" s="1214"/>
      <c r="J159" s="1214"/>
      <c r="K159" s="1214"/>
      <c r="L159" s="1214"/>
      <c r="M159" s="1214"/>
      <c r="N159" s="1214"/>
      <c r="O159" s="1214"/>
      <c r="P159" s="1215"/>
      <c r="GO159" s="377"/>
      <c r="GP159" s="377"/>
      <c r="GQ159" s="377"/>
      <c r="GR159" s="377"/>
      <c r="GS159" s="377"/>
      <c r="GT159" s="377"/>
      <c r="GU159" s="341"/>
      <c r="GV159" s="341"/>
      <c r="GW159" s="341"/>
      <c r="GX159" s="377"/>
      <c r="GY159" s="341"/>
      <c r="GZ159" s="377"/>
      <c r="HA159" s="377" t="s">
        <v>1181</v>
      </c>
    </row>
    <row r="160" spans="1:209" s="337" customFormat="1" ht="34.5" x14ac:dyDescent="0.25">
      <c r="A160" s="378" t="s">
        <v>1182</v>
      </c>
      <c r="B160" s="379" t="s">
        <v>1183</v>
      </c>
      <c r="C160" s="1211" t="s">
        <v>1184</v>
      </c>
      <c r="D160" s="1211"/>
      <c r="E160" s="1211"/>
      <c r="F160" s="1211"/>
      <c r="G160" s="1211"/>
      <c r="H160" s="380" t="s">
        <v>1146</v>
      </c>
      <c r="I160" s="381">
        <v>70.528000000000006</v>
      </c>
      <c r="J160" s="382">
        <v>1</v>
      </c>
      <c r="K160" s="383">
        <v>70.528000000000006</v>
      </c>
      <c r="L160" s="384"/>
      <c r="M160" s="381"/>
      <c r="N160" s="385"/>
      <c r="O160" s="381"/>
      <c r="P160" s="386"/>
      <c r="GO160" s="377"/>
      <c r="GP160" s="377" t="s">
        <v>1184</v>
      </c>
      <c r="GQ160" s="377" t="s">
        <v>4</v>
      </c>
      <c r="GR160" s="377" t="s">
        <v>4</v>
      </c>
      <c r="GS160" s="377" t="s">
        <v>4</v>
      </c>
      <c r="GT160" s="377" t="s">
        <v>4</v>
      </c>
      <c r="GU160" s="341"/>
      <c r="GV160" s="341"/>
      <c r="GW160" s="341"/>
      <c r="GX160" s="377"/>
      <c r="GY160" s="341"/>
      <c r="GZ160" s="377"/>
      <c r="HA160" s="377"/>
    </row>
    <row r="161" spans="1:210" s="337" customFormat="1" ht="15" x14ac:dyDescent="0.25">
      <c r="A161" s="387"/>
      <c r="B161" s="388" t="s">
        <v>28</v>
      </c>
      <c r="C161" s="1210" t="s">
        <v>132</v>
      </c>
      <c r="D161" s="1210"/>
      <c r="E161" s="1210"/>
      <c r="F161" s="1210"/>
      <c r="G161" s="1210"/>
      <c r="H161" s="389"/>
      <c r="I161" s="390"/>
      <c r="J161" s="390"/>
      <c r="K161" s="390"/>
      <c r="L161" s="391"/>
      <c r="M161" s="390"/>
      <c r="N161" s="391"/>
      <c r="O161" s="390"/>
      <c r="P161" s="392">
        <v>913125.78</v>
      </c>
      <c r="GO161" s="377"/>
      <c r="GP161" s="377"/>
      <c r="GQ161" s="377"/>
      <c r="GR161" s="377"/>
      <c r="GS161" s="377"/>
      <c r="GT161" s="377"/>
      <c r="GU161" s="341" t="s">
        <v>132</v>
      </c>
      <c r="GV161" s="341"/>
      <c r="GW161" s="341"/>
      <c r="GX161" s="377"/>
      <c r="GY161" s="341"/>
      <c r="GZ161" s="377"/>
      <c r="HA161" s="377"/>
    </row>
    <row r="162" spans="1:210" s="337" customFormat="1" ht="15" x14ac:dyDescent="0.25">
      <c r="A162" s="387"/>
      <c r="B162" s="388"/>
      <c r="C162" s="1210" t="s">
        <v>1147</v>
      </c>
      <c r="D162" s="1210"/>
      <c r="E162" s="1210"/>
      <c r="F162" s="1210"/>
      <c r="G162" s="1210"/>
      <c r="H162" s="389" t="s">
        <v>1148</v>
      </c>
      <c r="I162" s="390"/>
      <c r="J162" s="390"/>
      <c r="K162" s="419">
        <v>746.89152000000001</v>
      </c>
      <c r="L162" s="391"/>
      <c r="M162" s="390"/>
      <c r="N162" s="391"/>
      <c r="O162" s="390"/>
      <c r="P162" s="392">
        <v>321953.67</v>
      </c>
      <c r="GO162" s="377"/>
      <c r="GP162" s="377"/>
      <c r="GQ162" s="377"/>
      <c r="GR162" s="377"/>
      <c r="GS162" s="377"/>
      <c r="GT162" s="377"/>
      <c r="GU162" s="341" t="s">
        <v>1147</v>
      </c>
      <c r="GV162" s="341"/>
      <c r="GW162" s="341"/>
      <c r="GX162" s="377"/>
      <c r="GY162" s="341"/>
      <c r="GZ162" s="377"/>
      <c r="HA162" s="377"/>
    </row>
    <row r="163" spans="1:210" s="337" customFormat="1" ht="15" x14ac:dyDescent="0.25">
      <c r="A163" s="394"/>
      <c r="B163" s="388" t="s">
        <v>1185</v>
      </c>
      <c r="C163" s="1210" t="s">
        <v>1186</v>
      </c>
      <c r="D163" s="1210"/>
      <c r="E163" s="1210"/>
      <c r="F163" s="1210"/>
      <c r="G163" s="1210"/>
      <c r="H163" s="389" t="s">
        <v>1151</v>
      </c>
      <c r="I163" s="417">
        <v>9.58</v>
      </c>
      <c r="J163" s="390"/>
      <c r="K163" s="419">
        <v>675.65823999999998</v>
      </c>
      <c r="L163" s="420">
        <v>887.54</v>
      </c>
      <c r="M163" s="421">
        <v>1.36</v>
      </c>
      <c r="N163" s="398">
        <v>1207.05</v>
      </c>
      <c r="O163" s="390"/>
      <c r="P163" s="392">
        <v>815553.28</v>
      </c>
      <c r="Q163" s="399"/>
      <c r="R163" s="399"/>
      <c r="GO163" s="377"/>
      <c r="GP163" s="377"/>
      <c r="GQ163" s="377"/>
      <c r="GR163" s="377"/>
      <c r="GS163" s="377"/>
      <c r="GT163" s="377"/>
      <c r="GU163" s="341"/>
      <c r="GV163" s="341" t="s">
        <v>1186</v>
      </c>
      <c r="GW163" s="341"/>
      <c r="GX163" s="377"/>
      <c r="GY163" s="341"/>
      <c r="GZ163" s="377"/>
      <c r="HA163" s="377"/>
    </row>
    <row r="164" spans="1:210" s="337" customFormat="1" ht="15" x14ac:dyDescent="0.25">
      <c r="A164" s="400"/>
      <c r="B164" s="388" t="s">
        <v>1152</v>
      </c>
      <c r="C164" s="1210" t="s">
        <v>1153</v>
      </c>
      <c r="D164" s="1210"/>
      <c r="E164" s="1210"/>
      <c r="F164" s="1210"/>
      <c r="G164" s="1210"/>
      <c r="H164" s="389" t="s">
        <v>1148</v>
      </c>
      <c r="I164" s="417">
        <v>9.58</v>
      </c>
      <c r="J164" s="390"/>
      <c r="K164" s="419">
        <v>675.65823999999998</v>
      </c>
      <c r="L164" s="391"/>
      <c r="M164" s="390"/>
      <c r="N164" s="401">
        <v>437.08</v>
      </c>
      <c r="O164" s="390"/>
      <c r="P164" s="392">
        <v>295316.7</v>
      </c>
      <c r="GO164" s="377"/>
      <c r="GP164" s="377"/>
      <c r="GQ164" s="377"/>
      <c r="GR164" s="377"/>
      <c r="GS164" s="377"/>
      <c r="GT164" s="377"/>
      <c r="GU164" s="341"/>
      <c r="GV164" s="341"/>
      <c r="GW164" s="341" t="s">
        <v>1153</v>
      </c>
      <c r="GX164" s="377"/>
      <c r="GY164" s="341"/>
      <c r="GZ164" s="377"/>
      <c r="HA164" s="377"/>
    </row>
    <row r="165" spans="1:210" s="337" customFormat="1" ht="15" x14ac:dyDescent="0.25">
      <c r="A165" s="394"/>
      <c r="B165" s="388" t="s">
        <v>1187</v>
      </c>
      <c r="C165" s="1210" t="s">
        <v>1188</v>
      </c>
      <c r="D165" s="1210"/>
      <c r="E165" s="1210"/>
      <c r="F165" s="1210"/>
      <c r="G165" s="1210"/>
      <c r="H165" s="389" t="s">
        <v>1151</v>
      </c>
      <c r="I165" s="417">
        <v>1.01</v>
      </c>
      <c r="J165" s="390"/>
      <c r="K165" s="419">
        <v>71.233279999999993</v>
      </c>
      <c r="L165" s="420">
        <v>351.04</v>
      </c>
      <c r="M165" s="421">
        <v>1.28</v>
      </c>
      <c r="N165" s="398">
        <v>449.33</v>
      </c>
      <c r="O165" s="390"/>
      <c r="P165" s="392">
        <v>32007.25</v>
      </c>
      <c r="Q165" s="399"/>
      <c r="R165" s="399"/>
      <c r="GO165" s="377"/>
      <c r="GP165" s="377"/>
      <c r="GQ165" s="377"/>
      <c r="GR165" s="377"/>
      <c r="GS165" s="377"/>
      <c r="GT165" s="377"/>
      <c r="GU165" s="341"/>
      <c r="GV165" s="341" t="s">
        <v>1188</v>
      </c>
      <c r="GW165" s="341"/>
      <c r="GX165" s="377"/>
      <c r="GY165" s="341"/>
      <c r="GZ165" s="377"/>
      <c r="HA165" s="377"/>
    </row>
    <row r="166" spans="1:210" s="337" customFormat="1" ht="15" x14ac:dyDescent="0.25">
      <c r="A166" s="394"/>
      <c r="B166" s="388" t="s">
        <v>1189</v>
      </c>
      <c r="C166" s="1210" t="s">
        <v>1190</v>
      </c>
      <c r="D166" s="1210"/>
      <c r="E166" s="1210"/>
      <c r="F166" s="1210"/>
      <c r="G166" s="1210"/>
      <c r="H166" s="389" t="s">
        <v>1151</v>
      </c>
      <c r="I166" s="417">
        <v>1.01</v>
      </c>
      <c r="J166" s="390"/>
      <c r="K166" s="419">
        <v>71.233279999999993</v>
      </c>
      <c r="L166" s="420">
        <v>724.75</v>
      </c>
      <c r="M166" s="421">
        <v>1.27</v>
      </c>
      <c r="N166" s="398">
        <v>920.43</v>
      </c>
      <c r="O166" s="390"/>
      <c r="P166" s="392">
        <v>65565.25</v>
      </c>
      <c r="Q166" s="399"/>
      <c r="R166" s="399"/>
      <c r="GO166" s="377"/>
      <c r="GP166" s="377"/>
      <c r="GQ166" s="377"/>
      <c r="GR166" s="377"/>
      <c r="GS166" s="377"/>
      <c r="GT166" s="377"/>
      <c r="GU166" s="341"/>
      <c r="GV166" s="341" t="s">
        <v>1190</v>
      </c>
      <c r="GW166" s="341"/>
      <c r="GX166" s="377"/>
      <c r="GY166" s="341"/>
      <c r="GZ166" s="377"/>
      <c r="HA166" s="377"/>
    </row>
    <row r="167" spans="1:210" s="337" customFormat="1" ht="15" x14ac:dyDescent="0.25">
      <c r="A167" s="400"/>
      <c r="B167" s="388" t="s">
        <v>1191</v>
      </c>
      <c r="C167" s="1210" t="s">
        <v>1192</v>
      </c>
      <c r="D167" s="1210"/>
      <c r="E167" s="1210"/>
      <c r="F167" s="1210"/>
      <c r="G167" s="1210"/>
      <c r="H167" s="389" t="s">
        <v>1148</v>
      </c>
      <c r="I167" s="417">
        <v>1.01</v>
      </c>
      <c r="J167" s="390"/>
      <c r="K167" s="419">
        <v>71.233279999999993</v>
      </c>
      <c r="L167" s="391"/>
      <c r="M167" s="390"/>
      <c r="N167" s="401">
        <v>373.94</v>
      </c>
      <c r="O167" s="390"/>
      <c r="P167" s="392">
        <v>26636.97</v>
      </c>
      <c r="GO167" s="377"/>
      <c r="GP167" s="377"/>
      <c r="GQ167" s="377"/>
      <c r="GR167" s="377"/>
      <c r="GS167" s="377"/>
      <c r="GT167" s="377"/>
      <c r="GU167" s="341"/>
      <c r="GV167" s="341"/>
      <c r="GW167" s="341" t="s">
        <v>1192</v>
      </c>
      <c r="GX167" s="377"/>
      <c r="GY167" s="341"/>
      <c r="GZ167" s="377"/>
      <c r="HA167" s="377"/>
    </row>
    <row r="168" spans="1:210" s="337" customFormat="1" ht="15" x14ac:dyDescent="0.25">
      <c r="A168" s="402"/>
      <c r="B168" s="403"/>
      <c r="C168" s="1209" t="s">
        <v>1154</v>
      </c>
      <c r="D168" s="1209"/>
      <c r="E168" s="1209"/>
      <c r="F168" s="1209"/>
      <c r="G168" s="1209"/>
      <c r="H168" s="380"/>
      <c r="I168" s="381"/>
      <c r="J168" s="381"/>
      <c r="K168" s="381"/>
      <c r="L168" s="384"/>
      <c r="M168" s="381"/>
      <c r="N168" s="404"/>
      <c r="O168" s="381"/>
      <c r="P168" s="405">
        <v>1235079.45</v>
      </c>
      <c r="Q168" s="399"/>
      <c r="R168" s="399"/>
      <c r="GO168" s="377"/>
      <c r="GP168" s="377"/>
      <c r="GQ168" s="377"/>
      <c r="GR168" s="377"/>
      <c r="GS168" s="377"/>
      <c r="GT168" s="377"/>
      <c r="GU168" s="341"/>
      <c r="GV168" s="341"/>
      <c r="GW168" s="341"/>
      <c r="GX168" s="377" t="s">
        <v>1154</v>
      </c>
      <c r="GY168" s="341"/>
      <c r="GZ168" s="377"/>
      <c r="HA168" s="377"/>
    </row>
    <row r="169" spans="1:210" s="337" customFormat="1" ht="15" x14ac:dyDescent="0.25">
      <c r="A169" s="400"/>
      <c r="B169" s="388"/>
      <c r="C169" s="1210" t="s">
        <v>1155</v>
      </c>
      <c r="D169" s="1210"/>
      <c r="E169" s="1210"/>
      <c r="F169" s="1210"/>
      <c r="G169" s="1210"/>
      <c r="H169" s="389"/>
      <c r="I169" s="390"/>
      <c r="J169" s="390"/>
      <c r="K169" s="390"/>
      <c r="L169" s="391"/>
      <c r="M169" s="390"/>
      <c r="N169" s="391"/>
      <c r="O169" s="390"/>
      <c r="P169" s="392">
        <v>321953.67</v>
      </c>
      <c r="GO169" s="377"/>
      <c r="GP169" s="377"/>
      <c r="GQ169" s="377"/>
      <c r="GR169" s="377"/>
      <c r="GS169" s="377"/>
      <c r="GT169" s="377"/>
      <c r="GU169" s="341"/>
      <c r="GV169" s="341"/>
      <c r="GW169" s="341"/>
      <c r="GX169" s="377"/>
      <c r="GY169" s="341" t="s">
        <v>1155</v>
      </c>
      <c r="GZ169" s="377"/>
      <c r="HA169" s="377"/>
    </row>
    <row r="170" spans="1:210" s="337" customFormat="1" ht="23.25" x14ac:dyDescent="0.25">
      <c r="A170" s="400"/>
      <c r="B170" s="388" t="s">
        <v>1156</v>
      </c>
      <c r="C170" s="1210" t="s">
        <v>1157</v>
      </c>
      <c r="D170" s="1210"/>
      <c r="E170" s="1210"/>
      <c r="F170" s="1210"/>
      <c r="G170" s="1210"/>
      <c r="H170" s="389" t="s">
        <v>1158</v>
      </c>
      <c r="I170" s="395">
        <v>92</v>
      </c>
      <c r="J170" s="390"/>
      <c r="K170" s="395">
        <v>92</v>
      </c>
      <c r="L170" s="391"/>
      <c r="M170" s="390"/>
      <c r="N170" s="391"/>
      <c r="O170" s="390"/>
      <c r="P170" s="392">
        <v>296197.38</v>
      </c>
      <c r="GO170" s="377"/>
      <c r="GP170" s="377"/>
      <c r="GQ170" s="377"/>
      <c r="GR170" s="377"/>
      <c r="GS170" s="377"/>
      <c r="GT170" s="377"/>
      <c r="GU170" s="341"/>
      <c r="GV170" s="341"/>
      <c r="GW170" s="341"/>
      <c r="GX170" s="377"/>
      <c r="GY170" s="341" t="s">
        <v>1157</v>
      </c>
      <c r="GZ170" s="377"/>
      <c r="HA170" s="377"/>
    </row>
    <row r="171" spans="1:210" s="337" customFormat="1" ht="23.25" x14ac:dyDescent="0.25">
      <c r="A171" s="400"/>
      <c r="B171" s="388" t="s">
        <v>1159</v>
      </c>
      <c r="C171" s="1210" t="s">
        <v>1160</v>
      </c>
      <c r="D171" s="1210"/>
      <c r="E171" s="1210"/>
      <c r="F171" s="1210"/>
      <c r="G171" s="1210"/>
      <c r="H171" s="389" t="s">
        <v>1158</v>
      </c>
      <c r="I171" s="395">
        <v>46</v>
      </c>
      <c r="J171" s="390"/>
      <c r="K171" s="395">
        <v>46</v>
      </c>
      <c r="L171" s="391"/>
      <c r="M171" s="390"/>
      <c r="N171" s="391"/>
      <c r="O171" s="390"/>
      <c r="P171" s="392">
        <v>148098.69</v>
      </c>
      <c r="GO171" s="377"/>
      <c r="GP171" s="377"/>
      <c r="GQ171" s="377"/>
      <c r="GR171" s="377"/>
      <c r="GS171" s="377"/>
      <c r="GT171" s="377"/>
      <c r="GU171" s="341"/>
      <c r="GV171" s="341"/>
      <c r="GW171" s="341"/>
      <c r="GX171" s="377"/>
      <c r="GY171" s="341" t="s">
        <v>1160</v>
      </c>
      <c r="GZ171" s="377"/>
      <c r="HA171" s="377"/>
    </row>
    <row r="172" spans="1:210" s="337" customFormat="1" ht="15" x14ac:dyDescent="0.25">
      <c r="A172" s="406"/>
      <c r="B172" s="407"/>
      <c r="C172" s="1209" t="s">
        <v>1161</v>
      </c>
      <c r="D172" s="1209"/>
      <c r="E172" s="1209"/>
      <c r="F172" s="1209"/>
      <c r="G172" s="1209"/>
      <c r="H172" s="380"/>
      <c r="I172" s="381"/>
      <c r="J172" s="381"/>
      <c r="K172" s="381"/>
      <c r="L172" s="384"/>
      <c r="M172" s="381"/>
      <c r="N172" s="404">
        <v>23811.47</v>
      </c>
      <c r="O172" s="381"/>
      <c r="P172" s="405">
        <v>1679375.52</v>
      </c>
      <c r="GO172" s="377"/>
      <c r="GP172" s="377"/>
      <c r="GQ172" s="377"/>
      <c r="GR172" s="377"/>
      <c r="GS172" s="377"/>
      <c r="GT172" s="377"/>
      <c r="GU172" s="341"/>
      <c r="GV172" s="341"/>
      <c r="GW172" s="341"/>
      <c r="GX172" s="377"/>
      <c r="GY172" s="341"/>
      <c r="GZ172" s="377" t="s">
        <v>1161</v>
      </c>
      <c r="HA172" s="377"/>
    </row>
    <row r="173" spans="1:210" s="337" customFormat="1" ht="0.75" customHeight="1" x14ac:dyDescent="0.25">
      <c r="A173" s="408"/>
      <c r="B173" s="409"/>
      <c r="C173" s="409"/>
      <c r="D173" s="409"/>
      <c r="E173" s="409"/>
      <c r="F173" s="409"/>
      <c r="G173" s="409"/>
      <c r="H173" s="410"/>
      <c r="I173" s="411"/>
      <c r="J173" s="411"/>
      <c r="K173" s="411"/>
      <c r="L173" s="412"/>
      <c r="M173" s="411"/>
      <c r="N173" s="412"/>
      <c r="O173" s="411"/>
      <c r="P173" s="413"/>
      <c r="GO173" s="377"/>
      <c r="GP173" s="377"/>
      <c r="GQ173" s="377"/>
      <c r="GR173" s="377"/>
      <c r="GS173" s="377"/>
      <c r="GT173" s="377"/>
      <c r="GU173" s="341"/>
      <c r="GV173" s="341"/>
      <c r="GW173" s="341"/>
      <c r="GX173" s="377"/>
      <c r="GY173" s="341"/>
      <c r="GZ173" s="377"/>
      <c r="HA173" s="377"/>
    </row>
    <row r="174" spans="1:210" s="337" customFormat="1" ht="23.25" x14ac:dyDescent="0.25">
      <c r="A174" s="378" t="s">
        <v>1193</v>
      </c>
      <c r="B174" s="379" t="s">
        <v>1194</v>
      </c>
      <c r="C174" s="1211" t="s">
        <v>1195</v>
      </c>
      <c r="D174" s="1211"/>
      <c r="E174" s="1211"/>
      <c r="F174" s="1211"/>
      <c r="G174" s="1211"/>
      <c r="H174" s="380" t="s">
        <v>1146</v>
      </c>
      <c r="I174" s="381">
        <v>70.528000000000006</v>
      </c>
      <c r="J174" s="382">
        <v>1</v>
      </c>
      <c r="K174" s="383">
        <v>70.528000000000006</v>
      </c>
      <c r="L174" s="384"/>
      <c r="M174" s="381"/>
      <c r="N174" s="385"/>
      <c r="O174" s="381"/>
      <c r="P174" s="386"/>
      <c r="GO174" s="377"/>
      <c r="GP174" s="377" t="s">
        <v>1195</v>
      </c>
      <c r="GQ174" s="377" t="s">
        <v>4</v>
      </c>
      <c r="GR174" s="377" t="s">
        <v>4</v>
      </c>
      <c r="GS174" s="377" t="s">
        <v>4</v>
      </c>
      <c r="GT174" s="377" t="s">
        <v>4</v>
      </c>
      <c r="GU174" s="341"/>
      <c r="GV174" s="341"/>
      <c r="GW174" s="341"/>
      <c r="GX174" s="377"/>
      <c r="GY174" s="341"/>
      <c r="GZ174" s="377"/>
      <c r="HA174" s="377"/>
    </row>
    <row r="175" spans="1:210" s="337" customFormat="1" ht="15" x14ac:dyDescent="0.25">
      <c r="A175" s="422"/>
      <c r="B175" s="403" t="s">
        <v>1196</v>
      </c>
      <c r="C175" s="1205" t="s">
        <v>1197</v>
      </c>
      <c r="D175" s="1205"/>
      <c r="E175" s="1205"/>
      <c r="F175" s="1205"/>
      <c r="G175" s="1205"/>
      <c r="H175" s="1205"/>
      <c r="I175" s="1205"/>
      <c r="J175" s="1205"/>
      <c r="K175" s="1205"/>
      <c r="L175" s="1205"/>
      <c r="M175" s="1205"/>
      <c r="N175" s="1205"/>
      <c r="O175" s="1205"/>
      <c r="P175" s="1216"/>
      <c r="GO175" s="377"/>
      <c r="GP175" s="377"/>
      <c r="GQ175" s="377"/>
      <c r="GR175" s="377"/>
      <c r="GS175" s="377"/>
      <c r="GT175" s="377"/>
      <c r="GU175" s="341"/>
      <c r="GV175" s="341"/>
      <c r="GW175" s="341"/>
      <c r="GX175" s="377"/>
      <c r="GY175" s="341"/>
      <c r="GZ175" s="377"/>
      <c r="HA175" s="377"/>
      <c r="HB175" s="423" t="s">
        <v>1197</v>
      </c>
    </row>
    <row r="176" spans="1:210" s="337" customFormat="1" ht="15" x14ac:dyDescent="0.25">
      <c r="A176" s="387"/>
      <c r="B176" s="388" t="s">
        <v>28</v>
      </c>
      <c r="C176" s="1210" t="s">
        <v>132</v>
      </c>
      <c r="D176" s="1210"/>
      <c r="E176" s="1210"/>
      <c r="F176" s="1210"/>
      <c r="G176" s="1210"/>
      <c r="H176" s="389"/>
      <c r="I176" s="390"/>
      <c r="J176" s="390"/>
      <c r="K176" s="390"/>
      <c r="L176" s="391"/>
      <c r="M176" s="390"/>
      <c r="N176" s="391"/>
      <c r="O176" s="390"/>
      <c r="P176" s="392">
        <v>487862.49</v>
      </c>
      <c r="GO176" s="377"/>
      <c r="GP176" s="377"/>
      <c r="GQ176" s="377"/>
      <c r="GR176" s="377"/>
      <c r="GS176" s="377"/>
      <c r="GT176" s="377"/>
      <c r="GU176" s="341" t="s">
        <v>132</v>
      </c>
      <c r="GV176" s="341"/>
      <c r="GW176" s="341"/>
      <c r="GX176" s="377"/>
      <c r="GY176" s="341"/>
      <c r="GZ176" s="377"/>
      <c r="HA176" s="377"/>
    </row>
    <row r="177" spans="1:209" s="337" customFormat="1" ht="15" x14ac:dyDescent="0.25">
      <c r="A177" s="387"/>
      <c r="B177" s="388"/>
      <c r="C177" s="1210" t="s">
        <v>1147</v>
      </c>
      <c r="D177" s="1210"/>
      <c r="E177" s="1210"/>
      <c r="F177" s="1210"/>
      <c r="G177" s="1210"/>
      <c r="H177" s="389" t="s">
        <v>1148</v>
      </c>
      <c r="I177" s="390"/>
      <c r="J177" s="390"/>
      <c r="K177" s="424">
        <v>356.16640000000001</v>
      </c>
      <c r="L177" s="391"/>
      <c r="M177" s="390"/>
      <c r="N177" s="391"/>
      <c r="O177" s="390"/>
      <c r="P177" s="392">
        <v>133184.85999999999</v>
      </c>
      <c r="GO177" s="377"/>
      <c r="GP177" s="377"/>
      <c r="GQ177" s="377"/>
      <c r="GR177" s="377"/>
      <c r="GS177" s="377"/>
      <c r="GT177" s="377"/>
      <c r="GU177" s="341" t="s">
        <v>1147</v>
      </c>
      <c r="GV177" s="341"/>
      <c r="GW177" s="341"/>
      <c r="GX177" s="377"/>
      <c r="GY177" s="341"/>
      <c r="GZ177" s="377"/>
      <c r="HA177" s="377"/>
    </row>
    <row r="178" spans="1:209" s="337" customFormat="1" ht="15" x14ac:dyDescent="0.25">
      <c r="A178" s="394"/>
      <c r="B178" s="388" t="s">
        <v>1187</v>
      </c>
      <c r="C178" s="1210" t="s">
        <v>1188</v>
      </c>
      <c r="D178" s="1210"/>
      <c r="E178" s="1210"/>
      <c r="F178" s="1210"/>
      <c r="G178" s="1210"/>
      <c r="H178" s="389" t="s">
        <v>1151</v>
      </c>
      <c r="I178" s="417">
        <v>1.01</v>
      </c>
      <c r="J178" s="395">
        <v>5</v>
      </c>
      <c r="K178" s="424">
        <v>356.16640000000001</v>
      </c>
      <c r="L178" s="420">
        <v>351.04</v>
      </c>
      <c r="M178" s="421">
        <v>1.28</v>
      </c>
      <c r="N178" s="398">
        <v>449.33</v>
      </c>
      <c r="O178" s="390"/>
      <c r="P178" s="392">
        <v>160036.25</v>
      </c>
      <c r="Q178" s="399"/>
      <c r="R178" s="399"/>
      <c r="GO178" s="377"/>
      <c r="GP178" s="377"/>
      <c r="GQ178" s="377"/>
      <c r="GR178" s="377"/>
      <c r="GS178" s="377"/>
      <c r="GT178" s="377"/>
      <c r="GU178" s="341"/>
      <c r="GV178" s="341" t="s">
        <v>1188</v>
      </c>
      <c r="GW178" s="341"/>
      <c r="GX178" s="377"/>
      <c r="GY178" s="341"/>
      <c r="GZ178" s="377"/>
      <c r="HA178" s="377"/>
    </row>
    <row r="179" spans="1:209" s="337" customFormat="1" ht="15" x14ac:dyDescent="0.25">
      <c r="A179" s="394"/>
      <c r="B179" s="388" t="s">
        <v>1189</v>
      </c>
      <c r="C179" s="1210" t="s">
        <v>1190</v>
      </c>
      <c r="D179" s="1210"/>
      <c r="E179" s="1210"/>
      <c r="F179" s="1210"/>
      <c r="G179" s="1210"/>
      <c r="H179" s="389" t="s">
        <v>1151</v>
      </c>
      <c r="I179" s="417">
        <v>1.01</v>
      </c>
      <c r="J179" s="395">
        <v>5</v>
      </c>
      <c r="K179" s="424">
        <v>356.16640000000001</v>
      </c>
      <c r="L179" s="420">
        <v>724.75</v>
      </c>
      <c r="M179" s="421">
        <v>1.27</v>
      </c>
      <c r="N179" s="398">
        <v>920.43</v>
      </c>
      <c r="O179" s="390"/>
      <c r="P179" s="392">
        <v>327826.24</v>
      </c>
      <c r="Q179" s="399"/>
      <c r="R179" s="399"/>
      <c r="GO179" s="377"/>
      <c r="GP179" s="377"/>
      <c r="GQ179" s="377"/>
      <c r="GR179" s="377"/>
      <c r="GS179" s="377"/>
      <c r="GT179" s="377"/>
      <c r="GU179" s="341"/>
      <c r="GV179" s="341" t="s">
        <v>1190</v>
      </c>
      <c r="GW179" s="341"/>
      <c r="GX179" s="377"/>
      <c r="GY179" s="341"/>
      <c r="GZ179" s="377"/>
      <c r="HA179" s="377"/>
    </row>
    <row r="180" spans="1:209" s="337" customFormat="1" ht="15" x14ac:dyDescent="0.25">
      <c r="A180" s="400"/>
      <c r="B180" s="388" t="s">
        <v>1191</v>
      </c>
      <c r="C180" s="1210" t="s">
        <v>1192</v>
      </c>
      <c r="D180" s="1210"/>
      <c r="E180" s="1210"/>
      <c r="F180" s="1210"/>
      <c r="G180" s="1210"/>
      <c r="H180" s="389" t="s">
        <v>1148</v>
      </c>
      <c r="I180" s="417">
        <v>1.01</v>
      </c>
      <c r="J180" s="395">
        <v>5</v>
      </c>
      <c r="K180" s="424">
        <v>356.16640000000001</v>
      </c>
      <c r="L180" s="391"/>
      <c r="M180" s="390"/>
      <c r="N180" s="401">
        <v>373.94</v>
      </c>
      <c r="O180" s="390"/>
      <c r="P180" s="392">
        <v>133184.85999999999</v>
      </c>
      <c r="GO180" s="377"/>
      <c r="GP180" s="377"/>
      <c r="GQ180" s="377"/>
      <c r="GR180" s="377"/>
      <c r="GS180" s="377"/>
      <c r="GT180" s="377"/>
      <c r="GU180" s="341"/>
      <c r="GV180" s="341"/>
      <c r="GW180" s="341" t="s">
        <v>1192</v>
      </c>
      <c r="GX180" s="377"/>
      <c r="GY180" s="341"/>
      <c r="GZ180" s="377"/>
      <c r="HA180" s="377"/>
    </row>
    <row r="181" spans="1:209" s="337" customFormat="1" ht="15" x14ac:dyDescent="0.25">
      <c r="A181" s="402"/>
      <c r="B181" s="403"/>
      <c r="C181" s="1209" t="s">
        <v>1154</v>
      </c>
      <c r="D181" s="1209"/>
      <c r="E181" s="1209"/>
      <c r="F181" s="1209"/>
      <c r="G181" s="1209"/>
      <c r="H181" s="380"/>
      <c r="I181" s="381"/>
      <c r="J181" s="381"/>
      <c r="K181" s="381"/>
      <c r="L181" s="384"/>
      <c r="M181" s="381"/>
      <c r="N181" s="404"/>
      <c r="O181" s="381"/>
      <c r="P181" s="405">
        <v>621047.35</v>
      </c>
      <c r="Q181" s="399"/>
      <c r="R181" s="399"/>
      <c r="GO181" s="377"/>
      <c r="GP181" s="377"/>
      <c r="GQ181" s="377"/>
      <c r="GR181" s="377"/>
      <c r="GS181" s="377"/>
      <c r="GT181" s="377"/>
      <c r="GU181" s="341"/>
      <c r="GV181" s="341"/>
      <c r="GW181" s="341"/>
      <c r="GX181" s="377" t="s">
        <v>1154</v>
      </c>
      <c r="GY181" s="341"/>
      <c r="GZ181" s="377"/>
      <c r="HA181" s="377"/>
    </row>
    <row r="182" spans="1:209" s="337" customFormat="1" ht="15" x14ac:dyDescent="0.25">
      <c r="A182" s="400"/>
      <c r="B182" s="388"/>
      <c r="C182" s="1210" t="s">
        <v>1155</v>
      </c>
      <c r="D182" s="1210"/>
      <c r="E182" s="1210"/>
      <c r="F182" s="1210"/>
      <c r="G182" s="1210"/>
      <c r="H182" s="389"/>
      <c r="I182" s="390"/>
      <c r="J182" s="390"/>
      <c r="K182" s="390"/>
      <c r="L182" s="391"/>
      <c r="M182" s="390"/>
      <c r="N182" s="391"/>
      <c r="O182" s="390"/>
      <c r="P182" s="392">
        <v>133184.85999999999</v>
      </c>
      <c r="GO182" s="377"/>
      <c r="GP182" s="377"/>
      <c r="GQ182" s="377"/>
      <c r="GR182" s="377"/>
      <c r="GS182" s="377"/>
      <c r="GT182" s="377"/>
      <c r="GU182" s="341"/>
      <c r="GV182" s="341"/>
      <c r="GW182" s="341"/>
      <c r="GX182" s="377"/>
      <c r="GY182" s="341" t="s">
        <v>1155</v>
      </c>
      <c r="GZ182" s="377"/>
      <c r="HA182" s="377"/>
    </row>
    <row r="183" spans="1:209" s="337" customFormat="1" ht="23.25" x14ac:dyDescent="0.25">
      <c r="A183" s="400"/>
      <c r="B183" s="388" t="s">
        <v>1156</v>
      </c>
      <c r="C183" s="1210" t="s">
        <v>1157</v>
      </c>
      <c r="D183" s="1210"/>
      <c r="E183" s="1210"/>
      <c r="F183" s="1210"/>
      <c r="G183" s="1210"/>
      <c r="H183" s="389" t="s">
        <v>1158</v>
      </c>
      <c r="I183" s="395">
        <v>92</v>
      </c>
      <c r="J183" s="390"/>
      <c r="K183" s="395">
        <v>92</v>
      </c>
      <c r="L183" s="391"/>
      <c r="M183" s="390"/>
      <c r="N183" s="391"/>
      <c r="O183" s="390"/>
      <c r="P183" s="392">
        <v>122530.07</v>
      </c>
      <c r="GO183" s="377"/>
      <c r="GP183" s="377"/>
      <c r="GQ183" s="377"/>
      <c r="GR183" s="377"/>
      <c r="GS183" s="377"/>
      <c r="GT183" s="377"/>
      <c r="GU183" s="341"/>
      <c r="GV183" s="341"/>
      <c r="GW183" s="341"/>
      <c r="GX183" s="377"/>
      <c r="GY183" s="341" t="s">
        <v>1157</v>
      </c>
      <c r="GZ183" s="377"/>
      <c r="HA183" s="377"/>
    </row>
    <row r="184" spans="1:209" s="337" customFormat="1" ht="23.25" x14ac:dyDescent="0.25">
      <c r="A184" s="400"/>
      <c r="B184" s="388" t="s">
        <v>1159</v>
      </c>
      <c r="C184" s="1210" t="s">
        <v>1160</v>
      </c>
      <c r="D184" s="1210"/>
      <c r="E184" s="1210"/>
      <c r="F184" s="1210"/>
      <c r="G184" s="1210"/>
      <c r="H184" s="389" t="s">
        <v>1158</v>
      </c>
      <c r="I184" s="395">
        <v>46</v>
      </c>
      <c r="J184" s="390"/>
      <c r="K184" s="395">
        <v>46</v>
      </c>
      <c r="L184" s="391"/>
      <c r="M184" s="390"/>
      <c r="N184" s="391"/>
      <c r="O184" s="390"/>
      <c r="P184" s="392">
        <v>61265.04</v>
      </c>
      <c r="GO184" s="377"/>
      <c r="GP184" s="377"/>
      <c r="GQ184" s="377"/>
      <c r="GR184" s="377"/>
      <c r="GS184" s="377"/>
      <c r="GT184" s="377"/>
      <c r="GU184" s="341"/>
      <c r="GV184" s="341"/>
      <c r="GW184" s="341"/>
      <c r="GX184" s="377"/>
      <c r="GY184" s="341" t="s">
        <v>1160</v>
      </c>
      <c r="GZ184" s="377"/>
      <c r="HA184" s="377"/>
    </row>
    <row r="185" spans="1:209" s="337" customFormat="1" ht="15" x14ac:dyDescent="0.25">
      <c r="A185" s="406"/>
      <c r="B185" s="407"/>
      <c r="C185" s="1209" t="s">
        <v>1161</v>
      </c>
      <c r="D185" s="1209"/>
      <c r="E185" s="1209"/>
      <c r="F185" s="1209"/>
      <c r="G185" s="1209"/>
      <c r="H185" s="380"/>
      <c r="I185" s="381"/>
      <c r="J185" s="381"/>
      <c r="K185" s="381"/>
      <c r="L185" s="384"/>
      <c r="M185" s="381"/>
      <c r="N185" s="404">
        <v>11411.67</v>
      </c>
      <c r="O185" s="381"/>
      <c r="P185" s="405">
        <v>804842.46</v>
      </c>
      <c r="GO185" s="377"/>
      <c r="GP185" s="377"/>
      <c r="GQ185" s="377"/>
      <c r="GR185" s="377"/>
      <c r="GS185" s="377"/>
      <c r="GT185" s="377"/>
      <c r="GU185" s="341"/>
      <c r="GV185" s="341"/>
      <c r="GW185" s="341"/>
      <c r="GX185" s="377"/>
      <c r="GY185" s="341"/>
      <c r="GZ185" s="377" t="s">
        <v>1161</v>
      </c>
      <c r="HA185" s="377"/>
    </row>
    <row r="186" spans="1:209" s="337" customFormat="1" ht="0.75" customHeight="1" x14ac:dyDescent="0.25">
      <c r="A186" s="408"/>
      <c r="B186" s="409"/>
      <c r="C186" s="409"/>
      <c r="D186" s="409"/>
      <c r="E186" s="409"/>
      <c r="F186" s="409"/>
      <c r="G186" s="409"/>
      <c r="H186" s="410"/>
      <c r="I186" s="411"/>
      <c r="J186" s="411"/>
      <c r="K186" s="411"/>
      <c r="L186" s="412"/>
      <c r="M186" s="411"/>
      <c r="N186" s="412"/>
      <c r="O186" s="411"/>
      <c r="P186" s="413"/>
      <c r="GO186" s="377"/>
      <c r="GP186" s="377"/>
      <c r="GQ186" s="377"/>
      <c r="GR186" s="377"/>
      <c r="GS186" s="377"/>
      <c r="GT186" s="377"/>
      <c r="GU186" s="341"/>
      <c r="GV186" s="341"/>
      <c r="GW186" s="341"/>
      <c r="GX186" s="377"/>
      <c r="GY186" s="341"/>
      <c r="GZ186" s="377"/>
      <c r="HA186" s="377"/>
    </row>
    <row r="187" spans="1:209" s="337" customFormat="1" ht="34.5" x14ac:dyDescent="0.25">
      <c r="A187" s="378" t="s">
        <v>1198</v>
      </c>
      <c r="B187" s="379" t="s">
        <v>1183</v>
      </c>
      <c r="C187" s="1211" t="s">
        <v>1184</v>
      </c>
      <c r="D187" s="1211"/>
      <c r="E187" s="1211"/>
      <c r="F187" s="1211"/>
      <c r="G187" s="1211"/>
      <c r="H187" s="380" t="s">
        <v>1146</v>
      </c>
      <c r="I187" s="381">
        <v>133.172</v>
      </c>
      <c r="J187" s="382">
        <v>1</v>
      </c>
      <c r="K187" s="383">
        <v>133.172</v>
      </c>
      <c r="L187" s="384"/>
      <c r="M187" s="381"/>
      <c r="N187" s="385"/>
      <c r="O187" s="381"/>
      <c r="P187" s="386"/>
      <c r="GO187" s="377"/>
      <c r="GP187" s="377" t="s">
        <v>1184</v>
      </c>
      <c r="GQ187" s="377" t="s">
        <v>4</v>
      </c>
      <c r="GR187" s="377" t="s">
        <v>4</v>
      </c>
      <c r="GS187" s="377" t="s">
        <v>4</v>
      </c>
      <c r="GT187" s="377" t="s">
        <v>4</v>
      </c>
      <c r="GU187" s="341"/>
      <c r="GV187" s="341"/>
      <c r="GW187" s="341"/>
      <c r="GX187" s="377"/>
      <c r="GY187" s="341"/>
      <c r="GZ187" s="377"/>
      <c r="HA187" s="377"/>
    </row>
    <row r="188" spans="1:209" s="337" customFormat="1" ht="15" x14ac:dyDescent="0.25">
      <c r="A188" s="387"/>
      <c r="B188" s="388" t="s">
        <v>28</v>
      </c>
      <c r="C188" s="1210" t="s">
        <v>132</v>
      </c>
      <c r="D188" s="1210"/>
      <c r="E188" s="1210"/>
      <c r="F188" s="1210"/>
      <c r="G188" s="1210"/>
      <c r="H188" s="389"/>
      <c r="I188" s="390"/>
      <c r="J188" s="390"/>
      <c r="K188" s="390"/>
      <c r="L188" s="391"/>
      <c r="M188" s="390"/>
      <c r="N188" s="391"/>
      <c r="O188" s="390"/>
      <c r="P188" s="392">
        <v>1724177.44</v>
      </c>
      <c r="GO188" s="377"/>
      <c r="GP188" s="377"/>
      <c r="GQ188" s="377"/>
      <c r="GR188" s="377"/>
      <c r="GS188" s="377"/>
      <c r="GT188" s="377"/>
      <c r="GU188" s="341" t="s">
        <v>132</v>
      </c>
      <c r="GV188" s="341"/>
      <c r="GW188" s="341"/>
      <c r="GX188" s="377"/>
      <c r="GY188" s="341"/>
      <c r="GZ188" s="377"/>
      <c r="HA188" s="377"/>
    </row>
    <row r="189" spans="1:209" s="337" customFormat="1" ht="15" x14ac:dyDescent="0.25">
      <c r="A189" s="387"/>
      <c r="B189" s="388"/>
      <c r="C189" s="1210" t="s">
        <v>1147</v>
      </c>
      <c r="D189" s="1210"/>
      <c r="E189" s="1210"/>
      <c r="F189" s="1210"/>
      <c r="G189" s="1210"/>
      <c r="H189" s="389" t="s">
        <v>1148</v>
      </c>
      <c r="I189" s="390"/>
      <c r="J189" s="390"/>
      <c r="K189" s="419">
        <v>1410.2914800000001</v>
      </c>
      <c r="L189" s="391"/>
      <c r="M189" s="390"/>
      <c r="N189" s="391"/>
      <c r="O189" s="390"/>
      <c r="P189" s="392">
        <v>607917.63</v>
      </c>
      <c r="GO189" s="377"/>
      <c r="GP189" s="377"/>
      <c r="GQ189" s="377"/>
      <c r="GR189" s="377"/>
      <c r="GS189" s="377"/>
      <c r="GT189" s="377"/>
      <c r="GU189" s="341" t="s">
        <v>1147</v>
      </c>
      <c r="GV189" s="341"/>
      <c r="GW189" s="341"/>
      <c r="GX189" s="377"/>
      <c r="GY189" s="341"/>
      <c r="GZ189" s="377"/>
      <c r="HA189" s="377"/>
    </row>
    <row r="190" spans="1:209" s="337" customFormat="1" ht="15" x14ac:dyDescent="0.25">
      <c r="A190" s="394"/>
      <c r="B190" s="388" t="s">
        <v>1185</v>
      </c>
      <c r="C190" s="1210" t="s">
        <v>1186</v>
      </c>
      <c r="D190" s="1210"/>
      <c r="E190" s="1210"/>
      <c r="F190" s="1210"/>
      <c r="G190" s="1210"/>
      <c r="H190" s="389" t="s">
        <v>1151</v>
      </c>
      <c r="I190" s="417">
        <v>9.58</v>
      </c>
      <c r="J190" s="390"/>
      <c r="K190" s="419">
        <v>1275.7877599999999</v>
      </c>
      <c r="L190" s="420">
        <v>887.54</v>
      </c>
      <c r="M190" s="421">
        <v>1.36</v>
      </c>
      <c r="N190" s="398">
        <v>1207.05</v>
      </c>
      <c r="O190" s="390"/>
      <c r="P190" s="392">
        <v>1539939.62</v>
      </c>
      <c r="Q190" s="399"/>
      <c r="R190" s="399"/>
      <c r="GO190" s="377"/>
      <c r="GP190" s="377"/>
      <c r="GQ190" s="377"/>
      <c r="GR190" s="377"/>
      <c r="GS190" s="377"/>
      <c r="GT190" s="377"/>
      <c r="GU190" s="341"/>
      <c r="GV190" s="341" t="s">
        <v>1186</v>
      </c>
      <c r="GW190" s="341"/>
      <c r="GX190" s="377"/>
      <c r="GY190" s="341"/>
      <c r="GZ190" s="377"/>
      <c r="HA190" s="377"/>
    </row>
    <row r="191" spans="1:209" s="337" customFormat="1" ht="15" x14ac:dyDescent="0.25">
      <c r="A191" s="400"/>
      <c r="B191" s="388" t="s">
        <v>1152</v>
      </c>
      <c r="C191" s="1210" t="s">
        <v>1153</v>
      </c>
      <c r="D191" s="1210"/>
      <c r="E191" s="1210"/>
      <c r="F191" s="1210"/>
      <c r="G191" s="1210"/>
      <c r="H191" s="389" t="s">
        <v>1148</v>
      </c>
      <c r="I191" s="417">
        <v>9.58</v>
      </c>
      <c r="J191" s="390"/>
      <c r="K191" s="419">
        <v>1275.7877599999999</v>
      </c>
      <c r="L191" s="391"/>
      <c r="M191" s="390"/>
      <c r="N191" s="401">
        <v>437.08</v>
      </c>
      <c r="O191" s="390"/>
      <c r="P191" s="392">
        <v>557621.31000000006</v>
      </c>
      <c r="GO191" s="377"/>
      <c r="GP191" s="377"/>
      <c r="GQ191" s="377"/>
      <c r="GR191" s="377"/>
      <c r="GS191" s="377"/>
      <c r="GT191" s="377"/>
      <c r="GU191" s="341"/>
      <c r="GV191" s="341"/>
      <c r="GW191" s="341" t="s">
        <v>1153</v>
      </c>
      <c r="GX191" s="377"/>
      <c r="GY191" s="341"/>
      <c r="GZ191" s="377"/>
      <c r="HA191" s="377"/>
    </row>
    <row r="192" spans="1:209" s="337" customFormat="1" ht="15" x14ac:dyDescent="0.25">
      <c r="A192" s="394"/>
      <c r="B192" s="388" t="s">
        <v>1187</v>
      </c>
      <c r="C192" s="1210" t="s">
        <v>1188</v>
      </c>
      <c r="D192" s="1210"/>
      <c r="E192" s="1210"/>
      <c r="F192" s="1210"/>
      <c r="G192" s="1210"/>
      <c r="H192" s="389" t="s">
        <v>1151</v>
      </c>
      <c r="I192" s="417">
        <v>1.01</v>
      </c>
      <c r="J192" s="390"/>
      <c r="K192" s="419">
        <v>134.50371999999999</v>
      </c>
      <c r="L192" s="420">
        <v>351.04</v>
      </c>
      <c r="M192" s="421">
        <v>1.28</v>
      </c>
      <c r="N192" s="398">
        <v>449.33</v>
      </c>
      <c r="O192" s="390"/>
      <c r="P192" s="392">
        <v>60436.56</v>
      </c>
      <c r="Q192" s="399"/>
      <c r="R192" s="399"/>
      <c r="GO192" s="377"/>
      <c r="GP192" s="377"/>
      <c r="GQ192" s="377"/>
      <c r="GR192" s="377"/>
      <c r="GS192" s="377"/>
      <c r="GT192" s="377"/>
      <c r="GU192" s="341"/>
      <c r="GV192" s="341" t="s">
        <v>1188</v>
      </c>
      <c r="GW192" s="341"/>
      <c r="GX192" s="377"/>
      <c r="GY192" s="341"/>
      <c r="GZ192" s="377"/>
      <c r="HA192" s="377"/>
    </row>
    <row r="193" spans="1:210" s="337" customFormat="1" ht="15" x14ac:dyDescent="0.25">
      <c r="A193" s="394"/>
      <c r="B193" s="388" t="s">
        <v>1189</v>
      </c>
      <c r="C193" s="1210" t="s">
        <v>1190</v>
      </c>
      <c r="D193" s="1210"/>
      <c r="E193" s="1210"/>
      <c r="F193" s="1210"/>
      <c r="G193" s="1210"/>
      <c r="H193" s="389" t="s">
        <v>1151</v>
      </c>
      <c r="I193" s="417">
        <v>1.01</v>
      </c>
      <c r="J193" s="390"/>
      <c r="K193" s="419">
        <v>134.50371999999999</v>
      </c>
      <c r="L193" s="420">
        <v>724.75</v>
      </c>
      <c r="M193" s="421">
        <v>1.27</v>
      </c>
      <c r="N193" s="398">
        <v>920.43</v>
      </c>
      <c r="O193" s="390"/>
      <c r="P193" s="392">
        <v>123801.26</v>
      </c>
      <c r="Q193" s="399"/>
      <c r="R193" s="399"/>
      <c r="GO193" s="377"/>
      <c r="GP193" s="377"/>
      <c r="GQ193" s="377"/>
      <c r="GR193" s="377"/>
      <c r="GS193" s="377"/>
      <c r="GT193" s="377"/>
      <c r="GU193" s="341"/>
      <c r="GV193" s="341" t="s">
        <v>1190</v>
      </c>
      <c r="GW193" s="341"/>
      <c r="GX193" s="377"/>
      <c r="GY193" s="341"/>
      <c r="GZ193" s="377"/>
      <c r="HA193" s="377"/>
    </row>
    <row r="194" spans="1:210" s="337" customFormat="1" ht="15" x14ac:dyDescent="0.25">
      <c r="A194" s="400"/>
      <c r="B194" s="388" t="s">
        <v>1191</v>
      </c>
      <c r="C194" s="1210" t="s">
        <v>1192</v>
      </c>
      <c r="D194" s="1210"/>
      <c r="E194" s="1210"/>
      <c r="F194" s="1210"/>
      <c r="G194" s="1210"/>
      <c r="H194" s="389" t="s">
        <v>1148</v>
      </c>
      <c r="I194" s="417">
        <v>1.01</v>
      </c>
      <c r="J194" s="390"/>
      <c r="K194" s="419">
        <v>134.50371999999999</v>
      </c>
      <c r="L194" s="391"/>
      <c r="M194" s="390"/>
      <c r="N194" s="401">
        <v>373.94</v>
      </c>
      <c r="O194" s="390"/>
      <c r="P194" s="392">
        <v>50296.32</v>
      </c>
      <c r="GO194" s="377"/>
      <c r="GP194" s="377"/>
      <c r="GQ194" s="377"/>
      <c r="GR194" s="377"/>
      <c r="GS194" s="377"/>
      <c r="GT194" s="377"/>
      <c r="GU194" s="341"/>
      <c r="GV194" s="341"/>
      <c r="GW194" s="341" t="s">
        <v>1192</v>
      </c>
      <c r="GX194" s="377"/>
      <c r="GY194" s="341"/>
      <c r="GZ194" s="377"/>
      <c r="HA194" s="377"/>
    </row>
    <row r="195" spans="1:210" s="337" customFormat="1" ht="15" x14ac:dyDescent="0.25">
      <c r="A195" s="402"/>
      <c r="B195" s="403"/>
      <c r="C195" s="1209" t="s">
        <v>1154</v>
      </c>
      <c r="D195" s="1209"/>
      <c r="E195" s="1209"/>
      <c r="F195" s="1209"/>
      <c r="G195" s="1209"/>
      <c r="H195" s="380"/>
      <c r="I195" s="381"/>
      <c r="J195" s="381"/>
      <c r="K195" s="381"/>
      <c r="L195" s="384"/>
      <c r="M195" s="381"/>
      <c r="N195" s="404"/>
      <c r="O195" s="381"/>
      <c r="P195" s="405">
        <v>2332095.0699999998</v>
      </c>
      <c r="Q195" s="399"/>
      <c r="R195" s="399"/>
      <c r="GO195" s="377"/>
      <c r="GP195" s="377"/>
      <c r="GQ195" s="377"/>
      <c r="GR195" s="377"/>
      <c r="GS195" s="377"/>
      <c r="GT195" s="377"/>
      <c r="GU195" s="341"/>
      <c r="GV195" s="341"/>
      <c r="GW195" s="341"/>
      <c r="GX195" s="377" t="s">
        <v>1154</v>
      </c>
      <c r="GY195" s="341"/>
      <c r="GZ195" s="377"/>
      <c r="HA195" s="377"/>
    </row>
    <row r="196" spans="1:210" s="337" customFormat="1" ht="15" x14ac:dyDescent="0.25">
      <c r="A196" s="400"/>
      <c r="B196" s="388"/>
      <c r="C196" s="1210" t="s">
        <v>1155</v>
      </c>
      <c r="D196" s="1210"/>
      <c r="E196" s="1210"/>
      <c r="F196" s="1210"/>
      <c r="G196" s="1210"/>
      <c r="H196" s="389"/>
      <c r="I196" s="390"/>
      <c r="J196" s="390"/>
      <c r="K196" s="390"/>
      <c r="L196" s="391"/>
      <c r="M196" s="390"/>
      <c r="N196" s="391"/>
      <c r="O196" s="390"/>
      <c r="P196" s="392">
        <v>607917.63</v>
      </c>
      <c r="GO196" s="377"/>
      <c r="GP196" s="377"/>
      <c r="GQ196" s="377"/>
      <c r="GR196" s="377"/>
      <c r="GS196" s="377"/>
      <c r="GT196" s="377"/>
      <c r="GU196" s="341"/>
      <c r="GV196" s="341"/>
      <c r="GW196" s="341"/>
      <c r="GX196" s="377"/>
      <c r="GY196" s="341" t="s">
        <v>1155</v>
      </c>
      <c r="GZ196" s="377"/>
      <c r="HA196" s="377"/>
    </row>
    <row r="197" spans="1:210" s="337" customFormat="1" ht="23.25" x14ac:dyDescent="0.25">
      <c r="A197" s="400"/>
      <c r="B197" s="388" t="s">
        <v>1156</v>
      </c>
      <c r="C197" s="1210" t="s">
        <v>1157</v>
      </c>
      <c r="D197" s="1210"/>
      <c r="E197" s="1210"/>
      <c r="F197" s="1210"/>
      <c r="G197" s="1210"/>
      <c r="H197" s="389" t="s">
        <v>1158</v>
      </c>
      <c r="I197" s="395">
        <v>92</v>
      </c>
      <c r="J197" s="390"/>
      <c r="K197" s="395">
        <v>92</v>
      </c>
      <c r="L197" s="391"/>
      <c r="M197" s="390"/>
      <c r="N197" s="391"/>
      <c r="O197" s="390"/>
      <c r="P197" s="392">
        <v>559284.22</v>
      </c>
      <c r="GO197" s="377"/>
      <c r="GP197" s="377"/>
      <c r="GQ197" s="377"/>
      <c r="GR197" s="377"/>
      <c r="GS197" s="377"/>
      <c r="GT197" s="377"/>
      <c r="GU197" s="341"/>
      <c r="GV197" s="341"/>
      <c r="GW197" s="341"/>
      <c r="GX197" s="377"/>
      <c r="GY197" s="341" t="s">
        <v>1157</v>
      </c>
      <c r="GZ197" s="377"/>
      <c r="HA197" s="377"/>
    </row>
    <row r="198" spans="1:210" s="337" customFormat="1" ht="23.25" x14ac:dyDescent="0.25">
      <c r="A198" s="400"/>
      <c r="B198" s="388" t="s">
        <v>1159</v>
      </c>
      <c r="C198" s="1210" t="s">
        <v>1160</v>
      </c>
      <c r="D198" s="1210"/>
      <c r="E198" s="1210"/>
      <c r="F198" s="1210"/>
      <c r="G198" s="1210"/>
      <c r="H198" s="389" t="s">
        <v>1158</v>
      </c>
      <c r="I198" s="395">
        <v>46</v>
      </c>
      <c r="J198" s="390"/>
      <c r="K198" s="395">
        <v>46</v>
      </c>
      <c r="L198" s="391"/>
      <c r="M198" s="390"/>
      <c r="N198" s="391"/>
      <c r="O198" s="390"/>
      <c r="P198" s="392">
        <v>279642.11</v>
      </c>
      <c r="GO198" s="377"/>
      <c r="GP198" s="377"/>
      <c r="GQ198" s="377"/>
      <c r="GR198" s="377"/>
      <c r="GS198" s="377"/>
      <c r="GT198" s="377"/>
      <c r="GU198" s="341"/>
      <c r="GV198" s="341"/>
      <c r="GW198" s="341"/>
      <c r="GX198" s="377"/>
      <c r="GY198" s="341" t="s">
        <v>1160</v>
      </c>
      <c r="GZ198" s="377"/>
      <c r="HA198" s="377"/>
    </row>
    <row r="199" spans="1:210" s="337" customFormat="1" ht="15" x14ac:dyDescent="0.25">
      <c r="A199" s="406"/>
      <c r="B199" s="407"/>
      <c r="C199" s="1209" t="s">
        <v>1161</v>
      </c>
      <c r="D199" s="1209"/>
      <c r="E199" s="1209"/>
      <c r="F199" s="1209"/>
      <c r="G199" s="1209"/>
      <c r="H199" s="380"/>
      <c r="I199" s="381"/>
      <c r="J199" s="381"/>
      <c r="K199" s="381"/>
      <c r="L199" s="384"/>
      <c r="M199" s="381"/>
      <c r="N199" s="404">
        <v>23811.47</v>
      </c>
      <c r="O199" s="381"/>
      <c r="P199" s="405">
        <v>3171021.4</v>
      </c>
      <c r="GO199" s="377"/>
      <c r="GP199" s="377"/>
      <c r="GQ199" s="377"/>
      <c r="GR199" s="377"/>
      <c r="GS199" s="377"/>
      <c r="GT199" s="377"/>
      <c r="GU199" s="341"/>
      <c r="GV199" s="341"/>
      <c r="GW199" s="341"/>
      <c r="GX199" s="377"/>
      <c r="GY199" s="341"/>
      <c r="GZ199" s="377" t="s">
        <v>1161</v>
      </c>
      <c r="HA199" s="377"/>
    </row>
    <row r="200" spans="1:210" s="337" customFormat="1" ht="0.75" customHeight="1" x14ac:dyDescent="0.25">
      <c r="A200" s="408"/>
      <c r="B200" s="409"/>
      <c r="C200" s="409"/>
      <c r="D200" s="409"/>
      <c r="E200" s="409"/>
      <c r="F200" s="409"/>
      <c r="G200" s="409"/>
      <c r="H200" s="410"/>
      <c r="I200" s="411"/>
      <c r="J200" s="411"/>
      <c r="K200" s="411"/>
      <c r="L200" s="412"/>
      <c r="M200" s="411"/>
      <c r="N200" s="412"/>
      <c r="O200" s="411"/>
      <c r="P200" s="413"/>
      <c r="GO200" s="377"/>
      <c r="GP200" s="377"/>
      <c r="GQ200" s="377"/>
      <c r="GR200" s="377"/>
      <c r="GS200" s="377"/>
      <c r="GT200" s="377"/>
      <c r="GU200" s="341"/>
      <c r="GV200" s="341"/>
      <c r="GW200" s="341"/>
      <c r="GX200" s="377"/>
      <c r="GY200" s="341"/>
      <c r="GZ200" s="377"/>
      <c r="HA200" s="377"/>
    </row>
    <row r="201" spans="1:210" s="337" customFormat="1" ht="23.25" x14ac:dyDescent="0.25">
      <c r="A201" s="378" t="s">
        <v>1199</v>
      </c>
      <c r="B201" s="379" t="s">
        <v>1194</v>
      </c>
      <c r="C201" s="1211" t="s">
        <v>1195</v>
      </c>
      <c r="D201" s="1211"/>
      <c r="E201" s="1211"/>
      <c r="F201" s="1211"/>
      <c r="G201" s="1211"/>
      <c r="H201" s="380" t="s">
        <v>1146</v>
      </c>
      <c r="I201" s="381">
        <v>133.172</v>
      </c>
      <c r="J201" s="382">
        <v>1</v>
      </c>
      <c r="K201" s="383">
        <v>133.172</v>
      </c>
      <c r="L201" s="384"/>
      <c r="M201" s="381"/>
      <c r="N201" s="385"/>
      <c r="O201" s="381"/>
      <c r="P201" s="386"/>
      <c r="GO201" s="377"/>
      <c r="GP201" s="377" t="s">
        <v>1195</v>
      </c>
      <c r="GQ201" s="377" t="s">
        <v>4</v>
      </c>
      <c r="GR201" s="377" t="s">
        <v>4</v>
      </c>
      <c r="GS201" s="377" t="s">
        <v>4</v>
      </c>
      <c r="GT201" s="377" t="s">
        <v>4</v>
      </c>
      <c r="GU201" s="341"/>
      <c r="GV201" s="341"/>
      <c r="GW201" s="341"/>
      <c r="GX201" s="377"/>
      <c r="GY201" s="341"/>
      <c r="GZ201" s="377"/>
      <c r="HA201" s="377"/>
    </row>
    <row r="202" spans="1:210" s="337" customFormat="1" ht="15" x14ac:dyDescent="0.25">
      <c r="A202" s="422"/>
      <c r="B202" s="403" t="s">
        <v>1196</v>
      </c>
      <c r="C202" s="1205" t="s">
        <v>1197</v>
      </c>
      <c r="D202" s="1205"/>
      <c r="E202" s="1205"/>
      <c r="F202" s="1205"/>
      <c r="G202" s="1205"/>
      <c r="H202" s="1205"/>
      <c r="I202" s="1205"/>
      <c r="J202" s="1205"/>
      <c r="K202" s="1205"/>
      <c r="L202" s="1205"/>
      <c r="M202" s="1205"/>
      <c r="N202" s="1205"/>
      <c r="O202" s="1205"/>
      <c r="P202" s="1216"/>
      <c r="GO202" s="377"/>
      <c r="GP202" s="377"/>
      <c r="GQ202" s="377"/>
      <c r="GR202" s="377"/>
      <c r="GS202" s="377"/>
      <c r="GT202" s="377"/>
      <c r="GU202" s="341"/>
      <c r="GV202" s="341"/>
      <c r="GW202" s="341"/>
      <c r="GX202" s="377"/>
      <c r="GY202" s="341"/>
      <c r="GZ202" s="377"/>
      <c r="HA202" s="377"/>
      <c r="HB202" s="423" t="s">
        <v>1197</v>
      </c>
    </row>
    <row r="203" spans="1:210" s="337" customFormat="1" ht="15" x14ac:dyDescent="0.25">
      <c r="A203" s="387"/>
      <c r="B203" s="388" t="s">
        <v>28</v>
      </c>
      <c r="C203" s="1210" t="s">
        <v>132</v>
      </c>
      <c r="D203" s="1210"/>
      <c r="E203" s="1210"/>
      <c r="F203" s="1210"/>
      <c r="G203" s="1210"/>
      <c r="H203" s="389"/>
      <c r="I203" s="390"/>
      <c r="J203" s="390"/>
      <c r="K203" s="390"/>
      <c r="L203" s="391"/>
      <c r="M203" s="390"/>
      <c r="N203" s="391"/>
      <c r="O203" s="390"/>
      <c r="P203" s="392">
        <v>921189.07</v>
      </c>
      <c r="GO203" s="377"/>
      <c r="GP203" s="377"/>
      <c r="GQ203" s="377"/>
      <c r="GR203" s="377"/>
      <c r="GS203" s="377"/>
      <c r="GT203" s="377"/>
      <c r="GU203" s="341" t="s">
        <v>132</v>
      </c>
      <c r="GV203" s="341"/>
      <c r="GW203" s="341"/>
      <c r="GX203" s="377"/>
      <c r="GY203" s="341"/>
      <c r="GZ203" s="377"/>
      <c r="HA203" s="377"/>
    </row>
    <row r="204" spans="1:210" s="337" customFormat="1" ht="15" x14ac:dyDescent="0.25">
      <c r="A204" s="387"/>
      <c r="B204" s="388"/>
      <c r="C204" s="1210" t="s">
        <v>1147</v>
      </c>
      <c r="D204" s="1210"/>
      <c r="E204" s="1210"/>
      <c r="F204" s="1210"/>
      <c r="G204" s="1210"/>
      <c r="H204" s="389" t="s">
        <v>1148</v>
      </c>
      <c r="I204" s="390"/>
      <c r="J204" s="390"/>
      <c r="K204" s="424">
        <v>672.51859999999999</v>
      </c>
      <c r="L204" s="391"/>
      <c r="M204" s="390"/>
      <c r="N204" s="391"/>
      <c r="O204" s="390"/>
      <c r="P204" s="392">
        <v>251481.61</v>
      </c>
      <c r="GO204" s="377"/>
      <c r="GP204" s="377"/>
      <c r="GQ204" s="377"/>
      <c r="GR204" s="377"/>
      <c r="GS204" s="377"/>
      <c r="GT204" s="377"/>
      <c r="GU204" s="341" t="s">
        <v>1147</v>
      </c>
      <c r="GV204" s="341"/>
      <c r="GW204" s="341"/>
      <c r="GX204" s="377"/>
      <c r="GY204" s="341"/>
      <c r="GZ204" s="377"/>
      <c r="HA204" s="377"/>
    </row>
    <row r="205" spans="1:210" s="337" customFormat="1" ht="15" x14ac:dyDescent="0.25">
      <c r="A205" s="394"/>
      <c r="B205" s="388" t="s">
        <v>1187</v>
      </c>
      <c r="C205" s="1210" t="s">
        <v>1188</v>
      </c>
      <c r="D205" s="1210"/>
      <c r="E205" s="1210"/>
      <c r="F205" s="1210"/>
      <c r="G205" s="1210"/>
      <c r="H205" s="389" t="s">
        <v>1151</v>
      </c>
      <c r="I205" s="417">
        <v>1.01</v>
      </c>
      <c r="J205" s="395">
        <v>5</v>
      </c>
      <c r="K205" s="424">
        <v>672.51859999999999</v>
      </c>
      <c r="L205" s="420">
        <v>351.04</v>
      </c>
      <c r="M205" s="421">
        <v>1.28</v>
      </c>
      <c r="N205" s="398">
        <v>449.33</v>
      </c>
      <c r="O205" s="390"/>
      <c r="P205" s="392">
        <v>302182.78000000003</v>
      </c>
      <c r="Q205" s="399"/>
      <c r="R205" s="399"/>
      <c r="GO205" s="377"/>
      <c r="GP205" s="377"/>
      <c r="GQ205" s="377"/>
      <c r="GR205" s="377"/>
      <c r="GS205" s="377"/>
      <c r="GT205" s="377"/>
      <c r="GU205" s="341"/>
      <c r="GV205" s="341" t="s">
        <v>1188</v>
      </c>
      <c r="GW205" s="341"/>
      <c r="GX205" s="377"/>
      <c r="GY205" s="341"/>
      <c r="GZ205" s="377"/>
      <c r="HA205" s="377"/>
    </row>
    <row r="206" spans="1:210" s="337" customFormat="1" ht="15" x14ac:dyDescent="0.25">
      <c r="A206" s="394"/>
      <c r="B206" s="388" t="s">
        <v>1189</v>
      </c>
      <c r="C206" s="1210" t="s">
        <v>1190</v>
      </c>
      <c r="D206" s="1210"/>
      <c r="E206" s="1210"/>
      <c r="F206" s="1210"/>
      <c r="G206" s="1210"/>
      <c r="H206" s="389" t="s">
        <v>1151</v>
      </c>
      <c r="I206" s="417">
        <v>1.01</v>
      </c>
      <c r="J206" s="395">
        <v>5</v>
      </c>
      <c r="K206" s="424">
        <v>672.51859999999999</v>
      </c>
      <c r="L206" s="420">
        <v>724.75</v>
      </c>
      <c r="M206" s="421">
        <v>1.27</v>
      </c>
      <c r="N206" s="398">
        <v>920.43</v>
      </c>
      <c r="O206" s="390"/>
      <c r="P206" s="392">
        <v>619006.29</v>
      </c>
      <c r="Q206" s="399"/>
      <c r="R206" s="399"/>
      <c r="GO206" s="377"/>
      <c r="GP206" s="377"/>
      <c r="GQ206" s="377"/>
      <c r="GR206" s="377"/>
      <c r="GS206" s="377"/>
      <c r="GT206" s="377"/>
      <c r="GU206" s="341"/>
      <c r="GV206" s="341" t="s">
        <v>1190</v>
      </c>
      <c r="GW206" s="341"/>
      <c r="GX206" s="377"/>
      <c r="GY206" s="341"/>
      <c r="GZ206" s="377"/>
      <c r="HA206" s="377"/>
    </row>
    <row r="207" spans="1:210" s="337" customFormat="1" ht="15" x14ac:dyDescent="0.25">
      <c r="A207" s="400"/>
      <c r="B207" s="388" t="s">
        <v>1191</v>
      </c>
      <c r="C207" s="1210" t="s">
        <v>1192</v>
      </c>
      <c r="D207" s="1210"/>
      <c r="E207" s="1210"/>
      <c r="F207" s="1210"/>
      <c r="G207" s="1210"/>
      <c r="H207" s="389" t="s">
        <v>1148</v>
      </c>
      <c r="I207" s="417">
        <v>1.01</v>
      </c>
      <c r="J207" s="395">
        <v>5</v>
      </c>
      <c r="K207" s="424">
        <v>672.51859999999999</v>
      </c>
      <c r="L207" s="391"/>
      <c r="M207" s="390"/>
      <c r="N207" s="401">
        <v>373.94</v>
      </c>
      <c r="O207" s="390"/>
      <c r="P207" s="392">
        <v>251481.61</v>
      </c>
      <c r="GO207" s="377"/>
      <c r="GP207" s="377"/>
      <c r="GQ207" s="377"/>
      <c r="GR207" s="377"/>
      <c r="GS207" s="377"/>
      <c r="GT207" s="377"/>
      <c r="GU207" s="341"/>
      <c r="GV207" s="341"/>
      <c r="GW207" s="341" t="s">
        <v>1192</v>
      </c>
      <c r="GX207" s="377"/>
      <c r="GY207" s="341"/>
      <c r="GZ207" s="377"/>
      <c r="HA207" s="377"/>
    </row>
    <row r="208" spans="1:210" s="337" customFormat="1" ht="15" x14ac:dyDescent="0.25">
      <c r="A208" s="402"/>
      <c r="B208" s="403"/>
      <c r="C208" s="1209" t="s">
        <v>1154</v>
      </c>
      <c r="D208" s="1209"/>
      <c r="E208" s="1209"/>
      <c r="F208" s="1209"/>
      <c r="G208" s="1209"/>
      <c r="H208" s="380"/>
      <c r="I208" s="381"/>
      <c r="J208" s="381"/>
      <c r="K208" s="381"/>
      <c r="L208" s="384"/>
      <c r="M208" s="381"/>
      <c r="N208" s="404"/>
      <c r="O208" s="381"/>
      <c r="P208" s="405">
        <v>1172670.68</v>
      </c>
      <c r="Q208" s="399"/>
      <c r="R208" s="399"/>
      <c r="GO208" s="377"/>
      <c r="GP208" s="377"/>
      <c r="GQ208" s="377"/>
      <c r="GR208" s="377"/>
      <c r="GS208" s="377"/>
      <c r="GT208" s="377"/>
      <c r="GU208" s="341"/>
      <c r="GV208" s="341"/>
      <c r="GW208" s="341"/>
      <c r="GX208" s="377" t="s">
        <v>1154</v>
      </c>
      <c r="GY208" s="341"/>
      <c r="GZ208" s="377"/>
      <c r="HA208" s="377"/>
    </row>
    <row r="209" spans="1:209" s="337" customFormat="1" ht="15" x14ac:dyDescent="0.25">
      <c r="A209" s="400"/>
      <c r="B209" s="388"/>
      <c r="C209" s="1210" t="s">
        <v>1155</v>
      </c>
      <c r="D209" s="1210"/>
      <c r="E209" s="1210"/>
      <c r="F209" s="1210"/>
      <c r="G209" s="1210"/>
      <c r="H209" s="389"/>
      <c r="I209" s="390"/>
      <c r="J209" s="390"/>
      <c r="K209" s="390"/>
      <c r="L209" s="391"/>
      <c r="M209" s="390"/>
      <c r="N209" s="391"/>
      <c r="O209" s="390"/>
      <c r="P209" s="392">
        <v>251481.61</v>
      </c>
      <c r="GO209" s="377"/>
      <c r="GP209" s="377"/>
      <c r="GQ209" s="377"/>
      <c r="GR209" s="377"/>
      <c r="GS209" s="377"/>
      <c r="GT209" s="377"/>
      <c r="GU209" s="341"/>
      <c r="GV209" s="341"/>
      <c r="GW209" s="341"/>
      <c r="GX209" s="377"/>
      <c r="GY209" s="341" t="s">
        <v>1155</v>
      </c>
      <c r="GZ209" s="377"/>
      <c r="HA209" s="377"/>
    </row>
    <row r="210" spans="1:209" s="337" customFormat="1" ht="23.25" x14ac:dyDescent="0.25">
      <c r="A210" s="400"/>
      <c r="B210" s="388" t="s">
        <v>1156</v>
      </c>
      <c r="C210" s="1210" t="s">
        <v>1157</v>
      </c>
      <c r="D210" s="1210"/>
      <c r="E210" s="1210"/>
      <c r="F210" s="1210"/>
      <c r="G210" s="1210"/>
      <c r="H210" s="389" t="s">
        <v>1158</v>
      </c>
      <c r="I210" s="395">
        <v>92</v>
      </c>
      <c r="J210" s="390"/>
      <c r="K210" s="395">
        <v>92</v>
      </c>
      <c r="L210" s="391"/>
      <c r="M210" s="390"/>
      <c r="N210" s="391"/>
      <c r="O210" s="390"/>
      <c r="P210" s="392">
        <v>231363.08</v>
      </c>
      <c r="GO210" s="377"/>
      <c r="GP210" s="377"/>
      <c r="GQ210" s="377"/>
      <c r="GR210" s="377"/>
      <c r="GS210" s="377"/>
      <c r="GT210" s="377"/>
      <c r="GU210" s="341"/>
      <c r="GV210" s="341"/>
      <c r="GW210" s="341"/>
      <c r="GX210" s="377"/>
      <c r="GY210" s="341" t="s">
        <v>1157</v>
      </c>
      <c r="GZ210" s="377"/>
      <c r="HA210" s="377"/>
    </row>
    <row r="211" spans="1:209" s="337" customFormat="1" ht="23.25" x14ac:dyDescent="0.25">
      <c r="A211" s="400"/>
      <c r="B211" s="388" t="s">
        <v>1159</v>
      </c>
      <c r="C211" s="1210" t="s">
        <v>1160</v>
      </c>
      <c r="D211" s="1210"/>
      <c r="E211" s="1210"/>
      <c r="F211" s="1210"/>
      <c r="G211" s="1210"/>
      <c r="H211" s="389" t="s">
        <v>1158</v>
      </c>
      <c r="I211" s="395">
        <v>46</v>
      </c>
      <c r="J211" s="390"/>
      <c r="K211" s="395">
        <v>46</v>
      </c>
      <c r="L211" s="391"/>
      <c r="M211" s="390"/>
      <c r="N211" s="391"/>
      <c r="O211" s="390"/>
      <c r="P211" s="392">
        <v>115681.54</v>
      </c>
      <c r="GO211" s="377"/>
      <c r="GP211" s="377"/>
      <c r="GQ211" s="377"/>
      <c r="GR211" s="377"/>
      <c r="GS211" s="377"/>
      <c r="GT211" s="377"/>
      <c r="GU211" s="341"/>
      <c r="GV211" s="341"/>
      <c r="GW211" s="341"/>
      <c r="GX211" s="377"/>
      <c r="GY211" s="341" t="s">
        <v>1160</v>
      </c>
      <c r="GZ211" s="377"/>
      <c r="HA211" s="377"/>
    </row>
    <row r="212" spans="1:209" s="337" customFormat="1" ht="15" x14ac:dyDescent="0.25">
      <c r="A212" s="406"/>
      <c r="B212" s="407"/>
      <c r="C212" s="1209" t="s">
        <v>1161</v>
      </c>
      <c r="D212" s="1209"/>
      <c r="E212" s="1209"/>
      <c r="F212" s="1209"/>
      <c r="G212" s="1209"/>
      <c r="H212" s="380"/>
      <c r="I212" s="381"/>
      <c r="J212" s="381"/>
      <c r="K212" s="381"/>
      <c r="L212" s="384"/>
      <c r="M212" s="381"/>
      <c r="N212" s="404">
        <v>11411.67</v>
      </c>
      <c r="O212" s="381"/>
      <c r="P212" s="405">
        <v>1519715.3</v>
      </c>
      <c r="GO212" s="377"/>
      <c r="GP212" s="377"/>
      <c r="GQ212" s="377"/>
      <c r="GR212" s="377"/>
      <c r="GS212" s="377"/>
      <c r="GT212" s="377"/>
      <c r="GU212" s="341"/>
      <c r="GV212" s="341"/>
      <c r="GW212" s="341"/>
      <c r="GX212" s="377"/>
      <c r="GY212" s="341"/>
      <c r="GZ212" s="377" t="s">
        <v>1161</v>
      </c>
      <c r="HA212" s="377"/>
    </row>
    <row r="213" spans="1:209" s="337" customFormat="1" ht="0.75" customHeight="1" x14ac:dyDescent="0.25">
      <c r="A213" s="408"/>
      <c r="B213" s="409"/>
      <c r="C213" s="409"/>
      <c r="D213" s="409"/>
      <c r="E213" s="409"/>
      <c r="F213" s="409"/>
      <c r="G213" s="409"/>
      <c r="H213" s="410"/>
      <c r="I213" s="411"/>
      <c r="J213" s="411"/>
      <c r="K213" s="411"/>
      <c r="L213" s="412"/>
      <c r="M213" s="411"/>
      <c r="N213" s="412"/>
      <c r="O213" s="411"/>
      <c r="P213" s="413"/>
      <c r="GO213" s="377"/>
      <c r="GP213" s="377"/>
      <c r="GQ213" s="377"/>
      <c r="GR213" s="377"/>
      <c r="GS213" s="377"/>
      <c r="GT213" s="377"/>
      <c r="GU213" s="341"/>
      <c r="GV213" s="341"/>
      <c r="GW213" s="341"/>
      <c r="GX213" s="377"/>
      <c r="GY213" s="341"/>
      <c r="GZ213" s="377"/>
      <c r="HA213" s="377"/>
    </row>
    <row r="214" spans="1:209" s="337" customFormat="1" ht="15" x14ac:dyDescent="0.25">
      <c r="A214" s="378" t="s">
        <v>1200</v>
      </c>
      <c r="B214" s="379" t="s">
        <v>1201</v>
      </c>
      <c r="C214" s="1211" t="s">
        <v>1202</v>
      </c>
      <c r="D214" s="1211"/>
      <c r="E214" s="1211"/>
      <c r="F214" s="1211"/>
      <c r="G214" s="1211"/>
      <c r="H214" s="380" t="s">
        <v>1146</v>
      </c>
      <c r="I214" s="381">
        <v>133.172</v>
      </c>
      <c r="J214" s="382">
        <v>1</v>
      </c>
      <c r="K214" s="383">
        <v>133.172</v>
      </c>
      <c r="L214" s="384"/>
      <c r="M214" s="381"/>
      <c r="N214" s="385"/>
      <c r="O214" s="381"/>
      <c r="P214" s="386"/>
      <c r="GO214" s="377"/>
      <c r="GP214" s="377" t="s">
        <v>1202</v>
      </c>
      <c r="GQ214" s="377" t="s">
        <v>4</v>
      </c>
      <c r="GR214" s="377" t="s">
        <v>4</v>
      </c>
      <c r="GS214" s="377" t="s">
        <v>4</v>
      </c>
      <c r="GT214" s="377" t="s">
        <v>4</v>
      </c>
      <c r="GU214" s="341"/>
      <c r="GV214" s="341"/>
      <c r="GW214" s="341"/>
      <c r="GX214" s="377"/>
      <c r="GY214" s="341"/>
      <c r="GZ214" s="377"/>
      <c r="HA214" s="377"/>
    </row>
    <row r="215" spans="1:209" s="337" customFormat="1" ht="15" x14ac:dyDescent="0.25">
      <c r="A215" s="387"/>
      <c r="B215" s="388" t="s">
        <v>23</v>
      </c>
      <c r="C215" s="1210" t="s">
        <v>1203</v>
      </c>
      <c r="D215" s="1210"/>
      <c r="E215" s="1210"/>
      <c r="F215" s="1210"/>
      <c r="G215" s="1210"/>
      <c r="H215" s="389" t="s">
        <v>1148</v>
      </c>
      <c r="I215" s="390"/>
      <c r="J215" s="390"/>
      <c r="K215" s="419">
        <v>1852.4225200000001</v>
      </c>
      <c r="L215" s="391"/>
      <c r="M215" s="390"/>
      <c r="N215" s="391"/>
      <c r="O215" s="390"/>
      <c r="P215" s="392">
        <v>449805.24</v>
      </c>
      <c r="GO215" s="377"/>
      <c r="GP215" s="377"/>
      <c r="GQ215" s="377"/>
      <c r="GR215" s="377"/>
      <c r="GS215" s="377"/>
      <c r="GT215" s="377"/>
      <c r="GU215" s="341" t="s">
        <v>1203</v>
      </c>
      <c r="GV215" s="341"/>
      <c r="GW215" s="341"/>
      <c r="GX215" s="377"/>
      <c r="GY215" s="341"/>
      <c r="GZ215" s="377"/>
      <c r="HA215" s="377"/>
    </row>
    <row r="216" spans="1:209" s="337" customFormat="1" ht="15" x14ac:dyDescent="0.25">
      <c r="A216" s="394"/>
      <c r="B216" s="388" t="s">
        <v>1204</v>
      </c>
      <c r="C216" s="1210" t="s">
        <v>1205</v>
      </c>
      <c r="D216" s="1210"/>
      <c r="E216" s="1210"/>
      <c r="F216" s="1210"/>
      <c r="G216" s="1210"/>
      <c r="H216" s="389" t="s">
        <v>1148</v>
      </c>
      <c r="I216" s="417">
        <v>13.91</v>
      </c>
      <c r="J216" s="390"/>
      <c r="K216" s="419">
        <v>1852.4225200000001</v>
      </c>
      <c r="L216" s="396"/>
      <c r="M216" s="397"/>
      <c r="N216" s="398">
        <v>242.82</v>
      </c>
      <c r="O216" s="390"/>
      <c r="P216" s="392">
        <v>449805.24</v>
      </c>
      <c r="Q216" s="399"/>
      <c r="R216" s="399"/>
      <c r="GO216" s="377"/>
      <c r="GP216" s="377"/>
      <c r="GQ216" s="377"/>
      <c r="GR216" s="377"/>
      <c r="GS216" s="377"/>
      <c r="GT216" s="377"/>
      <c r="GU216" s="341"/>
      <c r="GV216" s="341" t="s">
        <v>1205</v>
      </c>
      <c r="GW216" s="341"/>
      <c r="GX216" s="377"/>
      <c r="GY216" s="341"/>
      <c r="GZ216" s="377"/>
      <c r="HA216" s="377"/>
    </row>
    <row r="217" spans="1:209" s="337" customFormat="1" ht="15" x14ac:dyDescent="0.25">
      <c r="A217" s="387"/>
      <c r="B217" s="388" t="s">
        <v>28</v>
      </c>
      <c r="C217" s="1210" t="s">
        <v>132</v>
      </c>
      <c r="D217" s="1210"/>
      <c r="E217" s="1210"/>
      <c r="F217" s="1210"/>
      <c r="G217" s="1210"/>
      <c r="H217" s="389"/>
      <c r="I217" s="390"/>
      <c r="J217" s="390"/>
      <c r="K217" s="390"/>
      <c r="L217" s="391"/>
      <c r="M217" s="390"/>
      <c r="N217" s="391"/>
      <c r="O217" s="390"/>
      <c r="P217" s="392">
        <v>2152384.19</v>
      </c>
      <c r="GO217" s="377"/>
      <c r="GP217" s="377"/>
      <c r="GQ217" s="377"/>
      <c r="GR217" s="377"/>
      <c r="GS217" s="377"/>
      <c r="GT217" s="377"/>
      <c r="GU217" s="341" t="s">
        <v>132</v>
      </c>
      <c r="GV217" s="341"/>
      <c r="GW217" s="341"/>
      <c r="GX217" s="377"/>
      <c r="GY217" s="341"/>
      <c r="GZ217" s="377"/>
      <c r="HA217" s="377"/>
    </row>
    <row r="218" spans="1:209" s="337" customFormat="1" ht="15" x14ac:dyDescent="0.25">
      <c r="A218" s="387"/>
      <c r="B218" s="388"/>
      <c r="C218" s="1210" t="s">
        <v>1147</v>
      </c>
      <c r="D218" s="1210"/>
      <c r="E218" s="1210"/>
      <c r="F218" s="1210"/>
      <c r="G218" s="1210"/>
      <c r="H218" s="389" t="s">
        <v>1148</v>
      </c>
      <c r="I218" s="390"/>
      <c r="J218" s="390"/>
      <c r="K218" s="424">
        <v>1624.6984</v>
      </c>
      <c r="L218" s="391"/>
      <c r="M218" s="390"/>
      <c r="N218" s="391"/>
      <c r="O218" s="390"/>
      <c r="P218" s="392">
        <v>528644.37</v>
      </c>
      <c r="GO218" s="377"/>
      <c r="GP218" s="377"/>
      <c r="GQ218" s="377"/>
      <c r="GR218" s="377"/>
      <c r="GS218" s="377"/>
      <c r="GT218" s="377"/>
      <c r="GU218" s="341" t="s">
        <v>1147</v>
      </c>
      <c r="GV218" s="341"/>
      <c r="GW218" s="341"/>
      <c r="GX218" s="377"/>
      <c r="GY218" s="341"/>
      <c r="GZ218" s="377"/>
      <c r="HA218" s="377"/>
    </row>
    <row r="219" spans="1:209" s="337" customFormat="1" ht="15" x14ac:dyDescent="0.25">
      <c r="A219" s="394"/>
      <c r="B219" s="388" t="s">
        <v>1206</v>
      </c>
      <c r="C219" s="1210" t="s">
        <v>1207</v>
      </c>
      <c r="D219" s="1210"/>
      <c r="E219" s="1210"/>
      <c r="F219" s="1210"/>
      <c r="G219" s="1210"/>
      <c r="H219" s="389" t="s">
        <v>1151</v>
      </c>
      <c r="I219" s="418">
        <v>12.2</v>
      </c>
      <c r="J219" s="390"/>
      <c r="K219" s="424">
        <v>1624.6984</v>
      </c>
      <c r="L219" s="425">
        <v>1043.1400000000001</v>
      </c>
      <c r="M219" s="421">
        <v>1.27</v>
      </c>
      <c r="N219" s="398">
        <v>1324.79</v>
      </c>
      <c r="O219" s="390"/>
      <c r="P219" s="392">
        <v>2152384.19</v>
      </c>
      <c r="Q219" s="399"/>
      <c r="R219" s="399"/>
      <c r="GO219" s="377"/>
      <c r="GP219" s="377"/>
      <c r="GQ219" s="377"/>
      <c r="GR219" s="377"/>
      <c r="GS219" s="377"/>
      <c r="GT219" s="377"/>
      <c r="GU219" s="341"/>
      <c r="GV219" s="341" t="s">
        <v>1207</v>
      </c>
      <c r="GW219" s="341"/>
      <c r="GX219" s="377"/>
      <c r="GY219" s="341"/>
      <c r="GZ219" s="377"/>
      <c r="HA219" s="377"/>
    </row>
    <row r="220" spans="1:209" s="337" customFormat="1" ht="15" x14ac:dyDescent="0.25">
      <c r="A220" s="400"/>
      <c r="B220" s="388" t="s">
        <v>1208</v>
      </c>
      <c r="C220" s="1210" t="s">
        <v>1209</v>
      </c>
      <c r="D220" s="1210"/>
      <c r="E220" s="1210"/>
      <c r="F220" s="1210"/>
      <c r="G220" s="1210"/>
      <c r="H220" s="389" t="s">
        <v>1148</v>
      </c>
      <c r="I220" s="418">
        <v>12.2</v>
      </c>
      <c r="J220" s="390"/>
      <c r="K220" s="424">
        <v>1624.6984</v>
      </c>
      <c r="L220" s="391"/>
      <c r="M220" s="390"/>
      <c r="N220" s="401">
        <v>325.38</v>
      </c>
      <c r="O220" s="390"/>
      <c r="P220" s="392">
        <v>528644.37</v>
      </c>
      <c r="GO220" s="377"/>
      <c r="GP220" s="377"/>
      <c r="GQ220" s="377"/>
      <c r="GR220" s="377"/>
      <c r="GS220" s="377"/>
      <c r="GT220" s="377"/>
      <c r="GU220" s="341"/>
      <c r="GV220" s="341"/>
      <c r="GW220" s="341" t="s">
        <v>1209</v>
      </c>
      <c r="GX220" s="377"/>
      <c r="GY220" s="341"/>
      <c r="GZ220" s="377"/>
      <c r="HA220" s="377"/>
    </row>
    <row r="221" spans="1:209" s="337" customFormat="1" ht="15" x14ac:dyDescent="0.25">
      <c r="A221" s="387"/>
      <c r="B221" s="388" t="s">
        <v>36</v>
      </c>
      <c r="C221" s="1210" t="s">
        <v>134</v>
      </c>
      <c r="D221" s="1210"/>
      <c r="E221" s="1210"/>
      <c r="F221" s="1210"/>
      <c r="G221" s="1210"/>
      <c r="H221" s="389"/>
      <c r="I221" s="390"/>
      <c r="J221" s="390"/>
      <c r="K221" s="390"/>
      <c r="L221" s="391"/>
      <c r="M221" s="390"/>
      <c r="N221" s="391"/>
      <c r="O221" s="390"/>
      <c r="P221" s="392">
        <v>133172</v>
      </c>
      <c r="GO221" s="377"/>
      <c r="GP221" s="377"/>
      <c r="GQ221" s="377"/>
      <c r="GR221" s="377"/>
      <c r="GS221" s="377"/>
      <c r="GT221" s="377"/>
      <c r="GU221" s="341" t="s">
        <v>134</v>
      </c>
      <c r="GV221" s="341"/>
      <c r="GW221" s="341"/>
      <c r="GX221" s="377"/>
      <c r="GY221" s="341"/>
      <c r="GZ221" s="377"/>
      <c r="HA221" s="377"/>
    </row>
    <row r="222" spans="1:209" s="337" customFormat="1" ht="15" x14ac:dyDescent="0.25">
      <c r="A222" s="394"/>
      <c r="B222" s="388" t="s">
        <v>1210</v>
      </c>
      <c r="C222" s="1210" t="s">
        <v>1211</v>
      </c>
      <c r="D222" s="1210"/>
      <c r="E222" s="1210"/>
      <c r="F222" s="1210"/>
      <c r="G222" s="1210"/>
      <c r="H222" s="389" t="s">
        <v>1212</v>
      </c>
      <c r="I222" s="395">
        <v>100</v>
      </c>
      <c r="J222" s="390"/>
      <c r="K222" s="418">
        <v>13317.2</v>
      </c>
      <c r="L222" s="420">
        <v>35.71</v>
      </c>
      <c r="M222" s="421">
        <v>0.28000000000000003</v>
      </c>
      <c r="N222" s="398">
        <v>10</v>
      </c>
      <c r="O222" s="390"/>
      <c r="P222" s="392">
        <v>133172</v>
      </c>
      <c r="Q222" s="399"/>
      <c r="R222" s="399"/>
      <c r="GO222" s="377"/>
      <c r="GP222" s="377"/>
      <c r="GQ222" s="377"/>
      <c r="GR222" s="377"/>
      <c r="GS222" s="377"/>
      <c r="GT222" s="377"/>
      <c r="GU222" s="341"/>
      <c r="GV222" s="341" t="s">
        <v>1211</v>
      </c>
      <c r="GW222" s="341"/>
      <c r="GX222" s="377"/>
      <c r="GY222" s="341"/>
      <c r="GZ222" s="377"/>
      <c r="HA222" s="377"/>
    </row>
    <row r="223" spans="1:209" s="337" customFormat="1" ht="15" x14ac:dyDescent="0.25">
      <c r="A223" s="402"/>
      <c r="B223" s="403"/>
      <c r="C223" s="1209" t="s">
        <v>1154</v>
      </c>
      <c r="D223" s="1209"/>
      <c r="E223" s="1209"/>
      <c r="F223" s="1209"/>
      <c r="G223" s="1209"/>
      <c r="H223" s="380"/>
      <c r="I223" s="381"/>
      <c r="J223" s="381"/>
      <c r="K223" s="381"/>
      <c r="L223" s="384"/>
      <c r="M223" s="381"/>
      <c r="N223" s="404"/>
      <c r="O223" s="381"/>
      <c r="P223" s="405">
        <v>3264005.8</v>
      </c>
      <c r="Q223" s="399"/>
      <c r="R223" s="399"/>
      <c r="GO223" s="377"/>
      <c r="GP223" s="377"/>
      <c r="GQ223" s="377"/>
      <c r="GR223" s="377"/>
      <c r="GS223" s="377"/>
      <c r="GT223" s="377"/>
      <c r="GU223" s="341"/>
      <c r="GV223" s="341"/>
      <c r="GW223" s="341"/>
      <c r="GX223" s="377" t="s">
        <v>1154</v>
      </c>
      <c r="GY223" s="341"/>
      <c r="GZ223" s="377"/>
      <c r="HA223" s="377"/>
    </row>
    <row r="224" spans="1:209" s="337" customFormat="1" ht="15" x14ac:dyDescent="0.25">
      <c r="A224" s="400"/>
      <c r="B224" s="388"/>
      <c r="C224" s="1210" t="s">
        <v>1155</v>
      </c>
      <c r="D224" s="1210"/>
      <c r="E224" s="1210"/>
      <c r="F224" s="1210"/>
      <c r="G224" s="1210"/>
      <c r="H224" s="389"/>
      <c r="I224" s="390"/>
      <c r="J224" s="390"/>
      <c r="K224" s="390"/>
      <c r="L224" s="391"/>
      <c r="M224" s="390"/>
      <c r="N224" s="391"/>
      <c r="O224" s="390"/>
      <c r="P224" s="392">
        <v>978449.61</v>
      </c>
      <c r="GO224" s="377"/>
      <c r="GP224" s="377"/>
      <c r="GQ224" s="377"/>
      <c r="GR224" s="377"/>
      <c r="GS224" s="377"/>
      <c r="GT224" s="377"/>
      <c r="GU224" s="341"/>
      <c r="GV224" s="341"/>
      <c r="GW224" s="341"/>
      <c r="GX224" s="377"/>
      <c r="GY224" s="341" t="s">
        <v>1155</v>
      </c>
      <c r="GZ224" s="377"/>
      <c r="HA224" s="377"/>
    </row>
    <row r="225" spans="1:209" s="337" customFormat="1" ht="23.25" x14ac:dyDescent="0.25">
      <c r="A225" s="400"/>
      <c r="B225" s="388" t="s">
        <v>1156</v>
      </c>
      <c r="C225" s="1210" t="s">
        <v>1157</v>
      </c>
      <c r="D225" s="1210"/>
      <c r="E225" s="1210"/>
      <c r="F225" s="1210"/>
      <c r="G225" s="1210"/>
      <c r="H225" s="389" t="s">
        <v>1158</v>
      </c>
      <c r="I225" s="395">
        <v>92</v>
      </c>
      <c r="J225" s="390"/>
      <c r="K225" s="395">
        <v>92</v>
      </c>
      <c r="L225" s="391"/>
      <c r="M225" s="390"/>
      <c r="N225" s="391"/>
      <c r="O225" s="390"/>
      <c r="P225" s="392">
        <v>900173.64</v>
      </c>
      <c r="GO225" s="377"/>
      <c r="GP225" s="377"/>
      <c r="GQ225" s="377"/>
      <c r="GR225" s="377"/>
      <c r="GS225" s="377"/>
      <c r="GT225" s="377"/>
      <c r="GU225" s="341"/>
      <c r="GV225" s="341"/>
      <c r="GW225" s="341"/>
      <c r="GX225" s="377"/>
      <c r="GY225" s="341" t="s">
        <v>1157</v>
      </c>
      <c r="GZ225" s="377"/>
      <c r="HA225" s="377"/>
    </row>
    <row r="226" spans="1:209" s="337" customFormat="1" ht="23.25" x14ac:dyDescent="0.25">
      <c r="A226" s="400"/>
      <c r="B226" s="388" t="s">
        <v>1159</v>
      </c>
      <c r="C226" s="1210" t="s">
        <v>1160</v>
      </c>
      <c r="D226" s="1210"/>
      <c r="E226" s="1210"/>
      <c r="F226" s="1210"/>
      <c r="G226" s="1210"/>
      <c r="H226" s="389" t="s">
        <v>1158</v>
      </c>
      <c r="I226" s="395">
        <v>46</v>
      </c>
      <c r="J226" s="390"/>
      <c r="K226" s="395">
        <v>46</v>
      </c>
      <c r="L226" s="391"/>
      <c r="M226" s="390"/>
      <c r="N226" s="391"/>
      <c r="O226" s="390"/>
      <c r="P226" s="392">
        <v>450086.82</v>
      </c>
      <c r="GO226" s="377"/>
      <c r="GP226" s="377"/>
      <c r="GQ226" s="377"/>
      <c r="GR226" s="377"/>
      <c r="GS226" s="377"/>
      <c r="GT226" s="377"/>
      <c r="GU226" s="341"/>
      <c r="GV226" s="341"/>
      <c r="GW226" s="341"/>
      <c r="GX226" s="377"/>
      <c r="GY226" s="341" t="s">
        <v>1160</v>
      </c>
      <c r="GZ226" s="377"/>
      <c r="HA226" s="377"/>
    </row>
    <row r="227" spans="1:209" s="337" customFormat="1" ht="15" x14ac:dyDescent="0.25">
      <c r="A227" s="406"/>
      <c r="B227" s="407"/>
      <c r="C227" s="1209" t="s">
        <v>1161</v>
      </c>
      <c r="D227" s="1209"/>
      <c r="E227" s="1209"/>
      <c r="F227" s="1209"/>
      <c r="G227" s="1209"/>
      <c r="H227" s="380"/>
      <c r="I227" s="381"/>
      <c r="J227" s="381"/>
      <c r="K227" s="381"/>
      <c r="L227" s="384"/>
      <c r="M227" s="381"/>
      <c r="N227" s="404">
        <v>34648.92</v>
      </c>
      <c r="O227" s="381"/>
      <c r="P227" s="405">
        <v>4614266.26</v>
      </c>
      <c r="GO227" s="377"/>
      <c r="GP227" s="377"/>
      <c r="GQ227" s="377"/>
      <c r="GR227" s="377"/>
      <c r="GS227" s="377"/>
      <c r="GT227" s="377"/>
      <c r="GU227" s="341"/>
      <c r="GV227" s="341"/>
      <c r="GW227" s="341"/>
      <c r="GX227" s="377"/>
      <c r="GY227" s="341"/>
      <c r="GZ227" s="377" t="s">
        <v>1161</v>
      </c>
      <c r="HA227" s="377"/>
    </row>
    <row r="228" spans="1:209" s="337" customFormat="1" ht="0.75" customHeight="1" x14ac:dyDescent="0.25">
      <c r="A228" s="408"/>
      <c r="B228" s="409"/>
      <c r="C228" s="409"/>
      <c r="D228" s="409"/>
      <c r="E228" s="409"/>
      <c r="F228" s="409"/>
      <c r="G228" s="409"/>
      <c r="H228" s="410"/>
      <c r="I228" s="411"/>
      <c r="J228" s="411"/>
      <c r="K228" s="411"/>
      <c r="L228" s="412"/>
      <c r="M228" s="411"/>
      <c r="N228" s="412"/>
      <c r="O228" s="411"/>
      <c r="P228" s="413"/>
      <c r="GO228" s="377"/>
      <c r="GP228" s="377"/>
      <c r="GQ228" s="377"/>
      <c r="GR228" s="377"/>
      <c r="GS228" s="377"/>
      <c r="GT228" s="377"/>
      <c r="GU228" s="341"/>
      <c r="GV228" s="341"/>
      <c r="GW228" s="341"/>
      <c r="GX228" s="377"/>
      <c r="GY228" s="341"/>
      <c r="GZ228" s="377"/>
      <c r="HA228" s="377"/>
    </row>
    <row r="229" spans="1:209" s="337" customFormat="1" ht="15" x14ac:dyDescent="0.25">
      <c r="A229" s="1213" t="s">
        <v>1213</v>
      </c>
      <c r="B229" s="1214"/>
      <c r="C229" s="1214"/>
      <c r="D229" s="1214"/>
      <c r="E229" s="1214"/>
      <c r="F229" s="1214"/>
      <c r="G229" s="1214"/>
      <c r="H229" s="1214"/>
      <c r="I229" s="1214"/>
      <c r="J229" s="1214"/>
      <c r="K229" s="1214"/>
      <c r="L229" s="1214"/>
      <c r="M229" s="1214"/>
      <c r="N229" s="1214"/>
      <c r="O229" s="1214"/>
      <c r="P229" s="1215"/>
      <c r="GO229" s="377"/>
      <c r="GP229" s="377"/>
      <c r="GQ229" s="377"/>
      <c r="GR229" s="377"/>
      <c r="GS229" s="377"/>
      <c r="GT229" s="377"/>
      <c r="GU229" s="341"/>
      <c r="GV229" s="341"/>
      <c r="GW229" s="341"/>
      <c r="GX229" s="377"/>
      <c r="GY229" s="341"/>
      <c r="GZ229" s="377"/>
      <c r="HA229" s="377" t="s">
        <v>1213</v>
      </c>
    </row>
    <row r="230" spans="1:209" s="337" customFormat="1" ht="23.25" x14ac:dyDescent="0.25">
      <c r="A230" s="378" t="s">
        <v>1214</v>
      </c>
      <c r="B230" s="379" t="s">
        <v>1215</v>
      </c>
      <c r="C230" s="1211" t="s">
        <v>1216</v>
      </c>
      <c r="D230" s="1211"/>
      <c r="E230" s="1211"/>
      <c r="F230" s="1211"/>
      <c r="G230" s="1211"/>
      <c r="H230" s="380" t="s">
        <v>1217</v>
      </c>
      <c r="I230" s="381">
        <v>584.07000000000005</v>
      </c>
      <c r="J230" s="382">
        <v>1</v>
      </c>
      <c r="K230" s="416">
        <v>584.07000000000005</v>
      </c>
      <c r="L230" s="384"/>
      <c r="M230" s="381"/>
      <c r="N230" s="385"/>
      <c r="O230" s="381"/>
      <c r="P230" s="386"/>
      <c r="GO230" s="377"/>
      <c r="GP230" s="377" t="s">
        <v>1216</v>
      </c>
      <c r="GQ230" s="377" t="s">
        <v>4</v>
      </c>
      <c r="GR230" s="377" t="s">
        <v>4</v>
      </c>
      <c r="GS230" s="377" t="s">
        <v>4</v>
      </c>
      <c r="GT230" s="377" t="s">
        <v>4</v>
      </c>
      <c r="GU230" s="341"/>
      <c r="GV230" s="341"/>
      <c r="GW230" s="341"/>
      <c r="GX230" s="377"/>
      <c r="GY230" s="341"/>
      <c r="GZ230" s="377"/>
      <c r="HA230" s="377"/>
    </row>
    <row r="231" spans="1:209" s="337" customFormat="1" ht="15" x14ac:dyDescent="0.25">
      <c r="A231" s="387"/>
      <c r="B231" s="388" t="s">
        <v>23</v>
      </c>
      <c r="C231" s="1210" t="s">
        <v>1203</v>
      </c>
      <c r="D231" s="1210"/>
      <c r="E231" s="1210"/>
      <c r="F231" s="1210"/>
      <c r="G231" s="1210"/>
      <c r="H231" s="389" t="s">
        <v>1148</v>
      </c>
      <c r="I231" s="390"/>
      <c r="J231" s="390"/>
      <c r="K231" s="393">
        <v>42286.667999999998</v>
      </c>
      <c r="L231" s="391"/>
      <c r="M231" s="390"/>
      <c r="N231" s="391"/>
      <c r="O231" s="390"/>
      <c r="P231" s="392">
        <v>11007219.68</v>
      </c>
      <c r="GO231" s="377"/>
      <c r="GP231" s="377"/>
      <c r="GQ231" s="377"/>
      <c r="GR231" s="377"/>
      <c r="GS231" s="377"/>
      <c r="GT231" s="377"/>
      <c r="GU231" s="341" t="s">
        <v>1203</v>
      </c>
      <c r="GV231" s="341"/>
      <c r="GW231" s="341"/>
      <c r="GX231" s="377"/>
      <c r="GY231" s="341"/>
      <c r="GZ231" s="377"/>
      <c r="HA231" s="377"/>
    </row>
    <row r="232" spans="1:209" s="337" customFormat="1" ht="15" x14ac:dyDescent="0.25">
      <c r="A232" s="394"/>
      <c r="B232" s="388" t="s">
        <v>1218</v>
      </c>
      <c r="C232" s="1210" t="s">
        <v>1219</v>
      </c>
      <c r="D232" s="1210"/>
      <c r="E232" s="1210"/>
      <c r="F232" s="1210"/>
      <c r="G232" s="1210"/>
      <c r="H232" s="389" t="s">
        <v>1148</v>
      </c>
      <c r="I232" s="418">
        <v>72.400000000000006</v>
      </c>
      <c r="J232" s="390"/>
      <c r="K232" s="393">
        <v>42286.667999999998</v>
      </c>
      <c r="L232" s="396"/>
      <c r="M232" s="397"/>
      <c r="N232" s="398">
        <v>260.3</v>
      </c>
      <c r="O232" s="390"/>
      <c r="P232" s="392">
        <v>11007219.68</v>
      </c>
      <c r="Q232" s="399"/>
      <c r="R232" s="399"/>
      <c r="GO232" s="377"/>
      <c r="GP232" s="377"/>
      <c r="GQ232" s="377"/>
      <c r="GR232" s="377"/>
      <c r="GS232" s="377"/>
      <c r="GT232" s="377"/>
      <c r="GU232" s="341"/>
      <c r="GV232" s="341" t="s">
        <v>1219</v>
      </c>
      <c r="GW232" s="341"/>
      <c r="GX232" s="377"/>
      <c r="GY232" s="341"/>
      <c r="GZ232" s="377"/>
      <c r="HA232" s="377"/>
    </row>
    <row r="233" spans="1:209" s="337" customFormat="1" ht="15" x14ac:dyDescent="0.25">
      <c r="A233" s="387"/>
      <c r="B233" s="388" t="s">
        <v>28</v>
      </c>
      <c r="C233" s="1210" t="s">
        <v>132</v>
      </c>
      <c r="D233" s="1210"/>
      <c r="E233" s="1210"/>
      <c r="F233" s="1210"/>
      <c r="G233" s="1210"/>
      <c r="H233" s="389"/>
      <c r="I233" s="390"/>
      <c r="J233" s="390"/>
      <c r="K233" s="390"/>
      <c r="L233" s="391"/>
      <c r="M233" s="390"/>
      <c r="N233" s="391"/>
      <c r="O233" s="390"/>
      <c r="P233" s="392">
        <v>2684731.43</v>
      </c>
      <c r="GO233" s="377"/>
      <c r="GP233" s="377"/>
      <c r="GQ233" s="377"/>
      <c r="GR233" s="377"/>
      <c r="GS233" s="377"/>
      <c r="GT233" s="377"/>
      <c r="GU233" s="341" t="s">
        <v>132</v>
      </c>
      <c r="GV233" s="341"/>
      <c r="GW233" s="341"/>
      <c r="GX233" s="377"/>
      <c r="GY233" s="341"/>
      <c r="GZ233" s="377"/>
      <c r="HA233" s="377"/>
    </row>
    <row r="234" spans="1:209" s="337" customFormat="1" ht="15" x14ac:dyDescent="0.25">
      <c r="A234" s="387"/>
      <c r="B234" s="388"/>
      <c r="C234" s="1210" t="s">
        <v>1147</v>
      </c>
      <c r="D234" s="1210"/>
      <c r="E234" s="1210"/>
      <c r="F234" s="1210"/>
      <c r="G234" s="1210"/>
      <c r="H234" s="389" t="s">
        <v>1148</v>
      </c>
      <c r="I234" s="390"/>
      <c r="J234" s="390"/>
      <c r="K234" s="424">
        <v>1536.1041</v>
      </c>
      <c r="L234" s="391"/>
      <c r="M234" s="390"/>
      <c r="N234" s="391"/>
      <c r="O234" s="390"/>
      <c r="P234" s="392">
        <v>671400.38</v>
      </c>
      <c r="GO234" s="377"/>
      <c r="GP234" s="377"/>
      <c r="GQ234" s="377"/>
      <c r="GR234" s="377"/>
      <c r="GS234" s="377"/>
      <c r="GT234" s="377"/>
      <c r="GU234" s="341" t="s">
        <v>1147</v>
      </c>
      <c r="GV234" s="341"/>
      <c r="GW234" s="341"/>
      <c r="GX234" s="377"/>
      <c r="GY234" s="341"/>
      <c r="GZ234" s="377"/>
      <c r="HA234" s="377"/>
    </row>
    <row r="235" spans="1:209" s="337" customFormat="1" ht="15" x14ac:dyDescent="0.25">
      <c r="A235" s="394"/>
      <c r="B235" s="388" t="s">
        <v>1185</v>
      </c>
      <c r="C235" s="1210" t="s">
        <v>1186</v>
      </c>
      <c r="D235" s="1210"/>
      <c r="E235" s="1210"/>
      <c r="F235" s="1210"/>
      <c r="G235" s="1210"/>
      <c r="H235" s="389" t="s">
        <v>1151</v>
      </c>
      <c r="I235" s="417">
        <v>0.55000000000000004</v>
      </c>
      <c r="J235" s="390"/>
      <c r="K235" s="424">
        <v>321.23849999999999</v>
      </c>
      <c r="L235" s="420">
        <v>887.54</v>
      </c>
      <c r="M235" s="421">
        <v>1.36</v>
      </c>
      <c r="N235" s="398">
        <v>1207.05</v>
      </c>
      <c r="O235" s="390"/>
      <c r="P235" s="392">
        <v>387750.93</v>
      </c>
      <c r="Q235" s="399"/>
      <c r="R235" s="399"/>
      <c r="GO235" s="377"/>
      <c r="GP235" s="377"/>
      <c r="GQ235" s="377"/>
      <c r="GR235" s="377"/>
      <c r="GS235" s="377"/>
      <c r="GT235" s="377"/>
      <c r="GU235" s="341"/>
      <c r="GV235" s="341" t="s">
        <v>1186</v>
      </c>
      <c r="GW235" s="341"/>
      <c r="GX235" s="377"/>
      <c r="GY235" s="341"/>
      <c r="GZ235" s="377"/>
      <c r="HA235" s="377"/>
    </row>
    <row r="236" spans="1:209" s="337" customFormat="1" ht="15" x14ac:dyDescent="0.25">
      <c r="A236" s="400"/>
      <c r="B236" s="388" t="s">
        <v>1152</v>
      </c>
      <c r="C236" s="1210" t="s">
        <v>1153</v>
      </c>
      <c r="D236" s="1210"/>
      <c r="E236" s="1210"/>
      <c r="F236" s="1210"/>
      <c r="G236" s="1210"/>
      <c r="H236" s="389" t="s">
        <v>1148</v>
      </c>
      <c r="I236" s="417">
        <v>0.55000000000000004</v>
      </c>
      <c r="J236" s="390"/>
      <c r="K236" s="424">
        <v>321.23849999999999</v>
      </c>
      <c r="L236" s="391"/>
      <c r="M236" s="390"/>
      <c r="N236" s="401">
        <v>437.08</v>
      </c>
      <c r="O236" s="390"/>
      <c r="P236" s="392">
        <v>140406.92000000001</v>
      </c>
      <c r="GO236" s="377"/>
      <c r="GP236" s="377"/>
      <c r="GQ236" s="377"/>
      <c r="GR236" s="377"/>
      <c r="GS236" s="377"/>
      <c r="GT236" s="377"/>
      <c r="GU236" s="341"/>
      <c r="GV236" s="341"/>
      <c r="GW236" s="341" t="s">
        <v>1153</v>
      </c>
      <c r="GX236" s="377"/>
      <c r="GY236" s="341"/>
      <c r="GZ236" s="377"/>
      <c r="HA236" s="377"/>
    </row>
    <row r="237" spans="1:209" s="337" customFormat="1" ht="15" x14ac:dyDescent="0.25">
      <c r="A237" s="394"/>
      <c r="B237" s="388" t="s">
        <v>1220</v>
      </c>
      <c r="C237" s="1210" t="s">
        <v>1221</v>
      </c>
      <c r="D237" s="1210"/>
      <c r="E237" s="1210"/>
      <c r="F237" s="1210"/>
      <c r="G237" s="1210"/>
      <c r="H237" s="389" t="s">
        <v>1151</v>
      </c>
      <c r="I237" s="417">
        <v>0.88</v>
      </c>
      <c r="J237" s="390"/>
      <c r="K237" s="424">
        <v>513.98159999999996</v>
      </c>
      <c r="L237" s="425">
        <v>1933</v>
      </c>
      <c r="M237" s="421">
        <v>1.26</v>
      </c>
      <c r="N237" s="398">
        <v>2435.58</v>
      </c>
      <c r="O237" s="390"/>
      <c r="P237" s="392">
        <v>1251843.31</v>
      </c>
      <c r="Q237" s="399"/>
      <c r="R237" s="399"/>
      <c r="GO237" s="377"/>
      <c r="GP237" s="377"/>
      <c r="GQ237" s="377"/>
      <c r="GR237" s="377"/>
      <c r="GS237" s="377"/>
      <c r="GT237" s="377"/>
      <c r="GU237" s="341"/>
      <c r="GV237" s="341" t="s">
        <v>1221</v>
      </c>
      <c r="GW237" s="341"/>
      <c r="GX237" s="377"/>
      <c r="GY237" s="341"/>
      <c r="GZ237" s="377"/>
      <c r="HA237" s="377"/>
    </row>
    <row r="238" spans="1:209" s="337" customFormat="1" ht="15" x14ac:dyDescent="0.25">
      <c r="A238" s="400"/>
      <c r="B238" s="388" t="s">
        <v>1152</v>
      </c>
      <c r="C238" s="1210" t="s">
        <v>1153</v>
      </c>
      <c r="D238" s="1210"/>
      <c r="E238" s="1210"/>
      <c r="F238" s="1210"/>
      <c r="G238" s="1210"/>
      <c r="H238" s="389" t="s">
        <v>1148</v>
      </c>
      <c r="I238" s="417">
        <v>0.88</v>
      </c>
      <c r="J238" s="390"/>
      <c r="K238" s="424">
        <v>513.98159999999996</v>
      </c>
      <c r="L238" s="391"/>
      <c r="M238" s="390"/>
      <c r="N238" s="401">
        <v>437.08</v>
      </c>
      <c r="O238" s="390"/>
      <c r="P238" s="392">
        <v>224651.08</v>
      </c>
      <c r="GO238" s="377"/>
      <c r="GP238" s="377"/>
      <c r="GQ238" s="377"/>
      <c r="GR238" s="377"/>
      <c r="GS238" s="377"/>
      <c r="GT238" s="377"/>
      <c r="GU238" s="341"/>
      <c r="GV238" s="341"/>
      <c r="GW238" s="341" t="s">
        <v>1153</v>
      </c>
      <c r="GX238" s="377"/>
      <c r="GY238" s="341"/>
      <c r="GZ238" s="377"/>
      <c r="HA238" s="377"/>
    </row>
    <row r="239" spans="1:209" s="337" customFormat="1" ht="23.25" x14ac:dyDescent="0.25">
      <c r="A239" s="394"/>
      <c r="B239" s="388" t="s">
        <v>1149</v>
      </c>
      <c r="C239" s="1210" t="s">
        <v>1150</v>
      </c>
      <c r="D239" s="1210"/>
      <c r="E239" s="1210"/>
      <c r="F239" s="1210"/>
      <c r="G239" s="1210"/>
      <c r="H239" s="389" t="s">
        <v>1151</v>
      </c>
      <c r="I239" s="418">
        <v>1.2</v>
      </c>
      <c r="J239" s="390"/>
      <c r="K239" s="393">
        <v>700.88400000000001</v>
      </c>
      <c r="L239" s="396"/>
      <c r="M239" s="397"/>
      <c r="N239" s="398">
        <v>1491.17</v>
      </c>
      <c r="O239" s="390"/>
      <c r="P239" s="392">
        <v>1045137.19</v>
      </c>
      <c r="Q239" s="399"/>
      <c r="R239" s="399"/>
      <c r="GO239" s="377"/>
      <c r="GP239" s="377"/>
      <c r="GQ239" s="377"/>
      <c r="GR239" s="377"/>
      <c r="GS239" s="377"/>
      <c r="GT239" s="377"/>
      <c r="GU239" s="341"/>
      <c r="GV239" s="341" t="s">
        <v>1150</v>
      </c>
      <c r="GW239" s="341"/>
      <c r="GX239" s="377"/>
      <c r="GY239" s="341"/>
      <c r="GZ239" s="377"/>
      <c r="HA239" s="377"/>
    </row>
    <row r="240" spans="1:209" s="337" customFormat="1" ht="15" x14ac:dyDescent="0.25">
      <c r="A240" s="400"/>
      <c r="B240" s="388" t="s">
        <v>1152</v>
      </c>
      <c r="C240" s="1210" t="s">
        <v>1153</v>
      </c>
      <c r="D240" s="1210"/>
      <c r="E240" s="1210"/>
      <c r="F240" s="1210"/>
      <c r="G240" s="1210"/>
      <c r="H240" s="389" t="s">
        <v>1148</v>
      </c>
      <c r="I240" s="418">
        <v>1.2</v>
      </c>
      <c r="J240" s="390"/>
      <c r="K240" s="393">
        <v>700.88400000000001</v>
      </c>
      <c r="L240" s="391"/>
      <c r="M240" s="390"/>
      <c r="N240" s="401">
        <v>437.08</v>
      </c>
      <c r="O240" s="390"/>
      <c r="P240" s="392">
        <v>306342.38</v>
      </c>
      <c r="GO240" s="377"/>
      <c r="GP240" s="377"/>
      <c r="GQ240" s="377"/>
      <c r="GR240" s="377"/>
      <c r="GS240" s="377"/>
      <c r="GT240" s="377"/>
      <c r="GU240" s="341"/>
      <c r="GV240" s="341"/>
      <c r="GW240" s="341" t="s">
        <v>1153</v>
      </c>
      <c r="GX240" s="377"/>
      <c r="GY240" s="341"/>
      <c r="GZ240" s="377"/>
      <c r="HA240" s="377"/>
    </row>
    <row r="241" spans="1:209" s="337" customFormat="1" ht="15" x14ac:dyDescent="0.25">
      <c r="A241" s="402"/>
      <c r="B241" s="403"/>
      <c r="C241" s="1209" t="s">
        <v>1154</v>
      </c>
      <c r="D241" s="1209"/>
      <c r="E241" s="1209"/>
      <c r="F241" s="1209"/>
      <c r="G241" s="1209"/>
      <c r="H241" s="380"/>
      <c r="I241" s="381"/>
      <c r="J241" s="381"/>
      <c r="K241" s="381"/>
      <c r="L241" s="384"/>
      <c r="M241" s="381"/>
      <c r="N241" s="404"/>
      <c r="O241" s="381"/>
      <c r="P241" s="405">
        <v>14363351.49</v>
      </c>
      <c r="Q241" s="399"/>
      <c r="R241" s="399"/>
      <c r="GO241" s="377"/>
      <c r="GP241" s="377"/>
      <c r="GQ241" s="377"/>
      <c r="GR241" s="377"/>
      <c r="GS241" s="377"/>
      <c r="GT241" s="377"/>
      <c r="GU241" s="341"/>
      <c r="GV241" s="341"/>
      <c r="GW241" s="341"/>
      <c r="GX241" s="377" t="s">
        <v>1154</v>
      </c>
      <c r="GY241" s="341"/>
      <c r="GZ241" s="377"/>
      <c r="HA241" s="377"/>
    </row>
    <row r="242" spans="1:209" s="337" customFormat="1" ht="15" x14ac:dyDescent="0.25">
      <c r="A242" s="400"/>
      <c r="B242" s="388"/>
      <c r="C242" s="1210" t="s">
        <v>1155</v>
      </c>
      <c r="D242" s="1210"/>
      <c r="E242" s="1210"/>
      <c r="F242" s="1210"/>
      <c r="G242" s="1210"/>
      <c r="H242" s="389"/>
      <c r="I242" s="390"/>
      <c r="J242" s="390"/>
      <c r="K242" s="390"/>
      <c r="L242" s="391"/>
      <c r="M242" s="390"/>
      <c r="N242" s="391"/>
      <c r="O242" s="390"/>
      <c r="P242" s="392">
        <v>11678620.060000001</v>
      </c>
      <c r="GO242" s="377"/>
      <c r="GP242" s="377"/>
      <c r="GQ242" s="377"/>
      <c r="GR242" s="377"/>
      <c r="GS242" s="377"/>
      <c r="GT242" s="377"/>
      <c r="GU242" s="341"/>
      <c r="GV242" s="341"/>
      <c r="GW242" s="341"/>
      <c r="GX242" s="377"/>
      <c r="GY242" s="341" t="s">
        <v>1155</v>
      </c>
      <c r="GZ242" s="377"/>
      <c r="HA242" s="377"/>
    </row>
    <row r="243" spans="1:209" s="337" customFormat="1" ht="23.25" x14ac:dyDescent="0.25">
      <c r="A243" s="400"/>
      <c r="B243" s="388" t="s">
        <v>1222</v>
      </c>
      <c r="C243" s="1210" t="s">
        <v>1223</v>
      </c>
      <c r="D243" s="1210"/>
      <c r="E243" s="1210"/>
      <c r="F243" s="1210"/>
      <c r="G243" s="1210"/>
      <c r="H243" s="389" t="s">
        <v>1158</v>
      </c>
      <c r="I243" s="395">
        <v>89</v>
      </c>
      <c r="J243" s="390"/>
      <c r="K243" s="395">
        <v>89</v>
      </c>
      <c r="L243" s="391"/>
      <c r="M243" s="390"/>
      <c r="N243" s="391"/>
      <c r="O243" s="390"/>
      <c r="P243" s="392">
        <v>10393971.85</v>
      </c>
      <c r="GO243" s="377"/>
      <c r="GP243" s="377"/>
      <c r="GQ243" s="377"/>
      <c r="GR243" s="377"/>
      <c r="GS243" s="377"/>
      <c r="GT243" s="377"/>
      <c r="GU243" s="341"/>
      <c r="GV243" s="341"/>
      <c r="GW243" s="341"/>
      <c r="GX243" s="377"/>
      <c r="GY243" s="341" t="s">
        <v>1223</v>
      </c>
      <c r="GZ243" s="377"/>
      <c r="HA243" s="377"/>
    </row>
    <row r="244" spans="1:209" s="337" customFormat="1" ht="23.25" x14ac:dyDescent="0.25">
      <c r="A244" s="400"/>
      <c r="B244" s="388" t="s">
        <v>1224</v>
      </c>
      <c r="C244" s="1210" t="s">
        <v>1225</v>
      </c>
      <c r="D244" s="1210"/>
      <c r="E244" s="1210"/>
      <c r="F244" s="1210"/>
      <c r="G244" s="1210"/>
      <c r="H244" s="389" t="s">
        <v>1158</v>
      </c>
      <c r="I244" s="395">
        <v>41</v>
      </c>
      <c r="J244" s="390"/>
      <c r="K244" s="395">
        <v>41</v>
      </c>
      <c r="L244" s="391"/>
      <c r="M244" s="390"/>
      <c r="N244" s="391"/>
      <c r="O244" s="390"/>
      <c r="P244" s="392">
        <v>4788234.22</v>
      </c>
      <c r="GO244" s="377"/>
      <c r="GP244" s="377"/>
      <c r="GQ244" s="377"/>
      <c r="GR244" s="377"/>
      <c r="GS244" s="377"/>
      <c r="GT244" s="377"/>
      <c r="GU244" s="341"/>
      <c r="GV244" s="341"/>
      <c r="GW244" s="341"/>
      <c r="GX244" s="377"/>
      <c r="GY244" s="341" t="s">
        <v>1225</v>
      </c>
      <c r="GZ244" s="377"/>
      <c r="HA244" s="377"/>
    </row>
    <row r="245" spans="1:209" s="337" customFormat="1" ht="15" x14ac:dyDescent="0.25">
      <c r="A245" s="406"/>
      <c r="B245" s="407"/>
      <c r="C245" s="1209" t="s">
        <v>1161</v>
      </c>
      <c r="D245" s="1209"/>
      <c r="E245" s="1209"/>
      <c r="F245" s="1209"/>
      <c r="G245" s="1209"/>
      <c r="H245" s="380"/>
      <c r="I245" s="381"/>
      <c r="J245" s="381"/>
      <c r="K245" s="381"/>
      <c r="L245" s="384"/>
      <c r="M245" s="381"/>
      <c r="N245" s="404">
        <v>50585.64</v>
      </c>
      <c r="O245" s="381"/>
      <c r="P245" s="405">
        <v>29545557.559999999</v>
      </c>
      <c r="GO245" s="377"/>
      <c r="GP245" s="377"/>
      <c r="GQ245" s="377"/>
      <c r="GR245" s="377"/>
      <c r="GS245" s="377"/>
      <c r="GT245" s="377"/>
      <c r="GU245" s="341"/>
      <c r="GV245" s="341"/>
      <c r="GW245" s="341"/>
      <c r="GX245" s="377"/>
      <c r="GY245" s="341"/>
      <c r="GZ245" s="377" t="s">
        <v>1161</v>
      </c>
      <c r="HA245" s="377"/>
    </row>
    <row r="246" spans="1:209" s="337" customFormat="1" ht="0.75" customHeight="1" x14ac:dyDescent="0.25">
      <c r="A246" s="408"/>
      <c r="B246" s="409"/>
      <c r="C246" s="409"/>
      <c r="D246" s="409"/>
      <c r="E246" s="409"/>
      <c r="F246" s="409"/>
      <c r="G246" s="409"/>
      <c r="H246" s="410"/>
      <c r="I246" s="411"/>
      <c r="J246" s="411"/>
      <c r="K246" s="411"/>
      <c r="L246" s="412"/>
      <c r="M246" s="411"/>
      <c r="N246" s="412"/>
      <c r="O246" s="411"/>
      <c r="P246" s="413"/>
      <c r="GO246" s="377"/>
      <c r="GP246" s="377"/>
      <c r="GQ246" s="377"/>
      <c r="GR246" s="377"/>
      <c r="GS246" s="377"/>
      <c r="GT246" s="377"/>
      <c r="GU246" s="341"/>
      <c r="GV246" s="341"/>
      <c r="GW246" s="341"/>
      <c r="GX246" s="377"/>
      <c r="GY246" s="341"/>
      <c r="GZ246" s="377"/>
      <c r="HA246" s="377"/>
    </row>
    <row r="247" spans="1:209" s="337" customFormat="1" ht="15" x14ac:dyDescent="0.25">
      <c r="A247" s="1213" t="s">
        <v>1226</v>
      </c>
      <c r="B247" s="1214"/>
      <c r="C247" s="1214"/>
      <c r="D247" s="1214"/>
      <c r="E247" s="1214"/>
      <c r="F247" s="1214"/>
      <c r="G247" s="1214"/>
      <c r="H247" s="1214"/>
      <c r="I247" s="1214"/>
      <c r="J247" s="1214"/>
      <c r="K247" s="1214"/>
      <c r="L247" s="1214"/>
      <c r="M247" s="1214"/>
      <c r="N247" s="1214"/>
      <c r="O247" s="1214"/>
      <c r="P247" s="1215"/>
      <c r="GO247" s="377"/>
      <c r="GP247" s="377"/>
      <c r="GQ247" s="377"/>
      <c r="GR247" s="377"/>
      <c r="GS247" s="377"/>
      <c r="GT247" s="377"/>
      <c r="GU247" s="341"/>
      <c r="GV247" s="341"/>
      <c r="GW247" s="341"/>
      <c r="GX247" s="377"/>
      <c r="GY247" s="341"/>
      <c r="GZ247" s="377"/>
      <c r="HA247" s="377" t="s">
        <v>1226</v>
      </c>
    </row>
    <row r="248" spans="1:209" s="337" customFormat="1" ht="34.5" x14ac:dyDescent="0.25">
      <c r="A248" s="378" t="s">
        <v>1227</v>
      </c>
      <c r="B248" s="379" t="s">
        <v>1144</v>
      </c>
      <c r="C248" s="1211" t="s">
        <v>1145</v>
      </c>
      <c r="D248" s="1211"/>
      <c r="E248" s="1211"/>
      <c r="F248" s="1211"/>
      <c r="G248" s="1211"/>
      <c r="H248" s="380" t="s">
        <v>1146</v>
      </c>
      <c r="I248" s="381">
        <v>1.3542000000000001</v>
      </c>
      <c r="J248" s="382">
        <v>1</v>
      </c>
      <c r="K248" s="426">
        <v>1.3542000000000001</v>
      </c>
      <c r="L248" s="384"/>
      <c r="M248" s="381"/>
      <c r="N248" s="385"/>
      <c r="O248" s="381"/>
      <c r="P248" s="386"/>
      <c r="GO248" s="377"/>
      <c r="GP248" s="377" t="s">
        <v>1145</v>
      </c>
      <c r="GQ248" s="377" t="s">
        <v>4</v>
      </c>
      <c r="GR248" s="377" t="s">
        <v>4</v>
      </c>
      <c r="GS248" s="377" t="s">
        <v>4</v>
      </c>
      <c r="GT248" s="377" t="s">
        <v>4</v>
      </c>
      <c r="GU248" s="341"/>
      <c r="GV248" s="341"/>
      <c r="GW248" s="341"/>
      <c r="GX248" s="377"/>
      <c r="GY248" s="341"/>
      <c r="GZ248" s="377"/>
      <c r="HA248" s="377"/>
    </row>
    <row r="249" spans="1:209" s="337" customFormat="1" ht="15" x14ac:dyDescent="0.25">
      <c r="A249" s="387"/>
      <c r="B249" s="388" t="s">
        <v>28</v>
      </c>
      <c r="C249" s="1210" t="s">
        <v>132</v>
      </c>
      <c r="D249" s="1210"/>
      <c r="E249" s="1210"/>
      <c r="F249" s="1210"/>
      <c r="G249" s="1210"/>
      <c r="H249" s="389"/>
      <c r="I249" s="390"/>
      <c r="J249" s="390"/>
      <c r="K249" s="390"/>
      <c r="L249" s="391"/>
      <c r="M249" s="390"/>
      <c r="N249" s="391"/>
      <c r="O249" s="390"/>
      <c r="P249" s="392">
        <v>48464.22</v>
      </c>
      <c r="GO249" s="377"/>
      <c r="GP249" s="377"/>
      <c r="GQ249" s="377"/>
      <c r="GR249" s="377"/>
      <c r="GS249" s="377"/>
      <c r="GT249" s="377"/>
      <c r="GU249" s="341" t="s">
        <v>132</v>
      </c>
      <c r="GV249" s="341"/>
      <c r="GW249" s="341"/>
      <c r="GX249" s="377"/>
      <c r="GY249" s="341"/>
      <c r="GZ249" s="377"/>
      <c r="HA249" s="377"/>
    </row>
    <row r="250" spans="1:209" s="337" customFormat="1" ht="15" x14ac:dyDescent="0.25">
      <c r="A250" s="387"/>
      <c r="B250" s="388"/>
      <c r="C250" s="1210" t="s">
        <v>1147</v>
      </c>
      <c r="D250" s="1210"/>
      <c r="E250" s="1210"/>
      <c r="F250" s="1210"/>
      <c r="G250" s="1210"/>
      <c r="H250" s="389" t="s">
        <v>1148</v>
      </c>
      <c r="I250" s="390"/>
      <c r="J250" s="390"/>
      <c r="K250" s="424">
        <v>32.500799999999998</v>
      </c>
      <c r="L250" s="391"/>
      <c r="M250" s="390"/>
      <c r="N250" s="391"/>
      <c r="O250" s="390"/>
      <c r="P250" s="392">
        <v>14205.45</v>
      </c>
      <c r="GO250" s="377"/>
      <c r="GP250" s="377"/>
      <c r="GQ250" s="377"/>
      <c r="GR250" s="377"/>
      <c r="GS250" s="377"/>
      <c r="GT250" s="377"/>
      <c r="GU250" s="341" t="s">
        <v>1147</v>
      </c>
      <c r="GV250" s="341"/>
      <c r="GW250" s="341"/>
      <c r="GX250" s="377"/>
      <c r="GY250" s="341"/>
      <c r="GZ250" s="377"/>
      <c r="HA250" s="377"/>
    </row>
    <row r="251" spans="1:209" s="337" customFormat="1" ht="23.25" x14ac:dyDescent="0.25">
      <c r="A251" s="394"/>
      <c r="B251" s="388" t="s">
        <v>1149</v>
      </c>
      <c r="C251" s="1210" t="s">
        <v>1150</v>
      </c>
      <c r="D251" s="1210"/>
      <c r="E251" s="1210"/>
      <c r="F251" s="1210"/>
      <c r="G251" s="1210"/>
      <c r="H251" s="389" t="s">
        <v>1151</v>
      </c>
      <c r="I251" s="395">
        <v>24</v>
      </c>
      <c r="J251" s="390"/>
      <c r="K251" s="424">
        <v>32.500799999999998</v>
      </c>
      <c r="L251" s="396"/>
      <c r="M251" s="397"/>
      <c r="N251" s="398">
        <v>1491.17</v>
      </c>
      <c r="O251" s="390"/>
      <c r="P251" s="392">
        <v>48464.22</v>
      </c>
      <c r="Q251" s="399"/>
      <c r="R251" s="399"/>
      <c r="GO251" s="377"/>
      <c r="GP251" s="377"/>
      <c r="GQ251" s="377"/>
      <c r="GR251" s="377"/>
      <c r="GS251" s="377"/>
      <c r="GT251" s="377"/>
      <c r="GU251" s="341"/>
      <c r="GV251" s="341" t="s">
        <v>1150</v>
      </c>
      <c r="GW251" s="341"/>
      <c r="GX251" s="377"/>
      <c r="GY251" s="341"/>
      <c r="GZ251" s="377"/>
      <c r="HA251" s="377"/>
    </row>
    <row r="252" spans="1:209" s="337" customFormat="1" ht="15" x14ac:dyDescent="0.25">
      <c r="A252" s="400"/>
      <c r="B252" s="388" t="s">
        <v>1152</v>
      </c>
      <c r="C252" s="1210" t="s">
        <v>1153</v>
      </c>
      <c r="D252" s="1210"/>
      <c r="E252" s="1210"/>
      <c r="F252" s="1210"/>
      <c r="G252" s="1210"/>
      <c r="H252" s="389" t="s">
        <v>1148</v>
      </c>
      <c r="I252" s="395">
        <v>24</v>
      </c>
      <c r="J252" s="390"/>
      <c r="K252" s="424">
        <v>32.500799999999998</v>
      </c>
      <c r="L252" s="391"/>
      <c r="M252" s="390"/>
      <c r="N252" s="401">
        <v>437.08</v>
      </c>
      <c r="O252" s="390"/>
      <c r="P252" s="392">
        <v>14205.45</v>
      </c>
      <c r="GO252" s="377"/>
      <c r="GP252" s="377"/>
      <c r="GQ252" s="377"/>
      <c r="GR252" s="377"/>
      <c r="GS252" s="377"/>
      <c r="GT252" s="377"/>
      <c r="GU252" s="341"/>
      <c r="GV252" s="341"/>
      <c r="GW252" s="341" t="s">
        <v>1153</v>
      </c>
      <c r="GX252" s="377"/>
      <c r="GY252" s="341"/>
      <c r="GZ252" s="377"/>
      <c r="HA252" s="377"/>
    </row>
    <row r="253" spans="1:209" s="337" customFormat="1" ht="15" x14ac:dyDescent="0.25">
      <c r="A253" s="402"/>
      <c r="B253" s="403"/>
      <c r="C253" s="1209" t="s">
        <v>1154</v>
      </c>
      <c r="D253" s="1209"/>
      <c r="E253" s="1209"/>
      <c r="F253" s="1209"/>
      <c r="G253" s="1209"/>
      <c r="H253" s="380"/>
      <c r="I253" s="381"/>
      <c r="J253" s="381"/>
      <c r="K253" s="381"/>
      <c r="L253" s="384"/>
      <c r="M253" s="381"/>
      <c r="N253" s="404"/>
      <c r="O253" s="381"/>
      <c r="P253" s="405">
        <v>62669.67</v>
      </c>
      <c r="Q253" s="399"/>
      <c r="R253" s="399"/>
      <c r="GO253" s="377"/>
      <c r="GP253" s="377"/>
      <c r="GQ253" s="377"/>
      <c r="GR253" s="377"/>
      <c r="GS253" s="377"/>
      <c r="GT253" s="377"/>
      <c r="GU253" s="341"/>
      <c r="GV253" s="341"/>
      <c r="GW253" s="341"/>
      <c r="GX253" s="377" t="s">
        <v>1154</v>
      </c>
      <c r="GY253" s="341"/>
      <c r="GZ253" s="377"/>
      <c r="HA253" s="377"/>
    </row>
    <row r="254" spans="1:209" s="337" customFormat="1" ht="15" x14ac:dyDescent="0.25">
      <c r="A254" s="400"/>
      <c r="B254" s="388"/>
      <c r="C254" s="1210" t="s">
        <v>1155</v>
      </c>
      <c r="D254" s="1210"/>
      <c r="E254" s="1210"/>
      <c r="F254" s="1210"/>
      <c r="G254" s="1210"/>
      <c r="H254" s="389"/>
      <c r="I254" s="390"/>
      <c r="J254" s="390"/>
      <c r="K254" s="390"/>
      <c r="L254" s="391"/>
      <c r="M254" s="390"/>
      <c r="N254" s="391"/>
      <c r="O254" s="390"/>
      <c r="P254" s="392">
        <v>14205.45</v>
      </c>
      <c r="GO254" s="377"/>
      <c r="GP254" s="377"/>
      <c r="GQ254" s="377"/>
      <c r="GR254" s="377"/>
      <c r="GS254" s="377"/>
      <c r="GT254" s="377"/>
      <c r="GU254" s="341"/>
      <c r="GV254" s="341"/>
      <c r="GW254" s="341"/>
      <c r="GX254" s="377"/>
      <c r="GY254" s="341" t="s">
        <v>1155</v>
      </c>
      <c r="GZ254" s="377"/>
      <c r="HA254" s="377"/>
    </row>
    <row r="255" spans="1:209" s="337" customFormat="1" ht="23.25" x14ac:dyDescent="0.25">
      <c r="A255" s="400"/>
      <c r="B255" s="388" t="s">
        <v>1156</v>
      </c>
      <c r="C255" s="1210" t="s">
        <v>1157</v>
      </c>
      <c r="D255" s="1210"/>
      <c r="E255" s="1210"/>
      <c r="F255" s="1210"/>
      <c r="G255" s="1210"/>
      <c r="H255" s="389" t="s">
        <v>1158</v>
      </c>
      <c r="I255" s="395">
        <v>92</v>
      </c>
      <c r="J255" s="390"/>
      <c r="K255" s="395">
        <v>92</v>
      </c>
      <c r="L255" s="391"/>
      <c r="M255" s="390"/>
      <c r="N255" s="391"/>
      <c r="O255" s="390"/>
      <c r="P255" s="392">
        <v>13069.01</v>
      </c>
      <c r="GO255" s="377"/>
      <c r="GP255" s="377"/>
      <c r="GQ255" s="377"/>
      <c r="GR255" s="377"/>
      <c r="GS255" s="377"/>
      <c r="GT255" s="377"/>
      <c r="GU255" s="341"/>
      <c r="GV255" s="341"/>
      <c r="GW255" s="341"/>
      <c r="GX255" s="377"/>
      <c r="GY255" s="341" t="s">
        <v>1157</v>
      </c>
      <c r="GZ255" s="377"/>
      <c r="HA255" s="377"/>
    </row>
    <row r="256" spans="1:209" s="337" customFormat="1" ht="23.25" x14ac:dyDescent="0.25">
      <c r="A256" s="400"/>
      <c r="B256" s="388" t="s">
        <v>1159</v>
      </c>
      <c r="C256" s="1210" t="s">
        <v>1160</v>
      </c>
      <c r="D256" s="1210"/>
      <c r="E256" s="1210"/>
      <c r="F256" s="1210"/>
      <c r="G256" s="1210"/>
      <c r="H256" s="389" t="s">
        <v>1158</v>
      </c>
      <c r="I256" s="395">
        <v>46</v>
      </c>
      <c r="J256" s="390"/>
      <c r="K256" s="395">
        <v>46</v>
      </c>
      <c r="L256" s="391"/>
      <c r="M256" s="390"/>
      <c r="N256" s="391"/>
      <c r="O256" s="390"/>
      <c r="P256" s="392">
        <v>6534.51</v>
      </c>
      <c r="GO256" s="377"/>
      <c r="GP256" s="377"/>
      <c r="GQ256" s="377"/>
      <c r="GR256" s="377"/>
      <c r="GS256" s="377"/>
      <c r="GT256" s="377"/>
      <c r="GU256" s="341"/>
      <c r="GV256" s="341"/>
      <c r="GW256" s="341"/>
      <c r="GX256" s="377"/>
      <c r="GY256" s="341" t="s">
        <v>1160</v>
      </c>
      <c r="GZ256" s="377"/>
      <c r="HA256" s="377"/>
    </row>
    <row r="257" spans="1:211" s="337" customFormat="1" ht="15" x14ac:dyDescent="0.25">
      <c r="A257" s="406"/>
      <c r="B257" s="407"/>
      <c r="C257" s="1209" t="s">
        <v>1161</v>
      </c>
      <c r="D257" s="1209"/>
      <c r="E257" s="1209"/>
      <c r="F257" s="1209"/>
      <c r="G257" s="1209"/>
      <c r="H257" s="380"/>
      <c r="I257" s="381"/>
      <c r="J257" s="381"/>
      <c r="K257" s="381"/>
      <c r="L257" s="384"/>
      <c r="M257" s="381"/>
      <c r="N257" s="404">
        <v>60754.09</v>
      </c>
      <c r="O257" s="381"/>
      <c r="P257" s="405">
        <v>82273.19</v>
      </c>
      <c r="GO257" s="377"/>
      <c r="GP257" s="377"/>
      <c r="GQ257" s="377"/>
      <c r="GR257" s="377"/>
      <c r="GS257" s="377"/>
      <c r="GT257" s="377"/>
      <c r="GU257" s="341"/>
      <c r="GV257" s="341"/>
      <c r="GW257" s="341"/>
      <c r="GX257" s="377"/>
      <c r="GY257" s="341"/>
      <c r="GZ257" s="377" t="s">
        <v>1161</v>
      </c>
      <c r="HA257" s="377"/>
    </row>
    <row r="258" spans="1:211" s="337" customFormat="1" ht="0.75" customHeight="1" x14ac:dyDescent="0.25">
      <c r="A258" s="408"/>
      <c r="B258" s="409"/>
      <c r="C258" s="409"/>
      <c r="D258" s="409"/>
      <c r="E258" s="409"/>
      <c r="F258" s="409"/>
      <c r="G258" s="409"/>
      <c r="H258" s="410"/>
      <c r="I258" s="411"/>
      <c r="J258" s="411"/>
      <c r="K258" s="411"/>
      <c r="L258" s="412"/>
      <c r="M258" s="411"/>
      <c r="N258" s="412"/>
      <c r="O258" s="411"/>
      <c r="P258" s="413"/>
      <c r="GO258" s="377"/>
      <c r="GP258" s="377"/>
      <c r="GQ258" s="377"/>
      <c r="GR258" s="377"/>
      <c r="GS258" s="377"/>
      <c r="GT258" s="377"/>
      <c r="GU258" s="341"/>
      <c r="GV258" s="341"/>
      <c r="GW258" s="341"/>
      <c r="GX258" s="377"/>
      <c r="GY258" s="341"/>
      <c r="GZ258" s="377"/>
      <c r="HA258" s="377"/>
    </row>
    <row r="259" spans="1:211" s="337" customFormat="1" ht="68.25" x14ac:dyDescent="0.25">
      <c r="A259" s="378" t="s">
        <v>1228</v>
      </c>
      <c r="B259" s="379" t="s">
        <v>1162</v>
      </c>
      <c r="C259" s="1211" t="s">
        <v>1163</v>
      </c>
      <c r="D259" s="1211"/>
      <c r="E259" s="1211"/>
      <c r="F259" s="1211"/>
      <c r="G259" s="1211"/>
      <c r="H259" s="380" t="s">
        <v>1164</v>
      </c>
      <c r="I259" s="381">
        <v>1624.8</v>
      </c>
      <c r="J259" s="382">
        <v>1</v>
      </c>
      <c r="K259" s="414">
        <v>1624.8</v>
      </c>
      <c r="L259" s="384"/>
      <c r="M259" s="381"/>
      <c r="N259" s="415">
        <v>76.260000000000005</v>
      </c>
      <c r="O259" s="381"/>
      <c r="P259" s="405">
        <v>123907.25</v>
      </c>
      <c r="GO259" s="377"/>
      <c r="GP259" s="377" t="s">
        <v>1163</v>
      </c>
      <c r="GQ259" s="377" t="s">
        <v>4</v>
      </c>
      <c r="GR259" s="377" t="s">
        <v>4</v>
      </c>
      <c r="GS259" s="377" t="s">
        <v>4</v>
      </c>
      <c r="GT259" s="377" t="s">
        <v>4</v>
      </c>
      <c r="GU259" s="341"/>
      <c r="GV259" s="341"/>
      <c r="GW259" s="341"/>
      <c r="GX259" s="377"/>
      <c r="GY259" s="341"/>
      <c r="GZ259" s="377"/>
      <c r="HA259" s="377"/>
    </row>
    <row r="260" spans="1:211" s="337" customFormat="1" ht="15" x14ac:dyDescent="0.25">
      <c r="A260" s="406"/>
      <c r="B260" s="407"/>
      <c r="C260" s="1209" t="s">
        <v>1161</v>
      </c>
      <c r="D260" s="1209"/>
      <c r="E260" s="1209"/>
      <c r="F260" s="1209"/>
      <c r="G260" s="1209"/>
      <c r="H260" s="380"/>
      <c r="I260" s="381"/>
      <c r="J260" s="381"/>
      <c r="K260" s="381"/>
      <c r="L260" s="384"/>
      <c r="M260" s="381"/>
      <c r="N260" s="384"/>
      <c r="O260" s="381"/>
      <c r="P260" s="405">
        <v>123907.25</v>
      </c>
      <c r="GO260" s="377"/>
      <c r="GP260" s="377"/>
      <c r="GQ260" s="377"/>
      <c r="GR260" s="377"/>
      <c r="GS260" s="377"/>
      <c r="GT260" s="377"/>
      <c r="GU260" s="341"/>
      <c r="GV260" s="341"/>
      <c r="GW260" s="341"/>
      <c r="GX260" s="377"/>
      <c r="GY260" s="341"/>
      <c r="GZ260" s="377" t="s">
        <v>1161</v>
      </c>
      <c r="HA260" s="377"/>
    </row>
    <row r="261" spans="1:211" s="337" customFormat="1" ht="0.75" customHeight="1" x14ac:dyDescent="0.25">
      <c r="A261" s="408"/>
      <c r="B261" s="409"/>
      <c r="C261" s="409"/>
      <c r="D261" s="409"/>
      <c r="E261" s="409"/>
      <c r="F261" s="409"/>
      <c r="G261" s="409"/>
      <c r="H261" s="410"/>
      <c r="I261" s="411"/>
      <c r="J261" s="411"/>
      <c r="K261" s="411"/>
      <c r="L261" s="412"/>
      <c r="M261" s="411"/>
      <c r="N261" s="412"/>
      <c r="O261" s="411"/>
      <c r="P261" s="413"/>
      <c r="GO261" s="377"/>
      <c r="GP261" s="377"/>
      <c r="GQ261" s="377"/>
      <c r="GR261" s="377"/>
      <c r="GS261" s="377"/>
      <c r="GT261" s="377"/>
      <c r="GU261" s="341"/>
      <c r="GV261" s="341"/>
      <c r="GW261" s="341"/>
      <c r="GX261" s="377"/>
      <c r="GY261" s="341"/>
      <c r="GZ261" s="377"/>
      <c r="HA261" s="377"/>
    </row>
    <row r="262" spans="1:211" s="337" customFormat="1" ht="23.25" x14ac:dyDescent="0.25">
      <c r="A262" s="378" t="s">
        <v>1229</v>
      </c>
      <c r="B262" s="379" t="s">
        <v>1230</v>
      </c>
      <c r="C262" s="1211" t="s">
        <v>1231</v>
      </c>
      <c r="D262" s="1211"/>
      <c r="E262" s="1211"/>
      <c r="F262" s="1211"/>
      <c r="G262" s="1211"/>
      <c r="H262" s="380" t="s">
        <v>1232</v>
      </c>
      <c r="I262" s="381">
        <v>135.41999999999999</v>
      </c>
      <c r="J262" s="382">
        <v>1</v>
      </c>
      <c r="K262" s="416">
        <v>135.41999999999999</v>
      </c>
      <c r="L262" s="384"/>
      <c r="M262" s="381"/>
      <c r="N262" s="385"/>
      <c r="O262" s="381"/>
      <c r="P262" s="386"/>
      <c r="GO262" s="377"/>
      <c r="GP262" s="377" t="s">
        <v>1231</v>
      </c>
      <c r="GQ262" s="377" t="s">
        <v>4</v>
      </c>
      <c r="GR262" s="377" t="s">
        <v>4</v>
      </c>
      <c r="GS262" s="377" t="s">
        <v>4</v>
      </c>
      <c r="GT262" s="377" t="s">
        <v>4</v>
      </c>
      <c r="GU262" s="341"/>
      <c r="GV262" s="341"/>
      <c r="GW262" s="341"/>
      <c r="GX262" s="377"/>
      <c r="GY262" s="341"/>
      <c r="GZ262" s="377"/>
      <c r="HA262" s="377"/>
    </row>
    <row r="263" spans="1:211" s="337" customFormat="1" ht="15" x14ac:dyDescent="0.25">
      <c r="A263" s="387"/>
      <c r="B263" s="388" t="s">
        <v>28</v>
      </c>
      <c r="C263" s="1210" t="s">
        <v>132</v>
      </c>
      <c r="D263" s="1210"/>
      <c r="E263" s="1210"/>
      <c r="F263" s="1210"/>
      <c r="G263" s="1210"/>
      <c r="H263" s="389"/>
      <c r="I263" s="390"/>
      <c r="J263" s="390"/>
      <c r="K263" s="390"/>
      <c r="L263" s="391"/>
      <c r="M263" s="390"/>
      <c r="N263" s="391"/>
      <c r="O263" s="390"/>
      <c r="P263" s="392">
        <v>486878.48</v>
      </c>
      <c r="GO263" s="377"/>
      <c r="GP263" s="377"/>
      <c r="GQ263" s="377"/>
      <c r="GR263" s="377"/>
      <c r="GS263" s="377"/>
      <c r="GT263" s="377"/>
      <c r="GU263" s="341" t="s">
        <v>132</v>
      </c>
      <c r="GV263" s="341"/>
      <c r="GW263" s="341"/>
      <c r="GX263" s="377"/>
      <c r="GY263" s="341"/>
      <c r="GZ263" s="377"/>
      <c r="HA263" s="377"/>
    </row>
    <row r="264" spans="1:211" s="337" customFormat="1" ht="15" x14ac:dyDescent="0.25">
      <c r="A264" s="387"/>
      <c r="B264" s="388"/>
      <c r="C264" s="1210" t="s">
        <v>1147</v>
      </c>
      <c r="D264" s="1210"/>
      <c r="E264" s="1210"/>
      <c r="F264" s="1210"/>
      <c r="G264" s="1210"/>
      <c r="H264" s="389" t="s">
        <v>1148</v>
      </c>
      <c r="I264" s="390"/>
      <c r="J264" s="390"/>
      <c r="K264" s="424">
        <v>292.50720000000001</v>
      </c>
      <c r="L264" s="391"/>
      <c r="M264" s="390"/>
      <c r="N264" s="391"/>
      <c r="O264" s="390"/>
      <c r="P264" s="392">
        <v>127336.02</v>
      </c>
      <c r="GO264" s="377"/>
      <c r="GP264" s="377"/>
      <c r="GQ264" s="377"/>
      <c r="GR264" s="377"/>
      <c r="GS264" s="377"/>
      <c r="GT264" s="377"/>
      <c r="GU264" s="341" t="s">
        <v>1147</v>
      </c>
      <c r="GV264" s="341"/>
      <c r="GW264" s="341"/>
      <c r="GX264" s="377"/>
      <c r="GY264" s="341"/>
      <c r="GZ264" s="377"/>
      <c r="HA264" s="377"/>
    </row>
    <row r="265" spans="1:211" s="337" customFormat="1" ht="15" x14ac:dyDescent="0.25">
      <c r="A265" s="394"/>
      <c r="B265" s="388" t="s">
        <v>1233</v>
      </c>
      <c r="C265" s="1210" t="s">
        <v>1234</v>
      </c>
      <c r="D265" s="1210"/>
      <c r="E265" s="1210"/>
      <c r="F265" s="1210"/>
      <c r="G265" s="1210"/>
      <c r="H265" s="389" t="s">
        <v>1151</v>
      </c>
      <c r="I265" s="417">
        <v>0.06</v>
      </c>
      <c r="J265" s="390"/>
      <c r="K265" s="424">
        <v>8.1251999999999995</v>
      </c>
      <c r="L265" s="420">
        <v>828.16</v>
      </c>
      <c r="M265" s="421">
        <v>1.36</v>
      </c>
      <c r="N265" s="398">
        <v>1126.3</v>
      </c>
      <c r="O265" s="390"/>
      <c r="P265" s="392">
        <v>9151.41</v>
      </c>
      <c r="Q265" s="399"/>
      <c r="R265" s="399"/>
      <c r="GO265" s="377"/>
      <c r="GP265" s="377"/>
      <c r="GQ265" s="377"/>
      <c r="GR265" s="377"/>
      <c r="GS265" s="377"/>
      <c r="GT265" s="377"/>
      <c r="GU265" s="341"/>
      <c r="GV265" s="341" t="s">
        <v>1234</v>
      </c>
      <c r="GW265" s="341"/>
      <c r="GX265" s="377"/>
      <c r="GY265" s="341"/>
      <c r="GZ265" s="377"/>
      <c r="HA265" s="377"/>
    </row>
    <row r="266" spans="1:211" s="337" customFormat="1" ht="15" x14ac:dyDescent="0.25">
      <c r="A266" s="400"/>
      <c r="B266" s="388" t="s">
        <v>1191</v>
      </c>
      <c r="C266" s="1210" t="s">
        <v>1192</v>
      </c>
      <c r="D266" s="1210"/>
      <c r="E266" s="1210"/>
      <c r="F266" s="1210"/>
      <c r="G266" s="1210"/>
      <c r="H266" s="389" t="s">
        <v>1148</v>
      </c>
      <c r="I266" s="417">
        <v>0.06</v>
      </c>
      <c r="J266" s="390"/>
      <c r="K266" s="424">
        <v>8.1251999999999995</v>
      </c>
      <c r="L266" s="391"/>
      <c r="M266" s="390"/>
      <c r="N266" s="401">
        <v>373.94</v>
      </c>
      <c r="O266" s="390"/>
      <c r="P266" s="392">
        <v>3038.34</v>
      </c>
      <c r="GO266" s="377"/>
      <c r="GP266" s="377"/>
      <c r="GQ266" s="377"/>
      <c r="GR266" s="377"/>
      <c r="GS266" s="377"/>
      <c r="GT266" s="377"/>
      <c r="GU266" s="341"/>
      <c r="GV266" s="341"/>
      <c r="GW266" s="341" t="s">
        <v>1192</v>
      </c>
      <c r="GX266" s="377"/>
      <c r="GY266" s="341"/>
      <c r="GZ266" s="377"/>
      <c r="HA266" s="377"/>
    </row>
    <row r="267" spans="1:211" s="337" customFormat="1" ht="23.25" x14ac:dyDescent="0.25">
      <c r="A267" s="394"/>
      <c r="B267" s="388" t="s">
        <v>1149</v>
      </c>
      <c r="C267" s="1210" t="s">
        <v>1150</v>
      </c>
      <c r="D267" s="1210"/>
      <c r="E267" s="1210"/>
      <c r="F267" s="1210"/>
      <c r="G267" s="1210"/>
      <c r="H267" s="389" t="s">
        <v>1151</v>
      </c>
      <c r="I267" s="418">
        <v>2.1</v>
      </c>
      <c r="J267" s="390"/>
      <c r="K267" s="393">
        <v>284.38200000000001</v>
      </c>
      <c r="L267" s="396"/>
      <c r="M267" s="397"/>
      <c r="N267" s="398">
        <v>1491.17</v>
      </c>
      <c r="O267" s="390"/>
      <c r="P267" s="392">
        <v>424061.91</v>
      </c>
      <c r="Q267" s="399"/>
      <c r="R267" s="399"/>
      <c r="GO267" s="377"/>
      <c r="GP267" s="377"/>
      <c r="GQ267" s="377"/>
      <c r="GR267" s="377"/>
      <c r="GS267" s="377"/>
      <c r="GT267" s="377"/>
      <c r="GU267" s="341"/>
      <c r="GV267" s="341" t="s">
        <v>1150</v>
      </c>
      <c r="GW267" s="341"/>
      <c r="GX267" s="377"/>
      <c r="GY267" s="341"/>
      <c r="GZ267" s="377"/>
      <c r="HA267" s="377"/>
    </row>
    <row r="268" spans="1:211" s="337" customFormat="1" ht="15" x14ac:dyDescent="0.25">
      <c r="A268" s="400"/>
      <c r="B268" s="388" t="s">
        <v>1152</v>
      </c>
      <c r="C268" s="1210" t="s">
        <v>1153</v>
      </c>
      <c r="D268" s="1210"/>
      <c r="E268" s="1210"/>
      <c r="F268" s="1210"/>
      <c r="G268" s="1210"/>
      <c r="H268" s="389" t="s">
        <v>1148</v>
      </c>
      <c r="I268" s="418">
        <v>2.1</v>
      </c>
      <c r="J268" s="390"/>
      <c r="K268" s="393">
        <v>284.38200000000001</v>
      </c>
      <c r="L268" s="391"/>
      <c r="M268" s="390"/>
      <c r="N268" s="401">
        <v>437.08</v>
      </c>
      <c r="O268" s="390"/>
      <c r="P268" s="392">
        <v>124297.68</v>
      </c>
      <c r="GO268" s="377"/>
      <c r="GP268" s="377"/>
      <c r="GQ268" s="377"/>
      <c r="GR268" s="377"/>
      <c r="GS268" s="377"/>
      <c r="GT268" s="377"/>
      <c r="GU268" s="341"/>
      <c r="GV268" s="341"/>
      <c r="GW268" s="341" t="s">
        <v>1153</v>
      </c>
      <c r="GX268" s="377"/>
      <c r="GY268" s="341"/>
      <c r="GZ268" s="377"/>
      <c r="HA268" s="377"/>
    </row>
    <row r="269" spans="1:211" s="337" customFormat="1" ht="23.25" x14ac:dyDescent="0.25">
      <c r="A269" s="394"/>
      <c r="B269" s="388" t="s">
        <v>1235</v>
      </c>
      <c r="C269" s="1210" t="s">
        <v>1236</v>
      </c>
      <c r="D269" s="1210"/>
      <c r="E269" s="1210"/>
      <c r="F269" s="1210"/>
      <c r="G269" s="1210"/>
      <c r="H269" s="389" t="s">
        <v>1151</v>
      </c>
      <c r="I269" s="417">
        <v>0.38</v>
      </c>
      <c r="J269" s="390"/>
      <c r="K269" s="424">
        <v>51.459600000000002</v>
      </c>
      <c r="L269" s="420">
        <v>847.85</v>
      </c>
      <c r="M269" s="421">
        <v>1.23</v>
      </c>
      <c r="N269" s="398">
        <v>1042.8599999999999</v>
      </c>
      <c r="O269" s="390"/>
      <c r="P269" s="392">
        <v>53665.16</v>
      </c>
      <c r="Q269" s="399"/>
      <c r="R269" s="399"/>
      <c r="GO269" s="377"/>
      <c r="GP269" s="377"/>
      <c r="GQ269" s="377"/>
      <c r="GR269" s="377"/>
      <c r="GS269" s="377"/>
      <c r="GT269" s="377"/>
      <c r="GU269" s="341"/>
      <c r="GV269" s="341" t="s">
        <v>1236</v>
      </c>
      <c r="GW269" s="341"/>
      <c r="GX269" s="377"/>
      <c r="GY269" s="341"/>
      <c r="GZ269" s="377"/>
      <c r="HA269" s="377"/>
    </row>
    <row r="270" spans="1:211" s="337" customFormat="1" ht="15" x14ac:dyDescent="0.25">
      <c r="A270" s="387"/>
      <c r="B270" s="388" t="s">
        <v>36</v>
      </c>
      <c r="C270" s="1210" t="s">
        <v>134</v>
      </c>
      <c r="D270" s="1210"/>
      <c r="E270" s="1210"/>
      <c r="F270" s="1210"/>
      <c r="G270" s="1210"/>
      <c r="H270" s="389"/>
      <c r="I270" s="390"/>
      <c r="J270" s="390"/>
      <c r="K270" s="390"/>
      <c r="L270" s="391"/>
      <c r="M270" s="390"/>
      <c r="N270" s="391"/>
      <c r="O270" s="390"/>
      <c r="P270" s="392">
        <v>22323.13</v>
      </c>
      <c r="GO270" s="377"/>
      <c r="GP270" s="377"/>
      <c r="GQ270" s="377"/>
      <c r="GR270" s="377"/>
      <c r="GS270" s="377"/>
      <c r="GT270" s="377"/>
      <c r="GU270" s="341" t="s">
        <v>134</v>
      </c>
      <c r="GV270" s="341"/>
      <c r="GW270" s="341"/>
      <c r="GX270" s="377"/>
      <c r="GY270" s="341"/>
      <c r="GZ270" s="377"/>
      <c r="HA270" s="377"/>
    </row>
    <row r="271" spans="1:211" s="337" customFormat="1" ht="15" x14ac:dyDescent="0.25">
      <c r="A271" s="394"/>
      <c r="B271" s="388" t="s">
        <v>1237</v>
      </c>
      <c r="C271" s="1210" t="s">
        <v>1238</v>
      </c>
      <c r="D271" s="1210"/>
      <c r="E271" s="1210"/>
      <c r="F271" s="1210"/>
      <c r="G271" s="1210"/>
      <c r="H271" s="389" t="s">
        <v>1164</v>
      </c>
      <c r="I271" s="424">
        <v>3.3999999999999998E-3</v>
      </c>
      <c r="J271" s="390"/>
      <c r="K271" s="427">
        <v>0.460428</v>
      </c>
      <c r="L271" s="425">
        <v>33436.85</v>
      </c>
      <c r="M271" s="421">
        <v>1.45</v>
      </c>
      <c r="N271" s="398">
        <v>48483.43</v>
      </c>
      <c r="O271" s="390"/>
      <c r="P271" s="392">
        <v>22323.13</v>
      </c>
      <c r="Q271" s="399"/>
      <c r="R271" s="399"/>
      <c r="GO271" s="377"/>
      <c r="GP271" s="377"/>
      <c r="GQ271" s="377"/>
      <c r="GR271" s="377"/>
      <c r="GS271" s="377"/>
      <c r="GT271" s="377"/>
      <c r="GU271" s="341"/>
      <c r="GV271" s="341" t="s">
        <v>1238</v>
      </c>
      <c r="GW271" s="341"/>
      <c r="GX271" s="377"/>
      <c r="GY271" s="341"/>
      <c r="GZ271" s="377"/>
      <c r="HA271" s="377"/>
    </row>
    <row r="272" spans="1:211" s="337" customFormat="1" ht="15" x14ac:dyDescent="0.25">
      <c r="A272" s="428" t="s">
        <v>1239</v>
      </c>
      <c r="B272" s="429" t="s">
        <v>1240</v>
      </c>
      <c r="C272" s="1212" t="s">
        <v>1241</v>
      </c>
      <c r="D272" s="1212"/>
      <c r="E272" s="1212"/>
      <c r="F272" s="1212"/>
      <c r="G272" s="1212"/>
      <c r="H272" s="430" t="s">
        <v>1212</v>
      </c>
      <c r="I272" s="431">
        <v>15.8</v>
      </c>
      <c r="J272" s="432"/>
      <c r="K272" s="433">
        <v>2139.636</v>
      </c>
      <c r="L272" s="434"/>
      <c r="M272" s="432"/>
      <c r="N272" s="434"/>
      <c r="O272" s="432"/>
      <c r="P272" s="435"/>
      <c r="GO272" s="377"/>
      <c r="GP272" s="377"/>
      <c r="GQ272" s="377"/>
      <c r="GR272" s="377"/>
      <c r="GS272" s="377"/>
      <c r="GT272" s="377"/>
      <c r="GU272" s="341"/>
      <c r="GV272" s="341"/>
      <c r="GW272" s="341"/>
      <c r="GX272" s="377"/>
      <c r="GY272" s="341"/>
      <c r="GZ272" s="377"/>
      <c r="HA272" s="377"/>
      <c r="HC272" s="436" t="s">
        <v>1241</v>
      </c>
    </row>
    <row r="273" spans="1:213" s="337" customFormat="1" ht="15" x14ac:dyDescent="0.25">
      <c r="A273" s="428" t="s">
        <v>1239</v>
      </c>
      <c r="B273" s="429" t="s">
        <v>1242</v>
      </c>
      <c r="C273" s="1212" t="s">
        <v>1243</v>
      </c>
      <c r="D273" s="1212"/>
      <c r="E273" s="1212"/>
      <c r="F273" s="1212"/>
      <c r="G273" s="1212"/>
      <c r="H273" s="430" t="s">
        <v>1244</v>
      </c>
      <c r="I273" s="431">
        <v>2.7</v>
      </c>
      <c r="J273" s="432"/>
      <c r="K273" s="433">
        <v>365.63400000000001</v>
      </c>
      <c r="L273" s="434"/>
      <c r="M273" s="432"/>
      <c r="N273" s="434"/>
      <c r="O273" s="432"/>
      <c r="P273" s="435"/>
      <c r="GO273" s="377"/>
      <c r="GP273" s="377"/>
      <c r="GQ273" s="377"/>
      <c r="GR273" s="377"/>
      <c r="GS273" s="377"/>
      <c r="GT273" s="377"/>
      <c r="GU273" s="341"/>
      <c r="GV273" s="341"/>
      <c r="GW273" s="341"/>
      <c r="GX273" s="377"/>
      <c r="GY273" s="341"/>
      <c r="GZ273" s="377"/>
      <c r="HA273" s="377"/>
      <c r="HC273" s="436" t="s">
        <v>1243</v>
      </c>
    </row>
    <row r="274" spans="1:213" s="337" customFormat="1" ht="15" x14ac:dyDescent="0.25">
      <c r="A274" s="402"/>
      <c r="B274" s="403"/>
      <c r="C274" s="1209" t="s">
        <v>1154</v>
      </c>
      <c r="D274" s="1209"/>
      <c r="E274" s="1209"/>
      <c r="F274" s="1209"/>
      <c r="G274" s="1209"/>
      <c r="H274" s="380"/>
      <c r="I274" s="381"/>
      <c r="J274" s="381"/>
      <c r="K274" s="381"/>
      <c r="L274" s="384"/>
      <c r="M274" s="381"/>
      <c r="N274" s="404"/>
      <c r="O274" s="381"/>
      <c r="P274" s="405">
        <v>636537.63</v>
      </c>
      <c r="Q274" s="399"/>
      <c r="R274" s="399"/>
      <c r="GO274" s="377"/>
      <c r="GP274" s="377"/>
      <c r="GQ274" s="377"/>
      <c r="GR274" s="377"/>
      <c r="GS274" s="377"/>
      <c r="GT274" s="377"/>
      <c r="GU274" s="341"/>
      <c r="GV274" s="341"/>
      <c r="GW274" s="341"/>
      <c r="GX274" s="377" t="s">
        <v>1154</v>
      </c>
      <c r="GY274" s="341"/>
      <c r="GZ274" s="377"/>
      <c r="HA274" s="377"/>
      <c r="HC274" s="436"/>
    </row>
    <row r="275" spans="1:213" s="337" customFormat="1" ht="15" x14ac:dyDescent="0.25">
      <c r="A275" s="400"/>
      <c r="B275" s="388"/>
      <c r="C275" s="1210" t="s">
        <v>1155</v>
      </c>
      <c r="D275" s="1210"/>
      <c r="E275" s="1210"/>
      <c r="F275" s="1210"/>
      <c r="G275" s="1210"/>
      <c r="H275" s="389"/>
      <c r="I275" s="390"/>
      <c r="J275" s="390"/>
      <c r="K275" s="390"/>
      <c r="L275" s="391"/>
      <c r="M275" s="390"/>
      <c r="N275" s="391"/>
      <c r="O275" s="390"/>
      <c r="P275" s="392">
        <v>127336.02</v>
      </c>
      <c r="GO275" s="377"/>
      <c r="GP275" s="377"/>
      <c r="GQ275" s="377"/>
      <c r="GR275" s="377"/>
      <c r="GS275" s="377"/>
      <c r="GT275" s="377"/>
      <c r="GU275" s="341"/>
      <c r="GV275" s="341"/>
      <c r="GW275" s="341"/>
      <c r="GX275" s="377"/>
      <c r="GY275" s="341" t="s">
        <v>1155</v>
      </c>
      <c r="GZ275" s="377"/>
      <c r="HA275" s="377"/>
      <c r="HC275" s="436"/>
    </row>
    <row r="276" spans="1:213" s="337" customFormat="1" ht="23.25" x14ac:dyDescent="0.25">
      <c r="A276" s="400"/>
      <c r="B276" s="388" t="s">
        <v>1222</v>
      </c>
      <c r="C276" s="1210" t="s">
        <v>1223</v>
      </c>
      <c r="D276" s="1210"/>
      <c r="E276" s="1210"/>
      <c r="F276" s="1210"/>
      <c r="G276" s="1210"/>
      <c r="H276" s="389" t="s">
        <v>1158</v>
      </c>
      <c r="I276" s="395">
        <v>89</v>
      </c>
      <c r="J276" s="390"/>
      <c r="K276" s="395">
        <v>89</v>
      </c>
      <c r="L276" s="391"/>
      <c r="M276" s="390"/>
      <c r="N276" s="391"/>
      <c r="O276" s="390"/>
      <c r="P276" s="392">
        <v>113329.06</v>
      </c>
      <c r="GO276" s="377"/>
      <c r="GP276" s="377"/>
      <c r="GQ276" s="377"/>
      <c r="GR276" s="377"/>
      <c r="GS276" s="377"/>
      <c r="GT276" s="377"/>
      <c r="GU276" s="341"/>
      <c r="GV276" s="341"/>
      <c r="GW276" s="341"/>
      <c r="GX276" s="377"/>
      <c r="GY276" s="341" t="s">
        <v>1223</v>
      </c>
      <c r="GZ276" s="377"/>
      <c r="HA276" s="377"/>
      <c r="HC276" s="436"/>
    </row>
    <row r="277" spans="1:213" s="337" customFormat="1" ht="23.25" x14ac:dyDescent="0.25">
      <c r="A277" s="400"/>
      <c r="B277" s="388" t="s">
        <v>1224</v>
      </c>
      <c r="C277" s="1210" t="s">
        <v>1225</v>
      </c>
      <c r="D277" s="1210"/>
      <c r="E277" s="1210"/>
      <c r="F277" s="1210"/>
      <c r="G277" s="1210"/>
      <c r="H277" s="389" t="s">
        <v>1158</v>
      </c>
      <c r="I277" s="395">
        <v>41</v>
      </c>
      <c r="J277" s="390"/>
      <c r="K277" s="395">
        <v>41</v>
      </c>
      <c r="L277" s="391"/>
      <c r="M277" s="390"/>
      <c r="N277" s="391"/>
      <c r="O277" s="390"/>
      <c r="P277" s="392">
        <v>52207.77</v>
      </c>
      <c r="GO277" s="377"/>
      <c r="GP277" s="377"/>
      <c r="GQ277" s="377"/>
      <c r="GR277" s="377"/>
      <c r="GS277" s="377"/>
      <c r="GT277" s="377"/>
      <c r="GU277" s="341"/>
      <c r="GV277" s="341"/>
      <c r="GW277" s="341"/>
      <c r="GX277" s="377"/>
      <c r="GY277" s="341" t="s">
        <v>1225</v>
      </c>
      <c r="GZ277" s="377"/>
      <c r="HA277" s="377"/>
      <c r="HC277" s="436"/>
    </row>
    <row r="278" spans="1:213" s="337" customFormat="1" ht="15" x14ac:dyDescent="0.25">
      <c r="A278" s="406"/>
      <c r="B278" s="407"/>
      <c r="C278" s="1209" t="s">
        <v>1161</v>
      </c>
      <c r="D278" s="1209"/>
      <c r="E278" s="1209"/>
      <c r="F278" s="1209"/>
      <c r="G278" s="1209"/>
      <c r="H278" s="380"/>
      <c r="I278" s="381"/>
      <c r="J278" s="381"/>
      <c r="K278" s="381"/>
      <c r="L278" s="384"/>
      <c r="M278" s="381"/>
      <c r="N278" s="404">
        <v>5922.87</v>
      </c>
      <c r="O278" s="381"/>
      <c r="P278" s="405">
        <v>802074.46</v>
      </c>
      <c r="GO278" s="377"/>
      <c r="GP278" s="377"/>
      <c r="GQ278" s="377"/>
      <c r="GR278" s="377"/>
      <c r="GS278" s="377"/>
      <c r="GT278" s="377"/>
      <c r="GU278" s="341"/>
      <c r="GV278" s="341"/>
      <c r="GW278" s="341"/>
      <c r="GX278" s="377"/>
      <c r="GY278" s="341"/>
      <c r="GZ278" s="377" t="s">
        <v>1161</v>
      </c>
      <c r="HA278" s="377"/>
      <c r="HC278" s="436"/>
    </row>
    <row r="279" spans="1:213" s="337" customFormat="1" ht="0.75" customHeight="1" x14ac:dyDescent="0.25">
      <c r="A279" s="408"/>
      <c r="B279" s="409"/>
      <c r="C279" s="409"/>
      <c r="D279" s="409"/>
      <c r="E279" s="409"/>
      <c r="F279" s="409"/>
      <c r="G279" s="409"/>
      <c r="H279" s="410"/>
      <c r="I279" s="411"/>
      <c r="J279" s="411"/>
      <c r="K279" s="411"/>
      <c r="L279" s="412"/>
      <c r="M279" s="411"/>
      <c r="N279" s="412"/>
      <c r="O279" s="411"/>
      <c r="P279" s="413"/>
      <c r="GO279" s="377"/>
      <c r="GP279" s="377"/>
      <c r="GQ279" s="377"/>
      <c r="GR279" s="377"/>
      <c r="GS279" s="377"/>
      <c r="GT279" s="377"/>
      <c r="GU279" s="341"/>
      <c r="GV279" s="341"/>
      <c r="GW279" s="341"/>
      <c r="GX279" s="377"/>
      <c r="GY279" s="341"/>
      <c r="GZ279" s="377"/>
      <c r="HA279" s="377"/>
      <c r="HC279" s="436"/>
    </row>
    <row r="280" spans="1:213" s="337" customFormat="1" ht="15" x14ac:dyDescent="0.25">
      <c r="A280" s="378" t="s">
        <v>1245</v>
      </c>
      <c r="B280" s="379" t="s">
        <v>1246</v>
      </c>
      <c r="C280" s="1211" t="s">
        <v>1247</v>
      </c>
      <c r="D280" s="1211"/>
      <c r="E280" s="1211"/>
      <c r="F280" s="1211"/>
      <c r="G280" s="1211"/>
      <c r="H280" s="380" t="s">
        <v>1244</v>
      </c>
      <c r="I280" s="381">
        <v>365.63</v>
      </c>
      <c r="J280" s="382">
        <v>1</v>
      </c>
      <c r="K280" s="416">
        <v>365.63</v>
      </c>
      <c r="L280" s="437">
        <v>149.15</v>
      </c>
      <c r="M280" s="416">
        <v>1.1599999999999999</v>
      </c>
      <c r="N280" s="415">
        <v>173.01</v>
      </c>
      <c r="O280" s="381"/>
      <c r="P280" s="405">
        <v>63257.65</v>
      </c>
      <c r="GO280" s="377"/>
      <c r="GP280" s="377" t="s">
        <v>1247</v>
      </c>
      <c r="GQ280" s="377" t="s">
        <v>4</v>
      </c>
      <c r="GR280" s="377" t="s">
        <v>4</v>
      </c>
      <c r="GS280" s="377" t="s">
        <v>4</v>
      </c>
      <c r="GT280" s="377" t="s">
        <v>4</v>
      </c>
      <c r="GU280" s="341"/>
      <c r="GV280" s="341"/>
      <c r="GW280" s="341"/>
      <c r="GX280" s="377"/>
      <c r="GY280" s="341"/>
      <c r="GZ280" s="377"/>
      <c r="HA280" s="377"/>
      <c r="HC280" s="436"/>
    </row>
    <row r="281" spans="1:213" s="337" customFormat="1" ht="15" x14ac:dyDescent="0.25">
      <c r="A281" s="406"/>
      <c r="B281" s="407"/>
      <c r="C281" s="1209" t="s">
        <v>1161</v>
      </c>
      <c r="D281" s="1209"/>
      <c r="E281" s="1209"/>
      <c r="F281" s="1209"/>
      <c r="G281" s="1209"/>
      <c r="H281" s="380"/>
      <c r="I281" s="381"/>
      <c r="J281" s="381"/>
      <c r="K281" s="381"/>
      <c r="L281" s="384"/>
      <c r="M281" s="381"/>
      <c r="N281" s="384"/>
      <c r="O281" s="381"/>
      <c r="P281" s="405">
        <v>63257.65</v>
      </c>
      <c r="GO281" s="377"/>
      <c r="GP281" s="377"/>
      <c r="GQ281" s="377"/>
      <c r="GR281" s="377"/>
      <c r="GS281" s="377"/>
      <c r="GT281" s="377"/>
      <c r="GU281" s="341"/>
      <c r="GV281" s="341"/>
      <c r="GW281" s="341"/>
      <c r="GX281" s="377"/>
      <c r="GY281" s="341"/>
      <c r="GZ281" s="377" t="s">
        <v>1161</v>
      </c>
      <c r="HA281" s="377"/>
      <c r="HC281" s="436"/>
    </row>
    <row r="282" spans="1:213" s="337" customFormat="1" ht="0.75" customHeight="1" x14ac:dyDescent="0.25">
      <c r="A282" s="408"/>
      <c r="B282" s="409"/>
      <c r="C282" s="409"/>
      <c r="D282" s="409"/>
      <c r="E282" s="409"/>
      <c r="F282" s="409"/>
      <c r="G282" s="409"/>
      <c r="H282" s="410"/>
      <c r="I282" s="411"/>
      <c r="J282" s="411"/>
      <c r="K282" s="411"/>
      <c r="L282" s="412"/>
      <c r="M282" s="411"/>
      <c r="N282" s="412"/>
      <c r="O282" s="411"/>
      <c r="P282" s="413"/>
      <c r="GO282" s="377"/>
      <c r="GP282" s="377"/>
      <c r="GQ282" s="377"/>
      <c r="GR282" s="377"/>
      <c r="GS282" s="377"/>
      <c r="GT282" s="377"/>
      <c r="GU282" s="341"/>
      <c r="GV282" s="341"/>
      <c r="GW282" s="341"/>
      <c r="GX282" s="377"/>
      <c r="GY282" s="341"/>
      <c r="GZ282" s="377"/>
      <c r="HA282" s="377"/>
      <c r="HC282" s="436"/>
    </row>
    <row r="283" spans="1:213" s="337" customFormat="1" ht="1.5" customHeight="1" x14ac:dyDescent="0.25">
      <c r="A283" s="408"/>
      <c r="B283" s="438"/>
      <c r="C283" s="438"/>
      <c r="D283" s="438"/>
      <c r="E283" s="438"/>
      <c r="F283" s="411"/>
      <c r="G283" s="411"/>
      <c r="H283" s="411"/>
      <c r="I283" s="411"/>
      <c r="J283" s="412"/>
      <c r="K283" s="411"/>
      <c r="L283" s="412"/>
      <c r="M283" s="439"/>
      <c r="N283" s="412"/>
      <c r="O283" s="440"/>
      <c r="P283" s="441"/>
      <c r="Q283" s="442"/>
      <c r="R283" s="443"/>
      <c r="GO283" s="377"/>
      <c r="GP283" s="377"/>
      <c r="GQ283" s="377"/>
      <c r="GR283" s="377"/>
      <c r="GS283" s="377"/>
      <c r="GT283" s="377"/>
      <c r="GU283" s="341"/>
      <c r="GV283" s="341"/>
      <c r="GW283" s="341"/>
      <c r="GX283" s="377"/>
      <c r="GY283" s="341"/>
      <c r="GZ283" s="377"/>
      <c r="HA283" s="377"/>
      <c r="HC283" s="436"/>
    </row>
    <row r="284" spans="1:213" s="337" customFormat="1" ht="15" x14ac:dyDescent="0.25">
      <c r="A284" s="402"/>
      <c r="B284" s="444"/>
      <c r="C284" s="1208" t="s">
        <v>1248</v>
      </c>
      <c r="D284" s="1208"/>
      <c r="E284" s="1208"/>
      <c r="F284" s="1208"/>
      <c r="G284" s="1208"/>
      <c r="H284" s="1208"/>
      <c r="I284" s="1208"/>
      <c r="J284" s="1208"/>
      <c r="K284" s="1208"/>
      <c r="L284" s="1208"/>
      <c r="M284" s="1208"/>
      <c r="N284" s="1208"/>
      <c r="O284" s="1208"/>
      <c r="P284" s="445"/>
      <c r="Q284" s="442"/>
      <c r="R284" s="443"/>
      <c r="GO284" s="377"/>
      <c r="GP284" s="377"/>
      <c r="GQ284" s="377"/>
      <c r="GR284" s="377"/>
      <c r="GS284" s="377"/>
      <c r="GT284" s="377"/>
      <c r="GU284" s="341"/>
      <c r="GV284" s="341"/>
      <c r="GW284" s="341"/>
      <c r="GX284" s="377"/>
      <c r="GY284" s="341"/>
      <c r="GZ284" s="377"/>
      <c r="HA284" s="377"/>
      <c r="HC284" s="436"/>
      <c r="HD284" s="377" t="s">
        <v>1248</v>
      </c>
    </row>
    <row r="285" spans="1:213" s="337" customFormat="1" ht="15" x14ac:dyDescent="0.25">
      <c r="A285" s="402"/>
      <c r="B285" s="403"/>
      <c r="C285" s="1207" t="s">
        <v>1249</v>
      </c>
      <c r="D285" s="1207"/>
      <c r="E285" s="1207"/>
      <c r="F285" s="1207"/>
      <c r="G285" s="1207"/>
      <c r="H285" s="1207"/>
      <c r="I285" s="1207"/>
      <c r="J285" s="1207"/>
      <c r="K285" s="1207"/>
      <c r="L285" s="1207"/>
      <c r="M285" s="1207"/>
      <c r="N285" s="1207"/>
      <c r="O285" s="1207"/>
      <c r="P285" s="446">
        <v>130352378.5</v>
      </c>
      <c r="Q285" s="442"/>
      <c r="R285" s="443"/>
      <c r="GO285" s="377"/>
      <c r="GP285" s="377"/>
      <c r="GQ285" s="377"/>
      <c r="GR285" s="377"/>
      <c r="GS285" s="377"/>
      <c r="GT285" s="377"/>
      <c r="GU285" s="341"/>
      <c r="GV285" s="341"/>
      <c r="GW285" s="341"/>
      <c r="GX285" s="377"/>
      <c r="GY285" s="341"/>
      <c r="GZ285" s="377"/>
      <c r="HA285" s="377"/>
      <c r="HC285" s="436"/>
      <c r="HD285" s="377"/>
      <c r="HE285" s="423" t="s">
        <v>1249</v>
      </c>
    </row>
    <row r="286" spans="1:213" s="337" customFormat="1" ht="15" x14ac:dyDescent="0.25">
      <c r="A286" s="402"/>
      <c r="B286" s="403"/>
      <c r="C286" s="1207" t="s">
        <v>1250</v>
      </c>
      <c r="D286" s="1207"/>
      <c r="E286" s="1207"/>
      <c r="F286" s="1207"/>
      <c r="G286" s="1207"/>
      <c r="H286" s="1207"/>
      <c r="I286" s="1207"/>
      <c r="J286" s="1207"/>
      <c r="K286" s="1207"/>
      <c r="L286" s="1207"/>
      <c r="M286" s="1207"/>
      <c r="N286" s="1207"/>
      <c r="O286" s="1207"/>
      <c r="P286" s="447"/>
      <c r="Q286" s="442"/>
      <c r="R286" s="443"/>
      <c r="GO286" s="377"/>
      <c r="GP286" s="377"/>
      <c r="GQ286" s="377"/>
      <c r="GR286" s="377"/>
      <c r="GS286" s="377"/>
      <c r="GT286" s="377"/>
      <c r="GU286" s="341"/>
      <c r="GV286" s="341"/>
      <c r="GW286" s="341"/>
      <c r="GX286" s="377"/>
      <c r="GY286" s="341"/>
      <c r="GZ286" s="377"/>
      <c r="HA286" s="377"/>
      <c r="HC286" s="436"/>
      <c r="HD286" s="377"/>
      <c r="HE286" s="423" t="s">
        <v>1250</v>
      </c>
    </row>
    <row r="287" spans="1:213" s="337" customFormat="1" ht="15" x14ac:dyDescent="0.25">
      <c r="A287" s="402"/>
      <c r="B287" s="403"/>
      <c r="C287" s="1207" t="s">
        <v>1251</v>
      </c>
      <c r="D287" s="1207"/>
      <c r="E287" s="1207"/>
      <c r="F287" s="1207"/>
      <c r="G287" s="1207"/>
      <c r="H287" s="1207"/>
      <c r="I287" s="1207"/>
      <c r="J287" s="1207"/>
      <c r="K287" s="1207"/>
      <c r="L287" s="1207"/>
      <c r="M287" s="1207"/>
      <c r="N287" s="1207"/>
      <c r="O287" s="1207"/>
      <c r="P287" s="446">
        <v>11457024.92</v>
      </c>
      <c r="Q287" s="442"/>
      <c r="R287" s="443"/>
      <c r="GO287" s="377"/>
      <c r="GP287" s="377"/>
      <c r="GQ287" s="377"/>
      <c r="GR287" s="377"/>
      <c r="GS287" s="377"/>
      <c r="GT287" s="377"/>
      <c r="GU287" s="341"/>
      <c r="GV287" s="341"/>
      <c r="GW287" s="341"/>
      <c r="GX287" s="377"/>
      <c r="GY287" s="341"/>
      <c r="GZ287" s="377"/>
      <c r="HA287" s="377"/>
      <c r="HC287" s="436"/>
      <c r="HD287" s="377"/>
      <c r="HE287" s="423" t="s">
        <v>1251</v>
      </c>
    </row>
    <row r="288" spans="1:213" s="337" customFormat="1" ht="15" x14ac:dyDescent="0.25">
      <c r="A288" s="402"/>
      <c r="B288" s="403"/>
      <c r="C288" s="1207" t="s">
        <v>1252</v>
      </c>
      <c r="D288" s="1207"/>
      <c r="E288" s="1207"/>
      <c r="F288" s="1207"/>
      <c r="G288" s="1207"/>
      <c r="H288" s="1207"/>
      <c r="I288" s="1207"/>
      <c r="J288" s="1207"/>
      <c r="K288" s="1207"/>
      <c r="L288" s="1207"/>
      <c r="M288" s="1207"/>
      <c r="N288" s="1207"/>
      <c r="O288" s="1207"/>
      <c r="P288" s="446">
        <v>30991465.109999999</v>
      </c>
      <c r="Q288" s="442"/>
      <c r="R288" s="443"/>
      <c r="GO288" s="377"/>
      <c r="GP288" s="377"/>
      <c r="GQ288" s="377"/>
      <c r="GR288" s="377"/>
      <c r="GS288" s="377"/>
      <c r="GT288" s="377"/>
      <c r="GU288" s="341"/>
      <c r="GV288" s="341"/>
      <c r="GW288" s="341"/>
      <c r="GX288" s="377"/>
      <c r="GY288" s="341"/>
      <c r="GZ288" s="377"/>
      <c r="HA288" s="377"/>
      <c r="HC288" s="436"/>
      <c r="HD288" s="377"/>
      <c r="HE288" s="423" t="s">
        <v>1252</v>
      </c>
    </row>
    <row r="289" spans="1:213" s="337" customFormat="1" ht="15" x14ac:dyDescent="0.25">
      <c r="A289" s="402"/>
      <c r="B289" s="403"/>
      <c r="C289" s="1207" t="s">
        <v>1253</v>
      </c>
      <c r="D289" s="1207"/>
      <c r="E289" s="1207"/>
      <c r="F289" s="1207"/>
      <c r="G289" s="1207"/>
      <c r="H289" s="1207"/>
      <c r="I289" s="1207"/>
      <c r="J289" s="1207"/>
      <c r="K289" s="1207"/>
      <c r="L289" s="1207"/>
      <c r="M289" s="1207"/>
      <c r="N289" s="1207"/>
      <c r="O289" s="1207"/>
      <c r="P289" s="446">
        <v>8979329.7400000002</v>
      </c>
      <c r="Q289" s="442"/>
      <c r="R289" s="443"/>
      <c r="GO289" s="377"/>
      <c r="GP289" s="377"/>
      <c r="GQ289" s="377"/>
      <c r="GR289" s="377"/>
      <c r="GS289" s="377"/>
      <c r="GT289" s="377"/>
      <c r="GU289" s="341"/>
      <c r="GV289" s="341"/>
      <c r="GW289" s="341"/>
      <c r="GX289" s="377"/>
      <c r="GY289" s="341"/>
      <c r="GZ289" s="377"/>
      <c r="HA289" s="377"/>
      <c r="HC289" s="436"/>
      <c r="HD289" s="377"/>
      <c r="HE289" s="423" t="s">
        <v>1253</v>
      </c>
    </row>
    <row r="290" spans="1:213" s="337" customFormat="1" ht="15" x14ac:dyDescent="0.25">
      <c r="A290" s="402"/>
      <c r="B290" s="403"/>
      <c r="C290" s="1207" t="s">
        <v>1254</v>
      </c>
      <c r="D290" s="1207"/>
      <c r="E290" s="1207"/>
      <c r="F290" s="1207"/>
      <c r="G290" s="1207"/>
      <c r="H290" s="1207"/>
      <c r="I290" s="1207"/>
      <c r="J290" s="1207"/>
      <c r="K290" s="1207"/>
      <c r="L290" s="1207"/>
      <c r="M290" s="1207"/>
      <c r="N290" s="1207"/>
      <c r="O290" s="1207"/>
      <c r="P290" s="446">
        <v>218752.78</v>
      </c>
      <c r="Q290" s="442"/>
      <c r="R290" s="443"/>
      <c r="GO290" s="377"/>
      <c r="GP290" s="377"/>
      <c r="GQ290" s="377"/>
      <c r="GR290" s="377"/>
      <c r="GS290" s="377"/>
      <c r="GT290" s="377"/>
      <c r="GU290" s="341"/>
      <c r="GV290" s="341"/>
      <c r="GW290" s="341"/>
      <c r="GX290" s="377"/>
      <c r="GY290" s="341"/>
      <c r="GZ290" s="377"/>
      <c r="HA290" s="377"/>
      <c r="HC290" s="436"/>
      <c r="HD290" s="377"/>
      <c r="HE290" s="423" t="s">
        <v>1254</v>
      </c>
    </row>
    <row r="291" spans="1:213" s="337" customFormat="1" ht="15" x14ac:dyDescent="0.25">
      <c r="A291" s="402"/>
      <c r="B291" s="403"/>
      <c r="C291" s="1207" t="s">
        <v>1255</v>
      </c>
      <c r="D291" s="1207"/>
      <c r="E291" s="1207"/>
      <c r="F291" s="1207"/>
      <c r="G291" s="1207"/>
      <c r="H291" s="1207"/>
      <c r="I291" s="1207"/>
      <c r="J291" s="1207"/>
      <c r="K291" s="1207"/>
      <c r="L291" s="1207"/>
      <c r="M291" s="1207"/>
      <c r="N291" s="1207"/>
      <c r="O291" s="1207"/>
      <c r="P291" s="446">
        <v>78705805.950000003</v>
      </c>
      <c r="Q291" s="442"/>
      <c r="R291" s="443"/>
      <c r="GO291" s="377"/>
      <c r="GP291" s="377"/>
      <c r="GQ291" s="377"/>
      <c r="GR291" s="377"/>
      <c r="GS291" s="377"/>
      <c r="GT291" s="377"/>
      <c r="GU291" s="341"/>
      <c r="GV291" s="341"/>
      <c r="GW291" s="341"/>
      <c r="GX291" s="377"/>
      <c r="GY291" s="341"/>
      <c r="GZ291" s="377"/>
      <c r="HA291" s="377"/>
      <c r="HC291" s="436"/>
      <c r="HD291" s="377"/>
      <c r="HE291" s="423" t="s">
        <v>1255</v>
      </c>
    </row>
    <row r="292" spans="1:213" s="337" customFormat="1" ht="15" x14ac:dyDescent="0.25">
      <c r="A292" s="402"/>
      <c r="B292" s="403"/>
      <c r="C292" s="1207" t="s">
        <v>1256</v>
      </c>
      <c r="D292" s="1207"/>
      <c r="E292" s="1207"/>
      <c r="F292" s="1207"/>
      <c r="G292" s="1207"/>
      <c r="H292" s="1207"/>
      <c r="I292" s="1207"/>
      <c r="J292" s="1207"/>
      <c r="K292" s="1207"/>
      <c r="L292" s="1207"/>
      <c r="M292" s="1207"/>
      <c r="N292" s="1207"/>
      <c r="O292" s="1207"/>
      <c r="P292" s="446">
        <v>157610071.44999999</v>
      </c>
      <c r="Q292" s="442"/>
      <c r="R292" s="443"/>
      <c r="GO292" s="377"/>
      <c r="GP292" s="377"/>
      <c r="GQ292" s="377"/>
      <c r="GR292" s="377"/>
      <c r="GS292" s="377"/>
      <c r="GT292" s="377"/>
      <c r="GU292" s="341"/>
      <c r="GV292" s="341"/>
      <c r="GW292" s="341"/>
      <c r="GX292" s="377"/>
      <c r="GY292" s="341"/>
      <c r="GZ292" s="377"/>
      <c r="HA292" s="377"/>
      <c r="HC292" s="436"/>
      <c r="HD292" s="377"/>
      <c r="HE292" s="423" t="s">
        <v>1256</v>
      </c>
    </row>
    <row r="293" spans="1:213" s="337" customFormat="1" ht="15" x14ac:dyDescent="0.25">
      <c r="A293" s="402"/>
      <c r="B293" s="403"/>
      <c r="C293" s="1207" t="s">
        <v>1257</v>
      </c>
      <c r="D293" s="1207"/>
      <c r="E293" s="1207"/>
      <c r="F293" s="1207"/>
      <c r="G293" s="1207"/>
      <c r="H293" s="1207"/>
      <c r="I293" s="1207"/>
      <c r="J293" s="1207"/>
      <c r="K293" s="1207"/>
      <c r="L293" s="1207"/>
      <c r="M293" s="1207"/>
      <c r="N293" s="1207"/>
      <c r="O293" s="1207"/>
      <c r="P293" s="446">
        <v>78904265.5</v>
      </c>
      <c r="Q293" s="442"/>
      <c r="R293" s="443"/>
      <c r="GO293" s="377"/>
      <c r="GP293" s="377"/>
      <c r="GQ293" s="377"/>
      <c r="GR293" s="377"/>
      <c r="GS293" s="377"/>
      <c r="GT293" s="377"/>
      <c r="GU293" s="341"/>
      <c r="GV293" s="341"/>
      <c r="GW293" s="341"/>
      <c r="GX293" s="377"/>
      <c r="GY293" s="341"/>
      <c r="GZ293" s="377"/>
      <c r="HA293" s="377"/>
      <c r="HC293" s="436"/>
      <c r="HD293" s="377"/>
      <c r="HE293" s="423" t="s">
        <v>1257</v>
      </c>
    </row>
    <row r="294" spans="1:213" s="337" customFormat="1" ht="15" x14ac:dyDescent="0.25">
      <c r="A294" s="402"/>
      <c r="B294" s="403"/>
      <c r="C294" s="1207" t="s">
        <v>1258</v>
      </c>
      <c r="D294" s="1207"/>
      <c r="E294" s="1207"/>
      <c r="F294" s="1207"/>
      <c r="G294" s="1207"/>
      <c r="H294" s="1207"/>
      <c r="I294" s="1207"/>
      <c r="J294" s="1207"/>
      <c r="K294" s="1207"/>
      <c r="L294" s="1207"/>
      <c r="M294" s="1207"/>
      <c r="N294" s="1207"/>
      <c r="O294" s="1207"/>
      <c r="P294" s="447"/>
      <c r="Q294" s="442"/>
      <c r="R294" s="443"/>
      <c r="GO294" s="377"/>
      <c r="GP294" s="377"/>
      <c r="GQ294" s="377"/>
      <c r="GR294" s="377"/>
      <c r="GS294" s="377"/>
      <c r="GT294" s="377"/>
      <c r="GU294" s="341"/>
      <c r="GV294" s="341"/>
      <c r="GW294" s="341"/>
      <c r="GX294" s="377"/>
      <c r="GY294" s="341"/>
      <c r="GZ294" s="377"/>
      <c r="HA294" s="377"/>
      <c r="HC294" s="436"/>
      <c r="HD294" s="377"/>
      <c r="HE294" s="423" t="s">
        <v>1258</v>
      </c>
    </row>
    <row r="295" spans="1:213" s="337" customFormat="1" ht="15" x14ac:dyDescent="0.25">
      <c r="A295" s="402"/>
      <c r="B295" s="403"/>
      <c r="C295" s="1207" t="s">
        <v>1259</v>
      </c>
      <c r="D295" s="1207"/>
      <c r="E295" s="1207"/>
      <c r="F295" s="1207"/>
      <c r="G295" s="1207"/>
      <c r="H295" s="1207"/>
      <c r="I295" s="1207"/>
      <c r="J295" s="1207"/>
      <c r="K295" s="1207"/>
      <c r="L295" s="1207"/>
      <c r="M295" s="1207"/>
      <c r="N295" s="1207"/>
      <c r="O295" s="1207"/>
      <c r="P295" s="446">
        <v>11457024.92</v>
      </c>
      <c r="Q295" s="442"/>
      <c r="R295" s="443"/>
      <c r="GO295" s="377"/>
      <c r="GP295" s="377"/>
      <c r="GQ295" s="377"/>
      <c r="GR295" s="377"/>
      <c r="GS295" s="377"/>
      <c r="GT295" s="377"/>
      <c r="GU295" s="341"/>
      <c r="GV295" s="341"/>
      <c r="GW295" s="341"/>
      <c r="GX295" s="377"/>
      <c r="GY295" s="341"/>
      <c r="GZ295" s="377"/>
      <c r="HA295" s="377"/>
      <c r="HC295" s="436"/>
      <c r="HD295" s="377"/>
      <c r="HE295" s="423" t="s">
        <v>1259</v>
      </c>
    </row>
    <row r="296" spans="1:213" s="337" customFormat="1" ht="15" x14ac:dyDescent="0.25">
      <c r="A296" s="402"/>
      <c r="B296" s="403"/>
      <c r="C296" s="1207" t="s">
        <v>1260</v>
      </c>
      <c r="D296" s="1207"/>
      <c r="E296" s="1207"/>
      <c r="F296" s="1207"/>
      <c r="G296" s="1207"/>
      <c r="H296" s="1207"/>
      <c r="I296" s="1207"/>
      <c r="J296" s="1207"/>
      <c r="K296" s="1207"/>
      <c r="L296" s="1207"/>
      <c r="M296" s="1207"/>
      <c r="N296" s="1207"/>
      <c r="O296" s="1207"/>
      <c r="P296" s="446">
        <v>30991465.109999999</v>
      </c>
      <c r="Q296" s="442"/>
      <c r="R296" s="443"/>
      <c r="GO296" s="377"/>
      <c r="GP296" s="377"/>
      <c r="GQ296" s="377"/>
      <c r="GR296" s="377"/>
      <c r="GS296" s="377"/>
      <c r="GT296" s="377"/>
      <c r="GU296" s="341"/>
      <c r="GV296" s="341"/>
      <c r="GW296" s="341"/>
      <c r="GX296" s="377"/>
      <c r="GY296" s="341"/>
      <c r="GZ296" s="377"/>
      <c r="HA296" s="377"/>
      <c r="HC296" s="436"/>
      <c r="HD296" s="377"/>
      <c r="HE296" s="423" t="s">
        <v>1260</v>
      </c>
    </row>
    <row r="297" spans="1:213" s="337" customFormat="1" ht="15" x14ac:dyDescent="0.25">
      <c r="A297" s="402"/>
      <c r="B297" s="403"/>
      <c r="C297" s="1207" t="s">
        <v>1261</v>
      </c>
      <c r="D297" s="1207"/>
      <c r="E297" s="1207"/>
      <c r="F297" s="1207"/>
      <c r="G297" s="1207"/>
      <c r="H297" s="1207"/>
      <c r="I297" s="1207"/>
      <c r="J297" s="1207"/>
      <c r="K297" s="1207"/>
      <c r="L297" s="1207"/>
      <c r="M297" s="1207"/>
      <c r="N297" s="1207"/>
      <c r="O297" s="1207"/>
      <c r="P297" s="446">
        <v>8979329.7400000002</v>
      </c>
      <c r="Q297" s="442"/>
      <c r="R297" s="443"/>
      <c r="GO297" s="377"/>
      <c r="GP297" s="377"/>
      <c r="GQ297" s="377"/>
      <c r="GR297" s="377"/>
      <c r="GS297" s="377"/>
      <c r="GT297" s="377"/>
      <c r="GU297" s="341"/>
      <c r="GV297" s="341"/>
      <c r="GW297" s="341"/>
      <c r="GX297" s="377"/>
      <c r="GY297" s="341"/>
      <c r="GZ297" s="377"/>
      <c r="HA297" s="377"/>
      <c r="HC297" s="436"/>
      <c r="HD297" s="377"/>
      <c r="HE297" s="423" t="s">
        <v>1261</v>
      </c>
    </row>
    <row r="298" spans="1:213" s="337" customFormat="1" ht="15" x14ac:dyDescent="0.25">
      <c r="A298" s="402"/>
      <c r="B298" s="403"/>
      <c r="C298" s="1207" t="s">
        <v>1262</v>
      </c>
      <c r="D298" s="1207"/>
      <c r="E298" s="1207"/>
      <c r="F298" s="1207"/>
      <c r="G298" s="1207"/>
      <c r="H298" s="1207"/>
      <c r="I298" s="1207"/>
      <c r="J298" s="1207"/>
      <c r="K298" s="1207"/>
      <c r="L298" s="1207"/>
      <c r="M298" s="1207"/>
      <c r="N298" s="1207"/>
      <c r="O298" s="1207"/>
      <c r="P298" s="446">
        <v>218752.78</v>
      </c>
      <c r="Q298" s="442"/>
      <c r="R298" s="443"/>
      <c r="GO298" s="377"/>
      <c r="GP298" s="377"/>
      <c r="GQ298" s="377"/>
      <c r="GR298" s="377"/>
      <c r="GS298" s="377"/>
      <c r="GT298" s="377"/>
      <c r="GU298" s="341"/>
      <c r="GV298" s="341"/>
      <c r="GW298" s="341"/>
      <c r="GX298" s="377"/>
      <c r="GY298" s="341"/>
      <c r="GZ298" s="377"/>
      <c r="HA298" s="377"/>
      <c r="HC298" s="436"/>
      <c r="HD298" s="377"/>
      <c r="HE298" s="423" t="s">
        <v>1262</v>
      </c>
    </row>
    <row r="299" spans="1:213" s="337" customFormat="1" ht="15" x14ac:dyDescent="0.25">
      <c r="A299" s="402"/>
      <c r="B299" s="403"/>
      <c r="C299" s="1207" t="s">
        <v>1263</v>
      </c>
      <c r="D299" s="1207"/>
      <c r="E299" s="1207"/>
      <c r="F299" s="1207"/>
      <c r="G299" s="1207"/>
      <c r="H299" s="1207"/>
      <c r="I299" s="1207"/>
      <c r="J299" s="1207"/>
      <c r="K299" s="1207"/>
      <c r="L299" s="1207"/>
      <c r="M299" s="1207"/>
      <c r="N299" s="1207"/>
      <c r="O299" s="1207"/>
      <c r="P299" s="446">
        <v>18447267.600000001</v>
      </c>
      <c r="Q299" s="442"/>
      <c r="R299" s="443"/>
      <c r="GO299" s="377"/>
      <c r="GP299" s="377"/>
      <c r="GQ299" s="377"/>
      <c r="GR299" s="377"/>
      <c r="GS299" s="377"/>
      <c r="GT299" s="377"/>
      <c r="GU299" s="341"/>
      <c r="GV299" s="341"/>
      <c r="GW299" s="341"/>
      <c r="GX299" s="377"/>
      <c r="GY299" s="341"/>
      <c r="GZ299" s="377"/>
      <c r="HA299" s="377"/>
      <c r="HC299" s="436"/>
      <c r="HD299" s="377"/>
      <c r="HE299" s="423" t="s">
        <v>1263</v>
      </c>
    </row>
    <row r="300" spans="1:213" s="337" customFormat="1" ht="15" x14ac:dyDescent="0.25">
      <c r="A300" s="402"/>
      <c r="B300" s="403"/>
      <c r="C300" s="1207" t="s">
        <v>1264</v>
      </c>
      <c r="D300" s="1207"/>
      <c r="E300" s="1207"/>
      <c r="F300" s="1207"/>
      <c r="G300" s="1207"/>
      <c r="H300" s="1207"/>
      <c r="I300" s="1207"/>
      <c r="J300" s="1207"/>
      <c r="K300" s="1207"/>
      <c r="L300" s="1207"/>
      <c r="M300" s="1207"/>
      <c r="N300" s="1207"/>
      <c r="O300" s="1207"/>
      <c r="P300" s="446">
        <v>8810425.3499999996</v>
      </c>
      <c r="Q300" s="442"/>
      <c r="R300" s="443"/>
      <c r="GO300" s="377"/>
      <c r="GP300" s="377"/>
      <c r="GQ300" s="377"/>
      <c r="GR300" s="377"/>
      <c r="GS300" s="377"/>
      <c r="GT300" s="377"/>
      <c r="GU300" s="341"/>
      <c r="GV300" s="341"/>
      <c r="GW300" s="341"/>
      <c r="GX300" s="377"/>
      <c r="GY300" s="341"/>
      <c r="GZ300" s="377"/>
      <c r="HA300" s="377"/>
      <c r="HC300" s="436"/>
      <c r="HD300" s="377"/>
      <c r="HE300" s="423" t="s">
        <v>1264</v>
      </c>
    </row>
    <row r="301" spans="1:213" s="337" customFormat="1" ht="15" x14ac:dyDescent="0.25">
      <c r="A301" s="402"/>
      <c r="B301" s="403"/>
      <c r="C301" s="1207" t="s">
        <v>1265</v>
      </c>
      <c r="D301" s="1207"/>
      <c r="E301" s="1207"/>
      <c r="F301" s="1207"/>
      <c r="G301" s="1207"/>
      <c r="H301" s="1207"/>
      <c r="I301" s="1207"/>
      <c r="J301" s="1207"/>
      <c r="K301" s="1207"/>
      <c r="L301" s="1207"/>
      <c r="M301" s="1207"/>
      <c r="N301" s="1207"/>
      <c r="O301" s="1207"/>
      <c r="P301" s="446">
        <v>78705805.950000003</v>
      </c>
      <c r="Q301" s="442"/>
      <c r="R301" s="443"/>
      <c r="GO301" s="377"/>
      <c r="GP301" s="377"/>
      <c r="GQ301" s="377"/>
      <c r="GR301" s="377"/>
      <c r="GS301" s="377"/>
      <c r="GT301" s="377"/>
      <c r="GU301" s="341"/>
      <c r="GV301" s="341"/>
      <c r="GW301" s="341"/>
      <c r="GX301" s="377"/>
      <c r="GY301" s="341"/>
      <c r="GZ301" s="377"/>
      <c r="HA301" s="377"/>
      <c r="HC301" s="436"/>
      <c r="HD301" s="377"/>
      <c r="HE301" s="423" t="s">
        <v>1265</v>
      </c>
    </row>
    <row r="302" spans="1:213" s="337" customFormat="1" ht="15" x14ac:dyDescent="0.25">
      <c r="A302" s="402"/>
      <c r="B302" s="403"/>
      <c r="C302" s="1207" t="s">
        <v>1266</v>
      </c>
      <c r="D302" s="1207"/>
      <c r="E302" s="1207"/>
      <c r="F302" s="1207"/>
      <c r="G302" s="1207"/>
      <c r="H302" s="1207"/>
      <c r="I302" s="1207"/>
      <c r="J302" s="1207"/>
      <c r="K302" s="1207"/>
      <c r="L302" s="1207"/>
      <c r="M302" s="1207"/>
      <c r="N302" s="1207"/>
      <c r="O302" s="1207"/>
      <c r="P302" s="446">
        <v>20436354.66</v>
      </c>
      <c r="Q302" s="442"/>
      <c r="R302" s="443"/>
      <c r="GO302" s="377"/>
      <c r="GP302" s="377"/>
      <c r="GQ302" s="377"/>
      <c r="GR302" s="377"/>
      <c r="GS302" s="377"/>
      <c r="GT302" s="377"/>
      <c r="GU302" s="341"/>
      <c r="GV302" s="341"/>
      <c r="GW302" s="341"/>
      <c r="GX302" s="377"/>
      <c r="GY302" s="341"/>
      <c r="GZ302" s="377"/>
      <c r="HA302" s="377"/>
      <c r="HC302" s="436"/>
      <c r="HD302" s="377"/>
      <c r="HE302" s="423" t="s">
        <v>1266</v>
      </c>
    </row>
    <row r="303" spans="1:213" s="337" customFormat="1" ht="15" x14ac:dyDescent="0.25">
      <c r="A303" s="402"/>
      <c r="B303" s="403"/>
      <c r="C303" s="1207" t="s">
        <v>1267</v>
      </c>
      <c r="D303" s="1207"/>
      <c r="E303" s="1207"/>
      <c r="F303" s="1207"/>
      <c r="G303" s="1207"/>
      <c r="H303" s="1207"/>
      <c r="I303" s="1207"/>
      <c r="J303" s="1207"/>
      <c r="K303" s="1207"/>
      <c r="L303" s="1207"/>
      <c r="M303" s="1207"/>
      <c r="N303" s="1207"/>
      <c r="O303" s="1207"/>
      <c r="P303" s="446">
        <v>18447267.600000001</v>
      </c>
      <c r="Q303" s="442"/>
      <c r="R303" s="443"/>
      <c r="GO303" s="377"/>
      <c r="GP303" s="377"/>
      <c r="GQ303" s="377"/>
      <c r="GR303" s="377"/>
      <c r="GS303" s="377"/>
      <c r="GT303" s="377"/>
      <c r="GU303" s="341"/>
      <c r="GV303" s="341"/>
      <c r="GW303" s="341"/>
      <c r="GX303" s="377"/>
      <c r="GY303" s="341"/>
      <c r="GZ303" s="377"/>
      <c r="HA303" s="377"/>
      <c r="HC303" s="436"/>
      <c r="HD303" s="377"/>
      <c r="HE303" s="423" t="s">
        <v>1267</v>
      </c>
    </row>
    <row r="304" spans="1:213" s="337" customFormat="1" ht="15" x14ac:dyDescent="0.25">
      <c r="A304" s="402"/>
      <c r="B304" s="403"/>
      <c r="C304" s="1207" t="s">
        <v>1268</v>
      </c>
      <c r="D304" s="1207"/>
      <c r="E304" s="1207"/>
      <c r="F304" s="1207"/>
      <c r="G304" s="1207"/>
      <c r="H304" s="1207"/>
      <c r="I304" s="1207"/>
      <c r="J304" s="1207"/>
      <c r="K304" s="1207"/>
      <c r="L304" s="1207"/>
      <c r="M304" s="1207"/>
      <c r="N304" s="1207"/>
      <c r="O304" s="1207"/>
      <c r="P304" s="446">
        <v>8810425.3499999996</v>
      </c>
      <c r="Q304" s="442"/>
      <c r="R304" s="443"/>
      <c r="GO304" s="377"/>
      <c r="GP304" s="377"/>
      <c r="GQ304" s="377"/>
      <c r="GR304" s="377"/>
      <c r="GS304" s="377"/>
      <c r="GT304" s="377"/>
      <c r="GU304" s="341"/>
      <c r="GV304" s="341"/>
      <c r="GW304" s="341"/>
      <c r="GX304" s="377"/>
      <c r="GY304" s="341"/>
      <c r="GZ304" s="377"/>
      <c r="HA304" s="377"/>
      <c r="HC304" s="436"/>
      <c r="HD304" s="377"/>
      <c r="HE304" s="423" t="s">
        <v>1268</v>
      </c>
    </row>
    <row r="305" spans="1:217" s="337" customFormat="1" ht="15" x14ac:dyDescent="0.25">
      <c r="A305" s="402"/>
      <c r="B305" s="444"/>
      <c r="C305" s="1208" t="s">
        <v>1269</v>
      </c>
      <c r="D305" s="1208"/>
      <c r="E305" s="1208"/>
      <c r="F305" s="1208"/>
      <c r="G305" s="1208"/>
      <c r="H305" s="1208"/>
      <c r="I305" s="1208"/>
      <c r="J305" s="1208"/>
      <c r="K305" s="1208"/>
      <c r="L305" s="1208"/>
      <c r="M305" s="1208"/>
      <c r="N305" s="1208"/>
      <c r="O305" s="1208"/>
      <c r="P305" s="448">
        <v>157610071.44999999</v>
      </c>
      <c r="Q305" s="442"/>
      <c r="R305" s="443"/>
      <c r="GO305" s="377"/>
      <c r="GP305" s="377"/>
      <c r="GQ305" s="377"/>
      <c r="GR305" s="377"/>
      <c r="GS305" s="377"/>
      <c r="GT305" s="377"/>
      <c r="GU305" s="341"/>
      <c r="GV305" s="341"/>
      <c r="GW305" s="341"/>
      <c r="GX305" s="377"/>
      <c r="GY305" s="341"/>
      <c r="GZ305" s="377"/>
      <c r="HA305" s="377"/>
      <c r="HC305" s="436"/>
      <c r="HD305" s="377"/>
      <c r="HF305" s="377" t="s">
        <v>1269</v>
      </c>
    </row>
    <row r="306" spans="1:217" s="337" customFormat="1" ht="15" x14ac:dyDescent="0.25">
      <c r="A306" s="402"/>
      <c r="B306" s="403"/>
      <c r="C306" s="1207" t="s">
        <v>1270</v>
      </c>
      <c r="D306" s="1207"/>
      <c r="E306" s="1207"/>
      <c r="F306" s="1207"/>
      <c r="G306" s="1207"/>
      <c r="H306" s="1207"/>
      <c r="I306" s="1207"/>
      <c r="J306" s="1207"/>
      <c r="K306" s="1207"/>
      <c r="L306" s="1207"/>
      <c r="M306" s="1207"/>
      <c r="N306" s="1207"/>
      <c r="O306" s="1207"/>
      <c r="P306" s="447"/>
      <c r="Q306" s="442"/>
      <c r="R306" s="443"/>
      <c r="GO306" s="377"/>
      <c r="GP306" s="377"/>
      <c r="GQ306" s="377"/>
      <c r="GR306" s="377"/>
      <c r="GS306" s="377"/>
      <c r="GT306" s="377"/>
      <c r="GU306" s="341"/>
      <c r="GV306" s="341"/>
      <c r="GW306" s="341"/>
      <c r="GX306" s="377"/>
      <c r="GY306" s="341"/>
      <c r="GZ306" s="377"/>
      <c r="HA306" s="377"/>
      <c r="HC306" s="436"/>
      <c r="HD306" s="377"/>
      <c r="HE306" s="423" t="s">
        <v>1270</v>
      </c>
      <c r="HF306" s="377"/>
    </row>
    <row r="307" spans="1:217" s="337" customFormat="1" ht="15" x14ac:dyDescent="0.25">
      <c r="A307" s="402"/>
      <c r="B307" s="403"/>
      <c r="C307" s="1207" t="s">
        <v>1271</v>
      </c>
      <c r="D307" s="1207"/>
      <c r="E307" s="1207"/>
      <c r="F307" s="1207"/>
      <c r="G307" s="1207"/>
      <c r="H307" s="1207"/>
      <c r="I307" s="1207"/>
      <c r="J307" s="1207"/>
      <c r="K307" s="449" t="s">
        <v>1272</v>
      </c>
      <c r="L307" s="450"/>
      <c r="M307" s="450"/>
      <c r="O307" s="450"/>
      <c r="P307" s="451"/>
      <c r="Q307" s="442"/>
      <c r="R307" s="443"/>
      <c r="GO307" s="377"/>
      <c r="GP307" s="377"/>
      <c r="GQ307" s="377"/>
      <c r="GR307" s="377"/>
      <c r="GS307" s="377"/>
      <c r="GT307" s="377"/>
      <c r="GU307" s="341"/>
      <c r="GV307" s="341"/>
      <c r="GW307" s="341"/>
      <c r="GX307" s="377"/>
      <c r="GY307" s="341"/>
      <c r="GZ307" s="377"/>
      <c r="HA307" s="377"/>
      <c r="HC307" s="436"/>
      <c r="HD307" s="377"/>
      <c r="HF307" s="377"/>
      <c r="HG307" s="423" t="s">
        <v>1271</v>
      </c>
    </row>
    <row r="308" spans="1:217" s="337" customFormat="1" ht="15" x14ac:dyDescent="0.25">
      <c r="A308" s="402"/>
      <c r="B308" s="403"/>
      <c r="C308" s="1207" t="s">
        <v>1273</v>
      </c>
      <c r="D308" s="1207"/>
      <c r="E308" s="1207"/>
      <c r="F308" s="1207"/>
      <c r="G308" s="1207"/>
      <c r="H308" s="1207"/>
      <c r="I308" s="1207"/>
      <c r="J308" s="1207"/>
      <c r="K308" s="449" t="s">
        <v>1274</v>
      </c>
      <c r="L308" s="450"/>
      <c r="M308" s="450"/>
      <c r="O308" s="450"/>
      <c r="P308" s="451"/>
      <c r="Q308" s="442"/>
      <c r="R308" s="443"/>
      <c r="GO308" s="377"/>
      <c r="GP308" s="377"/>
      <c r="GQ308" s="377"/>
      <c r="GR308" s="377"/>
      <c r="GS308" s="377"/>
      <c r="GT308" s="377"/>
      <c r="GU308" s="341"/>
      <c r="GV308" s="341"/>
      <c r="GW308" s="341"/>
      <c r="GX308" s="377"/>
      <c r="GY308" s="341"/>
      <c r="GZ308" s="377"/>
      <c r="HA308" s="377"/>
      <c r="HC308" s="436"/>
      <c r="HD308" s="377"/>
      <c r="HF308" s="377"/>
      <c r="HG308" s="423" t="s">
        <v>1273</v>
      </c>
    </row>
    <row r="309" spans="1:217" s="337" customFormat="1" ht="1.5" customHeight="1" x14ac:dyDescent="0.25">
      <c r="A309" s="452"/>
      <c r="B309" s="453"/>
      <c r="C309" s="453"/>
      <c r="D309" s="453"/>
      <c r="E309" s="453"/>
      <c r="F309" s="453"/>
      <c r="G309" s="453"/>
      <c r="H309" s="453"/>
      <c r="I309" s="453"/>
      <c r="J309" s="453"/>
      <c r="K309" s="453"/>
      <c r="L309" s="453"/>
      <c r="M309" s="453"/>
      <c r="N309" s="360"/>
      <c r="O309" s="454"/>
      <c r="P309" s="455"/>
      <c r="Q309" s="442"/>
      <c r="R309" s="443"/>
    </row>
    <row r="310" spans="1:217" s="337" customFormat="1" ht="15" x14ac:dyDescent="0.25">
      <c r="A310" s="402"/>
      <c r="B310" s="444"/>
      <c r="C310" s="1208" t="s">
        <v>594</v>
      </c>
      <c r="D310" s="1208"/>
      <c r="E310" s="1208"/>
      <c r="F310" s="1208"/>
      <c r="G310" s="1208"/>
      <c r="H310" s="1208"/>
      <c r="I310" s="1208"/>
      <c r="J310" s="1208"/>
      <c r="K310" s="1208"/>
      <c r="L310" s="1208"/>
      <c r="M310" s="1208"/>
      <c r="N310" s="1208"/>
      <c r="O310" s="1208"/>
      <c r="P310" s="445"/>
      <c r="Q310" s="442"/>
      <c r="R310" s="443"/>
      <c r="HH310" s="377" t="s">
        <v>594</v>
      </c>
    </row>
    <row r="311" spans="1:217" s="337" customFormat="1" ht="15" x14ac:dyDescent="0.25">
      <c r="A311" s="402"/>
      <c r="B311" s="403"/>
      <c r="C311" s="1207" t="s">
        <v>1249</v>
      </c>
      <c r="D311" s="1207"/>
      <c r="E311" s="1207"/>
      <c r="F311" s="1207"/>
      <c r="G311" s="1207"/>
      <c r="H311" s="1207"/>
      <c r="I311" s="1207"/>
      <c r="J311" s="1207"/>
      <c r="K311" s="1207"/>
      <c r="L311" s="1207"/>
      <c r="M311" s="1207"/>
      <c r="N311" s="1207"/>
      <c r="O311" s="1207"/>
      <c r="P311" s="446">
        <v>130352378.5</v>
      </c>
      <c r="Q311" s="456"/>
      <c r="R311" s="457"/>
      <c r="HH311" s="377"/>
      <c r="HI311" s="423" t="s">
        <v>1249</v>
      </c>
    </row>
    <row r="312" spans="1:217" s="337" customFormat="1" ht="15" x14ac:dyDescent="0.25">
      <c r="A312" s="402"/>
      <c r="B312" s="403"/>
      <c r="C312" s="1207" t="s">
        <v>1250</v>
      </c>
      <c r="D312" s="1207"/>
      <c r="E312" s="1207"/>
      <c r="F312" s="1207"/>
      <c r="G312" s="1207"/>
      <c r="H312" s="1207"/>
      <c r="I312" s="1207"/>
      <c r="J312" s="1207"/>
      <c r="K312" s="1207"/>
      <c r="L312" s="1207"/>
      <c r="M312" s="1207"/>
      <c r="N312" s="1207"/>
      <c r="O312" s="1207"/>
      <c r="P312" s="447"/>
      <c r="Q312" s="456"/>
      <c r="R312" s="457"/>
      <c r="HH312" s="377"/>
      <c r="HI312" s="423" t="s">
        <v>1250</v>
      </c>
    </row>
    <row r="313" spans="1:217" s="337" customFormat="1" ht="15" x14ac:dyDescent="0.25">
      <c r="A313" s="402"/>
      <c r="B313" s="403"/>
      <c r="C313" s="1207" t="s">
        <v>1251</v>
      </c>
      <c r="D313" s="1207"/>
      <c r="E313" s="1207"/>
      <c r="F313" s="1207"/>
      <c r="G313" s="1207"/>
      <c r="H313" s="1207"/>
      <c r="I313" s="1207"/>
      <c r="J313" s="1207"/>
      <c r="K313" s="1207"/>
      <c r="L313" s="1207"/>
      <c r="M313" s="1207"/>
      <c r="N313" s="1207"/>
      <c r="O313" s="1207"/>
      <c r="P313" s="446">
        <v>11457024.92</v>
      </c>
      <c r="Q313" s="456"/>
      <c r="R313" s="457"/>
      <c r="HH313" s="377"/>
      <c r="HI313" s="423" t="s">
        <v>1251</v>
      </c>
    </row>
    <row r="314" spans="1:217" s="337" customFormat="1" ht="15" x14ac:dyDescent="0.25">
      <c r="A314" s="402"/>
      <c r="B314" s="403"/>
      <c r="C314" s="1207" t="s">
        <v>1252</v>
      </c>
      <c r="D314" s="1207"/>
      <c r="E314" s="1207"/>
      <c r="F314" s="1207"/>
      <c r="G314" s="1207"/>
      <c r="H314" s="1207"/>
      <c r="I314" s="1207"/>
      <c r="J314" s="1207"/>
      <c r="K314" s="1207"/>
      <c r="L314" s="1207"/>
      <c r="M314" s="1207"/>
      <c r="N314" s="1207"/>
      <c r="O314" s="1207"/>
      <c r="P314" s="446">
        <v>30991465.109999999</v>
      </c>
      <c r="Q314" s="456"/>
      <c r="R314" s="457"/>
      <c r="HH314" s="377"/>
      <c r="HI314" s="423" t="s">
        <v>1252</v>
      </c>
    </row>
    <row r="315" spans="1:217" s="337" customFormat="1" ht="15" x14ac:dyDescent="0.25">
      <c r="A315" s="402"/>
      <c r="B315" s="403"/>
      <c r="C315" s="1207" t="s">
        <v>1253</v>
      </c>
      <c r="D315" s="1207"/>
      <c r="E315" s="1207"/>
      <c r="F315" s="1207"/>
      <c r="G315" s="1207"/>
      <c r="H315" s="1207"/>
      <c r="I315" s="1207"/>
      <c r="J315" s="1207"/>
      <c r="K315" s="1207"/>
      <c r="L315" s="1207"/>
      <c r="M315" s="1207"/>
      <c r="N315" s="1207"/>
      <c r="O315" s="1207"/>
      <c r="P315" s="446">
        <v>8979329.7400000002</v>
      </c>
      <c r="Q315" s="456"/>
      <c r="R315" s="457"/>
      <c r="HH315" s="377"/>
      <c r="HI315" s="423" t="s">
        <v>1253</v>
      </c>
    </row>
    <row r="316" spans="1:217" s="337" customFormat="1" ht="15" x14ac:dyDescent="0.25">
      <c r="A316" s="402"/>
      <c r="B316" s="403"/>
      <c r="C316" s="1207" t="s">
        <v>1254</v>
      </c>
      <c r="D316" s="1207"/>
      <c r="E316" s="120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446">
        <v>218752.78</v>
      </c>
      <c r="Q316" s="456"/>
      <c r="R316" s="457"/>
      <c r="HH316" s="377"/>
      <c r="HI316" s="423" t="s">
        <v>1254</v>
      </c>
    </row>
    <row r="317" spans="1:217" s="337" customFormat="1" ht="15" x14ac:dyDescent="0.25">
      <c r="A317" s="402"/>
      <c r="B317" s="403"/>
      <c r="C317" s="1207" t="s">
        <v>1255</v>
      </c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446">
        <v>78705805.950000003</v>
      </c>
      <c r="Q317" s="456"/>
      <c r="R317" s="457"/>
      <c r="HH317" s="377"/>
      <c r="HI317" s="423" t="s">
        <v>1255</v>
      </c>
    </row>
    <row r="318" spans="1:217" s="337" customFormat="1" ht="15" x14ac:dyDescent="0.25">
      <c r="A318" s="402"/>
      <c r="B318" s="403"/>
      <c r="C318" s="1207" t="s">
        <v>1256</v>
      </c>
      <c r="D318" s="1207"/>
      <c r="E318" s="120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446">
        <v>157610071.44999999</v>
      </c>
      <c r="Q318" s="456"/>
      <c r="R318" s="457"/>
      <c r="HH318" s="377"/>
      <c r="HI318" s="423" t="s">
        <v>1256</v>
      </c>
    </row>
    <row r="319" spans="1:217" s="337" customFormat="1" ht="15" x14ac:dyDescent="0.25">
      <c r="A319" s="402"/>
      <c r="B319" s="403"/>
      <c r="C319" s="1207" t="s">
        <v>1257</v>
      </c>
      <c r="D319" s="1207"/>
      <c r="E319" s="1207"/>
      <c r="F319" s="1207"/>
      <c r="G319" s="1207"/>
      <c r="H319" s="1207"/>
      <c r="I319" s="1207"/>
      <c r="J319" s="1207"/>
      <c r="K319" s="1207"/>
      <c r="L319" s="1207"/>
      <c r="M319" s="1207"/>
      <c r="N319" s="1207"/>
      <c r="O319" s="1207"/>
      <c r="P319" s="446">
        <v>78904265.5</v>
      </c>
      <c r="Q319" s="456"/>
      <c r="R319" s="457"/>
      <c r="HH319" s="377"/>
      <c r="HI319" s="423" t="s">
        <v>1257</v>
      </c>
    </row>
    <row r="320" spans="1:217" s="337" customFormat="1" ht="15" x14ac:dyDescent="0.25">
      <c r="A320" s="402"/>
      <c r="B320" s="403"/>
      <c r="C320" s="1207" t="s">
        <v>1258</v>
      </c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447"/>
      <c r="Q320" s="456"/>
      <c r="R320" s="457"/>
      <c r="HH320" s="377"/>
      <c r="HI320" s="423" t="s">
        <v>1258</v>
      </c>
    </row>
    <row r="321" spans="1:243" s="337" customFormat="1" ht="15" x14ac:dyDescent="0.25">
      <c r="A321" s="402"/>
      <c r="B321" s="403"/>
      <c r="C321" s="1207" t="s">
        <v>1259</v>
      </c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446">
        <v>11457024.92</v>
      </c>
      <c r="Q321" s="456"/>
      <c r="R321" s="457"/>
      <c r="HH321" s="377"/>
      <c r="HI321" s="423" t="s">
        <v>1259</v>
      </c>
    </row>
    <row r="322" spans="1:243" s="337" customFormat="1" ht="15" x14ac:dyDescent="0.25">
      <c r="A322" s="402"/>
      <c r="B322" s="403"/>
      <c r="C322" s="1207" t="s">
        <v>1260</v>
      </c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446">
        <v>30991465.109999999</v>
      </c>
      <c r="Q322" s="456"/>
      <c r="R322" s="457"/>
      <c r="HH322" s="377"/>
      <c r="HI322" s="423" t="s">
        <v>1260</v>
      </c>
    </row>
    <row r="323" spans="1:243" s="337" customFormat="1" ht="15" x14ac:dyDescent="0.25">
      <c r="A323" s="402"/>
      <c r="B323" s="403"/>
      <c r="C323" s="1207" t="s">
        <v>1261</v>
      </c>
      <c r="D323" s="1207"/>
      <c r="E323" s="1207"/>
      <c r="F323" s="1207"/>
      <c r="G323" s="1207"/>
      <c r="H323" s="1207"/>
      <c r="I323" s="1207"/>
      <c r="J323" s="1207"/>
      <c r="K323" s="1207"/>
      <c r="L323" s="1207"/>
      <c r="M323" s="1207"/>
      <c r="N323" s="1207"/>
      <c r="O323" s="1207"/>
      <c r="P323" s="446">
        <v>8979329.7400000002</v>
      </c>
      <c r="Q323" s="456"/>
      <c r="R323" s="457"/>
      <c r="HH323" s="377"/>
      <c r="HI323" s="423" t="s">
        <v>1261</v>
      </c>
    </row>
    <row r="324" spans="1:243" s="337" customFormat="1" ht="15" x14ac:dyDescent="0.25">
      <c r="A324" s="402"/>
      <c r="B324" s="403"/>
      <c r="C324" s="1207" t="s">
        <v>1262</v>
      </c>
      <c r="D324" s="1207"/>
      <c r="E324" s="1207"/>
      <c r="F324" s="1207"/>
      <c r="G324" s="1207"/>
      <c r="H324" s="1207"/>
      <c r="I324" s="1207"/>
      <c r="J324" s="1207"/>
      <c r="K324" s="1207"/>
      <c r="L324" s="1207"/>
      <c r="M324" s="1207"/>
      <c r="N324" s="1207"/>
      <c r="O324" s="1207"/>
      <c r="P324" s="446">
        <v>218752.78</v>
      </c>
      <c r="Q324" s="456"/>
      <c r="R324" s="457"/>
      <c r="HH324" s="377"/>
      <c r="HI324" s="423" t="s">
        <v>1262</v>
      </c>
    </row>
    <row r="325" spans="1:243" s="337" customFormat="1" ht="15" x14ac:dyDescent="0.25">
      <c r="A325" s="402"/>
      <c r="B325" s="403"/>
      <c r="C325" s="1207" t="s">
        <v>1263</v>
      </c>
      <c r="D325" s="1207"/>
      <c r="E325" s="1207"/>
      <c r="F325" s="1207"/>
      <c r="G325" s="1207"/>
      <c r="H325" s="1207"/>
      <c r="I325" s="1207"/>
      <c r="J325" s="1207"/>
      <c r="K325" s="1207"/>
      <c r="L325" s="1207"/>
      <c r="M325" s="1207"/>
      <c r="N325" s="1207"/>
      <c r="O325" s="1207"/>
      <c r="P325" s="446">
        <v>18447267.600000001</v>
      </c>
      <c r="Q325" s="456"/>
      <c r="R325" s="457"/>
      <c r="HH325" s="377"/>
      <c r="HI325" s="423" t="s">
        <v>1263</v>
      </c>
    </row>
    <row r="326" spans="1:243" s="337" customFormat="1" ht="15" x14ac:dyDescent="0.25">
      <c r="A326" s="402"/>
      <c r="B326" s="403"/>
      <c r="C326" s="1207" t="s">
        <v>1264</v>
      </c>
      <c r="D326" s="1207"/>
      <c r="E326" s="1207"/>
      <c r="F326" s="1207"/>
      <c r="G326" s="1207"/>
      <c r="H326" s="1207"/>
      <c r="I326" s="1207"/>
      <c r="J326" s="1207"/>
      <c r="K326" s="1207"/>
      <c r="L326" s="1207"/>
      <c r="M326" s="1207"/>
      <c r="N326" s="1207"/>
      <c r="O326" s="1207"/>
      <c r="P326" s="446">
        <v>8810425.3499999996</v>
      </c>
      <c r="Q326" s="456"/>
      <c r="R326" s="457"/>
      <c r="HH326" s="377"/>
      <c r="HI326" s="423" t="s">
        <v>1264</v>
      </c>
    </row>
    <row r="327" spans="1:243" s="337" customFormat="1" ht="15" x14ac:dyDescent="0.25">
      <c r="A327" s="402"/>
      <c r="B327" s="403"/>
      <c r="C327" s="1207" t="s">
        <v>1265</v>
      </c>
      <c r="D327" s="1207"/>
      <c r="E327" s="1207"/>
      <c r="F327" s="1207"/>
      <c r="G327" s="1207"/>
      <c r="H327" s="1207"/>
      <c r="I327" s="1207"/>
      <c r="J327" s="1207"/>
      <c r="K327" s="1207"/>
      <c r="L327" s="1207"/>
      <c r="M327" s="1207"/>
      <c r="N327" s="1207"/>
      <c r="O327" s="1207"/>
      <c r="P327" s="446">
        <v>78705805.950000003</v>
      </c>
      <c r="Q327" s="456"/>
      <c r="R327" s="457"/>
      <c r="HH327" s="377"/>
      <c r="HI327" s="423" t="s">
        <v>1265</v>
      </c>
    </row>
    <row r="328" spans="1:243" s="337" customFormat="1" ht="15" x14ac:dyDescent="0.25">
      <c r="A328" s="402"/>
      <c r="B328" s="403"/>
      <c r="C328" s="1207" t="s">
        <v>1266</v>
      </c>
      <c r="D328" s="1207"/>
      <c r="E328" s="1207"/>
      <c r="F328" s="1207"/>
      <c r="G328" s="1207"/>
      <c r="H328" s="1207"/>
      <c r="I328" s="1207"/>
      <c r="J328" s="1207"/>
      <c r="K328" s="1207"/>
      <c r="L328" s="1207"/>
      <c r="M328" s="1207"/>
      <c r="N328" s="1207"/>
      <c r="O328" s="1207"/>
      <c r="P328" s="446">
        <v>20436354.66</v>
      </c>
      <c r="Q328" s="456"/>
      <c r="R328" s="457"/>
      <c r="HH328" s="377"/>
      <c r="HI328" s="423" t="s">
        <v>1266</v>
      </c>
    </row>
    <row r="329" spans="1:243" s="337" customFormat="1" ht="15" x14ac:dyDescent="0.25">
      <c r="A329" s="402"/>
      <c r="B329" s="403"/>
      <c r="C329" s="1207" t="s">
        <v>1267</v>
      </c>
      <c r="D329" s="1207"/>
      <c r="E329" s="1207"/>
      <c r="F329" s="1207"/>
      <c r="G329" s="1207"/>
      <c r="H329" s="1207"/>
      <c r="I329" s="1207"/>
      <c r="J329" s="1207"/>
      <c r="K329" s="1207"/>
      <c r="L329" s="1207"/>
      <c r="M329" s="1207"/>
      <c r="N329" s="1207"/>
      <c r="O329" s="1207"/>
      <c r="P329" s="446">
        <v>18447267.600000001</v>
      </c>
      <c r="Q329" s="456"/>
      <c r="R329" s="457"/>
      <c r="HH329" s="377"/>
      <c r="HI329" s="423" t="s">
        <v>1267</v>
      </c>
    </row>
    <row r="330" spans="1:243" s="337" customFormat="1" ht="15" x14ac:dyDescent="0.25">
      <c r="A330" s="402"/>
      <c r="B330" s="403"/>
      <c r="C330" s="1207" t="s">
        <v>1268</v>
      </c>
      <c r="D330" s="1207"/>
      <c r="E330" s="1207"/>
      <c r="F330" s="1207"/>
      <c r="G330" s="1207"/>
      <c r="H330" s="1207"/>
      <c r="I330" s="1207"/>
      <c r="J330" s="1207"/>
      <c r="K330" s="1207"/>
      <c r="L330" s="1207"/>
      <c r="M330" s="1207"/>
      <c r="N330" s="1207"/>
      <c r="O330" s="1207"/>
      <c r="P330" s="446">
        <v>8810425.3499999996</v>
      </c>
      <c r="Q330" s="456"/>
      <c r="R330" s="457"/>
      <c r="HH330" s="377"/>
      <c r="HI330" s="423" t="s">
        <v>1268</v>
      </c>
    </row>
    <row r="331" spans="1:243" s="337" customFormat="1" ht="15" x14ac:dyDescent="0.25">
      <c r="A331" s="402"/>
      <c r="B331" s="444"/>
      <c r="C331" s="1208" t="s">
        <v>1275</v>
      </c>
      <c r="D331" s="1208"/>
      <c r="E331" s="1208"/>
      <c r="F331" s="1208"/>
      <c r="G331" s="1208"/>
      <c r="H331" s="1208"/>
      <c r="I331" s="1208"/>
      <c r="J331" s="1208"/>
      <c r="K331" s="1208"/>
      <c r="L331" s="1208"/>
      <c r="M331" s="1208"/>
      <c r="N331" s="1208"/>
      <c r="O331" s="1208"/>
      <c r="P331" s="448">
        <v>157610071.44999999</v>
      </c>
      <c r="Q331" s="456"/>
      <c r="R331" s="458"/>
      <c r="HH331" s="377"/>
      <c r="HJ331" s="377" t="s">
        <v>1275</v>
      </c>
    </row>
    <row r="332" spans="1:243" s="337" customFormat="1" ht="15" x14ac:dyDescent="0.25">
      <c r="A332" s="402"/>
      <c r="B332" s="403"/>
      <c r="C332" s="1207" t="s">
        <v>1270</v>
      </c>
      <c r="D332" s="1207"/>
      <c r="E332" s="1207"/>
      <c r="F332" s="1207"/>
      <c r="G332" s="1207"/>
      <c r="H332" s="1207"/>
      <c r="I332" s="1207"/>
      <c r="J332" s="1207"/>
      <c r="K332" s="1207"/>
      <c r="L332" s="1207"/>
      <c r="M332" s="1207"/>
      <c r="N332" s="1207"/>
      <c r="O332" s="1207"/>
      <c r="P332" s="447"/>
      <c r="Q332" s="456"/>
      <c r="R332" s="457"/>
      <c r="HH332" s="377"/>
      <c r="HI332" s="423" t="s">
        <v>1270</v>
      </c>
      <c r="HJ332" s="377"/>
    </row>
    <row r="333" spans="1:243" s="337" customFormat="1" ht="15" x14ac:dyDescent="0.25">
      <c r="A333" s="402"/>
      <c r="B333" s="403"/>
      <c r="C333" s="1207" t="s">
        <v>1271</v>
      </c>
      <c r="D333" s="1207"/>
      <c r="E333" s="1207"/>
      <c r="F333" s="1207"/>
      <c r="G333" s="1207"/>
      <c r="H333" s="1207"/>
      <c r="I333" s="1207"/>
      <c r="J333" s="1207"/>
      <c r="K333" s="449" t="s">
        <v>1272</v>
      </c>
      <c r="L333" s="450"/>
      <c r="M333" s="450"/>
      <c r="O333" s="459"/>
      <c r="P333" s="451"/>
      <c r="Q333" s="456"/>
      <c r="R333" s="458"/>
      <c r="HH333" s="377"/>
      <c r="HJ333" s="377"/>
      <c r="HK333" s="423" t="s">
        <v>1271</v>
      </c>
    </row>
    <row r="334" spans="1:243" s="337" customFormat="1" ht="15" x14ac:dyDescent="0.25">
      <c r="A334" s="402"/>
      <c r="B334" s="403"/>
      <c r="C334" s="1207" t="s">
        <v>1273</v>
      </c>
      <c r="D334" s="1207"/>
      <c r="E334" s="1207"/>
      <c r="F334" s="1207"/>
      <c r="G334" s="1207"/>
      <c r="H334" s="1207"/>
      <c r="I334" s="1207"/>
      <c r="J334" s="1207"/>
      <c r="K334" s="449" t="s">
        <v>1274</v>
      </c>
      <c r="L334" s="450"/>
      <c r="M334" s="450"/>
      <c r="O334" s="459"/>
      <c r="P334" s="451"/>
      <c r="Q334" s="456"/>
      <c r="R334" s="458"/>
      <c r="HH334" s="377"/>
      <c r="HJ334" s="377"/>
      <c r="HK334" s="423" t="s">
        <v>1273</v>
      </c>
    </row>
    <row r="335" spans="1:243" s="466" customFormat="1" ht="1.5" customHeight="1" x14ac:dyDescent="0.2">
      <c r="A335" s="452"/>
      <c r="B335" s="412"/>
      <c r="C335" s="438"/>
      <c r="D335" s="438"/>
      <c r="E335" s="438"/>
      <c r="F335" s="438"/>
      <c r="G335" s="438"/>
      <c r="H335" s="438"/>
      <c r="I335" s="438"/>
      <c r="J335" s="438"/>
      <c r="K335" s="438"/>
      <c r="L335" s="460"/>
      <c r="M335" s="461"/>
      <c r="N335" s="462"/>
      <c r="O335" s="463"/>
      <c r="P335" s="464"/>
      <c r="Q335" s="465"/>
      <c r="R335" s="465"/>
      <c r="AB335" s="467"/>
      <c r="AC335" s="467"/>
      <c r="AD335" s="467"/>
      <c r="AE335" s="467"/>
      <c r="AF335" s="467"/>
      <c r="AG335" s="467"/>
      <c r="AH335" s="467"/>
      <c r="AI335" s="467"/>
      <c r="AJ335" s="467"/>
      <c r="AK335" s="467"/>
      <c r="AL335" s="467"/>
      <c r="AM335" s="467"/>
      <c r="AN335" s="467"/>
      <c r="AO335" s="467"/>
      <c r="AP335" s="467"/>
      <c r="AQ335" s="467"/>
      <c r="AR335" s="467"/>
      <c r="AS335" s="467"/>
      <c r="AT335" s="467"/>
      <c r="AU335" s="467"/>
      <c r="AV335" s="467"/>
      <c r="AW335" s="467"/>
      <c r="AX335" s="467"/>
      <c r="AY335" s="467"/>
      <c r="AZ335" s="467"/>
      <c r="BA335" s="467"/>
      <c r="BB335" s="467"/>
      <c r="BC335" s="467"/>
      <c r="BD335" s="467"/>
      <c r="BE335" s="467"/>
      <c r="BF335" s="467"/>
      <c r="BG335" s="467"/>
      <c r="BH335" s="467"/>
      <c r="BI335" s="467"/>
      <c r="BJ335" s="467"/>
      <c r="BK335" s="467"/>
      <c r="BL335" s="467"/>
      <c r="BM335" s="467"/>
      <c r="BN335" s="467"/>
      <c r="BO335" s="467"/>
      <c r="BP335" s="467"/>
      <c r="BQ335" s="467"/>
      <c r="BR335" s="467"/>
      <c r="BS335" s="467"/>
      <c r="BT335" s="467"/>
      <c r="BU335" s="467"/>
      <c r="BV335" s="467"/>
      <c r="BW335" s="467"/>
      <c r="BX335" s="467"/>
      <c r="BY335" s="467"/>
      <c r="BZ335" s="467"/>
      <c r="CA335" s="467"/>
      <c r="CB335" s="467"/>
      <c r="CC335" s="467"/>
      <c r="CD335" s="467"/>
      <c r="CE335" s="467"/>
      <c r="CF335" s="467"/>
      <c r="CG335" s="467"/>
      <c r="CH335" s="467"/>
      <c r="CI335" s="467"/>
      <c r="CJ335" s="467"/>
      <c r="CK335" s="467"/>
      <c r="CL335" s="467"/>
      <c r="CM335" s="467"/>
      <c r="CN335" s="467"/>
      <c r="CO335" s="467"/>
      <c r="CP335" s="467"/>
      <c r="CQ335" s="467"/>
      <c r="CR335" s="467"/>
      <c r="CS335" s="467"/>
      <c r="CT335" s="467"/>
      <c r="CU335" s="467"/>
      <c r="CV335" s="467"/>
      <c r="CW335" s="467"/>
      <c r="CX335" s="467"/>
      <c r="CY335" s="467"/>
      <c r="CZ335" s="467"/>
      <c r="DA335" s="467"/>
      <c r="DB335" s="467"/>
      <c r="DC335" s="467"/>
      <c r="DD335" s="467"/>
      <c r="DE335" s="467"/>
      <c r="DF335" s="467"/>
      <c r="DG335" s="467"/>
      <c r="DH335" s="467"/>
      <c r="DI335" s="467"/>
      <c r="DJ335" s="467"/>
      <c r="DK335" s="467"/>
      <c r="DL335" s="467"/>
      <c r="DM335" s="467"/>
      <c r="DN335" s="467"/>
      <c r="DO335" s="467"/>
      <c r="DP335" s="467"/>
      <c r="DQ335" s="467"/>
      <c r="DR335" s="467"/>
      <c r="DS335" s="467"/>
      <c r="DT335" s="467"/>
      <c r="DU335" s="467"/>
      <c r="DV335" s="467"/>
      <c r="DW335" s="467"/>
      <c r="DX335" s="467"/>
      <c r="DY335" s="467"/>
      <c r="DZ335" s="467"/>
      <c r="EA335" s="467"/>
      <c r="EB335" s="467"/>
      <c r="EC335" s="467"/>
      <c r="ED335" s="467"/>
      <c r="EE335" s="467"/>
      <c r="EF335" s="467"/>
      <c r="EG335" s="467"/>
      <c r="EH335" s="467"/>
      <c r="EI335" s="467"/>
      <c r="EJ335" s="467"/>
      <c r="EK335" s="467"/>
      <c r="EL335" s="467"/>
      <c r="EM335" s="467"/>
      <c r="EN335" s="467"/>
      <c r="EO335" s="467"/>
      <c r="EP335" s="467"/>
      <c r="EQ335" s="467"/>
      <c r="ER335" s="467"/>
      <c r="ES335" s="467"/>
      <c r="ET335" s="467"/>
      <c r="EU335" s="467"/>
      <c r="EV335" s="467"/>
      <c r="EW335" s="467"/>
      <c r="EX335" s="467"/>
      <c r="EY335" s="467"/>
      <c r="EZ335" s="467"/>
      <c r="FA335" s="467"/>
      <c r="FB335" s="467"/>
      <c r="FC335" s="467"/>
      <c r="FD335" s="467"/>
      <c r="FE335" s="467"/>
      <c r="FF335" s="467"/>
      <c r="FG335" s="467"/>
      <c r="FH335" s="467"/>
      <c r="FI335" s="467"/>
      <c r="FJ335" s="467"/>
      <c r="FK335" s="467"/>
      <c r="FL335" s="467"/>
      <c r="FM335" s="467"/>
      <c r="FN335" s="467"/>
      <c r="FO335" s="467"/>
      <c r="FP335" s="467"/>
      <c r="FQ335" s="467"/>
      <c r="FR335" s="467"/>
      <c r="FS335" s="467"/>
      <c r="FT335" s="467"/>
      <c r="FU335" s="467"/>
      <c r="FV335" s="467"/>
      <c r="FW335" s="467"/>
      <c r="FX335" s="467"/>
      <c r="FY335" s="467"/>
      <c r="FZ335" s="467"/>
      <c r="GA335" s="467"/>
      <c r="GB335" s="467"/>
      <c r="GC335" s="467"/>
      <c r="GD335" s="467"/>
      <c r="GE335" s="467"/>
      <c r="GF335" s="467"/>
      <c r="GG335" s="467"/>
      <c r="GH335" s="467"/>
      <c r="GI335" s="467"/>
      <c r="GJ335" s="467"/>
      <c r="GK335" s="467"/>
      <c r="GL335" s="467"/>
      <c r="GM335" s="467"/>
      <c r="GN335" s="467"/>
      <c r="GO335" s="467"/>
      <c r="GP335" s="467"/>
      <c r="GQ335" s="467"/>
      <c r="GR335" s="467"/>
      <c r="GS335" s="467"/>
      <c r="GT335" s="467"/>
      <c r="GU335" s="467"/>
      <c r="GV335" s="467"/>
      <c r="GW335" s="467"/>
      <c r="GX335" s="467"/>
      <c r="GY335" s="467"/>
      <c r="GZ335" s="467"/>
      <c r="HA335" s="467"/>
      <c r="HB335" s="467"/>
      <c r="HC335" s="467"/>
      <c r="HD335" s="467"/>
      <c r="HE335" s="467"/>
      <c r="HF335" s="467"/>
      <c r="HG335" s="467"/>
      <c r="HH335" s="467"/>
      <c r="HI335" s="467"/>
      <c r="HJ335" s="467"/>
      <c r="HK335" s="467"/>
      <c r="HL335" s="467"/>
      <c r="HM335" s="467"/>
      <c r="HN335" s="467"/>
      <c r="HO335" s="467"/>
      <c r="HP335" s="467"/>
      <c r="HQ335" s="467"/>
      <c r="HR335" s="467"/>
      <c r="HS335" s="467"/>
      <c r="HT335" s="467"/>
      <c r="HU335" s="467"/>
      <c r="HV335" s="467"/>
      <c r="HW335" s="467"/>
      <c r="HX335" s="467"/>
      <c r="HY335" s="467"/>
      <c r="HZ335" s="467"/>
      <c r="IA335" s="467"/>
      <c r="IB335" s="467"/>
      <c r="IC335" s="467"/>
      <c r="ID335" s="467"/>
      <c r="IE335" s="467"/>
      <c r="IF335" s="467"/>
      <c r="IG335" s="467"/>
      <c r="IH335" s="467"/>
      <c r="II335" s="467"/>
    </row>
    <row r="336" spans="1:243" s="466" customFormat="1" ht="14.25" customHeight="1" x14ac:dyDescent="0.2">
      <c r="A336" s="338"/>
      <c r="B336" s="468"/>
      <c r="C336" s="469"/>
      <c r="D336" s="469"/>
      <c r="E336" s="469"/>
      <c r="F336" s="469"/>
      <c r="G336" s="469"/>
      <c r="H336" s="469"/>
      <c r="I336" s="469"/>
      <c r="J336" s="469"/>
      <c r="K336" s="469"/>
      <c r="L336" s="470"/>
      <c r="M336" s="471"/>
      <c r="N336" s="472"/>
      <c r="O336" s="338"/>
      <c r="P336" s="338"/>
      <c r="Q336" s="465"/>
      <c r="R336" s="465"/>
      <c r="AB336" s="467"/>
      <c r="AC336" s="467"/>
      <c r="AD336" s="467"/>
      <c r="AE336" s="467"/>
      <c r="AF336" s="467"/>
      <c r="AG336" s="467"/>
      <c r="AH336" s="467"/>
      <c r="AI336" s="467"/>
      <c r="AJ336" s="467"/>
      <c r="AK336" s="467"/>
      <c r="AL336" s="467"/>
      <c r="AM336" s="467"/>
      <c r="AN336" s="467"/>
      <c r="AO336" s="467"/>
      <c r="AP336" s="467"/>
      <c r="AQ336" s="467"/>
      <c r="AR336" s="467"/>
      <c r="AS336" s="467"/>
      <c r="AT336" s="467"/>
      <c r="AU336" s="467"/>
      <c r="AV336" s="467"/>
      <c r="AW336" s="467"/>
      <c r="AX336" s="467"/>
      <c r="AY336" s="467"/>
      <c r="AZ336" s="467"/>
      <c r="BA336" s="467"/>
      <c r="BB336" s="467"/>
      <c r="BC336" s="467"/>
      <c r="BD336" s="467"/>
      <c r="BE336" s="467"/>
      <c r="BF336" s="467"/>
      <c r="BG336" s="467"/>
      <c r="BH336" s="467"/>
      <c r="BI336" s="467"/>
      <c r="BJ336" s="467"/>
      <c r="BK336" s="467"/>
      <c r="BL336" s="467"/>
      <c r="BM336" s="467"/>
      <c r="BN336" s="467"/>
      <c r="BO336" s="467"/>
      <c r="BP336" s="467"/>
      <c r="BQ336" s="467"/>
      <c r="BR336" s="467"/>
      <c r="BS336" s="467"/>
      <c r="BT336" s="467"/>
      <c r="BU336" s="467"/>
      <c r="BV336" s="467"/>
      <c r="BW336" s="467"/>
      <c r="BX336" s="467"/>
      <c r="BY336" s="467"/>
      <c r="BZ336" s="467"/>
      <c r="CA336" s="467"/>
      <c r="CB336" s="467"/>
      <c r="CC336" s="467"/>
      <c r="CD336" s="467"/>
      <c r="CE336" s="467"/>
      <c r="CF336" s="467"/>
      <c r="CG336" s="467"/>
      <c r="CH336" s="467"/>
      <c r="CI336" s="467"/>
      <c r="CJ336" s="467"/>
      <c r="CK336" s="467"/>
      <c r="CL336" s="467"/>
      <c r="CM336" s="467"/>
      <c r="CN336" s="467"/>
      <c r="CO336" s="467"/>
      <c r="CP336" s="467"/>
      <c r="CQ336" s="467"/>
      <c r="CR336" s="467"/>
      <c r="CS336" s="467"/>
      <c r="CT336" s="467"/>
      <c r="CU336" s="467"/>
      <c r="CV336" s="467"/>
      <c r="CW336" s="467"/>
      <c r="CX336" s="467"/>
      <c r="CY336" s="467"/>
      <c r="CZ336" s="467"/>
      <c r="DA336" s="467"/>
      <c r="DB336" s="467"/>
      <c r="DC336" s="467"/>
      <c r="DD336" s="467"/>
      <c r="DE336" s="467"/>
      <c r="DF336" s="467"/>
      <c r="DG336" s="467"/>
      <c r="DH336" s="467"/>
      <c r="DI336" s="467"/>
      <c r="DJ336" s="467"/>
      <c r="DK336" s="467"/>
      <c r="DL336" s="467"/>
      <c r="DM336" s="467"/>
      <c r="DN336" s="467"/>
      <c r="DO336" s="467"/>
      <c r="DP336" s="467"/>
      <c r="DQ336" s="467"/>
      <c r="DR336" s="467"/>
      <c r="DS336" s="467"/>
      <c r="DT336" s="467"/>
      <c r="DU336" s="467"/>
      <c r="DV336" s="467"/>
      <c r="DW336" s="467"/>
      <c r="DX336" s="467"/>
      <c r="DY336" s="467"/>
      <c r="DZ336" s="467"/>
      <c r="EA336" s="467"/>
      <c r="EB336" s="467"/>
      <c r="EC336" s="467"/>
      <c r="ED336" s="467"/>
      <c r="EE336" s="467"/>
      <c r="EF336" s="467"/>
      <c r="EG336" s="467"/>
      <c r="EH336" s="467"/>
      <c r="EI336" s="467"/>
      <c r="EJ336" s="467"/>
      <c r="EK336" s="467"/>
      <c r="EL336" s="467"/>
      <c r="EM336" s="467"/>
      <c r="EN336" s="467"/>
      <c r="EO336" s="467"/>
      <c r="EP336" s="467"/>
      <c r="EQ336" s="467"/>
      <c r="ER336" s="467"/>
      <c r="ES336" s="467"/>
      <c r="ET336" s="467"/>
      <c r="EU336" s="467"/>
      <c r="EV336" s="467"/>
      <c r="EW336" s="467"/>
      <c r="EX336" s="467"/>
      <c r="EY336" s="467"/>
      <c r="EZ336" s="467"/>
      <c r="FA336" s="467"/>
      <c r="FB336" s="467"/>
      <c r="FC336" s="467"/>
      <c r="FD336" s="467"/>
      <c r="FE336" s="467"/>
      <c r="FF336" s="467"/>
      <c r="FG336" s="467"/>
      <c r="FH336" s="467"/>
      <c r="FI336" s="467"/>
      <c r="FJ336" s="467"/>
      <c r="FK336" s="467"/>
      <c r="FL336" s="467"/>
      <c r="FM336" s="467"/>
      <c r="FN336" s="467"/>
      <c r="FO336" s="467"/>
      <c r="FP336" s="467"/>
      <c r="FQ336" s="467"/>
      <c r="FR336" s="467"/>
      <c r="FS336" s="467"/>
      <c r="FT336" s="467"/>
      <c r="FU336" s="467"/>
      <c r="FV336" s="467"/>
      <c r="FW336" s="467"/>
      <c r="FX336" s="467"/>
      <c r="FY336" s="467"/>
      <c r="FZ336" s="467"/>
      <c r="GA336" s="467"/>
      <c r="GB336" s="467"/>
      <c r="GC336" s="467"/>
      <c r="GD336" s="467"/>
      <c r="GE336" s="467"/>
      <c r="GF336" s="467"/>
      <c r="GG336" s="467"/>
      <c r="GH336" s="467"/>
      <c r="GI336" s="467"/>
      <c r="GJ336" s="467"/>
      <c r="GK336" s="467"/>
      <c r="GL336" s="467"/>
      <c r="GM336" s="467"/>
      <c r="GN336" s="467"/>
      <c r="GO336" s="467"/>
      <c r="GP336" s="467"/>
      <c r="GQ336" s="467"/>
      <c r="GR336" s="467"/>
      <c r="GS336" s="467"/>
      <c r="GT336" s="467"/>
      <c r="GU336" s="467"/>
      <c r="GV336" s="467"/>
      <c r="GW336" s="467"/>
      <c r="GX336" s="467"/>
      <c r="GY336" s="467"/>
      <c r="GZ336" s="467"/>
      <c r="HA336" s="467"/>
      <c r="HB336" s="467"/>
      <c r="HC336" s="467"/>
      <c r="HD336" s="467"/>
      <c r="HE336" s="467"/>
      <c r="HF336" s="467"/>
      <c r="HG336" s="467"/>
      <c r="HH336" s="467"/>
      <c r="HI336" s="467"/>
      <c r="HJ336" s="467"/>
      <c r="HK336" s="467"/>
      <c r="HL336" s="467"/>
      <c r="HM336" s="467"/>
      <c r="HN336" s="467"/>
      <c r="HO336" s="467"/>
      <c r="HP336" s="467"/>
      <c r="HQ336" s="467"/>
      <c r="HR336" s="467"/>
      <c r="HS336" s="467"/>
      <c r="HT336" s="467"/>
      <c r="HU336" s="467"/>
      <c r="HV336" s="467"/>
      <c r="HW336" s="467"/>
      <c r="HX336" s="467"/>
      <c r="HY336" s="467"/>
      <c r="HZ336" s="467"/>
      <c r="IA336" s="467"/>
      <c r="IB336" s="467"/>
      <c r="IC336" s="467"/>
      <c r="ID336" s="467"/>
      <c r="IE336" s="467"/>
      <c r="IF336" s="467"/>
      <c r="IG336" s="467"/>
      <c r="IH336" s="467"/>
      <c r="II336" s="467"/>
    </row>
    <row r="337" spans="1:243" s="356" customFormat="1" ht="15" x14ac:dyDescent="0.25">
      <c r="A337" s="340"/>
      <c r="B337" s="473" t="s">
        <v>179</v>
      </c>
      <c r="C337" s="1202"/>
      <c r="D337" s="1202"/>
      <c r="E337" s="1202"/>
      <c r="F337" s="1202"/>
      <c r="G337" s="1202"/>
      <c r="H337" s="1202"/>
      <c r="I337" s="1203" t="s">
        <v>181</v>
      </c>
      <c r="J337" s="1203"/>
      <c r="K337" s="1203"/>
      <c r="L337" s="1203"/>
      <c r="M337" s="1203"/>
      <c r="N337" s="1203"/>
      <c r="O337" s="337"/>
      <c r="P337" s="337"/>
      <c r="Q337" s="344"/>
      <c r="R337" s="344"/>
      <c r="S337" s="337"/>
      <c r="T337" s="337"/>
      <c r="U337" s="337"/>
      <c r="V337" s="337"/>
      <c r="W337" s="337"/>
      <c r="X337" s="337"/>
      <c r="Y337" s="337"/>
      <c r="Z337" s="337"/>
      <c r="AA337" s="337"/>
      <c r="AB337" s="341"/>
      <c r="AC337" s="341"/>
      <c r="AD337" s="341"/>
      <c r="AE337" s="341"/>
      <c r="AF337" s="341"/>
      <c r="AG337" s="341"/>
      <c r="AH337" s="341"/>
      <c r="AI337" s="341"/>
      <c r="AJ337" s="341"/>
      <c r="AK337" s="341"/>
      <c r="AL337" s="341"/>
      <c r="AM337" s="341"/>
      <c r="AN337" s="341"/>
      <c r="AO337" s="341"/>
      <c r="AP337" s="341"/>
      <c r="AQ337" s="341"/>
      <c r="AR337" s="341"/>
      <c r="AS337" s="341"/>
      <c r="AT337" s="341"/>
      <c r="AU337" s="341"/>
      <c r="AV337" s="341"/>
      <c r="AW337" s="341"/>
      <c r="AX337" s="341"/>
      <c r="AY337" s="341"/>
      <c r="AZ337" s="341"/>
      <c r="BA337" s="341"/>
      <c r="BB337" s="341"/>
      <c r="BC337" s="341"/>
      <c r="BD337" s="341"/>
      <c r="BE337" s="341"/>
      <c r="BF337" s="341"/>
      <c r="BG337" s="341"/>
      <c r="BH337" s="341"/>
      <c r="BI337" s="341"/>
      <c r="BJ337" s="341"/>
      <c r="BK337" s="341"/>
      <c r="BL337" s="341"/>
      <c r="BM337" s="341"/>
      <c r="BN337" s="341"/>
      <c r="BO337" s="341"/>
      <c r="BP337" s="341"/>
      <c r="BQ337" s="341"/>
      <c r="BR337" s="341"/>
      <c r="BS337" s="341"/>
      <c r="BT337" s="341"/>
      <c r="BU337" s="341"/>
      <c r="BV337" s="341"/>
      <c r="BW337" s="341"/>
      <c r="BX337" s="341"/>
      <c r="BY337" s="341"/>
      <c r="BZ337" s="341"/>
      <c r="CA337" s="341"/>
      <c r="CB337" s="341"/>
      <c r="CC337" s="341"/>
      <c r="CD337" s="341"/>
      <c r="CE337" s="341"/>
      <c r="CF337" s="341"/>
      <c r="CG337" s="341"/>
      <c r="CH337" s="341"/>
      <c r="CI337" s="341"/>
      <c r="CJ337" s="341"/>
      <c r="CK337" s="341"/>
      <c r="CL337" s="341"/>
      <c r="CM337" s="341"/>
      <c r="CN337" s="341"/>
      <c r="CO337" s="341"/>
      <c r="CP337" s="341"/>
      <c r="CQ337" s="341"/>
      <c r="CR337" s="341"/>
      <c r="CS337" s="341"/>
      <c r="CT337" s="341"/>
      <c r="CU337" s="341"/>
      <c r="CV337" s="341"/>
      <c r="CW337" s="341"/>
      <c r="CX337" s="341"/>
      <c r="CY337" s="341"/>
      <c r="CZ337" s="341"/>
      <c r="DA337" s="341"/>
      <c r="DB337" s="341"/>
      <c r="DC337" s="341"/>
      <c r="DD337" s="341"/>
      <c r="DE337" s="341"/>
      <c r="DF337" s="341"/>
      <c r="DG337" s="341"/>
      <c r="DH337" s="341"/>
      <c r="DI337" s="341"/>
      <c r="DJ337" s="341"/>
      <c r="DK337" s="341"/>
      <c r="DL337" s="341"/>
      <c r="DM337" s="341"/>
      <c r="DN337" s="341"/>
      <c r="DO337" s="341"/>
      <c r="DP337" s="341"/>
      <c r="DQ337" s="341"/>
      <c r="DR337" s="341"/>
      <c r="DS337" s="341"/>
      <c r="DT337" s="341"/>
      <c r="DU337" s="341"/>
      <c r="DV337" s="341"/>
      <c r="DW337" s="341"/>
      <c r="DX337" s="341"/>
      <c r="DY337" s="341"/>
      <c r="DZ337" s="341"/>
      <c r="EA337" s="341"/>
      <c r="EB337" s="341"/>
      <c r="EC337" s="341"/>
      <c r="ED337" s="341"/>
      <c r="EE337" s="341"/>
      <c r="EF337" s="341"/>
      <c r="EG337" s="341"/>
      <c r="EH337" s="341"/>
      <c r="EI337" s="341"/>
      <c r="EJ337" s="341"/>
      <c r="EK337" s="341"/>
      <c r="EL337" s="341"/>
      <c r="EM337" s="341"/>
      <c r="EN337" s="341"/>
      <c r="EO337" s="341"/>
      <c r="EP337" s="341"/>
      <c r="EQ337" s="341"/>
      <c r="ER337" s="341"/>
      <c r="ES337" s="341"/>
      <c r="ET337" s="341"/>
      <c r="EU337" s="341"/>
      <c r="EV337" s="341"/>
      <c r="EW337" s="341"/>
      <c r="EX337" s="341"/>
      <c r="EY337" s="341"/>
      <c r="EZ337" s="341"/>
      <c r="FA337" s="341"/>
      <c r="FB337" s="341"/>
      <c r="FC337" s="341"/>
      <c r="FD337" s="341"/>
      <c r="FE337" s="341"/>
      <c r="FF337" s="341"/>
      <c r="FG337" s="341"/>
      <c r="FH337" s="341"/>
      <c r="FI337" s="341"/>
      <c r="FJ337" s="341"/>
      <c r="FK337" s="341"/>
      <c r="FL337" s="341"/>
      <c r="FM337" s="341"/>
      <c r="FN337" s="341"/>
      <c r="FO337" s="341"/>
      <c r="FP337" s="341"/>
      <c r="FQ337" s="341"/>
      <c r="FR337" s="341"/>
      <c r="FS337" s="341"/>
      <c r="FT337" s="341"/>
      <c r="FU337" s="341"/>
      <c r="FV337" s="341"/>
      <c r="FW337" s="341"/>
      <c r="FX337" s="341"/>
      <c r="FY337" s="341"/>
      <c r="FZ337" s="341"/>
      <c r="GA337" s="341"/>
      <c r="GB337" s="341"/>
      <c r="GC337" s="341"/>
      <c r="GD337" s="341"/>
      <c r="GE337" s="341"/>
      <c r="GF337" s="341"/>
      <c r="GG337" s="341"/>
      <c r="GH337" s="341"/>
      <c r="GI337" s="341"/>
      <c r="GJ337" s="341"/>
      <c r="GK337" s="341"/>
      <c r="GL337" s="341"/>
      <c r="GM337" s="341"/>
      <c r="GN337" s="341"/>
      <c r="GO337" s="341"/>
      <c r="GP337" s="341"/>
      <c r="GQ337" s="341"/>
      <c r="GR337" s="341"/>
      <c r="GS337" s="341"/>
      <c r="GT337" s="341"/>
      <c r="GU337" s="341"/>
      <c r="GV337" s="341"/>
      <c r="GW337" s="341"/>
      <c r="GX337" s="341"/>
      <c r="GY337" s="341"/>
      <c r="GZ337" s="341"/>
      <c r="HA337" s="341"/>
      <c r="HB337" s="341"/>
      <c r="HC337" s="341"/>
      <c r="HD337" s="341"/>
      <c r="HE337" s="341"/>
      <c r="HF337" s="341"/>
      <c r="HG337" s="341"/>
      <c r="HH337" s="341"/>
      <c r="HI337" s="341"/>
      <c r="HJ337" s="341"/>
      <c r="HK337" s="341"/>
      <c r="HL337" s="341" t="s">
        <v>4</v>
      </c>
      <c r="HM337" s="341" t="s">
        <v>4</v>
      </c>
      <c r="HN337" s="341" t="s">
        <v>4</v>
      </c>
      <c r="HO337" s="341" t="s">
        <v>4</v>
      </c>
      <c r="HP337" s="341" t="s">
        <v>4</v>
      </c>
      <c r="HQ337" s="341" t="s">
        <v>4</v>
      </c>
      <c r="HR337" s="341" t="s">
        <v>181</v>
      </c>
      <c r="HS337" s="341" t="s">
        <v>4</v>
      </c>
      <c r="HT337" s="341" t="s">
        <v>4</v>
      </c>
      <c r="HU337" s="341" t="s">
        <v>4</v>
      </c>
      <c r="HV337" s="341" t="s">
        <v>4</v>
      </c>
      <c r="HW337" s="341" t="s">
        <v>4</v>
      </c>
      <c r="HX337" s="341"/>
      <c r="HY337" s="341"/>
      <c r="HZ337" s="341"/>
      <c r="IA337" s="341"/>
      <c r="IB337" s="341"/>
      <c r="IC337" s="341"/>
      <c r="ID337" s="341"/>
      <c r="IE337" s="341"/>
      <c r="IF337" s="341"/>
      <c r="IG337" s="341"/>
      <c r="IH337" s="341"/>
      <c r="II337" s="341"/>
    </row>
    <row r="338" spans="1:243" s="474" customFormat="1" ht="16.5" customHeight="1" x14ac:dyDescent="0.25">
      <c r="A338" s="346"/>
      <c r="B338" s="473"/>
      <c r="C338" s="1204" t="s">
        <v>151</v>
      </c>
      <c r="D338" s="1204"/>
      <c r="E338" s="1204"/>
      <c r="F338" s="1204"/>
      <c r="G338" s="1204"/>
      <c r="H338" s="1204"/>
      <c r="I338" s="1204"/>
      <c r="J338" s="1204"/>
      <c r="K338" s="1204"/>
      <c r="L338" s="1204"/>
      <c r="M338" s="1204"/>
      <c r="N338" s="1204"/>
      <c r="Q338" s="475"/>
      <c r="R338" s="475"/>
      <c r="AB338" s="476"/>
      <c r="AC338" s="476"/>
      <c r="AD338" s="476"/>
      <c r="AE338" s="476"/>
      <c r="AF338" s="476"/>
      <c r="AG338" s="476"/>
      <c r="AH338" s="476"/>
      <c r="AI338" s="476"/>
      <c r="AJ338" s="476"/>
      <c r="AK338" s="476"/>
      <c r="AL338" s="476"/>
      <c r="AM338" s="476"/>
      <c r="AN338" s="476"/>
      <c r="AO338" s="476"/>
      <c r="AP338" s="476"/>
      <c r="AQ338" s="476"/>
      <c r="AR338" s="476"/>
      <c r="AS338" s="476"/>
      <c r="AT338" s="476"/>
      <c r="AU338" s="476"/>
      <c r="AV338" s="476"/>
      <c r="AW338" s="476"/>
      <c r="AX338" s="476"/>
      <c r="AY338" s="476"/>
      <c r="AZ338" s="476"/>
      <c r="BA338" s="476"/>
      <c r="BB338" s="476"/>
      <c r="BC338" s="476"/>
      <c r="BD338" s="476"/>
      <c r="BE338" s="476"/>
      <c r="BF338" s="476"/>
      <c r="BG338" s="476"/>
      <c r="BH338" s="476"/>
      <c r="BI338" s="476"/>
      <c r="BJ338" s="476"/>
      <c r="BK338" s="476"/>
      <c r="BL338" s="476"/>
      <c r="BM338" s="476"/>
      <c r="BN338" s="476"/>
      <c r="BO338" s="476"/>
      <c r="BP338" s="476"/>
      <c r="BQ338" s="476"/>
      <c r="BR338" s="476"/>
      <c r="BS338" s="476"/>
      <c r="BT338" s="476"/>
      <c r="BU338" s="476"/>
      <c r="BV338" s="476"/>
      <c r="BW338" s="476"/>
      <c r="BX338" s="476"/>
      <c r="BY338" s="476"/>
      <c r="BZ338" s="476"/>
      <c r="CA338" s="476"/>
      <c r="CB338" s="476"/>
      <c r="CC338" s="476"/>
      <c r="CD338" s="476"/>
      <c r="CE338" s="476"/>
      <c r="CF338" s="476"/>
      <c r="CG338" s="476"/>
      <c r="CH338" s="476"/>
      <c r="CI338" s="476"/>
      <c r="CJ338" s="476"/>
      <c r="CK338" s="476"/>
      <c r="CL338" s="476"/>
      <c r="CM338" s="476"/>
      <c r="CN338" s="476"/>
      <c r="CO338" s="476"/>
      <c r="CP338" s="476"/>
      <c r="CQ338" s="476"/>
      <c r="CR338" s="476"/>
      <c r="CS338" s="476"/>
      <c r="CT338" s="476"/>
      <c r="CU338" s="476"/>
      <c r="CV338" s="476"/>
      <c r="CW338" s="476"/>
      <c r="CX338" s="476"/>
      <c r="CY338" s="476"/>
      <c r="CZ338" s="476"/>
      <c r="DA338" s="476"/>
      <c r="DB338" s="476"/>
      <c r="DC338" s="476"/>
      <c r="DD338" s="476"/>
      <c r="DE338" s="476"/>
      <c r="DF338" s="476"/>
      <c r="DG338" s="476"/>
      <c r="DH338" s="476"/>
      <c r="DI338" s="476"/>
      <c r="DJ338" s="476"/>
      <c r="DK338" s="476"/>
      <c r="DL338" s="476"/>
      <c r="DM338" s="476"/>
      <c r="DN338" s="476"/>
      <c r="DO338" s="476"/>
      <c r="DP338" s="476"/>
      <c r="DQ338" s="476"/>
      <c r="DR338" s="476"/>
      <c r="DS338" s="476"/>
      <c r="DT338" s="476"/>
      <c r="DU338" s="476"/>
      <c r="DV338" s="476"/>
      <c r="DW338" s="476"/>
      <c r="DX338" s="476"/>
      <c r="DY338" s="476"/>
      <c r="DZ338" s="476"/>
      <c r="EA338" s="476"/>
      <c r="EB338" s="476"/>
      <c r="EC338" s="476"/>
      <c r="ED338" s="476"/>
      <c r="EE338" s="476"/>
      <c r="EF338" s="476"/>
      <c r="EG338" s="476"/>
      <c r="EH338" s="476"/>
      <c r="EI338" s="476"/>
      <c r="EJ338" s="476"/>
      <c r="EK338" s="476"/>
      <c r="EL338" s="476"/>
      <c r="EM338" s="476"/>
      <c r="EN338" s="476"/>
      <c r="EO338" s="476"/>
      <c r="EP338" s="476"/>
      <c r="EQ338" s="476"/>
      <c r="ER338" s="476"/>
      <c r="ES338" s="476"/>
      <c r="ET338" s="476"/>
      <c r="EU338" s="476"/>
      <c r="EV338" s="476"/>
      <c r="EW338" s="476"/>
      <c r="EX338" s="476"/>
      <c r="EY338" s="476"/>
      <c r="EZ338" s="476"/>
      <c r="FA338" s="476"/>
      <c r="FB338" s="476"/>
      <c r="FC338" s="476"/>
      <c r="FD338" s="476"/>
      <c r="FE338" s="476"/>
      <c r="FF338" s="476"/>
      <c r="FG338" s="476"/>
      <c r="FH338" s="476"/>
      <c r="FI338" s="476"/>
      <c r="FJ338" s="476"/>
      <c r="FK338" s="476"/>
      <c r="FL338" s="476"/>
      <c r="FM338" s="476"/>
      <c r="FN338" s="476"/>
      <c r="FO338" s="476"/>
      <c r="FP338" s="476"/>
      <c r="FQ338" s="476"/>
      <c r="FR338" s="476"/>
      <c r="FS338" s="476"/>
      <c r="FT338" s="476"/>
      <c r="FU338" s="476"/>
      <c r="FV338" s="476"/>
      <c r="FW338" s="476"/>
      <c r="FX338" s="476"/>
      <c r="FY338" s="476"/>
      <c r="FZ338" s="476"/>
      <c r="GA338" s="476"/>
      <c r="GB338" s="476"/>
      <c r="GC338" s="476"/>
      <c r="GD338" s="476"/>
      <c r="GE338" s="476"/>
      <c r="GF338" s="476"/>
      <c r="GG338" s="476"/>
      <c r="GH338" s="476"/>
      <c r="GI338" s="476"/>
      <c r="GJ338" s="476"/>
      <c r="GK338" s="476"/>
      <c r="GL338" s="476"/>
      <c r="GM338" s="476"/>
      <c r="GN338" s="476"/>
      <c r="GO338" s="476"/>
      <c r="GP338" s="476"/>
      <c r="GQ338" s="476"/>
      <c r="GR338" s="476"/>
      <c r="GS338" s="476"/>
      <c r="GT338" s="476"/>
      <c r="GU338" s="476"/>
      <c r="GV338" s="476"/>
      <c r="GW338" s="476"/>
      <c r="GX338" s="476"/>
      <c r="GY338" s="476"/>
      <c r="GZ338" s="476"/>
      <c r="HA338" s="476"/>
      <c r="HB338" s="476"/>
      <c r="HC338" s="476"/>
      <c r="HD338" s="476"/>
      <c r="HE338" s="476"/>
      <c r="HF338" s="476"/>
      <c r="HG338" s="476"/>
      <c r="HH338" s="476"/>
      <c r="HI338" s="476"/>
      <c r="HJ338" s="476"/>
      <c r="HK338" s="476"/>
      <c r="HL338" s="476"/>
      <c r="HM338" s="476"/>
      <c r="HN338" s="476"/>
      <c r="HO338" s="476"/>
      <c r="HP338" s="476"/>
      <c r="HQ338" s="476"/>
      <c r="HR338" s="476"/>
      <c r="HS338" s="476"/>
      <c r="HT338" s="476"/>
      <c r="HU338" s="476"/>
      <c r="HV338" s="476"/>
      <c r="HW338" s="476"/>
      <c r="HX338" s="476"/>
      <c r="HY338" s="476"/>
      <c r="HZ338" s="476"/>
      <c r="IA338" s="476"/>
      <c r="IB338" s="476"/>
      <c r="IC338" s="476"/>
      <c r="ID338" s="476"/>
      <c r="IE338" s="476"/>
      <c r="IF338" s="476"/>
      <c r="IG338" s="476"/>
      <c r="IH338" s="476"/>
      <c r="II338" s="476"/>
    </row>
    <row r="339" spans="1:243" s="356" customFormat="1" ht="15" x14ac:dyDescent="0.25">
      <c r="A339" s="340"/>
      <c r="B339" s="473" t="s">
        <v>182</v>
      </c>
      <c r="C339" s="1202"/>
      <c r="D339" s="1202"/>
      <c r="E339" s="1202"/>
      <c r="F339" s="1202"/>
      <c r="G339" s="1202"/>
      <c r="H339" s="1202"/>
      <c r="I339" s="1203" t="s">
        <v>177</v>
      </c>
      <c r="J339" s="1203"/>
      <c r="K339" s="1203"/>
      <c r="L339" s="1203"/>
      <c r="M339" s="1203"/>
      <c r="N339" s="1203"/>
      <c r="O339" s="337"/>
      <c r="P339" s="337"/>
      <c r="Q339" s="344"/>
      <c r="R339" s="344"/>
      <c r="S339" s="337"/>
      <c r="T339" s="337"/>
      <c r="U339" s="337"/>
      <c r="V339" s="337"/>
      <c r="W339" s="337"/>
      <c r="X339" s="337"/>
      <c r="Y339" s="337"/>
      <c r="Z339" s="337"/>
      <c r="AA339" s="337"/>
      <c r="AB339" s="341"/>
      <c r="AC339" s="341"/>
      <c r="AD339" s="341"/>
      <c r="AE339" s="341"/>
      <c r="AF339" s="341"/>
      <c r="AG339" s="341"/>
      <c r="AH339" s="341"/>
      <c r="AI339" s="341"/>
      <c r="AJ339" s="341"/>
      <c r="AK339" s="341"/>
      <c r="AL339" s="341"/>
      <c r="AM339" s="341"/>
      <c r="AN339" s="341"/>
      <c r="AO339" s="341"/>
      <c r="AP339" s="341"/>
      <c r="AQ339" s="341"/>
      <c r="AR339" s="341"/>
      <c r="AS339" s="341"/>
      <c r="AT339" s="341"/>
      <c r="AU339" s="341"/>
      <c r="AV339" s="341"/>
      <c r="AW339" s="341"/>
      <c r="AX339" s="341"/>
      <c r="AY339" s="341"/>
      <c r="AZ339" s="341"/>
      <c r="BA339" s="341"/>
      <c r="BB339" s="341"/>
      <c r="BC339" s="341"/>
      <c r="BD339" s="341"/>
      <c r="BE339" s="341"/>
      <c r="BF339" s="341"/>
      <c r="BG339" s="341"/>
      <c r="BH339" s="341"/>
      <c r="BI339" s="341"/>
      <c r="BJ339" s="341"/>
      <c r="BK339" s="341"/>
      <c r="BL339" s="341"/>
      <c r="BM339" s="341"/>
      <c r="BN339" s="341"/>
      <c r="BO339" s="341"/>
      <c r="BP339" s="341"/>
      <c r="BQ339" s="341"/>
      <c r="BR339" s="341"/>
      <c r="BS339" s="341"/>
      <c r="BT339" s="341"/>
      <c r="BU339" s="341"/>
      <c r="BV339" s="341"/>
      <c r="BW339" s="341"/>
      <c r="BX339" s="341"/>
      <c r="BY339" s="341"/>
      <c r="BZ339" s="341"/>
      <c r="CA339" s="341"/>
      <c r="CB339" s="341"/>
      <c r="CC339" s="341"/>
      <c r="CD339" s="341"/>
      <c r="CE339" s="341"/>
      <c r="CF339" s="341"/>
      <c r="CG339" s="341"/>
      <c r="CH339" s="341"/>
      <c r="CI339" s="341"/>
      <c r="CJ339" s="341"/>
      <c r="CK339" s="341"/>
      <c r="CL339" s="341"/>
      <c r="CM339" s="341"/>
      <c r="CN339" s="341"/>
      <c r="CO339" s="341"/>
      <c r="CP339" s="341"/>
      <c r="CQ339" s="341"/>
      <c r="CR339" s="341"/>
      <c r="CS339" s="341"/>
      <c r="CT339" s="341"/>
      <c r="CU339" s="341"/>
      <c r="CV339" s="341"/>
      <c r="CW339" s="341"/>
      <c r="CX339" s="341"/>
      <c r="CY339" s="341"/>
      <c r="CZ339" s="341"/>
      <c r="DA339" s="341"/>
      <c r="DB339" s="341"/>
      <c r="DC339" s="341"/>
      <c r="DD339" s="341"/>
      <c r="DE339" s="341"/>
      <c r="DF339" s="341"/>
      <c r="DG339" s="341"/>
      <c r="DH339" s="341"/>
      <c r="DI339" s="341"/>
      <c r="DJ339" s="341"/>
      <c r="DK339" s="341"/>
      <c r="DL339" s="341"/>
      <c r="DM339" s="341"/>
      <c r="DN339" s="341"/>
      <c r="DO339" s="341"/>
      <c r="DP339" s="341"/>
      <c r="DQ339" s="341"/>
      <c r="DR339" s="341"/>
      <c r="DS339" s="341"/>
      <c r="DT339" s="341"/>
      <c r="DU339" s="341"/>
      <c r="DV339" s="341"/>
      <c r="DW339" s="341"/>
      <c r="DX339" s="341"/>
      <c r="DY339" s="341"/>
      <c r="DZ339" s="341"/>
      <c r="EA339" s="341"/>
      <c r="EB339" s="341"/>
      <c r="EC339" s="341"/>
      <c r="ED339" s="341"/>
      <c r="EE339" s="341"/>
      <c r="EF339" s="341"/>
      <c r="EG339" s="341"/>
      <c r="EH339" s="341"/>
      <c r="EI339" s="341"/>
      <c r="EJ339" s="341"/>
      <c r="EK339" s="341"/>
      <c r="EL339" s="341"/>
      <c r="EM339" s="341"/>
      <c r="EN339" s="341"/>
      <c r="EO339" s="341"/>
      <c r="EP339" s="341"/>
      <c r="EQ339" s="341"/>
      <c r="ER339" s="341"/>
      <c r="ES339" s="341"/>
      <c r="ET339" s="341"/>
      <c r="EU339" s="341"/>
      <c r="EV339" s="341"/>
      <c r="EW339" s="341"/>
      <c r="EX339" s="341"/>
      <c r="EY339" s="341"/>
      <c r="EZ339" s="341"/>
      <c r="FA339" s="341"/>
      <c r="FB339" s="341"/>
      <c r="FC339" s="341"/>
      <c r="FD339" s="341"/>
      <c r="FE339" s="341"/>
      <c r="FF339" s="341"/>
      <c r="FG339" s="341"/>
      <c r="FH339" s="341"/>
      <c r="FI339" s="341"/>
      <c r="FJ339" s="341"/>
      <c r="FK339" s="341"/>
      <c r="FL339" s="341"/>
      <c r="FM339" s="341"/>
      <c r="FN339" s="341"/>
      <c r="FO339" s="341"/>
      <c r="FP339" s="341"/>
      <c r="FQ339" s="341"/>
      <c r="FR339" s="341"/>
      <c r="FS339" s="341"/>
      <c r="FT339" s="341"/>
      <c r="FU339" s="341"/>
      <c r="FV339" s="341"/>
      <c r="FW339" s="341"/>
      <c r="FX339" s="341"/>
      <c r="FY339" s="341"/>
      <c r="FZ339" s="341"/>
      <c r="GA339" s="341"/>
      <c r="GB339" s="341"/>
      <c r="GC339" s="341"/>
      <c r="GD339" s="341"/>
      <c r="GE339" s="341"/>
      <c r="GF339" s="341"/>
      <c r="GG339" s="341"/>
      <c r="GH339" s="341"/>
      <c r="GI339" s="341"/>
      <c r="GJ339" s="341"/>
      <c r="GK339" s="341"/>
      <c r="GL339" s="341"/>
      <c r="GM339" s="341"/>
      <c r="GN339" s="341"/>
      <c r="GO339" s="341"/>
      <c r="GP339" s="341"/>
      <c r="GQ339" s="341"/>
      <c r="GR339" s="341"/>
      <c r="GS339" s="341"/>
      <c r="GT339" s="341"/>
      <c r="GU339" s="341"/>
      <c r="GV339" s="341"/>
      <c r="GW339" s="341"/>
      <c r="GX339" s="341"/>
      <c r="GY339" s="341"/>
      <c r="GZ339" s="341"/>
      <c r="HA339" s="341"/>
      <c r="HB339" s="341"/>
      <c r="HC339" s="341"/>
      <c r="HD339" s="341"/>
      <c r="HE339" s="341"/>
      <c r="HF339" s="341"/>
      <c r="HG339" s="341"/>
      <c r="HH339" s="341"/>
      <c r="HI339" s="341"/>
      <c r="HJ339" s="341"/>
      <c r="HK339" s="341"/>
      <c r="HL339" s="341"/>
      <c r="HM339" s="341"/>
      <c r="HN339" s="341"/>
      <c r="HO339" s="341"/>
      <c r="HP339" s="341"/>
      <c r="HQ339" s="341"/>
      <c r="HR339" s="341"/>
      <c r="HS339" s="341"/>
      <c r="HT339" s="341"/>
      <c r="HU339" s="341"/>
      <c r="HV339" s="341"/>
      <c r="HW339" s="341"/>
      <c r="HX339" s="341" t="s">
        <v>4</v>
      </c>
      <c r="HY339" s="341" t="s">
        <v>4</v>
      </c>
      <c r="HZ339" s="341" t="s">
        <v>4</v>
      </c>
      <c r="IA339" s="341" t="s">
        <v>4</v>
      </c>
      <c r="IB339" s="341" t="s">
        <v>4</v>
      </c>
      <c r="IC339" s="341" t="s">
        <v>4</v>
      </c>
      <c r="ID339" s="341" t="s">
        <v>177</v>
      </c>
      <c r="IE339" s="341" t="s">
        <v>4</v>
      </c>
      <c r="IF339" s="341" t="s">
        <v>4</v>
      </c>
      <c r="IG339" s="341" t="s">
        <v>4</v>
      </c>
      <c r="IH339" s="341" t="s">
        <v>4</v>
      </c>
      <c r="II339" s="341" t="s">
        <v>4</v>
      </c>
    </row>
    <row r="340" spans="1:243" s="474" customFormat="1" ht="16.5" customHeight="1" x14ac:dyDescent="0.25">
      <c r="A340" s="346"/>
      <c r="C340" s="1204" t="s">
        <v>151</v>
      </c>
      <c r="D340" s="1204"/>
      <c r="E340" s="1204"/>
      <c r="F340" s="1204"/>
      <c r="G340" s="1204"/>
      <c r="H340" s="1204"/>
      <c r="I340" s="1204"/>
      <c r="J340" s="1204"/>
      <c r="K340" s="1204"/>
      <c r="L340" s="1204"/>
      <c r="M340" s="1204"/>
      <c r="N340" s="1204"/>
      <c r="Q340" s="475"/>
      <c r="R340" s="475"/>
      <c r="AB340" s="476"/>
      <c r="AC340" s="476"/>
      <c r="AD340" s="476"/>
      <c r="AE340" s="476"/>
      <c r="AF340" s="476"/>
      <c r="AG340" s="476"/>
      <c r="AH340" s="476"/>
      <c r="AI340" s="476"/>
      <c r="AJ340" s="476"/>
      <c r="AK340" s="476"/>
      <c r="AL340" s="476"/>
      <c r="AM340" s="476"/>
      <c r="AN340" s="476"/>
      <c r="AO340" s="476"/>
      <c r="AP340" s="476"/>
      <c r="AQ340" s="476"/>
      <c r="AR340" s="476"/>
      <c r="AS340" s="476"/>
      <c r="AT340" s="476"/>
      <c r="AU340" s="476"/>
      <c r="AV340" s="476"/>
      <c r="AW340" s="476"/>
      <c r="AX340" s="476"/>
      <c r="AY340" s="476"/>
      <c r="AZ340" s="476"/>
      <c r="BA340" s="476"/>
      <c r="BB340" s="476"/>
      <c r="BC340" s="476"/>
      <c r="BD340" s="476"/>
      <c r="BE340" s="476"/>
      <c r="BF340" s="476"/>
      <c r="BG340" s="476"/>
      <c r="BH340" s="476"/>
      <c r="BI340" s="476"/>
      <c r="BJ340" s="476"/>
      <c r="BK340" s="476"/>
      <c r="BL340" s="476"/>
      <c r="BM340" s="476"/>
      <c r="BN340" s="476"/>
      <c r="BO340" s="476"/>
      <c r="BP340" s="476"/>
      <c r="BQ340" s="476"/>
      <c r="BR340" s="476"/>
      <c r="BS340" s="476"/>
      <c r="BT340" s="476"/>
      <c r="BU340" s="476"/>
      <c r="BV340" s="476"/>
      <c r="BW340" s="476"/>
      <c r="BX340" s="476"/>
      <c r="BY340" s="476"/>
      <c r="BZ340" s="476"/>
      <c r="CA340" s="476"/>
      <c r="CB340" s="476"/>
      <c r="CC340" s="476"/>
      <c r="CD340" s="476"/>
      <c r="CE340" s="476"/>
      <c r="CF340" s="476"/>
      <c r="CG340" s="476"/>
      <c r="CH340" s="476"/>
      <c r="CI340" s="476"/>
      <c r="CJ340" s="476"/>
      <c r="CK340" s="476"/>
      <c r="CL340" s="476"/>
      <c r="CM340" s="476"/>
      <c r="CN340" s="476"/>
      <c r="CO340" s="476"/>
      <c r="CP340" s="476"/>
      <c r="CQ340" s="476"/>
      <c r="CR340" s="476"/>
      <c r="CS340" s="476"/>
      <c r="CT340" s="476"/>
      <c r="CU340" s="476"/>
      <c r="CV340" s="476"/>
      <c r="CW340" s="476"/>
      <c r="CX340" s="476"/>
      <c r="CY340" s="476"/>
      <c r="CZ340" s="476"/>
      <c r="DA340" s="476"/>
      <c r="DB340" s="476"/>
      <c r="DC340" s="476"/>
      <c r="DD340" s="476"/>
      <c r="DE340" s="476"/>
      <c r="DF340" s="476"/>
      <c r="DG340" s="476"/>
      <c r="DH340" s="476"/>
      <c r="DI340" s="476"/>
      <c r="DJ340" s="476"/>
      <c r="DK340" s="476"/>
      <c r="DL340" s="476"/>
      <c r="DM340" s="476"/>
      <c r="DN340" s="476"/>
      <c r="DO340" s="476"/>
      <c r="DP340" s="476"/>
      <c r="DQ340" s="476"/>
      <c r="DR340" s="476"/>
      <c r="DS340" s="476"/>
      <c r="DT340" s="476"/>
      <c r="DU340" s="476"/>
      <c r="DV340" s="476"/>
      <c r="DW340" s="476"/>
      <c r="DX340" s="476"/>
      <c r="DY340" s="476"/>
      <c r="DZ340" s="476"/>
      <c r="EA340" s="476"/>
      <c r="EB340" s="476"/>
      <c r="EC340" s="476"/>
      <c r="ED340" s="476"/>
      <c r="EE340" s="476"/>
      <c r="EF340" s="476"/>
      <c r="EG340" s="476"/>
      <c r="EH340" s="476"/>
      <c r="EI340" s="476"/>
      <c r="EJ340" s="476"/>
      <c r="EK340" s="476"/>
      <c r="EL340" s="476"/>
      <c r="EM340" s="476"/>
      <c r="EN340" s="476"/>
      <c r="EO340" s="476"/>
      <c r="EP340" s="476"/>
      <c r="EQ340" s="476"/>
      <c r="ER340" s="476"/>
      <c r="ES340" s="476"/>
      <c r="ET340" s="476"/>
      <c r="EU340" s="476"/>
      <c r="EV340" s="476"/>
      <c r="EW340" s="476"/>
      <c r="EX340" s="476"/>
      <c r="EY340" s="476"/>
      <c r="EZ340" s="476"/>
      <c r="FA340" s="476"/>
      <c r="FB340" s="476"/>
      <c r="FC340" s="476"/>
      <c r="FD340" s="476"/>
      <c r="FE340" s="476"/>
      <c r="FF340" s="476"/>
      <c r="FG340" s="476"/>
      <c r="FH340" s="476"/>
      <c r="FI340" s="476"/>
      <c r="FJ340" s="476"/>
      <c r="FK340" s="476"/>
      <c r="FL340" s="476"/>
      <c r="FM340" s="476"/>
      <c r="FN340" s="476"/>
      <c r="FO340" s="476"/>
      <c r="FP340" s="476"/>
      <c r="FQ340" s="476"/>
      <c r="FR340" s="476"/>
      <c r="FS340" s="476"/>
      <c r="FT340" s="476"/>
      <c r="FU340" s="476"/>
      <c r="FV340" s="476"/>
      <c r="FW340" s="476"/>
      <c r="FX340" s="476"/>
      <c r="FY340" s="476"/>
      <c r="FZ340" s="476"/>
      <c r="GA340" s="476"/>
      <c r="GB340" s="476"/>
      <c r="GC340" s="476"/>
      <c r="GD340" s="476"/>
      <c r="GE340" s="476"/>
      <c r="GF340" s="476"/>
      <c r="GG340" s="476"/>
      <c r="GH340" s="476"/>
      <c r="GI340" s="476"/>
      <c r="GJ340" s="476"/>
      <c r="GK340" s="476"/>
      <c r="GL340" s="476"/>
      <c r="GM340" s="476"/>
      <c r="GN340" s="476"/>
      <c r="GO340" s="476"/>
      <c r="GP340" s="476"/>
      <c r="GQ340" s="476"/>
      <c r="GR340" s="476"/>
      <c r="GS340" s="476"/>
      <c r="GT340" s="476"/>
      <c r="GU340" s="476"/>
      <c r="GV340" s="476"/>
      <c r="GW340" s="476"/>
      <c r="GX340" s="476"/>
      <c r="GY340" s="476"/>
      <c r="GZ340" s="476"/>
      <c r="HA340" s="476"/>
      <c r="HB340" s="476"/>
      <c r="HC340" s="476"/>
      <c r="HD340" s="476"/>
      <c r="HE340" s="476"/>
      <c r="HF340" s="476"/>
      <c r="HG340" s="476"/>
      <c r="HH340" s="476"/>
      <c r="HI340" s="476"/>
      <c r="HJ340" s="476"/>
      <c r="HK340" s="476"/>
      <c r="HL340" s="476"/>
      <c r="HM340" s="476"/>
      <c r="HN340" s="476"/>
      <c r="HO340" s="476"/>
      <c r="HP340" s="476"/>
      <c r="HQ340" s="476"/>
      <c r="HR340" s="476"/>
      <c r="HS340" s="476"/>
      <c r="HT340" s="476"/>
      <c r="HU340" s="476"/>
      <c r="HV340" s="476"/>
      <c r="HW340" s="476"/>
      <c r="HX340" s="476"/>
      <c r="HY340" s="476"/>
      <c r="HZ340" s="476"/>
      <c r="IA340" s="476"/>
      <c r="IB340" s="476"/>
      <c r="IC340" s="476"/>
      <c r="ID340" s="476"/>
      <c r="IE340" s="476"/>
      <c r="IF340" s="476"/>
      <c r="IG340" s="476"/>
      <c r="IH340" s="476"/>
      <c r="II340" s="476"/>
    </row>
    <row r="341" spans="1:243" s="337" customFormat="1" ht="13.5" customHeight="1" x14ac:dyDescent="0.25">
      <c r="A341" s="338"/>
      <c r="B341" s="338"/>
      <c r="C341" s="338"/>
      <c r="D341" s="338"/>
      <c r="E341" s="338"/>
      <c r="F341" s="338"/>
      <c r="G341" s="338"/>
      <c r="H341" s="338"/>
      <c r="I341" s="338"/>
      <c r="J341" s="338"/>
      <c r="K341" s="338"/>
      <c r="L341" s="338"/>
      <c r="M341" s="338"/>
      <c r="N341" s="338"/>
      <c r="O341" s="338"/>
      <c r="P341" s="338"/>
    </row>
    <row r="342" spans="1:243" s="337" customFormat="1" ht="27" customHeight="1" x14ac:dyDescent="0.25">
      <c r="A342" s="1205" t="s">
        <v>1276</v>
      </c>
      <c r="B342" s="1206"/>
      <c r="C342" s="1206"/>
      <c r="D342" s="1206"/>
      <c r="E342" s="1206"/>
      <c r="F342" s="1206"/>
      <c r="G342" s="1206"/>
      <c r="H342" s="1206"/>
      <c r="I342" s="1206"/>
      <c r="J342" s="1206"/>
      <c r="K342" s="1206"/>
      <c r="L342" s="1206"/>
      <c r="M342" s="1206"/>
      <c r="N342" s="1206"/>
      <c r="O342" s="1206"/>
      <c r="P342" s="1206"/>
    </row>
    <row r="343" spans="1:243" s="337" customFormat="1" ht="16.5" customHeight="1" x14ac:dyDescent="0.25">
      <c r="A343" s="1205" t="s">
        <v>1277</v>
      </c>
      <c r="B343" s="1205"/>
      <c r="C343" s="1205"/>
      <c r="D343" s="1205"/>
      <c r="E343" s="1205"/>
      <c r="F343" s="1205"/>
      <c r="G343" s="1205"/>
      <c r="H343" s="1205"/>
      <c r="I343" s="1205"/>
      <c r="J343" s="1205"/>
      <c r="K343" s="1205"/>
      <c r="L343" s="1205"/>
      <c r="M343" s="1205"/>
      <c r="N343" s="1205"/>
      <c r="O343" s="1205"/>
      <c r="P343" s="1205"/>
    </row>
    <row r="344" spans="1:243" s="337" customFormat="1" ht="14.25" customHeight="1" x14ac:dyDescent="0.25">
      <c r="A344" s="1205" t="s">
        <v>1278</v>
      </c>
      <c r="B344" s="1205"/>
      <c r="C344" s="1205"/>
      <c r="D344" s="1205"/>
      <c r="E344" s="1205"/>
      <c r="F344" s="1205"/>
      <c r="G344" s="1205"/>
      <c r="H344" s="1205"/>
      <c r="I344" s="1205"/>
      <c r="J344" s="1205"/>
      <c r="K344" s="1205"/>
      <c r="L344" s="1205"/>
      <c r="M344" s="1205"/>
      <c r="N344" s="1205"/>
      <c r="O344" s="1205"/>
      <c r="P344" s="1205"/>
    </row>
    <row r="346" spans="1:243" s="337" customFormat="1" ht="15" x14ac:dyDescent="0.25">
      <c r="A346" s="338"/>
    </row>
    <row r="347" spans="1:243" s="337" customFormat="1" ht="15" x14ac:dyDescent="0.25">
      <c r="A347" s="338"/>
    </row>
    <row r="348" spans="1:243" s="337" customFormat="1" ht="15" x14ac:dyDescent="0.25">
      <c r="A348" s="338"/>
    </row>
    <row r="349" spans="1:243" s="337" customFormat="1" ht="15" x14ac:dyDescent="0.25">
      <c r="A349" s="338"/>
    </row>
    <row r="350" spans="1:243" s="337" customFormat="1" ht="15" x14ac:dyDescent="0.25">
      <c r="A350" s="338"/>
    </row>
    <row r="351" spans="1:243" s="337" customFormat="1" ht="15" x14ac:dyDescent="0.25">
      <c r="A351" s="338"/>
    </row>
    <row r="352" spans="1:243" s="337" customFormat="1" ht="15" x14ac:dyDescent="0.25">
      <c r="A352" s="338"/>
    </row>
    <row r="353" spans="1:1" s="337" customFormat="1" ht="15" x14ac:dyDescent="0.25">
      <c r="A353" s="338"/>
    </row>
    <row r="354" spans="1:1" s="337" customFormat="1" ht="15" x14ac:dyDescent="0.25">
      <c r="A354" s="338"/>
    </row>
    <row r="355" spans="1:1" s="337" customFormat="1" ht="15" x14ac:dyDescent="0.25">
      <c r="A355" s="338"/>
    </row>
    <row r="356" spans="1:1" s="337" customFormat="1" ht="15" x14ac:dyDescent="0.25">
      <c r="A356" s="338"/>
    </row>
    <row r="357" spans="1:1" s="337" customFormat="1" ht="15" x14ac:dyDescent="0.25">
      <c r="A357" s="338"/>
    </row>
    <row r="358" spans="1:1" s="337" customFormat="1" ht="15" x14ac:dyDescent="0.25">
      <c r="A358" s="338"/>
    </row>
    <row r="359" spans="1:1" s="337" customFormat="1" ht="15" x14ac:dyDescent="0.25">
      <c r="A359" s="338"/>
    </row>
    <row r="360" spans="1:1" s="337" customFormat="1" ht="15" x14ac:dyDescent="0.25">
      <c r="A360" s="338"/>
    </row>
    <row r="361" spans="1:1" s="337" customFormat="1" ht="15" x14ac:dyDescent="0.25">
      <c r="A361" s="338"/>
    </row>
    <row r="362" spans="1:1" s="337" customFormat="1" ht="15" x14ac:dyDescent="0.25">
      <c r="A362" s="338"/>
    </row>
    <row r="363" spans="1:1" s="337" customFormat="1" ht="15" x14ac:dyDescent="0.25">
      <c r="A363" s="338"/>
    </row>
    <row r="364" spans="1:1" s="337" customFormat="1" ht="15" x14ac:dyDescent="0.25">
      <c r="A364" s="338"/>
    </row>
    <row r="365" spans="1:1" s="337" customFormat="1" ht="15" x14ac:dyDescent="0.25">
      <c r="A365" s="338"/>
    </row>
    <row r="366" spans="1:1" s="337" customFormat="1" ht="15" x14ac:dyDescent="0.25">
      <c r="A366" s="338"/>
    </row>
    <row r="367" spans="1:1" s="337" customFormat="1" ht="15" x14ac:dyDescent="0.25">
      <c r="A367" s="338"/>
    </row>
    <row r="368" spans="1:1" s="337" customFormat="1" ht="15" x14ac:dyDescent="0.25">
      <c r="A368" s="338"/>
    </row>
    <row r="369" spans="1:1" s="337" customFormat="1" ht="15" x14ac:dyDescent="0.25">
      <c r="A369" s="338"/>
    </row>
    <row r="370" spans="1:1" s="337" customFormat="1" ht="15" x14ac:dyDescent="0.25">
      <c r="A370" s="338"/>
    </row>
    <row r="371" spans="1:1" s="337" customFormat="1" ht="15" x14ac:dyDescent="0.25">
      <c r="A371" s="338"/>
    </row>
    <row r="372" spans="1:1" s="337" customFormat="1" ht="15" x14ac:dyDescent="0.25">
      <c r="A372" s="338"/>
    </row>
    <row r="373" spans="1:1" s="337" customFormat="1" ht="15" x14ac:dyDescent="0.25">
      <c r="A373" s="338"/>
    </row>
    <row r="374" spans="1:1" s="337" customFormat="1" ht="15" x14ac:dyDescent="0.25">
      <c r="A374" s="338"/>
    </row>
    <row r="375" spans="1:1" s="337" customFormat="1" ht="15" x14ac:dyDescent="0.25">
      <c r="A375" s="338"/>
    </row>
    <row r="376" spans="1:1" s="337" customFormat="1" ht="15" x14ac:dyDescent="0.25">
      <c r="A376" s="338"/>
    </row>
    <row r="377" spans="1:1" s="337" customFormat="1" ht="15" x14ac:dyDescent="0.25">
      <c r="A377" s="338"/>
    </row>
    <row r="378" spans="1:1" s="337" customFormat="1" ht="15" x14ac:dyDescent="0.25">
      <c r="A378" s="338"/>
    </row>
  </sheetData>
  <mergeCells count="300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I35:K36"/>
    <mergeCell ref="L35:P36"/>
    <mergeCell ref="C38:G38"/>
    <mergeCell ref="A39:P39"/>
    <mergeCell ref="C40:G40"/>
    <mergeCell ref="C41:G41"/>
    <mergeCell ref="B24:F24"/>
    <mergeCell ref="C26:F26"/>
    <mergeCell ref="A35:A37"/>
    <mergeCell ref="B35:B37"/>
    <mergeCell ref="C35:G37"/>
    <mergeCell ref="H35:H37"/>
    <mergeCell ref="C48:G48"/>
    <mergeCell ref="C49:G49"/>
    <mergeCell ref="C51:G51"/>
    <mergeCell ref="C52:G52"/>
    <mergeCell ref="C54:G54"/>
    <mergeCell ref="C55:G55"/>
    <mergeCell ref="C42:G42"/>
    <mergeCell ref="C43:G43"/>
    <mergeCell ref="C44:G44"/>
    <mergeCell ref="C45:G45"/>
    <mergeCell ref="C46:G46"/>
    <mergeCell ref="C47:G47"/>
    <mergeCell ref="C62:G62"/>
    <mergeCell ref="C63:G63"/>
    <mergeCell ref="C65:G65"/>
    <mergeCell ref="C66:G66"/>
    <mergeCell ref="C68:G68"/>
    <mergeCell ref="C69:G69"/>
    <mergeCell ref="C56:G56"/>
    <mergeCell ref="C57:G57"/>
    <mergeCell ref="C58:G58"/>
    <mergeCell ref="C59:G59"/>
    <mergeCell ref="C60:G60"/>
    <mergeCell ref="C61:G61"/>
    <mergeCell ref="C80:G80"/>
    <mergeCell ref="C81:G81"/>
    <mergeCell ref="C83:G83"/>
    <mergeCell ref="C84:G84"/>
    <mergeCell ref="A86:P86"/>
    <mergeCell ref="C87:G87"/>
    <mergeCell ref="C71:G71"/>
    <mergeCell ref="C72:G72"/>
    <mergeCell ref="C74:G74"/>
    <mergeCell ref="C75:G75"/>
    <mergeCell ref="C77:G77"/>
    <mergeCell ref="C78:G78"/>
    <mergeCell ref="C94:G94"/>
    <mergeCell ref="C95:G95"/>
    <mergeCell ref="C96:G96"/>
    <mergeCell ref="C98:G98"/>
    <mergeCell ref="C99:G99"/>
    <mergeCell ref="C101:G101"/>
    <mergeCell ref="C88:G88"/>
    <mergeCell ref="C89:G89"/>
    <mergeCell ref="C90:G90"/>
    <mergeCell ref="C91:G91"/>
    <mergeCell ref="C92:G92"/>
    <mergeCell ref="C93:G93"/>
    <mergeCell ref="C111:G111"/>
    <mergeCell ref="C113:G113"/>
    <mergeCell ref="C114:G114"/>
    <mergeCell ref="C115:G115"/>
    <mergeCell ref="C116:G116"/>
    <mergeCell ref="C117:G117"/>
    <mergeCell ref="C102:G102"/>
    <mergeCell ref="C104:G104"/>
    <mergeCell ref="C105:G105"/>
    <mergeCell ref="C107:G107"/>
    <mergeCell ref="C108:G108"/>
    <mergeCell ref="C110:G110"/>
    <mergeCell ref="C125:G125"/>
    <mergeCell ref="C127:G127"/>
    <mergeCell ref="C128:G128"/>
    <mergeCell ref="C129:G129"/>
    <mergeCell ref="C130:G130"/>
    <mergeCell ref="C131:G131"/>
    <mergeCell ref="C118:G118"/>
    <mergeCell ref="C119:G119"/>
    <mergeCell ref="C120:G120"/>
    <mergeCell ref="C121:G121"/>
    <mergeCell ref="C122:G122"/>
    <mergeCell ref="C124:G124"/>
    <mergeCell ref="C139:G139"/>
    <mergeCell ref="C141:G141"/>
    <mergeCell ref="C142:G142"/>
    <mergeCell ref="C144:G144"/>
    <mergeCell ref="C145:G145"/>
    <mergeCell ref="C147:G147"/>
    <mergeCell ref="C132:G132"/>
    <mergeCell ref="C133:G133"/>
    <mergeCell ref="C134:G134"/>
    <mergeCell ref="C135:G135"/>
    <mergeCell ref="C136:G136"/>
    <mergeCell ref="C138:G138"/>
    <mergeCell ref="C157:G157"/>
    <mergeCell ref="A159:P159"/>
    <mergeCell ref="C160:G160"/>
    <mergeCell ref="C161:G161"/>
    <mergeCell ref="C162:G162"/>
    <mergeCell ref="C163:G163"/>
    <mergeCell ref="C148:G148"/>
    <mergeCell ref="C150:G150"/>
    <mergeCell ref="C151:G151"/>
    <mergeCell ref="C153:G153"/>
    <mergeCell ref="C154:G154"/>
    <mergeCell ref="C156:G156"/>
    <mergeCell ref="C170:G170"/>
    <mergeCell ref="C171:G171"/>
    <mergeCell ref="C172:G172"/>
    <mergeCell ref="C174:G174"/>
    <mergeCell ref="C175:P175"/>
    <mergeCell ref="C176:G176"/>
    <mergeCell ref="C164:G164"/>
    <mergeCell ref="C165:G165"/>
    <mergeCell ref="C166:G166"/>
    <mergeCell ref="C167:G167"/>
    <mergeCell ref="C168:G168"/>
    <mergeCell ref="C169:G169"/>
    <mergeCell ref="C183:G183"/>
    <mergeCell ref="C184:G184"/>
    <mergeCell ref="C185:G185"/>
    <mergeCell ref="C187:G187"/>
    <mergeCell ref="C188:G188"/>
    <mergeCell ref="C189:G189"/>
    <mergeCell ref="C177:G177"/>
    <mergeCell ref="C178:G178"/>
    <mergeCell ref="C179:G179"/>
    <mergeCell ref="C180:G180"/>
    <mergeCell ref="C181:G181"/>
    <mergeCell ref="C182:G182"/>
    <mergeCell ref="C196:G196"/>
    <mergeCell ref="C197:G197"/>
    <mergeCell ref="C198:G198"/>
    <mergeCell ref="C199:G199"/>
    <mergeCell ref="C201:G201"/>
    <mergeCell ref="C202:P202"/>
    <mergeCell ref="C190:G190"/>
    <mergeCell ref="C191:G191"/>
    <mergeCell ref="C192:G192"/>
    <mergeCell ref="C193:G193"/>
    <mergeCell ref="C194:G194"/>
    <mergeCell ref="C195:G195"/>
    <mergeCell ref="C209:G209"/>
    <mergeCell ref="C210:G210"/>
    <mergeCell ref="C211:G211"/>
    <mergeCell ref="C212:G212"/>
    <mergeCell ref="C214:G214"/>
    <mergeCell ref="C215:G215"/>
    <mergeCell ref="C203:G203"/>
    <mergeCell ref="C204:G204"/>
    <mergeCell ref="C205:G205"/>
    <mergeCell ref="C206:G206"/>
    <mergeCell ref="C207:G207"/>
    <mergeCell ref="C208:G208"/>
    <mergeCell ref="C222:G222"/>
    <mergeCell ref="C223:G223"/>
    <mergeCell ref="C224:G224"/>
    <mergeCell ref="C225:G225"/>
    <mergeCell ref="C226:G226"/>
    <mergeCell ref="C227:G227"/>
    <mergeCell ref="C216:G216"/>
    <mergeCell ref="C217:G217"/>
    <mergeCell ref="C218:G218"/>
    <mergeCell ref="C219:G219"/>
    <mergeCell ref="C220:G220"/>
    <mergeCell ref="C221:G221"/>
    <mergeCell ref="C235:G235"/>
    <mergeCell ref="C236:G236"/>
    <mergeCell ref="C237:G237"/>
    <mergeCell ref="C238:G238"/>
    <mergeCell ref="C239:G239"/>
    <mergeCell ref="C240:G240"/>
    <mergeCell ref="A229:P229"/>
    <mergeCell ref="C230:G230"/>
    <mergeCell ref="C231:G231"/>
    <mergeCell ref="C232:G232"/>
    <mergeCell ref="C233:G233"/>
    <mergeCell ref="C234:G234"/>
    <mergeCell ref="C248:G248"/>
    <mergeCell ref="C249:G249"/>
    <mergeCell ref="C250:G250"/>
    <mergeCell ref="C251:G251"/>
    <mergeCell ref="C252:G252"/>
    <mergeCell ref="C253:G253"/>
    <mergeCell ref="C241:G241"/>
    <mergeCell ref="C242:G242"/>
    <mergeCell ref="C243:G243"/>
    <mergeCell ref="C244:G244"/>
    <mergeCell ref="C245:G245"/>
    <mergeCell ref="A247:P247"/>
    <mergeCell ref="C262:G262"/>
    <mergeCell ref="C263:G263"/>
    <mergeCell ref="C264:G264"/>
    <mergeCell ref="C265:G265"/>
    <mergeCell ref="C266:G266"/>
    <mergeCell ref="C267:G267"/>
    <mergeCell ref="C254:G254"/>
    <mergeCell ref="C255:G255"/>
    <mergeCell ref="C256:G256"/>
    <mergeCell ref="C257:G257"/>
    <mergeCell ref="C259:G259"/>
    <mergeCell ref="C260:G260"/>
    <mergeCell ref="C274:G274"/>
    <mergeCell ref="C275:G275"/>
    <mergeCell ref="C276:G276"/>
    <mergeCell ref="C277:G277"/>
    <mergeCell ref="C278:G278"/>
    <mergeCell ref="C280:G280"/>
    <mergeCell ref="C268:G268"/>
    <mergeCell ref="C269:G269"/>
    <mergeCell ref="C270:G270"/>
    <mergeCell ref="C271:G271"/>
    <mergeCell ref="C272:G272"/>
    <mergeCell ref="C273:G273"/>
    <mergeCell ref="C289:O289"/>
    <mergeCell ref="C290:O290"/>
    <mergeCell ref="C291:O291"/>
    <mergeCell ref="C292:O292"/>
    <mergeCell ref="C293:O293"/>
    <mergeCell ref="C294:O294"/>
    <mergeCell ref="C281:G281"/>
    <mergeCell ref="C284:O284"/>
    <mergeCell ref="C285:O285"/>
    <mergeCell ref="C286:O286"/>
    <mergeCell ref="C287:O287"/>
    <mergeCell ref="C288:O288"/>
    <mergeCell ref="C301:O301"/>
    <mergeCell ref="C302:O302"/>
    <mergeCell ref="C303:O303"/>
    <mergeCell ref="C304:O304"/>
    <mergeCell ref="C305:O305"/>
    <mergeCell ref="C306:O306"/>
    <mergeCell ref="C295:O295"/>
    <mergeCell ref="C296:O296"/>
    <mergeCell ref="C297:O297"/>
    <mergeCell ref="C298:O298"/>
    <mergeCell ref="C299:O299"/>
    <mergeCell ref="C300:O300"/>
    <mergeCell ref="C314:O314"/>
    <mergeCell ref="C315:O315"/>
    <mergeCell ref="C316:O316"/>
    <mergeCell ref="C317:O317"/>
    <mergeCell ref="C318:O318"/>
    <mergeCell ref="C319:O319"/>
    <mergeCell ref="C307:J307"/>
    <mergeCell ref="C308:J308"/>
    <mergeCell ref="C310:O310"/>
    <mergeCell ref="C311:O311"/>
    <mergeCell ref="C312:O312"/>
    <mergeCell ref="C313:O313"/>
    <mergeCell ref="C326:O326"/>
    <mergeCell ref="C327:O327"/>
    <mergeCell ref="C328:O328"/>
    <mergeCell ref="C329:O329"/>
    <mergeCell ref="C330:O330"/>
    <mergeCell ref="C331:O331"/>
    <mergeCell ref="C320:O320"/>
    <mergeCell ref="C321:O321"/>
    <mergeCell ref="C322:O322"/>
    <mergeCell ref="C323:O323"/>
    <mergeCell ref="C324:O324"/>
    <mergeCell ref="C325:O325"/>
    <mergeCell ref="C339:H339"/>
    <mergeCell ref="I339:N339"/>
    <mergeCell ref="C340:N340"/>
    <mergeCell ref="A342:P342"/>
    <mergeCell ref="A343:P343"/>
    <mergeCell ref="A344:P344"/>
    <mergeCell ref="C332:O332"/>
    <mergeCell ref="C333:J333"/>
    <mergeCell ref="C334:J334"/>
    <mergeCell ref="C337:H337"/>
    <mergeCell ref="I337:N337"/>
    <mergeCell ref="C338:N338"/>
  </mergeCells>
  <printOptions horizontalCentered="1"/>
  <pageMargins left="0.31496062874794001" right="0.31496062874794001" top="0.78740155696868896" bottom="0.31496062874794001" header="0.19685038924217199" footer="0.19685038924217199"/>
  <pageSetup paperSize="9" fitToHeight="0" orientation="landscape"/>
  <headerFooter>
    <oddFooter>&amp;RСтраница &amp;P</oddFooter>
  </headerFooter>
  <rowBreaks count="1" manualBreakCount="1">
    <brk id="34" max="377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1"/>
  <sheetViews>
    <sheetView topLeftCell="A1407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1117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10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1279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172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1124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946286.81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946286.81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35561.67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10752.58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125805.59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27665.56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1280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1251" t="s">
        <v>1281</v>
      </c>
      <c r="B40" s="1252"/>
      <c r="C40" s="1252"/>
      <c r="D40" s="1252"/>
      <c r="E40" s="1252"/>
      <c r="F40" s="1252"/>
      <c r="G40" s="1252"/>
      <c r="H40" s="1252"/>
      <c r="I40" s="1252"/>
      <c r="J40" s="1252"/>
      <c r="K40" s="1252"/>
      <c r="L40" s="1252"/>
      <c r="M40" s="1252"/>
      <c r="N40" s="1252"/>
      <c r="O40" s="1252"/>
      <c r="P40" s="1253"/>
    </row>
    <row r="41" spans="1:16" x14ac:dyDescent="0.25">
      <c r="A41" s="1251" t="s">
        <v>1282</v>
      </c>
      <c r="B41" s="1252"/>
      <c r="C41" s="1252"/>
      <c r="D41" s="1252"/>
      <c r="E41" s="1252"/>
      <c r="F41" s="1252"/>
      <c r="G41" s="1252"/>
      <c r="H41" s="1252"/>
      <c r="I41" s="1252"/>
      <c r="J41" s="1252"/>
      <c r="K41" s="1252"/>
      <c r="L41" s="1252"/>
      <c r="M41" s="1252"/>
      <c r="N41" s="1252"/>
      <c r="O41" s="1252"/>
      <c r="P41" s="1253"/>
    </row>
    <row r="42" spans="1:16" x14ac:dyDescent="0.25">
      <c r="A42" s="514" t="s">
        <v>23</v>
      </c>
      <c r="B42" s="515" t="s">
        <v>1283</v>
      </c>
      <c r="C42" s="1249" t="s">
        <v>1284</v>
      </c>
      <c r="D42" s="1249"/>
      <c r="E42" s="1249"/>
      <c r="F42" s="1249"/>
      <c r="G42" s="1249"/>
      <c r="H42" s="516" t="s">
        <v>1217</v>
      </c>
      <c r="I42" s="517">
        <v>114.505</v>
      </c>
      <c r="J42" s="518">
        <v>1</v>
      </c>
      <c r="K42" s="519">
        <v>114.505</v>
      </c>
      <c r="L42" s="520"/>
      <c r="M42" s="517"/>
      <c r="N42" s="521"/>
      <c r="O42" s="517"/>
      <c r="P42" s="522"/>
    </row>
    <row r="43" spans="1:16" x14ac:dyDescent="0.25">
      <c r="A43" s="523"/>
      <c r="B43" s="524" t="s">
        <v>23</v>
      </c>
      <c r="C43" s="1247" t="s">
        <v>1203</v>
      </c>
      <c r="D43" s="1247"/>
      <c r="E43" s="1247"/>
      <c r="F43" s="1247"/>
      <c r="G43" s="1247"/>
      <c r="H43" s="525" t="s">
        <v>1148</v>
      </c>
      <c r="I43" s="526"/>
      <c r="J43" s="526"/>
      <c r="K43" s="527">
        <v>3274.8429999999998</v>
      </c>
      <c r="L43" s="528"/>
      <c r="M43" s="526"/>
      <c r="N43" s="528"/>
      <c r="O43" s="526"/>
      <c r="P43" s="529">
        <v>906509.29</v>
      </c>
    </row>
    <row r="44" spans="1:16" x14ac:dyDescent="0.25">
      <c r="A44" s="530"/>
      <c r="B44" s="524" t="s">
        <v>1285</v>
      </c>
      <c r="C44" s="1247" t="s">
        <v>1286</v>
      </c>
      <c r="D44" s="1247"/>
      <c r="E44" s="1247"/>
      <c r="F44" s="1247"/>
      <c r="G44" s="1247"/>
      <c r="H44" s="525" t="s">
        <v>1148</v>
      </c>
      <c r="I44" s="531">
        <v>28.6</v>
      </c>
      <c r="J44" s="526"/>
      <c r="K44" s="527">
        <v>3274.8429999999998</v>
      </c>
      <c r="L44" s="532"/>
      <c r="M44" s="533"/>
      <c r="N44" s="534">
        <v>276.81</v>
      </c>
      <c r="O44" s="526"/>
      <c r="P44" s="529">
        <v>906509.29</v>
      </c>
    </row>
    <row r="45" spans="1:16" x14ac:dyDescent="0.25">
      <c r="A45" s="523"/>
      <c r="B45" s="524" t="s">
        <v>28</v>
      </c>
      <c r="C45" s="1247" t="s">
        <v>132</v>
      </c>
      <c r="D45" s="1247"/>
      <c r="E45" s="1247"/>
      <c r="F45" s="1247"/>
      <c r="G45" s="1247"/>
      <c r="H45" s="525"/>
      <c r="I45" s="526"/>
      <c r="J45" s="526"/>
      <c r="K45" s="526"/>
      <c r="L45" s="528"/>
      <c r="M45" s="526"/>
      <c r="N45" s="528"/>
      <c r="O45" s="526"/>
      <c r="P45" s="529">
        <v>4078952.05</v>
      </c>
    </row>
    <row r="46" spans="1:16" x14ac:dyDescent="0.25">
      <c r="A46" s="523"/>
      <c r="B46" s="524"/>
      <c r="C46" s="1247" t="s">
        <v>1147</v>
      </c>
      <c r="D46" s="1247"/>
      <c r="E46" s="1247"/>
      <c r="F46" s="1247"/>
      <c r="G46" s="1247"/>
      <c r="H46" s="525" t="s">
        <v>1148</v>
      </c>
      <c r="I46" s="526"/>
      <c r="J46" s="526"/>
      <c r="K46" s="535">
        <v>2649.6457</v>
      </c>
      <c r="L46" s="528"/>
      <c r="M46" s="526"/>
      <c r="N46" s="528"/>
      <c r="O46" s="526"/>
      <c r="P46" s="529">
        <v>978954.32</v>
      </c>
    </row>
    <row r="47" spans="1:16" x14ac:dyDescent="0.25">
      <c r="A47" s="530"/>
      <c r="B47" s="524" t="s">
        <v>1233</v>
      </c>
      <c r="C47" s="1247" t="s">
        <v>1234</v>
      </c>
      <c r="D47" s="1247"/>
      <c r="E47" s="1247"/>
      <c r="F47" s="1247"/>
      <c r="G47" s="1247"/>
      <c r="H47" s="525" t="s">
        <v>1151</v>
      </c>
      <c r="I47" s="536">
        <v>2.35</v>
      </c>
      <c r="J47" s="526"/>
      <c r="K47" s="537">
        <v>269.08674999999999</v>
      </c>
      <c r="L47" s="538">
        <v>828.16</v>
      </c>
      <c r="M47" s="539">
        <v>1.36</v>
      </c>
      <c r="N47" s="534">
        <v>1126.3</v>
      </c>
      <c r="O47" s="526"/>
      <c r="P47" s="529">
        <v>303072.40999999997</v>
      </c>
    </row>
    <row r="48" spans="1:16" x14ac:dyDescent="0.25">
      <c r="A48" s="540"/>
      <c r="B48" s="524" t="s">
        <v>1191</v>
      </c>
      <c r="C48" s="1247" t="s">
        <v>1192</v>
      </c>
      <c r="D48" s="1247"/>
      <c r="E48" s="1247"/>
      <c r="F48" s="1247"/>
      <c r="G48" s="1247"/>
      <c r="H48" s="525" t="s">
        <v>1148</v>
      </c>
      <c r="I48" s="536">
        <v>2.35</v>
      </c>
      <c r="J48" s="526"/>
      <c r="K48" s="537">
        <v>269.08674999999999</v>
      </c>
      <c r="L48" s="528"/>
      <c r="M48" s="526"/>
      <c r="N48" s="541">
        <v>373.94</v>
      </c>
      <c r="O48" s="526"/>
      <c r="P48" s="529">
        <v>100622.3</v>
      </c>
    </row>
    <row r="49" spans="1:16" x14ac:dyDescent="0.25">
      <c r="A49" s="530"/>
      <c r="B49" s="524" t="s">
        <v>1220</v>
      </c>
      <c r="C49" s="1247" t="s">
        <v>1221</v>
      </c>
      <c r="D49" s="1247"/>
      <c r="E49" s="1247"/>
      <c r="F49" s="1247"/>
      <c r="G49" s="1247"/>
      <c r="H49" s="525" t="s">
        <v>1151</v>
      </c>
      <c r="I49" s="536">
        <v>0.36</v>
      </c>
      <c r="J49" s="526"/>
      <c r="K49" s="535">
        <v>41.221800000000002</v>
      </c>
      <c r="L49" s="542">
        <v>1933</v>
      </c>
      <c r="M49" s="539">
        <v>1.26</v>
      </c>
      <c r="N49" s="534">
        <v>2435.58</v>
      </c>
      <c r="O49" s="526"/>
      <c r="P49" s="529">
        <v>100398.99</v>
      </c>
    </row>
    <row r="50" spans="1:16" x14ac:dyDescent="0.25">
      <c r="A50" s="540"/>
      <c r="B50" s="524" t="s">
        <v>1152</v>
      </c>
      <c r="C50" s="1247" t="s">
        <v>1153</v>
      </c>
      <c r="D50" s="1247"/>
      <c r="E50" s="1247"/>
      <c r="F50" s="1247"/>
      <c r="G50" s="1247"/>
      <c r="H50" s="525" t="s">
        <v>1148</v>
      </c>
      <c r="I50" s="536">
        <v>0.36</v>
      </c>
      <c r="J50" s="526"/>
      <c r="K50" s="535">
        <v>41.221800000000002</v>
      </c>
      <c r="L50" s="528"/>
      <c r="M50" s="526"/>
      <c r="N50" s="541">
        <v>437.08</v>
      </c>
      <c r="O50" s="526"/>
      <c r="P50" s="529">
        <v>18017.22</v>
      </c>
    </row>
    <row r="51" spans="1:16" x14ac:dyDescent="0.25">
      <c r="A51" s="530"/>
      <c r="B51" s="524" t="s">
        <v>1287</v>
      </c>
      <c r="C51" s="1247" t="s">
        <v>1288</v>
      </c>
      <c r="D51" s="1247"/>
      <c r="E51" s="1247"/>
      <c r="F51" s="1247"/>
      <c r="G51" s="1247"/>
      <c r="H51" s="525" t="s">
        <v>1151</v>
      </c>
      <c r="I51" s="536">
        <v>3.69</v>
      </c>
      <c r="J51" s="526"/>
      <c r="K51" s="537">
        <v>422.52345000000003</v>
      </c>
      <c r="L51" s="532"/>
      <c r="M51" s="533"/>
      <c r="N51" s="534">
        <v>1610.79</v>
      </c>
      <c r="O51" s="526"/>
      <c r="P51" s="529">
        <v>680596.55</v>
      </c>
    </row>
    <row r="52" spans="1:16" x14ac:dyDescent="0.25">
      <c r="A52" s="540"/>
      <c r="B52" s="524" t="s">
        <v>1191</v>
      </c>
      <c r="C52" s="1247" t="s">
        <v>1192</v>
      </c>
      <c r="D52" s="1247"/>
      <c r="E52" s="1247"/>
      <c r="F52" s="1247"/>
      <c r="G52" s="1247"/>
      <c r="H52" s="525" t="s">
        <v>1148</v>
      </c>
      <c r="I52" s="536">
        <v>3.69</v>
      </c>
      <c r="J52" s="526"/>
      <c r="K52" s="537">
        <v>422.52345000000003</v>
      </c>
      <c r="L52" s="528"/>
      <c r="M52" s="526"/>
      <c r="N52" s="541">
        <v>373.94</v>
      </c>
      <c r="O52" s="526"/>
      <c r="P52" s="529">
        <v>157998.42000000001</v>
      </c>
    </row>
    <row r="53" spans="1:16" x14ac:dyDescent="0.25">
      <c r="A53" s="530"/>
      <c r="B53" s="524" t="s">
        <v>1289</v>
      </c>
      <c r="C53" s="1247" t="s">
        <v>1290</v>
      </c>
      <c r="D53" s="1247"/>
      <c r="E53" s="1247"/>
      <c r="F53" s="1247"/>
      <c r="G53" s="1247"/>
      <c r="H53" s="525" t="s">
        <v>1151</v>
      </c>
      <c r="I53" s="536">
        <v>9.49</v>
      </c>
      <c r="J53" s="526"/>
      <c r="K53" s="537">
        <v>1086.65245</v>
      </c>
      <c r="L53" s="532"/>
      <c r="M53" s="533"/>
      <c r="N53" s="534">
        <v>1509.52</v>
      </c>
      <c r="O53" s="526"/>
      <c r="P53" s="529">
        <v>1640323.61</v>
      </c>
    </row>
    <row r="54" spans="1:16" x14ac:dyDescent="0.25">
      <c r="A54" s="540"/>
      <c r="B54" s="524" t="s">
        <v>1191</v>
      </c>
      <c r="C54" s="1247" t="s">
        <v>1192</v>
      </c>
      <c r="D54" s="1247"/>
      <c r="E54" s="1247"/>
      <c r="F54" s="1247"/>
      <c r="G54" s="1247"/>
      <c r="H54" s="525" t="s">
        <v>1148</v>
      </c>
      <c r="I54" s="536">
        <v>9.49</v>
      </c>
      <c r="J54" s="526"/>
      <c r="K54" s="537">
        <v>1086.65245</v>
      </c>
      <c r="L54" s="528"/>
      <c r="M54" s="526"/>
      <c r="N54" s="541">
        <v>373.94</v>
      </c>
      <c r="O54" s="526"/>
      <c r="P54" s="529">
        <v>406342.82</v>
      </c>
    </row>
    <row r="55" spans="1:16" x14ac:dyDescent="0.25">
      <c r="A55" s="530"/>
      <c r="B55" s="524" t="s">
        <v>1291</v>
      </c>
      <c r="C55" s="1247" t="s">
        <v>1292</v>
      </c>
      <c r="D55" s="1247"/>
      <c r="E55" s="1247"/>
      <c r="F55" s="1247"/>
      <c r="G55" s="1247"/>
      <c r="H55" s="525" t="s">
        <v>1151</v>
      </c>
      <c r="I55" s="536">
        <v>4.6500000000000004</v>
      </c>
      <c r="J55" s="526"/>
      <c r="K55" s="537">
        <v>532.44825000000003</v>
      </c>
      <c r="L55" s="532"/>
      <c r="M55" s="533"/>
      <c r="N55" s="534">
        <v>1803.28</v>
      </c>
      <c r="O55" s="526"/>
      <c r="P55" s="529">
        <v>960153.28</v>
      </c>
    </row>
    <row r="56" spans="1:16" x14ac:dyDescent="0.25">
      <c r="A56" s="540"/>
      <c r="B56" s="524" t="s">
        <v>1191</v>
      </c>
      <c r="C56" s="1247" t="s">
        <v>1192</v>
      </c>
      <c r="D56" s="1247"/>
      <c r="E56" s="1247"/>
      <c r="F56" s="1247"/>
      <c r="G56" s="1247"/>
      <c r="H56" s="525" t="s">
        <v>1148</v>
      </c>
      <c r="I56" s="536">
        <v>4.6500000000000004</v>
      </c>
      <c r="J56" s="526"/>
      <c r="K56" s="537">
        <v>532.44825000000003</v>
      </c>
      <c r="L56" s="528"/>
      <c r="M56" s="526"/>
      <c r="N56" s="541">
        <v>373.94</v>
      </c>
      <c r="O56" s="526"/>
      <c r="P56" s="529">
        <v>199103.7</v>
      </c>
    </row>
    <row r="57" spans="1:16" x14ac:dyDescent="0.25">
      <c r="A57" s="530"/>
      <c r="B57" s="524" t="s">
        <v>1206</v>
      </c>
      <c r="C57" s="1247" t="s">
        <v>1207</v>
      </c>
      <c r="D57" s="1247"/>
      <c r="E57" s="1247"/>
      <c r="F57" s="1247"/>
      <c r="G57" s="1247"/>
      <c r="H57" s="525" t="s">
        <v>1151</v>
      </c>
      <c r="I57" s="531">
        <v>2.6</v>
      </c>
      <c r="J57" s="526"/>
      <c r="K57" s="527">
        <v>297.71300000000002</v>
      </c>
      <c r="L57" s="542">
        <v>1043.1400000000001</v>
      </c>
      <c r="M57" s="539">
        <v>1.27</v>
      </c>
      <c r="N57" s="534">
        <v>1324.79</v>
      </c>
      <c r="O57" s="526"/>
      <c r="P57" s="529">
        <v>394407.21</v>
      </c>
    </row>
    <row r="58" spans="1:16" x14ac:dyDescent="0.25">
      <c r="A58" s="540"/>
      <c r="B58" s="524" t="s">
        <v>1208</v>
      </c>
      <c r="C58" s="1247" t="s">
        <v>1209</v>
      </c>
      <c r="D58" s="1247"/>
      <c r="E58" s="1247"/>
      <c r="F58" s="1247"/>
      <c r="G58" s="1247"/>
      <c r="H58" s="525" t="s">
        <v>1148</v>
      </c>
      <c r="I58" s="531">
        <v>2.6</v>
      </c>
      <c r="J58" s="526"/>
      <c r="K58" s="527">
        <v>297.71300000000002</v>
      </c>
      <c r="L58" s="528"/>
      <c r="M58" s="526"/>
      <c r="N58" s="541">
        <v>325.38</v>
      </c>
      <c r="O58" s="526"/>
      <c r="P58" s="529">
        <v>96869.86</v>
      </c>
    </row>
    <row r="59" spans="1:16" x14ac:dyDescent="0.25">
      <c r="A59" s="523"/>
      <c r="B59" s="524" t="s">
        <v>36</v>
      </c>
      <c r="C59" s="1247" t="s">
        <v>134</v>
      </c>
      <c r="D59" s="1247"/>
      <c r="E59" s="1247"/>
      <c r="F59" s="1247"/>
      <c r="G59" s="1247"/>
      <c r="H59" s="525"/>
      <c r="I59" s="526"/>
      <c r="J59" s="526"/>
      <c r="K59" s="526"/>
      <c r="L59" s="528"/>
      <c r="M59" s="526"/>
      <c r="N59" s="528"/>
      <c r="O59" s="526"/>
      <c r="P59" s="529">
        <v>22901</v>
      </c>
    </row>
    <row r="60" spans="1:16" x14ac:dyDescent="0.25">
      <c r="A60" s="530"/>
      <c r="B60" s="524" t="s">
        <v>1210</v>
      </c>
      <c r="C60" s="1247" t="s">
        <v>1211</v>
      </c>
      <c r="D60" s="1247"/>
      <c r="E60" s="1247"/>
      <c r="F60" s="1247"/>
      <c r="G60" s="1247"/>
      <c r="H60" s="525" t="s">
        <v>1212</v>
      </c>
      <c r="I60" s="543">
        <v>20</v>
      </c>
      <c r="J60" s="526"/>
      <c r="K60" s="531">
        <v>2290.1</v>
      </c>
      <c r="L60" s="538">
        <v>35.71</v>
      </c>
      <c r="M60" s="539">
        <v>0.28000000000000003</v>
      </c>
      <c r="N60" s="534">
        <v>10</v>
      </c>
      <c r="O60" s="526"/>
      <c r="P60" s="529">
        <v>22901</v>
      </c>
    </row>
    <row r="61" spans="1:16" x14ac:dyDescent="0.25">
      <c r="A61" s="544" t="s">
        <v>1239</v>
      </c>
      <c r="B61" s="545" t="s">
        <v>1293</v>
      </c>
      <c r="C61" s="1250" t="s">
        <v>1294</v>
      </c>
      <c r="D61" s="1250"/>
      <c r="E61" s="1250"/>
      <c r="F61" s="1250"/>
      <c r="G61" s="1250"/>
      <c r="H61" s="546" t="s">
        <v>1212</v>
      </c>
      <c r="I61" s="547">
        <v>189</v>
      </c>
      <c r="J61" s="548"/>
      <c r="K61" s="549">
        <v>21641.445</v>
      </c>
      <c r="L61" s="550"/>
      <c r="M61" s="548"/>
      <c r="N61" s="550"/>
      <c r="O61" s="548"/>
      <c r="P61" s="551"/>
    </row>
    <row r="62" spans="1:16" x14ac:dyDescent="0.25">
      <c r="A62" s="552"/>
      <c r="B62" s="553"/>
      <c r="C62" s="1248" t="s">
        <v>1154</v>
      </c>
      <c r="D62" s="1248"/>
      <c r="E62" s="1248"/>
      <c r="F62" s="1248"/>
      <c r="G62" s="1248"/>
      <c r="H62" s="516"/>
      <c r="I62" s="517"/>
      <c r="J62" s="517"/>
      <c r="K62" s="517"/>
      <c r="L62" s="520"/>
      <c r="M62" s="517"/>
      <c r="N62" s="554"/>
      <c r="O62" s="517"/>
      <c r="P62" s="555">
        <v>5987316.6600000001</v>
      </c>
    </row>
    <row r="63" spans="1:16" x14ac:dyDescent="0.25">
      <c r="A63" s="540"/>
      <c r="B63" s="524"/>
      <c r="C63" s="1247" t="s">
        <v>1155</v>
      </c>
      <c r="D63" s="1247"/>
      <c r="E63" s="1247"/>
      <c r="F63" s="1247"/>
      <c r="G63" s="1247"/>
      <c r="H63" s="525"/>
      <c r="I63" s="526"/>
      <c r="J63" s="526"/>
      <c r="K63" s="526"/>
      <c r="L63" s="528"/>
      <c r="M63" s="526"/>
      <c r="N63" s="528"/>
      <c r="O63" s="526"/>
      <c r="P63" s="529">
        <v>1885463.61</v>
      </c>
    </row>
    <row r="64" spans="1:16" x14ac:dyDescent="0.25">
      <c r="A64" s="540"/>
      <c r="B64" s="524" t="s">
        <v>1295</v>
      </c>
      <c r="C64" s="1247" t="s">
        <v>1296</v>
      </c>
      <c r="D64" s="1247"/>
      <c r="E64" s="1247"/>
      <c r="F64" s="1247"/>
      <c r="G64" s="1247"/>
      <c r="H64" s="525" t="s">
        <v>1158</v>
      </c>
      <c r="I64" s="543">
        <v>147</v>
      </c>
      <c r="J64" s="526"/>
      <c r="K64" s="543">
        <v>147</v>
      </c>
      <c r="L64" s="528"/>
      <c r="M64" s="526"/>
      <c r="N64" s="528"/>
      <c r="O64" s="526"/>
      <c r="P64" s="529">
        <v>2771631.51</v>
      </c>
    </row>
    <row r="65" spans="1:16" x14ac:dyDescent="0.25">
      <c r="A65" s="540"/>
      <c r="B65" s="524" t="s">
        <v>1297</v>
      </c>
      <c r="C65" s="1247" t="s">
        <v>1298</v>
      </c>
      <c r="D65" s="1247"/>
      <c r="E65" s="1247"/>
      <c r="F65" s="1247"/>
      <c r="G65" s="1247"/>
      <c r="H65" s="525" t="s">
        <v>1158</v>
      </c>
      <c r="I65" s="543">
        <v>134</v>
      </c>
      <c r="J65" s="526"/>
      <c r="K65" s="543">
        <v>134</v>
      </c>
      <c r="L65" s="528"/>
      <c r="M65" s="526"/>
      <c r="N65" s="528"/>
      <c r="O65" s="526"/>
      <c r="P65" s="529">
        <v>2526521.2400000002</v>
      </c>
    </row>
    <row r="66" spans="1:16" x14ac:dyDescent="0.25">
      <c r="A66" s="556"/>
      <c r="B66" s="557"/>
      <c r="C66" s="1248" t="s">
        <v>1161</v>
      </c>
      <c r="D66" s="1248"/>
      <c r="E66" s="1248"/>
      <c r="F66" s="1248"/>
      <c r="G66" s="1248"/>
      <c r="H66" s="516"/>
      <c r="I66" s="517"/>
      <c r="J66" s="517"/>
      <c r="K66" s="517"/>
      <c r="L66" s="520"/>
      <c r="M66" s="517"/>
      <c r="N66" s="554">
        <v>98558.75</v>
      </c>
      <c r="O66" s="517"/>
      <c r="P66" s="555">
        <v>11285469.41</v>
      </c>
    </row>
    <row r="67" spans="1:16" x14ac:dyDescent="0.25">
      <c r="A67" s="558"/>
      <c r="B67" s="559"/>
      <c r="C67" s="559"/>
      <c r="D67" s="559"/>
      <c r="E67" s="559"/>
      <c r="F67" s="559"/>
      <c r="G67" s="559"/>
      <c r="H67" s="560"/>
      <c r="I67" s="561"/>
      <c r="J67" s="561"/>
      <c r="K67" s="561"/>
      <c r="L67" s="562"/>
      <c r="M67" s="561"/>
      <c r="N67" s="562"/>
      <c r="O67" s="561"/>
      <c r="P67" s="563"/>
    </row>
    <row r="68" spans="1:16" x14ac:dyDescent="0.25">
      <c r="A68" s="514" t="s">
        <v>28</v>
      </c>
      <c r="B68" s="515" t="s">
        <v>1299</v>
      </c>
      <c r="C68" s="1249" t="s">
        <v>1300</v>
      </c>
      <c r="D68" s="1249"/>
      <c r="E68" s="1249"/>
      <c r="F68" s="1249"/>
      <c r="G68" s="1249"/>
      <c r="H68" s="516" t="s">
        <v>1212</v>
      </c>
      <c r="I68" s="517">
        <v>21641.445</v>
      </c>
      <c r="J68" s="518">
        <v>1</v>
      </c>
      <c r="K68" s="519">
        <v>21641.445</v>
      </c>
      <c r="L68" s="520"/>
      <c r="M68" s="517"/>
      <c r="N68" s="564">
        <v>1103.6099999999999</v>
      </c>
      <c r="O68" s="517"/>
      <c r="P68" s="555">
        <v>23883715.120000001</v>
      </c>
    </row>
    <row r="69" spans="1:16" x14ac:dyDescent="0.25">
      <c r="A69" s="540" t="s">
        <v>28</v>
      </c>
      <c r="B69" s="524" t="s">
        <v>1299</v>
      </c>
      <c r="C69" s="1247" t="s">
        <v>1301</v>
      </c>
      <c r="D69" s="1247"/>
      <c r="E69" s="1247"/>
      <c r="F69" s="1247"/>
      <c r="G69" s="1247"/>
      <c r="H69" s="525" t="s">
        <v>1212</v>
      </c>
      <c r="I69" s="527">
        <v>21641.445</v>
      </c>
      <c r="J69" s="526"/>
      <c r="K69" s="527">
        <v>21641.445</v>
      </c>
      <c r="L69" s="534">
        <v>1839.35</v>
      </c>
      <c r="M69" s="531">
        <v>0.6</v>
      </c>
      <c r="N69" s="534">
        <v>1103.6099999999999</v>
      </c>
      <c r="O69" s="526"/>
      <c r="P69" s="529">
        <v>23883715.120000001</v>
      </c>
    </row>
    <row r="70" spans="1:16" ht="22.5" x14ac:dyDescent="0.25">
      <c r="A70" s="540" t="s">
        <v>239</v>
      </c>
      <c r="B70" s="524" t="s">
        <v>1302</v>
      </c>
      <c r="C70" s="1247" t="s">
        <v>1303</v>
      </c>
      <c r="D70" s="1247"/>
      <c r="E70" s="1247"/>
      <c r="F70" s="1247"/>
      <c r="G70" s="1247"/>
      <c r="H70" s="525" t="s">
        <v>1304</v>
      </c>
      <c r="I70" s="526"/>
      <c r="J70" s="526"/>
      <c r="K70" s="535">
        <v>31163.680799999998</v>
      </c>
      <c r="L70" s="528"/>
      <c r="M70" s="526"/>
      <c r="N70" s="541">
        <v>155.02000000000001</v>
      </c>
      <c r="O70" s="543">
        <v>-1</v>
      </c>
      <c r="P70" s="529">
        <v>-4830993.8</v>
      </c>
    </row>
    <row r="71" spans="1:16" ht="22.5" x14ac:dyDescent="0.25">
      <c r="A71" s="540" t="s">
        <v>241</v>
      </c>
      <c r="B71" s="524" t="s">
        <v>1305</v>
      </c>
      <c r="C71" s="1247" t="s">
        <v>1306</v>
      </c>
      <c r="D71" s="1247"/>
      <c r="E71" s="1247"/>
      <c r="F71" s="1247"/>
      <c r="G71" s="1247"/>
      <c r="H71" s="525" t="s">
        <v>1304</v>
      </c>
      <c r="I71" s="526"/>
      <c r="J71" s="526"/>
      <c r="K71" s="535">
        <v>31163.680799999998</v>
      </c>
      <c r="L71" s="528"/>
      <c r="M71" s="526"/>
      <c r="N71" s="541">
        <v>298.58</v>
      </c>
      <c r="O71" s="526"/>
      <c r="P71" s="529">
        <v>9304851.8100000005</v>
      </c>
    </row>
    <row r="72" spans="1:16" x14ac:dyDescent="0.25">
      <c r="A72" s="556"/>
      <c r="B72" s="557"/>
      <c r="C72" s="1248" t="s">
        <v>1161</v>
      </c>
      <c r="D72" s="1248"/>
      <c r="E72" s="1248"/>
      <c r="F72" s="1248"/>
      <c r="G72" s="1248"/>
      <c r="H72" s="516"/>
      <c r="I72" s="517"/>
      <c r="J72" s="517"/>
      <c r="K72" s="517"/>
      <c r="L72" s="520"/>
      <c r="M72" s="517"/>
      <c r="N72" s="520"/>
      <c r="O72" s="517"/>
      <c r="P72" s="555">
        <v>28357573.129999999</v>
      </c>
    </row>
    <row r="73" spans="1:16" x14ac:dyDescent="0.25">
      <c r="A73" s="558"/>
      <c r="B73" s="559"/>
      <c r="C73" s="559"/>
      <c r="D73" s="559"/>
      <c r="E73" s="559"/>
      <c r="F73" s="559"/>
      <c r="G73" s="559"/>
      <c r="H73" s="560"/>
      <c r="I73" s="561"/>
      <c r="J73" s="561"/>
      <c r="K73" s="561"/>
      <c r="L73" s="562"/>
      <c r="M73" s="561"/>
      <c r="N73" s="562"/>
      <c r="O73" s="561"/>
      <c r="P73" s="563"/>
    </row>
    <row r="74" spans="1:16" x14ac:dyDescent="0.25">
      <c r="A74" s="514" t="s">
        <v>31</v>
      </c>
      <c r="B74" s="515" t="s">
        <v>1307</v>
      </c>
      <c r="C74" s="1249" t="s">
        <v>1308</v>
      </c>
      <c r="D74" s="1249"/>
      <c r="E74" s="1249"/>
      <c r="F74" s="1249"/>
      <c r="G74" s="1249"/>
      <c r="H74" s="516" t="s">
        <v>1217</v>
      </c>
      <c r="I74" s="517">
        <v>-114.505</v>
      </c>
      <c r="J74" s="518">
        <v>1</v>
      </c>
      <c r="K74" s="519">
        <v>-114.505</v>
      </c>
      <c r="L74" s="520"/>
      <c r="M74" s="517"/>
      <c r="N74" s="521"/>
      <c r="O74" s="517"/>
      <c r="P74" s="522"/>
    </row>
    <row r="75" spans="1:16" x14ac:dyDescent="0.25">
      <c r="A75" s="565"/>
      <c r="B75" s="553" t="s">
        <v>1309</v>
      </c>
      <c r="C75" s="1241" t="s">
        <v>1310</v>
      </c>
      <c r="D75" s="1241"/>
      <c r="E75" s="1241"/>
      <c r="F75" s="1241"/>
      <c r="G75" s="1241"/>
      <c r="H75" s="1241"/>
      <c r="I75" s="1241"/>
      <c r="J75" s="1241"/>
      <c r="K75" s="1241"/>
      <c r="L75" s="1241"/>
      <c r="M75" s="1241"/>
      <c r="N75" s="1241"/>
      <c r="O75" s="1241"/>
      <c r="P75" s="1254"/>
    </row>
    <row r="76" spans="1:16" x14ac:dyDescent="0.25">
      <c r="A76" s="523"/>
      <c r="B76" s="524" t="s">
        <v>28</v>
      </c>
      <c r="C76" s="1247" t="s">
        <v>132</v>
      </c>
      <c r="D76" s="1247"/>
      <c r="E76" s="1247"/>
      <c r="F76" s="1247"/>
      <c r="G76" s="1247"/>
      <c r="H76" s="525"/>
      <c r="I76" s="526"/>
      <c r="J76" s="526"/>
      <c r="K76" s="526"/>
      <c r="L76" s="528"/>
      <c r="M76" s="526"/>
      <c r="N76" s="528"/>
      <c r="O76" s="526"/>
      <c r="P76" s="529">
        <v>-2361999.35</v>
      </c>
    </row>
    <row r="77" spans="1:16" x14ac:dyDescent="0.25">
      <c r="A77" s="523"/>
      <c r="B77" s="524"/>
      <c r="C77" s="1247" t="s">
        <v>1147</v>
      </c>
      <c r="D77" s="1247"/>
      <c r="E77" s="1247"/>
      <c r="F77" s="1247"/>
      <c r="G77" s="1247"/>
      <c r="H77" s="525" t="s">
        <v>1148</v>
      </c>
      <c r="I77" s="526"/>
      <c r="J77" s="526"/>
      <c r="K77" s="537">
        <v>-1437.03775</v>
      </c>
      <c r="L77" s="528"/>
      <c r="M77" s="526"/>
      <c r="N77" s="528"/>
      <c r="O77" s="526"/>
      <c r="P77" s="529">
        <v>-537365.9</v>
      </c>
    </row>
    <row r="78" spans="1:16" x14ac:dyDescent="0.25">
      <c r="A78" s="530"/>
      <c r="B78" s="524" t="s">
        <v>1287</v>
      </c>
      <c r="C78" s="1247" t="s">
        <v>1288</v>
      </c>
      <c r="D78" s="1247"/>
      <c r="E78" s="1247"/>
      <c r="F78" s="1247"/>
      <c r="G78" s="1247"/>
      <c r="H78" s="525" t="s">
        <v>1151</v>
      </c>
      <c r="I78" s="536">
        <v>0.83</v>
      </c>
      <c r="J78" s="543">
        <v>5</v>
      </c>
      <c r="K78" s="537">
        <v>-475.19574999999998</v>
      </c>
      <c r="L78" s="532"/>
      <c r="M78" s="533"/>
      <c r="N78" s="534">
        <v>1610.79</v>
      </c>
      <c r="O78" s="526"/>
      <c r="P78" s="529">
        <v>-765440.56</v>
      </c>
    </row>
    <row r="79" spans="1:16" x14ac:dyDescent="0.25">
      <c r="A79" s="540"/>
      <c r="B79" s="524" t="s">
        <v>1191</v>
      </c>
      <c r="C79" s="1247" t="s">
        <v>1192</v>
      </c>
      <c r="D79" s="1247"/>
      <c r="E79" s="1247"/>
      <c r="F79" s="1247"/>
      <c r="G79" s="1247"/>
      <c r="H79" s="525" t="s">
        <v>1148</v>
      </c>
      <c r="I79" s="536">
        <v>0.83</v>
      </c>
      <c r="J79" s="543">
        <v>5</v>
      </c>
      <c r="K79" s="537">
        <v>-475.19574999999998</v>
      </c>
      <c r="L79" s="528"/>
      <c r="M79" s="526"/>
      <c r="N79" s="541">
        <v>373.94</v>
      </c>
      <c r="O79" s="526"/>
      <c r="P79" s="529">
        <v>-177694.7</v>
      </c>
    </row>
    <row r="80" spans="1:16" x14ac:dyDescent="0.25">
      <c r="A80" s="530"/>
      <c r="B80" s="524" t="s">
        <v>1289</v>
      </c>
      <c r="C80" s="1247" t="s">
        <v>1290</v>
      </c>
      <c r="D80" s="1247"/>
      <c r="E80" s="1247"/>
      <c r="F80" s="1247"/>
      <c r="G80" s="1247"/>
      <c r="H80" s="525" t="s">
        <v>1151</v>
      </c>
      <c r="I80" s="536">
        <v>0.82</v>
      </c>
      <c r="J80" s="543">
        <v>5</v>
      </c>
      <c r="K80" s="535">
        <v>-469.47050000000002</v>
      </c>
      <c r="L80" s="532"/>
      <c r="M80" s="533"/>
      <c r="N80" s="534">
        <v>1509.52</v>
      </c>
      <c r="O80" s="526"/>
      <c r="P80" s="529">
        <v>-708675.11</v>
      </c>
    </row>
    <row r="81" spans="1:16" x14ac:dyDescent="0.25">
      <c r="A81" s="540"/>
      <c r="B81" s="524" t="s">
        <v>1191</v>
      </c>
      <c r="C81" s="1247" t="s">
        <v>1192</v>
      </c>
      <c r="D81" s="1247"/>
      <c r="E81" s="1247"/>
      <c r="F81" s="1247"/>
      <c r="G81" s="1247"/>
      <c r="H81" s="525" t="s">
        <v>1148</v>
      </c>
      <c r="I81" s="536">
        <v>0.82</v>
      </c>
      <c r="J81" s="543">
        <v>5</v>
      </c>
      <c r="K81" s="535">
        <v>-469.47050000000002</v>
      </c>
      <c r="L81" s="528"/>
      <c r="M81" s="526"/>
      <c r="N81" s="541">
        <v>373.94</v>
      </c>
      <c r="O81" s="526"/>
      <c r="P81" s="529">
        <v>-175553.8</v>
      </c>
    </row>
    <row r="82" spans="1:16" x14ac:dyDescent="0.25">
      <c r="A82" s="530"/>
      <c r="B82" s="524" t="s">
        <v>1291</v>
      </c>
      <c r="C82" s="1247" t="s">
        <v>1292</v>
      </c>
      <c r="D82" s="1247"/>
      <c r="E82" s="1247"/>
      <c r="F82" s="1247"/>
      <c r="G82" s="1247"/>
      <c r="H82" s="525" t="s">
        <v>1151</v>
      </c>
      <c r="I82" s="536">
        <v>0.86</v>
      </c>
      <c r="J82" s="543">
        <v>5</v>
      </c>
      <c r="K82" s="535">
        <v>-492.37150000000003</v>
      </c>
      <c r="L82" s="532"/>
      <c r="M82" s="533"/>
      <c r="N82" s="534">
        <v>1803.28</v>
      </c>
      <c r="O82" s="526"/>
      <c r="P82" s="529">
        <v>-887883.68</v>
      </c>
    </row>
    <row r="83" spans="1:16" x14ac:dyDescent="0.25">
      <c r="A83" s="540"/>
      <c r="B83" s="524" t="s">
        <v>1191</v>
      </c>
      <c r="C83" s="1247" t="s">
        <v>1192</v>
      </c>
      <c r="D83" s="1247"/>
      <c r="E83" s="1247"/>
      <c r="F83" s="1247"/>
      <c r="G83" s="1247"/>
      <c r="H83" s="525" t="s">
        <v>1148</v>
      </c>
      <c r="I83" s="536">
        <v>0.86</v>
      </c>
      <c r="J83" s="543">
        <v>5</v>
      </c>
      <c r="K83" s="535">
        <v>-492.37150000000003</v>
      </c>
      <c r="L83" s="528"/>
      <c r="M83" s="526"/>
      <c r="N83" s="541">
        <v>373.94</v>
      </c>
      <c r="O83" s="526"/>
      <c r="P83" s="529">
        <v>-184117.4</v>
      </c>
    </row>
    <row r="84" spans="1:16" x14ac:dyDescent="0.25">
      <c r="A84" s="544" t="s">
        <v>1239</v>
      </c>
      <c r="B84" s="545" t="s">
        <v>1293</v>
      </c>
      <c r="C84" s="1250" t="s">
        <v>1294</v>
      </c>
      <c r="D84" s="1250"/>
      <c r="E84" s="1250"/>
      <c r="F84" s="1250"/>
      <c r="G84" s="1250"/>
      <c r="H84" s="546" t="s">
        <v>1212</v>
      </c>
      <c r="I84" s="566">
        <v>12.6</v>
      </c>
      <c r="J84" s="547">
        <v>5</v>
      </c>
      <c r="K84" s="549">
        <v>-7213.8149999999996</v>
      </c>
      <c r="L84" s="550"/>
      <c r="M84" s="548"/>
      <c r="N84" s="550"/>
      <c r="O84" s="548"/>
      <c r="P84" s="551"/>
    </row>
    <row r="85" spans="1:16" x14ac:dyDescent="0.25">
      <c r="A85" s="552"/>
      <c r="B85" s="553"/>
      <c r="C85" s="1248" t="s">
        <v>1154</v>
      </c>
      <c r="D85" s="1248"/>
      <c r="E85" s="1248"/>
      <c r="F85" s="1248"/>
      <c r="G85" s="1248"/>
      <c r="H85" s="516"/>
      <c r="I85" s="517"/>
      <c r="J85" s="517"/>
      <c r="K85" s="517"/>
      <c r="L85" s="520"/>
      <c r="M85" s="517"/>
      <c r="N85" s="554"/>
      <c r="O85" s="517"/>
      <c r="P85" s="555">
        <v>-2899365.25</v>
      </c>
    </row>
    <row r="86" spans="1:16" x14ac:dyDescent="0.25">
      <c r="A86" s="540"/>
      <c r="B86" s="524"/>
      <c r="C86" s="1247" t="s">
        <v>1155</v>
      </c>
      <c r="D86" s="1247"/>
      <c r="E86" s="1247"/>
      <c r="F86" s="1247"/>
      <c r="G86" s="1247"/>
      <c r="H86" s="525"/>
      <c r="I86" s="526"/>
      <c r="J86" s="526"/>
      <c r="K86" s="526"/>
      <c r="L86" s="528"/>
      <c r="M86" s="526"/>
      <c r="N86" s="528"/>
      <c r="O86" s="526"/>
      <c r="P86" s="529">
        <v>-537365.9</v>
      </c>
    </row>
    <row r="87" spans="1:16" x14ac:dyDescent="0.25">
      <c r="A87" s="540"/>
      <c r="B87" s="524" t="s">
        <v>1295</v>
      </c>
      <c r="C87" s="1247" t="s">
        <v>1296</v>
      </c>
      <c r="D87" s="1247"/>
      <c r="E87" s="1247"/>
      <c r="F87" s="1247"/>
      <c r="G87" s="1247"/>
      <c r="H87" s="525" t="s">
        <v>1158</v>
      </c>
      <c r="I87" s="543">
        <v>147</v>
      </c>
      <c r="J87" s="526"/>
      <c r="K87" s="543">
        <v>147</v>
      </c>
      <c r="L87" s="528"/>
      <c r="M87" s="526"/>
      <c r="N87" s="528"/>
      <c r="O87" s="526"/>
      <c r="P87" s="529">
        <v>-789927.87</v>
      </c>
    </row>
    <row r="88" spans="1:16" x14ac:dyDescent="0.25">
      <c r="A88" s="540"/>
      <c r="B88" s="524" t="s">
        <v>1297</v>
      </c>
      <c r="C88" s="1247" t="s">
        <v>1298</v>
      </c>
      <c r="D88" s="1247"/>
      <c r="E88" s="1247"/>
      <c r="F88" s="1247"/>
      <c r="G88" s="1247"/>
      <c r="H88" s="525" t="s">
        <v>1158</v>
      </c>
      <c r="I88" s="543">
        <v>134</v>
      </c>
      <c r="J88" s="526"/>
      <c r="K88" s="543">
        <v>134</v>
      </c>
      <c r="L88" s="528"/>
      <c r="M88" s="526"/>
      <c r="N88" s="528"/>
      <c r="O88" s="526"/>
      <c r="P88" s="529">
        <v>-720070.31</v>
      </c>
    </row>
    <row r="89" spans="1:16" x14ac:dyDescent="0.25">
      <c r="A89" s="556"/>
      <c r="B89" s="557"/>
      <c r="C89" s="1248" t="s">
        <v>1161</v>
      </c>
      <c r="D89" s="1248"/>
      <c r="E89" s="1248"/>
      <c r="F89" s="1248"/>
      <c r="G89" s="1248"/>
      <c r="H89" s="516"/>
      <c r="I89" s="517"/>
      <c r="J89" s="517"/>
      <c r="K89" s="517"/>
      <c r="L89" s="520"/>
      <c r="M89" s="517"/>
      <c r="N89" s="554">
        <v>38508.04</v>
      </c>
      <c r="O89" s="517"/>
      <c r="P89" s="555">
        <v>-4409363.43</v>
      </c>
    </row>
    <row r="90" spans="1:16" x14ac:dyDescent="0.25">
      <c r="A90" s="558"/>
      <c r="B90" s="559"/>
      <c r="C90" s="559"/>
      <c r="D90" s="559"/>
      <c r="E90" s="559"/>
      <c r="F90" s="559"/>
      <c r="G90" s="559"/>
      <c r="H90" s="560"/>
      <c r="I90" s="561"/>
      <c r="J90" s="561"/>
      <c r="K90" s="561"/>
      <c r="L90" s="562"/>
      <c r="M90" s="561"/>
      <c r="N90" s="562"/>
      <c r="O90" s="561"/>
      <c r="P90" s="563"/>
    </row>
    <row r="91" spans="1:16" x14ac:dyDescent="0.25">
      <c r="A91" s="514" t="s">
        <v>36</v>
      </c>
      <c r="B91" s="515" t="s">
        <v>1299</v>
      </c>
      <c r="C91" s="1249" t="s">
        <v>1300</v>
      </c>
      <c r="D91" s="1249"/>
      <c r="E91" s="1249"/>
      <c r="F91" s="1249"/>
      <c r="G91" s="1249"/>
      <c r="H91" s="516" t="s">
        <v>1212</v>
      </c>
      <c r="I91" s="517">
        <v>-7213.8149999999996</v>
      </c>
      <c r="J91" s="518">
        <v>1</v>
      </c>
      <c r="K91" s="519">
        <v>-7213.8149999999996</v>
      </c>
      <c r="L91" s="520"/>
      <c r="M91" s="517"/>
      <c r="N91" s="564">
        <v>1103.6099999999999</v>
      </c>
      <c r="O91" s="517"/>
      <c r="P91" s="555">
        <v>-7961238.3700000001</v>
      </c>
    </row>
    <row r="92" spans="1:16" x14ac:dyDescent="0.25">
      <c r="A92" s="540" t="s">
        <v>36</v>
      </c>
      <c r="B92" s="524" t="s">
        <v>1299</v>
      </c>
      <c r="C92" s="1247" t="s">
        <v>1301</v>
      </c>
      <c r="D92" s="1247"/>
      <c r="E92" s="1247"/>
      <c r="F92" s="1247"/>
      <c r="G92" s="1247"/>
      <c r="H92" s="525" t="s">
        <v>1212</v>
      </c>
      <c r="I92" s="527">
        <v>-7213.8149999999996</v>
      </c>
      <c r="J92" s="526"/>
      <c r="K92" s="527">
        <v>-7213.8149999999996</v>
      </c>
      <c r="L92" s="534">
        <v>1839.35</v>
      </c>
      <c r="M92" s="531">
        <v>0.6</v>
      </c>
      <c r="N92" s="534">
        <v>1103.6099999999999</v>
      </c>
      <c r="O92" s="526"/>
      <c r="P92" s="529">
        <v>-7961238.3700000001</v>
      </c>
    </row>
    <row r="93" spans="1:16" ht="22.5" x14ac:dyDescent="0.25">
      <c r="A93" s="540" t="s">
        <v>1311</v>
      </c>
      <c r="B93" s="524" t="s">
        <v>1302</v>
      </c>
      <c r="C93" s="1247" t="s">
        <v>1303</v>
      </c>
      <c r="D93" s="1247"/>
      <c r="E93" s="1247"/>
      <c r="F93" s="1247"/>
      <c r="G93" s="1247"/>
      <c r="H93" s="525" t="s">
        <v>1304</v>
      </c>
      <c r="I93" s="526"/>
      <c r="J93" s="526"/>
      <c r="K93" s="535">
        <v>-10387.893599999999</v>
      </c>
      <c r="L93" s="528"/>
      <c r="M93" s="526"/>
      <c r="N93" s="541">
        <v>155.02000000000001</v>
      </c>
      <c r="O93" s="543">
        <v>-1</v>
      </c>
      <c r="P93" s="529">
        <v>1610331.27</v>
      </c>
    </row>
    <row r="94" spans="1:16" ht="22.5" x14ac:dyDescent="0.25">
      <c r="A94" s="540" t="s">
        <v>1312</v>
      </c>
      <c r="B94" s="524" t="s">
        <v>1305</v>
      </c>
      <c r="C94" s="1247" t="s">
        <v>1306</v>
      </c>
      <c r="D94" s="1247"/>
      <c r="E94" s="1247"/>
      <c r="F94" s="1247"/>
      <c r="G94" s="1247"/>
      <c r="H94" s="525" t="s">
        <v>1304</v>
      </c>
      <c r="I94" s="526"/>
      <c r="J94" s="526"/>
      <c r="K94" s="535">
        <v>-10387.893599999999</v>
      </c>
      <c r="L94" s="528"/>
      <c r="M94" s="526"/>
      <c r="N94" s="541">
        <v>298.58</v>
      </c>
      <c r="O94" s="526"/>
      <c r="P94" s="529">
        <v>-3101617.27</v>
      </c>
    </row>
    <row r="95" spans="1:16" x14ac:dyDescent="0.25">
      <c r="A95" s="556"/>
      <c r="B95" s="557"/>
      <c r="C95" s="1248" t="s">
        <v>1161</v>
      </c>
      <c r="D95" s="1248"/>
      <c r="E95" s="1248"/>
      <c r="F95" s="1248"/>
      <c r="G95" s="1248"/>
      <c r="H95" s="516"/>
      <c r="I95" s="517"/>
      <c r="J95" s="517"/>
      <c r="K95" s="517"/>
      <c r="L95" s="520"/>
      <c r="M95" s="517"/>
      <c r="N95" s="520"/>
      <c r="O95" s="517"/>
      <c r="P95" s="555">
        <v>-9452524.3699999992</v>
      </c>
    </row>
    <row r="96" spans="1:16" x14ac:dyDescent="0.25">
      <c r="A96" s="558"/>
      <c r="B96" s="559"/>
      <c r="C96" s="559"/>
      <c r="D96" s="559"/>
      <c r="E96" s="559"/>
      <c r="F96" s="559"/>
      <c r="G96" s="559"/>
      <c r="H96" s="560"/>
      <c r="I96" s="561"/>
      <c r="J96" s="561"/>
      <c r="K96" s="561"/>
      <c r="L96" s="562"/>
      <c r="M96" s="561"/>
      <c r="N96" s="562"/>
      <c r="O96" s="561"/>
      <c r="P96" s="563"/>
    </row>
    <row r="97" spans="1:16" x14ac:dyDescent="0.25">
      <c r="A97" s="514" t="s">
        <v>41</v>
      </c>
      <c r="B97" s="515" t="s">
        <v>1283</v>
      </c>
      <c r="C97" s="1249" t="s">
        <v>1284</v>
      </c>
      <c r="D97" s="1249"/>
      <c r="E97" s="1249"/>
      <c r="F97" s="1249"/>
      <c r="G97" s="1249"/>
      <c r="H97" s="516" t="s">
        <v>1217</v>
      </c>
      <c r="I97" s="517">
        <v>114.505</v>
      </c>
      <c r="J97" s="518">
        <v>1</v>
      </c>
      <c r="K97" s="519">
        <v>114.505</v>
      </c>
      <c r="L97" s="520"/>
      <c r="M97" s="517"/>
      <c r="N97" s="521"/>
      <c r="O97" s="517"/>
      <c r="P97" s="522"/>
    </row>
    <row r="98" spans="1:16" x14ac:dyDescent="0.25">
      <c r="A98" s="523"/>
      <c r="B98" s="524" t="s">
        <v>23</v>
      </c>
      <c r="C98" s="1247" t="s">
        <v>1203</v>
      </c>
      <c r="D98" s="1247"/>
      <c r="E98" s="1247"/>
      <c r="F98" s="1247"/>
      <c r="G98" s="1247"/>
      <c r="H98" s="525" t="s">
        <v>1148</v>
      </c>
      <c r="I98" s="526"/>
      <c r="J98" s="526"/>
      <c r="K98" s="527">
        <v>3274.8429999999998</v>
      </c>
      <c r="L98" s="528"/>
      <c r="M98" s="526"/>
      <c r="N98" s="528"/>
      <c r="O98" s="526"/>
      <c r="P98" s="529">
        <v>906509.29</v>
      </c>
    </row>
    <row r="99" spans="1:16" x14ac:dyDescent="0.25">
      <c r="A99" s="530"/>
      <c r="B99" s="524" t="s">
        <v>1285</v>
      </c>
      <c r="C99" s="1247" t="s">
        <v>1286</v>
      </c>
      <c r="D99" s="1247"/>
      <c r="E99" s="1247"/>
      <c r="F99" s="1247"/>
      <c r="G99" s="1247"/>
      <c r="H99" s="525" t="s">
        <v>1148</v>
      </c>
      <c r="I99" s="531">
        <v>28.6</v>
      </c>
      <c r="J99" s="526"/>
      <c r="K99" s="527">
        <v>3274.8429999999998</v>
      </c>
      <c r="L99" s="532"/>
      <c r="M99" s="533"/>
      <c r="N99" s="534">
        <v>276.81</v>
      </c>
      <c r="O99" s="526"/>
      <c r="P99" s="529">
        <v>906509.29</v>
      </c>
    </row>
    <row r="100" spans="1:16" x14ac:dyDescent="0.25">
      <c r="A100" s="523"/>
      <c r="B100" s="524" t="s">
        <v>28</v>
      </c>
      <c r="C100" s="1247" t="s">
        <v>132</v>
      </c>
      <c r="D100" s="1247"/>
      <c r="E100" s="1247"/>
      <c r="F100" s="1247"/>
      <c r="G100" s="1247"/>
      <c r="H100" s="525"/>
      <c r="I100" s="526"/>
      <c r="J100" s="526"/>
      <c r="K100" s="526"/>
      <c r="L100" s="528"/>
      <c r="M100" s="526"/>
      <c r="N100" s="528"/>
      <c r="O100" s="526"/>
      <c r="P100" s="529">
        <v>4078952.05</v>
      </c>
    </row>
    <row r="101" spans="1:16" x14ac:dyDescent="0.25">
      <c r="A101" s="523"/>
      <c r="B101" s="524"/>
      <c r="C101" s="1247" t="s">
        <v>1147</v>
      </c>
      <c r="D101" s="1247"/>
      <c r="E101" s="1247"/>
      <c r="F101" s="1247"/>
      <c r="G101" s="1247"/>
      <c r="H101" s="525" t="s">
        <v>1148</v>
      </c>
      <c r="I101" s="526"/>
      <c r="J101" s="526"/>
      <c r="K101" s="535">
        <v>2649.6457</v>
      </c>
      <c r="L101" s="528"/>
      <c r="M101" s="526"/>
      <c r="N101" s="528"/>
      <c r="O101" s="526"/>
      <c r="P101" s="529">
        <v>978954.32</v>
      </c>
    </row>
    <row r="102" spans="1:16" x14ac:dyDescent="0.25">
      <c r="A102" s="530"/>
      <c r="B102" s="524" t="s">
        <v>1233</v>
      </c>
      <c r="C102" s="1247" t="s">
        <v>1234</v>
      </c>
      <c r="D102" s="1247"/>
      <c r="E102" s="1247"/>
      <c r="F102" s="1247"/>
      <c r="G102" s="1247"/>
      <c r="H102" s="525" t="s">
        <v>1151</v>
      </c>
      <c r="I102" s="536">
        <v>2.35</v>
      </c>
      <c r="J102" s="526"/>
      <c r="K102" s="537">
        <v>269.08674999999999</v>
      </c>
      <c r="L102" s="538">
        <v>828.16</v>
      </c>
      <c r="M102" s="539">
        <v>1.36</v>
      </c>
      <c r="N102" s="534">
        <v>1126.3</v>
      </c>
      <c r="O102" s="526"/>
      <c r="P102" s="529">
        <v>303072.40999999997</v>
      </c>
    </row>
    <row r="103" spans="1:16" x14ac:dyDescent="0.25">
      <c r="A103" s="540"/>
      <c r="B103" s="524" t="s">
        <v>1191</v>
      </c>
      <c r="C103" s="1247" t="s">
        <v>1192</v>
      </c>
      <c r="D103" s="1247"/>
      <c r="E103" s="1247"/>
      <c r="F103" s="1247"/>
      <c r="G103" s="1247"/>
      <c r="H103" s="525" t="s">
        <v>1148</v>
      </c>
      <c r="I103" s="536">
        <v>2.35</v>
      </c>
      <c r="J103" s="526"/>
      <c r="K103" s="537">
        <v>269.08674999999999</v>
      </c>
      <c r="L103" s="528"/>
      <c r="M103" s="526"/>
      <c r="N103" s="541">
        <v>373.94</v>
      </c>
      <c r="O103" s="526"/>
      <c r="P103" s="529">
        <v>100622.3</v>
      </c>
    </row>
    <row r="104" spans="1:16" x14ac:dyDescent="0.25">
      <c r="A104" s="530"/>
      <c r="B104" s="524" t="s">
        <v>1220</v>
      </c>
      <c r="C104" s="1247" t="s">
        <v>1221</v>
      </c>
      <c r="D104" s="1247"/>
      <c r="E104" s="1247"/>
      <c r="F104" s="1247"/>
      <c r="G104" s="1247"/>
      <c r="H104" s="525" t="s">
        <v>1151</v>
      </c>
      <c r="I104" s="536">
        <v>0.36</v>
      </c>
      <c r="J104" s="526"/>
      <c r="K104" s="535">
        <v>41.221800000000002</v>
      </c>
      <c r="L104" s="542">
        <v>1933</v>
      </c>
      <c r="M104" s="539">
        <v>1.26</v>
      </c>
      <c r="N104" s="534">
        <v>2435.58</v>
      </c>
      <c r="O104" s="526"/>
      <c r="P104" s="529">
        <v>100398.99</v>
      </c>
    </row>
    <row r="105" spans="1:16" x14ac:dyDescent="0.25">
      <c r="A105" s="540"/>
      <c r="B105" s="524" t="s">
        <v>1152</v>
      </c>
      <c r="C105" s="1247" t="s">
        <v>1153</v>
      </c>
      <c r="D105" s="1247"/>
      <c r="E105" s="1247"/>
      <c r="F105" s="1247"/>
      <c r="G105" s="1247"/>
      <c r="H105" s="525" t="s">
        <v>1148</v>
      </c>
      <c r="I105" s="536">
        <v>0.36</v>
      </c>
      <c r="J105" s="526"/>
      <c r="K105" s="535">
        <v>41.221800000000002</v>
      </c>
      <c r="L105" s="528"/>
      <c r="M105" s="526"/>
      <c r="N105" s="541">
        <v>437.08</v>
      </c>
      <c r="O105" s="526"/>
      <c r="P105" s="529">
        <v>18017.22</v>
      </c>
    </row>
    <row r="106" spans="1:16" x14ac:dyDescent="0.25">
      <c r="A106" s="530"/>
      <c r="B106" s="524" t="s">
        <v>1287</v>
      </c>
      <c r="C106" s="1247" t="s">
        <v>1288</v>
      </c>
      <c r="D106" s="1247"/>
      <c r="E106" s="1247"/>
      <c r="F106" s="1247"/>
      <c r="G106" s="1247"/>
      <c r="H106" s="525" t="s">
        <v>1151</v>
      </c>
      <c r="I106" s="536">
        <v>3.69</v>
      </c>
      <c r="J106" s="526"/>
      <c r="K106" s="537">
        <v>422.52345000000003</v>
      </c>
      <c r="L106" s="532"/>
      <c r="M106" s="533"/>
      <c r="N106" s="534">
        <v>1610.79</v>
      </c>
      <c r="O106" s="526"/>
      <c r="P106" s="529">
        <v>680596.55</v>
      </c>
    </row>
    <row r="107" spans="1:16" x14ac:dyDescent="0.25">
      <c r="A107" s="540"/>
      <c r="B107" s="524" t="s">
        <v>1191</v>
      </c>
      <c r="C107" s="1247" t="s">
        <v>1192</v>
      </c>
      <c r="D107" s="1247"/>
      <c r="E107" s="1247"/>
      <c r="F107" s="1247"/>
      <c r="G107" s="1247"/>
      <c r="H107" s="525" t="s">
        <v>1148</v>
      </c>
      <c r="I107" s="536">
        <v>3.69</v>
      </c>
      <c r="J107" s="526"/>
      <c r="K107" s="537">
        <v>422.52345000000003</v>
      </c>
      <c r="L107" s="528"/>
      <c r="M107" s="526"/>
      <c r="N107" s="541">
        <v>373.94</v>
      </c>
      <c r="O107" s="526"/>
      <c r="P107" s="529">
        <v>157998.42000000001</v>
      </c>
    </row>
    <row r="108" spans="1:16" x14ac:dyDescent="0.25">
      <c r="A108" s="530"/>
      <c r="B108" s="524" t="s">
        <v>1289</v>
      </c>
      <c r="C108" s="1247" t="s">
        <v>1290</v>
      </c>
      <c r="D108" s="1247"/>
      <c r="E108" s="1247"/>
      <c r="F108" s="1247"/>
      <c r="G108" s="1247"/>
      <c r="H108" s="525" t="s">
        <v>1151</v>
      </c>
      <c r="I108" s="536">
        <v>9.49</v>
      </c>
      <c r="J108" s="526"/>
      <c r="K108" s="537">
        <v>1086.65245</v>
      </c>
      <c r="L108" s="532"/>
      <c r="M108" s="533"/>
      <c r="N108" s="534">
        <v>1509.52</v>
      </c>
      <c r="O108" s="526"/>
      <c r="P108" s="529">
        <v>1640323.61</v>
      </c>
    </row>
    <row r="109" spans="1:16" x14ac:dyDescent="0.25">
      <c r="A109" s="540"/>
      <c r="B109" s="524" t="s">
        <v>1191</v>
      </c>
      <c r="C109" s="1247" t="s">
        <v>1192</v>
      </c>
      <c r="D109" s="1247"/>
      <c r="E109" s="1247"/>
      <c r="F109" s="1247"/>
      <c r="G109" s="1247"/>
      <c r="H109" s="525" t="s">
        <v>1148</v>
      </c>
      <c r="I109" s="536">
        <v>9.49</v>
      </c>
      <c r="J109" s="526"/>
      <c r="K109" s="537">
        <v>1086.65245</v>
      </c>
      <c r="L109" s="528"/>
      <c r="M109" s="526"/>
      <c r="N109" s="541">
        <v>373.94</v>
      </c>
      <c r="O109" s="526"/>
      <c r="P109" s="529">
        <v>406342.82</v>
      </c>
    </row>
    <row r="110" spans="1:16" x14ac:dyDescent="0.25">
      <c r="A110" s="530"/>
      <c r="B110" s="524" t="s">
        <v>1291</v>
      </c>
      <c r="C110" s="1247" t="s">
        <v>1292</v>
      </c>
      <c r="D110" s="1247"/>
      <c r="E110" s="1247"/>
      <c r="F110" s="1247"/>
      <c r="G110" s="1247"/>
      <c r="H110" s="525" t="s">
        <v>1151</v>
      </c>
      <c r="I110" s="536">
        <v>4.6500000000000004</v>
      </c>
      <c r="J110" s="526"/>
      <c r="K110" s="537">
        <v>532.44825000000003</v>
      </c>
      <c r="L110" s="532"/>
      <c r="M110" s="533"/>
      <c r="N110" s="534">
        <v>1803.28</v>
      </c>
      <c r="O110" s="526"/>
      <c r="P110" s="529">
        <v>960153.28</v>
      </c>
    </row>
    <row r="111" spans="1:16" x14ac:dyDescent="0.25">
      <c r="A111" s="540"/>
      <c r="B111" s="524" t="s">
        <v>1191</v>
      </c>
      <c r="C111" s="1247" t="s">
        <v>1192</v>
      </c>
      <c r="D111" s="1247"/>
      <c r="E111" s="1247"/>
      <c r="F111" s="1247"/>
      <c r="G111" s="1247"/>
      <c r="H111" s="525" t="s">
        <v>1148</v>
      </c>
      <c r="I111" s="536">
        <v>4.6500000000000004</v>
      </c>
      <c r="J111" s="526"/>
      <c r="K111" s="537">
        <v>532.44825000000003</v>
      </c>
      <c r="L111" s="528"/>
      <c r="M111" s="526"/>
      <c r="N111" s="541">
        <v>373.94</v>
      </c>
      <c r="O111" s="526"/>
      <c r="P111" s="529">
        <v>199103.7</v>
      </c>
    </row>
    <row r="112" spans="1:16" x14ac:dyDescent="0.25">
      <c r="A112" s="530"/>
      <c r="B112" s="524" t="s">
        <v>1206</v>
      </c>
      <c r="C112" s="1247" t="s">
        <v>1207</v>
      </c>
      <c r="D112" s="1247"/>
      <c r="E112" s="1247"/>
      <c r="F112" s="1247"/>
      <c r="G112" s="1247"/>
      <c r="H112" s="525" t="s">
        <v>1151</v>
      </c>
      <c r="I112" s="531">
        <v>2.6</v>
      </c>
      <c r="J112" s="526"/>
      <c r="K112" s="527">
        <v>297.71300000000002</v>
      </c>
      <c r="L112" s="542">
        <v>1043.1400000000001</v>
      </c>
      <c r="M112" s="539">
        <v>1.27</v>
      </c>
      <c r="N112" s="534">
        <v>1324.79</v>
      </c>
      <c r="O112" s="526"/>
      <c r="P112" s="529">
        <v>394407.21</v>
      </c>
    </row>
    <row r="113" spans="1:16" x14ac:dyDescent="0.25">
      <c r="A113" s="540"/>
      <c r="B113" s="524" t="s">
        <v>1208</v>
      </c>
      <c r="C113" s="1247" t="s">
        <v>1209</v>
      </c>
      <c r="D113" s="1247"/>
      <c r="E113" s="1247"/>
      <c r="F113" s="1247"/>
      <c r="G113" s="1247"/>
      <c r="H113" s="525" t="s">
        <v>1148</v>
      </c>
      <c r="I113" s="531">
        <v>2.6</v>
      </c>
      <c r="J113" s="526"/>
      <c r="K113" s="527">
        <v>297.71300000000002</v>
      </c>
      <c r="L113" s="528"/>
      <c r="M113" s="526"/>
      <c r="N113" s="541">
        <v>325.38</v>
      </c>
      <c r="O113" s="526"/>
      <c r="P113" s="529">
        <v>96869.86</v>
      </c>
    </row>
    <row r="114" spans="1:16" x14ac:dyDescent="0.25">
      <c r="A114" s="523"/>
      <c r="B114" s="524" t="s">
        <v>36</v>
      </c>
      <c r="C114" s="1247" t="s">
        <v>134</v>
      </c>
      <c r="D114" s="1247"/>
      <c r="E114" s="1247"/>
      <c r="F114" s="1247"/>
      <c r="G114" s="1247"/>
      <c r="H114" s="525"/>
      <c r="I114" s="526"/>
      <c r="J114" s="526"/>
      <c r="K114" s="526"/>
      <c r="L114" s="528"/>
      <c r="M114" s="526"/>
      <c r="N114" s="528"/>
      <c r="O114" s="526"/>
      <c r="P114" s="529">
        <v>22901</v>
      </c>
    </row>
    <row r="115" spans="1:16" x14ac:dyDescent="0.25">
      <c r="A115" s="530"/>
      <c r="B115" s="524" t="s">
        <v>1210</v>
      </c>
      <c r="C115" s="1247" t="s">
        <v>1211</v>
      </c>
      <c r="D115" s="1247"/>
      <c r="E115" s="1247"/>
      <c r="F115" s="1247"/>
      <c r="G115" s="1247"/>
      <c r="H115" s="525" t="s">
        <v>1212</v>
      </c>
      <c r="I115" s="543">
        <v>20</v>
      </c>
      <c r="J115" s="526"/>
      <c r="K115" s="531">
        <v>2290.1</v>
      </c>
      <c r="L115" s="538">
        <v>35.71</v>
      </c>
      <c r="M115" s="539">
        <v>0.28000000000000003</v>
      </c>
      <c r="N115" s="534">
        <v>10</v>
      </c>
      <c r="O115" s="526"/>
      <c r="P115" s="529">
        <v>22901</v>
      </c>
    </row>
    <row r="116" spans="1:16" x14ac:dyDescent="0.25">
      <c r="A116" s="544" t="s">
        <v>1239</v>
      </c>
      <c r="B116" s="545" t="s">
        <v>1293</v>
      </c>
      <c r="C116" s="1250" t="s">
        <v>1294</v>
      </c>
      <c r="D116" s="1250"/>
      <c r="E116" s="1250"/>
      <c r="F116" s="1250"/>
      <c r="G116" s="1250"/>
      <c r="H116" s="546" t="s">
        <v>1212</v>
      </c>
      <c r="I116" s="547">
        <v>189</v>
      </c>
      <c r="J116" s="548"/>
      <c r="K116" s="549">
        <v>21641.445</v>
      </c>
      <c r="L116" s="550"/>
      <c r="M116" s="548"/>
      <c r="N116" s="550"/>
      <c r="O116" s="548"/>
      <c r="P116" s="551"/>
    </row>
    <row r="117" spans="1:16" x14ac:dyDescent="0.25">
      <c r="A117" s="552"/>
      <c r="B117" s="553"/>
      <c r="C117" s="1248" t="s">
        <v>1154</v>
      </c>
      <c r="D117" s="1248"/>
      <c r="E117" s="1248"/>
      <c r="F117" s="1248"/>
      <c r="G117" s="1248"/>
      <c r="H117" s="516"/>
      <c r="I117" s="517"/>
      <c r="J117" s="517"/>
      <c r="K117" s="517"/>
      <c r="L117" s="520"/>
      <c r="M117" s="517"/>
      <c r="N117" s="554"/>
      <c r="O117" s="517"/>
      <c r="P117" s="555">
        <v>5987316.6600000001</v>
      </c>
    </row>
    <row r="118" spans="1:16" x14ac:dyDescent="0.25">
      <c r="A118" s="540"/>
      <c r="B118" s="524"/>
      <c r="C118" s="1247" t="s">
        <v>1155</v>
      </c>
      <c r="D118" s="1247"/>
      <c r="E118" s="1247"/>
      <c r="F118" s="1247"/>
      <c r="G118" s="1247"/>
      <c r="H118" s="525"/>
      <c r="I118" s="526"/>
      <c r="J118" s="526"/>
      <c r="K118" s="526"/>
      <c r="L118" s="528"/>
      <c r="M118" s="526"/>
      <c r="N118" s="528"/>
      <c r="O118" s="526"/>
      <c r="P118" s="529">
        <v>1885463.61</v>
      </c>
    </row>
    <row r="119" spans="1:16" x14ac:dyDescent="0.25">
      <c r="A119" s="540"/>
      <c r="B119" s="524" t="s">
        <v>1295</v>
      </c>
      <c r="C119" s="1247" t="s">
        <v>1296</v>
      </c>
      <c r="D119" s="1247"/>
      <c r="E119" s="1247"/>
      <c r="F119" s="1247"/>
      <c r="G119" s="1247"/>
      <c r="H119" s="525" t="s">
        <v>1158</v>
      </c>
      <c r="I119" s="543">
        <v>147</v>
      </c>
      <c r="J119" s="526"/>
      <c r="K119" s="543">
        <v>147</v>
      </c>
      <c r="L119" s="528"/>
      <c r="M119" s="526"/>
      <c r="N119" s="528"/>
      <c r="O119" s="526"/>
      <c r="P119" s="529">
        <v>2771631.51</v>
      </c>
    </row>
    <row r="120" spans="1:16" x14ac:dyDescent="0.25">
      <c r="A120" s="540"/>
      <c r="B120" s="524" t="s">
        <v>1297</v>
      </c>
      <c r="C120" s="1247" t="s">
        <v>1298</v>
      </c>
      <c r="D120" s="1247"/>
      <c r="E120" s="1247"/>
      <c r="F120" s="1247"/>
      <c r="G120" s="1247"/>
      <c r="H120" s="525" t="s">
        <v>1158</v>
      </c>
      <c r="I120" s="543">
        <v>134</v>
      </c>
      <c r="J120" s="526"/>
      <c r="K120" s="543">
        <v>134</v>
      </c>
      <c r="L120" s="528"/>
      <c r="M120" s="526"/>
      <c r="N120" s="528"/>
      <c r="O120" s="526"/>
      <c r="P120" s="529">
        <v>2526521.2400000002</v>
      </c>
    </row>
    <row r="121" spans="1:16" x14ac:dyDescent="0.25">
      <c r="A121" s="556"/>
      <c r="B121" s="557"/>
      <c r="C121" s="1248" t="s">
        <v>1161</v>
      </c>
      <c r="D121" s="1248"/>
      <c r="E121" s="1248"/>
      <c r="F121" s="1248"/>
      <c r="G121" s="1248"/>
      <c r="H121" s="516"/>
      <c r="I121" s="517"/>
      <c r="J121" s="517"/>
      <c r="K121" s="517"/>
      <c r="L121" s="520"/>
      <c r="M121" s="517"/>
      <c r="N121" s="554">
        <v>98558.75</v>
      </c>
      <c r="O121" s="517"/>
      <c r="P121" s="555">
        <v>11285469.41</v>
      </c>
    </row>
    <row r="122" spans="1:16" x14ac:dyDescent="0.25">
      <c r="A122" s="558"/>
      <c r="B122" s="559"/>
      <c r="C122" s="559"/>
      <c r="D122" s="559"/>
      <c r="E122" s="559"/>
      <c r="F122" s="559"/>
      <c r="G122" s="559"/>
      <c r="H122" s="560"/>
      <c r="I122" s="561"/>
      <c r="J122" s="561"/>
      <c r="K122" s="561"/>
      <c r="L122" s="562"/>
      <c r="M122" s="561"/>
      <c r="N122" s="562"/>
      <c r="O122" s="561"/>
      <c r="P122" s="563"/>
    </row>
    <row r="123" spans="1:16" x14ac:dyDescent="0.25">
      <c r="A123" s="514" t="s">
        <v>44</v>
      </c>
      <c r="B123" s="515" t="s">
        <v>1299</v>
      </c>
      <c r="C123" s="1249" t="s">
        <v>1300</v>
      </c>
      <c r="D123" s="1249"/>
      <c r="E123" s="1249"/>
      <c r="F123" s="1249"/>
      <c r="G123" s="1249"/>
      <c r="H123" s="516" t="s">
        <v>1212</v>
      </c>
      <c r="I123" s="517">
        <v>21641.445</v>
      </c>
      <c r="J123" s="518">
        <v>1</v>
      </c>
      <c r="K123" s="519">
        <v>21641.445</v>
      </c>
      <c r="L123" s="520"/>
      <c r="M123" s="517"/>
      <c r="N123" s="564">
        <v>1103.6099999999999</v>
      </c>
      <c r="O123" s="517"/>
      <c r="P123" s="555">
        <v>23883715.120000001</v>
      </c>
    </row>
    <row r="124" spans="1:16" x14ac:dyDescent="0.25">
      <c r="A124" s="540" t="s">
        <v>44</v>
      </c>
      <c r="B124" s="524" t="s">
        <v>1299</v>
      </c>
      <c r="C124" s="1247" t="s">
        <v>1301</v>
      </c>
      <c r="D124" s="1247"/>
      <c r="E124" s="1247"/>
      <c r="F124" s="1247"/>
      <c r="G124" s="1247"/>
      <c r="H124" s="525" t="s">
        <v>1212</v>
      </c>
      <c r="I124" s="527">
        <v>21641.445</v>
      </c>
      <c r="J124" s="526"/>
      <c r="K124" s="527">
        <v>21641.445</v>
      </c>
      <c r="L124" s="534">
        <v>1839.35</v>
      </c>
      <c r="M124" s="531">
        <v>0.6</v>
      </c>
      <c r="N124" s="534">
        <v>1103.6099999999999</v>
      </c>
      <c r="O124" s="526"/>
      <c r="P124" s="529">
        <v>23883715.120000001</v>
      </c>
    </row>
    <row r="125" spans="1:16" ht="22.5" x14ac:dyDescent="0.25">
      <c r="A125" s="540" t="s">
        <v>1313</v>
      </c>
      <c r="B125" s="524" t="s">
        <v>1302</v>
      </c>
      <c r="C125" s="1247" t="s">
        <v>1303</v>
      </c>
      <c r="D125" s="1247"/>
      <c r="E125" s="1247"/>
      <c r="F125" s="1247"/>
      <c r="G125" s="1247"/>
      <c r="H125" s="525" t="s">
        <v>1304</v>
      </c>
      <c r="I125" s="526"/>
      <c r="J125" s="526"/>
      <c r="K125" s="535">
        <v>31163.680799999998</v>
      </c>
      <c r="L125" s="528"/>
      <c r="M125" s="526"/>
      <c r="N125" s="541">
        <v>155.02000000000001</v>
      </c>
      <c r="O125" s="543">
        <v>-1</v>
      </c>
      <c r="P125" s="529">
        <v>-4830993.8</v>
      </c>
    </row>
    <row r="126" spans="1:16" ht="22.5" x14ac:dyDescent="0.25">
      <c r="A126" s="540" t="s">
        <v>966</v>
      </c>
      <c r="B126" s="524" t="s">
        <v>1305</v>
      </c>
      <c r="C126" s="1247" t="s">
        <v>1306</v>
      </c>
      <c r="D126" s="1247"/>
      <c r="E126" s="1247"/>
      <c r="F126" s="1247"/>
      <c r="G126" s="1247"/>
      <c r="H126" s="525" t="s">
        <v>1304</v>
      </c>
      <c r="I126" s="526"/>
      <c r="J126" s="526"/>
      <c r="K126" s="535">
        <v>31163.680799999998</v>
      </c>
      <c r="L126" s="528"/>
      <c r="M126" s="526"/>
      <c r="N126" s="541">
        <v>298.58</v>
      </c>
      <c r="O126" s="526"/>
      <c r="P126" s="529">
        <v>9304851.8100000005</v>
      </c>
    </row>
    <row r="127" spans="1:16" x14ac:dyDescent="0.25">
      <c r="A127" s="556"/>
      <c r="B127" s="557"/>
      <c r="C127" s="1248" t="s">
        <v>1161</v>
      </c>
      <c r="D127" s="1248"/>
      <c r="E127" s="1248"/>
      <c r="F127" s="1248"/>
      <c r="G127" s="1248"/>
      <c r="H127" s="516"/>
      <c r="I127" s="517"/>
      <c r="J127" s="517"/>
      <c r="K127" s="517"/>
      <c r="L127" s="520"/>
      <c r="M127" s="517"/>
      <c r="N127" s="520"/>
      <c r="O127" s="517"/>
      <c r="P127" s="555">
        <v>28357573.129999999</v>
      </c>
    </row>
    <row r="128" spans="1:16" x14ac:dyDescent="0.25">
      <c r="A128" s="558"/>
      <c r="B128" s="559"/>
      <c r="C128" s="559"/>
      <c r="D128" s="559"/>
      <c r="E128" s="559"/>
      <c r="F128" s="559"/>
      <c r="G128" s="559"/>
      <c r="H128" s="560"/>
      <c r="I128" s="561"/>
      <c r="J128" s="561"/>
      <c r="K128" s="561"/>
      <c r="L128" s="562"/>
      <c r="M128" s="561"/>
      <c r="N128" s="562"/>
      <c r="O128" s="561"/>
      <c r="P128" s="563"/>
    </row>
    <row r="129" spans="1:16" x14ac:dyDescent="0.25">
      <c r="A129" s="514" t="s">
        <v>49</v>
      </c>
      <c r="B129" s="515" t="s">
        <v>1307</v>
      </c>
      <c r="C129" s="1249" t="s">
        <v>1308</v>
      </c>
      <c r="D129" s="1249"/>
      <c r="E129" s="1249"/>
      <c r="F129" s="1249"/>
      <c r="G129" s="1249"/>
      <c r="H129" s="516" t="s">
        <v>1217</v>
      </c>
      <c r="I129" s="517">
        <v>-114.505</v>
      </c>
      <c r="J129" s="518">
        <v>1</v>
      </c>
      <c r="K129" s="519">
        <v>-114.505</v>
      </c>
      <c r="L129" s="520"/>
      <c r="M129" s="517"/>
      <c r="N129" s="521"/>
      <c r="O129" s="517"/>
      <c r="P129" s="522"/>
    </row>
    <row r="130" spans="1:16" x14ac:dyDescent="0.25">
      <c r="A130" s="565"/>
      <c r="B130" s="553" t="s">
        <v>1309</v>
      </c>
      <c r="C130" s="1241" t="s">
        <v>1314</v>
      </c>
      <c r="D130" s="1241"/>
      <c r="E130" s="1241"/>
      <c r="F130" s="1241"/>
      <c r="G130" s="1241"/>
      <c r="H130" s="1241"/>
      <c r="I130" s="1241"/>
      <c r="J130" s="1241"/>
      <c r="K130" s="1241"/>
      <c r="L130" s="1241"/>
      <c r="M130" s="1241"/>
      <c r="N130" s="1241"/>
      <c r="O130" s="1241"/>
      <c r="P130" s="1254"/>
    </row>
    <row r="131" spans="1:16" x14ac:dyDescent="0.25">
      <c r="A131" s="523"/>
      <c r="B131" s="524" t="s">
        <v>28</v>
      </c>
      <c r="C131" s="1247" t="s">
        <v>132</v>
      </c>
      <c r="D131" s="1247"/>
      <c r="E131" s="1247"/>
      <c r="F131" s="1247"/>
      <c r="G131" s="1247"/>
      <c r="H131" s="525"/>
      <c r="I131" s="526"/>
      <c r="J131" s="526"/>
      <c r="K131" s="526"/>
      <c r="L131" s="528"/>
      <c r="M131" s="526"/>
      <c r="N131" s="528"/>
      <c r="O131" s="526"/>
      <c r="P131" s="529">
        <v>-2361999.35</v>
      </c>
    </row>
    <row r="132" spans="1:16" x14ac:dyDescent="0.25">
      <c r="A132" s="523"/>
      <c r="B132" s="524"/>
      <c r="C132" s="1247" t="s">
        <v>1147</v>
      </c>
      <c r="D132" s="1247"/>
      <c r="E132" s="1247"/>
      <c r="F132" s="1247"/>
      <c r="G132" s="1247"/>
      <c r="H132" s="525" t="s">
        <v>1148</v>
      </c>
      <c r="I132" s="526"/>
      <c r="J132" s="526"/>
      <c r="K132" s="537">
        <v>-1437.03775</v>
      </c>
      <c r="L132" s="528"/>
      <c r="M132" s="526"/>
      <c r="N132" s="528"/>
      <c r="O132" s="526"/>
      <c r="P132" s="529">
        <v>-537365.9</v>
      </c>
    </row>
    <row r="133" spans="1:16" x14ac:dyDescent="0.25">
      <c r="A133" s="530"/>
      <c r="B133" s="524" t="s">
        <v>1287</v>
      </c>
      <c r="C133" s="1247" t="s">
        <v>1288</v>
      </c>
      <c r="D133" s="1247"/>
      <c r="E133" s="1247"/>
      <c r="F133" s="1247"/>
      <c r="G133" s="1247"/>
      <c r="H133" s="525" t="s">
        <v>1151</v>
      </c>
      <c r="I133" s="536">
        <v>0.83</v>
      </c>
      <c r="J133" s="543">
        <v>5</v>
      </c>
      <c r="K133" s="537">
        <v>-475.19574999999998</v>
      </c>
      <c r="L133" s="532"/>
      <c r="M133" s="533"/>
      <c r="N133" s="534">
        <v>1610.79</v>
      </c>
      <c r="O133" s="526"/>
      <c r="P133" s="529">
        <v>-765440.56</v>
      </c>
    </row>
    <row r="134" spans="1:16" x14ac:dyDescent="0.25">
      <c r="A134" s="540"/>
      <c r="B134" s="524" t="s">
        <v>1191</v>
      </c>
      <c r="C134" s="1247" t="s">
        <v>1192</v>
      </c>
      <c r="D134" s="1247"/>
      <c r="E134" s="1247"/>
      <c r="F134" s="1247"/>
      <c r="G134" s="1247"/>
      <c r="H134" s="525" t="s">
        <v>1148</v>
      </c>
      <c r="I134" s="536">
        <v>0.83</v>
      </c>
      <c r="J134" s="543">
        <v>5</v>
      </c>
      <c r="K134" s="537">
        <v>-475.19574999999998</v>
      </c>
      <c r="L134" s="528"/>
      <c r="M134" s="526"/>
      <c r="N134" s="541">
        <v>373.94</v>
      </c>
      <c r="O134" s="526"/>
      <c r="P134" s="529">
        <v>-177694.7</v>
      </c>
    </row>
    <row r="135" spans="1:16" x14ac:dyDescent="0.25">
      <c r="A135" s="530"/>
      <c r="B135" s="524" t="s">
        <v>1289</v>
      </c>
      <c r="C135" s="1247" t="s">
        <v>1290</v>
      </c>
      <c r="D135" s="1247"/>
      <c r="E135" s="1247"/>
      <c r="F135" s="1247"/>
      <c r="G135" s="1247"/>
      <c r="H135" s="525" t="s">
        <v>1151</v>
      </c>
      <c r="I135" s="536">
        <v>0.82</v>
      </c>
      <c r="J135" s="543">
        <v>5</v>
      </c>
      <c r="K135" s="535">
        <v>-469.47050000000002</v>
      </c>
      <c r="L135" s="532"/>
      <c r="M135" s="533"/>
      <c r="N135" s="534">
        <v>1509.52</v>
      </c>
      <c r="O135" s="526"/>
      <c r="P135" s="529">
        <v>-708675.11</v>
      </c>
    </row>
    <row r="136" spans="1:16" x14ac:dyDescent="0.25">
      <c r="A136" s="540"/>
      <c r="B136" s="524" t="s">
        <v>1191</v>
      </c>
      <c r="C136" s="1247" t="s">
        <v>1192</v>
      </c>
      <c r="D136" s="1247"/>
      <c r="E136" s="1247"/>
      <c r="F136" s="1247"/>
      <c r="G136" s="1247"/>
      <c r="H136" s="525" t="s">
        <v>1148</v>
      </c>
      <c r="I136" s="536">
        <v>0.82</v>
      </c>
      <c r="J136" s="543">
        <v>5</v>
      </c>
      <c r="K136" s="535">
        <v>-469.47050000000002</v>
      </c>
      <c r="L136" s="528"/>
      <c r="M136" s="526"/>
      <c r="N136" s="541">
        <v>373.94</v>
      </c>
      <c r="O136" s="526"/>
      <c r="P136" s="529">
        <v>-175553.8</v>
      </c>
    </row>
    <row r="137" spans="1:16" x14ac:dyDescent="0.25">
      <c r="A137" s="530"/>
      <c r="B137" s="524" t="s">
        <v>1291</v>
      </c>
      <c r="C137" s="1247" t="s">
        <v>1292</v>
      </c>
      <c r="D137" s="1247"/>
      <c r="E137" s="1247"/>
      <c r="F137" s="1247"/>
      <c r="G137" s="1247"/>
      <c r="H137" s="525" t="s">
        <v>1151</v>
      </c>
      <c r="I137" s="536">
        <v>0.86</v>
      </c>
      <c r="J137" s="543">
        <v>5</v>
      </c>
      <c r="K137" s="535">
        <v>-492.37150000000003</v>
      </c>
      <c r="L137" s="532"/>
      <c r="M137" s="533"/>
      <c r="N137" s="534">
        <v>1803.28</v>
      </c>
      <c r="O137" s="526"/>
      <c r="P137" s="529">
        <v>-887883.68</v>
      </c>
    </row>
    <row r="138" spans="1:16" x14ac:dyDescent="0.25">
      <c r="A138" s="540"/>
      <c r="B138" s="524" t="s">
        <v>1191</v>
      </c>
      <c r="C138" s="1247" t="s">
        <v>1192</v>
      </c>
      <c r="D138" s="1247"/>
      <c r="E138" s="1247"/>
      <c r="F138" s="1247"/>
      <c r="G138" s="1247"/>
      <c r="H138" s="525" t="s">
        <v>1148</v>
      </c>
      <c r="I138" s="536">
        <v>0.86</v>
      </c>
      <c r="J138" s="543">
        <v>5</v>
      </c>
      <c r="K138" s="535">
        <v>-492.37150000000003</v>
      </c>
      <c r="L138" s="528"/>
      <c r="M138" s="526"/>
      <c r="N138" s="541">
        <v>373.94</v>
      </c>
      <c r="O138" s="526"/>
      <c r="P138" s="529">
        <v>-184117.4</v>
      </c>
    </row>
    <row r="139" spans="1:16" x14ac:dyDescent="0.25">
      <c r="A139" s="544" t="s">
        <v>1239</v>
      </c>
      <c r="B139" s="545" t="s">
        <v>1293</v>
      </c>
      <c r="C139" s="1250" t="s">
        <v>1294</v>
      </c>
      <c r="D139" s="1250"/>
      <c r="E139" s="1250"/>
      <c r="F139" s="1250"/>
      <c r="G139" s="1250"/>
      <c r="H139" s="546" t="s">
        <v>1212</v>
      </c>
      <c r="I139" s="566">
        <v>12.6</v>
      </c>
      <c r="J139" s="547">
        <v>5</v>
      </c>
      <c r="K139" s="549">
        <v>-7213.8149999999996</v>
      </c>
      <c r="L139" s="550"/>
      <c r="M139" s="548"/>
      <c r="N139" s="550"/>
      <c r="O139" s="548"/>
      <c r="P139" s="551"/>
    </row>
    <row r="140" spans="1:16" x14ac:dyDescent="0.25">
      <c r="A140" s="552"/>
      <c r="B140" s="553"/>
      <c r="C140" s="1248" t="s">
        <v>1154</v>
      </c>
      <c r="D140" s="1248"/>
      <c r="E140" s="1248"/>
      <c r="F140" s="1248"/>
      <c r="G140" s="1248"/>
      <c r="H140" s="516"/>
      <c r="I140" s="517"/>
      <c r="J140" s="517"/>
      <c r="K140" s="517"/>
      <c r="L140" s="520"/>
      <c r="M140" s="517"/>
      <c r="N140" s="554"/>
      <c r="O140" s="517"/>
      <c r="P140" s="555">
        <v>-2899365.25</v>
      </c>
    </row>
    <row r="141" spans="1:16" x14ac:dyDescent="0.25">
      <c r="A141" s="540"/>
      <c r="B141" s="524"/>
      <c r="C141" s="1247" t="s">
        <v>1155</v>
      </c>
      <c r="D141" s="1247"/>
      <c r="E141" s="1247"/>
      <c r="F141" s="1247"/>
      <c r="G141" s="1247"/>
      <c r="H141" s="525"/>
      <c r="I141" s="526"/>
      <c r="J141" s="526"/>
      <c r="K141" s="526"/>
      <c r="L141" s="528"/>
      <c r="M141" s="526"/>
      <c r="N141" s="528"/>
      <c r="O141" s="526"/>
      <c r="P141" s="529">
        <v>-537365.9</v>
      </c>
    </row>
    <row r="142" spans="1:16" x14ac:dyDescent="0.25">
      <c r="A142" s="540"/>
      <c r="B142" s="524" t="s">
        <v>1295</v>
      </c>
      <c r="C142" s="1247" t="s">
        <v>1296</v>
      </c>
      <c r="D142" s="1247"/>
      <c r="E142" s="1247"/>
      <c r="F142" s="1247"/>
      <c r="G142" s="1247"/>
      <c r="H142" s="525" t="s">
        <v>1158</v>
      </c>
      <c r="I142" s="543">
        <v>147</v>
      </c>
      <c r="J142" s="526"/>
      <c r="K142" s="543">
        <v>147</v>
      </c>
      <c r="L142" s="528"/>
      <c r="M142" s="526"/>
      <c r="N142" s="528"/>
      <c r="O142" s="526"/>
      <c r="P142" s="529">
        <v>-789927.87</v>
      </c>
    </row>
    <row r="143" spans="1:16" x14ac:dyDescent="0.25">
      <c r="A143" s="540"/>
      <c r="B143" s="524" t="s">
        <v>1297</v>
      </c>
      <c r="C143" s="1247" t="s">
        <v>1298</v>
      </c>
      <c r="D143" s="1247"/>
      <c r="E143" s="1247"/>
      <c r="F143" s="1247"/>
      <c r="G143" s="1247"/>
      <c r="H143" s="525" t="s">
        <v>1158</v>
      </c>
      <c r="I143" s="543">
        <v>134</v>
      </c>
      <c r="J143" s="526"/>
      <c r="K143" s="543">
        <v>134</v>
      </c>
      <c r="L143" s="528"/>
      <c r="M143" s="526"/>
      <c r="N143" s="528"/>
      <c r="O143" s="526"/>
      <c r="P143" s="529">
        <v>-720070.31</v>
      </c>
    </row>
    <row r="144" spans="1:16" x14ac:dyDescent="0.25">
      <c r="A144" s="556"/>
      <c r="B144" s="557"/>
      <c r="C144" s="1248" t="s">
        <v>1161</v>
      </c>
      <c r="D144" s="1248"/>
      <c r="E144" s="1248"/>
      <c r="F144" s="1248"/>
      <c r="G144" s="1248"/>
      <c r="H144" s="516"/>
      <c r="I144" s="517"/>
      <c r="J144" s="517"/>
      <c r="K144" s="517"/>
      <c r="L144" s="520"/>
      <c r="M144" s="517"/>
      <c r="N144" s="554">
        <v>38508.04</v>
      </c>
      <c r="O144" s="517"/>
      <c r="P144" s="555">
        <v>-4409363.43</v>
      </c>
    </row>
    <row r="145" spans="1:16" x14ac:dyDescent="0.25">
      <c r="A145" s="558"/>
      <c r="B145" s="559"/>
      <c r="C145" s="559"/>
      <c r="D145" s="559"/>
      <c r="E145" s="559"/>
      <c r="F145" s="559"/>
      <c r="G145" s="559"/>
      <c r="H145" s="560"/>
      <c r="I145" s="561"/>
      <c r="J145" s="561"/>
      <c r="K145" s="561"/>
      <c r="L145" s="562"/>
      <c r="M145" s="561"/>
      <c r="N145" s="562"/>
      <c r="O145" s="561"/>
      <c r="P145" s="563"/>
    </row>
    <row r="146" spans="1:16" x14ac:dyDescent="0.25">
      <c r="A146" s="514" t="s">
        <v>54</v>
      </c>
      <c r="B146" s="515" t="s">
        <v>1299</v>
      </c>
      <c r="C146" s="1249" t="s">
        <v>1300</v>
      </c>
      <c r="D146" s="1249"/>
      <c r="E146" s="1249"/>
      <c r="F146" s="1249"/>
      <c r="G146" s="1249"/>
      <c r="H146" s="516" t="s">
        <v>1212</v>
      </c>
      <c r="I146" s="517">
        <v>-7213.8149999999996</v>
      </c>
      <c r="J146" s="518">
        <v>1</v>
      </c>
      <c r="K146" s="519">
        <v>-7213.8149999999996</v>
      </c>
      <c r="L146" s="520"/>
      <c r="M146" s="517"/>
      <c r="N146" s="564">
        <v>1103.6099999999999</v>
      </c>
      <c r="O146" s="517"/>
      <c r="P146" s="555">
        <v>-7961238.3700000001</v>
      </c>
    </row>
    <row r="147" spans="1:16" x14ac:dyDescent="0.25">
      <c r="A147" s="540" t="s">
        <v>54</v>
      </c>
      <c r="B147" s="524" t="s">
        <v>1299</v>
      </c>
      <c r="C147" s="1247" t="s">
        <v>1301</v>
      </c>
      <c r="D147" s="1247"/>
      <c r="E147" s="1247"/>
      <c r="F147" s="1247"/>
      <c r="G147" s="1247"/>
      <c r="H147" s="525" t="s">
        <v>1212</v>
      </c>
      <c r="I147" s="527">
        <v>-7213.8149999999996</v>
      </c>
      <c r="J147" s="526"/>
      <c r="K147" s="527">
        <v>-7213.8149999999996</v>
      </c>
      <c r="L147" s="534">
        <v>1839.35</v>
      </c>
      <c r="M147" s="531">
        <v>0.6</v>
      </c>
      <c r="N147" s="534">
        <v>1103.6099999999999</v>
      </c>
      <c r="O147" s="526"/>
      <c r="P147" s="529">
        <v>-7961238.3700000001</v>
      </c>
    </row>
    <row r="148" spans="1:16" ht="22.5" x14ac:dyDescent="0.25">
      <c r="A148" s="540" t="s">
        <v>1315</v>
      </c>
      <c r="B148" s="524" t="s">
        <v>1302</v>
      </c>
      <c r="C148" s="1247" t="s">
        <v>1303</v>
      </c>
      <c r="D148" s="1247"/>
      <c r="E148" s="1247"/>
      <c r="F148" s="1247"/>
      <c r="G148" s="1247"/>
      <c r="H148" s="525" t="s">
        <v>1304</v>
      </c>
      <c r="I148" s="526"/>
      <c r="J148" s="526"/>
      <c r="K148" s="535">
        <v>-10387.893599999999</v>
      </c>
      <c r="L148" s="528"/>
      <c r="M148" s="526"/>
      <c r="N148" s="541">
        <v>155.02000000000001</v>
      </c>
      <c r="O148" s="543">
        <v>-1</v>
      </c>
      <c r="P148" s="529">
        <v>1610331.27</v>
      </c>
    </row>
    <row r="149" spans="1:16" ht="22.5" x14ac:dyDescent="0.25">
      <c r="A149" s="540" t="s">
        <v>1316</v>
      </c>
      <c r="B149" s="524" t="s">
        <v>1305</v>
      </c>
      <c r="C149" s="1247" t="s">
        <v>1306</v>
      </c>
      <c r="D149" s="1247"/>
      <c r="E149" s="1247"/>
      <c r="F149" s="1247"/>
      <c r="G149" s="1247"/>
      <c r="H149" s="525" t="s">
        <v>1304</v>
      </c>
      <c r="I149" s="526"/>
      <c r="J149" s="526"/>
      <c r="K149" s="535">
        <v>-10387.893599999999</v>
      </c>
      <c r="L149" s="528"/>
      <c r="M149" s="526"/>
      <c r="N149" s="541">
        <v>298.58</v>
      </c>
      <c r="O149" s="526"/>
      <c r="P149" s="529">
        <v>-3101617.27</v>
      </c>
    </row>
    <row r="150" spans="1:16" x14ac:dyDescent="0.25">
      <c r="A150" s="556"/>
      <c r="B150" s="557"/>
      <c r="C150" s="1248" t="s">
        <v>1161</v>
      </c>
      <c r="D150" s="1248"/>
      <c r="E150" s="1248"/>
      <c r="F150" s="1248"/>
      <c r="G150" s="1248"/>
      <c r="H150" s="516"/>
      <c r="I150" s="517"/>
      <c r="J150" s="517"/>
      <c r="K150" s="517"/>
      <c r="L150" s="520"/>
      <c r="M150" s="517"/>
      <c r="N150" s="520"/>
      <c r="O150" s="517"/>
      <c r="P150" s="555">
        <v>-9452524.3699999992</v>
      </c>
    </row>
    <row r="151" spans="1:16" x14ac:dyDescent="0.25">
      <c r="A151" s="558"/>
      <c r="B151" s="559"/>
      <c r="C151" s="559"/>
      <c r="D151" s="559"/>
      <c r="E151" s="559"/>
      <c r="F151" s="559"/>
      <c r="G151" s="559"/>
      <c r="H151" s="560"/>
      <c r="I151" s="561"/>
      <c r="J151" s="561"/>
      <c r="K151" s="561"/>
      <c r="L151" s="562"/>
      <c r="M151" s="561"/>
      <c r="N151" s="562"/>
      <c r="O151" s="561"/>
      <c r="P151" s="563"/>
    </row>
    <row r="152" spans="1:16" x14ac:dyDescent="0.25">
      <c r="A152" s="1251" t="s">
        <v>1317</v>
      </c>
      <c r="B152" s="1252"/>
      <c r="C152" s="1252"/>
      <c r="D152" s="1252"/>
      <c r="E152" s="1252"/>
      <c r="F152" s="1252"/>
      <c r="G152" s="1252"/>
      <c r="H152" s="1252"/>
      <c r="I152" s="1252"/>
      <c r="J152" s="1252"/>
      <c r="K152" s="1252"/>
      <c r="L152" s="1252"/>
      <c r="M152" s="1252"/>
      <c r="N152" s="1252"/>
      <c r="O152" s="1252"/>
      <c r="P152" s="1253"/>
    </row>
    <row r="153" spans="1:16" x14ac:dyDescent="0.25">
      <c r="A153" s="514" t="s">
        <v>61</v>
      </c>
      <c r="B153" s="515" t="s">
        <v>1283</v>
      </c>
      <c r="C153" s="1249" t="s">
        <v>1284</v>
      </c>
      <c r="D153" s="1249"/>
      <c r="E153" s="1249"/>
      <c r="F153" s="1249"/>
      <c r="G153" s="1249"/>
      <c r="H153" s="516" t="s">
        <v>1217</v>
      </c>
      <c r="I153" s="517">
        <v>109.667</v>
      </c>
      <c r="J153" s="518">
        <v>1</v>
      </c>
      <c r="K153" s="519">
        <v>109.667</v>
      </c>
      <c r="L153" s="520"/>
      <c r="M153" s="517"/>
      <c r="N153" s="521"/>
      <c r="O153" s="517"/>
      <c r="P153" s="522"/>
    </row>
    <row r="154" spans="1:16" x14ac:dyDescent="0.25">
      <c r="A154" s="523"/>
      <c r="B154" s="524" t="s">
        <v>23</v>
      </c>
      <c r="C154" s="1247" t="s">
        <v>1203</v>
      </c>
      <c r="D154" s="1247"/>
      <c r="E154" s="1247"/>
      <c r="F154" s="1247"/>
      <c r="G154" s="1247"/>
      <c r="H154" s="525" t="s">
        <v>1148</v>
      </c>
      <c r="I154" s="526"/>
      <c r="J154" s="526"/>
      <c r="K154" s="535">
        <v>3136.4762000000001</v>
      </c>
      <c r="L154" s="528"/>
      <c r="M154" s="526"/>
      <c r="N154" s="528"/>
      <c r="O154" s="526"/>
      <c r="P154" s="529">
        <v>868207.98</v>
      </c>
    </row>
    <row r="155" spans="1:16" x14ac:dyDescent="0.25">
      <c r="A155" s="530"/>
      <c r="B155" s="524" t="s">
        <v>1285</v>
      </c>
      <c r="C155" s="1247" t="s">
        <v>1286</v>
      </c>
      <c r="D155" s="1247"/>
      <c r="E155" s="1247"/>
      <c r="F155" s="1247"/>
      <c r="G155" s="1247"/>
      <c r="H155" s="525" t="s">
        <v>1148</v>
      </c>
      <c r="I155" s="531">
        <v>28.6</v>
      </c>
      <c r="J155" s="526"/>
      <c r="K155" s="535">
        <v>3136.4762000000001</v>
      </c>
      <c r="L155" s="532"/>
      <c r="M155" s="533"/>
      <c r="N155" s="534">
        <v>276.81</v>
      </c>
      <c r="O155" s="526"/>
      <c r="P155" s="529">
        <v>868207.98</v>
      </c>
    </row>
    <row r="156" spans="1:16" x14ac:dyDescent="0.25">
      <c r="A156" s="523"/>
      <c r="B156" s="524" t="s">
        <v>28</v>
      </c>
      <c r="C156" s="1247" t="s">
        <v>132</v>
      </c>
      <c r="D156" s="1247"/>
      <c r="E156" s="1247"/>
      <c r="F156" s="1247"/>
      <c r="G156" s="1247"/>
      <c r="H156" s="525"/>
      <c r="I156" s="526"/>
      <c r="J156" s="526"/>
      <c r="K156" s="526"/>
      <c r="L156" s="528"/>
      <c r="M156" s="526"/>
      <c r="N156" s="528"/>
      <c r="O156" s="526"/>
      <c r="P156" s="529">
        <v>3906610.48</v>
      </c>
    </row>
    <row r="157" spans="1:16" x14ac:dyDescent="0.25">
      <c r="A157" s="523"/>
      <c r="B157" s="524"/>
      <c r="C157" s="1247" t="s">
        <v>1147</v>
      </c>
      <c r="D157" s="1247"/>
      <c r="E157" s="1247"/>
      <c r="F157" s="1247"/>
      <c r="G157" s="1247"/>
      <c r="H157" s="525" t="s">
        <v>1148</v>
      </c>
      <c r="I157" s="526"/>
      <c r="J157" s="526"/>
      <c r="K157" s="537">
        <v>2537.6943799999999</v>
      </c>
      <c r="L157" s="528"/>
      <c r="M157" s="526"/>
      <c r="N157" s="528"/>
      <c r="O157" s="526"/>
      <c r="P157" s="529">
        <v>937592.09</v>
      </c>
    </row>
    <row r="158" spans="1:16" x14ac:dyDescent="0.25">
      <c r="A158" s="530"/>
      <c r="B158" s="524" t="s">
        <v>1233</v>
      </c>
      <c r="C158" s="1247" t="s">
        <v>1234</v>
      </c>
      <c r="D158" s="1247"/>
      <c r="E158" s="1247"/>
      <c r="F158" s="1247"/>
      <c r="G158" s="1247"/>
      <c r="H158" s="525" t="s">
        <v>1151</v>
      </c>
      <c r="I158" s="536">
        <v>2.35</v>
      </c>
      <c r="J158" s="526"/>
      <c r="K158" s="537">
        <v>257.71744999999999</v>
      </c>
      <c r="L158" s="538">
        <v>828.16</v>
      </c>
      <c r="M158" s="539">
        <v>1.36</v>
      </c>
      <c r="N158" s="534">
        <v>1126.3</v>
      </c>
      <c r="O158" s="526"/>
      <c r="P158" s="529">
        <v>290267.15999999997</v>
      </c>
    </row>
    <row r="159" spans="1:16" x14ac:dyDescent="0.25">
      <c r="A159" s="540"/>
      <c r="B159" s="524" t="s">
        <v>1191</v>
      </c>
      <c r="C159" s="1247" t="s">
        <v>1192</v>
      </c>
      <c r="D159" s="1247"/>
      <c r="E159" s="1247"/>
      <c r="F159" s="1247"/>
      <c r="G159" s="1247"/>
      <c r="H159" s="525" t="s">
        <v>1148</v>
      </c>
      <c r="I159" s="536">
        <v>2.35</v>
      </c>
      <c r="J159" s="526"/>
      <c r="K159" s="537">
        <v>257.71744999999999</v>
      </c>
      <c r="L159" s="528"/>
      <c r="M159" s="526"/>
      <c r="N159" s="541">
        <v>373.94</v>
      </c>
      <c r="O159" s="526"/>
      <c r="P159" s="529">
        <v>96370.86</v>
      </c>
    </row>
    <row r="160" spans="1:16" x14ac:dyDescent="0.25">
      <c r="A160" s="530"/>
      <c r="B160" s="524" t="s">
        <v>1220</v>
      </c>
      <c r="C160" s="1247" t="s">
        <v>1221</v>
      </c>
      <c r="D160" s="1247"/>
      <c r="E160" s="1247"/>
      <c r="F160" s="1247"/>
      <c r="G160" s="1247"/>
      <c r="H160" s="525" t="s">
        <v>1151</v>
      </c>
      <c r="I160" s="536">
        <v>0.36</v>
      </c>
      <c r="J160" s="526"/>
      <c r="K160" s="537">
        <v>39.480119999999999</v>
      </c>
      <c r="L160" s="542">
        <v>1933</v>
      </c>
      <c r="M160" s="539">
        <v>1.26</v>
      </c>
      <c r="N160" s="534">
        <v>2435.58</v>
      </c>
      <c r="O160" s="526"/>
      <c r="P160" s="529">
        <v>96156.99</v>
      </c>
    </row>
    <row r="161" spans="1:16" x14ac:dyDescent="0.25">
      <c r="A161" s="540"/>
      <c r="B161" s="524" t="s">
        <v>1152</v>
      </c>
      <c r="C161" s="1247" t="s">
        <v>1153</v>
      </c>
      <c r="D161" s="1247"/>
      <c r="E161" s="1247"/>
      <c r="F161" s="1247"/>
      <c r="G161" s="1247"/>
      <c r="H161" s="525" t="s">
        <v>1148</v>
      </c>
      <c r="I161" s="536">
        <v>0.36</v>
      </c>
      <c r="J161" s="526"/>
      <c r="K161" s="537">
        <v>39.480119999999999</v>
      </c>
      <c r="L161" s="528"/>
      <c r="M161" s="526"/>
      <c r="N161" s="541">
        <v>437.08</v>
      </c>
      <c r="O161" s="526"/>
      <c r="P161" s="529">
        <v>17255.97</v>
      </c>
    </row>
    <row r="162" spans="1:16" x14ac:dyDescent="0.25">
      <c r="A162" s="530"/>
      <c r="B162" s="524" t="s">
        <v>1287</v>
      </c>
      <c r="C162" s="1247" t="s">
        <v>1288</v>
      </c>
      <c r="D162" s="1247"/>
      <c r="E162" s="1247"/>
      <c r="F162" s="1247"/>
      <c r="G162" s="1247"/>
      <c r="H162" s="525" t="s">
        <v>1151</v>
      </c>
      <c r="I162" s="536">
        <v>3.69</v>
      </c>
      <c r="J162" s="526"/>
      <c r="K162" s="537">
        <v>404.67122999999998</v>
      </c>
      <c r="L162" s="532"/>
      <c r="M162" s="533"/>
      <c r="N162" s="534">
        <v>1610.79</v>
      </c>
      <c r="O162" s="526"/>
      <c r="P162" s="529">
        <v>651840.37</v>
      </c>
    </row>
    <row r="163" spans="1:16" x14ac:dyDescent="0.25">
      <c r="A163" s="540"/>
      <c r="B163" s="524" t="s">
        <v>1191</v>
      </c>
      <c r="C163" s="1247" t="s">
        <v>1192</v>
      </c>
      <c r="D163" s="1247"/>
      <c r="E163" s="1247"/>
      <c r="F163" s="1247"/>
      <c r="G163" s="1247"/>
      <c r="H163" s="525" t="s">
        <v>1148</v>
      </c>
      <c r="I163" s="536">
        <v>3.69</v>
      </c>
      <c r="J163" s="526"/>
      <c r="K163" s="537">
        <v>404.67122999999998</v>
      </c>
      <c r="L163" s="528"/>
      <c r="M163" s="526"/>
      <c r="N163" s="541">
        <v>373.94</v>
      </c>
      <c r="O163" s="526"/>
      <c r="P163" s="529">
        <v>151322.76</v>
      </c>
    </row>
    <row r="164" spans="1:16" x14ac:dyDescent="0.25">
      <c r="A164" s="530"/>
      <c r="B164" s="524" t="s">
        <v>1289</v>
      </c>
      <c r="C164" s="1247" t="s">
        <v>1290</v>
      </c>
      <c r="D164" s="1247"/>
      <c r="E164" s="1247"/>
      <c r="F164" s="1247"/>
      <c r="G164" s="1247"/>
      <c r="H164" s="525" t="s">
        <v>1151</v>
      </c>
      <c r="I164" s="536">
        <v>9.49</v>
      </c>
      <c r="J164" s="526"/>
      <c r="K164" s="537">
        <v>1040.73983</v>
      </c>
      <c r="L164" s="532"/>
      <c r="M164" s="533"/>
      <c r="N164" s="534">
        <v>1509.52</v>
      </c>
      <c r="O164" s="526"/>
      <c r="P164" s="529">
        <v>1571017.59</v>
      </c>
    </row>
    <row r="165" spans="1:16" x14ac:dyDescent="0.25">
      <c r="A165" s="540"/>
      <c r="B165" s="524" t="s">
        <v>1191</v>
      </c>
      <c r="C165" s="1247" t="s">
        <v>1192</v>
      </c>
      <c r="D165" s="1247"/>
      <c r="E165" s="1247"/>
      <c r="F165" s="1247"/>
      <c r="G165" s="1247"/>
      <c r="H165" s="525" t="s">
        <v>1148</v>
      </c>
      <c r="I165" s="536">
        <v>9.49</v>
      </c>
      <c r="J165" s="526"/>
      <c r="K165" s="537">
        <v>1040.73983</v>
      </c>
      <c r="L165" s="528"/>
      <c r="M165" s="526"/>
      <c r="N165" s="541">
        <v>373.94</v>
      </c>
      <c r="O165" s="526"/>
      <c r="P165" s="529">
        <v>389174.25</v>
      </c>
    </row>
    <row r="166" spans="1:16" x14ac:dyDescent="0.25">
      <c r="A166" s="530"/>
      <c r="B166" s="524" t="s">
        <v>1291</v>
      </c>
      <c r="C166" s="1247" t="s">
        <v>1292</v>
      </c>
      <c r="D166" s="1247"/>
      <c r="E166" s="1247"/>
      <c r="F166" s="1247"/>
      <c r="G166" s="1247"/>
      <c r="H166" s="525" t="s">
        <v>1151</v>
      </c>
      <c r="I166" s="536">
        <v>4.6500000000000004</v>
      </c>
      <c r="J166" s="526"/>
      <c r="K166" s="537">
        <v>509.95155</v>
      </c>
      <c r="L166" s="532"/>
      <c r="M166" s="533"/>
      <c r="N166" s="534">
        <v>1803.28</v>
      </c>
      <c r="O166" s="526"/>
      <c r="P166" s="529">
        <v>919585.43</v>
      </c>
    </row>
    <row r="167" spans="1:16" x14ac:dyDescent="0.25">
      <c r="A167" s="540"/>
      <c r="B167" s="524" t="s">
        <v>1191</v>
      </c>
      <c r="C167" s="1247" t="s">
        <v>1192</v>
      </c>
      <c r="D167" s="1247"/>
      <c r="E167" s="1247"/>
      <c r="F167" s="1247"/>
      <c r="G167" s="1247"/>
      <c r="H167" s="525" t="s">
        <v>1148</v>
      </c>
      <c r="I167" s="536">
        <v>4.6500000000000004</v>
      </c>
      <c r="J167" s="526"/>
      <c r="K167" s="537">
        <v>509.95155</v>
      </c>
      <c r="L167" s="528"/>
      <c r="M167" s="526"/>
      <c r="N167" s="541">
        <v>373.94</v>
      </c>
      <c r="O167" s="526"/>
      <c r="P167" s="529">
        <v>190691.28</v>
      </c>
    </row>
    <row r="168" spans="1:16" x14ac:dyDescent="0.25">
      <c r="A168" s="530"/>
      <c r="B168" s="524" t="s">
        <v>1206</v>
      </c>
      <c r="C168" s="1247" t="s">
        <v>1207</v>
      </c>
      <c r="D168" s="1247"/>
      <c r="E168" s="1247"/>
      <c r="F168" s="1247"/>
      <c r="G168" s="1247"/>
      <c r="H168" s="525" t="s">
        <v>1151</v>
      </c>
      <c r="I168" s="531">
        <v>2.6</v>
      </c>
      <c r="J168" s="526"/>
      <c r="K168" s="535">
        <v>285.13420000000002</v>
      </c>
      <c r="L168" s="542">
        <v>1043.1400000000001</v>
      </c>
      <c r="M168" s="539">
        <v>1.27</v>
      </c>
      <c r="N168" s="534">
        <v>1324.79</v>
      </c>
      <c r="O168" s="526"/>
      <c r="P168" s="529">
        <v>377742.94</v>
      </c>
    </row>
    <row r="169" spans="1:16" x14ac:dyDescent="0.25">
      <c r="A169" s="540"/>
      <c r="B169" s="524" t="s">
        <v>1208</v>
      </c>
      <c r="C169" s="1247" t="s">
        <v>1209</v>
      </c>
      <c r="D169" s="1247"/>
      <c r="E169" s="1247"/>
      <c r="F169" s="1247"/>
      <c r="G169" s="1247"/>
      <c r="H169" s="525" t="s">
        <v>1148</v>
      </c>
      <c r="I169" s="531">
        <v>2.6</v>
      </c>
      <c r="J169" s="526"/>
      <c r="K169" s="535">
        <v>285.13420000000002</v>
      </c>
      <c r="L169" s="528"/>
      <c r="M169" s="526"/>
      <c r="N169" s="541">
        <v>325.38</v>
      </c>
      <c r="O169" s="526"/>
      <c r="P169" s="529">
        <v>92776.97</v>
      </c>
    </row>
    <row r="170" spans="1:16" x14ac:dyDescent="0.25">
      <c r="A170" s="523"/>
      <c r="B170" s="524" t="s">
        <v>36</v>
      </c>
      <c r="C170" s="1247" t="s">
        <v>134</v>
      </c>
      <c r="D170" s="1247"/>
      <c r="E170" s="1247"/>
      <c r="F170" s="1247"/>
      <c r="G170" s="1247"/>
      <c r="H170" s="525"/>
      <c r="I170" s="526"/>
      <c r="J170" s="526"/>
      <c r="K170" s="526"/>
      <c r="L170" s="528"/>
      <c r="M170" s="526"/>
      <c r="N170" s="528"/>
      <c r="O170" s="526"/>
      <c r="P170" s="529">
        <v>21933.4</v>
      </c>
    </row>
    <row r="171" spans="1:16" x14ac:dyDescent="0.25">
      <c r="A171" s="530"/>
      <c r="B171" s="524" t="s">
        <v>1210</v>
      </c>
      <c r="C171" s="1247" t="s">
        <v>1211</v>
      </c>
      <c r="D171" s="1247"/>
      <c r="E171" s="1247"/>
      <c r="F171" s="1247"/>
      <c r="G171" s="1247"/>
      <c r="H171" s="525" t="s">
        <v>1212</v>
      </c>
      <c r="I171" s="543">
        <v>20</v>
      </c>
      <c r="J171" s="526"/>
      <c r="K171" s="536">
        <v>2193.34</v>
      </c>
      <c r="L171" s="538">
        <v>35.71</v>
      </c>
      <c r="M171" s="539">
        <v>0.28000000000000003</v>
      </c>
      <c r="N171" s="534">
        <v>10</v>
      </c>
      <c r="O171" s="526"/>
      <c r="P171" s="529">
        <v>21933.4</v>
      </c>
    </row>
    <row r="172" spans="1:16" x14ac:dyDescent="0.25">
      <c r="A172" s="544" t="s">
        <v>1239</v>
      </c>
      <c r="B172" s="545" t="s">
        <v>1293</v>
      </c>
      <c r="C172" s="1250" t="s">
        <v>1294</v>
      </c>
      <c r="D172" s="1250"/>
      <c r="E172" s="1250"/>
      <c r="F172" s="1250"/>
      <c r="G172" s="1250"/>
      <c r="H172" s="546" t="s">
        <v>1212</v>
      </c>
      <c r="I172" s="547">
        <v>189</v>
      </c>
      <c r="J172" s="548"/>
      <c r="K172" s="549">
        <v>20727.062999999998</v>
      </c>
      <c r="L172" s="550"/>
      <c r="M172" s="548"/>
      <c r="N172" s="550"/>
      <c r="O172" s="548"/>
      <c r="P172" s="551"/>
    </row>
    <row r="173" spans="1:16" x14ac:dyDescent="0.25">
      <c r="A173" s="552"/>
      <c r="B173" s="553"/>
      <c r="C173" s="1248" t="s">
        <v>1154</v>
      </c>
      <c r="D173" s="1248"/>
      <c r="E173" s="1248"/>
      <c r="F173" s="1248"/>
      <c r="G173" s="1248"/>
      <c r="H173" s="516"/>
      <c r="I173" s="517"/>
      <c r="J173" s="517"/>
      <c r="K173" s="517"/>
      <c r="L173" s="520"/>
      <c r="M173" s="517"/>
      <c r="N173" s="554"/>
      <c r="O173" s="517"/>
      <c r="P173" s="555">
        <v>5734343.9500000002</v>
      </c>
    </row>
    <row r="174" spans="1:16" x14ac:dyDescent="0.25">
      <c r="A174" s="540"/>
      <c r="B174" s="524"/>
      <c r="C174" s="1247" t="s">
        <v>1155</v>
      </c>
      <c r="D174" s="1247"/>
      <c r="E174" s="1247"/>
      <c r="F174" s="1247"/>
      <c r="G174" s="1247"/>
      <c r="H174" s="525"/>
      <c r="I174" s="526"/>
      <c r="J174" s="526"/>
      <c r="K174" s="526"/>
      <c r="L174" s="528"/>
      <c r="M174" s="526"/>
      <c r="N174" s="528"/>
      <c r="O174" s="526"/>
      <c r="P174" s="529">
        <v>1805800.07</v>
      </c>
    </row>
    <row r="175" spans="1:16" x14ac:dyDescent="0.25">
      <c r="A175" s="540"/>
      <c r="B175" s="524" t="s">
        <v>1295</v>
      </c>
      <c r="C175" s="1247" t="s">
        <v>1296</v>
      </c>
      <c r="D175" s="1247"/>
      <c r="E175" s="1247"/>
      <c r="F175" s="1247"/>
      <c r="G175" s="1247"/>
      <c r="H175" s="525" t="s">
        <v>1158</v>
      </c>
      <c r="I175" s="543">
        <v>147</v>
      </c>
      <c r="J175" s="526"/>
      <c r="K175" s="543">
        <v>147</v>
      </c>
      <c r="L175" s="528"/>
      <c r="M175" s="526"/>
      <c r="N175" s="528"/>
      <c r="O175" s="526"/>
      <c r="P175" s="529">
        <v>2654526.1</v>
      </c>
    </row>
    <row r="176" spans="1:16" x14ac:dyDescent="0.25">
      <c r="A176" s="540"/>
      <c r="B176" s="524" t="s">
        <v>1297</v>
      </c>
      <c r="C176" s="1247" t="s">
        <v>1298</v>
      </c>
      <c r="D176" s="1247"/>
      <c r="E176" s="1247"/>
      <c r="F176" s="1247"/>
      <c r="G176" s="1247"/>
      <c r="H176" s="525" t="s">
        <v>1158</v>
      </c>
      <c r="I176" s="543">
        <v>134</v>
      </c>
      <c r="J176" s="526"/>
      <c r="K176" s="543">
        <v>134</v>
      </c>
      <c r="L176" s="528"/>
      <c r="M176" s="526"/>
      <c r="N176" s="528"/>
      <c r="O176" s="526"/>
      <c r="P176" s="529">
        <v>2419772.09</v>
      </c>
    </row>
    <row r="177" spans="1:16" x14ac:dyDescent="0.25">
      <c r="A177" s="556"/>
      <c r="B177" s="557"/>
      <c r="C177" s="1248" t="s">
        <v>1161</v>
      </c>
      <c r="D177" s="1248"/>
      <c r="E177" s="1248"/>
      <c r="F177" s="1248"/>
      <c r="G177" s="1248"/>
      <c r="H177" s="516"/>
      <c r="I177" s="517"/>
      <c r="J177" s="517"/>
      <c r="K177" s="517"/>
      <c r="L177" s="520"/>
      <c r="M177" s="517"/>
      <c r="N177" s="554">
        <v>98558.75</v>
      </c>
      <c r="O177" s="517"/>
      <c r="P177" s="555">
        <v>10808642.140000001</v>
      </c>
    </row>
    <row r="178" spans="1:16" x14ac:dyDescent="0.25">
      <c r="A178" s="558"/>
      <c r="B178" s="559"/>
      <c r="C178" s="559"/>
      <c r="D178" s="559"/>
      <c r="E178" s="559"/>
      <c r="F178" s="559"/>
      <c r="G178" s="559"/>
      <c r="H178" s="560"/>
      <c r="I178" s="561"/>
      <c r="J178" s="561"/>
      <c r="K178" s="561"/>
      <c r="L178" s="562"/>
      <c r="M178" s="561"/>
      <c r="N178" s="562"/>
      <c r="O178" s="561"/>
      <c r="P178" s="563"/>
    </row>
    <row r="179" spans="1:16" x14ac:dyDescent="0.25">
      <c r="A179" s="514" t="s">
        <v>67</v>
      </c>
      <c r="B179" s="515" t="s">
        <v>1299</v>
      </c>
      <c r="C179" s="1249" t="s">
        <v>1300</v>
      </c>
      <c r="D179" s="1249"/>
      <c r="E179" s="1249"/>
      <c r="F179" s="1249"/>
      <c r="G179" s="1249"/>
      <c r="H179" s="516" t="s">
        <v>1212</v>
      </c>
      <c r="I179" s="517">
        <v>20727.062999999998</v>
      </c>
      <c r="J179" s="518">
        <v>1</v>
      </c>
      <c r="K179" s="519">
        <v>20727.062999999998</v>
      </c>
      <c r="L179" s="520"/>
      <c r="M179" s="517"/>
      <c r="N179" s="564">
        <v>1103.6099999999999</v>
      </c>
      <c r="O179" s="517"/>
      <c r="P179" s="555">
        <v>22874594</v>
      </c>
    </row>
    <row r="180" spans="1:16" x14ac:dyDescent="0.25">
      <c r="A180" s="540" t="s">
        <v>67</v>
      </c>
      <c r="B180" s="524" t="s">
        <v>1299</v>
      </c>
      <c r="C180" s="1247" t="s">
        <v>1301</v>
      </c>
      <c r="D180" s="1247"/>
      <c r="E180" s="1247"/>
      <c r="F180" s="1247"/>
      <c r="G180" s="1247"/>
      <c r="H180" s="525" t="s">
        <v>1212</v>
      </c>
      <c r="I180" s="527">
        <v>20727.062999999998</v>
      </c>
      <c r="J180" s="526"/>
      <c r="K180" s="527">
        <v>20727.062999999998</v>
      </c>
      <c r="L180" s="534">
        <v>1839.35</v>
      </c>
      <c r="M180" s="531">
        <v>0.6</v>
      </c>
      <c r="N180" s="534">
        <v>1103.6099999999999</v>
      </c>
      <c r="O180" s="526"/>
      <c r="P180" s="529">
        <v>22874594</v>
      </c>
    </row>
    <row r="181" spans="1:16" ht="22.5" x14ac:dyDescent="0.25">
      <c r="A181" s="540" t="s">
        <v>1318</v>
      </c>
      <c r="B181" s="524" t="s">
        <v>1302</v>
      </c>
      <c r="C181" s="1247" t="s">
        <v>1303</v>
      </c>
      <c r="D181" s="1247"/>
      <c r="E181" s="1247"/>
      <c r="F181" s="1247"/>
      <c r="G181" s="1247"/>
      <c r="H181" s="525" t="s">
        <v>1304</v>
      </c>
      <c r="I181" s="526"/>
      <c r="J181" s="526"/>
      <c r="K181" s="535">
        <v>29846.970700000002</v>
      </c>
      <c r="L181" s="528"/>
      <c r="M181" s="526"/>
      <c r="N181" s="541">
        <v>155.02000000000001</v>
      </c>
      <c r="O181" s="543">
        <v>-1</v>
      </c>
      <c r="P181" s="529">
        <v>-4626877.4000000004</v>
      </c>
    </row>
    <row r="182" spans="1:16" ht="22.5" x14ac:dyDescent="0.25">
      <c r="A182" s="540" t="s">
        <v>1319</v>
      </c>
      <c r="B182" s="524" t="s">
        <v>1305</v>
      </c>
      <c r="C182" s="1247" t="s">
        <v>1306</v>
      </c>
      <c r="D182" s="1247"/>
      <c r="E182" s="1247"/>
      <c r="F182" s="1247"/>
      <c r="G182" s="1247"/>
      <c r="H182" s="525" t="s">
        <v>1304</v>
      </c>
      <c r="I182" s="526"/>
      <c r="J182" s="526"/>
      <c r="K182" s="535">
        <v>29846.970700000002</v>
      </c>
      <c r="L182" s="528"/>
      <c r="M182" s="526"/>
      <c r="N182" s="541">
        <v>298.58</v>
      </c>
      <c r="O182" s="526"/>
      <c r="P182" s="529">
        <v>8911708.5099999998</v>
      </c>
    </row>
    <row r="183" spans="1:16" x14ac:dyDescent="0.25">
      <c r="A183" s="556"/>
      <c r="B183" s="557"/>
      <c r="C183" s="1248" t="s">
        <v>1161</v>
      </c>
      <c r="D183" s="1248"/>
      <c r="E183" s="1248"/>
      <c r="F183" s="1248"/>
      <c r="G183" s="1248"/>
      <c r="H183" s="516"/>
      <c r="I183" s="517"/>
      <c r="J183" s="517"/>
      <c r="K183" s="517"/>
      <c r="L183" s="520"/>
      <c r="M183" s="517"/>
      <c r="N183" s="520"/>
      <c r="O183" s="517"/>
      <c r="P183" s="555">
        <v>27159425.109999999</v>
      </c>
    </row>
    <row r="184" spans="1:16" x14ac:dyDescent="0.25">
      <c r="A184" s="558"/>
      <c r="B184" s="559"/>
      <c r="C184" s="559"/>
      <c r="D184" s="559"/>
      <c r="E184" s="559"/>
      <c r="F184" s="559"/>
      <c r="G184" s="559"/>
      <c r="H184" s="560"/>
      <c r="I184" s="561"/>
      <c r="J184" s="561"/>
      <c r="K184" s="561"/>
      <c r="L184" s="562"/>
      <c r="M184" s="561"/>
      <c r="N184" s="562"/>
      <c r="O184" s="561"/>
      <c r="P184" s="563"/>
    </row>
    <row r="185" spans="1:16" x14ac:dyDescent="0.25">
      <c r="A185" s="514" t="s">
        <v>69</v>
      </c>
      <c r="B185" s="515" t="s">
        <v>1307</v>
      </c>
      <c r="C185" s="1249" t="s">
        <v>1308</v>
      </c>
      <c r="D185" s="1249"/>
      <c r="E185" s="1249"/>
      <c r="F185" s="1249"/>
      <c r="G185" s="1249"/>
      <c r="H185" s="516" t="s">
        <v>1217</v>
      </c>
      <c r="I185" s="517">
        <v>109.667</v>
      </c>
      <c r="J185" s="518">
        <v>1</v>
      </c>
      <c r="K185" s="519">
        <v>109.667</v>
      </c>
      <c r="L185" s="520"/>
      <c r="M185" s="517"/>
      <c r="N185" s="521"/>
      <c r="O185" s="517"/>
      <c r="P185" s="522"/>
    </row>
    <row r="186" spans="1:16" x14ac:dyDescent="0.25">
      <c r="A186" s="565"/>
      <c r="B186" s="553" t="s">
        <v>1320</v>
      </c>
      <c r="C186" s="1241" t="s">
        <v>1321</v>
      </c>
      <c r="D186" s="1241"/>
      <c r="E186" s="1241"/>
      <c r="F186" s="1241"/>
      <c r="G186" s="1241"/>
      <c r="H186" s="1241"/>
      <c r="I186" s="1241"/>
      <c r="J186" s="1241"/>
      <c r="K186" s="1241"/>
      <c r="L186" s="1241"/>
      <c r="M186" s="1241"/>
      <c r="N186" s="1241"/>
      <c r="O186" s="1241"/>
      <c r="P186" s="1254"/>
    </row>
    <row r="187" spans="1:16" x14ac:dyDescent="0.25">
      <c r="A187" s="523"/>
      <c r="B187" s="524" t="s">
        <v>28</v>
      </c>
      <c r="C187" s="1247" t="s">
        <v>132</v>
      </c>
      <c r="D187" s="1247"/>
      <c r="E187" s="1247"/>
      <c r="F187" s="1247"/>
      <c r="G187" s="1247"/>
      <c r="H187" s="525"/>
      <c r="I187" s="526"/>
      <c r="J187" s="526"/>
      <c r="K187" s="526"/>
      <c r="L187" s="528"/>
      <c r="M187" s="526"/>
      <c r="N187" s="528"/>
      <c r="O187" s="526"/>
      <c r="P187" s="529">
        <v>1357320.89</v>
      </c>
    </row>
    <row r="188" spans="1:16" x14ac:dyDescent="0.25">
      <c r="A188" s="523"/>
      <c r="B188" s="524"/>
      <c r="C188" s="1247" t="s">
        <v>1147</v>
      </c>
      <c r="D188" s="1247"/>
      <c r="E188" s="1247"/>
      <c r="F188" s="1247"/>
      <c r="G188" s="1247"/>
      <c r="H188" s="525" t="s">
        <v>1148</v>
      </c>
      <c r="I188" s="526"/>
      <c r="J188" s="526"/>
      <c r="K188" s="537">
        <v>825.79250999999999</v>
      </c>
      <c r="L188" s="528"/>
      <c r="M188" s="526"/>
      <c r="N188" s="528"/>
      <c r="O188" s="526"/>
      <c r="P188" s="529">
        <v>308796.86</v>
      </c>
    </row>
    <row r="189" spans="1:16" x14ac:dyDescent="0.25">
      <c r="A189" s="530"/>
      <c r="B189" s="524" t="s">
        <v>1287</v>
      </c>
      <c r="C189" s="1247" t="s">
        <v>1288</v>
      </c>
      <c r="D189" s="1247"/>
      <c r="E189" s="1247"/>
      <c r="F189" s="1247"/>
      <c r="G189" s="1247"/>
      <c r="H189" s="525" t="s">
        <v>1151</v>
      </c>
      <c r="I189" s="536">
        <v>0.83</v>
      </c>
      <c r="J189" s="543">
        <v>3</v>
      </c>
      <c r="K189" s="537">
        <v>273.07083</v>
      </c>
      <c r="L189" s="532"/>
      <c r="M189" s="533"/>
      <c r="N189" s="534">
        <v>1610.79</v>
      </c>
      <c r="O189" s="526"/>
      <c r="P189" s="529">
        <v>439859.76</v>
      </c>
    </row>
    <row r="190" spans="1:16" x14ac:dyDescent="0.25">
      <c r="A190" s="540"/>
      <c r="B190" s="524" t="s">
        <v>1191</v>
      </c>
      <c r="C190" s="1247" t="s">
        <v>1192</v>
      </c>
      <c r="D190" s="1247"/>
      <c r="E190" s="1247"/>
      <c r="F190" s="1247"/>
      <c r="G190" s="1247"/>
      <c r="H190" s="525" t="s">
        <v>1148</v>
      </c>
      <c r="I190" s="536">
        <v>0.83</v>
      </c>
      <c r="J190" s="543">
        <v>3</v>
      </c>
      <c r="K190" s="537">
        <v>273.07083</v>
      </c>
      <c r="L190" s="528"/>
      <c r="M190" s="526"/>
      <c r="N190" s="541">
        <v>373.94</v>
      </c>
      <c r="O190" s="526"/>
      <c r="P190" s="529">
        <v>102112.11</v>
      </c>
    </row>
    <row r="191" spans="1:16" x14ac:dyDescent="0.25">
      <c r="A191" s="530"/>
      <c r="B191" s="524" t="s">
        <v>1289</v>
      </c>
      <c r="C191" s="1247" t="s">
        <v>1290</v>
      </c>
      <c r="D191" s="1247"/>
      <c r="E191" s="1247"/>
      <c r="F191" s="1247"/>
      <c r="G191" s="1247"/>
      <c r="H191" s="525" t="s">
        <v>1151</v>
      </c>
      <c r="I191" s="536">
        <v>0.82</v>
      </c>
      <c r="J191" s="543">
        <v>3</v>
      </c>
      <c r="K191" s="537">
        <v>269.78082000000001</v>
      </c>
      <c r="L191" s="532"/>
      <c r="M191" s="533"/>
      <c r="N191" s="534">
        <v>1509.52</v>
      </c>
      <c r="O191" s="526"/>
      <c r="P191" s="529">
        <v>407239.54</v>
      </c>
    </row>
    <row r="192" spans="1:16" x14ac:dyDescent="0.25">
      <c r="A192" s="540"/>
      <c r="B192" s="524" t="s">
        <v>1191</v>
      </c>
      <c r="C192" s="1247" t="s">
        <v>1192</v>
      </c>
      <c r="D192" s="1247"/>
      <c r="E192" s="1247"/>
      <c r="F192" s="1247"/>
      <c r="G192" s="1247"/>
      <c r="H192" s="525" t="s">
        <v>1148</v>
      </c>
      <c r="I192" s="536">
        <v>0.82</v>
      </c>
      <c r="J192" s="543">
        <v>3</v>
      </c>
      <c r="K192" s="537">
        <v>269.78082000000001</v>
      </c>
      <c r="L192" s="528"/>
      <c r="M192" s="526"/>
      <c r="N192" s="541">
        <v>373.94</v>
      </c>
      <c r="O192" s="526"/>
      <c r="P192" s="529">
        <v>100881.84</v>
      </c>
    </row>
    <row r="193" spans="1:16" x14ac:dyDescent="0.25">
      <c r="A193" s="530"/>
      <c r="B193" s="524" t="s">
        <v>1291</v>
      </c>
      <c r="C193" s="1247" t="s">
        <v>1292</v>
      </c>
      <c r="D193" s="1247"/>
      <c r="E193" s="1247"/>
      <c r="F193" s="1247"/>
      <c r="G193" s="1247"/>
      <c r="H193" s="525" t="s">
        <v>1151</v>
      </c>
      <c r="I193" s="536">
        <v>0.86</v>
      </c>
      <c r="J193" s="543">
        <v>3</v>
      </c>
      <c r="K193" s="537">
        <v>282.94085999999999</v>
      </c>
      <c r="L193" s="532"/>
      <c r="M193" s="533"/>
      <c r="N193" s="534">
        <v>1803.28</v>
      </c>
      <c r="O193" s="526"/>
      <c r="P193" s="529">
        <v>510221.59</v>
      </c>
    </row>
    <row r="194" spans="1:16" x14ac:dyDescent="0.25">
      <c r="A194" s="540"/>
      <c r="B194" s="524" t="s">
        <v>1191</v>
      </c>
      <c r="C194" s="1247" t="s">
        <v>1192</v>
      </c>
      <c r="D194" s="1247"/>
      <c r="E194" s="1247"/>
      <c r="F194" s="1247"/>
      <c r="G194" s="1247"/>
      <c r="H194" s="525" t="s">
        <v>1148</v>
      </c>
      <c r="I194" s="536">
        <v>0.86</v>
      </c>
      <c r="J194" s="543">
        <v>3</v>
      </c>
      <c r="K194" s="537">
        <v>282.94085999999999</v>
      </c>
      <c r="L194" s="528"/>
      <c r="M194" s="526"/>
      <c r="N194" s="541">
        <v>373.94</v>
      </c>
      <c r="O194" s="526"/>
      <c r="P194" s="529">
        <v>105802.91</v>
      </c>
    </row>
    <row r="195" spans="1:16" x14ac:dyDescent="0.25">
      <c r="A195" s="544" t="s">
        <v>1239</v>
      </c>
      <c r="B195" s="545" t="s">
        <v>1293</v>
      </c>
      <c r="C195" s="1250" t="s">
        <v>1294</v>
      </c>
      <c r="D195" s="1250"/>
      <c r="E195" s="1250"/>
      <c r="F195" s="1250"/>
      <c r="G195" s="1250"/>
      <c r="H195" s="546" t="s">
        <v>1212</v>
      </c>
      <c r="I195" s="566">
        <v>12.6</v>
      </c>
      <c r="J195" s="547">
        <v>3</v>
      </c>
      <c r="K195" s="567">
        <v>4145.4125999999997</v>
      </c>
      <c r="L195" s="550"/>
      <c r="M195" s="548"/>
      <c r="N195" s="550"/>
      <c r="O195" s="548"/>
      <c r="P195" s="551"/>
    </row>
    <row r="196" spans="1:16" x14ac:dyDescent="0.25">
      <c r="A196" s="552"/>
      <c r="B196" s="553"/>
      <c r="C196" s="1248" t="s">
        <v>1154</v>
      </c>
      <c r="D196" s="1248"/>
      <c r="E196" s="1248"/>
      <c r="F196" s="1248"/>
      <c r="G196" s="1248"/>
      <c r="H196" s="516"/>
      <c r="I196" s="517"/>
      <c r="J196" s="517"/>
      <c r="K196" s="517"/>
      <c r="L196" s="520"/>
      <c r="M196" s="517"/>
      <c r="N196" s="554"/>
      <c r="O196" s="517"/>
      <c r="P196" s="555">
        <v>1666117.75</v>
      </c>
    </row>
    <row r="197" spans="1:16" x14ac:dyDescent="0.25">
      <c r="A197" s="540"/>
      <c r="B197" s="524"/>
      <c r="C197" s="1247" t="s">
        <v>1155</v>
      </c>
      <c r="D197" s="1247"/>
      <c r="E197" s="1247"/>
      <c r="F197" s="1247"/>
      <c r="G197" s="1247"/>
      <c r="H197" s="525"/>
      <c r="I197" s="526"/>
      <c r="J197" s="526"/>
      <c r="K197" s="526"/>
      <c r="L197" s="528"/>
      <c r="M197" s="526"/>
      <c r="N197" s="528"/>
      <c r="O197" s="526"/>
      <c r="P197" s="529">
        <v>308796.86</v>
      </c>
    </row>
    <row r="198" spans="1:16" x14ac:dyDescent="0.25">
      <c r="A198" s="540"/>
      <c r="B198" s="524" t="s">
        <v>1295</v>
      </c>
      <c r="C198" s="1247" t="s">
        <v>1296</v>
      </c>
      <c r="D198" s="1247"/>
      <c r="E198" s="1247"/>
      <c r="F198" s="1247"/>
      <c r="G198" s="1247"/>
      <c r="H198" s="525" t="s">
        <v>1158</v>
      </c>
      <c r="I198" s="543">
        <v>147</v>
      </c>
      <c r="J198" s="526"/>
      <c r="K198" s="543">
        <v>147</v>
      </c>
      <c r="L198" s="528"/>
      <c r="M198" s="526"/>
      <c r="N198" s="528"/>
      <c r="O198" s="526"/>
      <c r="P198" s="529">
        <v>453931.38</v>
      </c>
    </row>
    <row r="199" spans="1:16" x14ac:dyDescent="0.25">
      <c r="A199" s="540"/>
      <c r="B199" s="524" t="s">
        <v>1297</v>
      </c>
      <c r="C199" s="1247" t="s">
        <v>1298</v>
      </c>
      <c r="D199" s="1247"/>
      <c r="E199" s="1247"/>
      <c r="F199" s="1247"/>
      <c r="G199" s="1247"/>
      <c r="H199" s="525" t="s">
        <v>1158</v>
      </c>
      <c r="I199" s="543">
        <v>134</v>
      </c>
      <c r="J199" s="526"/>
      <c r="K199" s="543">
        <v>134</v>
      </c>
      <c r="L199" s="528"/>
      <c r="M199" s="526"/>
      <c r="N199" s="528"/>
      <c r="O199" s="526"/>
      <c r="P199" s="529">
        <v>413787.79</v>
      </c>
    </row>
    <row r="200" spans="1:16" x14ac:dyDescent="0.25">
      <c r="A200" s="556"/>
      <c r="B200" s="557"/>
      <c r="C200" s="1248" t="s">
        <v>1161</v>
      </c>
      <c r="D200" s="1248"/>
      <c r="E200" s="1248"/>
      <c r="F200" s="1248"/>
      <c r="G200" s="1248"/>
      <c r="H200" s="516"/>
      <c r="I200" s="517"/>
      <c r="J200" s="517"/>
      <c r="K200" s="517"/>
      <c r="L200" s="520"/>
      <c r="M200" s="517"/>
      <c r="N200" s="554">
        <v>23104.83</v>
      </c>
      <c r="O200" s="517"/>
      <c r="P200" s="555">
        <v>2533836.92</v>
      </c>
    </row>
    <row r="201" spans="1:16" x14ac:dyDescent="0.25">
      <c r="A201" s="558"/>
      <c r="B201" s="559"/>
      <c r="C201" s="559"/>
      <c r="D201" s="559"/>
      <c r="E201" s="559"/>
      <c r="F201" s="559"/>
      <c r="G201" s="559"/>
      <c r="H201" s="560"/>
      <c r="I201" s="561"/>
      <c r="J201" s="561"/>
      <c r="K201" s="561"/>
      <c r="L201" s="562"/>
      <c r="M201" s="561"/>
      <c r="N201" s="562"/>
      <c r="O201" s="561"/>
      <c r="P201" s="563"/>
    </row>
    <row r="202" spans="1:16" x14ac:dyDescent="0.25">
      <c r="A202" s="514" t="s">
        <v>72</v>
      </c>
      <c r="B202" s="515" t="s">
        <v>1299</v>
      </c>
      <c r="C202" s="1249" t="s">
        <v>1300</v>
      </c>
      <c r="D202" s="1249"/>
      <c r="E202" s="1249"/>
      <c r="F202" s="1249"/>
      <c r="G202" s="1249"/>
      <c r="H202" s="516" t="s">
        <v>1212</v>
      </c>
      <c r="I202" s="517">
        <v>4145.4125999999997</v>
      </c>
      <c r="J202" s="518">
        <v>1</v>
      </c>
      <c r="K202" s="568">
        <v>4145.4125999999997</v>
      </c>
      <c r="L202" s="520"/>
      <c r="M202" s="517"/>
      <c r="N202" s="564">
        <v>1103.6099999999999</v>
      </c>
      <c r="O202" s="517"/>
      <c r="P202" s="555">
        <v>4574918.8</v>
      </c>
    </row>
    <row r="203" spans="1:16" x14ac:dyDescent="0.25">
      <c r="A203" s="540" t="s">
        <v>72</v>
      </c>
      <c r="B203" s="524" t="s">
        <v>1299</v>
      </c>
      <c r="C203" s="1247" t="s">
        <v>1301</v>
      </c>
      <c r="D203" s="1247"/>
      <c r="E203" s="1247"/>
      <c r="F203" s="1247"/>
      <c r="G203" s="1247"/>
      <c r="H203" s="525" t="s">
        <v>1212</v>
      </c>
      <c r="I203" s="535">
        <v>4145.4125999999997</v>
      </c>
      <c r="J203" s="526"/>
      <c r="K203" s="535">
        <v>4145.4125999999997</v>
      </c>
      <c r="L203" s="534">
        <v>1839.35</v>
      </c>
      <c r="M203" s="531">
        <v>0.6</v>
      </c>
      <c r="N203" s="534">
        <v>1103.6099999999999</v>
      </c>
      <c r="O203" s="526"/>
      <c r="P203" s="529">
        <v>4574918.8</v>
      </c>
    </row>
    <row r="204" spans="1:16" ht="22.5" x14ac:dyDescent="0.25">
      <c r="A204" s="540" t="s">
        <v>1322</v>
      </c>
      <c r="B204" s="524" t="s">
        <v>1302</v>
      </c>
      <c r="C204" s="1247" t="s">
        <v>1303</v>
      </c>
      <c r="D204" s="1247"/>
      <c r="E204" s="1247"/>
      <c r="F204" s="1247"/>
      <c r="G204" s="1247"/>
      <c r="H204" s="525" t="s">
        <v>1304</v>
      </c>
      <c r="I204" s="526"/>
      <c r="J204" s="526"/>
      <c r="K204" s="535">
        <v>5969.3941000000004</v>
      </c>
      <c r="L204" s="528"/>
      <c r="M204" s="526"/>
      <c r="N204" s="541">
        <v>155.02000000000001</v>
      </c>
      <c r="O204" s="543">
        <v>-1</v>
      </c>
      <c r="P204" s="529">
        <v>-925375.47</v>
      </c>
    </row>
    <row r="205" spans="1:16" ht="22.5" x14ac:dyDescent="0.25">
      <c r="A205" s="540" t="s">
        <v>1323</v>
      </c>
      <c r="B205" s="524" t="s">
        <v>1305</v>
      </c>
      <c r="C205" s="1247" t="s">
        <v>1306</v>
      </c>
      <c r="D205" s="1247"/>
      <c r="E205" s="1247"/>
      <c r="F205" s="1247"/>
      <c r="G205" s="1247"/>
      <c r="H205" s="525" t="s">
        <v>1304</v>
      </c>
      <c r="I205" s="526"/>
      <c r="J205" s="526"/>
      <c r="K205" s="535">
        <v>5969.3941000000004</v>
      </c>
      <c r="L205" s="528"/>
      <c r="M205" s="526"/>
      <c r="N205" s="541">
        <v>298.58</v>
      </c>
      <c r="O205" s="526"/>
      <c r="P205" s="529">
        <v>1782341.69</v>
      </c>
    </row>
    <row r="206" spans="1:16" x14ac:dyDescent="0.25">
      <c r="A206" s="556"/>
      <c r="B206" s="557"/>
      <c r="C206" s="1248" t="s">
        <v>1161</v>
      </c>
      <c r="D206" s="1248"/>
      <c r="E206" s="1248"/>
      <c r="F206" s="1248"/>
      <c r="G206" s="1248"/>
      <c r="H206" s="516"/>
      <c r="I206" s="517"/>
      <c r="J206" s="517"/>
      <c r="K206" s="517"/>
      <c r="L206" s="520"/>
      <c r="M206" s="517"/>
      <c r="N206" s="520"/>
      <c r="O206" s="517"/>
      <c r="P206" s="555">
        <v>5431885.0199999996</v>
      </c>
    </row>
    <row r="207" spans="1:16" x14ac:dyDescent="0.25">
      <c r="A207" s="558"/>
      <c r="B207" s="559"/>
      <c r="C207" s="559"/>
      <c r="D207" s="559"/>
      <c r="E207" s="559"/>
      <c r="F207" s="559"/>
      <c r="G207" s="559"/>
      <c r="H207" s="560"/>
      <c r="I207" s="561"/>
      <c r="J207" s="561"/>
      <c r="K207" s="561"/>
      <c r="L207" s="562"/>
      <c r="M207" s="561"/>
      <c r="N207" s="562"/>
      <c r="O207" s="561"/>
      <c r="P207" s="563"/>
    </row>
    <row r="208" spans="1:16" x14ac:dyDescent="0.25">
      <c r="A208" s="1251" t="s">
        <v>1324</v>
      </c>
      <c r="B208" s="1252"/>
      <c r="C208" s="1252"/>
      <c r="D208" s="1252"/>
      <c r="E208" s="1252"/>
      <c r="F208" s="1252"/>
      <c r="G208" s="1252"/>
      <c r="H208" s="1252"/>
      <c r="I208" s="1252"/>
      <c r="J208" s="1252"/>
      <c r="K208" s="1252"/>
      <c r="L208" s="1252"/>
      <c r="M208" s="1252"/>
      <c r="N208" s="1252"/>
      <c r="O208" s="1252"/>
      <c r="P208" s="1253"/>
    </row>
    <row r="209" spans="1:16" x14ac:dyDescent="0.25">
      <c r="A209" s="514" t="s">
        <v>75</v>
      </c>
      <c r="B209" s="515" t="s">
        <v>1325</v>
      </c>
      <c r="C209" s="1249" t="s">
        <v>1326</v>
      </c>
      <c r="D209" s="1249"/>
      <c r="E209" s="1249"/>
      <c r="F209" s="1249"/>
      <c r="G209" s="1249"/>
      <c r="H209" s="516" t="s">
        <v>1217</v>
      </c>
      <c r="I209" s="517">
        <v>96.293000000000006</v>
      </c>
      <c r="J209" s="518">
        <v>1</v>
      </c>
      <c r="K209" s="519">
        <v>96.293000000000006</v>
      </c>
      <c r="L209" s="520"/>
      <c r="M209" s="517"/>
      <c r="N209" s="521"/>
      <c r="O209" s="517"/>
      <c r="P209" s="522"/>
    </row>
    <row r="210" spans="1:16" x14ac:dyDescent="0.25">
      <c r="A210" s="523"/>
      <c r="B210" s="524" t="s">
        <v>23</v>
      </c>
      <c r="C210" s="1247" t="s">
        <v>1203</v>
      </c>
      <c r="D210" s="1247"/>
      <c r="E210" s="1247"/>
      <c r="F210" s="1247"/>
      <c r="G210" s="1247"/>
      <c r="H210" s="525" t="s">
        <v>1148</v>
      </c>
      <c r="I210" s="526"/>
      <c r="J210" s="526"/>
      <c r="K210" s="527">
        <v>3177.6689999999999</v>
      </c>
      <c r="L210" s="528"/>
      <c r="M210" s="526"/>
      <c r="N210" s="528"/>
      <c r="O210" s="526"/>
      <c r="P210" s="529">
        <v>879610.56</v>
      </c>
    </row>
    <row r="211" spans="1:16" x14ac:dyDescent="0.25">
      <c r="A211" s="530"/>
      <c r="B211" s="524" t="s">
        <v>1285</v>
      </c>
      <c r="C211" s="1247" t="s">
        <v>1286</v>
      </c>
      <c r="D211" s="1247"/>
      <c r="E211" s="1247"/>
      <c r="F211" s="1247"/>
      <c r="G211" s="1247"/>
      <c r="H211" s="525" t="s">
        <v>1148</v>
      </c>
      <c r="I211" s="543">
        <v>33</v>
      </c>
      <c r="J211" s="526"/>
      <c r="K211" s="527">
        <v>3177.6689999999999</v>
      </c>
      <c r="L211" s="532"/>
      <c r="M211" s="533"/>
      <c r="N211" s="534">
        <v>276.81</v>
      </c>
      <c r="O211" s="526"/>
      <c r="P211" s="529">
        <v>879610.56</v>
      </c>
    </row>
    <row r="212" spans="1:16" x14ac:dyDescent="0.25">
      <c r="A212" s="523"/>
      <c r="B212" s="524" t="s">
        <v>28</v>
      </c>
      <c r="C212" s="1247" t="s">
        <v>132</v>
      </c>
      <c r="D212" s="1247"/>
      <c r="E212" s="1247"/>
      <c r="F212" s="1247"/>
      <c r="G212" s="1247"/>
      <c r="H212" s="525"/>
      <c r="I212" s="526"/>
      <c r="J212" s="526"/>
      <c r="K212" s="526"/>
      <c r="L212" s="528"/>
      <c r="M212" s="526"/>
      <c r="N212" s="528"/>
      <c r="O212" s="526"/>
      <c r="P212" s="529">
        <v>5514603.2000000002</v>
      </c>
    </row>
    <row r="213" spans="1:16" x14ac:dyDescent="0.25">
      <c r="A213" s="523"/>
      <c r="B213" s="524"/>
      <c r="C213" s="1247" t="s">
        <v>1147</v>
      </c>
      <c r="D213" s="1247"/>
      <c r="E213" s="1247"/>
      <c r="F213" s="1247"/>
      <c r="G213" s="1247"/>
      <c r="H213" s="525" t="s">
        <v>1148</v>
      </c>
      <c r="I213" s="526"/>
      <c r="J213" s="526"/>
      <c r="K213" s="537">
        <v>3382.7730900000001</v>
      </c>
      <c r="L213" s="528"/>
      <c r="M213" s="526"/>
      <c r="N213" s="528"/>
      <c r="O213" s="526"/>
      <c r="P213" s="529">
        <v>1262524.5</v>
      </c>
    </row>
    <row r="214" spans="1:16" x14ac:dyDescent="0.25">
      <c r="A214" s="530"/>
      <c r="B214" s="524" t="s">
        <v>1220</v>
      </c>
      <c r="C214" s="1247" t="s">
        <v>1221</v>
      </c>
      <c r="D214" s="1247"/>
      <c r="E214" s="1247"/>
      <c r="F214" s="1247"/>
      <c r="G214" s="1247"/>
      <c r="H214" s="525" t="s">
        <v>1151</v>
      </c>
      <c r="I214" s="531">
        <v>1.6</v>
      </c>
      <c r="J214" s="526"/>
      <c r="K214" s="535">
        <v>154.06880000000001</v>
      </c>
      <c r="L214" s="542">
        <v>1933</v>
      </c>
      <c r="M214" s="539">
        <v>1.26</v>
      </c>
      <c r="N214" s="534">
        <v>2435.58</v>
      </c>
      <c r="O214" s="526"/>
      <c r="P214" s="529">
        <v>375246.89</v>
      </c>
    </row>
    <row r="215" spans="1:16" x14ac:dyDescent="0.25">
      <c r="A215" s="540"/>
      <c r="B215" s="524" t="s">
        <v>1152</v>
      </c>
      <c r="C215" s="1247" t="s">
        <v>1153</v>
      </c>
      <c r="D215" s="1247"/>
      <c r="E215" s="1247"/>
      <c r="F215" s="1247"/>
      <c r="G215" s="1247"/>
      <c r="H215" s="525" t="s">
        <v>1148</v>
      </c>
      <c r="I215" s="531">
        <v>1.6</v>
      </c>
      <c r="J215" s="526"/>
      <c r="K215" s="535">
        <v>154.06880000000001</v>
      </c>
      <c r="L215" s="528"/>
      <c r="M215" s="526"/>
      <c r="N215" s="541">
        <v>437.08</v>
      </c>
      <c r="O215" s="526"/>
      <c r="P215" s="529">
        <v>67340.39</v>
      </c>
    </row>
    <row r="216" spans="1:16" x14ac:dyDescent="0.25">
      <c r="A216" s="530"/>
      <c r="B216" s="524" t="s">
        <v>1287</v>
      </c>
      <c r="C216" s="1247" t="s">
        <v>1288</v>
      </c>
      <c r="D216" s="1247"/>
      <c r="E216" s="1247"/>
      <c r="F216" s="1247"/>
      <c r="G216" s="1247"/>
      <c r="H216" s="525" t="s">
        <v>1151</v>
      </c>
      <c r="I216" s="536">
        <v>7.96</v>
      </c>
      <c r="J216" s="526"/>
      <c r="K216" s="537">
        <v>766.49228000000005</v>
      </c>
      <c r="L216" s="532"/>
      <c r="M216" s="533"/>
      <c r="N216" s="534">
        <v>1610.79</v>
      </c>
      <c r="O216" s="526"/>
      <c r="P216" s="529">
        <v>1234658.1000000001</v>
      </c>
    </row>
    <row r="217" spans="1:16" x14ac:dyDescent="0.25">
      <c r="A217" s="540"/>
      <c r="B217" s="524" t="s">
        <v>1191</v>
      </c>
      <c r="C217" s="1247" t="s">
        <v>1192</v>
      </c>
      <c r="D217" s="1247"/>
      <c r="E217" s="1247"/>
      <c r="F217" s="1247"/>
      <c r="G217" s="1247"/>
      <c r="H217" s="525" t="s">
        <v>1148</v>
      </c>
      <c r="I217" s="536">
        <v>7.96</v>
      </c>
      <c r="J217" s="526"/>
      <c r="K217" s="537">
        <v>766.49228000000005</v>
      </c>
      <c r="L217" s="528"/>
      <c r="M217" s="526"/>
      <c r="N217" s="541">
        <v>373.94</v>
      </c>
      <c r="O217" s="526"/>
      <c r="P217" s="529">
        <v>286622.12</v>
      </c>
    </row>
    <row r="218" spans="1:16" x14ac:dyDescent="0.25">
      <c r="A218" s="530"/>
      <c r="B218" s="524" t="s">
        <v>1289</v>
      </c>
      <c r="C218" s="1247" t="s">
        <v>1290</v>
      </c>
      <c r="D218" s="1247"/>
      <c r="E218" s="1247"/>
      <c r="F218" s="1247"/>
      <c r="G218" s="1247"/>
      <c r="H218" s="525" t="s">
        <v>1151</v>
      </c>
      <c r="I218" s="531">
        <v>15.5</v>
      </c>
      <c r="J218" s="526"/>
      <c r="K218" s="535">
        <v>1492.5415</v>
      </c>
      <c r="L218" s="532"/>
      <c r="M218" s="533"/>
      <c r="N218" s="534">
        <v>1509.52</v>
      </c>
      <c r="O218" s="526"/>
      <c r="P218" s="529">
        <v>2253021.25</v>
      </c>
    </row>
    <row r="219" spans="1:16" x14ac:dyDescent="0.25">
      <c r="A219" s="540"/>
      <c r="B219" s="524" t="s">
        <v>1191</v>
      </c>
      <c r="C219" s="1247" t="s">
        <v>1192</v>
      </c>
      <c r="D219" s="1247"/>
      <c r="E219" s="1247"/>
      <c r="F219" s="1247"/>
      <c r="G219" s="1247"/>
      <c r="H219" s="525" t="s">
        <v>1148</v>
      </c>
      <c r="I219" s="531">
        <v>15.5</v>
      </c>
      <c r="J219" s="526"/>
      <c r="K219" s="535">
        <v>1492.5415</v>
      </c>
      <c r="L219" s="528"/>
      <c r="M219" s="526"/>
      <c r="N219" s="541">
        <v>373.94</v>
      </c>
      <c r="O219" s="526"/>
      <c r="P219" s="529">
        <v>558120.97</v>
      </c>
    </row>
    <row r="220" spans="1:16" x14ac:dyDescent="0.25">
      <c r="A220" s="530"/>
      <c r="B220" s="524" t="s">
        <v>1291</v>
      </c>
      <c r="C220" s="1247" t="s">
        <v>1292</v>
      </c>
      <c r="D220" s="1247"/>
      <c r="E220" s="1247"/>
      <c r="F220" s="1247"/>
      <c r="G220" s="1247"/>
      <c r="H220" s="525" t="s">
        <v>1151</v>
      </c>
      <c r="I220" s="531">
        <v>6.9</v>
      </c>
      <c r="J220" s="526"/>
      <c r="K220" s="535">
        <v>664.42169999999999</v>
      </c>
      <c r="L220" s="532"/>
      <c r="M220" s="533"/>
      <c r="N220" s="534">
        <v>1803.28</v>
      </c>
      <c r="O220" s="526"/>
      <c r="P220" s="529">
        <v>1198138.3600000001</v>
      </c>
    </row>
    <row r="221" spans="1:16" x14ac:dyDescent="0.25">
      <c r="A221" s="540"/>
      <c r="B221" s="524" t="s">
        <v>1191</v>
      </c>
      <c r="C221" s="1247" t="s">
        <v>1192</v>
      </c>
      <c r="D221" s="1247"/>
      <c r="E221" s="1247"/>
      <c r="F221" s="1247"/>
      <c r="G221" s="1247"/>
      <c r="H221" s="525" t="s">
        <v>1148</v>
      </c>
      <c r="I221" s="531">
        <v>6.9</v>
      </c>
      <c r="J221" s="526"/>
      <c r="K221" s="535">
        <v>664.42169999999999</v>
      </c>
      <c r="L221" s="528"/>
      <c r="M221" s="526"/>
      <c r="N221" s="541">
        <v>373.94</v>
      </c>
      <c r="O221" s="526"/>
      <c r="P221" s="529">
        <v>248453.85</v>
      </c>
    </row>
    <row r="222" spans="1:16" x14ac:dyDescent="0.25">
      <c r="A222" s="530"/>
      <c r="B222" s="524" t="s">
        <v>1327</v>
      </c>
      <c r="C222" s="1247" t="s">
        <v>1328</v>
      </c>
      <c r="D222" s="1247"/>
      <c r="E222" s="1247"/>
      <c r="F222" s="1247"/>
      <c r="G222" s="1247"/>
      <c r="H222" s="525" t="s">
        <v>1151</v>
      </c>
      <c r="I222" s="536">
        <v>0.56999999999999995</v>
      </c>
      <c r="J222" s="526"/>
      <c r="K222" s="537">
        <v>54.887009999999997</v>
      </c>
      <c r="L222" s="542">
        <v>1790.51</v>
      </c>
      <c r="M222" s="539">
        <v>1.24</v>
      </c>
      <c r="N222" s="534">
        <v>2220.23</v>
      </c>
      <c r="O222" s="526"/>
      <c r="P222" s="529">
        <v>121861.79</v>
      </c>
    </row>
    <row r="223" spans="1:16" x14ac:dyDescent="0.25">
      <c r="A223" s="540"/>
      <c r="B223" s="524" t="s">
        <v>1191</v>
      </c>
      <c r="C223" s="1247" t="s">
        <v>1192</v>
      </c>
      <c r="D223" s="1247"/>
      <c r="E223" s="1247"/>
      <c r="F223" s="1247"/>
      <c r="G223" s="1247"/>
      <c r="H223" s="525" t="s">
        <v>1148</v>
      </c>
      <c r="I223" s="536">
        <v>0.56999999999999995</v>
      </c>
      <c r="J223" s="526"/>
      <c r="K223" s="537">
        <v>54.887009999999997</v>
      </c>
      <c r="L223" s="528"/>
      <c r="M223" s="526"/>
      <c r="N223" s="541">
        <v>373.94</v>
      </c>
      <c r="O223" s="526"/>
      <c r="P223" s="529">
        <v>20524.45</v>
      </c>
    </row>
    <row r="224" spans="1:16" x14ac:dyDescent="0.25">
      <c r="A224" s="530"/>
      <c r="B224" s="524" t="s">
        <v>1206</v>
      </c>
      <c r="C224" s="1247" t="s">
        <v>1207</v>
      </c>
      <c r="D224" s="1247"/>
      <c r="E224" s="1247"/>
      <c r="F224" s="1247"/>
      <c r="G224" s="1247"/>
      <c r="H224" s="525" t="s">
        <v>1151</v>
      </c>
      <c r="I224" s="531">
        <v>2.6</v>
      </c>
      <c r="J224" s="526"/>
      <c r="K224" s="535">
        <v>250.36179999999999</v>
      </c>
      <c r="L224" s="542">
        <v>1043.1400000000001</v>
      </c>
      <c r="M224" s="539">
        <v>1.27</v>
      </c>
      <c r="N224" s="534">
        <v>1324.79</v>
      </c>
      <c r="O224" s="526"/>
      <c r="P224" s="529">
        <v>331676.81</v>
      </c>
    </row>
    <row r="225" spans="1:16" x14ac:dyDescent="0.25">
      <c r="A225" s="540"/>
      <c r="B225" s="524" t="s">
        <v>1208</v>
      </c>
      <c r="C225" s="1247" t="s">
        <v>1209</v>
      </c>
      <c r="D225" s="1247"/>
      <c r="E225" s="1247"/>
      <c r="F225" s="1247"/>
      <c r="G225" s="1247"/>
      <c r="H225" s="525" t="s">
        <v>1148</v>
      </c>
      <c r="I225" s="531">
        <v>2.6</v>
      </c>
      <c r="J225" s="526"/>
      <c r="K225" s="535">
        <v>250.36179999999999</v>
      </c>
      <c r="L225" s="528"/>
      <c r="M225" s="526"/>
      <c r="N225" s="541">
        <v>325.38</v>
      </c>
      <c r="O225" s="526"/>
      <c r="P225" s="529">
        <v>81462.720000000001</v>
      </c>
    </row>
    <row r="226" spans="1:16" x14ac:dyDescent="0.25">
      <c r="A226" s="523"/>
      <c r="B226" s="524" t="s">
        <v>36</v>
      </c>
      <c r="C226" s="1247" t="s">
        <v>134</v>
      </c>
      <c r="D226" s="1247"/>
      <c r="E226" s="1247"/>
      <c r="F226" s="1247"/>
      <c r="G226" s="1247"/>
      <c r="H226" s="525"/>
      <c r="I226" s="526"/>
      <c r="J226" s="526"/>
      <c r="K226" s="526"/>
      <c r="L226" s="528"/>
      <c r="M226" s="526"/>
      <c r="N226" s="528"/>
      <c r="O226" s="526"/>
      <c r="P226" s="529">
        <v>28887.9</v>
      </c>
    </row>
    <row r="227" spans="1:16" x14ac:dyDescent="0.25">
      <c r="A227" s="530"/>
      <c r="B227" s="524" t="s">
        <v>1210</v>
      </c>
      <c r="C227" s="1247" t="s">
        <v>1211</v>
      </c>
      <c r="D227" s="1247"/>
      <c r="E227" s="1247"/>
      <c r="F227" s="1247"/>
      <c r="G227" s="1247"/>
      <c r="H227" s="525" t="s">
        <v>1212</v>
      </c>
      <c r="I227" s="543">
        <v>30</v>
      </c>
      <c r="J227" s="526"/>
      <c r="K227" s="536">
        <v>2888.79</v>
      </c>
      <c r="L227" s="538">
        <v>35.71</v>
      </c>
      <c r="M227" s="539">
        <v>0.28000000000000003</v>
      </c>
      <c r="N227" s="534">
        <v>10</v>
      </c>
      <c r="O227" s="526"/>
      <c r="P227" s="529">
        <v>28887.9</v>
      </c>
    </row>
    <row r="228" spans="1:16" x14ac:dyDescent="0.25">
      <c r="A228" s="544" t="s">
        <v>1239</v>
      </c>
      <c r="B228" s="545" t="s">
        <v>1293</v>
      </c>
      <c r="C228" s="1250" t="s">
        <v>1294</v>
      </c>
      <c r="D228" s="1250"/>
      <c r="E228" s="1250"/>
      <c r="F228" s="1250"/>
      <c r="G228" s="1250"/>
      <c r="H228" s="546" t="s">
        <v>1212</v>
      </c>
      <c r="I228" s="547">
        <v>189</v>
      </c>
      <c r="J228" s="548"/>
      <c r="K228" s="549">
        <v>18199.377</v>
      </c>
      <c r="L228" s="550"/>
      <c r="M228" s="548"/>
      <c r="N228" s="550"/>
      <c r="O228" s="548"/>
      <c r="P228" s="551"/>
    </row>
    <row r="229" spans="1:16" x14ac:dyDescent="0.25">
      <c r="A229" s="544" t="s">
        <v>1239</v>
      </c>
      <c r="B229" s="545" t="s">
        <v>1293</v>
      </c>
      <c r="C229" s="1250" t="s">
        <v>1329</v>
      </c>
      <c r="D229" s="1250"/>
      <c r="E229" s="1250"/>
      <c r="F229" s="1250"/>
      <c r="G229" s="1250"/>
      <c r="H229" s="546" t="s">
        <v>1212</v>
      </c>
      <c r="I229" s="547">
        <v>15</v>
      </c>
      <c r="J229" s="548"/>
      <c r="K229" s="549">
        <v>1444.395</v>
      </c>
      <c r="L229" s="550"/>
      <c r="M229" s="548"/>
      <c r="N229" s="550"/>
      <c r="O229" s="548"/>
      <c r="P229" s="551"/>
    </row>
    <row r="230" spans="1:16" x14ac:dyDescent="0.25">
      <c r="A230" s="552"/>
      <c r="B230" s="553"/>
      <c r="C230" s="1248" t="s">
        <v>1154</v>
      </c>
      <c r="D230" s="1248"/>
      <c r="E230" s="1248"/>
      <c r="F230" s="1248"/>
      <c r="G230" s="1248"/>
      <c r="H230" s="516"/>
      <c r="I230" s="517"/>
      <c r="J230" s="517"/>
      <c r="K230" s="517"/>
      <c r="L230" s="520"/>
      <c r="M230" s="517"/>
      <c r="N230" s="554"/>
      <c r="O230" s="517"/>
      <c r="P230" s="555">
        <v>7685626.1600000001</v>
      </c>
    </row>
    <row r="231" spans="1:16" x14ac:dyDescent="0.25">
      <c r="A231" s="540"/>
      <c r="B231" s="524"/>
      <c r="C231" s="1247" t="s">
        <v>1155</v>
      </c>
      <c r="D231" s="1247"/>
      <c r="E231" s="1247"/>
      <c r="F231" s="1247"/>
      <c r="G231" s="1247"/>
      <c r="H231" s="525"/>
      <c r="I231" s="526"/>
      <c r="J231" s="526"/>
      <c r="K231" s="526"/>
      <c r="L231" s="528"/>
      <c r="M231" s="526"/>
      <c r="N231" s="528"/>
      <c r="O231" s="526"/>
      <c r="P231" s="529">
        <v>2142135.06</v>
      </c>
    </row>
    <row r="232" spans="1:16" x14ac:dyDescent="0.25">
      <c r="A232" s="540"/>
      <c r="B232" s="524" t="s">
        <v>1295</v>
      </c>
      <c r="C232" s="1247" t="s">
        <v>1296</v>
      </c>
      <c r="D232" s="1247"/>
      <c r="E232" s="1247"/>
      <c r="F232" s="1247"/>
      <c r="G232" s="1247"/>
      <c r="H232" s="525" t="s">
        <v>1158</v>
      </c>
      <c r="I232" s="543">
        <v>147</v>
      </c>
      <c r="J232" s="526"/>
      <c r="K232" s="543">
        <v>147</v>
      </c>
      <c r="L232" s="528"/>
      <c r="M232" s="526"/>
      <c r="N232" s="528"/>
      <c r="O232" s="526"/>
      <c r="P232" s="529">
        <v>3148938.54</v>
      </c>
    </row>
    <row r="233" spans="1:16" x14ac:dyDescent="0.25">
      <c r="A233" s="540"/>
      <c r="B233" s="524" t="s">
        <v>1297</v>
      </c>
      <c r="C233" s="1247" t="s">
        <v>1298</v>
      </c>
      <c r="D233" s="1247"/>
      <c r="E233" s="1247"/>
      <c r="F233" s="1247"/>
      <c r="G233" s="1247"/>
      <c r="H233" s="525" t="s">
        <v>1158</v>
      </c>
      <c r="I233" s="543">
        <v>134</v>
      </c>
      <c r="J233" s="526"/>
      <c r="K233" s="543">
        <v>134</v>
      </c>
      <c r="L233" s="528"/>
      <c r="M233" s="526"/>
      <c r="N233" s="528"/>
      <c r="O233" s="526"/>
      <c r="P233" s="529">
        <v>2870460.98</v>
      </c>
    </row>
    <row r="234" spans="1:16" x14ac:dyDescent="0.25">
      <c r="A234" s="556"/>
      <c r="B234" s="557"/>
      <c r="C234" s="1248" t="s">
        <v>1161</v>
      </c>
      <c r="D234" s="1248"/>
      <c r="E234" s="1248"/>
      <c r="F234" s="1248"/>
      <c r="G234" s="1248"/>
      <c r="H234" s="516"/>
      <c r="I234" s="517"/>
      <c r="J234" s="517"/>
      <c r="K234" s="517"/>
      <c r="L234" s="520"/>
      <c r="M234" s="517"/>
      <c r="N234" s="554">
        <v>142326.29</v>
      </c>
      <c r="O234" s="517"/>
      <c r="P234" s="555">
        <v>13705025.68</v>
      </c>
    </row>
    <row r="235" spans="1:16" x14ac:dyDescent="0.25">
      <c r="A235" s="558"/>
      <c r="B235" s="559"/>
      <c r="C235" s="559"/>
      <c r="D235" s="559"/>
      <c r="E235" s="559"/>
      <c r="F235" s="559"/>
      <c r="G235" s="559"/>
      <c r="H235" s="560"/>
      <c r="I235" s="561"/>
      <c r="J235" s="561"/>
      <c r="K235" s="561"/>
      <c r="L235" s="562"/>
      <c r="M235" s="561"/>
      <c r="N235" s="562"/>
      <c r="O235" s="561"/>
      <c r="P235" s="563"/>
    </row>
    <row r="236" spans="1:16" x14ac:dyDescent="0.25">
      <c r="A236" s="514" t="s">
        <v>78</v>
      </c>
      <c r="B236" s="515" t="s">
        <v>1299</v>
      </c>
      <c r="C236" s="1249" t="s">
        <v>1300</v>
      </c>
      <c r="D236" s="1249"/>
      <c r="E236" s="1249"/>
      <c r="F236" s="1249"/>
      <c r="G236" s="1249"/>
      <c r="H236" s="516" t="s">
        <v>1212</v>
      </c>
      <c r="I236" s="517">
        <v>18199.377</v>
      </c>
      <c r="J236" s="518">
        <v>1</v>
      </c>
      <c r="K236" s="519">
        <v>18199.377</v>
      </c>
      <c r="L236" s="520"/>
      <c r="M236" s="517"/>
      <c r="N236" s="564">
        <v>1103.6099999999999</v>
      </c>
      <c r="O236" s="517"/>
      <c r="P236" s="555">
        <v>20085014.449999999</v>
      </c>
    </row>
    <row r="237" spans="1:16" x14ac:dyDescent="0.25">
      <c r="A237" s="540" t="s">
        <v>78</v>
      </c>
      <c r="B237" s="524" t="s">
        <v>1299</v>
      </c>
      <c r="C237" s="1247" t="s">
        <v>1301</v>
      </c>
      <c r="D237" s="1247"/>
      <c r="E237" s="1247"/>
      <c r="F237" s="1247"/>
      <c r="G237" s="1247"/>
      <c r="H237" s="525" t="s">
        <v>1212</v>
      </c>
      <c r="I237" s="527">
        <v>18199.377</v>
      </c>
      <c r="J237" s="526"/>
      <c r="K237" s="527">
        <v>18199.377</v>
      </c>
      <c r="L237" s="534">
        <v>1839.35</v>
      </c>
      <c r="M237" s="531">
        <v>0.6</v>
      </c>
      <c r="N237" s="534">
        <v>1103.6099999999999</v>
      </c>
      <c r="O237" s="526"/>
      <c r="P237" s="529">
        <v>20085014.449999999</v>
      </c>
    </row>
    <row r="238" spans="1:16" ht="22.5" x14ac:dyDescent="0.25">
      <c r="A238" s="540" t="s">
        <v>1330</v>
      </c>
      <c r="B238" s="524" t="s">
        <v>1302</v>
      </c>
      <c r="C238" s="1247" t="s">
        <v>1303</v>
      </c>
      <c r="D238" s="1247"/>
      <c r="E238" s="1247"/>
      <c r="F238" s="1247"/>
      <c r="G238" s="1247"/>
      <c r="H238" s="525" t="s">
        <v>1304</v>
      </c>
      <c r="I238" s="526"/>
      <c r="J238" s="526"/>
      <c r="K238" s="535">
        <v>26207.102900000002</v>
      </c>
      <c r="L238" s="528"/>
      <c r="M238" s="526"/>
      <c r="N238" s="541">
        <v>155.02000000000001</v>
      </c>
      <c r="O238" s="543">
        <v>-1</v>
      </c>
      <c r="P238" s="529">
        <v>-4062625.09</v>
      </c>
    </row>
    <row r="239" spans="1:16" ht="22.5" x14ac:dyDescent="0.25">
      <c r="A239" s="540" t="s">
        <v>1331</v>
      </c>
      <c r="B239" s="524" t="s">
        <v>1305</v>
      </c>
      <c r="C239" s="1247" t="s">
        <v>1306</v>
      </c>
      <c r="D239" s="1247"/>
      <c r="E239" s="1247"/>
      <c r="F239" s="1247"/>
      <c r="G239" s="1247"/>
      <c r="H239" s="525" t="s">
        <v>1304</v>
      </c>
      <c r="I239" s="526"/>
      <c r="J239" s="526"/>
      <c r="K239" s="535">
        <v>26207.102900000002</v>
      </c>
      <c r="L239" s="528"/>
      <c r="M239" s="526"/>
      <c r="N239" s="541">
        <v>298.58</v>
      </c>
      <c r="O239" s="526"/>
      <c r="P239" s="529">
        <v>7824916.7800000003</v>
      </c>
    </row>
    <row r="240" spans="1:16" x14ac:dyDescent="0.25">
      <c r="A240" s="556"/>
      <c r="B240" s="557"/>
      <c r="C240" s="1248" t="s">
        <v>1161</v>
      </c>
      <c r="D240" s="1248"/>
      <c r="E240" s="1248"/>
      <c r="F240" s="1248"/>
      <c r="G240" s="1248"/>
      <c r="H240" s="516"/>
      <c r="I240" s="517"/>
      <c r="J240" s="517"/>
      <c r="K240" s="517"/>
      <c r="L240" s="520"/>
      <c r="M240" s="517"/>
      <c r="N240" s="520"/>
      <c r="O240" s="517"/>
      <c r="P240" s="555">
        <v>23847306.140000001</v>
      </c>
    </row>
    <row r="241" spans="1:16" x14ac:dyDescent="0.25">
      <c r="A241" s="558"/>
      <c r="B241" s="559"/>
      <c r="C241" s="559"/>
      <c r="D241" s="559"/>
      <c r="E241" s="559"/>
      <c r="F241" s="559"/>
      <c r="G241" s="559"/>
      <c r="H241" s="560"/>
      <c r="I241" s="561"/>
      <c r="J241" s="561"/>
      <c r="K241" s="561"/>
      <c r="L241" s="562"/>
      <c r="M241" s="561"/>
      <c r="N241" s="562"/>
      <c r="O241" s="561"/>
      <c r="P241" s="563"/>
    </row>
    <row r="242" spans="1:16" x14ac:dyDescent="0.25">
      <c r="A242" s="514" t="s">
        <v>81</v>
      </c>
      <c r="B242" s="515" t="s">
        <v>1332</v>
      </c>
      <c r="C242" s="1249" t="s">
        <v>1333</v>
      </c>
      <c r="D242" s="1249"/>
      <c r="E242" s="1249"/>
      <c r="F242" s="1249"/>
      <c r="G242" s="1249"/>
      <c r="H242" s="516" t="s">
        <v>1212</v>
      </c>
      <c r="I242" s="517">
        <v>1444.395</v>
      </c>
      <c r="J242" s="518">
        <v>1</v>
      </c>
      <c r="K242" s="519">
        <v>1444.395</v>
      </c>
      <c r="L242" s="520"/>
      <c r="M242" s="517"/>
      <c r="N242" s="564">
        <v>1103.6099999999999</v>
      </c>
      <c r="O242" s="517"/>
      <c r="P242" s="555">
        <v>1594048.77</v>
      </c>
    </row>
    <row r="243" spans="1:16" x14ac:dyDescent="0.25">
      <c r="A243" s="540" t="s">
        <v>81</v>
      </c>
      <c r="B243" s="524" t="s">
        <v>1332</v>
      </c>
      <c r="C243" s="1247" t="s">
        <v>1334</v>
      </c>
      <c r="D243" s="1247"/>
      <c r="E243" s="1247"/>
      <c r="F243" s="1247"/>
      <c r="G243" s="1247"/>
      <c r="H243" s="525" t="s">
        <v>1212</v>
      </c>
      <c r="I243" s="527">
        <v>1444.395</v>
      </c>
      <c r="J243" s="526"/>
      <c r="K243" s="527">
        <v>1444.395</v>
      </c>
      <c r="L243" s="534">
        <v>1839.35</v>
      </c>
      <c r="M243" s="531">
        <v>0.6</v>
      </c>
      <c r="N243" s="534">
        <v>1103.6099999999999</v>
      </c>
      <c r="O243" s="526"/>
      <c r="P243" s="529">
        <v>1594048.77</v>
      </c>
    </row>
    <row r="244" spans="1:16" ht="22.5" x14ac:dyDescent="0.25">
      <c r="A244" s="540" t="s">
        <v>1335</v>
      </c>
      <c r="B244" s="524" t="s">
        <v>1336</v>
      </c>
      <c r="C244" s="1247" t="s">
        <v>1303</v>
      </c>
      <c r="D244" s="1247"/>
      <c r="E244" s="1247"/>
      <c r="F244" s="1247"/>
      <c r="G244" s="1247"/>
      <c r="H244" s="525" t="s">
        <v>1304</v>
      </c>
      <c r="I244" s="526"/>
      <c r="J244" s="526"/>
      <c r="K244" s="535">
        <v>2079.9288000000001</v>
      </c>
      <c r="L244" s="528"/>
      <c r="M244" s="526"/>
      <c r="N244" s="541">
        <v>155.02000000000001</v>
      </c>
      <c r="O244" s="543">
        <v>-1</v>
      </c>
      <c r="P244" s="529">
        <v>-322430.56</v>
      </c>
    </row>
    <row r="245" spans="1:16" ht="22.5" x14ac:dyDescent="0.25">
      <c r="A245" s="540" t="s">
        <v>1337</v>
      </c>
      <c r="B245" s="524" t="s">
        <v>1338</v>
      </c>
      <c r="C245" s="1247" t="s">
        <v>1306</v>
      </c>
      <c r="D245" s="1247"/>
      <c r="E245" s="1247"/>
      <c r="F245" s="1247"/>
      <c r="G245" s="1247"/>
      <c r="H245" s="525" t="s">
        <v>1304</v>
      </c>
      <c r="I245" s="526"/>
      <c r="J245" s="526"/>
      <c r="K245" s="535">
        <v>2079.9288000000001</v>
      </c>
      <c r="L245" s="528"/>
      <c r="M245" s="526"/>
      <c r="N245" s="541">
        <v>298.58</v>
      </c>
      <c r="O245" s="526"/>
      <c r="P245" s="529">
        <v>621025.14</v>
      </c>
    </row>
    <row r="246" spans="1:16" x14ac:dyDescent="0.25">
      <c r="A246" s="556"/>
      <c r="B246" s="557"/>
      <c r="C246" s="1248" t="s">
        <v>1161</v>
      </c>
      <c r="D246" s="1248"/>
      <c r="E246" s="1248"/>
      <c r="F246" s="1248"/>
      <c r="G246" s="1248"/>
      <c r="H246" s="516"/>
      <c r="I246" s="517"/>
      <c r="J246" s="517"/>
      <c r="K246" s="517"/>
      <c r="L246" s="520"/>
      <c r="M246" s="517"/>
      <c r="N246" s="520"/>
      <c r="O246" s="517"/>
      <c r="P246" s="555">
        <v>1892643.35</v>
      </c>
    </row>
    <row r="247" spans="1:16" x14ac:dyDescent="0.25">
      <c r="A247" s="558"/>
      <c r="B247" s="559"/>
      <c r="C247" s="559"/>
      <c r="D247" s="559"/>
      <c r="E247" s="559"/>
      <c r="F247" s="559"/>
      <c r="G247" s="559"/>
      <c r="H247" s="560"/>
      <c r="I247" s="561"/>
      <c r="J247" s="561"/>
      <c r="K247" s="561"/>
      <c r="L247" s="562"/>
      <c r="M247" s="561"/>
      <c r="N247" s="562"/>
      <c r="O247" s="561"/>
      <c r="P247" s="563"/>
    </row>
    <row r="248" spans="1:16" x14ac:dyDescent="0.25">
      <c r="A248" s="1251" t="s">
        <v>1339</v>
      </c>
      <c r="B248" s="1252"/>
      <c r="C248" s="1252"/>
      <c r="D248" s="1252"/>
      <c r="E248" s="1252"/>
      <c r="F248" s="1252"/>
      <c r="G248" s="1252"/>
      <c r="H248" s="1252"/>
      <c r="I248" s="1252"/>
      <c r="J248" s="1252"/>
      <c r="K248" s="1252"/>
      <c r="L248" s="1252"/>
      <c r="M248" s="1252"/>
      <c r="N248" s="1252"/>
      <c r="O248" s="1252"/>
      <c r="P248" s="1253"/>
    </row>
    <row r="249" spans="1:16" x14ac:dyDescent="0.25">
      <c r="A249" s="514" t="s">
        <v>87</v>
      </c>
      <c r="B249" s="515" t="s">
        <v>1340</v>
      </c>
      <c r="C249" s="1249" t="s">
        <v>1341</v>
      </c>
      <c r="D249" s="1249"/>
      <c r="E249" s="1249"/>
      <c r="F249" s="1249"/>
      <c r="G249" s="1249"/>
      <c r="H249" s="516" t="s">
        <v>1217</v>
      </c>
      <c r="I249" s="517">
        <v>98.867999999999995</v>
      </c>
      <c r="J249" s="518">
        <v>1</v>
      </c>
      <c r="K249" s="519">
        <v>98.867999999999995</v>
      </c>
      <c r="L249" s="520"/>
      <c r="M249" s="517"/>
      <c r="N249" s="521"/>
      <c r="O249" s="517"/>
      <c r="P249" s="522"/>
    </row>
    <row r="250" spans="1:16" x14ac:dyDescent="0.25">
      <c r="A250" s="523"/>
      <c r="B250" s="524" t="s">
        <v>23</v>
      </c>
      <c r="C250" s="1247" t="s">
        <v>1203</v>
      </c>
      <c r="D250" s="1247"/>
      <c r="E250" s="1247"/>
      <c r="F250" s="1247"/>
      <c r="G250" s="1247"/>
      <c r="H250" s="525" t="s">
        <v>1148</v>
      </c>
      <c r="I250" s="526"/>
      <c r="J250" s="526"/>
      <c r="K250" s="537">
        <v>1486.9747199999999</v>
      </c>
      <c r="L250" s="528"/>
      <c r="M250" s="526"/>
      <c r="N250" s="528"/>
      <c r="O250" s="526"/>
      <c r="P250" s="529">
        <v>467579.2</v>
      </c>
    </row>
    <row r="251" spans="1:16" x14ac:dyDescent="0.25">
      <c r="A251" s="530"/>
      <c r="B251" s="524" t="s">
        <v>1342</v>
      </c>
      <c r="C251" s="1247" t="s">
        <v>1343</v>
      </c>
      <c r="D251" s="1247"/>
      <c r="E251" s="1247"/>
      <c r="F251" s="1247"/>
      <c r="G251" s="1247"/>
      <c r="H251" s="525" t="s">
        <v>1148</v>
      </c>
      <c r="I251" s="536">
        <v>15.04</v>
      </c>
      <c r="J251" s="526"/>
      <c r="K251" s="537">
        <v>1486.9747199999999</v>
      </c>
      <c r="L251" s="532"/>
      <c r="M251" s="533"/>
      <c r="N251" s="534">
        <v>314.45</v>
      </c>
      <c r="O251" s="526"/>
      <c r="P251" s="529">
        <v>467579.2</v>
      </c>
    </row>
    <row r="252" spans="1:16" x14ac:dyDescent="0.25">
      <c r="A252" s="523"/>
      <c r="B252" s="524" t="s">
        <v>28</v>
      </c>
      <c r="C252" s="1247" t="s">
        <v>132</v>
      </c>
      <c r="D252" s="1247"/>
      <c r="E252" s="1247"/>
      <c r="F252" s="1247"/>
      <c r="G252" s="1247"/>
      <c r="H252" s="525"/>
      <c r="I252" s="526"/>
      <c r="J252" s="526"/>
      <c r="K252" s="526"/>
      <c r="L252" s="528"/>
      <c r="M252" s="526"/>
      <c r="N252" s="528"/>
      <c r="O252" s="526"/>
      <c r="P252" s="529">
        <v>1820510.84</v>
      </c>
    </row>
    <row r="253" spans="1:16" x14ac:dyDescent="0.25">
      <c r="A253" s="523"/>
      <c r="B253" s="524"/>
      <c r="C253" s="1247" t="s">
        <v>1147</v>
      </c>
      <c r="D253" s="1247"/>
      <c r="E253" s="1247"/>
      <c r="F253" s="1247"/>
      <c r="G253" s="1247"/>
      <c r="H253" s="525" t="s">
        <v>1148</v>
      </c>
      <c r="I253" s="526"/>
      <c r="J253" s="526"/>
      <c r="K253" s="537">
        <v>630.77783999999997</v>
      </c>
      <c r="L253" s="528"/>
      <c r="M253" s="526"/>
      <c r="N253" s="528"/>
      <c r="O253" s="526"/>
      <c r="P253" s="529">
        <v>247531.58</v>
      </c>
    </row>
    <row r="254" spans="1:16" x14ac:dyDescent="0.25">
      <c r="A254" s="530"/>
      <c r="B254" s="524" t="s">
        <v>1344</v>
      </c>
      <c r="C254" s="1247" t="s">
        <v>1345</v>
      </c>
      <c r="D254" s="1247"/>
      <c r="E254" s="1247"/>
      <c r="F254" s="1247"/>
      <c r="G254" s="1247"/>
      <c r="H254" s="525" t="s">
        <v>1151</v>
      </c>
      <c r="I254" s="536">
        <v>0.68</v>
      </c>
      <c r="J254" s="526"/>
      <c r="K254" s="537">
        <v>67.230239999999995</v>
      </c>
      <c r="L254" s="542">
        <v>4631.83</v>
      </c>
      <c r="M254" s="539">
        <v>1.23</v>
      </c>
      <c r="N254" s="534">
        <v>5697.15</v>
      </c>
      <c r="O254" s="526"/>
      <c r="P254" s="529">
        <v>383020.76</v>
      </c>
    </row>
    <row r="255" spans="1:16" x14ac:dyDescent="0.25">
      <c r="A255" s="540"/>
      <c r="B255" s="524" t="s">
        <v>1346</v>
      </c>
      <c r="C255" s="1247" t="s">
        <v>1347</v>
      </c>
      <c r="D255" s="1247"/>
      <c r="E255" s="1247"/>
      <c r="F255" s="1247"/>
      <c r="G255" s="1247"/>
      <c r="H255" s="525" t="s">
        <v>1148</v>
      </c>
      <c r="I255" s="536">
        <v>0.68</v>
      </c>
      <c r="J255" s="526"/>
      <c r="K255" s="537">
        <v>67.230239999999995</v>
      </c>
      <c r="L255" s="528"/>
      <c r="M255" s="526"/>
      <c r="N255" s="541">
        <v>497.78</v>
      </c>
      <c r="O255" s="526"/>
      <c r="P255" s="529">
        <v>33465.870000000003</v>
      </c>
    </row>
    <row r="256" spans="1:16" x14ac:dyDescent="0.25">
      <c r="A256" s="530"/>
      <c r="B256" s="524" t="s">
        <v>1348</v>
      </c>
      <c r="C256" s="1247" t="s">
        <v>1349</v>
      </c>
      <c r="D256" s="1247"/>
      <c r="E256" s="1247"/>
      <c r="F256" s="1247"/>
      <c r="G256" s="1247"/>
      <c r="H256" s="525" t="s">
        <v>1151</v>
      </c>
      <c r="I256" s="536">
        <v>0.33</v>
      </c>
      <c r="J256" s="526"/>
      <c r="K256" s="537">
        <v>32.626440000000002</v>
      </c>
      <c r="L256" s="542">
        <v>1324.58</v>
      </c>
      <c r="M256" s="539">
        <v>1.24</v>
      </c>
      <c r="N256" s="534">
        <v>1642.48</v>
      </c>
      <c r="O256" s="526"/>
      <c r="P256" s="529">
        <v>53588.28</v>
      </c>
    </row>
    <row r="257" spans="1:16" x14ac:dyDescent="0.25">
      <c r="A257" s="540"/>
      <c r="B257" s="524" t="s">
        <v>1350</v>
      </c>
      <c r="C257" s="1247" t="s">
        <v>1351</v>
      </c>
      <c r="D257" s="1247"/>
      <c r="E257" s="1247"/>
      <c r="F257" s="1247"/>
      <c r="G257" s="1247"/>
      <c r="H257" s="525" t="s">
        <v>1148</v>
      </c>
      <c r="I257" s="536">
        <v>0.66</v>
      </c>
      <c r="J257" s="526"/>
      <c r="K257" s="537">
        <v>65.252880000000005</v>
      </c>
      <c r="L257" s="528"/>
      <c r="M257" s="526"/>
      <c r="N257" s="541">
        <v>349.66</v>
      </c>
      <c r="O257" s="526"/>
      <c r="P257" s="529">
        <v>22816.32</v>
      </c>
    </row>
    <row r="258" spans="1:16" x14ac:dyDescent="0.25">
      <c r="A258" s="530"/>
      <c r="B258" s="524" t="s">
        <v>1352</v>
      </c>
      <c r="C258" s="1247" t="s">
        <v>1353</v>
      </c>
      <c r="D258" s="1247"/>
      <c r="E258" s="1247"/>
      <c r="F258" s="1247"/>
      <c r="G258" s="1247"/>
      <c r="H258" s="525" t="s">
        <v>1151</v>
      </c>
      <c r="I258" s="531">
        <v>0.1</v>
      </c>
      <c r="J258" s="526"/>
      <c r="K258" s="535">
        <v>9.8867999999999991</v>
      </c>
      <c r="L258" s="538">
        <v>8.2200000000000006</v>
      </c>
      <c r="M258" s="539">
        <v>1.1599999999999999</v>
      </c>
      <c r="N258" s="534">
        <v>9.5399999999999991</v>
      </c>
      <c r="O258" s="526"/>
      <c r="P258" s="529">
        <v>94.32</v>
      </c>
    </row>
    <row r="259" spans="1:16" x14ac:dyDescent="0.25">
      <c r="A259" s="530"/>
      <c r="B259" s="524" t="s">
        <v>1354</v>
      </c>
      <c r="C259" s="1247" t="s">
        <v>1355</v>
      </c>
      <c r="D259" s="1247"/>
      <c r="E259" s="1247"/>
      <c r="F259" s="1247"/>
      <c r="G259" s="1247"/>
      <c r="H259" s="525" t="s">
        <v>1151</v>
      </c>
      <c r="I259" s="536">
        <v>2.0499999999999998</v>
      </c>
      <c r="J259" s="526"/>
      <c r="K259" s="535">
        <v>202.67939999999999</v>
      </c>
      <c r="L259" s="532"/>
      <c r="M259" s="533"/>
      <c r="N259" s="534">
        <v>1475.04</v>
      </c>
      <c r="O259" s="526"/>
      <c r="P259" s="529">
        <v>298960.21999999997</v>
      </c>
    </row>
    <row r="260" spans="1:16" x14ac:dyDescent="0.25">
      <c r="A260" s="540"/>
      <c r="B260" s="524" t="s">
        <v>1191</v>
      </c>
      <c r="C260" s="1247" t="s">
        <v>1192</v>
      </c>
      <c r="D260" s="1247"/>
      <c r="E260" s="1247"/>
      <c r="F260" s="1247"/>
      <c r="G260" s="1247"/>
      <c r="H260" s="525" t="s">
        <v>1148</v>
      </c>
      <c r="I260" s="536">
        <v>2.0499999999999998</v>
      </c>
      <c r="J260" s="526"/>
      <c r="K260" s="535">
        <v>202.67939999999999</v>
      </c>
      <c r="L260" s="528"/>
      <c r="M260" s="526"/>
      <c r="N260" s="541">
        <v>373.94</v>
      </c>
      <c r="O260" s="526"/>
      <c r="P260" s="529">
        <v>75789.929999999993</v>
      </c>
    </row>
    <row r="261" spans="1:16" x14ac:dyDescent="0.25">
      <c r="A261" s="530"/>
      <c r="B261" s="524" t="s">
        <v>1356</v>
      </c>
      <c r="C261" s="1247" t="s">
        <v>1357</v>
      </c>
      <c r="D261" s="1247"/>
      <c r="E261" s="1247"/>
      <c r="F261" s="1247"/>
      <c r="G261" s="1247"/>
      <c r="H261" s="525" t="s">
        <v>1151</v>
      </c>
      <c r="I261" s="531">
        <v>1.6</v>
      </c>
      <c r="J261" s="526"/>
      <c r="K261" s="535">
        <v>158.18879999999999</v>
      </c>
      <c r="L261" s="532"/>
      <c r="M261" s="533"/>
      <c r="N261" s="534">
        <v>1475.04</v>
      </c>
      <c r="O261" s="526"/>
      <c r="P261" s="529">
        <v>233334.81</v>
      </c>
    </row>
    <row r="262" spans="1:16" x14ac:dyDescent="0.25">
      <c r="A262" s="540"/>
      <c r="B262" s="524" t="s">
        <v>1191</v>
      </c>
      <c r="C262" s="1247" t="s">
        <v>1192</v>
      </c>
      <c r="D262" s="1247"/>
      <c r="E262" s="1247"/>
      <c r="F262" s="1247"/>
      <c r="G262" s="1247"/>
      <c r="H262" s="525" t="s">
        <v>1148</v>
      </c>
      <c r="I262" s="531">
        <v>1.6</v>
      </c>
      <c r="J262" s="526"/>
      <c r="K262" s="535">
        <v>158.18879999999999</v>
      </c>
      <c r="L262" s="528"/>
      <c r="M262" s="526"/>
      <c r="N262" s="541">
        <v>373.94</v>
      </c>
      <c r="O262" s="526"/>
      <c r="P262" s="529">
        <v>59153.120000000003</v>
      </c>
    </row>
    <row r="263" spans="1:16" x14ac:dyDescent="0.25">
      <c r="A263" s="530"/>
      <c r="B263" s="524" t="s">
        <v>1358</v>
      </c>
      <c r="C263" s="1247" t="s">
        <v>1359</v>
      </c>
      <c r="D263" s="1247"/>
      <c r="E263" s="1247"/>
      <c r="F263" s="1247"/>
      <c r="G263" s="1247"/>
      <c r="H263" s="525" t="s">
        <v>1151</v>
      </c>
      <c r="I263" s="536">
        <v>0.68</v>
      </c>
      <c r="J263" s="526"/>
      <c r="K263" s="537">
        <v>67.230239999999995</v>
      </c>
      <c r="L263" s="542">
        <v>8883.76</v>
      </c>
      <c r="M263" s="539">
        <v>1.27</v>
      </c>
      <c r="N263" s="534">
        <v>11282.38</v>
      </c>
      <c r="O263" s="526"/>
      <c r="P263" s="529">
        <v>758517.12</v>
      </c>
    </row>
    <row r="264" spans="1:16" x14ac:dyDescent="0.25">
      <c r="A264" s="540"/>
      <c r="B264" s="524" t="s">
        <v>1346</v>
      </c>
      <c r="C264" s="1247" t="s">
        <v>1347</v>
      </c>
      <c r="D264" s="1247"/>
      <c r="E264" s="1247"/>
      <c r="F264" s="1247"/>
      <c r="G264" s="1247"/>
      <c r="H264" s="525" t="s">
        <v>1148</v>
      </c>
      <c r="I264" s="536">
        <v>0.68</v>
      </c>
      <c r="J264" s="526"/>
      <c r="K264" s="537">
        <v>67.230239999999995</v>
      </c>
      <c r="L264" s="528"/>
      <c r="M264" s="526"/>
      <c r="N264" s="541">
        <v>497.78</v>
      </c>
      <c r="O264" s="526"/>
      <c r="P264" s="529">
        <v>33465.870000000003</v>
      </c>
    </row>
    <row r="265" spans="1:16" x14ac:dyDescent="0.25">
      <c r="A265" s="530"/>
      <c r="B265" s="524" t="s">
        <v>1206</v>
      </c>
      <c r="C265" s="1247" t="s">
        <v>1207</v>
      </c>
      <c r="D265" s="1247"/>
      <c r="E265" s="1247"/>
      <c r="F265" s="1247"/>
      <c r="G265" s="1247"/>
      <c r="H265" s="525" t="s">
        <v>1151</v>
      </c>
      <c r="I265" s="536">
        <v>0.71</v>
      </c>
      <c r="J265" s="526"/>
      <c r="K265" s="537">
        <v>70.196280000000002</v>
      </c>
      <c r="L265" s="542">
        <v>1043.1400000000001</v>
      </c>
      <c r="M265" s="539">
        <v>1.27</v>
      </c>
      <c r="N265" s="534">
        <v>1324.79</v>
      </c>
      <c r="O265" s="526"/>
      <c r="P265" s="529">
        <v>92995.33</v>
      </c>
    </row>
    <row r="266" spans="1:16" x14ac:dyDescent="0.25">
      <c r="A266" s="540"/>
      <c r="B266" s="524" t="s">
        <v>1208</v>
      </c>
      <c r="C266" s="1247" t="s">
        <v>1209</v>
      </c>
      <c r="D266" s="1247"/>
      <c r="E266" s="1247"/>
      <c r="F266" s="1247"/>
      <c r="G266" s="1247"/>
      <c r="H266" s="525" t="s">
        <v>1148</v>
      </c>
      <c r="I266" s="536">
        <v>0.71</v>
      </c>
      <c r="J266" s="526"/>
      <c r="K266" s="537">
        <v>70.196280000000002</v>
      </c>
      <c r="L266" s="528"/>
      <c r="M266" s="526"/>
      <c r="N266" s="541">
        <v>325.38</v>
      </c>
      <c r="O266" s="526"/>
      <c r="P266" s="529">
        <v>22840.47</v>
      </c>
    </row>
    <row r="267" spans="1:16" x14ac:dyDescent="0.25">
      <c r="A267" s="523"/>
      <c r="B267" s="524" t="s">
        <v>36</v>
      </c>
      <c r="C267" s="1247" t="s">
        <v>134</v>
      </c>
      <c r="D267" s="1247"/>
      <c r="E267" s="1247"/>
      <c r="F267" s="1247"/>
      <c r="G267" s="1247"/>
      <c r="H267" s="525"/>
      <c r="I267" s="526"/>
      <c r="J267" s="526"/>
      <c r="K267" s="526"/>
      <c r="L267" s="528"/>
      <c r="M267" s="526"/>
      <c r="N267" s="528"/>
      <c r="O267" s="526"/>
      <c r="P267" s="529">
        <v>23133.39</v>
      </c>
    </row>
    <row r="268" spans="1:16" x14ac:dyDescent="0.25">
      <c r="A268" s="530"/>
      <c r="B268" s="524" t="s">
        <v>1360</v>
      </c>
      <c r="C268" s="1247" t="s">
        <v>1361</v>
      </c>
      <c r="D268" s="1247"/>
      <c r="E268" s="1247"/>
      <c r="F268" s="1247"/>
      <c r="G268" s="1247"/>
      <c r="H268" s="525" t="s">
        <v>1164</v>
      </c>
      <c r="I268" s="535">
        <v>2.8E-3</v>
      </c>
      <c r="J268" s="526"/>
      <c r="K268" s="569">
        <v>0.27683039999999998</v>
      </c>
      <c r="L268" s="542">
        <v>62186.75</v>
      </c>
      <c r="M268" s="539">
        <v>1.1599999999999999</v>
      </c>
      <c r="N268" s="534">
        <v>72136.63</v>
      </c>
      <c r="O268" s="526"/>
      <c r="P268" s="529">
        <v>19969.61</v>
      </c>
    </row>
    <row r="269" spans="1:16" x14ac:dyDescent="0.25">
      <c r="A269" s="530"/>
      <c r="B269" s="524" t="s">
        <v>1210</v>
      </c>
      <c r="C269" s="1247" t="s">
        <v>1211</v>
      </c>
      <c r="D269" s="1247"/>
      <c r="E269" s="1247"/>
      <c r="F269" s="1247"/>
      <c r="G269" s="1247"/>
      <c r="H269" s="525" t="s">
        <v>1212</v>
      </c>
      <c r="I269" s="531">
        <v>3.2</v>
      </c>
      <c r="J269" s="526"/>
      <c r="K269" s="535">
        <v>316.37759999999997</v>
      </c>
      <c r="L269" s="538">
        <v>35.71</v>
      </c>
      <c r="M269" s="539">
        <v>0.28000000000000003</v>
      </c>
      <c r="N269" s="534">
        <v>10</v>
      </c>
      <c r="O269" s="526"/>
      <c r="P269" s="529">
        <v>3163.78</v>
      </c>
    </row>
    <row r="270" spans="1:16" x14ac:dyDescent="0.25">
      <c r="A270" s="544" t="s">
        <v>1239</v>
      </c>
      <c r="B270" s="545" t="s">
        <v>1362</v>
      </c>
      <c r="C270" s="1250" t="s">
        <v>1363</v>
      </c>
      <c r="D270" s="1250"/>
      <c r="E270" s="1250"/>
      <c r="F270" s="1250"/>
      <c r="G270" s="1250"/>
      <c r="H270" s="546" t="s">
        <v>1164</v>
      </c>
      <c r="I270" s="547">
        <v>1</v>
      </c>
      <c r="J270" s="548"/>
      <c r="K270" s="549">
        <v>98.867999999999995</v>
      </c>
      <c r="L270" s="550"/>
      <c r="M270" s="548"/>
      <c r="N270" s="550"/>
      <c r="O270" s="548"/>
      <c r="P270" s="551"/>
    </row>
    <row r="271" spans="1:16" x14ac:dyDescent="0.25">
      <c r="A271" s="544" t="s">
        <v>1364</v>
      </c>
      <c r="B271" s="545" t="s">
        <v>1365</v>
      </c>
      <c r="C271" s="1250" t="s">
        <v>1366</v>
      </c>
      <c r="D271" s="1250"/>
      <c r="E271" s="1250"/>
      <c r="F271" s="1250"/>
      <c r="G271" s="1250"/>
      <c r="H271" s="546" t="s">
        <v>1164</v>
      </c>
      <c r="I271" s="547">
        <v>0</v>
      </c>
      <c r="J271" s="548"/>
      <c r="K271" s="547">
        <v>0</v>
      </c>
      <c r="L271" s="550"/>
      <c r="M271" s="548"/>
      <c r="N271" s="550"/>
      <c r="O271" s="548"/>
      <c r="P271" s="551"/>
    </row>
    <row r="272" spans="1:16" x14ac:dyDescent="0.25">
      <c r="A272" s="552"/>
      <c r="B272" s="553"/>
      <c r="C272" s="1248" t="s">
        <v>1154</v>
      </c>
      <c r="D272" s="1248"/>
      <c r="E272" s="1248"/>
      <c r="F272" s="1248"/>
      <c r="G272" s="1248"/>
      <c r="H272" s="516"/>
      <c r="I272" s="517"/>
      <c r="J272" s="517"/>
      <c r="K272" s="517"/>
      <c r="L272" s="520"/>
      <c r="M272" s="517"/>
      <c r="N272" s="554"/>
      <c r="O272" s="517"/>
      <c r="P272" s="555">
        <v>2558755.0099999998</v>
      </c>
    </row>
    <row r="273" spans="1:16" x14ac:dyDescent="0.25">
      <c r="A273" s="540"/>
      <c r="B273" s="524"/>
      <c r="C273" s="1247" t="s">
        <v>1155</v>
      </c>
      <c r="D273" s="1247"/>
      <c r="E273" s="1247"/>
      <c r="F273" s="1247"/>
      <c r="G273" s="1247"/>
      <c r="H273" s="525"/>
      <c r="I273" s="526"/>
      <c r="J273" s="526"/>
      <c r="K273" s="526"/>
      <c r="L273" s="528"/>
      <c r="M273" s="526"/>
      <c r="N273" s="528"/>
      <c r="O273" s="526"/>
      <c r="P273" s="529">
        <v>715110.78</v>
      </c>
    </row>
    <row r="274" spans="1:16" x14ac:dyDescent="0.25">
      <c r="A274" s="540"/>
      <c r="B274" s="524" t="s">
        <v>1295</v>
      </c>
      <c r="C274" s="1247" t="s">
        <v>1296</v>
      </c>
      <c r="D274" s="1247"/>
      <c r="E274" s="1247"/>
      <c r="F274" s="1247"/>
      <c r="G274" s="1247"/>
      <c r="H274" s="525" t="s">
        <v>1158</v>
      </c>
      <c r="I274" s="543">
        <v>147</v>
      </c>
      <c r="J274" s="526"/>
      <c r="K274" s="543">
        <v>147</v>
      </c>
      <c r="L274" s="528"/>
      <c r="M274" s="526"/>
      <c r="N274" s="528"/>
      <c r="O274" s="526"/>
      <c r="P274" s="529">
        <v>1051212.8500000001</v>
      </c>
    </row>
    <row r="275" spans="1:16" x14ac:dyDescent="0.25">
      <c r="A275" s="540"/>
      <c r="B275" s="524" t="s">
        <v>1297</v>
      </c>
      <c r="C275" s="1247" t="s">
        <v>1298</v>
      </c>
      <c r="D275" s="1247"/>
      <c r="E275" s="1247"/>
      <c r="F275" s="1247"/>
      <c r="G275" s="1247"/>
      <c r="H275" s="525" t="s">
        <v>1158</v>
      </c>
      <c r="I275" s="543">
        <v>134</v>
      </c>
      <c r="J275" s="526"/>
      <c r="K275" s="543">
        <v>134</v>
      </c>
      <c r="L275" s="528"/>
      <c r="M275" s="526"/>
      <c r="N275" s="528"/>
      <c r="O275" s="526"/>
      <c r="P275" s="529">
        <v>958248.45</v>
      </c>
    </row>
    <row r="276" spans="1:16" x14ac:dyDescent="0.25">
      <c r="A276" s="556"/>
      <c r="B276" s="557"/>
      <c r="C276" s="1248" t="s">
        <v>1161</v>
      </c>
      <c r="D276" s="1248"/>
      <c r="E276" s="1248"/>
      <c r="F276" s="1248"/>
      <c r="G276" s="1248"/>
      <c r="H276" s="516"/>
      <c r="I276" s="517"/>
      <c r="J276" s="517"/>
      <c r="K276" s="517"/>
      <c r="L276" s="520"/>
      <c r="M276" s="517"/>
      <c r="N276" s="554">
        <v>46205.21</v>
      </c>
      <c r="O276" s="517"/>
      <c r="P276" s="555">
        <v>4568216.3099999996</v>
      </c>
    </row>
    <row r="277" spans="1:16" x14ac:dyDescent="0.25">
      <c r="A277" s="558"/>
      <c r="B277" s="559"/>
      <c r="C277" s="559"/>
      <c r="D277" s="559"/>
      <c r="E277" s="559"/>
      <c r="F277" s="559"/>
      <c r="G277" s="559"/>
      <c r="H277" s="560"/>
      <c r="I277" s="561"/>
      <c r="J277" s="561"/>
      <c r="K277" s="561"/>
      <c r="L277" s="562"/>
      <c r="M277" s="561"/>
      <c r="N277" s="562"/>
      <c r="O277" s="561"/>
      <c r="P277" s="563"/>
    </row>
    <row r="278" spans="1:16" x14ac:dyDescent="0.25">
      <c r="A278" s="514" t="s">
        <v>93</v>
      </c>
      <c r="B278" s="515" t="s">
        <v>1367</v>
      </c>
      <c r="C278" s="1249" t="s">
        <v>1368</v>
      </c>
      <c r="D278" s="1249"/>
      <c r="E278" s="1249"/>
      <c r="F278" s="1249"/>
      <c r="G278" s="1249"/>
      <c r="H278" s="516" t="s">
        <v>1164</v>
      </c>
      <c r="I278" s="517">
        <v>9482.4599999999991</v>
      </c>
      <c r="J278" s="518">
        <v>1</v>
      </c>
      <c r="K278" s="570">
        <v>9482.4599999999991</v>
      </c>
      <c r="L278" s="554">
        <v>5576.32</v>
      </c>
      <c r="M278" s="570">
        <v>1.25</v>
      </c>
      <c r="N278" s="564">
        <v>6970.4</v>
      </c>
      <c r="O278" s="517"/>
      <c r="P278" s="555">
        <v>66096539.18</v>
      </c>
    </row>
    <row r="279" spans="1:16" x14ac:dyDescent="0.25">
      <c r="A279" s="556"/>
      <c r="B279" s="557"/>
      <c r="C279" s="1248" t="s">
        <v>1161</v>
      </c>
      <c r="D279" s="1248"/>
      <c r="E279" s="1248"/>
      <c r="F279" s="1248"/>
      <c r="G279" s="1248"/>
      <c r="H279" s="516"/>
      <c r="I279" s="517"/>
      <c r="J279" s="517"/>
      <c r="K279" s="517"/>
      <c r="L279" s="520"/>
      <c r="M279" s="517"/>
      <c r="N279" s="520"/>
      <c r="O279" s="517"/>
      <c r="P279" s="555">
        <v>66096539.18</v>
      </c>
    </row>
    <row r="280" spans="1:16" x14ac:dyDescent="0.25">
      <c r="A280" s="558"/>
      <c r="B280" s="559"/>
      <c r="C280" s="559"/>
      <c r="D280" s="559"/>
      <c r="E280" s="559"/>
      <c r="F280" s="559"/>
      <c r="G280" s="559"/>
      <c r="H280" s="560"/>
      <c r="I280" s="561"/>
      <c r="J280" s="561"/>
      <c r="K280" s="561"/>
      <c r="L280" s="562"/>
      <c r="M280" s="561"/>
      <c r="N280" s="562"/>
      <c r="O280" s="561"/>
      <c r="P280" s="563"/>
    </row>
    <row r="281" spans="1:16" x14ac:dyDescent="0.25">
      <c r="A281" s="514" t="s">
        <v>96</v>
      </c>
      <c r="B281" s="515" t="s">
        <v>1369</v>
      </c>
      <c r="C281" s="1249" t="s">
        <v>1370</v>
      </c>
      <c r="D281" s="1249"/>
      <c r="E281" s="1249"/>
      <c r="F281" s="1249"/>
      <c r="G281" s="1249"/>
      <c r="H281" s="516" t="s">
        <v>1164</v>
      </c>
      <c r="I281" s="517">
        <v>98.867999999999995</v>
      </c>
      <c r="J281" s="518">
        <v>1</v>
      </c>
      <c r="K281" s="519">
        <v>98.867999999999995</v>
      </c>
      <c r="L281" s="520"/>
      <c r="M281" s="517"/>
      <c r="N281" s="564">
        <v>38730.31</v>
      </c>
      <c r="O281" s="517"/>
      <c r="P281" s="555">
        <v>3829188.29</v>
      </c>
    </row>
    <row r="282" spans="1:16" x14ac:dyDescent="0.25">
      <c r="A282" s="540" t="s">
        <v>96</v>
      </c>
      <c r="B282" s="524" t="s">
        <v>1369</v>
      </c>
      <c r="C282" s="1247" t="s">
        <v>1371</v>
      </c>
      <c r="D282" s="1247"/>
      <c r="E282" s="1247"/>
      <c r="F282" s="1247"/>
      <c r="G282" s="1247"/>
      <c r="H282" s="525" t="s">
        <v>1164</v>
      </c>
      <c r="I282" s="527">
        <v>98.867999999999995</v>
      </c>
      <c r="J282" s="526"/>
      <c r="K282" s="527">
        <v>98.867999999999995</v>
      </c>
      <c r="L282" s="534">
        <v>26169.13</v>
      </c>
      <c r="M282" s="536">
        <v>1.48</v>
      </c>
      <c r="N282" s="534">
        <v>38730.31</v>
      </c>
      <c r="O282" s="526"/>
      <c r="P282" s="529">
        <v>3829188.29</v>
      </c>
    </row>
    <row r="283" spans="1:16" ht="22.5" x14ac:dyDescent="0.25">
      <c r="A283" s="540" t="s">
        <v>1372</v>
      </c>
      <c r="B283" s="524" t="s">
        <v>1373</v>
      </c>
      <c r="C283" s="1247" t="s">
        <v>1303</v>
      </c>
      <c r="D283" s="1247"/>
      <c r="E283" s="1247"/>
      <c r="F283" s="1247"/>
      <c r="G283" s="1247"/>
      <c r="H283" s="525" t="s">
        <v>1304</v>
      </c>
      <c r="I283" s="526"/>
      <c r="J283" s="526"/>
      <c r="K283" s="527">
        <v>101.834</v>
      </c>
      <c r="L283" s="528"/>
      <c r="M283" s="526"/>
      <c r="N283" s="541">
        <v>155.02000000000001</v>
      </c>
      <c r="O283" s="543">
        <v>-1</v>
      </c>
      <c r="P283" s="529">
        <v>-15786.31</v>
      </c>
    </row>
    <row r="284" spans="1:16" ht="22.5" x14ac:dyDescent="0.25">
      <c r="A284" s="540" t="s">
        <v>1374</v>
      </c>
      <c r="B284" s="524" t="s">
        <v>1375</v>
      </c>
      <c r="C284" s="1247" t="s">
        <v>1376</v>
      </c>
      <c r="D284" s="1247"/>
      <c r="E284" s="1247"/>
      <c r="F284" s="1247"/>
      <c r="G284" s="1247"/>
      <c r="H284" s="525" t="s">
        <v>1304</v>
      </c>
      <c r="I284" s="526"/>
      <c r="J284" s="526"/>
      <c r="K284" s="527">
        <v>101.834</v>
      </c>
      <c r="L284" s="528"/>
      <c r="M284" s="526"/>
      <c r="N284" s="541">
        <v>371.13</v>
      </c>
      <c r="O284" s="526"/>
      <c r="P284" s="529">
        <v>37793.65</v>
      </c>
    </row>
    <row r="285" spans="1:16" x14ac:dyDescent="0.25">
      <c r="A285" s="556"/>
      <c r="B285" s="557"/>
      <c r="C285" s="1248" t="s">
        <v>1161</v>
      </c>
      <c r="D285" s="1248"/>
      <c r="E285" s="1248"/>
      <c r="F285" s="1248"/>
      <c r="G285" s="1248"/>
      <c r="H285" s="516"/>
      <c r="I285" s="517"/>
      <c r="J285" s="517"/>
      <c r="K285" s="517"/>
      <c r="L285" s="520"/>
      <c r="M285" s="517"/>
      <c r="N285" s="520"/>
      <c r="O285" s="517"/>
      <c r="P285" s="555">
        <v>3851195.63</v>
      </c>
    </row>
    <row r="286" spans="1:16" x14ac:dyDescent="0.25">
      <c r="A286" s="558"/>
      <c r="B286" s="559"/>
      <c r="C286" s="559"/>
      <c r="D286" s="559"/>
      <c r="E286" s="559"/>
      <c r="F286" s="559"/>
      <c r="G286" s="559"/>
      <c r="H286" s="560"/>
      <c r="I286" s="561"/>
      <c r="J286" s="561"/>
      <c r="K286" s="561"/>
      <c r="L286" s="562"/>
      <c r="M286" s="561"/>
      <c r="N286" s="562"/>
      <c r="O286" s="561"/>
      <c r="P286" s="563"/>
    </row>
    <row r="287" spans="1:16" x14ac:dyDescent="0.25">
      <c r="A287" s="514" t="s">
        <v>98</v>
      </c>
      <c r="B287" s="515" t="s">
        <v>1377</v>
      </c>
      <c r="C287" s="1249" t="s">
        <v>1378</v>
      </c>
      <c r="D287" s="1249"/>
      <c r="E287" s="1249"/>
      <c r="F287" s="1249"/>
      <c r="G287" s="1249"/>
      <c r="H287" s="516" t="s">
        <v>1217</v>
      </c>
      <c r="I287" s="517">
        <v>98.867999999999995</v>
      </c>
      <c r="J287" s="518">
        <v>2</v>
      </c>
      <c r="K287" s="519">
        <v>197.73599999999999</v>
      </c>
      <c r="L287" s="520"/>
      <c r="M287" s="517"/>
      <c r="N287" s="521"/>
      <c r="O287" s="517"/>
      <c r="P287" s="522"/>
    </row>
    <row r="288" spans="1:16" x14ac:dyDescent="0.25">
      <c r="A288" s="523"/>
      <c r="B288" s="524" t="s">
        <v>23</v>
      </c>
      <c r="C288" s="1247" t="s">
        <v>1203</v>
      </c>
      <c r="D288" s="1247"/>
      <c r="E288" s="1247"/>
      <c r="F288" s="1247"/>
      <c r="G288" s="1247"/>
      <c r="H288" s="525" t="s">
        <v>1148</v>
      </c>
      <c r="I288" s="526"/>
      <c r="J288" s="526"/>
      <c r="K288" s="537">
        <v>57.343440000000001</v>
      </c>
      <c r="L288" s="528"/>
      <c r="M288" s="526"/>
      <c r="N288" s="528"/>
      <c r="O288" s="526"/>
      <c r="P288" s="529">
        <v>16151.93</v>
      </c>
    </row>
    <row r="289" spans="1:16" x14ac:dyDescent="0.25">
      <c r="A289" s="530"/>
      <c r="B289" s="524" t="s">
        <v>1379</v>
      </c>
      <c r="C289" s="1247" t="s">
        <v>1380</v>
      </c>
      <c r="D289" s="1247"/>
      <c r="E289" s="1247"/>
      <c r="F289" s="1247"/>
      <c r="G289" s="1247"/>
      <c r="H289" s="525" t="s">
        <v>1148</v>
      </c>
      <c r="I289" s="536">
        <v>0.28999999999999998</v>
      </c>
      <c r="J289" s="526"/>
      <c r="K289" s="537">
        <v>57.343440000000001</v>
      </c>
      <c r="L289" s="532"/>
      <c r="M289" s="533"/>
      <c r="N289" s="534">
        <v>281.67</v>
      </c>
      <c r="O289" s="526"/>
      <c r="P289" s="529">
        <v>16151.93</v>
      </c>
    </row>
    <row r="290" spans="1:16" x14ac:dyDescent="0.25">
      <c r="A290" s="523"/>
      <c r="B290" s="524" t="s">
        <v>28</v>
      </c>
      <c r="C290" s="1247" t="s">
        <v>132</v>
      </c>
      <c r="D290" s="1247"/>
      <c r="E290" s="1247"/>
      <c r="F290" s="1247"/>
      <c r="G290" s="1247"/>
      <c r="H290" s="525"/>
      <c r="I290" s="526"/>
      <c r="J290" s="526"/>
      <c r="K290" s="526"/>
      <c r="L290" s="528"/>
      <c r="M290" s="526"/>
      <c r="N290" s="528"/>
      <c r="O290" s="526"/>
      <c r="P290" s="529">
        <v>207215.71</v>
      </c>
    </row>
    <row r="291" spans="1:16" x14ac:dyDescent="0.25">
      <c r="A291" s="523"/>
      <c r="B291" s="524"/>
      <c r="C291" s="1247" t="s">
        <v>1147</v>
      </c>
      <c r="D291" s="1247"/>
      <c r="E291" s="1247"/>
      <c r="F291" s="1247"/>
      <c r="G291" s="1247"/>
      <c r="H291" s="525" t="s">
        <v>1148</v>
      </c>
      <c r="I291" s="526"/>
      <c r="J291" s="526"/>
      <c r="K291" s="537">
        <v>65.252880000000005</v>
      </c>
      <c r="L291" s="528"/>
      <c r="M291" s="526"/>
      <c r="N291" s="528"/>
      <c r="O291" s="526"/>
      <c r="P291" s="529">
        <v>26359.67</v>
      </c>
    </row>
    <row r="292" spans="1:16" x14ac:dyDescent="0.25">
      <c r="A292" s="530"/>
      <c r="B292" s="524" t="s">
        <v>1344</v>
      </c>
      <c r="C292" s="1247" t="s">
        <v>1345</v>
      </c>
      <c r="D292" s="1247"/>
      <c r="E292" s="1247"/>
      <c r="F292" s="1247"/>
      <c r="G292" s="1247"/>
      <c r="H292" s="525" t="s">
        <v>1151</v>
      </c>
      <c r="I292" s="536">
        <v>0.04</v>
      </c>
      <c r="J292" s="526"/>
      <c r="K292" s="537">
        <v>7.90944</v>
      </c>
      <c r="L292" s="542">
        <v>4631.83</v>
      </c>
      <c r="M292" s="539">
        <v>1.23</v>
      </c>
      <c r="N292" s="534">
        <v>5697.15</v>
      </c>
      <c r="O292" s="526"/>
      <c r="P292" s="529">
        <v>45061.27</v>
      </c>
    </row>
    <row r="293" spans="1:16" x14ac:dyDescent="0.25">
      <c r="A293" s="540"/>
      <c r="B293" s="524" t="s">
        <v>1346</v>
      </c>
      <c r="C293" s="1247" t="s">
        <v>1347</v>
      </c>
      <c r="D293" s="1247"/>
      <c r="E293" s="1247"/>
      <c r="F293" s="1247"/>
      <c r="G293" s="1247"/>
      <c r="H293" s="525" t="s">
        <v>1148</v>
      </c>
      <c r="I293" s="536">
        <v>0.04</v>
      </c>
      <c r="J293" s="526"/>
      <c r="K293" s="537">
        <v>7.90944</v>
      </c>
      <c r="L293" s="528"/>
      <c r="M293" s="526"/>
      <c r="N293" s="541">
        <v>497.78</v>
      </c>
      <c r="O293" s="526"/>
      <c r="P293" s="529">
        <v>3937.16</v>
      </c>
    </row>
    <row r="294" spans="1:16" x14ac:dyDescent="0.25">
      <c r="A294" s="530"/>
      <c r="B294" s="524" t="s">
        <v>1354</v>
      </c>
      <c r="C294" s="1247" t="s">
        <v>1355</v>
      </c>
      <c r="D294" s="1247"/>
      <c r="E294" s="1247"/>
      <c r="F294" s="1247"/>
      <c r="G294" s="1247"/>
      <c r="H294" s="525" t="s">
        <v>1151</v>
      </c>
      <c r="I294" s="536">
        <v>0.12</v>
      </c>
      <c r="J294" s="526"/>
      <c r="K294" s="537">
        <v>23.72832</v>
      </c>
      <c r="L294" s="532"/>
      <c r="M294" s="533"/>
      <c r="N294" s="534">
        <v>1475.04</v>
      </c>
      <c r="O294" s="526"/>
      <c r="P294" s="529">
        <v>35000.22</v>
      </c>
    </row>
    <row r="295" spans="1:16" x14ac:dyDescent="0.25">
      <c r="A295" s="540"/>
      <c r="B295" s="524" t="s">
        <v>1191</v>
      </c>
      <c r="C295" s="1247" t="s">
        <v>1192</v>
      </c>
      <c r="D295" s="1247"/>
      <c r="E295" s="1247"/>
      <c r="F295" s="1247"/>
      <c r="G295" s="1247"/>
      <c r="H295" s="525" t="s">
        <v>1148</v>
      </c>
      <c r="I295" s="536">
        <v>0.12</v>
      </c>
      <c r="J295" s="526"/>
      <c r="K295" s="537">
        <v>23.72832</v>
      </c>
      <c r="L295" s="528"/>
      <c r="M295" s="526"/>
      <c r="N295" s="541">
        <v>373.94</v>
      </c>
      <c r="O295" s="526"/>
      <c r="P295" s="529">
        <v>8872.9699999999993</v>
      </c>
    </row>
    <row r="296" spans="1:16" x14ac:dyDescent="0.25">
      <c r="A296" s="530"/>
      <c r="B296" s="524" t="s">
        <v>1356</v>
      </c>
      <c r="C296" s="1247" t="s">
        <v>1357</v>
      </c>
      <c r="D296" s="1247"/>
      <c r="E296" s="1247"/>
      <c r="F296" s="1247"/>
      <c r="G296" s="1247"/>
      <c r="H296" s="525" t="s">
        <v>1151</v>
      </c>
      <c r="I296" s="536">
        <v>0.13</v>
      </c>
      <c r="J296" s="526"/>
      <c r="K296" s="537">
        <v>25.705680000000001</v>
      </c>
      <c r="L296" s="532"/>
      <c r="M296" s="533"/>
      <c r="N296" s="534">
        <v>1475.04</v>
      </c>
      <c r="O296" s="526"/>
      <c r="P296" s="529">
        <v>37916.910000000003</v>
      </c>
    </row>
    <row r="297" spans="1:16" x14ac:dyDescent="0.25">
      <c r="A297" s="540"/>
      <c r="B297" s="524" t="s">
        <v>1191</v>
      </c>
      <c r="C297" s="1247" t="s">
        <v>1192</v>
      </c>
      <c r="D297" s="1247"/>
      <c r="E297" s="1247"/>
      <c r="F297" s="1247"/>
      <c r="G297" s="1247"/>
      <c r="H297" s="525" t="s">
        <v>1148</v>
      </c>
      <c r="I297" s="536">
        <v>0.13</v>
      </c>
      <c r="J297" s="526"/>
      <c r="K297" s="537">
        <v>25.705680000000001</v>
      </c>
      <c r="L297" s="528"/>
      <c r="M297" s="526"/>
      <c r="N297" s="541">
        <v>373.94</v>
      </c>
      <c r="O297" s="526"/>
      <c r="P297" s="529">
        <v>9612.3799999999992</v>
      </c>
    </row>
    <row r="298" spans="1:16" x14ac:dyDescent="0.25">
      <c r="A298" s="530"/>
      <c r="B298" s="524" t="s">
        <v>1358</v>
      </c>
      <c r="C298" s="1247" t="s">
        <v>1359</v>
      </c>
      <c r="D298" s="1247"/>
      <c r="E298" s="1247"/>
      <c r="F298" s="1247"/>
      <c r="G298" s="1247"/>
      <c r="H298" s="525" t="s">
        <v>1151</v>
      </c>
      <c r="I298" s="536">
        <v>0.04</v>
      </c>
      <c r="J298" s="526"/>
      <c r="K298" s="537">
        <v>7.90944</v>
      </c>
      <c r="L298" s="542">
        <v>8883.76</v>
      </c>
      <c r="M298" s="539">
        <v>1.27</v>
      </c>
      <c r="N298" s="534">
        <v>11282.38</v>
      </c>
      <c r="O298" s="526"/>
      <c r="P298" s="529">
        <v>89237.31</v>
      </c>
    </row>
    <row r="299" spans="1:16" x14ac:dyDescent="0.25">
      <c r="A299" s="540"/>
      <c r="B299" s="524" t="s">
        <v>1346</v>
      </c>
      <c r="C299" s="1247" t="s">
        <v>1347</v>
      </c>
      <c r="D299" s="1247"/>
      <c r="E299" s="1247"/>
      <c r="F299" s="1247"/>
      <c r="G299" s="1247"/>
      <c r="H299" s="525" t="s">
        <v>1148</v>
      </c>
      <c r="I299" s="536">
        <v>0.04</v>
      </c>
      <c r="J299" s="526"/>
      <c r="K299" s="537">
        <v>7.90944</v>
      </c>
      <c r="L299" s="528"/>
      <c r="M299" s="526"/>
      <c r="N299" s="541">
        <v>497.78</v>
      </c>
      <c r="O299" s="526"/>
      <c r="P299" s="529">
        <v>3937.16</v>
      </c>
    </row>
    <row r="300" spans="1:16" x14ac:dyDescent="0.25">
      <c r="A300" s="544" t="s">
        <v>1364</v>
      </c>
      <c r="B300" s="545" t="s">
        <v>1365</v>
      </c>
      <c r="C300" s="1250" t="s">
        <v>1366</v>
      </c>
      <c r="D300" s="1250"/>
      <c r="E300" s="1250"/>
      <c r="F300" s="1250"/>
      <c r="G300" s="1250"/>
      <c r="H300" s="546" t="s">
        <v>1164</v>
      </c>
      <c r="I300" s="547">
        <v>0</v>
      </c>
      <c r="J300" s="548"/>
      <c r="K300" s="547">
        <v>0</v>
      </c>
      <c r="L300" s="550"/>
      <c r="M300" s="548"/>
      <c r="N300" s="550"/>
      <c r="O300" s="548"/>
      <c r="P300" s="551"/>
    </row>
    <row r="301" spans="1:16" x14ac:dyDescent="0.25">
      <c r="A301" s="552"/>
      <c r="B301" s="553"/>
      <c r="C301" s="1248" t="s">
        <v>1154</v>
      </c>
      <c r="D301" s="1248"/>
      <c r="E301" s="1248"/>
      <c r="F301" s="1248"/>
      <c r="G301" s="1248"/>
      <c r="H301" s="516"/>
      <c r="I301" s="517"/>
      <c r="J301" s="517"/>
      <c r="K301" s="517"/>
      <c r="L301" s="520"/>
      <c r="M301" s="517"/>
      <c r="N301" s="554"/>
      <c r="O301" s="517"/>
      <c r="P301" s="555">
        <v>249727.31</v>
      </c>
    </row>
    <row r="302" spans="1:16" x14ac:dyDescent="0.25">
      <c r="A302" s="540"/>
      <c r="B302" s="524"/>
      <c r="C302" s="1247" t="s">
        <v>1155</v>
      </c>
      <c r="D302" s="1247"/>
      <c r="E302" s="1247"/>
      <c r="F302" s="1247"/>
      <c r="G302" s="1247"/>
      <c r="H302" s="525"/>
      <c r="I302" s="526"/>
      <c r="J302" s="526"/>
      <c r="K302" s="526"/>
      <c r="L302" s="528"/>
      <c r="M302" s="526"/>
      <c r="N302" s="528"/>
      <c r="O302" s="526"/>
      <c r="P302" s="529">
        <v>42511.6</v>
      </c>
    </row>
    <row r="303" spans="1:16" x14ac:dyDescent="0.25">
      <c r="A303" s="540"/>
      <c r="B303" s="524" t="s">
        <v>1295</v>
      </c>
      <c r="C303" s="1247" t="s">
        <v>1296</v>
      </c>
      <c r="D303" s="1247"/>
      <c r="E303" s="1247"/>
      <c r="F303" s="1247"/>
      <c r="G303" s="1247"/>
      <c r="H303" s="525" t="s">
        <v>1158</v>
      </c>
      <c r="I303" s="543">
        <v>147</v>
      </c>
      <c r="J303" s="526"/>
      <c r="K303" s="543">
        <v>147</v>
      </c>
      <c r="L303" s="528"/>
      <c r="M303" s="526"/>
      <c r="N303" s="528"/>
      <c r="O303" s="526"/>
      <c r="P303" s="529">
        <v>62492.05</v>
      </c>
    </row>
    <row r="304" spans="1:16" x14ac:dyDescent="0.25">
      <c r="A304" s="540"/>
      <c r="B304" s="524" t="s">
        <v>1297</v>
      </c>
      <c r="C304" s="1247" t="s">
        <v>1298</v>
      </c>
      <c r="D304" s="1247"/>
      <c r="E304" s="1247"/>
      <c r="F304" s="1247"/>
      <c r="G304" s="1247"/>
      <c r="H304" s="525" t="s">
        <v>1158</v>
      </c>
      <c r="I304" s="543">
        <v>134</v>
      </c>
      <c r="J304" s="526"/>
      <c r="K304" s="543">
        <v>134</v>
      </c>
      <c r="L304" s="528"/>
      <c r="M304" s="526"/>
      <c r="N304" s="528"/>
      <c r="O304" s="526"/>
      <c r="P304" s="529">
        <v>56965.54</v>
      </c>
    </row>
    <row r="305" spans="1:16" x14ac:dyDescent="0.25">
      <c r="A305" s="556"/>
      <c r="B305" s="557"/>
      <c r="C305" s="1248" t="s">
        <v>1161</v>
      </c>
      <c r="D305" s="1248"/>
      <c r="E305" s="1248"/>
      <c r="F305" s="1248"/>
      <c r="G305" s="1248"/>
      <c r="H305" s="516"/>
      <c r="I305" s="517"/>
      <c r="J305" s="517"/>
      <c r="K305" s="517"/>
      <c r="L305" s="520"/>
      <c r="M305" s="517"/>
      <c r="N305" s="554">
        <v>1867.06</v>
      </c>
      <c r="O305" s="517"/>
      <c r="P305" s="555">
        <v>369184.9</v>
      </c>
    </row>
    <row r="306" spans="1:16" x14ac:dyDescent="0.25">
      <c r="A306" s="558"/>
      <c r="B306" s="559"/>
      <c r="C306" s="559"/>
      <c r="D306" s="559"/>
      <c r="E306" s="559"/>
      <c r="F306" s="559"/>
      <c r="G306" s="559"/>
      <c r="H306" s="560"/>
      <c r="I306" s="561"/>
      <c r="J306" s="561"/>
      <c r="K306" s="561"/>
      <c r="L306" s="562"/>
      <c r="M306" s="561"/>
      <c r="N306" s="562"/>
      <c r="O306" s="561"/>
      <c r="P306" s="563"/>
    </row>
    <row r="307" spans="1:16" x14ac:dyDescent="0.25">
      <c r="A307" s="514" t="s">
        <v>102</v>
      </c>
      <c r="B307" s="515" t="s">
        <v>1367</v>
      </c>
      <c r="C307" s="1249" t="s">
        <v>1368</v>
      </c>
      <c r="D307" s="1249"/>
      <c r="E307" s="1249"/>
      <c r="F307" s="1249"/>
      <c r="G307" s="1249"/>
      <c r="H307" s="516" t="s">
        <v>1164</v>
      </c>
      <c r="I307" s="517">
        <v>2370.85</v>
      </c>
      <c r="J307" s="518">
        <v>1</v>
      </c>
      <c r="K307" s="570">
        <v>2370.85</v>
      </c>
      <c r="L307" s="554">
        <v>5576.32</v>
      </c>
      <c r="M307" s="570">
        <v>1.25</v>
      </c>
      <c r="N307" s="564">
        <v>6970.4</v>
      </c>
      <c r="O307" s="517"/>
      <c r="P307" s="555">
        <v>16525772.84</v>
      </c>
    </row>
    <row r="308" spans="1:16" x14ac:dyDescent="0.25">
      <c r="A308" s="556"/>
      <c r="B308" s="557"/>
      <c r="C308" s="1248" t="s">
        <v>1161</v>
      </c>
      <c r="D308" s="1248"/>
      <c r="E308" s="1248"/>
      <c r="F308" s="1248"/>
      <c r="G308" s="1248"/>
      <c r="H308" s="516"/>
      <c r="I308" s="517"/>
      <c r="J308" s="517"/>
      <c r="K308" s="517"/>
      <c r="L308" s="520"/>
      <c r="M308" s="517"/>
      <c r="N308" s="520"/>
      <c r="O308" s="517"/>
      <c r="P308" s="555">
        <v>16525772.84</v>
      </c>
    </row>
    <row r="309" spans="1:16" x14ac:dyDescent="0.25">
      <c r="A309" s="558"/>
      <c r="B309" s="559"/>
      <c r="C309" s="559"/>
      <c r="D309" s="559"/>
      <c r="E309" s="559"/>
      <c r="F309" s="559"/>
      <c r="G309" s="559"/>
      <c r="H309" s="560"/>
      <c r="I309" s="561"/>
      <c r="J309" s="561"/>
      <c r="K309" s="561"/>
      <c r="L309" s="562"/>
      <c r="M309" s="561"/>
      <c r="N309" s="562"/>
      <c r="O309" s="561"/>
      <c r="P309" s="563"/>
    </row>
    <row r="310" spans="1:16" x14ac:dyDescent="0.25">
      <c r="A310" s="1251" t="s">
        <v>1381</v>
      </c>
      <c r="B310" s="1252"/>
      <c r="C310" s="1252"/>
      <c r="D310" s="1252"/>
      <c r="E310" s="1252"/>
      <c r="F310" s="1252"/>
      <c r="G310" s="1252"/>
      <c r="H310" s="1252"/>
      <c r="I310" s="1252"/>
      <c r="J310" s="1252"/>
      <c r="K310" s="1252"/>
      <c r="L310" s="1252"/>
      <c r="M310" s="1252"/>
      <c r="N310" s="1252"/>
      <c r="O310" s="1252"/>
      <c r="P310" s="1253"/>
    </row>
    <row r="311" spans="1:16" x14ac:dyDescent="0.25">
      <c r="A311" s="514" t="s">
        <v>105</v>
      </c>
      <c r="B311" s="515" t="s">
        <v>1340</v>
      </c>
      <c r="C311" s="1249" t="s">
        <v>1341</v>
      </c>
      <c r="D311" s="1249"/>
      <c r="E311" s="1249"/>
      <c r="F311" s="1249"/>
      <c r="G311" s="1249"/>
      <c r="H311" s="516" t="s">
        <v>1217</v>
      </c>
      <c r="I311" s="517">
        <v>98.867999999999995</v>
      </c>
      <c r="J311" s="518">
        <v>1</v>
      </c>
      <c r="K311" s="519">
        <v>98.867999999999995</v>
      </c>
      <c r="L311" s="520"/>
      <c r="M311" s="517"/>
      <c r="N311" s="521"/>
      <c r="O311" s="517"/>
      <c r="P311" s="522"/>
    </row>
    <row r="312" spans="1:16" x14ac:dyDescent="0.25">
      <c r="A312" s="523"/>
      <c r="B312" s="524" t="s">
        <v>23</v>
      </c>
      <c r="C312" s="1247" t="s">
        <v>1203</v>
      </c>
      <c r="D312" s="1247"/>
      <c r="E312" s="1247"/>
      <c r="F312" s="1247"/>
      <c r="G312" s="1247"/>
      <c r="H312" s="525" t="s">
        <v>1148</v>
      </c>
      <c r="I312" s="526"/>
      <c r="J312" s="526"/>
      <c r="K312" s="537">
        <v>1486.9747199999999</v>
      </c>
      <c r="L312" s="528"/>
      <c r="M312" s="526"/>
      <c r="N312" s="528"/>
      <c r="O312" s="526"/>
      <c r="P312" s="529">
        <v>467579.2</v>
      </c>
    </row>
    <row r="313" spans="1:16" x14ac:dyDescent="0.25">
      <c r="A313" s="530"/>
      <c r="B313" s="524" t="s">
        <v>1342</v>
      </c>
      <c r="C313" s="1247" t="s">
        <v>1343</v>
      </c>
      <c r="D313" s="1247"/>
      <c r="E313" s="1247"/>
      <c r="F313" s="1247"/>
      <c r="G313" s="1247"/>
      <c r="H313" s="525" t="s">
        <v>1148</v>
      </c>
      <c r="I313" s="536">
        <v>15.04</v>
      </c>
      <c r="J313" s="526"/>
      <c r="K313" s="537">
        <v>1486.9747199999999</v>
      </c>
      <c r="L313" s="532"/>
      <c r="M313" s="533"/>
      <c r="N313" s="534">
        <v>314.45</v>
      </c>
      <c r="O313" s="526"/>
      <c r="P313" s="529">
        <v>467579.2</v>
      </c>
    </row>
    <row r="314" spans="1:16" x14ac:dyDescent="0.25">
      <c r="A314" s="523"/>
      <c r="B314" s="524" t="s">
        <v>28</v>
      </c>
      <c r="C314" s="1247" t="s">
        <v>132</v>
      </c>
      <c r="D314" s="1247"/>
      <c r="E314" s="1247"/>
      <c r="F314" s="1247"/>
      <c r="G314" s="1247"/>
      <c r="H314" s="525"/>
      <c r="I314" s="526"/>
      <c r="J314" s="526"/>
      <c r="K314" s="526"/>
      <c r="L314" s="528"/>
      <c r="M314" s="526"/>
      <c r="N314" s="528"/>
      <c r="O314" s="526"/>
      <c r="P314" s="529">
        <v>1820510.84</v>
      </c>
    </row>
    <row r="315" spans="1:16" x14ac:dyDescent="0.25">
      <c r="A315" s="523"/>
      <c r="B315" s="524"/>
      <c r="C315" s="1247" t="s">
        <v>1147</v>
      </c>
      <c r="D315" s="1247"/>
      <c r="E315" s="1247"/>
      <c r="F315" s="1247"/>
      <c r="G315" s="1247"/>
      <c r="H315" s="525" t="s">
        <v>1148</v>
      </c>
      <c r="I315" s="526"/>
      <c r="J315" s="526"/>
      <c r="K315" s="537">
        <v>630.77783999999997</v>
      </c>
      <c r="L315" s="528"/>
      <c r="M315" s="526"/>
      <c r="N315" s="528"/>
      <c r="O315" s="526"/>
      <c r="P315" s="529">
        <v>247531.58</v>
      </c>
    </row>
    <row r="316" spans="1:16" x14ac:dyDescent="0.25">
      <c r="A316" s="530"/>
      <c r="B316" s="524" t="s">
        <v>1344</v>
      </c>
      <c r="C316" s="1247" t="s">
        <v>1345</v>
      </c>
      <c r="D316" s="1247"/>
      <c r="E316" s="1247"/>
      <c r="F316" s="1247"/>
      <c r="G316" s="1247"/>
      <c r="H316" s="525" t="s">
        <v>1151</v>
      </c>
      <c r="I316" s="536">
        <v>0.68</v>
      </c>
      <c r="J316" s="526"/>
      <c r="K316" s="537">
        <v>67.230239999999995</v>
      </c>
      <c r="L316" s="542">
        <v>4631.83</v>
      </c>
      <c r="M316" s="539">
        <v>1.23</v>
      </c>
      <c r="N316" s="534">
        <v>5697.15</v>
      </c>
      <c r="O316" s="526"/>
      <c r="P316" s="529">
        <v>383020.76</v>
      </c>
    </row>
    <row r="317" spans="1:16" x14ac:dyDescent="0.25">
      <c r="A317" s="540"/>
      <c r="B317" s="524" t="s">
        <v>1346</v>
      </c>
      <c r="C317" s="1247" t="s">
        <v>1347</v>
      </c>
      <c r="D317" s="1247"/>
      <c r="E317" s="1247"/>
      <c r="F317" s="1247"/>
      <c r="G317" s="1247"/>
      <c r="H317" s="525" t="s">
        <v>1148</v>
      </c>
      <c r="I317" s="536">
        <v>0.68</v>
      </c>
      <c r="J317" s="526"/>
      <c r="K317" s="537">
        <v>67.230239999999995</v>
      </c>
      <c r="L317" s="528"/>
      <c r="M317" s="526"/>
      <c r="N317" s="541">
        <v>497.78</v>
      </c>
      <c r="O317" s="526"/>
      <c r="P317" s="529">
        <v>33465.870000000003</v>
      </c>
    </row>
    <row r="318" spans="1:16" x14ac:dyDescent="0.25">
      <c r="A318" s="530"/>
      <c r="B318" s="524" t="s">
        <v>1348</v>
      </c>
      <c r="C318" s="1247" t="s">
        <v>1349</v>
      </c>
      <c r="D318" s="1247"/>
      <c r="E318" s="1247"/>
      <c r="F318" s="1247"/>
      <c r="G318" s="1247"/>
      <c r="H318" s="525" t="s">
        <v>1151</v>
      </c>
      <c r="I318" s="536">
        <v>0.33</v>
      </c>
      <c r="J318" s="526"/>
      <c r="K318" s="537">
        <v>32.626440000000002</v>
      </c>
      <c r="L318" s="542">
        <v>1324.58</v>
      </c>
      <c r="M318" s="539">
        <v>1.24</v>
      </c>
      <c r="N318" s="534">
        <v>1642.48</v>
      </c>
      <c r="O318" s="526"/>
      <c r="P318" s="529">
        <v>53588.28</v>
      </c>
    </row>
    <row r="319" spans="1:16" x14ac:dyDescent="0.25">
      <c r="A319" s="540"/>
      <c r="B319" s="524" t="s">
        <v>1350</v>
      </c>
      <c r="C319" s="1247" t="s">
        <v>1351</v>
      </c>
      <c r="D319" s="1247"/>
      <c r="E319" s="1247"/>
      <c r="F319" s="1247"/>
      <c r="G319" s="1247"/>
      <c r="H319" s="525" t="s">
        <v>1148</v>
      </c>
      <c r="I319" s="536">
        <v>0.66</v>
      </c>
      <c r="J319" s="526"/>
      <c r="K319" s="537">
        <v>65.252880000000005</v>
      </c>
      <c r="L319" s="528"/>
      <c r="M319" s="526"/>
      <c r="N319" s="541">
        <v>349.66</v>
      </c>
      <c r="O319" s="526"/>
      <c r="P319" s="529">
        <v>22816.32</v>
      </c>
    </row>
    <row r="320" spans="1:16" x14ac:dyDescent="0.25">
      <c r="A320" s="530"/>
      <c r="B320" s="524" t="s">
        <v>1352</v>
      </c>
      <c r="C320" s="1247" t="s">
        <v>1353</v>
      </c>
      <c r="D320" s="1247"/>
      <c r="E320" s="1247"/>
      <c r="F320" s="1247"/>
      <c r="G320" s="1247"/>
      <c r="H320" s="525" t="s">
        <v>1151</v>
      </c>
      <c r="I320" s="531">
        <v>0.1</v>
      </c>
      <c r="J320" s="526"/>
      <c r="K320" s="535">
        <v>9.8867999999999991</v>
      </c>
      <c r="L320" s="538">
        <v>8.2200000000000006</v>
      </c>
      <c r="M320" s="539">
        <v>1.1599999999999999</v>
      </c>
      <c r="N320" s="534">
        <v>9.5399999999999991</v>
      </c>
      <c r="O320" s="526"/>
      <c r="P320" s="529">
        <v>94.32</v>
      </c>
    </row>
    <row r="321" spans="1:16" x14ac:dyDescent="0.25">
      <c r="A321" s="530"/>
      <c r="B321" s="524" t="s">
        <v>1354</v>
      </c>
      <c r="C321" s="1247" t="s">
        <v>1355</v>
      </c>
      <c r="D321" s="1247"/>
      <c r="E321" s="1247"/>
      <c r="F321" s="1247"/>
      <c r="G321" s="1247"/>
      <c r="H321" s="525" t="s">
        <v>1151</v>
      </c>
      <c r="I321" s="536">
        <v>2.0499999999999998</v>
      </c>
      <c r="J321" s="526"/>
      <c r="K321" s="535">
        <v>202.67939999999999</v>
      </c>
      <c r="L321" s="532"/>
      <c r="M321" s="533"/>
      <c r="N321" s="534">
        <v>1475.04</v>
      </c>
      <c r="O321" s="526"/>
      <c r="P321" s="529">
        <v>298960.21999999997</v>
      </c>
    </row>
    <row r="322" spans="1:16" x14ac:dyDescent="0.25">
      <c r="A322" s="540"/>
      <c r="B322" s="524" t="s">
        <v>1191</v>
      </c>
      <c r="C322" s="1247" t="s">
        <v>1192</v>
      </c>
      <c r="D322" s="1247"/>
      <c r="E322" s="1247"/>
      <c r="F322" s="1247"/>
      <c r="G322" s="1247"/>
      <c r="H322" s="525" t="s">
        <v>1148</v>
      </c>
      <c r="I322" s="536">
        <v>2.0499999999999998</v>
      </c>
      <c r="J322" s="526"/>
      <c r="K322" s="535">
        <v>202.67939999999999</v>
      </c>
      <c r="L322" s="528"/>
      <c r="M322" s="526"/>
      <c r="N322" s="541">
        <v>373.94</v>
      </c>
      <c r="O322" s="526"/>
      <c r="P322" s="529">
        <v>75789.929999999993</v>
      </c>
    </row>
    <row r="323" spans="1:16" x14ac:dyDescent="0.25">
      <c r="A323" s="530"/>
      <c r="B323" s="524" t="s">
        <v>1356</v>
      </c>
      <c r="C323" s="1247" t="s">
        <v>1357</v>
      </c>
      <c r="D323" s="1247"/>
      <c r="E323" s="1247"/>
      <c r="F323" s="1247"/>
      <c r="G323" s="1247"/>
      <c r="H323" s="525" t="s">
        <v>1151</v>
      </c>
      <c r="I323" s="531">
        <v>1.6</v>
      </c>
      <c r="J323" s="526"/>
      <c r="K323" s="535">
        <v>158.18879999999999</v>
      </c>
      <c r="L323" s="532"/>
      <c r="M323" s="533"/>
      <c r="N323" s="534">
        <v>1475.04</v>
      </c>
      <c r="O323" s="526"/>
      <c r="P323" s="529">
        <v>233334.81</v>
      </c>
    </row>
    <row r="324" spans="1:16" x14ac:dyDescent="0.25">
      <c r="A324" s="540"/>
      <c r="B324" s="524" t="s">
        <v>1191</v>
      </c>
      <c r="C324" s="1247" t="s">
        <v>1192</v>
      </c>
      <c r="D324" s="1247"/>
      <c r="E324" s="1247"/>
      <c r="F324" s="1247"/>
      <c r="G324" s="1247"/>
      <c r="H324" s="525" t="s">
        <v>1148</v>
      </c>
      <c r="I324" s="531">
        <v>1.6</v>
      </c>
      <c r="J324" s="526"/>
      <c r="K324" s="535">
        <v>158.18879999999999</v>
      </c>
      <c r="L324" s="528"/>
      <c r="M324" s="526"/>
      <c r="N324" s="541">
        <v>373.94</v>
      </c>
      <c r="O324" s="526"/>
      <c r="P324" s="529">
        <v>59153.120000000003</v>
      </c>
    </row>
    <row r="325" spans="1:16" x14ac:dyDescent="0.25">
      <c r="A325" s="530"/>
      <c r="B325" s="524" t="s">
        <v>1358</v>
      </c>
      <c r="C325" s="1247" t="s">
        <v>1359</v>
      </c>
      <c r="D325" s="1247"/>
      <c r="E325" s="1247"/>
      <c r="F325" s="1247"/>
      <c r="G325" s="1247"/>
      <c r="H325" s="525" t="s">
        <v>1151</v>
      </c>
      <c r="I325" s="536">
        <v>0.68</v>
      </c>
      <c r="J325" s="526"/>
      <c r="K325" s="537">
        <v>67.230239999999995</v>
      </c>
      <c r="L325" s="542">
        <v>8883.76</v>
      </c>
      <c r="M325" s="539">
        <v>1.27</v>
      </c>
      <c r="N325" s="534">
        <v>11282.38</v>
      </c>
      <c r="O325" s="526"/>
      <c r="P325" s="529">
        <v>758517.12</v>
      </c>
    </row>
    <row r="326" spans="1:16" x14ac:dyDescent="0.25">
      <c r="A326" s="540"/>
      <c r="B326" s="524" t="s">
        <v>1346</v>
      </c>
      <c r="C326" s="1247" t="s">
        <v>1347</v>
      </c>
      <c r="D326" s="1247"/>
      <c r="E326" s="1247"/>
      <c r="F326" s="1247"/>
      <c r="G326" s="1247"/>
      <c r="H326" s="525" t="s">
        <v>1148</v>
      </c>
      <c r="I326" s="536">
        <v>0.68</v>
      </c>
      <c r="J326" s="526"/>
      <c r="K326" s="537">
        <v>67.230239999999995</v>
      </c>
      <c r="L326" s="528"/>
      <c r="M326" s="526"/>
      <c r="N326" s="541">
        <v>497.78</v>
      </c>
      <c r="O326" s="526"/>
      <c r="P326" s="529">
        <v>33465.870000000003</v>
      </c>
    </row>
    <row r="327" spans="1:16" x14ac:dyDescent="0.25">
      <c r="A327" s="530"/>
      <c r="B327" s="524" t="s">
        <v>1206</v>
      </c>
      <c r="C327" s="1247" t="s">
        <v>1207</v>
      </c>
      <c r="D327" s="1247"/>
      <c r="E327" s="1247"/>
      <c r="F327" s="1247"/>
      <c r="G327" s="1247"/>
      <c r="H327" s="525" t="s">
        <v>1151</v>
      </c>
      <c r="I327" s="536">
        <v>0.71</v>
      </c>
      <c r="J327" s="526"/>
      <c r="K327" s="537">
        <v>70.196280000000002</v>
      </c>
      <c r="L327" s="542">
        <v>1043.1400000000001</v>
      </c>
      <c r="M327" s="539">
        <v>1.27</v>
      </c>
      <c r="N327" s="534">
        <v>1324.79</v>
      </c>
      <c r="O327" s="526"/>
      <c r="P327" s="529">
        <v>92995.33</v>
      </c>
    </row>
    <row r="328" spans="1:16" x14ac:dyDescent="0.25">
      <c r="A328" s="540"/>
      <c r="B328" s="524" t="s">
        <v>1208</v>
      </c>
      <c r="C328" s="1247" t="s">
        <v>1209</v>
      </c>
      <c r="D328" s="1247"/>
      <c r="E328" s="1247"/>
      <c r="F328" s="1247"/>
      <c r="G328" s="1247"/>
      <c r="H328" s="525" t="s">
        <v>1148</v>
      </c>
      <c r="I328" s="536">
        <v>0.71</v>
      </c>
      <c r="J328" s="526"/>
      <c r="K328" s="537">
        <v>70.196280000000002</v>
      </c>
      <c r="L328" s="528"/>
      <c r="M328" s="526"/>
      <c r="N328" s="541">
        <v>325.38</v>
      </c>
      <c r="O328" s="526"/>
      <c r="P328" s="529">
        <v>22840.47</v>
      </c>
    </row>
    <row r="329" spans="1:16" x14ac:dyDescent="0.25">
      <c r="A329" s="523"/>
      <c r="B329" s="524" t="s">
        <v>36</v>
      </c>
      <c r="C329" s="1247" t="s">
        <v>134</v>
      </c>
      <c r="D329" s="1247"/>
      <c r="E329" s="1247"/>
      <c r="F329" s="1247"/>
      <c r="G329" s="1247"/>
      <c r="H329" s="525"/>
      <c r="I329" s="526"/>
      <c r="J329" s="526"/>
      <c r="K329" s="526"/>
      <c r="L329" s="528"/>
      <c r="M329" s="526"/>
      <c r="N329" s="528"/>
      <c r="O329" s="526"/>
      <c r="P329" s="529">
        <v>23133.39</v>
      </c>
    </row>
    <row r="330" spans="1:16" x14ac:dyDescent="0.25">
      <c r="A330" s="530"/>
      <c r="B330" s="524" t="s">
        <v>1360</v>
      </c>
      <c r="C330" s="1247" t="s">
        <v>1361</v>
      </c>
      <c r="D330" s="1247"/>
      <c r="E330" s="1247"/>
      <c r="F330" s="1247"/>
      <c r="G330" s="1247"/>
      <c r="H330" s="525" t="s">
        <v>1164</v>
      </c>
      <c r="I330" s="535">
        <v>2.8E-3</v>
      </c>
      <c r="J330" s="526"/>
      <c r="K330" s="569">
        <v>0.27683039999999998</v>
      </c>
      <c r="L330" s="542">
        <v>62186.75</v>
      </c>
      <c r="M330" s="539">
        <v>1.1599999999999999</v>
      </c>
      <c r="N330" s="534">
        <v>72136.63</v>
      </c>
      <c r="O330" s="526"/>
      <c r="P330" s="529">
        <v>19969.61</v>
      </c>
    </row>
    <row r="331" spans="1:16" x14ac:dyDescent="0.25">
      <c r="A331" s="530"/>
      <c r="B331" s="524" t="s">
        <v>1210</v>
      </c>
      <c r="C331" s="1247" t="s">
        <v>1211</v>
      </c>
      <c r="D331" s="1247"/>
      <c r="E331" s="1247"/>
      <c r="F331" s="1247"/>
      <c r="G331" s="1247"/>
      <c r="H331" s="525" t="s">
        <v>1212</v>
      </c>
      <c r="I331" s="531">
        <v>3.2</v>
      </c>
      <c r="J331" s="526"/>
      <c r="K331" s="535">
        <v>316.37759999999997</v>
      </c>
      <c r="L331" s="538">
        <v>35.71</v>
      </c>
      <c r="M331" s="539">
        <v>0.28000000000000003</v>
      </c>
      <c r="N331" s="534">
        <v>10</v>
      </c>
      <c r="O331" s="526"/>
      <c r="P331" s="529">
        <v>3163.78</v>
      </c>
    </row>
    <row r="332" spans="1:16" x14ac:dyDescent="0.25">
      <c r="A332" s="544" t="s">
        <v>1239</v>
      </c>
      <c r="B332" s="545" t="s">
        <v>1362</v>
      </c>
      <c r="C332" s="1250" t="s">
        <v>1363</v>
      </c>
      <c r="D332" s="1250"/>
      <c r="E332" s="1250"/>
      <c r="F332" s="1250"/>
      <c r="G332" s="1250"/>
      <c r="H332" s="546" t="s">
        <v>1164</v>
      </c>
      <c r="I332" s="547">
        <v>1</v>
      </c>
      <c r="J332" s="548"/>
      <c r="K332" s="549">
        <v>98.867999999999995</v>
      </c>
      <c r="L332" s="550"/>
      <c r="M332" s="548"/>
      <c r="N332" s="550"/>
      <c r="O332" s="548"/>
      <c r="P332" s="551"/>
    </row>
    <row r="333" spans="1:16" x14ac:dyDescent="0.25">
      <c r="A333" s="544" t="s">
        <v>1364</v>
      </c>
      <c r="B333" s="545" t="s">
        <v>1365</v>
      </c>
      <c r="C333" s="1250" t="s">
        <v>1366</v>
      </c>
      <c r="D333" s="1250"/>
      <c r="E333" s="1250"/>
      <c r="F333" s="1250"/>
      <c r="G333" s="1250"/>
      <c r="H333" s="546" t="s">
        <v>1164</v>
      </c>
      <c r="I333" s="547">
        <v>0</v>
      </c>
      <c r="J333" s="548"/>
      <c r="K333" s="547">
        <v>0</v>
      </c>
      <c r="L333" s="550"/>
      <c r="M333" s="548"/>
      <c r="N333" s="550"/>
      <c r="O333" s="548"/>
      <c r="P333" s="551"/>
    </row>
    <row r="334" spans="1:16" x14ac:dyDescent="0.25">
      <c r="A334" s="552"/>
      <c r="B334" s="553"/>
      <c r="C334" s="1248" t="s">
        <v>1154</v>
      </c>
      <c r="D334" s="1248"/>
      <c r="E334" s="1248"/>
      <c r="F334" s="1248"/>
      <c r="G334" s="1248"/>
      <c r="H334" s="516"/>
      <c r="I334" s="517"/>
      <c r="J334" s="517"/>
      <c r="K334" s="517"/>
      <c r="L334" s="520"/>
      <c r="M334" s="517"/>
      <c r="N334" s="554"/>
      <c r="O334" s="517"/>
      <c r="P334" s="555">
        <v>2558755.0099999998</v>
      </c>
    </row>
    <row r="335" spans="1:16" x14ac:dyDescent="0.25">
      <c r="A335" s="540"/>
      <c r="B335" s="524"/>
      <c r="C335" s="1247" t="s">
        <v>1155</v>
      </c>
      <c r="D335" s="1247"/>
      <c r="E335" s="1247"/>
      <c r="F335" s="1247"/>
      <c r="G335" s="1247"/>
      <c r="H335" s="525"/>
      <c r="I335" s="526"/>
      <c r="J335" s="526"/>
      <c r="K335" s="526"/>
      <c r="L335" s="528"/>
      <c r="M335" s="526"/>
      <c r="N335" s="528"/>
      <c r="O335" s="526"/>
      <c r="P335" s="529">
        <v>715110.78</v>
      </c>
    </row>
    <row r="336" spans="1:16" x14ac:dyDescent="0.25">
      <c r="A336" s="540"/>
      <c r="B336" s="524" t="s">
        <v>1295</v>
      </c>
      <c r="C336" s="1247" t="s">
        <v>1296</v>
      </c>
      <c r="D336" s="1247"/>
      <c r="E336" s="1247"/>
      <c r="F336" s="1247"/>
      <c r="G336" s="1247"/>
      <c r="H336" s="525" t="s">
        <v>1158</v>
      </c>
      <c r="I336" s="543">
        <v>147</v>
      </c>
      <c r="J336" s="526"/>
      <c r="K336" s="543">
        <v>147</v>
      </c>
      <c r="L336" s="528"/>
      <c r="M336" s="526"/>
      <c r="N336" s="528"/>
      <c r="O336" s="526"/>
      <c r="P336" s="529">
        <v>1051212.8500000001</v>
      </c>
    </row>
    <row r="337" spans="1:16" x14ac:dyDescent="0.25">
      <c r="A337" s="540"/>
      <c r="B337" s="524" t="s">
        <v>1297</v>
      </c>
      <c r="C337" s="1247" t="s">
        <v>1298</v>
      </c>
      <c r="D337" s="1247"/>
      <c r="E337" s="1247"/>
      <c r="F337" s="1247"/>
      <c r="G337" s="1247"/>
      <c r="H337" s="525" t="s">
        <v>1158</v>
      </c>
      <c r="I337" s="543">
        <v>134</v>
      </c>
      <c r="J337" s="526"/>
      <c r="K337" s="543">
        <v>134</v>
      </c>
      <c r="L337" s="528"/>
      <c r="M337" s="526"/>
      <c r="N337" s="528"/>
      <c r="O337" s="526"/>
      <c r="P337" s="529">
        <v>958248.45</v>
      </c>
    </row>
    <row r="338" spans="1:16" x14ac:dyDescent="0.25">
      <c r="A338" s="556"/>
      <c r="B338" s="557"/>
      <c r="C338" s="1248" t="s">
        <v>1161</v>
      </c>
      <c r="D338" s="1248"/>
      <c r="E338" s="1248"/>
      <c r="F338" s="1248"/>
      <c r="G338" s="1248"/>
      <c r="H338" s="516"/>
      <c r="I338" s="517"/>
      <c r="J338" s="517"/>
      <c r="K338" s="517"/>
      <c r="L338" s="520"/>
      <c r="M338" s="517"/>
      <c r="N338" s="554">
        <v>46205.21</v>
      </c>
      <c r="O338" s="517"/>
      <c r="P338" s="555">
        <v>4568216.3099999996</v>
      </c>
    </row>
    <row r="339" spans="1:16" x14ac:dyDescent="0.25">
      <c r="A339" s="558"/>
      <c r="B339" s="559"/>
      <c r="C339" s="559"/>
      <c r="D339" s="559"/>
      <c r="E339" s="559"/>
      <c r="F339" s="559"/>
      <c r="G339" s="559"/>
      <c r="H339" s="560"/>
      <c r="I339" s="561"/>
      <c r="J339" s="561"/>
      <c r="K339" s="561"/>
      <c r="L339" s="562"/>
      <c r="M339" s="561"/>
      <c r="N339" s="562"/>
      <c r="O339" s="561"/>
      <c r="P339" s="563"/>
    </row>
    <row r="340" spans="1:16" x14ac:dyDescent="0.25">
      <c r="A340" s="514" t="s">
        <v>111</v>
      </c>
      <c r="B340" s="515" t="s">
        <v>1369</v>
      </c>
      <c r="C340" s="1249" t="s">
        <v>1370</v>
      </c>
      <c r="D340" s="1249"/>
      <c r="E340" s="1249"/>
      <c r="F340" s="1249"/>
      <c r="G340" s="1249"/>
      <c r="H340" s="516" t="s">
        <v>1164</v>
      </c>
      <c r="I340" s="517">
        <v>98.867999999999995</v>
      </c>
      <c r="J340" s="518">
        <v>1</v>
      </c>
      <c r="K340" s="519">
        <v>98.867999999999995</v>
      </c>
      <c r="L340" s="520"/>
      <c r="M340" s="517"/>
      <c r="N340" s="564">
        <v>38730.31</v>
      </c>
      <c r="O340" s="517"/>
      <c r="P340" s="555">
        <v>3829188.29</v>
      </c>
    </row>
    <row r="341" spans="1:16" x14ac:dyDescent="0.25">
      <c r="A341" s="540" t="s">
        <v>111</v>
      </c>
      <c r="B341" s="524" t="s">
        <v>1369</v>
      </c>
      <c r="C341" s="1247" t="s">
        <v>1371</v>
      </c>
      <c r="D341" s="1247"/>
      <c r="E341" s="1247"/>
      <c r="F341" s="1247"/>
      <c r="G341" s="1247"/>
      <c r="H341" s="525" t="s">
        <v>1164</v>
      </c>
      <c r="I341" s="527">
        <v>98.867999999999995</v>
      </c>
      <c r="J341" s="526"/>
      <c r="K341" s="527">
        <v>98.867999999999995</v>
      </c>
      <c r="L341" s="534">
        <v>26169.13</v>
      </c>
      <c r="M341" s="536">
        <v>1.48</v>
      </c>
      <c r="N341" s="534">
        <v>38730.31</v>
      </c>
      <c r="O341" s="526"/>
      <c r="P341" s="529">
        <v>3829188.29</v>
      </c>
    </row>
    <row r="342" spans="1:16" ht="22.5" x14ac:dyDescent="0.25">
      <c r="A342" s="540" t="s">
        <v>1382</v>
      </c>
      <c r="B342" s="524" t="s">
        <v>1373</v>
      </c>
      <c r="C342" s="1247" t="s">
        <v>1303</v>
      </c>
      <c r="D342" s="1247"/>
      <c r="E342" s="1247"/>
      <c r="F342" s="1247"/>
      <c r="G342" s="1247"/>
      <c r="H342" s="525" t="s">
        <v>1304</v>
      </c>
      <c r="I342" s="526"/>
      <c r="J342" s="526"/>
      <c r="K342" s="527">
        <v>98.867999999999995</v>
      </c>
      <c r="L342" s="528"/>
      <c r="M342" s="526"/>
      <c r="N342" s="541">
        <v>155.02000000000001</v>
      </c>
      <c r="O342" s="543">
        <v>-1</v>
      </c>
      <c r="P342" s="529">
        <v>-15326.52</v>
      </c>
    </row>
    <row r="343" spans="1:16" ht="22.5" x14ac:dyDescent="0.25">
      <c r="A343" s="540" t="s">
        <v>1383</v>
      </c>
      <c r="B343" s="524" t="s">
        <v>1375</v>
      </c>
      <c r="C343" s="1247" t="s">
        <v>1376</v>
      </c>
      <c r="D343" s="1247"/>
      <c r="E343" s="1247"/>
      <c r="F343" s="1247"/>
      <c r="G343" s="1247"/>
      <c r="H343" s="525" t="s">
        <v>1304</v>
      </c>
      <c r="I343" s="526"/>
      <c r="J343" s="526"/>
      <c r="K343" s="527">
        <v>98.867999999999995</v>
      </c>
      <c r="L343" s="528"/>
      <c r="M343" s="526"/>
      <c r="N343" s="541">
        <v>371.13</v>
      </c>
      <c r="O343" s="526"/>
      <c r="P343" s="529">
        <v>36692.879999999997</v>
      </c>
    </row>
    <row r="344" spans="1:16" x14ac:dyDescent="0.25">
      <c r="A344" s="556"/>
      <c r="B344" s="557"/>
      <c r="C344" s="1248" t="s">
        <v>1161</v>
      </c>
      <c r="D344" s="1248"/>
      <c r="E344" s="1248"/>
      <c r="F344" s="1248"/>
      <c r="G344" s="1248"/>
      <c r="H344" s="516"/>
      <c r="I344" s="517"/>
      <c r="J344" s="517"/>
      <c r="K344" s="517"/>
      <c r="L344" s="520"/>
      <c r="M344" s="517"/>
      <c r="N344" s="520"/>
      <c r="O344" s="517"/>
      <c r="P344" s="555">
        <v>3850554.65</v>
      </c>
    </row>
    <row r="345" spans="1:16" x14ac:dyDescent="0.25">
      <c r="A345" s="558"/>
      <c r="B345" s="559"/>
      <c r="C345" s="559"/>
      <c r="D345" s="559"/>
      <c r="E345" s="559"/>
      <c r="F345" s="559"/>
      <c r="G345" s="559"/>
      <c r="H345" s="560"/>
      <c r="I345" s="561"/>
      <c r="J345" s="561"/>
      <c r="K345" s="561"/>
      <c r="L345" s="562"/>
      <c r="M345" s="561"/>
      <c r="N345" s="562"/>
      <c r="O345" s="561"/>
      <c r="P345" s="563"/>
    </row>
    <row r="346" spans="1:16" x14ac:dyDescent="0.25">
      <c r="A346" s="514" t="s">
        <v>121</v>
      </c>
      <c r="B346" s="515" t="s">
        <v>1384</v>
      </c>
      <c r="C346" s="1249" t="s">
        <v>1385</v>
      </c>
      <c r="D346" s="1249"/>
      <c r="E346" s="1249"/>
      <c r="F346" s="1249"/>
      <c r="G346" s="1249"/>
      <c r="H346" s="516" t="s">
        <v>1164</v>
      </c>
      <c r="I346" s="517">
        <v>9482.43</v>
      </c>
      <c r="J346" s="518">
        <v>1</v>
      </c>
      <c r="K346" s="570">
        <v>9482.43</v>
      </c>
      <c r="L346" s="554">
        <v>4807.53</v>
      </c>
      <c r="M346" s="570">
        <v>1.35</v>
      </c>
      <c r="N346" s="564">
        <v>6490.17</v>
      </c>
      <c r="O346" s="517"/>
      <c r="P346" s="555">
        <v>61542582.710000001</v>
      </c>
    </row>
    <row r="347" spans="1:16" x14ac:dyDescent="0.25">
      <c r="A347" s="556"/>
      <c r="B347" s="557"/>
      <c r="C347" s="1248" t="s">
        <v>1161</v>
      </c>
      <c r="D347" s="1248"/>
      <c r="E347" s="1248"/>
      <c r="F347" s="1248"/>
      <c r="G347" s="1248"/>
      <c r="H347" s="516"/>
      <c r="I347" s="517"/>
      <c r="J347" s="517"/>
      <c r="K347" s="517"/>
      <c r="L347" s="520"/>
      <c r="M347" s="517"/>
      <c r="N347" s="520"/>
      <c r="O347" s="517"/>
      <c r="P347" s="555">
        <v>61542582.710000001</v>
      </c>
    </row>
    <row r="348" spans="1:16" x14ac:dyDescent="0.25">
      <c r="A348" s="558"/>
      <c r="B348" s="559"/>
      <c r="C348" s="559"/>
      <c r="D348" s="559"/>
      <c r="E348" s="559"/>
      <c r="F348" s="559"/>
      <c r="G348" s="559"/>
      <c r="H348" s="560"/>
      <c r="I348" s="561"/>
      <c r="J348" s="561"/>
      <c r="K348" s="561"/>
      <c r="L348" s="562"/>
      <c r="M348" s="561"/>
      <c r="N348" s="562"/>
      <c r="O348" s="561"/>
      <c r="P348" s="563"/>
    </row>
    <row r="349" spans="1:16" x14ac:dyDescent="0.25">
      <c r="A349" s="514" t="s">
        <v>558</v>
      </c>
      <c r="B349" s="515" t="s">
        <v>1377</v>
      </c>
      <c r="C349" s="1249" t="s">
        <v>1378</v>
      </c>
      <c r="D349" s="1249"/>
      <c r="E349" s="1249"/>
      <c r="F349" s="1249"/>
      <c r="G349" s="1249"/>
      <c r="H349" s="516" t="s">
        <v>1217</v>
      </c>
      <c r="I349" s="517">
        <v>98.867999999999995</v>
      </c>
      <c r="J349" s="518">
        <v>2</v>
      </c>
      <c r="K349" s="519">
        <v>197.73599999999999</v>
      </c>
      <c r="L349" s="520"/>
      <c r="M349" s="517"/>
      <c r="N349" s="521"/>
      <c r="O349" s="517"/>
      <c r="P349" s="522"/>
    </row>
    <row r="350" spans="1:16" x14ac:dyDescent="0.25">
      <c r="A350" s="523"/>
      <c r="B350" s="524" t="s">
        <v>23</v>
      </c>
      <c r="C350" s="1247" t="s">
        <v>1203</v>
      </c>
      <c r="D350" s="1247"/>
      <c r="E350" s="1247"/>
      <c r="F350" s="1247"/>
      <c r="G350" s="1247"/>
      <c r="H350" s="525" t="s">
        <v>1148</v>
      </c>
      <c r="I350" s="526"/>
      <c r="J350" s="526"/>
      <c r="K350" s="537">
        <v>57.343440000000001</v>
      </c>
      <c r="L350" s="528"/>
      <c r="M350" s="526"/>
      <c r="N350" s="528"/>
      <c r="O350" s="526"/>
      <c r="P350" s="529">
        <v>16151.93</v>
      </c>
    </row>
    <row r="351" spans="1:16" x14ac:dyDescent="0.25">
      <c r="A351" s="530"/>
      <c r="B351" s="524" t="s">
        <v>1379</v>
      </c>
      <c r="C351" s="1247" t="s">
        <v>1380</v>
      </c>
      <c r="D351" s="1247"/>
      <c r="E351" s="1247"/>
      <c r="F351" s="1247"/>
      <c r="G351" s="1247"/>
      <c r="H351" s="525" t="s">
        <v>1148</v>
      </c>
      <c r="I351" s="536">
        <v>0.28999999999999998</v>
      </c>
      <c r="J351" s="526"/>
      <c r="K351" s="537">
        <v>57.343440000000001</v>
      </c>
      <c r="L351" s="532"/>
      <c r="M351" s="533"/>
      <c r="N351" s="534">
        <v>281.67</v>
      </c>
      <c r="O351" s="526"/>
      <c r="P351" s="529">
        <v>16151.93</v>
      </c>
    </row>
    <row r="352" spans="1:16" x14ac:dyDescent="0.25">
      <c r="A352" s="523"/>
      <c r="B352" s="524" t="s">
        <v>28</v>
      </c>
      <c r="C352" s="1247" t="s">
        <v>132</v>
      </c>
      <c r="D352" s="1247"/>
      <c r="E352" s="1247"/>
      <c r="F352" s="1247"/>
      <c r="G352" s="1247"/>
      <c r="H352" s="525"/>
      <c r="I352" s="526"/>
      <c r="J352" s="526"/>
      <c r="K352" s="526"/>
      <c r="L352" s="528"/>
      <c r="M352" s="526"/>
      <c r="N352" s="528"/>
      <c r="O352" s="526"/>
      <c r="P352" s="529">
        <v>207215.71</v>
      </c>
    </row>
    <row r="353" spans="1:16" x14ac:dyDescent="0.25">
      <c r="A353" s="523"/>
      <c r="B353" s="524"/>
      <c r="C353" s="1247" t="s">
        <v>1147</v>
      </c>
      <c r="D353" s="1247"/>
      <c r="E353" s="1247"/>
      <c r="F353" s="1247"/>
      <c r="G353" s="1247"/>
      <c r="H353" s="525" t="s">
        <v>1148</v>
      </c>
      <c r="I353" s="526"/>
      <c r="J353" s="526"/>
      <c r="K353" s="537">
        <v>65.252880000000005</v>
      </c>
      <c r="L353" s="528"/>
      <c r="M353" s="526"/>
      <c r="N353" s="528"/>
      <c r="O353" s="526"/>
      <c r="P353" s="529">
        <v>26359.67</v>
      </c>
    </row>
    <row r="354" spans="1:16" x14ac:dyDescent="0.25">
      <c r="A354" s="530"/>
      <c r="B354" s="524" t="s">
        <v>1344</v>
      </c>
      <c r="C354" s="1247" t="s">
        <v>1345</v>
      </c>
      <c r="D354" s="1247"/>
      <c r="E354" s="1247"/>
      <c r="F354" s="1247"/>
      <c r="G354" s="1247"/>
      <c r="H354" s="525" t="s">
        <v>1151</v>
      </c>
      <c r="I354" s="536">
        <v>0.04</v>
      </c>
      <c r="J354" s="526"/>
      <c r="K354" s="537">
        <v>7.90944</v>
      </c>
      <c r="L354" s="542">
        <v>4631.83</v>
      </c>
      <c r="M354" s="539">
        <v>1.23</v>
      </c>
      <c r="N354" s="534">
        <v>5697.15</v>
      </c>
      <c r="O354" s="526"/>
      <c r="P354" s="529">
        <v>45061.27</v>
      </c>
    </row>
    <row r="355" spans="1:16" x14ac:dyDescent="0.25">
      <c r="A355" s="540"/>
      <c r="B355" s="524" t="s">
        <v>1346</v>
      </c>
      <c r="C355" s="1247" t="s">
        <v>1347</v>
      </c>
      <c r="D355" s="1247"/>
      <c r="E355" s="1247"/>
      <c r="F355" s="1247"/>
      <c r="G355" s="1247"/>
      <c r="H355" s="525" t="s">
        <v>1148</v>
      </c>
      <c r="I355" s="536">
        <v>0.04</v>
      </c>
      <c r="J355" s="526"/>
      <c r="K355" s="537">
        <v>7.90944</v>
      </c>
      <c r="L355" s="528"/>
      <c r="M355" s="526"/>
      <c r="N355" s="541">
        <v>497.78</v>
      </c>
      <c r="O355" s="526"/>
      <c r="P355" s="529">
        <v>3937.16</v>
      </c>
    </row>
    <row r="356" spans="1:16" x14ac:dyDescent="0.25">
      <c r="A356" s="530"/>
      <c r="B356" s="524" t="s">
        <v>1354</v>
      </c>
      <c r="C356" s="1247" t="s">
        <v>1355</v>
      </c>
      <c r="D356" s="1247"/>
      <c r="E356" s="1247"/>
      <c r="F356" s="1247"/>
      <c r="G356" s="1247"/>
      <c r="H356" s="525" t="s">
        <v>1151</v>
      </c>
      <c r="I356" s="536">
        <v>0.12</v>
      </c>
      <c r="J356" s="526"/>
      <c r="K356" s="537">
        <v>23.72832</v>
      </c>
      <c r="L356" s="532"/>
      <c r="M356" s="533"/>
      <c r="N356" s="534">
        <v>1475.04</v>
      </c>
      <c r="O356" s="526"/>
      <c r="P356" s="529">
        <v>35000.22</v>
      </c>
    </row>
    <row r="357" spans="1:16" x14ac:dyDescent="0.25">
      <c r="A357" s="540"/>
      <c r="B357" s="524" t="s">
        <v>1191</v>
      </c>
      <c r="C357" s="1247" t="s">
        <v>1192</v>
      </c>
      <c r="D357" s="1247"/>
      <c r="E357" s="1247"/>
      <c r="F357" s="1247"/>
      <c r="G357" s="1247"/>
      <c r="H357" s="525" t="s">
        <v>1148</v>
      </c>
      <c r="I357" s="536">
        <v>0.12</v>
      </c>
      <c r="J357" s="526"/>
      <c r="K357" s="537">
        <v>23.72832</v>
      </c>
      <c r="L357" s="528"/>
      <c r="M357" s="526"/>
      <c r="N357" s="541">
        <v>373.94</v>
      </c>
      <c r="O357" s="526"/>
      <c r="P357" s="529">
        <v>8872.9699999999993</v>
      </c>
    </row>
    <row r="358" spans="1:16" x14ac:dyDescent="0.25">
      <c r="A358" s="530"/>
      <c r="B358" s="524" t="s">
        <v>1356</v>
      </c>
      <c r="C358" s="1247" t="s">
        <v>1357</v>
      </c>
      <c r="D358" s="1247"/>
      <c r="E358" s="1247"/>
      <c r="F358" s="1247"/>
      <c r="G358" s="1247"/>
      <c r="H358" s="525" t="s">
        <v>1151</v>
      </c>
      <c r="I358" s="536">
        <v>0.13</v>
      </c>
      <c r="J358" s="526"/>
      <c r="K358" s="537">
        <v>25.705680000000001</v>
      </c>
      <c r="L358" s="532"/>
      <c r="M358" s="533"/>
      <c r="N358" s="534">
        <v>1475.04</v>
      </c>
      <c r="O358" s="526"/>
      <c r="P358" s="529">
        <v>37916.910000000003</v>
      </c>
    </row>
    <row r="359" spans="1:16" x14ac:dyDescent="0.25">
      <c r="A359" s="540"/>
      <c r="B359" s="524" t="s">
        <v>1191</v>
      </c>
      <c r="C359" s="1247" t="s">
        <v>1192</v>
      </c>
      <c r="D359" s="1247"/>
      <c r="E359" s="1247"/>
      <c r="F359" s="1247"/>
      <c r="G359" s="1247"/>
      <c r="H359" s="525" t="s">
        <v>1148</v>
      </c>
      <c r="I359" s="536">
        <v>0.13</v>
      </c>
      <c r="J359" s="526"/>
      <c r="K359" s="537">
        <v>25.705680000000001</v>
      </c>
      <c r="L359" s="528"/>
      <c r="M359" s="526"/>
      <c r="N359" s="541">
        <v>373.94</v>
      </c>
      <c r="O359" s="526"/>
      <c r="P359" s="529">
        <v>9612.3799999999992</v>
      </c>
    </row>
    <row r="360" spans="1:16" x14ac:dyDescent="0.25">
      <c r="A360" s="530"/>
      <c r="B360" s="524" t="s">
        <v>1358</v>
      </c>
      <c r="C360" s="1247" t="s">
        <v>1359</v>
      </c>
      <c r="D360" s="1247"/>
      <c r="E360" s="1247"/>
      <c r="F360" s="1247"/>
      <c r="G360" s="1247"/>
      <c r="H360" s="525" t="s">
        <v>1151</v>
      </c>
      <c r="I360" s="536">
        <v>0.04</v>
      </c>
      <c r="J360" s="526"/>
      <c r="K360" s="537">
        <v>7.90944</v>
      </c>
      <c r="L360" s="542">
        <v>8883.76</v>
      </c>
      <c r="M360" s="539">
        <v>1.27</v>
      </c>
      <c r="N360" s="534">
        <v>11282.38</v>
      </c>
      <c r="O360" s="526"/>
      <c r="P360" s="529">
        <v>89237.31</v>
      </c>
    </row>
    <row r="361" spans="1:16" x14ac:dyDescent="0.25">
      <c r="A361" s="540"/>
      <c r="B361" s="524" t="s">
        <v>1346</v>
      </c>
      <c r="C361" s="1247" t="s">
        <v>1347</v>
      </c>
      <c r="D361" s="1247"/>
      <c r="E361" s="1247"/>
      <c r="F361" s="1247"/>
      <c r="G361" s="1247"/>
      <c r="H361" s="525" t="s">
        <v>1148</v>
      </c>
      <c r="I361" s="536">
        <v>0.04</v>
      </c>
      <c r="J361" s="526"/>
      <c r="K361" s="537">
        <v>7.90944</v>
      </c>
      <c r="L361" s="528"/>
      <c r="M361" s="526"/>
      <c r="N361" s="541">
        <v>497.78</v>
      </c>
      <c r="O361" s="526"/>
      <c r="P361" s="529">
        <v>3937.16</v>
      </c>
    </row>
    <row r="362" spans="1:16" x14ac:dyDescent="0.25">
      <c r="A362" s="544" t="s">
        <v>1364</v>
      </c>
      <c r="B362" s="545" t="s">
        <v>1365</v>
      </c>
      <c r="C362" s="1250" t="s">
        <v>1366</v>
      </c>
      <c r="D362" s="1250"/>
      <c r="E362" s="1250"/>
      <c r="F362" s="1250"/>
      <c r="G362" s="1250"/>
      <c r="H362" s="546" t="s">
        <v>1164</v>
      </c>
      <c r="I362" s="547">
        <v>0</v>
      </c>
      <c r="J362" s="548"/>
      <c r="K362" s="547">
        <v>0</v>
      </c>
      <c r="L362" s="550"/>
      <c r="M362" s="548"/>
      <c r="N362" s="550"/>
      <c r="O362" s="548"/>
      <c r="P362" s="551"/>
    </row>
    <row r="363" spans="1:16" x14ac:dyDescent="0.25">
      <c r="A363" s="552"/>
      <c r="B363" s="553"/>
      <c r="C363" s="1248" t="s">
        <v>1154</v>
      </c>
      <c r="D363" s="1248"/>
      <c r="E363" s="1248"/>
      <c r="F363" s="1248"/>
      <c r="G363" s="1248"/>
      <c r="H363" s="516"/>
      <c r="I363" s="517"/>
      <c r="J363" s="517"/>
      <c r="K363" s="517"/>
      <c r="L363" s="520"/>
      <c r="M363" s="517"/>
      <c r="N363" s="554"/>
      <c r="O363" s="517"/>
      <c r="P363" s="555">
        <v>249727.31</v>
      </c>
    </row>
    <row r="364" spans="1:16" x14ac:dyDescent="0.25">
      <c r="A364" s="540"/>
      <c r="B364" s="524"/>
      <c r="C364" s="1247" t="s">
        <v>1155</v>
      </c>
      <c r="D364" s="1247"/>
      <c r="E364" s="1247"/>
      <c r="F364" s="1247"/>
      <c r="G364" s="1247"/>
      <c r="H364" s="525"/>
      <c r="I364" s="526"/>
      <c r="J364" s="526"/>
      <c r="K364" s="526"/>
      <c r="L364" s="528"/>
      <c r="M364" s="526"/>
      <c r="N364" s="528"/>
      <c r="O364" s="526"/>
      <c r="P364" s="529">
        <v>42511.6</v>
      </c>
    </row>
    <row r="365" spans="1:16" x14ac:dyDescent="0.25">
      <c r="A365" s="540"/>
      <c r="B365" s="524" t="s">
        <v>1295</v>
      </c>
      <c r="C365" s="1247" t="s">
        <v>1296</v>
      </c>
      <c r="D365" s="1247"/>
      <c r="E365" s="1247"/>
      <c r="F365" s="1247"/>
      <c r="G365" s="1247"/>
      <c r="H365" s="525" t="s">
        <v>1158</v>
      </c>
      <c r="I365" s="543">
        <v>147</v>
      </c>
      <c r="J365" s="526"/>
      <c r="K365" s="543">
        <v>147</v>
      </c>
      <c r="L365" s="528"/>
      <c r="M365" s="526"/>
      <c r="N365" s="528"/>
      <c r="O365" s="526"/>
      <c r="P365" s="529">
        <v>62492.05</v>
      </c>
    </row>
    <row r="366" spans="1:16" x14ac:dyDescent="0.25">
      <c r="A366" s="540"/>
      <c r="B366" s="524" t="s">
        <v>1297</v>
      </c>
      <c r="C366" s="1247" t="s">
        <v>1298</v>
      </c>
      <c r="D366" s="1247"/>
      <c r="E366" s="1247"/>
      <c r="F366" s="1247"/>
      <c r="G366" s="1247"/>
      <c r="H366" s="525" t="s">
        <v>1158</v>
      </c>
      <c r="I366" s="543">
        <v>134</v>
      </c>
      <c r="J366" s="526"/>
      <c r="K366" s="543">
        <v>134</v>
      </c>
      <c r="L366" s="528"/>
      <c r="M366" s="526"/>
      <c r="N366" s="528"/>
      <c r="O366" s="526"/>
      <c r="P366" s="529">
        <v>56965.54</v>
      </c>
    </row>
    <row r="367" spans="1:16" x14ac:dyDescent="0.25">
      <c r="A367" s="556"/>
      <c r="B367" s="557"/>
      <c r="C367" s="1248" t="s">
        <v>1161</v>
      </c>
      <c r="D367" s="1248"/>
      <c r="E367" s="1248"/>
      <c r="F367" s="1248"/>
      <c r="G367" s="1248"/>
      <c r="H367" s="516"/>
      <c r="I367" s="517"/>
      <c r="J367" s="517"/>
      <c r="K367" s="517"/>
      <c r="L367" s="520"/>
      <c r="M367" s="517"/>
      <c r="N367" s="554">
        <v>1867.06</v>
      </c>
      <c r="O367" s="517"/>
      <c r="P367" s="555">
        <v>369184.9</v>
      </c>
    </row>
    <row r="368" spans="1:16" x14ac:dyDescent="0.25">
      <c r="A368" s="558"/>
      <c r="B368" s="559"/>
      <c r="C368" s="559"/>
      <c r="D368" s="559"/>
      <c r="E368" s="559"/>
      <c r="F368" s="559"/>
      <c r="G368" s="559"/>
      <c r="H368" s="560"/>
      <c r="I368" s="561"/>
      <c r="J368" s="561"/>
      <c r="K368" s="561"/>
      <c r="L368" s="562"/>
      <c r="M368" s="561"/>
      <c r="N368" s="562"/>
      <c r="O368" s="561"/>
      <c r="P368" s="563"/>
    </row>
    <row r="369" spans="1:16" x14ac:dyDescent="0.25">
      <c r="A369" s="514" t="s">
        <v>576</v>
      </c>
      <c r="B369" s="515" t="s">
        <v>1384</v>
      </c>
      <c r="C369" s="1249" t="s">
        <v>1385</v>
      </c>
      <c r="D369" s="1249"/>
      <c r="E369" s="1249"/>
      <c r="F369" s="1249"/>
      <c r="G369" s="1249"/>
      <c r="H369" s="516" t="s">
        <v>1164</v>
      </c>
      <c r="I369" s="517">
        <v>2370.85</v>
      </c>
      <c r="J369" s="518">
        <v>1</v>
      </c>
      <c r="K369" s="570">
        <v>2370.85</v>
      </c>
      <c r="L369" s="554">
        <v>4807.53</v>
      </c>
      <c r="M369" s="570">
        <v>1.35</v>
      </c>
      <c r="N369" s="564">
        <v>6490.17</v>
      </c>
      <c r="O369" s="517"/>
      <c r="P369" s="555">
        <v>15387219.539999999</v>
      </c>
    </row>
    <row r="370" spans="1:16" x14ac:dyDescent="0.25">
      <c r="A370" s="556"/>
      <c r="B370" s="557"/>
      <c r="C370" s="1248" t="s">
        <v>1161</v>
      </c>
      <c r="D370" s="1248"/>
      <c r="E370" s="1248"/>
      <c r="F370" s="1248"/>
      <c r="G370" s="1248"/>
      <c r="H370" s="516"/>
      <c r="I370" s="517"/>
      <c r="J370" s="517"/>
      <c r="K370" s="517"/>
      <c r="L370" s="520"/>
      <c r="M370" s="517"/>
      <c r="N370" s="520"/>
      <c r="O370" s="517"/>
      <c r="P370" s="555">
        <v>15387219.539999999</v>
      </c>
    </row>
    <row r="371" spans="1:16" x14ac:dyDescent="0.25">
      <c r="A371" s="558"/>
      <c r="B371" s="559"/>
      <c r="C371" s="559"/>
      <c r="D371" s="559"/>
      <c r="E371" s="559"/>
      <c r="F371" s="559"/>
      <c r="G371" s="559"/>
      <c r="H371" s="560"/>
      <c r="I371" s="561"/>
      <c r="J371" s="561"/>
      <c r="K371" s="561"/>
      <c r="L371" s="562"/>
      <c r="M371" s="561"/>
      <c r="N371" s="562"/>
      <c r="O371" s="561"/>
      <c r="P371" s="563"/>
    </row>
    <row r="372" spans="1:16" x14ac:dyDescent="0.25">
      <c r="A372" s="1251" t="s">
        <v>1386</v>
      </c>
      <c r="B372" s="1252"/>
      <c r="C372" s="1252"/>
      <c r="D372" s="1252"/>
      <c r="E372" s="1252"/>
      <c r="F372" s="1252"/>
      <c r="G372" s="1252"/>
      <c r="H372" s="1252"/>
      <c r="I372" s="1252"/>
      <c r="J372" s="1252"/>
      <c r="K372" s="1252"/>
      <c r="L372" s="1252"/>
      <c r="M372" s="1252"/>
      <c r="N372" s="1252"/>
      <c r="O372" s="1252"/>
      <c r="P372" s="1253"/>
    </row>
    <row r="373" spans="1:16" x14ac:dyDescent="0.25">
      <c r="A373" s="1251" t="s">
        <v>1387</v>
      </c>
      <c r="B373" s="1252"/>
      <c r="C373" s="1252"/>
      <c r="D373" s="1252"/>
      <c r="E373" s="1252"/>
      <c r="F373" s="1252"/>
      <c r="G373" s="1252"/>
      <c r="H373" s="1252"/>
      <c r="I373" s="1252"/>
      <c r="J373" s="1252"/>
      <c r="K373" s="1252"/>
      <c r="L373" s="1252"/>
      <c r="M373" s="1252"/>
      <c r="N373" s="1252"/>
      <c r="O373" s="1252"/>
      <c r="P373" s="1253"/>
    </row>
    <row r="374" spans="1:16" x14ac:dyDescent="0.25">
      <c r="A374" s="514" t="s">
        <v>1180</v>
      </c>
      <c r="B374" s="515" t="s">
        <v>1388</v>
      </c>
      <c r="C374" s="1249" t="s">
        <v>1389</v>
      </c>
      <c r="D374" s="1249"/>
      <c r="E374" s="1249"/>
      <c r="F374" s="1249"/>
      <c r="G374" s="1249"/>
      <c r="H374" s="516" t="s">
        <v>1390</v>
      </c>
      <c r="I374" s="517">
        <v>53.29</v>
      </c>
      <c r="J374" s="518">
        <v>1</v>
      </c>
      <c r="K374" s="570">
        <v>53.29</v>
      </c>
      <c r="L374" s="520"/>
      <c r="M374" s="517"/>
      <c r="N374" s="521"/>
      <c r="O374" s="517"/>
      <c r="P374" s="522"/>
    </row>
    <row r="375" spans="1:16" x14ac:dyDescent="0.25">
      <c r="A375" s="523"/>
      <c r="B375" s="524" t="s">
        <v>23</v>
      </c>
      <c r="C375" s="1247" t="s">
        <v>1203</v>
      </c>
      <c r="D375" s="1247"/>
      <c r="E375" s="1247"/>
      <c r="F375" s="1247"/>
      <c r="G375" s="1247"/>
      <c r="H375" s="525" t="s">
        <v>1148</v>
      </c>
      <c r="I375" s="526"/>
      <c r="J375" s="526"/>
      <c r="K375" s="527">
        <v>767.37599999999998</v>
      </c>
      <c r="L375" s="528"/>
      <c r="M375" s="526"/>
      <c r="N375" s="528"/>
      <c r="O375" s="526"/>
      <c r="P375" s="529">
        <v>208695.58</v>
      </c>
    </row>
    <row r="376" spans="1:16" x14ac:dyDescent="0.25">
      <c r="A376" s="530"/>
      <c r="B376" s="524" t="s">
        <v>1391</v>
      </c>
      <c r="C376" s="1247" t="s">
        <v>1392</v>
      </c>
      <c r="D376" s="1247"/>
      <c r="E376" s="1247"/>
      <c r="F376" s="1247"/>
      <c r="G376" s="1247"/>
      <c r="H376" s="525" t="s">
        <v>1148</v>
      </c>
      <c r="I376" s="531">
        <v>14.4</v>
      </c>
      <c r="J376" s="526"/>
      <c r="K376" s="527">
        <v>767.37599999999998</v>
      </c>
      <c r="L376" s="532"/>
      <c r="M376" s="533"/>
      <c r="N376" s="534">
        <v>271.95999999999998</v>
      </c>
      <c r="O376" s="526"/>
      <c r="P376" s="529">
        <v>208695.58</v>
      </c>
    </row>
    <row r="377" spans="1:16" x14ac:dyDescent="0.25">
      <c r="A377" s="523"/>
      <c r="B377" s="524" t="s">
        <v>28</v>
      </c>
      <c r="C377" s="1247" t="s">
        <v>132</v>
      </c>
      <c r="D377" s="1247"/>
      <c r="E377" s="1247"/>
      <c r="F377" s="1247"/>
      <c r="G377" s="1247"/>
      <c r="H377" s="525"/>
      <c r="I377" s="526"/>
      <c r="J377" s="526"/>
      <c r="K377" s="526"/>
      <c r="L377" s="528"/>
      <c r="M377" s="526"/>
      <c r="N377" s="528"/>
      <c r="O377" s="526"/>
      <c r="P377" s="529">
        <v>1769116.98</v>
      </c>
    </row>
    <row r="378" spans="1:16" x14ac:dyDescent="0.25">
      <c r="A378" s="523"/>
      <c r="B378" s="524"/>
      <c r="C378" s="1247" t="s">
        <v>1147</v>
      </c>
      <c r="D378" s="1247"/>
      <c r="E378" s="1247"/>
      <c r="F378" s="1247"/>
      <c r="G378" s="1247"/>
      <c r="H378" s="525" t="s">
        <v>1148</v>
      </c>
      <c r="I378" s="526"/>
      <c r="J378" s="526"/>
      <c r="K378" s="535">
        <v>739.66520000000003</v>
      </c>
      <c r="L378" s="528"/>
      <c r="M378" s="526"/>
      <c r="N378" s="528"/>
      <c r="O378" s="526"/>
      <c r="P378" s="529">
        <v>304453.33</v>
      </c>
    </row>
    <row r="379" spans="1:16" x14ac:dyDescent="0.25">
      <c r="A379" s="530"/>
      <c r="B379" s="524" t="s">
        <v>1220</v>
      </c>
      <c r="C379" s="1247" t="s">
        <v>1221</v>
      </c>
      <c r="D379" s="1247"/>
      <c r="E379" s="1247"/>
      <c r="F379" s="1247"/>
      <c r="G379" s="1247"/>
      <c r="H379" s="525" t="s">
        <v>1151</v>
      </c>
      <c r="I379" s="536">
        <v>1.77</v>
      </c>
      <c r="J379" s="526"/>
      <c r="K379" s="535">
        <v>94.323300000000003</v>
      </c>
      <c r="L379" s="542">
        <v>1933</v>
      </c>
      <c r="M379" s="539">
        <v>1.26</v>
      </c>
      <c r="N379" s="534">
        <v>2435.58</v>
      </c>
      <c r="O379" s="526"/>
      <c r="P379" s="529">
        <v>229731.94</v>
      </c>
    </row>
    <row r="380" spans="1:16" x14ac:dyDescent="0.25">
      <c r="A380" s="540"/>
      <c r="B380" s="524" t="s">
        <v>1152</v>
      </c>
      <c r="C380" s="1247" t="s">
        <v>1153</v>
      </c>
      <c r="D380" s="1247"/>
      <c r="E380" s="1247"/>
      <c r="F380" s="1247"/>
      <c r="G380" s="1247"/>
      <c r="H380" s="525" t="s">
        <v>1148</v>
      </c>
      <c r="I380" s="536">
        <v>1.77</v>
      </c>
      <c r="J380" s="526"/>
      <c r="K380" s="535">
        <v>94.323300000000003</v>
      </c>
      <c r="L380" s="528"/>
      <c r="M380" s="526"/>
      <c r="N380" s="541">
        <v>437.08</v>
      </c>
      <c r="O380" s="526"/>
      <c r="P380" s="529">
        <v>41226.83</v>
      </c>
    </row>
    <row r="381" spans="1:16" x14ac:dyDescent="0.25">
      <c r="A381" s="530"/>
      <c r="B381" s="524" t="s">
        <v>1287</v>
      </c>
      <c r="C381" s="1247" t="s">
        <v>1288</v>
      </c>
      <c r="D381" s="1247"/>
      <c r="E381" s="1247"/>
      <c r="F381" s="1247"/>
      <c r="G381" s="1247"/>
      <c r="H381" s="525" t="s">
        <v>1151</v>
      </c>
      <c r="I381" s="536">
        <v>4.29</v>
      </c>
      <c r="J381" s="526"/>
      <c r="K381" s="535">
        <v>228.61410000000001</v>
      </c>
      <c r="L381" s="532"/>
      <c r="M381" s="533"/>
      <c r="N381" s="534">
        <v>1610.79</v>
      </c>
      <c r="O381" s="526"/>
      <c r="P381" s="529">
        <v>368249.31</v>
      </c>
    </row>
    <row r="382" spans="1:16" x14ac:dyDescent="0.25">
      <c r="A382" s="540"/>
      <c r="B382" s="524" t="s">
        <v>1191</v>
      </c>
      <c r="C382" s="1247" t="s">
        <v>1192</v>
      </c>
      <c r="D382" s="1247"/>
      <c r="E382" s="1247"/>
      <c r="F382" s="1247"/>
      <c r="G382" s="1247"/>
      <c r="H382" s="525" t="s">
        <v>1148</v>
      </c>
      <c r="I382" s="536">
        <v>4.29</v>
      </c>
      <c r="J382" s="526"/>
      <c r="K382" s="535">
        <v>228.61410000000001</v>
      </c>
      <c r="L382" s="528"/>
      <c r="M382" s="526"/>
      <c r="N382" s="541">
        <v>373.94</v>
      </c>
      <c r="O382" s="526"/>
      <c r="P382" s="529">
        <v>85487.96</v>
      </c>
    </row>
    <row r="383" spans="1:16" x14ac:dyDescent="0.25">
      <c r="A383" s="530"/>
      <c r="B383" s="524" t="s">
        <v>1393</v>
      </c>
      <c r="C383" s="1247" t="s">
        <v>1394</v>
      </c>
      <c r="D383" s="1247"/>
      <c r="E383" s="1247"/>
      <c r="F383" s="1247"/>
      <c r="G383" s="1247"/>
      <c r="H383" s="525" t="s">
        <v>1151</v>
      </c>
      <c r="I383" s="536">
        <v>7.08</v>
      </c>
      <c r="J383" s="526"/>
      <c r="K383" s="535">
        <v>377.29320000000001</v>
      </c>
      <c r="L383" s="542">
        <v>2391.6</v>
      </c>
      <c r="M383" s="539">
        <v>1.24</v>
      </c>
      <c r="N383" s="534">
        <v>2965.58</v>
      </c>
      <c r="O383" s="526"/>
      <c r="P383" s="529">
        <v>1118893.17</v>
      </c>
    </row>
    <row r="384" spans="1:16" x14ac:dyDescent="0.25">
      <c r="A384" s="540"/>
      <c r="B384" s="524" t="s">
        <v>1152</v>
      </c>
      <c r="C384" s="1247" t="s">
        <v>1153</v>
      </c>
      <c r="D384" s="1247"/>
      <c r="E384" s="1247"/>
      <c r="F384" s="1247"/>
      <c r="G384" s="1247"/>
      <c r="H384" s="525" t="s">
        <v>1148</v>
      </c>
      <c r="I384" s="536">
        <v>7.08</v>
      </c>
      <c r="J384" s="526"/>
      <c r="K384" s="535">
        <v>377.29320000000001</v>
      </c>
      <c r="L384" s="528"/>
      <c r="M384" s="526"/>
      <c r="N384" s="541">
        <v>437.08</v>
      </c>
      <c r="O384" s="526"/>
      <c r="P384" s="529">
        <v>164907.31</v>
      </c>
    </row>
    <row r="385" spans="1:16" x14ac:dyDescent="0.25">
      <c r="A385" s="530"/>
      <c r="B385" s="524" t="s">
        <v>1206</v>
      </c>
      <c r="C385" s="1247" t="s">
        <v>1207</v>
      </c>
      <c r="D385" s="1247"/>
      <c r="E385" s="1247"/>
      <c r="F385" s="1247"/>
      <c r="G385" s="1247"/>
      <c r="H385" s="525" t="s">
        <v>1151</v>
      </c>
      <c r="I385" s="536">
        <v>0.74</v>
      </c>
      <c r="J385" s="526"/>
      <c r="K385" s="535">
        <v>39.434600000000003</v>
      </c>
      <c r="L385" s="542">
        <v>1043.1400000000001</v>
      </c>
      <c r="M385" s="539">
        <v>1.27</v>
      </c>
      <c r="N385" s="534">
        <v>1324.79</v>
      </c>
      <c r="O385" s="526"/>
      <c r="P385" s="529">
        <v>52242.559999999998</v>
      </c>
    </row>
    <row r="386" spans="1:16" x14ac:dyDescent="0.25">
      <c r="A386" s="540"/>
      <c r="B386" s="524" t="s">
        <v>1208</v>
      </c>
      <c r="C386" s="1247" t="s">
        <v>1209</v>
      </c>
      <c r="D386" s="1247"/>
      <c r="E386" s="1247"/>
      <c r="F386" s="1247"/>
      <c r="G386" s="1247"/>
      <c r="H386" s="525" t="s">
        <v>1148</v>
      </c>
      <c r="I386" s="536">
        <v>0.74</v>
      </c>
      <c r="J386" s="526"/>
      <c r="K386" s="535">
        <v>39.434600000000003</v>
      </c>
      <c r="L386" s="528"/>
      <c r="M386" s="526"/>
      <c r="N386" s="541">
        <v>325.38</v>
      </c>
      <c r="O386" s="526"/>
      <c r="P386" s="529">
        <v>12831.23</v>
      </c>
    </row>
    <row r="387" spans="1:16" x14ac:dyDescent="0.25">
      <c r="A387" s="523"/>
      <c r="B387" s="524" t="s">
        <v>36</v>
      </c>
      <c r="C387" s="1247" t="s">
        <v>134</v>
      </c>
      <c r="D387" s="1247"/>
      <c r="E387" s="1247"/>
      <c r="F387" s="1247"/>
      <c r="G387" s="1247"/>
      <c r="H387" s="525"/>
      <c r="I387" s="526"/>
      <c r="J387" s="526"/>
      <c r="K387" s="526"/>
      <c r="L387" s="528"/>
      <c r="M387" s="526"/>
      <c r="N387" s="528"/>
      <c r="O387" s="526"/>
      <c r="P387" s="529">
        <v>2664.5</v>
      </c>
    </row>
    <row r="388" spans="1:16" x14ac:dyDescent="0.25">
      <c r="A388" s="530"/>
      <c r="B388" s="524" t="s">
        <v>1210</v>
      </c>
      <c r="C388" s="1247" t="s">
        <v>1211</v>
      </c>
      <c r="D388" s="1247"/>
      <c r="E388" s="1247"/>
      <c r="F388" s="1247"/>
      <c r="G388" s="1247"/>
      <c r="H388" s="525" t="s">
        <v>1212</v>
      </c>
      <c r="I388" s="543">
        <v>5</v>
      </c>
      <c r="J388" s="526"/>
      <c r="K388" s="536">
        <v>266.45</v>
      </c>
      <c r="L388" s="538">
        <v>35.71</v>
      </c>
      <c r="M388" s="539">
        <v>0.28000000000000003</v>
      </c>
      <c r="N388" s="534">
        <v>10</v>
      </c>
      <c r="O388" s="526"/>
      <c r="P388" s="529">
        <v>2664.5</v>
      </c>
    </row>
    <row r="389" spans="1:16" x14ac:dyDescent="0.25">
      <c r="A389" s="544" t="s">
        <v>1364</v>
      </c>
      <c r="B389" s="545" t="s">
        <v>1395</v>
      </c>
      <c r="C389" s="1250" t="s">
        <v>1396</v>
      </c>
      <c r="D389" s="1250"/>
      <c r="E389" s="1250"/>
      <c r="F389" s="1250"/>
      <c r="G389" s="1250"/>
      <c r="H389" s="546" t="s">
        <v>1212</v>
      </c>
      <c r="I389" s="547">
        <v>0</v>
      </c>
      <c r="J389" s="548"/>
      <c r="K389" s="547">
        <v>0</v>
      </c>
      <c r="L389" s="550"/>
      <c r="M389" s="548"/>
      <c r="N389" s="550"/>
      <c r="O389" s="548"/>
      <c r="P389" s="551"/>
    </row>
    <row r="390" spans="1:16" x14ac:dyDescent="0.25">
      <c r="A390" s="552"/>
      <c r="B390" s="553"/>
      <c r="C390" s="1248" t="s">
        <v>1154</v>
      </c>
      <c r="D390" s="1248"/>
      <c r="E390" s="1248"/>
      <c r="F390" s="1248"/>
      <c r="G390" s="1248"/>
      <c r="H390" s="516"/>
      <c r="I390" s="517"/>
      <c r="J390" s="517"/>
      <c r="K390" s="517"/>
      <c r="L390" s="520"/>
      <c r="M390" s="517"/>
      <c r="N390" s="554"/>
      <c r="O390" s="517"/>
      <c r="P390" s="555">
        <v>2284930.39</v>
      </c>
    </row>
    <row r="391" spans="1:16" x14ac:dyDescent="0.25">
      <c r="A391" s="540"/>
      <c r="B391" s="524"/>
      <c r="C391" s="1247" t="s">
        <v>1155</v>
      </c>
      <c r="D391" s="1247"/>
      <c r="E391" s="1247"/>
      <c r="F391" s="1247"/>
      <c r="G391" s="1247"/>
      <c r="H391" s="525"/>
      <c r="I391" s="526"/>
      <c r="J391" s="526"/>
      <c r="K391" s="526"/>
      <c r="L391" s="528"/>
      <c r="M391" s="526"/>
      <c r="N391" s="528"/>
      <c r="O391" s="526"/>
      <c r="P391" s="529">
        <v>513148.91</v>
      </c>
    </row>
    <row r="392" spans="1:16" x14ac:dyDescent="0.25">
      <c r="A392" s="540"/>
      <c r="B392" s="524" t="s">
        <v>1295</v>
      </c>
      <c r="C392" s="1247" t="s">
        <v>1296</v>
      </c>
      <c r="D392" s="1247"/>
      <c r="E392" s="1247"/>
      <c r="F392" s="1247"/>
      <c r="G392" s="1247"/>
      <c r="H392" s="525" t="s">
        <v>1158</v>
      </c>
      <c r="I392" s="543">
        <v>147</v>
      </c>
      <c r="J392" s="526"/>
      <c r="K392" s="543">
        <v>147</v>
      </c>
      <c r="L392" s="528"/>
      <c r="M392" s="526"/>
      <c r="N392" s="528"/>
      <c r="O392" s="526"/>
      <c r="P392" s="529">
        <v>754328.9</v>
      </c>
    </row>
    <row r="393" spans="1:16" x14ac:dyDescent="0.25">
      <c r="A393" s="540"/>
      <c r="B393" s="524" t="s">
        <v>1297</v>
      </c>
      <c r="C393" s="1247" t="s">
        <v>1298</v>
      </c>
      <c r="D393" s="1247"/>
      <c r="E393" s="1247"/>
      <c r="F393" s="1247"/>
      <c r="G393" s="1247"/>
      <c r="H393" s="525" t="s">
        <v>1158</v>
      </c>
      <c r="I393" s="543">
        <v>134</v>
      </c>
      <c r="J393" s="526"/>
      <c r="K393" s="543">
        <v>134</v>
      </c>
      <c r="L393" s="528"/>
      <c r="M393" s="526"/>
      <c r="N393" s="528"/>
      <c r="O393" s="526"/>
      <c r="P393" s="529">
        <v>687619.54</v>
      </c>
    </row>
    <row r="394" spans="1:16" x14ac:dyDescent="0.25">
      <c r="A394" s="556"/>
      <c r="B394" s="557"/>
      <c r="C394" s="1248" t="s">
        <v>1161</v>
      </c>
      <c r="D394" s="1248"/>
      <c r="E394" s="1248"/>
      <c r="F394" s="1248"/>
      <c r="G394" s="1248"/>
      <c r="H394" s="516"/>
      <c r="I394" s="517"/>
      <c r="J394" s="517"/>
      <c r="K394" s="517"/>
      <c r="L394" s="520"/>
      <c r="M394" s="517"/>
      <c r="N394" s="554">
        <v>69935.8</v>
      </c>
      <c r="O394" s="517"/>
      <c r="P394" s="555">
        <v>3726878.83</v>
      </c>
    </row>
    <row r="395" spans="1:16" x14ac:dyDescent="0.25">
      <c r="A395" s="558"/>
      <c r="B395" s="559"/>
      <c r="C395" s="559"/>
      <c r="D395" s="559"/>
      <c r="E395" s="559"/>
      <c r="F395" s="559"/>
      <c r="G395" s="559"/>
      <c r="H395" s="560"/>
      <c r="I395" s="561"/>
      <c r="J395" s="561"/>
      <c r="K395" s="561"/>
      <c r="L395" s="562"/>
      <c r="M395" s="561"/>
      <c r="N395" s="562"/>
      <c r="O395" s="561"/>
      <c r="P395" s="563"/>
    </row>
    <row r="396" spans="1:16" x14ac:dyDescent="0.25">
      <c r="A396" s="514" t="s">
        <v>1182</v>
      </c>
      <c r="B396" s="515" t="s">
        <v>1397</v>
      </c>
      <c r="C396" s="1249" t="s">
        <v>1398</v>
      </c>
      <c r="D396" s="1249"/>
      <c r="E396" s="1249"/>
      <c r="F396" s="1249"/>
      <c r="G396" s="1249"/>
      <c r="H396" s="516" t="s">
        <v>1212</v>
      </c>
      <c r="I396" s="517">
        <v>5861.9</v>
      </c>
      <c r="J396" s="518">
        <v>1</v>
      </c>
      <c r="K396" s="571">
        <v>5861.9</v>
      </c>
      <c r="L396" s="520"/>
      <c r="M396" s="517"/>
      <c r="N396" s="572">
        <v>946.61</v>
      </c>
      <c r="O396" s="517"/>
      <c r="P396" s="555">
        <v>5548933.1600000001</v>
      </c>
    </row>
    <row r="397" spans="1:16" x14ac:dyDescent="0.25">
      <c r="A397" s="540" t="s">
        <v>1182</v>
      </c>
      <c r="B397" s="524" t="s">
        <v>1397</v>
      </c>
      <c r="C397" s="1247" t="s">
        <v>1399</v>
      </c>
      <c r="D397" s="1247"/>
      <c r="E397" s="1247"/>
      <c r="F397" s="1247"/>
      <c r="G397" s="1247"/>
      <c r="H397" s="525" t="s">
        <v>1212</v>
      </c>
      <c r="I397" s="531">
        <v>5861.9</v>
      </c>
      <c r="J397" s="526"/>
      <c r="K397" s="531">
        <v>5861.9</v>
      </c>
      <c r="L397" s="541">
        <v>573.70000000000005</v>
      </c>
      <c r="M397" s="536">
        <v>1.65</v>
      </c>
      <c r="N397" s="541">
        <v>946.61</v>
      </c>
      <c r="O397" s="526"/>
      <c r="P397" s="529">
        <v>5548933.1600000001</v>
      </c>
    </row>
    <row r="398" spans="1:16" ht="22.5" x14ac:dyDescent="0.25">
      <c r="A398" s="540" t="s">
        <v>1400</v>
      </c>
      <c r="B398" s="524" t="s">
        <v>1401</v>
      </c>
      <c r="C398" s="1247" t="s">
        <v>1303</v>
      </c>
      <c r="D398" s="1247"/>
      <c r="E398" s="1247"/>
      <c r="F398" s="1247"/>
      <c r="G398" s="1247"/>
      <c r="H398" s="525" t="s">
        <v>1304</v>
      </c>
      <c r="I398" s="526"/>
      <c r="J398" s="526"/>
      <c r="K398" s="536">
        <v>9379.0400000000009</v>
      </c>
      <c r="L398" s="528"/>
      <c r="M398" s="526"/>
      <c r="N398" s="541">
        <v>155.02000000000001</v>
      </c>
      <c r="O398" s="543">
        <v>-1</v>
      </c>
      <c r="P398" s="529">
        <v>-1453938.78</v>
      </c>
    </row>
    <row r="399" spans="1:16" ht="22.5" x14ac:dyDescent="0.25">
      <c r="A399" s="540" t="s">
        <v>1402</v>
      </c>
      <c r="B399" s="524" t="s">
        <v>1403</v>
      </c>
      <c r="C399" s="1247" t="s">
        <v>1306</v>
      </c>
      <c r="D399" s="1247"/>
      <c r="E399" s="1247"/>
      <c r="F399" s="1247"/>
      <c r="G399" s="1247"/>
      <c r="H399" s="525" t="s">
        <v>1304</v>
      </c>
      <c r="I399" s="526"/>
      <c r="J399" s="526"/>
      <c r="K399" s="536">
        <v>9379.0400000000009</v>
      </c>
      <c r="L399" s="528"/>
      <c r="M399" s="526"/>
      <c r="N399" s="541">
        <v>298.58</v>
      </c>
      <c r="O399" s="526"/>
      <c r="P399" s="529">
        <v>2800393.76</v>
      </c>
    </row>
    <row r="400" spans="1:16" x14ac:dyDescent="0.25">
      <c r="A400" s="556"/>
      <c r="B400" s="557"/>
      <c r="C400" s="1248" t="s">
        <v>1161</v>
      </c>
      <c r="D400" s="1248"/>
      <c r="E400" s="1248"/>
      <c r="F400" s="1248"/>
      <c r="G400" s="1248"/>
      <c r="H400" s="516"/>
      <c r="I400" s="517"/>
      <c r="J400" s="517"/>
      <c r="K400" s="517"/>
      <c r="L400" s="520"/>
      <c r="M400" s="517"/>
      <c r="N400" s="520"/>
      <c r="O400" s="517"/>
      <c r="P400" s="555">
        <v>6895388.1399999997</v>
      </c>
    </row>
    <row r="401" spans="1:16" x14ac:dyDescent="0.25">
      <c r="A401" s="558"/>
      <c r="B401" s="559"/>
      <c r="C401" s="559"/>
      <c r="D401" s="559"/>
      <c r="E401" s="559"/>
      <c r="F401" s="559"/>
      <c r="G401" s="559"/>
      <c r="H401" s="560"/>
      <c r="I401" s="561"/>
      <c r="J401" s="561"/>
      <c r="K401" s="561"/>
      <c r="L401" s="562"/>
      <c r="M401" s="561"/>
      <c r="N401" s="562"/>
      <c r="O401" s="561"/>
      <c r="P401" s="563"/>
    </row>
    <row r="402" spans="1:16" x14ac:dyDescent="0.25">
      <c r="A402" s="1251" t="s">
        <v>1282</v>
      </c>
      <c r="B402" s="1252"/>
      <c r="C402" s="1252"/>
      <c r="D402" s="1252"/>
      <c r="E402" s="1252"/>
      <c r="F402" s="1252"/>
      <c r="G402" s="1252"/>
      <c r="H402" s="1252"/>
      <c r="I402" s="1252"/>
      <c r="J402" s="1252"/>
      <c r="K402" s="1252"/>
      <c r="L402" s="1252"/>
      <c r="M402" s="1252"/>
      <c r="N402" s="1252"/>
      <c r="O402" s="1252"/>
      <c r="P402" s="1253"/>
    </row>
    <row r="403" spans="1:16" x14ac:dyDescent="0.25">
      <c r="A403" s="514" t="s">
        <v>1193</v>
      </c>
      <c r="B403" s="515" t="s">
        <v>1283</v>
      </c>
      <c r="C403" s="1249" t="s">
        <v>1284</v>
      </c>
      <c r="D403" s="1249"/>
      <c r="E403" s="1249"/>
      <c r="F403" s="1249"/>
      <c r="G403" s="1249"/>
      <c r="H403" s="516" t="s">
        <v>1217</v>
      </c>
      <c r="I403" s="517">
        <v>26.331</v>
      </c>
      <c r="J403" s="518">
        <v>1</v>
      </c>
      <c r="K403" s="519">
        <v>26.331</v>
      </c>
      <c r="L403" s="520"/>
      <c r="M403" s="517"/>
      <c r="N403" s="521"/>
      <c r="O403" s="517"/>
      <c r="P403" s="522"/>
    </row>
    <row r="404" spans="1:16" x14ac:dyDescent="0.25">
      <c r="A404" s="523"/>
      <c r="B404" s="524" t="s">
        <v>23</v>
      </c>
      <c r="C404" s="1247" t="s">
        <v>1203</v>
      </c>
      <c r="D404" s="1247"/>
      <c r="E404" s="1247"/>
      <c r="F404" s="1247"/>
      <c r="G404" s="1247"/>
      <c r="H404" s="525" t="s">
        <v>1148</v>
      </c>
      <c r="I404" s="526"/>
      <c r="J404" s="526"/>
      <c r="K404" s="535">
        <v>753.06659999999999</v>
      </c>
      <c r="L404" s="528"/>
      <c r="M404" s="526"/>
      <c r="N404" s="528"/>
      <c r="O404" s="526"/>
      <c r="P404" s="529">
        <v>208456.37</v>
      </c>
    </row>
    <row r="405" spans="1:16" x14ac:dyDescent="0.25">
      <c r="A405" s="530"/>
      <c r="B405" s="524" t="s">
        <v>1285</v>
      </c>
      <c r="C405" s="1247" t="s">
        <v>1286</v>
      </c>
      <c r="D405" s="1247"/>
      <c r="E405" s="1247"/>
      <c r="F405" s="1247"/>
      <c r="G405" s="1247"/>
      <c r="H405" s="525" t="s">
        <v>1148</v>
      </c>
      <c r="I405" s="531">
        <v>28.6</v>
      </c>
      <c r="J405" s="526"/>
      <c r="K405" s="535">
        <v>753.06659999999999</v>
      </c>
      <c r="L405" s="532"/>
      <c r="M405" s="533"/>
      <c r="N405" s="534">
        <v>276.81</v>
      </c>
      <c r="O405" s="526"/>
      <c r="P405" s="529">
        <v>208456.37</v>
      </c>
    </row>
    <row r="406" spans="1:16" x14ac:dyDescent="0.25">
      <c r="A406" s="523"/>
      <c r="B406" s="524" t="s">
        <v>28</v>
      </c>
      <c r="C406" s="1247" t="s">
        <v>132</v>
      </c>
      <c r="D406" s="1247"/>
      <c r="E406" s="1247"/>
      <c r="F406" s="1247"/>
      <c r="G406" s="1247"/>
      <c r="H406" s="525"/>
      <c r="I406" s="526"/>
      <c r="J406" s="526"/>
      <c r="K406" s="526"/>
      <c r="L406" s="528"/>
      <c r="M406" s="526"/>
      <c r="N406" s="528"/>
      <c r="O406" s="526"/>
      <c r="P406" s="529">
        <v>937975.51</v>
      </c>
    </row>
    <row r="407" spans="1:16" x14ac:dyDescent="0.25">
      <c r="A407" s="523"/>
      <c r="B407" s="524"/>
      <c r="C407" s="1247" t="s">
        <v>1147</v>
      </c>
      <c r="D407" s="1247"/>
      <c r="E407" s="1247"/>
      <c r="F407" s="1247"/>
      <c r="G407" s="1247"/>
      <c r="H407" s="525" t="s">
        <v>1148</v>
      </c>
      <c r="I407" s="526"/>
      <c r="J407" s="526"/>
      <c r="K407" s="537">
        <v>609.29934000000003</v>
      </c>
      <c r="L407" s="528"/>
      <c r="M407" s="526"/>
      <c r="N407" s="528"/>
      <c r="O407" s="526"/>
      <c r="P407" s="529">
        <v>225115.46</v>
      </c>
    </row>
    <row r="408" spans="1:16" x14ac:dyDescent="0.25">
      <c r="A408" s="530"/>
      <c r="B408" s="524" t="s">
        <v>1233</v>
      </c>
      <c r="C408" s="1247" t="s">
        <v>1234</v>
      </c>
      <c r="D408" s="1247"/>
      <c r="E408" s="1247"/>
      <c r="F408" s="1247"/>
      <c r="G408" s="1247"/>
      <c r="H408" s="525" t="s">
        <v>1151</v>
      </c>
      <c r="I408" s="536">
        <v>2.35</v>
      </c>
      <c r="J408" s="526"/>
      <c r="K408" s="537">
        <v>61.877850000000002</v>
      </c>
      <c r="L408" s="538">
        <v>828.16</v>
      </c>
      <c r="M408" s="539">
        <v>1.36</v>
      </c>
      <c r="N408" s="534">
        <v>1126.3</v>
      </c>
      <c r="O408" s="526"/>
      <c r="P408" s="529">
        <v>69693.02</v>
      </c>
    </row>
    <row r="409" spans="1:16" x14ac:dyDescent="0.25">
      <c r="A409" s="540"/>
      <c r="B409" s="524" t="s">
        <v>1191</v>
      </c>
      <c r="C409" s="1247" t="s">
        <v>1192</v>
      </c>
      <c r="D409" s="1247"/>
      <c r="E409" s="1247"/>
      <c r="F409" s="1247"/>
      <c r="G409" s="1247"/>
      <c r="H409" s="525" t="s">
        <v>1148</v>
      </c>
      <c r="I409" s="536">
        <v>2.35</v>
      </c>
      <c r="J409" s="526"/>
      <c r="K409" s="537">
        <v>61.877850000000002</v>
      </c>
      <c r="L409" s="528"/>
      <c r="M409" s="526"/>
      <c r="N409" s="541">
        <v>373.94</v>
      </c>
      <c r="O409" s="526"/>
      <c r="P409" s="529">
        <v>23138.6</v>
      </c>
    </row>
    <row r="410" spans="1:16" x14ac:dyDescent="0.25">
      <c r="A410" s="530"/>
      <c r="B410" s="524" t="s">
        <v>1220</v>
      </c>
      <c r="C410" s="1247" t="s">
        <v>1221</v>
      </c>
      <c r="D410" s="1247"/>
      <c r="E410" s="1247"/>
      <c r="F410" s="1247"/>
      <c r="G410" s="1247"/>
      <c r="H410" s="525" t="s">
        <v>1151</v>
      </c>
      <c r="I410" s="536">
        <v>0.36</v>
      </c>
      <c r="J410" s="526"/>
      <c r="K410" s="537">
        <v>9.4791600000000003</v>
      </c>
      <c r="L410" s="542">
        <v>1933</v>
      </c>
      <c r="M410" s="539">
        <v>1.26</v>
      </c>
      <c r="N410" s="534">
        <v>2435.58</v>
      </c>
      <c r="O410" s="526"/>
      <c r="P410" s="529">
        <v>23087.25</v>
      </c>
    </row>
    <row r="411" spans="1:16" x14ac:dyDescent="0.25">
      <c r="A411" s="540"/>
      <c r="B411" s="524" t="s">
        <v>1152</v>
      </c>
      <c r="C411" s="1247" t="s">
        <v>1153</v>
      </c>
      <c r="D411" s="1247"/>
      <c r="E411" s="1247"/>
      <c r="F411" s="1247"/>
      <c r="G411" s="1247"/>
      <c r="H411" s="525" t="s">
        <v>1148</v>
      </c>
      <c r="I411" s="536">
        <v>0.36</v>
      </c>
      <c r="J411" s="526"/>
      <c r="K411" s="537">
        <v>9.4791600000000003</v>
      </c>
      <c r="L411" s="528"/>
      <c r="M411" s="526"/>
      <c r="N411" s="541">
        <v>437.08</v>
      </c>
      <c r="O411" s="526"/>
      <c r="P411" s="529">
        <v>4143.1499999999996</v>
      </c>
    </row>
    <row r="412" spans="1:16" x14ac:dyDescent="0.25">
      <c r="A412" s="530"/>
      <c r="B412" s="524" t="s">
        <v>1287</v>
      </c>
      <c r="C412" s="1247" t="s">
        <v>1288</v>
      </c>
      <c r="D412" s="1247"/>
      <c r="E412" s="1247"/>
      <c r="F412" s="1247"/>
      <c r="G412" s="1247"/>
      <c r="H412" s="525" t="s">
        <v>1151</v>
      </c>
      <c r="I412" s="536">
        <v>3.69</v>
      </c>
      <c r="J412" s="526"/>
      <c r="K412" s="537">
        <v>97.161389999999997</v>
      </c>
      <c r="L412" s="532"/>
      <c r="M412" s="533"/>
      <c r="N412" s="534">
        <v>1610.79</v>
      </c>
      <c r="O412" s="526"/>
      <c r="P412" s="529">
        <v>156506.6</v>
      </c>
    </row>
    <row r="413" spans="1:16" x14ac:dyDescent="0.25">
      <c r="A413" s="540"/>
      <c r="B413" s="524" t="s">
        <v>1191</v>
      </c>
      <c r="C413" s="1247" t="s">
        <v>1192</v>
      </c>
      <c r="D413" s="1247"/>
      <c r="E413" s="1247"/>
      <c r="F413" s="1247"/>
      <c r="G413" s="1247"/>
      <c r="H413" s="525" t="s">
        <v>1148</v>
      </c>
      <c r="I413" s="536">
        <v>3.69</v>
      </c>
      <c r="J413" s="526"/>
      <c r="K413" s="537">
        <v>97.161389999999997</v>
      </c>
      <c r="L413" s="528"/>
      <c r="M413" s="526"/>
      <c r="N413" s="541">
        <v>373.94</v>
      </c>
      <c r="O413" s="526"/>
      <c r="P413" s="529">
        <v>36332.53</v>
      </c>
    </row>
    <row r="414" spans="1:16" x14ac:dyDescent="0.25">
      <c r="A414" s="530"/>
      <c r="B414" s="524" t="s">
        <v>1289</v>
      </c>
      <c r="C414" s="1247" t="s">
        <v>1290</v>
      </c>
      <c r="D414" s="1247"/>
      <c r="E414" s="1247"/>
      <c r="F414" s="1247"/>
      <c r="G414" s="1247"/>
      <c r="H414" s="525" t="s">
        <v>1151</v>
      </c>
      <c r="I414" s="536">
        <v>9.49</v>
      </c>
      <c r="J414" s="526"/>
      <c r="K414" s="537">
        <v>249.88119</v>
      </c>
      <c r="L414" s="532"/>
      <c r="M414" s="533"/>
      <c r="N414" s="534">
        <v>1509.52</v>
      </c>
      <c r="O414" s="526"/>
      <c r="P414" s="529">
        <v>377200.65</v>
      </c>
    </row>
    <row r="415" spans="1:16" x14ac:dyDescent="0.25">
      <c r="A415" s="540"/>
      <c r="B415" s="524" t="s">
        <v>1191</v>
      </c>
      <c r="C415" s="1247" t="s">
        <v>1192</v>
      </c>
      <c r="D415" s="1247"/>
      <c r="E415" s="1247"/>
      <c r="F415" s="1247"/>
      <c r="G415" s="1247"/>
      <c r="H415" s="525" t="s">
        <v>1148</v>
      </c>
      <c r="I415" s="536">
        <v>9.49</v>
      </c>
      <c r="J415" s="526"/>
      <c r="K415" s="537">
        <v>249.88119</v>
      </c>
      <c r="L415" s="528"/>
      <c r="M415" s="526"/>
      <c r="N415" s="541">
        <v>373.94</v>
      </c>
      <c r="O415" s="526"/>
      <c r="P415" s="529">
        <v>93440.57</v>
      </c>
    </row>
    <row r="416" spans="1:16" x14ac:dyDescent="0.25">
      <c r="A416" s="530"/>
      <c r="B416" s="524" t="s">
        <v>1291</v>
      </c>
      <c r="C416" s="1247" t="s">
        <v>1292</v>
      </c>
      <c r="D416" s="1247"/>
      <c r="E416" s="1247"/>
      <c r="F416" s="1247"/>
      <c r="G416" s="1247"/>
      <c r="H416" s="525" t="s">
        <v>1151</v>
      </c>
      <c r="I416" s="536">
        <v>4.6500000000000004</v>
      </c>
      <c r="J416" s="526"/>
      <c r="K416" s="537">
        <v>122.43915</v>
      </c>
      <c r="L416" s="532"/>
      <c r="M416" s="533"/>
      <c r="N416" s="534">
        <v>1803.28</v>
      </c>
      <c r="O416" s="526"/>
      <c r="P416" s="529">
        <v>220792.07</v>
      </c>
    </row>
    <row r="417" spans="1:16" x14ac:dyDescent="0.25">
      <c r="A417" s="540"/>
      <c r="B417" s="524" t="s">
        <v>1191</v>
      </c>
      <c r="C417" s="1247" t="s">
        <v>1192</v>
      </c>
      <c r="D417" s="1247"/>
      <c r="E417" s="1247"/>
      <c r="F417" s="1247"/>
      <c r="G417" s="1247"/>
      <c r="H417" s="525" t="s">
        <v>1148</v>
      </c>
      <c r="I417" s="536">
        <v>4.6500000000000004</v>
      </c>
      <c r="J417" s="526"/>
      <c r="K417" s="537">
        <v>122.43915</v>
      </c>
      <c r="L417" s="528"/>
      <c r="M417" s="526"/>
      <c r="N417" s="541">
        <v>373.94</v>
      </c>
      <c r="O417" s="526"/>
      <c r="P417" s="529">
        <v>45784.9</v>
      </c>
    </row>
    <row r="418" spans="1:16" x14ac:dyDescent="0.25">
      <c r="A418" s="530"/>
      <c r="B418" s="524" t="s">
        <v>1206</v>
      </c>
      <c r="C418" s="1247" t="s">
        <v>1207</v>
      </c>
      <c r="D418" s="1247"/>
      <c r="E418" s="1247"/>
      <c r="F418" s="1247"/>
      <c r="G418" s="1247"/>
      <c r="H418" s="525" t="s">
        <v>1151</v>
      </c>
      <c r="I418" s="531">
        <v>2.6</v>
      </c>
      <c r="J418" s="526"/>
      <c r="K418" s="535">
        <v>68.460599999999999</v>
      </c>
      <c r="L418" s="542">
        <v>1043.1400000000001</v>
      </c>
      <c r="M418" s="539">
        <v>1.27</v>
      </c>
      <c r="N418" s="534">
        <v>1324.79</v>
      </c>
      <c r="O418" s="526"/>
      <c r="P418" s="529">
        <v>90695.92</v>
      </c>
    </row>
    <row r="419" spans="1:16" x14ac:dyDescent="0.25">
      <c r="A419" s="540"/>
      <c r="B419" s="524" t="s">
        <v>1208</v>
      </c>
      <c r="C419" s="1247" t="s">
        <v>1209</v>
      </c>
      <c r="D419" s="1247"/>
      <c r="E419" s="1247"/>
      <c r="F419" s="1247"/>
      <c r="G419" s="1247"/>
      <c r="H419" s="525" t="s">
        <v>1148</v>
      </c>
      <c r="I419" s="531">
        <v>2.6</v>
      </c>
      <c r="J419" s="526"/>
      <c r="K419" s="535">
        <v>68.460599999999999</v>
      </c>
      <c r="L419" s="528"/>
      <c r="M419" s="526"/>
      <c r="N419" s="541">
        <v>325.38</v>
      </c>
      <c r="O419" s="526"/>
      <c r="P419" s="529">
        <v>22275.71</v>
      </c>
    </row>
    <row r="420" spans="1:16" x14ac:dyDescent="0.25">
      <c r="A420" s="523"/>
      <c r="B420" s="524" t="s">
        <v>36</v>
      </c>
      <c r="C420" s="1247" t="s">
        <v>134</v>
      </c>
      <c r="D420" s="1247"/>
      <c r="E420" s="1247"/>
      <c r="F420" s="1247"/>
      <c r="G420" s="1247"/>
      <c r="H420" s="525"/>
      <c r="I420" s="526"/>
      <c r="J420" s="526"/>
      <c r="K420" s="526"/>
      <c r="L420" s="528"/>
      <c r="M420" s="526"/>
      <c r="N420" s="528"/>
      <c r="O420" s="526"/>
      <c r="P420" s="529">
        <v>5266.2</v>
      </c>
    </row>
    <row r="421" spans="1:16" x14ac:dyDescent="0.25">
      <c r="A421" s="530"/>
      <c r="B421" s="524" t="s">
        <v>1210</v>
      </c>
      <c r="C421" s="1247" t="s">
        <v>1211</v>
      </c>
      <c r="D421" s="1247"/>
      <c r="E421" s="1247"/>
      <c r="F421" s="1247"/>
      <c r="G421" s="1247"/>
      <c r="H421" s="525" t="s">
        <v>1212</v>
      </c>
      <c r="I421" s="543">
        <v>20</v>
      </c>
      <c r="J421" s="526"/>
      <c r="K421" s="536">
        <v>526.62</v>
      </c>
      <c r="L421" s="538">
        <v>35.71</v>
      </c>
      <c r="M421" s="539">
        <v>0.28000000000000003</v>
      </c>
      <c r="N421" s="534">
        <v>10</v>
      </c>
      <c r="O421" s="526"/>
      <c r="P421" s="529">
        <v>5266.2</v>
      </c>
    </row>
    <row r="422" spans="1:16" x14ac:dyDescent="0.25">
      <c r="A422" s="544" t="s">
        <v>1239</v>
      </c>
      <c r="B422" s="545" t="s">
        <v>1293</v>
      </c>
      <c r="C422" s="1250" t="s">
        <v>1294</v>
      </c>
      <c r="D422" s="1250"/>
      <c r="E422" s="1250"/>
      <c r="F422" s="1250"/>
      <c r="G422" s="1250"/>
      <c r="H422" s="546" t="s">
        <v>1212</v>
      </c>
      <c r="I422" s="547">
        <v>189</v>
      </c>
      <c r="J422" s="548"/>
      <c r="K422" s="549">
        <v>4976.5590000000002</v>
      </c>
      <c r="L422" s="550"/>
      <c r="M422" s="548"/>
      <c r="N422" s="550"/>
      <c r="O422" s="548"/>
      <c r="P422" s="551"/>
    </row>
    <row r="423" spans="1:16" x14ac:dyDescent="0.25">
      <c r="A423" s="552"/>
      <c r="B423" s="553"/>
      <c r="C423" s="1248" t="s">
        <v>1154</v>
      </c>
      <c r="D423" s="1248"/>
      <c r="E423" s="1248"/>
      <c r="F423" s="1248"/>
      <c r="G423" s="1248"/>
      <c r="H423" s="516"/>
      <c r="I423" s="517"/>
      <c r="J423" s="517"/>
      <c r="K423" s="517"/>
      <c r="L423" s="520"/>
      <c r="M423" s="517"/>
      <c r="N423" s="554"/>
      <c r="O423" s="517"/>
      <c r="P423" s="555">
        <v>1376813.54</v>
      </c>
    </row>
    <row r="424" spans="1:16" x14ac:dyDescent="0.25">
      <c r="A424" s="540"/>
      <c r="B424" s="524"/>
      <c r="C424" s="1247" t="s">
        <v>1155</v>
      </c>
      <c r="D424" s="1247"/>
      <c r="E424" s="1247"/>
      <c r="F424" s="1247"/>
      <c r="G424" s="1247"/>
      <c r="H424" s="525"/>
      <c r="I424" s="526"/>
      <c r="J424" s="526"/>
      <c r="K424" s="526"/>
      <c r="L424" s="528"/>
      <c r="M424" s="526"/>
      <c r="N424" s="528"/>
      <c r="O424" s="526"/>
      <c r="P424" s="529">
        <v>433571.83</v>
      </c>
    </row>
    <row r="425" spans="1:16" x14ac:dyDescent="0.25">
      <c r="A425" s="540"/>
      <c r="B425" s="524" t="s">
        <v>1295</v>
      </c>
      <c r="C425" s="1247" t="s">
        <v>1296</v>
      </c>
      <c r="D425" s="1247"/>
      <c r="E425" s="1247"/>
      <c r="F425" s="1247"/>
      <c r="G425" s="1247"/>
      <c r="H425" s="525" t="s">
        <v>1158</v>
      </c>
      <c r="I425" s="543">
        <v>147</v>
      </c>
      <c r="J425" s="526"/>
      <c r="K425" s="543">
        <v>147</v>
      </c>
      <c r="L425" s="528"/>
      <c r="M425" s="526"/>
      <c r="N425" s="528"/>
      <c r="O425" s="526"/>
      <c r="P425" s="529">
        <v>637350.59</v>
      </c>
    </row>
    <row r="426" spans="1:16" x14ac:dyDescent="0.25">
      <c r="A426" s="540"/>
      <c r="B426" s="524" t="s">
        <v>1297</v>
      </c>
      <c r="C426" s="1247" t="s">
        <v>1298</v>
      </c>
      <c r="D426" s="1247"/>
      <c r="E426" s="1247"/>
      <c r="F426" s="1247"/>
      <c r="G426" s="1247"/>
      <c r="H426" s="525" t="s">
        <v>1158</v>
      </c>
      <c r="I426" s="543">
        <v>134</v>
      </c>
      <c r="J426" s="526"/>
      <c r="K426" s="543">
        <v>134</v>
      </c>
      <c r="L426" s="528"/>
      <c r="M426" s="526"/>
      <c r="N426" s="528"/>
      <c r="O426" s="526"/>
      <c r="P426" s="529">
        <v>580986.25</v>
      </c>
    </row>
    <row r="427" spans="1:16" x14ac:dyDescent="0.25">
      <c r="A427" s="556"/>
      <c r="B427" s="557"/>
      <c r="C427" s="1248" t="s">
        <v>1161</v>
      </c>
      <c r="D427" s="1248"/>
      <c r="E427" s="1248"/>
      <c r="F427" s="1248"/>
      <c r="G427" s="1248"/>
      <c r="H427" s="516"/>
      <c r="I427" s="517"/>
      <c r="J427" s="517"/>
      <c r="K427" s="517"/>
      <c r="L427" s="520"/>
      <c r="M427" s="517"/>
      <c r="N427" s="554">
        <v>98558.75</v>
      </c>
      <c r="O427" s="517"/>
      <c r="P427" s="555">
        <v>2595150.38</v>
      </c>
    </row>
    <row r="428" spans="1:16" x14ac:dyDescent="0.25">
      <c r="A428" s="558"/>
      <c r="B428" s="559"/>
      <c r="C428" s="559"/>
      <c r="D428" s="559"/>
      <c r="E428" s="559"/>
      <c r="F428" s="559"/>
      <c r="G428" s="559"/>
      <c r="H428" s="560"/>
      <c r="I428" s="561"/>
      <c r="J428" s="561"/>
      <c r="K428" s="561"/>
      <c r="L428" s="562"/>
      <c r="M428" s="561"/>
      <c r="N428" s="562"/>
      <c r="O428" s="561"/>
      <c r="P428" s="563"/>
    </row>
    <row r="429" spans="1:16" x14ac:dyDescent="0.25">
      <c r="A429" s="514" t="s">
        <v>1198</v>
      </c>
      <c r="B429" s="515" t="s">
        <v>1299</v>
      </c>
      <c r="C429" s="1249" t="s">
        <v>1300</v>
      </c>
      <c r="D429" s="1249"/>
      <c r="E429" s="1249"/>
      <c r="F429" s="1249"/>
      <c r="G429" s="1249"/>
      <c r="H429" s="516" t="s">
        <v>1212</v>
      </c>
      <c r="I429" s="517">
        <v>4976.5590000000002</v>
      </c>
      <c r="J429" s="518">
        <v>1</v>
      </c>
      <c r="K429" s="519">
        <v>4976.5590000000002</v>
      </c>
      <c r="L429" s="520"/>
      <c r="M429" s="517"/>
      <c r="N429" s="564">
        <v>1103.6099999999999</v>
      </c>
      <c r="O429" s="517"/>
      <c r="P429" s="555">
        <v>5492180.2800000003</v>
      </c>
    </row>
    <row r="430" spans="1:16" x14ac:dyDescent="0.25">
      <c r="A430" s="540" t="s">
        <v>1198</v>
      </c>
      <c r="B430" s="524" t="s">
        <v>1299</v>
      </c>
      <c r="C430" s="1247" t="s">
        <v>1301</v>
      </c>
      <c r="D430" s="1247"/>
      <c r="E430" s="1247"/>
      <c r="F430" s="1247"/>
      <c r="G430" s="1247"/>
      <c r="H430" s="525" t="s">
        <v>1212</v>
      </c>
      <c r="I430" s="527">
        <v>4976.5590000000002</v>
      </c>
      <c r="J430" s="526"/>
      <c r="K430" s="527">
        <v>4976.5590000000002</v>
      </c>
      <c r="L430" s="534">
        <v>1839.35</v>
      </c>
      <c r="M430" s="531">
        <v>0.6</v>
      </c>
      <c r="N430" s="534">
        <v>1103.6099999999999</v>
      </c>
      <c r="O430" s="526"/>
      <c r="P430" s="529">
        <v>5492180.2800000003</v>
      </c>
    </row>
    <row r="431" spans="1:16" ht="22.5" x14ac:dyDescent="0.25">
      <c r="A431" s="540" t="s">
        <v>1404</v>
      </c>
      <c r="B431" s="524" t="s">
        <v>1302</v>
      </c>
      <c r="C431" s="1247" t="s">
        <v>1303</v>
      </c>
      <c r="D431" s="1247"/>
      <c r="E431" s="1247"/>
      <c r="F431" s="1247"/>
      <c r="G431" s="1247"/>
      <c r="H431" s="525" t="s">
        <v>1304</v>
      </c>
      <c r="I431" s="526"/>
      <c r="J431" s="526"/>
      <c r="K431" s="527">
        <v>7166.2449999999999</v>
      </c>
      <c r="L431" s="528"/>
      <c r="M431" s="526"/>
      <c r="N431" s="541">
        <v>155.02000000000001</v>
      </c>
      <c r="O431" s="543">
        <v>-1</v>
      </c>
      <c r="P431" s="529">
        <v>-1110911.3</v>
      </c>
    </row>
    <row r="432" spans="1:16" ht="22.5" x14ac:dyDescent="0.25">
      <c r="A432" s="540" t="s">
        <v>1405</v>
      </c>
      <c r="B432" s="524" t="s">
        <v>1305</v>
      </c>
      <c r="C432" s="1247" t="s">
        <v>1306</v>
      </c>
      <c r="D432" s="1247"/>
      <c r="E432" s="1247"/>
      <c r="F432" s="1247"/>
      <c r="G432" s="1247"/>
      <c r="H432" s="525" t="s">
        <v>1304</v>
      </c>
      <c r="I432" s="526"/>
      <c r="J432" s="526"/>
      <c r="K432" s="527">
        <v>7166.2449999999999</v>
      </c>
      <c r="L432" s="528"/>
      <c r="M432" s="526"/>
      <c r="N432" s="541">
        <v>298.58</v>
      </c>
      <c r="O432" s="526"/>
      <c r="P432" s="529">
        <v>2139697.4300000002</v>
      </c>
    </row>
    <row r="433" spans="1:16" x14ac:dyDescent="0.25">
      <c r="A433" s="556"/>
      <c r="B433" s="557"/>
      <c r="C433" s="1248" t="s">
        <v>1161</v>
      </c>
      <c r="D433" s="1248"/>
      <c r="E433" s="1248"/>
      <c r="F433" s="1248"/>
      <c r="G433" s="1248"/>
      <c r="H433" s="516"/>
      <c r="I433" s="517"/>
      <c r="J433" s="517"/>
      <c r="K433" s="517"/>
      <c r="L433" s="520"/>
      <c r="M433" s="517"/>
      <c r="N433" s="520"/>
      <c r="O433" s="517"/>
      <c r="P433" s="555">
        <v>6520966.4100000001</v>
      </c>
    </row>
    <row r="434" spans="1:16" x14ac:dyDescent="0.25">
      <c r="A434" s="558"/>
      <c r="B434" s="559"/>
      <c r="C434" s="559"/>
      <c r="D434" s="559"/>
      <c r="E434" s="559"/>
      <c r="F434" s="559"/>
      <c r="G434" s="559"/>
      <c r="H434" s="560"/>
      <c r="I434" s="561"/>
      <c r="J434" s="561"/>
      <c r="K434" s="561"/>
      <c r="L434" s="562"/>
      <c r="M434" s="561"/>
      <c r="N434" s="562"/>
      <c r="O434" s="561"/>
      <c r="P434" s="563"/>
    </row>
    <row r="435" spans="1:16" x14ac:dyDescent="0.25">
      <c r="A435" s="514" t="s">
        <v>1199</v>
      </c>
      <c r="B435" s="515" t="s">
        <v>1307</v>
      </c>
      <c r="C435" s="1249" t="s">
        <v>1308</v>
      </c>
      <c r="D435" s="1249"/>
      <c r="E435" s="1249"/>
      <c r="F435" s="1249"/>
      <c r="G435" s="1249"/>
      <c r="H435" s="516" t="s">
        <v>1217</v>
      </c>
      <c r="I435" s="517">
        <v>-26.331</v>
      </c>
      <c r="J435" s="518">
        <v>1</v>
      </c>
      <c r="K435" s="519">
        <v>-26.331</v>
      </c>
      <c r="L435" s="520"/>
      <c r="M435" s="517"/>
      <c r="N435" s="521"/>
      <c r="O435" s="517"/>
      <c r="P435" s="522"/>
    </row>
    <row r="436" spans="1:16" x14ac:dyDescent="0.25">
      <c r="A436" s="565"/>
      <c r="B436" s="553" t="s">
        <v>1406</v>
      </c>
      <c r="C436" s="1241" t="s">
        <v>1407</v>
      </c>
      <c r="D436" s="1241"/>
      <c r="E436" s="1241"/>
      <c r="F436" s="1241"/>
      <c r="G436" s="1241"/>
      <c r="H436" s="1241"/>
      <c r="I436" s="1241"/>
      <c r="J436" s="1241"/>
      <c r="K436" s="1241"/>
      <c r="L436" s="1241"/>
      <c r="M436" s="1241"/>
      <c r="N436" s="1241"/>
      <c r="O436" s="1241"/>
      <c r="P436" s="1254"/>
    </row>
    <row r="437" spans="1:16" x14ac:dyDescent="0.25">
      <c r="A437" s="523"/>
      <c r="B437" s="524" t="s">
        <v>28</v>
      </c>
      <c r="C437" s="1247" t="s">
        <v>132</v>
      </c>
      <c r="D437" s="1247"/>
      <c r="E437" s="1247"/>
      <c r="F437" s="1247"/>
      <c r="G437" s="1247"/>
      <c r="H437" s="525"/>
      <c r="I437" s="526"/>
      <c r="J437" s="526"/>
      <c r="K437" s="526"/>
      <c r="L437" s="528"/>
      <c r="M437" s="526"/>
      <c r="N437" s="528"/>
      <c r="O437" s="526"/>
      <c r="P437" s="529">
        <v>-543153.61</v>
      </c>
    </row>
    <row r="438" spans="1:16" x14ac:dyDescent="0.25">
      <c r="A438" s="523"/>
      <c r="B438" s="524"/>
      <c r="C438" s="1247" t="s">
        <v>1147</v>
      </c>
      <c r="D438" s="1247"/>
      <c r="E438" s="1247"/>
      <c r="F438" s="1247"/>
      <c r="G438" s="1247"/>
      <c r="H438" s="525" t="s">
        <v>1148</v>
      </c>
      <c r="I438" s="526"/>
      <c r="J438" s="526"/>
      <c r="K438" s="537">
        <v>-330.45405</v>
      </c>
      <c r="L438" s="528"/>
      <c r="M438" s="526"/>
      <c r="N438" s="528"/>
      <c r="O438" s="526"/>
      <c r="P438" s="529">
        <v>-123569.99</v>
      </c>
    </row>
    <row r="439" spans="1:16" x14ac:dyDescent="0.25">
      <c r="A439" s="530"/>
      <c r="B439" s="524" t="s">
        <v>1287</v>
      </c>
      <c r="C439" s="1247" t="s">
        <v>1288</v>
      </c>
      <c r="D439" s="1247"/>
      <c r="E439" s="1247"/>
      <c r="F439" s="1247"/>
      <c r="G439" s="1247"/>
      <c r="H439" s="525" t="s">
        <v>1151</v>
      </c>
      <c r="I439" s="536">
        <v>0.83</v>
      </c>
      <c r="J439" s="543">
        <v>5</v>
      </c>
      <c r="K439" s="537">
        <v>-109.27365</v>
      </c>
      <c r="L439" s="532"/>
      <c r="M439" s="533"/>
      <c r="N439" s="534">
        <v>1610.79</v>
      </c>
      <c r="O439" s="526"/>
      <c r="P439" s="529">
        <v>-176016.9</v>
      </c>
    </row>
    <row r="440" spans="1:16" x14ac:dyDescent="0.25">
      <c r="A440" s="540"/>
      <c r="B440" s="524" t="s">
        <v>1191</v>
      </c>
      <c r="C440" s="1247" t="s">
        <v>1192</v>
      </c>
      <c r="D440" s="1247"/>
      <c r="E440" s="1247"/>
      <c r="F440" s="1247"/>
      <c r="G440" s="1247"/>
      <c r="H440" s="525" t="s">
        <v>1148</v>
      </c>
      <c r="I440" s="536">
        <v>0.83</v>
      </c>
      <c r="J440" s="543">
        <v>5</v>
      </c>
      <c r="K440" s="537">
        <v>-109.27365</v>
      </c>
      <c r="L440" s="528"/>
      <c r="M440" s="526"/>
      <c r="N440" s="541">
        <v>373.94</v>
      </c>
      <c r="O440" s="526"/>
      <c r="P440" s="529">
        <v>-40861.79</v>
      </c>
    </row>
    <row r="441" spans="1:16" x14ac:dyDescent="0.25">
      <c r="A441" s="530"/>
      <c r="B441" s="524" t="s">
        <v>1289</v>
      </c>
      <c r="C441" s="1247" t="s">
        <v>1290</v>
      </c>
      <c r="D441" s="1247"/>
      <c r="E441" s="1247"/>
      <c r="F441" s="1247"/>
      <c r="G441" s="1247"/>
      <c r="H441" s="525" t="s">
        <v>1151</v>
      </c>
      <c r="I441" s="536">
        <v>0.82</v>
      </c>
      <c r="J441" s="543">
        <v>5</v>
      </c>
      <c r="K441" s="535">
        <v>-107.9571</v>
      </c>
      <c r="L441" s="532"/>
      <c r="M441" s="533"/>
      <c r="N441" s="534">
        <v>1509.52</v>
      </c>
      <c r="O441" s="526"/>
      <c r="P441" s="529">
        <v>-162963.4</v>
      </c>
    </row>
    <row r="442" spans="1:16" x14ac:dyDescent="0.25">
      <c r="A442" s="540"/>
      <c r="B442" s="524" t="s">
        <v>1191</v>
      </c>
      <c r="C442" s="1247" t="s">
        <v>1192</v>
      </c>
      <c r="D442" s="1247"/>
      <c r="E442" s="1247"/>
      <c r="F442" s="1247"/>
      <c r="G442" s="1247"/>
      <c r="H442" s="525" t="s">
        <v>1148</v>
      </c>
      <c r="I442" s="536">
        <v>0.82</v>
      </c>
      <c r="J442" s="543">
        <v>5</v>
      </c>
      <c r="K442" s="535">
        <v>-107.9571</v>
      </c>
      <c r="L442" s="528"/>
      <c r="M442" s="526"/>
      <c r="N442" s="541">
        <v>373.94</v>
      </c>
      <c r="O442" s="526"/>
      <c r="P442" s="529">
        <v>-40369.480000000003</v>
      </c>
    </row>
    <row r="443" spans="1:16" x14ac:dyDescent="0.25">
      <c r="A443" s="530"/>
      <c r="B443" s="524" t="s">
        <v>1291</v>
      </c>
      <c r="C443" s="1247" t="s">
        <v>1292</v>
      </c>
      <c r="D443" s="1247"/>
      <c r="E443" s="1247"/>
      <c r="F443" s="1247"/>
      <c r="G443" s="1247"/>
      <c r="H443" s="525" t="s">
        <v>1151</v>
      </c>
      <c r="I443" s="536">
        <v>0.86</v>
      </c>
      <c r="J443" s="543">
        <v>5</v>
      </c>
      <c r="K443" s="535">
        <v>-113.22329999999999</v>
      </c>
      <c r="L443" s="532"/>
      <c r="M443" s="533"/>
      <c r="N443" s="534">
        <v>1803.28</v>
      </c>
      <c r="O443" s="526"/>
      <c r="P443" s="529">
        <v>-204173.31</v>
      </c>
    </row>
    <row r="444" spans="1:16" x14ac:dyDescent="0.25">
      <c r="A444" s="540"/>
      <c r="B444" s="524" t="s">
        <v>1191</v>
      </c>
      <c r="C444" s="1247" t="s">
        <v>1192</v>
      </c>
      <c r="D444" s="1247"/>
      <c r="E444" s="1247"/>
      <c r="F444" s="1247"/>
      <c r="G444" s="1247"/>
      <c r="H444" s="525" t="s">
        <v>1148</v>
      </c>
      <c r="I444" s="536">
        <v>0.86</v>
      </c>
      <c r="J444" s="543">
        <v>5</v>
      </c>
      <c r="K444" s="535">
        <v>-113.22329999999999</v>
      </c>
      <c r="L444" s="528"/>
      <c r="M444" s="526"/>
      <c r="N444" s="541">
        <v>373.94</v>
      </c>
      <c r="O444" s="526"/>
      <c r="P444" s="529">
        <v>-42338.720000000001</v>
      </c>
    </row>
    <row r="445" spans="1:16" x14ac:dyDescent="0.25">
      <c r="A445" s="544" t="s">
        <v>1239</v>
      </c>
      <c r="B445" s="545" t="s">
        <v>1293</v>
      </c>
      <c r="C445" s="1250" t="s">
        <v>1294</v>
      </c>
      <c r="D445" s="1250"/>
      <c r="E445" s="1250"/>
      <c r="F445" s="1250"/>
      <c r="G445" s="1250"/>
      <c r="H445" s="546" t="s">
        <v>1212</v>
      </c>
      <c r="I445" s="566">
        <v>12.6</v>
      </c>
      <c r="J445" s="547">
        <v>5</v>
      </c>
      <c r="K445" s="549">
        <v>-1658.8530000000001</v>
      </c>
      <c r="L445" s="550"/>
      <c r="M445" s="548"/>
      <c r="N445" s="550"/>
      <c r="O445" s="548"/>
      <c r="P445" s="551"/>
    </row>
    <row r="446" spans="1:16" x14ac:dyDescent="0.25">
      <c r="A446" s="552"/>
      <c r="B446" s="553"/>
      <c r="C446" s="1248" t="s">
        <v>1154</v>
      </c>
      <c r="D446" s="1248"/>
      <c r="E446" s="1248"/>
      <c r="F446" s="1248"/>
      <c r="G446" s="1248"/>
      <c r="H446" s="516"/>
      <c r="I446" s="517"/>
      <c r="J446" s="517"/>
      <c r="K446" s="517"/>
      <c r="L446" s="520"/>
      <c r="M446" s="517"/>
      <c r="N446" s="554"/>
      <c r="O446" s="517"/>
      <c r="P446" s="555">
        <v>-666723.6</v>
      </c>
    </row>
    <row r="447" spans="1:16" x14ac:dyDescent="0.25">
      <c r="A447" s="540"/>
      <c r="B447" s="524"/>
      <c r="C447" s="1247" t="s">
        <v>1155</v>
      </c>
      <c r="D447" s="1247"/>
      <c r="E447" s="1247"/>
      <c r="F447" s="1247"/>
      <c r="G447" s="1247"/>
      <c r="H447" s="525"/>
      <c r="I447" s="526"/>
      <c r="J447" s="526"/>
      <c r="K447" s="526"/>
      <c r="L447" s="528"/>
      <c r="M447" s="526"/>
      <c r="N447" s="528"/>
      <c r="O447" s="526"/>
      <c r="P447" s="529">
        <v>-123569.99</v>
      </c>
    </row>
    <row r="448" spans="1:16" x14ac:dyDescent="0.25">
      <c r="A448" s="540"/>
      <c r="B448" s="524" t="s">
        <v>1295</v>
      </c>
      <c r="C448" s="1247" t="s">
        <v>1296</v>
      </c>
      <c r="D448" s="1247"/>
      <c r="E448" s="1247"/>
      <c r="F448" s="1247"/>
      <c r="G448" s="1247"/>
      <c r="H448" s="525" t="s">
        <v>1158</v>
      </c>
      <c r="I448" s="543">
        <v>147</v>
      </c>
      <c r="J448" s="526"/>
      <c r="K448" s="543">
        <v>147</v>
      </c>
      <c r="L448" s="528"/>
      <c r="M448" s="526"/>
      <c r="N448" s="528"/>
      <c r="O448" s="526"/>
      <c r="P448" s="529">
        <v>-181647.89</v>
      </c>
    </row>
    <row r="449" spans="1:16" x14ac:dyDescent="0.25">
      <c r="A449" s="540"/>
      <c r="B449" s="524" t="s">
        <v>1297</v>
      </c>
      <c r="C449" s="1247" t="s">
        <v>1298</v>
      </c>
      <c r="D449" s="1247"/>
      <c r="E449" s="1247"/>
      <c r="F449" s="1247"/>
      <c r="G449" s="1247"/>
      <c r="H449" s="525" t="s">
        <v>1158</v>
      </c>
      <c r="I449" s="543">
        <v>134</v>
      </c>
      <c r="J449" s="526"/>
      <c r="K449" s="543">
        <v>134</v>
      </c>
      <c r="L449" s="528"/>
      <c r="M449" s="526"/>
      <c r="N449" s="528"/>
      <c r="O449" s="526"/>
      <c r="P449" s="529">
        <v>-165583.79</v>
      </c>
    </row>
    <row r="450" spans="1:16" x14ac:dyDescent="0.25">
      <c r="A450" s="556"/>
      <c r="B450" s="557"/>
      <c r="C450" s="1248" t="s">
        <v>1161</v>
      </c>
      <c r="D450" s="1248"/>
      <c r="E450" s="1248"/>
      <c r="F450" s="1248"/>
      <c r="G450" s="1248"/>
      <c r="H450" s="516"/>
      <c r="I450" s="517"/>
      <c r="J450" s="517"/>
      <c r="K450" s="517"/>
      <c r="L450" s="520"/>
      <c r="M450" s="517"/>
      <c r="N450" s="554">
        <v>38508.04</v>
      </c>
      <c r="O450" s="517"/>
      <c r="P450" s="555">
        <v>-1013955.28</v>
      </c>
    </row>
    <row r="451" spans="1:16" x14ac:dyDescent="0.25">
      <c r="A451" s="558"/>
      <c r="B451" s="559"/>
      <c r="C451" s="559"/>
      <c r="D451" s="559"/>
      <c r="E451" s="559"/>
      <c r="F451" s="559"/>
      <c r="G451" s="559"/>
      <c r="H451" s="560"/>
      <c r="I451" s="561"/>
      <c r="J451" s="561"/>
      <c r="K451" s="561"/>
      <c r="L451" s="562"/>
      <c r="M451" s="561"/>
      <c r="N451" s="562"/>
      <c r="O451" s="561"/>
      <c r="P451" s="563"/>
    </row>
    <row r="452" spans="1:16" x14ac:dyDescent="0.25">
      <c r="A452" s="514" t="s">
        <v>1200</v>
      </c>
      <c r="B452" s="515" t="s">
        <v>1299</v>
      </c>
      <c r="C452" s="1249" t="s">
        <v>1300</v>
      </c>
      <c r="D452" s="1249"/>
      <c r="E452" s="1249"/>
      <c r="F452" s="1249"/>
      <c r="G452" s="1249"/>
      <c r="H452" s="516" t="s">
        <v>1212</v>
      </c>
      <c r="I452" s="517">
        <v>-1658.8530000000001</v>
      </c>
      <c r="J452" s="518">
        <v>1</v>
      </c>
      <c r="K452" s="519">
        <v>-1658.8530000000001</v>
      </c>
      <c r="L452" s="520"/>
      <c r="M452" s="517"/>
      <c r="N452" s="564">
        <v>1103.6099999999999</v>
      </c>
      <c r="O452" s="517"/>
      <c r="P452" s="555">
        <v>-1830726.76</v>
      </c>
    </row>
    <row r="453" spans="1:16" x14ac:dyDescent="0.25">
      <c r="A453" s="540" t="s">
        <v>1200</v>
      </c>
      <c r="B453" s="524" t="s">
        <v>1299</v>
      </c>
      <c r="C453" s="1247" t="s">
        <v>1301</v>
      </c>
      <c r="D453" s="1247"/>
      <c r="E453" s="1247"/>
      <c r="F453" s="1247"/>
      <c r="G453" s="1247"/>
      <c r="H453" s="525" t="s">
        <v>1212</v>
      </c>
      <c r="I453" s="527">
        <v>-1658.8530000000001</v>
      </c>
      <c r="J453" s="526"/>
      <c r="K453" s="527">
        <v>-1658.8530000000001</v>
      </c>
      <c r="L453" s="534">
        <v>1839.35</v>
      </c>
      <c r="M453" s="531">
        <v>0.6</v>
      </c>
      <c r="N453" s="534">
        <v>1103.6099999999999</v>
      </c>
      <c r="O453" s="526"/>
      <c r="P453" s="529">
        <v>-1830726.76</v>
      </c>
    </row>
    <row r="454" spans="1:16" ht="22.5" x14ac:dyDescent="0.25">
      <c r="A454" s="540" t="s">
        <v>1408</v>
      </c>
      <c r="B454" s="524" t="s">
        <v>1302</v>
      </c>
      <c r="C454" s="1247" t="s">
        <v>1303</v>
      </c>
      <c r="D454" s="1247"/>
      <c r="E454" s="1247"/>
      <c r="F454" s="1247"/>
      <c r="G454" s="1247"/>
      <c r="H454" s="525" t="s">
        <v>1304</v>
      </c>
      <c r="I454" s="526"/>
      <c r="J454" s="526"/>
      <c r="K454" s="535">
        <v>-2388.7483000000002</v>
      </c>
      <c r="L454" s="528"/>
      <c r="M454" s="526"/>
      <c r="N454" s="541">
        <v>155.02000000000001</v>
      </c>
      <c r="O454" s="543">
        <v>-1</v>
      </c>
      <c r="P454" s="529">
        <v>370303.76</v>
      </c>
    </row>
    <row r="455" spans="1:16" ht="22.5" x14ac:dyDescent="0.25">
      <c r="A455" s="540" t="s">
        <v>1409</v>
      </c>
      <c r="B455" s="524" t="s">
        <v>1305</v>
      </c>
      <c r="C455" s="1247" t="s">
        <v>1306</v>
      </c>
      <c r="D455" s="1247"/>
      <c r="E455" s="1247"/>
      <c r="F455" s="1247"/>
      <c r="G455" s="1247"/>
      <c r="H455" s="525" t="s">
        <v>1304</v>
      </c>
      <c r="I455" s="526"/>
      <c r="J455" s="526"/>
      <c r="K455" s="535">
        <v>-2388.7483000000002</v>
      </c>
      <c r="L455" s="528"/>
      <c r="M455" s="526"/>
      <c r="N455" s="541">
        <v>298.58</v>
      </c>
      <c r="O455" s="526"/>
      <c r="P455" s="529">
        <v>-713232.47</v>
      </c>
    </row>
    <row r="456" spans="1:16" x14ac:dyDescent="0.25">
      <c r="A456" s="556"/>
      <c r="B456" s="557"/>
      <c r="C456" s="1248" t="s">
        <v>1161</v>
      </c>
      <c r="D456" s="1248"/>
      <c r="E456" s="1248"/>
      <c r="F456" s="1248"/>
      <c r="G456" s="1248"/>
      <c r="H456" s="516"/>
      <c r="I456" s="517"/>
      <c r="J456" s="517"/>
      <c r="K456" s="517"/>
      <c r="L456" s="520"/>
      <c r="M456" s="517"/>
      <c r="N456" s="520"/>
      <c r="O456" s="517"/>
      <c r="P456" s="555">
        <v>-2173655.4700000002</v>
      </c>
    </row>
    <row r="457" spans="1:16" x14ac:dyDescent="0.25">
      <c r="A457" s="558"/>
      <c r="B457" s="559"/>
      <c r="C457" s="559"/>
      <c r="D457" s="559"/>
      <c r="E457" s="559"/>
      <c r="F457" s="559"/>
      <c r="G457" s="559"/>
      <c r="H457" s="560"/>
      <c r="I457" s="561"/>
      <c r="J457" s="561"/>
      <c r="K457" s="561"/>
      <c r="L457" s="562"/>
      <c r="M457" s="561"/>
      <c r="N457" s="562"/>
      <c r="O457" s="561"/>
      <c r="P457" s="563"/>
    </row>
    <row r="458" spans="1:16" x14ac:dyDescent="0.25">
      <c r="A458" s="514" t="s">
        <v>1214</v>
      </c>
      <c r="B458" s="515" t="s">
        <v>1283</v>
      </c>
      <c r="C458" s="1249" t="s">
        <v>1284</v>
      </c>
      <c r="D458" s="1249"/>
      <c r="E458" s="1249"/>
      <c r="F458" s="1249"/>
      <c r="G458" s="1249"/>
      <c r="H458" s="516" t="s">
        <v>1217</v>
      </c>
      <c r="I458" s="517">
        <v>26.331</v>
      </c>
      <c r="J458" s="518">
        <v>1</v>
      </c>
      <c r="K458" s="519">
        <v>26.331</v>
      </c>
      <c r="L458" s="520"/>
      <c r="M458" s="517"/>
      <c r="N458" s="521"/>
      <c r="O458" s="517"/>
      <c r="P458" s="522"/>
    </row>
    <row r="459" spans="1:16" x14ac:dyDescent="0.25">
      <c r="A459" s="523"/>
      <c r="B459" s="524" t="s">
        <v>23</v>
      </c>
      <c r="C459" s="1247" t="s">
        <v>1203</v>
      </c>
      <c r="D459" s="1247"/>
      <c r="E459" s="1247"/>
      <c r="F459" s="1247"/>
      <c r="G459" s="1247"/>
      <c r="H459" s="525" t="s">
        <v>1148</v>
      </c>
      <c r="I459" s="526"/>
      <c r="J459" s="526"/>
      <c r="K459" s="535">
        <v>753.06659999999999</v>
      </c>
      <c r="L459" s="528"/>
      <c r="M459" s="526"/>
      <c r="N459" s="528"/>
      <c r="O459" s="526"/>
      <c r="P459" s="529">
        <v>208456.37</v>
      </c>
    </row>
    <row r="460" spans="1:16" x14ac:dyDescent="0.25">
      <c r="A460" s="530"/>
      <c r="B460" s="524" t="s">
        <v>1285</v>
      </c>
      <c r="C460" s="1247" t="s">
        <v>1286</v>
      </c>
      <c r="D460" s="1247"/>
      <c r="E460" s="1247"/>
      <c r="F460" s="1247"/>
      <c r="G460" s="1247"/>
      <c r="H460" s="525" t="s">
        <v>1148</v>
      </c>
      <c r="I460" s="531">
        <v>28.6</v>
      </c>
      <c r="J460" s="526"/>
      <c r="K460" s="535">
        <v>753.06659999999999</v>
      </c>
      <c r="L460" s="532"/>
      <c r="M460" s="533"/>
      <c r="N460" s="534">
        <v>276.81</v>
      </c>
      <c r="O460" s="526"/>
      <c r="P460" s="529">
        <v>208456.37</v>
      </c>
    </row>
    <row r="461" spans="1:16" x14ac:dyDescent="0.25">
      <c r="A461" s="523"/>
      <c r="B461" s="524" t="s">
        <v>28</v>
      </c>
      <c r="C461" s="1247" t="s">
        <v>132</v>
      </c>
      <c r="D461" s="1247"/>
      <c r="E461" s="1247"/>
      <c r="F461" s="1247"/>
      <c r="G461" s="1247"/>
      <c r="H461" s="525"/>
      <c r="I461" s="526"/>
      <c r="J461" s="526"/>
      <c r="K461" s="526"/>
      <c r="L461" s="528"/>
      <c r="M461" s="526"/>
      <c r="N461" s="528"/>
      <c r="O461" s="526"/>
      <c r="P461" s="529">
        <v>937975.51</v>
      </c>
    </row>
    <row r="462" spans="1:16" x14ac:dyDescent="0.25">
      <c r="A462" s="523"/>
      <c r="B462" s="524"/>
      <c r="C462" s="1247" t="s">
        <v>1147</v>
      </c>
      <c r="D462" s="1247"/>
      <c r="E462" s="1247"/>
      <c r="F462" s="1247"/>
      <c r="G462" s="1247"/>
      <c r="H462" s="525" t="s">
        <v>1148</v>
      </c>
      <c r="I462" s="526"/>
      <c r="J462" s="526"/>
      <c r="K462" s="537">
        <v>609.29934000000003</v>
      </c>
      <c r="L462" s="528"/>
      <c r="M462" s="526"/>
      <c r="N462" s="528"/>
      <c r="O462" s="526"/>
      <c r="P462" s="529">
        <v>225115.46</v>
      </c>
    </row>
    <row r="463" spans="1:16" x14ac:dyDescent="0.25">
      <c r="A463" s="530"/>
      <c r="B463" s="524" t="s">
        <v>1233</v>
      </c>
      <c r="C463" s="1247" t="s">
        <v>1234</v>
      </c>
      <c r="D463" s="1247"/>
      <c r="E463" s="1247"/>
      <c r="F463" s="1247"/>
      <c r="G463" s="1247"/>
      <c r="H463" s="525" t="s">
        <v>1151</v>
      </c>
      <c r="I463" s="536">
        <v>2.35</v>
      </c>
      <c r="J463" s="526"/>
      <c r="K463" s="537">
        <v>61.877850000000002</v>
      </c>
      <c r="L463" s="538">
        <v>828.16</v>
      </c>
      <c r="M463" s="539">
        <v>1.36</v>
      </c>
      <c r="N463" s="534">
        <v>1126.3</v>
      </c>
      <c r="O463" s="526"/>
      <c r="P463" s="529">
        <v>69693.02</v>
      </c>
    </row>
    <row r="464" spans="1:16" x14ac:dyDescent="0.25">
      <c r="A464" s="540"/>
      <c r="B464" s="524" t="s">
        <v>1191</v>
      </c>
      <c r="C464" s="1247" t="s">
        <v>1192</v>
      </c>
      <c r="D464" s="1247"/>
      <c r="E464" s="1247"/>
      <c r="F464" s="1247"/>
      <c r="G464" s="1247"/>
      <c r="H464" s="525" t="s">
        <v>1148</v>
      </c>
      <c r="I464" s="536">
        <v>2.35</v>
      </c>
      <c r="J464" s="526"/>
      <c r="K464" s="537">
        <v>61.877850000000002</v>
      </c>
      <c r="L464" s="528"/>
      <c r="M464" s="526"/>
      <c r="N464" s="541">
        <v>373.94</v>
      </c>
      <c r="O464" s="526"/>
      <c r="P464" s="529">
        <v>23138.6</v>
      </c>
    </row>
    <row r="465" spans="1:16" x14ac:dyDescent="0.25">
      <c r="A465" s="530"/>
      <c r="B465" s="524" t="s">
        <v>1220</v>
      </c>
      <c r="C465" s="1247" t="s">
        <v>1221</v>
      </c>
      <c r="D465" s="1247"/>
      <c r="E465" s="1247"/>
      <c r="F465" s="1247"/>
      <c r="G465" s="1247"/>
      <c r="H465" s="525" t="s">
        <v>1151</v>
      </c>
      <c r="I465" s="536">
        <v>0.36</v>
      </c>
      <c r="J465" s="526"/>
      <c r="K465" s="537">
        <v>9.4791600000000003</v>
      </c>
      <c r="L465" s="542">
        <v>1933</v>
      </c>
      <c r="M465" s="539">
        <v>1.26</v>
      </c>
      <c r="N465" s="534">
        <v>2435.58</v>
      </c>
      <c r="O465" s="526"/>
      <c r="P465" s="529">
        <v>23087.25</v>
      </c>
    </row>
    <row r="466" spans="1:16" x14ac:dyDescent="0.25">
      <c r="A466" s="540"/>
      <c r="B466" s="524" t="s">
        <v>1152</v>
      </c>
      <c r="C466" s="1247" t="s">
        <v>1153</v>
      </c>
      <c r="D466" s="1247"/>
      <c r="E466" s="1247"/>
      <c r="F466" s="1247"/>
      <c r="G466" s="1247"/>
      <c r="H466" s="525" t="s">
        <v>1148</v>
      </c>
      <c r="I466" s="536">
        <v>0.36</v>
      </c>
      <c r="J466" s="526"/>
      <c r="K466" s="537">
        <v>9.4791600000000003</v>
      </c>
      <c r="L466" s="528"/>
      <c r="M466" s="526"/>
      <c r="N466" s="541">
        <v>437.08</v>
      </c>
      <c r="O466" s="526"/>
      <c r="P466" s="529">
        <v>4143.1499999999996</v>
      </c>
    </row>
    <row r="467" spans="1:16" x14ac:dyDescent="0.25">
      <c r="A467" s="530"/>
      <c r="B467" s="524" t="s">
        <v>1287</v>
      </c>
      <c r="C467" s="1247" t="s">
        <v>1288</v>
      </c>
      <c r="D467" s="1247"/>
      <c r="E467" s="1247"/>
      <c r="F467" s="1247"/>
      <c r="G467" s="1247"/>
      <c r="H467" s="525" t="s">
        <v>1151</v>
      </c>
      <c r="I467" s="536">
        <v>3.69</v>
      </c>
      <c r="J467" s="526"/>
      <c r="K467" s="537">
        <v>97.161389999999997</v>
      </c>
      <c r="L467" s="532"/>
      <c r="M467" s="533"/>
      <c r="N467" s="534">
        <v>1610.79</v>
      </c>
      <c r="O467" s="526"/>
      <c r="P467" s="529">
        <v>156506.6</v>
      </c>
    </row>
    <row r="468" spans="1:16" x14ac:dyDescent="0.25">
      <c r="A468" s="540"/>
      <c r="B468" s="524" t="s">
        <v>1191</v>
      </c>
      <c r="C468" s="1247" t="s">
        <v>1192</v>
      </c>
      <c r="D468" s="1247"/>
      <c r="E468" s="1247"/>
      <c r="F468" s="1247"/>
      <c r="G468" s="1247"/>
      <c r="H468" s="525" t="s">
        <v>1148</v>
      </c>
      <c r="I468" s="536">
        <v>3.69</v>
      </c>
      <c r="J468" s="526"/>
      <c r="K468" s="537">
        <v>97.161389999999997</v>
      </c>
      <c r="L468" s="528"/>
      <c r="M468" s="526"/>
      <c r="N468" s="541">
        <v>373.94</v>
      </c>
      <c r="O468" s="526"/>
      <c r="P468" s="529">
        <v>36332.53</v>
      </c>
    </row>
    <row r="469" spans="1:16" x14ac:dyDescent="0.25">
      <c r="A469" s="530"/>
      <c r="B469" s="524" t="s">
        <v>1289</v>
      </c>
      <c r="C469" s="1247" t="s">
        <v>1290</v>
      </c>
      <c r="D469" s="1247"/>
      <c r="E469" s="1247"/>
      <c r="F469" s="1247"/>
      <c r="G469" s="1247"/>
      <c r="H469" s="525" t="s">
        <v>1151</v>
      </c>
      <c r="I469" s="536">
        <v>9.49</v>
      </c>
      <c r="J469" s="526"/>
      <c r="K469" s="537">
        <v>249.88119</v>
      </c>
      <c r="L469" s="532"/>
      <c r="M469" s="533"/>
      <c r="N469" s="534">
        <v>1509.52</v>
      </c>
      <c r="O469" s="526"/>
      <c r="P469" s="529">
        <v>377200.65</v>
      </c>
    </row>
    <row r="470" spans="1:16" x14ac:dyDescent="0.25">
      <c r="A470" s="540"/>
      <c r="B470" s="524" t="s">
        <v>1191</v>
      </c>
      <c r="C470" s="1247" t="s">
        <v>1192</v>
      </c>
      <c r="D470" s="1247"/>
      <c r="E470" s="1247"/>
      <c r="F470" s="1247"/>
      <c r="G470" s="1247"/>
      <c r="H470" s="525" t="s">
        <v>1148</v>
      </c>
      <c r="I470" s="536">
        <v>9.49</v>
      </c>
      <c r="J470" s="526"/>
      <c r="K470" s="537">
        <v>249.88119</v>
      </c>
      <c r="L470" s="528"/>
      <c r="M470" s="526"/>
      <c r="N470" s="541">
        <v>373.94</v>
      </c>
      <c r="O470" s="526"/>
      <c r="P470" s="529">
        <v>93440.57</v>
      </c>
    </row>
    <row r="471" spans="1:16" x14ac:dyDescent="0.25">
      <c r="A471" s="530"/>
      <c r="B471" s="524" t="s">
        <v>1291</v>
      </c>
      <c r="C471" s="1247" t="s">
        <v>1292</v>
      </c>
      <c r="D471" s="1247"/>
      <c r="E471" s="1247"/>
      <c r="F471" s="1247"/>
      <c r="G471" s="1247"/>
      <c r="H471" s="525" t="s">
        <v>1151</v>
      </c>
      <c r="I471" s="536">
        <v>4.6500000000000004</v>
      </c>
      <c r="J471" s="526"/>
      <c r="K471" s="537">
        <v>122.43915</v>
      </c>
      <c r="L471" s="532"/>
      <c r="M471" s="533"/>
      <c r="N471" s="534">
        <v>1803.28</v>
      </c>
      <c r="O471" s="526"/>
      <c r="P471" s="529">
        <v>220792.07</v>
      </c>
    </row>
    <row r="472" spans="1:16" x14ac:dyDescent="0.25">
      <c r="A472" s="540"/>
      <c r="B472" s="524" t="s">
        <v>1191</v>
      </c>
      <c r="C472" s="1247" t="s">
        <v>1192</v>
      </c>
      <c r="D472" s="1247"/>
      <c r="E472" s="1247"/>
      <c r="F472" s="1247"/>
      <c r="G472" s="1247"/>
      <c r="H472" s="525" t="s">
        <v>1148</v>
      </c>
      <c r="I472" s="536">
        <v>4.6500000000000004</v>
      </c>
      <c r="J472" s="526"/>
      <c r="K472" s="537">
        <v>122.43915</v>
      </c>
      <c r="L472" s="528"/>
      <c r="M472" s="526"/>
      <c r="N472" s="541">
        <v>373.94</v>
      </c>
      <c r="O472" s="526"/>
      <c r="P472" s="529">
        <v>45784.9</v>
      </c>
    </row>
    <row r="473" spans="1:16" x14ac:dyDescent="0.25">
      <c r="A473" s="530"/>
      <c r="B473" s="524" t="s">
        <v>1206</v>
      </c>
      <c r="C473" s="1247" t="s">
        <v>1207</v>
      </c>
      <c r="D473" s="1247"/>
      <c r="E473" s="1247"/>
      <c r="F473" s="1247"/>
      <c r="G473" s="1247"/>
      <c r="H473" s="525" t="s">
        <v>1151</v>
      </c>
      <c r="I473" s="531">
        <v>2.6</v>
      </c>
      <c r="J473" s="526"/>
      <c r="K473" s="535">
        <v>68.460599999999999</v>
      </c>
      <c r="L473" s="542">
        <v>1043.1400000000001</v>
      </c>
      <c r="M473" s="539">
        <v>1.27</v>
      </c>
      <c r="N473" s="534">
        <v>1324.79</v>
      </c>
      <c r="O473" s="526"/>
      <c r="P473" s="529">
        <v>90695.92</v>
      </c>
    </row>
    <row r="474" spans="1:16" x14ac:dyDescent="0.25">
      <c r="A474" s="540"/>
      <c r="B474" s="524" t="s">
        <v>1208</v>
      </c>
      <c r="C474" s="1247" t="s">
        <v>1209</v>
      </c>
      <c r="D474" s="1247"/>
      <c r="E474" s="1247"/>
      <c r="F474" s="1247"/>
      <c r="G474" s="1247"/>
      <c r="H474" s="525" t="s">
        <v>1148</v>
      </c>
      <c r="I474" s="531">
        <v>2.6</v>
      </c>
      <c r="J474" s="526"/>
      <c r="K474" s="535">
        <v>68.460599999999999</v>
      </c>
      <c r="L474" s="528"/>
      <c r="M474" s="526"/>
      <c r="N474" s="541">
        <v>325.38</v>
      </c>
      <c r="O474" s="526"/>
      <c r="P474" s="529">
        <v>22275.71</v>
      </c>
    </row>
    <row r="475" spans="1:16" x14ac:dyDescent="0.25">
      <c r="A475" s="523"/>
      <c r="B475" s="524" t="s">
        <v>36</v>
      </c>
      <c r="C475" s="1247" t="s">
        <v>134</v>
      </c>
      <c r="D475" s="1247"/>
      <c r="E475" s="1247"/>
      <c r="F475" s="1247"/>
      <c r="G475" s="1247"/>
      <c r="H475" s="525"/>
      <c r="I475" s="526"/>
      <c r="J475" s="526"/>
      <c r="K475" s="526"/>
      <c r="L475" s="528"/>
      <c r="M475" s="526"/>
      <c r="N475" s="528"/>
      <c r="O475" s="526"/>
      <c r="P475" s="529">
        <v>5266.2</v>
      </c>
    </row>
    <row r="476" spans="1:16" x14ac:dyDescent="0.25">
      <c r="A476" s="530"/>
      <c r="B476" s="524" t="s">
        <v>1210</v>
      </c>
      <c r="C476" s="1247" t="s">
        <v>1211</v>
      </c>
      <c r="D476" s="1247"/>
      <c r="E476" s="1247"/>
      <c r="F476" s="1247"/>
      <c r="G476" s="1247"/>
      <c r="H476" s="525" t="s">
        <v>1212</v>
      </c>
      <c r="I476" s="543">
        <v>20</v>
      </c>
      <c r="J476" s="526"/>
      <c r="K476" s="536">
        <v>526.62</v>
      </c>
      <c r="L476" s="538">
        <v>35.71</v>
      </c>
      <c r="M476" s="539">
        <v>0.28000000000000003</v>
      </c>
      <c r="N476" s="534">
        <v>10</v>
      </c>
      <c r="O476" s="526"/>
      <c r="P476" s="529">
        <v>5266.2</v>
      </c>
    </row>
    <row r="477" spans="1:16" x14ac:dyDescent="0.25">
      <c r="A477" s="544" t="s">
        <v>1239</v>
      </c>
      <c r="B477" s="545" t="s">
        <v>1293</v>
      </c>
      <c r="C477" s="1250" t="s">
        <v>1294</v>
      </c>
      <c r="D477" s="1250"/>
      <c r="E477" s="1250"/>
      <c r="F477" s="1250"/>
      <c r="G477" s="1250"/>
      <c r="H477" s="546" t="s">
        <v>1212</v>
      </c>
      <c r="I477" s="547">
        <v>189</v>
      </c>
      <c r="J477" s="548"/>
      <c r="K477" s="549">
        <v>4976.5590000000002</v>
      </c>
      <c r="L477" s="550"/>
      <c r="M477" s="548"/>
      <c r="N477" s="550"/>
      <c r="O477" s="548"/>
      <c r="P477" s="551"/>
    </row>
    <row r="478" spans="1:16" x14ac:dyDescent="0.25">
      <c r="A478" s="552"/>
      <c r="B478" s="553"/>
      <c r="C478" s="1248" t="s">
        <v>1154</v>
      </c>
      <c r="D478" s="1248"/>
      <c r="E478" s="1248"/>
      <c r="F478" s="1248"/>
      <c r="G478" s="1248"/>
      <c r="H478" s="516"/>
      <c r="I478" s="517"/>
      <c r="J478" s="517"/>
      <c r="K478" s="517"/>
      <c r="L478" s="520"/>
      <c r="M478" s="517"/>
      <c r="N478" s="554"/>
      <c r="O478" s="517"/>
      <c r="P478" s="555">
        <v>1376813.54</v>
      </c>
    </row>
    <row r="479" spans="1:16" x14ac:dyDescent="0.25">
      <c r="A479" s="540"/>
      <c r="B479" s="524"/>
      <c r="C479" s="1247" t="s">
        <v>1155</v>
      </c>
      <c r="D479" s="1247"/>
      <c r="E479" s="1247"/>
      <c r="F479" s="1247"/>
      <c r="G479" s="1247"/>
      <c r="H479" s="525"/>
      <c r="I479" s="526"/>
      <c r="J479" s="526"/>
      <c r="K479" s="526"/>
      <c r="L479" s="528"/>
      <c r="M479" s="526"/>
      <c r="N479" s="528"/>
      <c r="O479" s="526"/>
      <c r="P479" s="529">
        <v>433571.83</v>
      </c>
    </row>
    <row r="480" spans="1:16" x14ac:dyDescent="0.25">
      <c r="A480" s="540"/>
      <c r="B480" s="524" t="s">
        <v>1295</v>
      </c>
      <c r="C480" s="1247" t="s">
        <v>1296</v>
      </c>
      <c r="D480" s="1247"/>
      <c r="E480" s="1247"/>
      <c r="F480" s="1247"/>
      <c r="G480" s="1247"/>
      <c r="H480" s="525" t="s">
        <v>1158</v>
      </c>
      <c r="I480" s="543">
        <v>147</v>
      </c>
      <c r="J480" s="526"/>
      <c r="K480" s="543">
        <v>147</v>
      </c>
      <c r="L480" s="528"/>
      <c r="M480" s="526"/>
      <c r="N480" s="528"/>
      <c r="O480" s="526"/>
      <c r="P480" s="529">
        <v>637350.59</v>
      </c>
    </row>
    <row r="481" spans="1:16" x14ac:dyDescent="0.25">
      <c r="A481" s="540"/>
      <c r="B481" s="524" t="s">
        <v>1297</v>
      </c>
      <c r="C481" s="1247" t="s">
        <v>1298</v>
      </c>
      <c r="D481" s="1247"/>
      <c r="E481" s="1247"/>
      <c r="F481" s="1247"/>
      <c r="G481" s="1247"/>
      <c r="H481" s="525" t="s">
        <v>1158</v>
      </c>
      <c r="I481" s="543">
        <v>134</v>
      </c>
      <c r="J481" s="526"/>
      <c r="K481" s="543">
        <v>134</v>
      </c>
      <c r="L481" s="528"/>
      <c r="M481" s="526"/>
      <c r="N481" s="528"/>
      <c r="O481" s="526"/>
      <c r="P481" s="529">
        <v>580986.25</v>
      </c>
    </row>
    <row r="482" spans="1:16" x14ac:dyDescent="0.25">
      <c r="A482" s="556"/>
      <c r="B482" s="557"/>
      <c r="C482" s="1248" t="s">
        <v>1161</v>
      </c>
      <c r="D482" s="1248"/>
      <c r="E482" s="1248"/>
      <c r="F482" s="1248"/>
      <c r="G482" s="1248"/>
      <c r="H482" s="516"/>
      <c r="I482" s="517"/>
      <c r="J482" s="517"/>
      <c r="K482" s="517"/>
      <c r="L482" s="520"/>
      <c r="M482" s="517"/>
      <c r="N482" s="554">
        <v>98558.75</v>
      </c>
      <c r="O482" s="517"/>
      <c r="P482" s="555">
        <v>2595150.38</v>
      </c>
    </row>
    <row r="483" spans="1:16" x14ac:dyDescent="0.25">
      <c r="A483" s="558"/>
      <c r="B483" s="559"/>
      <c r="C483" s="559"/>
      <c r="D483" s="559"/>
      <c r="E483" s="559"/>
      <c r="F483" s="559"/>
      <c r="G483" s="559"/>
      <c r="H483" s="560"/>
      <c r="I483" s="561"/>
      <c r="J483" s="561"/>
      <c r="K483" s="561"/>
      <c r="L483" s="562"/>
      <c r="M483" s="561"/>
      <c r="N483" s="562"/>
      <c r="O483" s="561"/>
      <c r="P483" s="563"/>
    </row>
    <row r="484" spans="1:16" x14ac:dyDescent="0.25">
      <c r="A484" s="514" t="s">
        <v>1227</v>
      </c>
      <c r="B484" s="515" t="s">
        <v>1299</v>
      </c>
      <c r="C484" s="1249" t="s">
        <v>1300</v>
      </c>
      <c r="D484" s="1249"/>
      <c r="E484" s="1249"/>
      <c r="F484" s="1249"/>
      <c r="G484" s="1249"/>
      <c r="H484" s="516" t="s">
        <v>1212</v>
      </c>
      <c r="I484" s="517">
        <v>4976.5590000000002</v>
      </c>
      <c r="J484" s="518">
        <v>1</v>
      </c>
      <c r="K484" s="519">
        <v>4976.5590000000002</v>
      </c>
      <c r="L484" s="520"/>
      <c r="M484" s="517"/>
      <c r="N484" s="564">
        <v>1103.6099999999999</v>
      </c>
      <c r="O484" s="517"/>
      <c r="P484" s="555">
        <v>5492180.2800000003</v>
      </c>
    </row>
    <row r="485" spans="1:16" x14ac:dyDescent="0.25">
      <c r="A485" s="540" t="s">
        <v>1227</v>
      </c>
      <c r="B485" s="524" t="s">
        <v>1299</v>
      </c>
      <c r="C485" s="1247" t="s">
        <v>1301</v>
      </c>
      <c r="D485" s="1247"/>
      <c r="E485" s="1247"/>
      <c r="F485" s="1247"/>
      <c r="G485" s="1247"/>
      <c r="H485" s="525" t="s">
        <v>1212</v>
      </c>
      <c r="I485" s="527">
        <v>4976.5590000000002</v>
      </c>
      <c r="J485" s="526"/>
      <c r="K485" s="527">
        <v>4976.5590000000002</v>
      </c>
      <c r="L485" s="534">
        <v>1839.35</v>
      </c>
      <c r="M485" s="531">
        <v>0.6</v>
      </c>
      <c r="N485" s="534">
        <v>1103.6099999999999</v>
      </c>
      <c r="O485" s="526"/>
      <c r="P485" s="529">
        <v>5492180.2800000003</v>
      </c>
    </row>
    <row r="486" spans="1:16" ht="22.5" x14ac:dyDescent="0.25">
      <c r="A486" s="540" t="s">
        <v>1410</v>
      </c>
      <c r="B486" s="524" t="s">
        <v>1302</v>
      </c>
      <c r="C486" s="1247" t="s">
        <v>1303</v>
      </c>
      <c r="D486" s="1247"/>
      <c r="E486" s="1247"/>
      <c r="F486" s="1247"/>
      <c r="G486" s="1247"/>
      <c r="H486" s="525" t="s">
        <v>1304</v>
      </c>
      <c r="I486" s="526"/>
      <c r="J486" s="526"/>
      <c r="K486" s="527">
        <v>7166.2449999999999</v>
      </c>
      <c r="L486" s="528"/>
      <c r="M486" s="526"/>
      <c r="N486" s="541">
        <v>155.02000000000001</v>
      </c>
      <c r="O486" s="543">
        <v>-1</v>
      </c>
      <c r="P486" s="529">
        <v>-1110911.3</v>
      </c>
    </row>
    <row r="487" spans="1:16" ht="22.5" x14ac:dyDescent="0.25">
      <c r="A487" s="540" t="s">
        <v>1411</v>
      </c>
      <c r="B487" s="524" t="s">
        <v>1305</v>
      </c>
      <c r="C487" s="1247" t="s">
        <v>1306</v>
      </c>
      <c r="D487" s="1247"/>
      <c r="E487" s="1247"/>
      <c r="F487" s="1247"/>
      <c r="G487" s="1247"/>
      <c r="H487" s="525" t="s">
        <v>1304</v>
      </c>
      <c r="I487" s="526"/>
      <c r="J487" s="526"/>
      <c r="K487" s="527">
        <v>7166.2449999999999</v>
      </c>
      <c r="L487" s="528"/>
      <c r="M487" s="526"/>
      <c r="N487" s="541">
        <v>298.58</v>
      </c>
      <c r="O487" s="526"/>
      <c r="P487" s="529">
        <v>2139697.4300000002</v>
      </c>
    </row>
    <row r="488" spans="1:16" x14ac:dyDescent="0.25">
      <c r="A488" s="556"/>
      <c r="B488" s="557"/>
      <c r="C488" s="1248" t="s">
        <v>1161</v>
      </c>
      <c r="D488" s="1248"/>
      <c r="E488" s="1248"/>
      <c r="F488" s="1248"/>
      <c r="G488" s="1248"/>
      <c r="H488" s="516"/>
      <c r="I488" s="517"/>
      <c r="J488" s="517"/>
      <c r="K488" s="517"/>
      <c r="L488" s="520"/>
      <c r="M488" s="517"/>
      <c r="N488" s="520"/>
      <c r="O488" s="517"/>
      <c r="P488" s="555">
        <v>6520966.4100000001</v>
      </c>
    </row>
    <row r="489" spans="1:16" x14ac:dyDescent="0.25">
      <c r="A489" s="558"/>
      <c r="B489" s="559"/>
      <c r="C489" s="559"/>
      <c r="D489" s="559"/>
      <c r="E489" s="559"/>
      <c r="F489" s="559"/>
      <c r="G489" s="559"/>
      <c r="H489" s="560"/>
      <c r="I489" s="561"/>
      <c r="J489" s="561"/>
      <c r="K489" s="561"/>
      <c r="L489" s="562"/>
      <c r="M489" s="561"/>
      <c r="N489" s="562"/>
      <c r="O489" s="561"/>
      <c r="P489" s="563"/>
    </row>
    <row r="490" spans="1:16" x14ac:dyDescent="0.25">
      <c r="A490" s="514" t="s">
        <v>1228</v>
      </c>
      <c r="B490" s="515" t="s">
        <v>1307</v>
      </c>
      <c r="C490" s="1249" t="s">
        <v>1308</v>
      </c>
      <c r="D490" s="1249"/>
      <c r="E490" s="1249"/>
      <c r="F490" s="1249"/>
      <c r="G490" s="1249"/>
      <c r="H490" s="516" t="s">
        <v>1217</v>
      </c>
      <c r="I490" s="517">
        <v>-26.331</v>
      </c>
      <c r="J490" s="518">
        <v>1</v>
      </c>
      <c r="K490" s="519">
        <v>-26.331</v>
      </c>
      <c r="L490" s="520"/>
      <c r="M490" s="517"/>
      <c r="N490" s="521"/>
      <c r="O490" s="517"/>
      <c r="P490" s="522"/>
    </row>
    <row r="491" spans="1:16" x14ac:dyDescent="0.25">
      <c r="A491" s="565"/>
      <c r="B491" s="553" t="s">
        <v>1406</v>
      </c>
      <c r="C491" s="1241" t="s">
        <v>1407</v>
      </c>
      <c r="D491" s="1241"/>
      <c r="E491" s="1241"/>
      <c r="F491" s="1241"/>
      <c r="G491" s="1241"/>
      <c r="H491" s="1241"/>
      <c r="I491" s="1241"/>
      <c r="J491" s="1241"/>
      <c r="K491" s="1241"/>
      <c r="L491" s="1241"/>
      <c r="M491" s="1241"/>
      <c r="N491" s="1241"/>
      <c r="O491" s="1241"/>
      <c r="P491" s="1254"/>
    </row>
    <row r="492" spans="1:16" x14ac:dyDescent="0.25">
      <c r="A492" s="523"/>
      <c r="B492" s="524" t="s">
        <v>28</v>
      </c>
      <c r="C492" s="1247" t="s">
        <v>132</v>
      </c>
      <c r="D492" s="1247"/>
      <c r="E492" s="1247"/>
      <c r="F492" s="1247"/>
      <c r="G492" s="1247"/>
      <c r="H492" s="525"/>
      <c r="I492" s="526"/>
      <c r="J492" s="526"/>
      <c r="K492" s="526"/>
      <c r="L492" s="528"/>
      <c r="M492" s="526"/>
      <c r="N492" s="528"/>
      <c r="O492" s="526"/>
      <c r="P492" s="529">
        <v>-543153.61</v>
      </c>
    </row>
    <row r="493" spans="1:16" x14ac:dyDescent="0.25">
      <c r="A493" s="523"/>
      <c r="B493" s="524"/>
      <c r="C493" s="1247" t="s">
        <v>1147</v>
      </c>
      <c r="D493" s="1247"/>
      <c r="E493" s="1247"/>
      <c r="F493" s="1247"/>
      <c r="G493" s="1247"/>
      <c r="H493" s="525" t="s">
        <v>1148</v>
      </c>
      <c r="I493" s="526"/>
      <c r="J493" s="526"/>
      <c r="K493" s="537">
        <v>-330.45405</v>
      </c>
      <c r="L493" s="528"/>
      <c r="M493" s="526"/>
      <c r="N493" s="528"/>
      <c r="O493" s="526"/>
      <c r="P493" s="529">
        <v>-123569.99</v>
      </c>
    </row>
    <row r="494" spans="1:16" x14ac:dyDescent="0.25">
      <c r="A494" s="530"/>
      <c r="B494" s="524" t="s">
        <v>1287</v>
      </c>
      <c r="C494" s="1247" t="s">
        <v>1288</v>
      </c>
      <c r="D494" s="1247"/>
      <c r="E494" s="1247"/>
      <c r="F494" s="1247"/>
      <c r="G494" s="1247"/>
      <c r="H494" s="525" t="s">
        <v>1151</v>
      </c>
      <c r="I494" s="536">
        <v>0.83</v>
      </c>
      <c r="J494" s="543">
        <v>5</v>
      </c>
      <c r="K494" s="537">
        <v>-109.27365</v>
      </c>
      <c r="L494" s="532"/>
      <c r="M494" s="533"/>
      <c r="N494" s="534">
        <v>1610.79</v>
      </c>
      <c r="O494" s="526"/>
      <c r="P494" s="529">
        <v>-176016.9</v>
      </c>
    </row>
    <row r="495" spans="1:16" x14ac:dyDescent="0.25">
      <c r="A495" s="540"/>
      <c r="B495" s="524" t="s">
        <v>1191</v>
      </c>
      <c r="C495" s="1247" t="s">
        <v>1192</v>
      </c>
      <c r="D495" s="1247"/>
      <c r="E495" s="1247"/>
      <c r="F495" s="1247"/>
      <c r="G495" s="1247"/>
      <c r="H495" s="525" t="s">
        <v>1148</v>
      </c>
      <c r="I495" s="536">
        <v>0.83</v>
      </c>
      <c r="J495" s="543">
        <v>5</v>
      </c>
      <c r="K495" s="537">
        <v>-109.27365</v>
      </c>
      <c r="L495" s="528"/>
      <c r="M495" s="526"/>
      <c r="N495" s="541">
        <v>373.94</v>
      </c>
      <c r="O495" s="526"/>
      <c r="P495" s="529">
        <v>-40861.79</v>
      </c>
    </row>
    <row r="496" spans="1:16" x14ac:dyDescent="0.25">
      <c r="A496" s="530"/>
      <c r="B496" s="524" t="s">
        <v>1289</v>
      </c>
      <c r="C496" s="1247" t="s">
        <v>1290</v>
      </c>
      <c r="D496" s="1247"/>
      <c r="E496" s="1247"/>
      <c r="F496" s="1247"/>
      <c r="G496" s="1247"/>
      <c r="H496" s="525" t="s">
        <v>1151</v>
      </c>
      <c r="I496" s="536">
        <v>0.82</v>
      </c>
      <c r="J496" s="543">
        <v>5</v>
      </c>
      <c r="K496" s="535">
        <v>-107.9571</v>
      </c>
      <c r="L496" s="532"/>
      <c r="M496" s="533"/>
      <c r="N496" s="534">
        <v>1509.52</v>
      </c>
      <c r="O496" s="526"/>
      <c r="P496" s="529">
        <v>-162963.4</v>
      </c>
    </row>
    <row r="497" spans="1:16" x14ac:dyDescent="0.25">
      <c r="A497" s="540"/>
      <c r="B497" s="524" t="s">
        <v>1191</v>
      </c>
      <c r="C497" s="1247" t="s">
        <v>1192</v>
      </c>
      <c r="D497" s="1247"/>
      <c r="E497" s="1247"/>
      <c r="F497" s="1247"/>
      <c r="G497" s="1247"/>
      <c r="H497" s="525" t="s">
        <v>1148</v>
      </c>
      <c r="I497" s="536">
        <v>0.82</v>
      </c>
      <c r="J497" s="543">
        <v>5</v>
      </c>
      <c r="K497" s="535">
        <v>-107.9571</v>
      </c>
      <c r="L497" s="528"/>
      <c r="M497" s="526"/>
      <c r="N497" s="541">
        <v>373.94</v>
      </c>
      <c r="O497" s="526"/>
      <c r="P497" s="529">
        <v>-40369.480000000003</v>
      </c>
    </row>
    <row r="498" spans="1:16" x14ac:dyDescent="0.25">
      <c r="A498" s="530"/>
      <c r="B498" s="524" t="s">
        <v>1291</v>
      </c>
      <c r="C498" s="1247" t="s">
        <v>1292</v>
      </c>
      <c r="D498" s="1247"/>
      <c r="E498" s="1247"/>
      <c r="F498" s="1247"/>
      <c r="G498" s="1247"/>
      <c r="H498" s="525" t="s">
        <v>1151</v>
      </c>
      <c r="I498" s="536">
        <v>0.86</v>
      </c>
      <c r="J498" s="543">
        <v>5</v>
      </c>
      <c r="K498" s="535">
        <v>-113.22329999999999</v>
      </c>
      <c r="L498" s="532"/>
      <c r="M498" s="533"/>
      <c r="N498" s="534">
        <v>1803.28</v>
      </c>
      <c r="O498" s="526"/>
      <c r="P498" s="529">
        <v>-204173.31</v>
      </c>
    </row>
    <row r="499" spans="1:16" x14ac:dyDescent="0.25">
      <c r="A499" s="540"/>
      <c r="B499" s="524" t="s">
        <v>1191</v>
      </c>
      <c r="C499" s="1247" t="s">
        <v>1192</v>
      </c>
      <c r="D499" s="1247"/>
      <c r="E499" s="1247"/>
      <c r="F499" s="1247"/>
      <c r="G499" s="1247"/>
      <c r="H499" s="525" t="s">
        <v>1148</v>
      </c>
      <c r="I499" s="536">
        <v>0.86</v>
      </c>
      <c r="J499" s="543">
        <v>5</v>
      </c>
      <c r="K499" s="535">
        <v>-113.22329999999999</v>
      </c>
      <c r="L499" s="528"/>
      <c r="M499" s="526"/>
      <c r="N499" s="541">
        <v>373.94</v>
      </c>
      <c r="O499" s="526"/>
      <c r="P499" s="529">
        <v>-42338.720000000001</v>
      </c>
    </row>
    <row r="500" spans="1:16" x14ac:dyDescent="0.25">
      <c r="A500" s="544" t="s">
        <v>1239</v>
      </c>
      <c r="B500" s="545" t="s">
        <v>1293</v>
      </c>
      <c r="C500" s="1250" t="s">
        <v>1294</v>
      </c>
      <c r="D500" s="1250"/>
      <c r="E500" s="1250"/>
      <c r="F500" s="1250"/>
      <c r="G500" s="1250"/>
      <c r="H500" s="546" t="s">
        <v>1212</v>
      </c>
      <c r="I500" s="566">
        <v>12.6</v>
      </c>
      <c r="J500" s="547">
        <v>5</v>
      </c>
      <c r="K500" s="549">
        <v>-1658.8530000000001</v>
      </c>
      <c r="L500" s="550"/>
      <c r="M500" s="548"/>
      <c r="N500" s="550"/>
      <c r="O500" s="548"/>
      <c r="P500" s="551"/>
    </row>
    <row r="501" spans="1:16" x14ac:dyDescent="0.25">
      <c r="A501" s="552"/>
      <c r="B501" s="553"/>
      <c r="C501" s="1248" t="s">
        <v>1154</v>
      </c>
      <c r="D501" s="1248"/>
      <c r="E501" s="1248"/>
      <c r="F501" s="1248"/>
      <c r="G501" s="1248"/>
      <c r="H501" s="516"/>
      <c r="I501" s="517"/>
      <c r="J501" s="517"/>
      <c r="K501" s="517"/>
      <c r="L501" s="520"/>
      <c r="M501" s="517"/>
      <c r="N501" s="554"/>
      <c r="O501" s="517"/>
      <c r="P501" s="555">
        <v>-666723.6</v>
      </c>
    </row>
    <row r="502" spans="1:16" x14ac:dyDescent="0.25">
      <c r="A502" s="540"/>
      <c r="B502" s="524"/>
      <c r="C502" s="1247" t="s">
        <v>1155</v>
      </c>
      <c r="D502" s="1247"/>
      <c r="E502" s="1247"/>
      <c r="F502" s="1247"/>
      <c r="G502" s="1247"/>
      <c r="H502" s="525"/>
      <c r="I502" s="526"/>
      <c r="J502" s="526"/>
      <c r="K502" s="526"/>
      <c r="L502" s="528"/>
      <c r="M502" s="526"/>
      <c r="N502" s="528"/>
      <c r="O502" s="526"/>
      <c r="P502" s="529">
        <v>-123569.99</v>
      </c>
    </row>
    <row r="503" spans="1:16" x14ac:dyDescent="0.25">
      <c r="A503" s="540"/>
      <c r="B503" s="524" t="s">
        <v>1295</v>
      </c>
      <c r="C503" s="1247" t="s">
        <v>1296</v>
      </c>
      <c r="D503" s="1247"/>
      <c r="E503" s="1247"/>
      <c r="F503" s="1247"/>
      <c r="G503" s="1247"/>
      <c r="H503" s="525" t="s">
        <v>1158</v>
      </c>
      <c r="I503" s="543">
        <v>147</v>
      </c>
      <c r="J503" s="526"/>
      <c r="K503" s="543">
        <v>147</v>
      </c>
      <c r="L503" s="528"/>
      <c r="M503" s="526"/>
      <c r="N503" s="528"/>
      <c r="O503" s="526"/>
      <c r="P503" s="529">
        <v>-181647.89</v>
      </c>
    </row>
    <row r="504" spans="1:16" x14ac:dyDescent="0.25">
      <c r="A504" s="540"/>
      <c r="B504" s="524" t="s">
        <v>1297</v>
      </c>
      <c r="C504" s="1247" t="s">
        <v>1298</v>
      </c>
      <c r="D504" s="1247"/>
      <c r="E504" s="1247"/>
      <c r="F504" s="1247"/>
      <c r="G504" s="1247"/>
      <c r="H504" s="525" t="s">
        <v>1158</v>
      </c>
      <c r="I504" s="543">
        <v>134</v>
      </c>
      <c r="J504" s="526"/>
      <c r="K504" s="543">
        <v>134</v>
      </c>
      <c r="L504" s="528"/>
      <c r="M504" s="526"/>
      <c r="N504" s="528"/>
      <c r="O504" s="526"/>
      <c r="P504" s="529">
        <v>-165583.79</v>
      </c>
    </row>
    <row r="505" spans="1:16" x14ac:dyDescent="0.25">
      <c r="A505" s="556"/>
      <c r="B505" s="557"/>
      <c r="C505" s="1248" t="s">
        <v>1161</v>
      </c>
      <c r="D505" s="1248"/>
      <c r="E505" s="1248"/>
      <c r="F505" s="1248"/>
      <c r="G505" s="1248"/>
      <c r="H505" s="516"/>
      <c r="I505" s="517"/>
      <c r="J505" s="517"/>
      <c r="K505" s="517"/>
      <c r="L505" s="520"/>
      <c r="M505" s="517"/>
      <c r="N505" s="554">
        <v>38508.04</v>
      </c>
      <c r="O505" s="517"/>
      <c r="P505" s="555">
        <v>-1013955.28</v>
      </c>
    </row>
    <row r="506" spans="1:16" x14ac:dyDescent="0.25">
      <c r="A506" s="558"/>
      <c r="B506" s="559"/>
      <c r="C506" s="559"/>
      <c r="D506" s="559"/>
      <c r="E506" s="559"/>
      <c r="F506" s="559"/>
      <c r="G506" s="559"/>
      <c r="H506" s="560"/>
      <c r="I506" s="561"/>
      <c r="J506" s="561"/>
      <c r="K506" s="561"/>
      <c r="L506" s="562"/>
      <c r="M506" s="561"/>
      <c r="N506" s="562"/>
      <c r="O506" s="561"/>
      <c r="P506" s="563"/>
    </row>
    <row r="507" spans="1:16" x14ac:dyDescent="0.25">
      <c r="A507" s="514" t="s">
        <v>1229</v>
      </c>
      <c r="B507" s="515" t="s">
        <v>1299</v>
      </c>
      <c r="C507" s="1249" t="s">
        <v>1300</v>
      </c>
      <c r="D507" s="1249"/>
      <c r="E507" s="1249"/>
      <c r="F507" s="1249"/>
      <c r="G507" s="1249"/>
      <c r="H507" s="516" t="s">
        <v>1212</v>
      </c>
      <c r="I507" s="517">
        <v>-1658.8530000000001</v>
      </c>
      <c r="J507" s="518">
        <v>1</v>
      </c>
      <c r="K507" s="519">
        <v>-1658.8530000000001</v>
      </c>
      <c r="L507" s="520"/>
      <c r="M507" s="517"/>
      <c r="N507" s="564">
        <v>1103.6099999999999</v>
      </c>
      <c r="O507" s="517"/>
      <c r="P507" s="555">
        <v>-1830726.76</v>
      </c>
    </row>
    <row r="508" spans="1:16" x14ac:dyDescent="0.25">
      <c r="A508" s="540" t="s">
        <v>1229</v>
      </c>
      <c r="B508" s="524" t="s">
        <v>1299</v>
      </c>
      <c r="C508" s="1247" t="s">
        <v>1301</v>
      </c>
      <c r="D508" s="1247"/>
      <c r="E508" s="1247"/>
      <c r="F508" s="1247"/>
      <c r="G508" s="1247"/>
      <c r="H508" s="525" t="s">
        <v>1212</v>
      </c>
      <c r="I508" s="527">
        <v>-1658.8530000000001</v>
      </c>
      <c r="J508" s="526"/>
      <c r="K508" s="527">
        <v>-1658.8530000000001</v>
      </c>
      <c r="L508" s="534">
        <v>1839.35</v>
      </c>
      <c r="M508" s="531">
        <v>0.6</v>
      </c>
      <c r="N508" s="534">
        <v>1103.6099999999999</v>
      </c>
      <c r="O508" s="526"/>
      <c r="P508" s="529">
        <v>-1830726.76</v>
      </c>
    </row>
    <row r="509" spans="1:16" ht="22.5" x14ac:dyDescent="0.25">
      <c r="A509" s="540" t="s">
        <v>1412</v>
      </c>
      <c r="B509" s="524" t="s">
        <v>1302</v>
      </c>
      <c r="C509" s="1247" t="s">
        <v>1303</v>
      </c>
      <c r="D509" s="1247"/>
      <c r="E509" s="1247"/>
      <c r="F509" s="1247"/>
      <c r="G509" s="1247"/>
      <c r="H509" s="525" t="s">
        <v>1304</v>
      </c>
      <c r="I509" s="526"/>
      <c r="J509" s="526"/>
      <c r="K509" s="535">
        <v>-2388.7483000000002</v>
      </c>
      <c r="L509" s="528"/>
      <c r="M509" s="526"/>
      <c r="N509" s="541">
        <v>155.02000000000001</v>
      </c>
      <c r="O509" s="543">
        <v>-1</v>
      </c>
      <c r="P509" s="529">
        <v>370303.76</v>
      </c>
    </row>
    <row r="510" spans="1:16" ht="22.5" x14ac:dyDescent="0.25">
      <c r="A510" s="540" t="s">
        <v>1413</v>
      </c>
      <c r="B510" s="524" t="s">
        <v>1305</v>
      </c>
      <c r="C510" s="1247" t="s">
        <v>1306</v>
      </c>
      <c r="D510" s="1247"/>
      <c r="E510" s="1247"/>
      <c r="F510" s="1247"/>
      <c r="G510" s="1247"/>
      <c r="H510" s="525" t="s">
        <v>1304</v>
      </c>
      <c r="I510" s="526"/>
      <c r="J510" s="526"/>
      <c r="K510" s="535">
        <v>-2388.7483000000002</v>
      </c>
      <c r="L510" s="528"/>
      <c r="M510" s="526"/>
      <c r="N510" s="541">
        <v>298.58</v>
      </c>
      <c r="O510" s="526"/>
      <c r="P510" s="529">
        <v>-713232.47</v>
      </c>
    </row>
    <row r="511" spans="1:16" x14ac:dyDescent="0.25">
      <c r="A511" s="556"/>
      <c r="B511" s="557"/>
      <c r="C511" s="1248" t="s">
        <v>1161</v>
      </c>
      <c r="D511" s="1248"/>
      <c r="E511" s="1248"/>
      <c r="F511" s="1248"/>
      <c r="G511" s="1248"/>
      <c r="H511" s="516"/>
      <c r="I511" s="517"/>
      <c r="J511" s="517"/>
      <c r="K511" s="517"/>
      <c r="L511" s="520"/>
      <c r="M511" s="517"/>
      <c r="N511" s="520"/>
      <c r="O511" s="517"/>
      <c r="P511" s="555">
        <v>-2173655.4700000002</v>
      </c>
    </row>
    <row r="512" spans="1:16" x14ac:dyDescent="0.25">
      <c r="A512" s="558"/>
      <c r="B512" s="559"/>
      <c r="C512" s="559"/>
      <c r="D512" s="559"/>
      <c r="E512" s="559"/>
      <c r="F512" s="559"/>
      <c r="G512" s="559"/>
      <c r="H512" s="560"/>
      <c r="I512" s="561"/>
      <c r="J512" s="561"/>
      <c r="K512" s="561"/>
      <c r="L512" s="562"/>
      <c r="M512" s="561"/>
      <c r="N512" s="562"/>
      <c r="O512" s="561"/>
      <c r="P512" s="563"/>
    </row>
    <row r="513" spans="1:16" x14ac:dyDescent="0.25">
      <c r="A513" s="1251" t="s">
        <v>1414</v>
      </c>
      <c r="B513" s="1252"/>
      <c r="C513" s="1252"/>
      <c r="D513" s="1252"/>
      <c r="E513" s="1252"/>
      <c r="F513" s="1252"/>
      <c r="G513" s="1252"/>
      <c r="H513" s="1252"/>
      <c r="I513" s="1252"/>
      <c r="J513" s="1252"/>
      <c r="K513" s="1252"/>
      <c r="L513" s="1252"/>
      <c r="M513" s="1252"/>
      <c r="N513" s="1252"/>
      <c r="O513" s="1252"/>
      <c r="P513" s="1253"/>
    </row>
    <row r="514" spans="1:16" x14ac:dyDescent="0.25">
      <c r="A514" s="514" t="s">
        <v>1245</v>
      </c>
      <c r="B514" s="515" t="s">
        <v>1283</v>
      </c>
      <c r="C514" s="1249" t="s">
        <v>1284</v>
      </c>
      <c r="D514" s="1249"/>
      <c r="E514" s="1249"/>
      <c r="F514" s="1249"/>
      <c r="G514" s="1249"/>
      <c r="H514" s="516" t="s">
        <v>1217</v>
      </c>
      <c r="I514" s="517">
        <v>25.241</v>
      </c>
      <c r="J514" s="518">
        <v>1</v>
      </c>
      <c r="K514" s="519">
        <v>25.241</v>
      </c>
      <c r="L514" s="520"/>
      <c r="M514" s="517"/>
      <c r="N514" s="521"/>
      <c r="O514" s="517"/>
      <c r="P514" s="522"/>
    </row>
    <row r="515" spans="1:16" x14ac:dyDescent="0.25">
      <c r="A515" s="523"/>
      <c r="B515" s="524" t="s">
        <v>23</v>
      </c>
      <c r="C515" s="1247" t="s">
        <v>1203</v>
      </c>
      <c r="D515" s="1247"/>
      <c r="E515" s="1247"/>
      <c r="F515" s="1247"/>
      <c r="G515" s="1247"/>
      <c r="H515" s="525" t="s">
        <v>1148</v>
      </c>
      <c r="I515" s="526"/>
      <c r="J515" s="526"/>
      <c r="K515" s="535">
        <v>721.89260000000002</v>
      </c>
      <c r="L515" s="528"/>
      <c r="M515" s="526"/>
      <c r="N515" s="528"/>
      <c r="O515" s="526"/>
      <c r="P515" s="529">
        <v>199827.09</v>
      </c>
    </row>
    <row r="516" spans="1:16" x14ac:dyDescent="0.25">
      <c r="A516" s="530"/>
      <c r="B516" s="524" t="s">
        <v>1285</v>
      </c>
      <c r="C516" s="1247" t="s">
        <v>1286</v>
      </c>
      <c r="D516" s="1247"/>
      <c r="E516" s="1247"/>
      <c r="F516" s="1247"/>
      <c r="G516" s="1247"/>
      <c r="H516" s="525" t="s">
        <v>1148</v>
      </c>
      <c r="I516" s="531">
        <v>28.6</v>
      </c>
      <c r="J516" s="526"/>
      <c r="K516" s="535">
        <v>721.89260000000002</v>
      </c>
      <c r="L516" s="532"/>
      <c r="M516" s="533"/>
      <c r="N516" s="534">
        <v>276.81</v>
      </c>
      <c r="O516" s="526"/>
      <c r="P516" s="529">
        <v>199827.09</v>
      </c>
    </row>
    <row r="517" spans="1:16" x14ac:dyDescent="0.25">
      <c r="A517" s="523"/>
      <c r="B517" s="524" t="s">
        <v>28</v>
      </c>
      <c r="C517" s="1247" t="s">
        <v>132</v>
      </c>
      <c r="D517" s="1247"/>
      <c r="E517" s="1247"/>
      <c r="F517" s="1247"/>
      <c r="G517" s="1247"/>
      <c r="H517" s="525"/>
      <c r="I517" s="526"/>
      <c r="J517" s="526"/>
      <c r="K517" s="526"/>
      <c r="L517" s="528"/>
      <c r="M517" s="526"/>
      <c r="N517" s="528"/>
      <c r="O517" s="526"/>
      <c r="P517" s="529">
        <v>899147.02</v>
      </c>
    </row>
    <row r="518" spans="1:16" x14ac:dyDescent="0.25">
      <c r="A518" s="523"/>
      <c r="B518" s="524"/>
      <c r="C518" s="1247" t="s">
        <v>1147</v>
      </c>
      <c r="D518" s="1247"/>
      <c r="E518" s="1247"/>
      <c r="F518" s="1247"/>
      <c r="G518" s="1247"/>
      <c r="H518" s="525" t="s">
        <v>1148</v>
      </c>
      <c r="I518" s="526"/>
      <c r="J518" s="526"/>
      <c r="K518" s="537">
        <v>584.07673999999997</v>
      </c>
      <c r="L518" s="528"/>
      <c r="M518" s="526"/>
      <c r="N518" s="528"/>
      <c r="O518" s="526"/>
      <c r="P518" s="529">
        <v>215796.57</v>
      </c>
    </row>
    <row r="519" spans="1:16" x14ac:dyDescent="0.25">
      <c r="A519" s="530"/>
      <c r="B519" s="524" t="s">
        <v>1233</v>
      </c>
      <c r="C519" s="1247" t="s">
        <v>1234</v>
      </c>
      <c r="D519" s="1247"/>
      <c r="E519" s="1247"/>
      <c r="F519" s="1247"/>
      <c r="G519" s="1247"/>
      <c r="H519" s="525" t="s">
        <v>1151</v>
      </c>
      <c r="I519" s="536">
        <v>2.35</v>
      </c>
      <c r="J519" s="526"/>
      <c r="K519" s="537">
        <v>59.31635</v>
      </c>
      <c r="L519" s="538">
        <v>828.16</v>
      </c>
      <c r="M519" s="539">
        <v>1.36</v>
      </c>
      <c r="N519" s="534">
        <v>1126.3</v>
      </c>
      <c r="O519" s="526"/>
      <c r="P519" s="529">
        <v>66808.009999999995</v>
      </c>
    </row>
    <row r="520" spans="1:16" x14ac:dyDescent="0.25">
      <c r="A520" s="540"/>
      <c r="B520" s="524" t="s">
        <v>1191</v>
      </c>
      <c r="C520" s="1247" t="s">
        <v>1192</v>
      </c>
      <c r="D520" s="1247"/>
      <c r="E520" s="1247"/>
      <c r="F520" s="1247"/>
      <c r="G520" s="1247"/>
      <c r="H520" s="525" t="s">
        <v>1148</v>
      </c>
      <c r="I520" s="536">
        <v>2.35</v>
      </c>
      <c r="J520" s="526"/>
      <c r="K520" s="537">
        <v>59.31635</v>
      </c>
      <c r="L520" s="528"/>
      <c r="M520" s="526"/>
      <c r="N520" s="541">
        <v>373.94</v>
      </c>
      <c r="O520" s="526"/>
      <c r="P520" s="529">
        <v>22180.76</v>
      </c>
    </row>
    <row r="521" spans="1:16" x14ac:dyDescent="0.25">
      <c r="A521" s="530"/>
      <c r="B521" s="524" t="s">
        <v>1220</v>
      </c>
      <c r="C521" s="1247" t="s">
        <v>1221</v>
      </c>
      <c r="D521" s="1247"/>
      <c r="E521" s="1247"/>
      <c r="F521" s="1247"/>
      <c r="G521" s="1247"/>
      <c r="H521" s="525" t="s">
        <v>1151</v>
      </c>
      <c r="I521" s="536">
        <v>0.36</v>
      </c>
      <c r="J521" s="526"/>
      <c r="K521" s="537">
        <v>9.0867599999999999</v>
      </c>
      <c r="L521" s="542">
        <v>1933</v>
      </c>
      <c r="M521" s="539">
        <v>1.26</v>
      </c>
      <c r="N521" s="534">
        <v>2435.58</v>
      </c>
      <c r="O521" s="526"/>
      <c r="P521" s="529">
        <v>22131.53</v>
      </c>
    </row>
    <row r="522" spans="1:16" x14ac:dyDescent="0.25">
      <c r="A522" s="540"/>
      <c r="B522" s="524" t="s">
        <v>1152</v>
      </c>
      <c r="C522" s="1247" t="s">
        <v>1153</v>
      </c>
      <c r="D522" s="1247"/>
      <c r="E522" s="1247"/>
      <c r="F522" s="1247"/>
      <c r="G522" s="1247"/>
      <c r="H522" s="525" t="s">
        <v>1148</v>
      </c>
      <c r="I522" s="536">
        <v>0.36</v>
      </c>
      <c r="J522" s="526"/>
      <c r="K522" s="537">
        <v>9.0867599999999999</v>
      </c>
      <c r="L522" s="528"/>
      <c r="M522" s="526"/>
      <c r="N522" s="541">
        <v>437.08</v>
      </c>
      <c r="O522" s="526"/>
      <c r="P522" s="529">
        <v>3971.64</v>
      </c>
    </row>
    <row r="523" spans="1:16" x14ac:dyDescent="0.25">
      <c r="A523" s="530"/>
      <c r="B523" s="524" t="s">
        <v>1287</v>
      </c>
      <c r="C523" s="1247" t="s">
        <v>1288</v>
      </c>
      <c r="D523" s="1247"/>
      <c r="E523" s="1247"/>
      <c r="F523" s="1247"/>
      <c r="G523" s="1247"/>
      <c r="H523" s="525" t="s">
        <v>1151</v>
      </c>
      <c r="I523" s="536">
        <v>3.69</v>
      </c>
      <c r="J523" s="526"/>
      <c r="K523" s="537">
        <v>93.139290000000003</v>
      </c>
      <c r="L523" s="532"/>
      <c r="M523" s="533"/>
      <c r="N523" s="534">
        <v>1610.79</v>
      </c>
      <c r="O523" s="526"/>
      <c r="P523" s="529">
        <v>150027.84</v>
      </c>
    </row>
    <row r="524" spans="1:16" x14ac:dyDescent="0.25">
      <c r="A524" s="540"/>
      <c r="B524" s="524" t="s">
        <v>1191</v>
      </c>
      <c r="C524" s="1247" t="s">
        <v>1192</v>
      </c>
      <c r="D524" s="1247"/>
      <c r="E524" s="1247"/>
      <c r="F524" s="1247"/>
      <c r="G524" s="1247"/>
      <c r="H524" s="525" t="s">
        <v>1148</v>
      </c>
      <c r="I524" s="536">
        <v>3.69</v>
      </c>
      <c r="J524" s="526"/>
      <c r="K524" s="537">
        <v>93.139290000000003</v>
      </c>
      <c r="L524" s="528"/>
      <c r="M524" s="526"/>
      <c r="N524" s="541">
        <v>373.94</v>
      </c>
      <c r="O524" s="526"/>
      <c r="P524" s="529">
        <v>34828.51</v>
      </c>
    </row>
    <row r="525" spans="1:16" x14ac:dyDescent="0.25">
      <c r="A525" s="530"/>
      <c r="B525" s="524" t="s">
        <v>1289</v>
      </c>
      <c r="C525" s="1247" t="s">
        <v>1290</v>
      </c>
      <c r="D525" s="1247"/>
      <c r="E525" s="1247"/>
      <c r="F525" s="1247"/>
      <c r="G525" s="1247"/>
      <c r="H525" s="525" t="s">
        <v>1151</v>
      </c>
      <c r="I525" s="536">
        <v>9.49</v>
      </c>
      <c r="J525" s="526"/>
      <c r="K525" s="537">
        <v>239.53709000000001</v>
      </c>
      <c r="L525" s="532"/>
      <c r="M525" s="533"/>
      <c r="N525" s="534">
        <v>1509.52</v>
      </c>
      <c r="O525" s="526"/>
      <c r="P525" s="529">
        <v>361586.03</v>
      </c>
    </row>
    <row r="526" spans="1:16" x14ac:dyDescent="0.25">
      <c r="A526" s="540"/>
      <c r="B526" s="524" t="s">
        <v>1191</v>
      </c>
      <c r="C526" s="1247" t="s">
        <v>1192</v>
      </c>
      <c r="D526" s="1247"/>
      <c r="E526" s="1247"/>
      <c r="F526" s="1247"/>
      <c r="G526" s="1247"/>
      <c r="H526" s="525" t="s">
        <v>1148</v>
      </c>
      <c r="I526" s="536">
        <v>9.49</v>
      </c>
      <c r="J526" s="526"/>
      <c r="K526" s="537">
        <v>239.53709000000001</v>
      </c>
      <c r="L526" s="528"/>
      <c r="M526" s="526"/>
      <c r="N526" s="541">
        <v>373.94</v>
      </c>
      <c r="O526" s="526"/>
      <c r="P526" s="529">
        <v>89572.5</v>
      </c>
    </row>
    <row r="527" spans="1:16" x14ac:dyDescent="0.25">
      <c r="A527" s="530"/>
      <c r="B527" s="524" t="s">
        <v>1291</v>
      </c>
      <c r="C527" s="1247" t="s">
        <v>1292</v>
      </c>
      <c r="D527" s="1247"/>
      <c r="E527" s="1247"/>
      <c r="F527" s="1247"/>
      <c r="G527" s="1247"/>
      <c r="H527" s="525" t="s">
        <v>1151</v>
      </c>
      <c r="I527" s="536">
        <v>4.6500000000000004</v>
      </c>
      <c r="J527" s="526"/>
      <c r="K527" s="537">
        <v>117.37065</v>
      </c>
      <c r="L527" s="532"/>
      <c r="M527" s="533"/>
      <c r="N527" s="534">
        <v>1803.28</v>
      </c>
      <c r="O527" s="526"/>
      <c r="P527" s="529">
        <v>211652.15</v>
      </c>
    </row>
    <row r="528" spans="1:16" x14ac:dyDescent="0.25">
      <c r="A528" s="540"/>
      <c r="B528" s="524" t="s">
        <v>1191</v>
      </c>
      <c r="C528" s="1247" t="s">
        <v>1192</v>
      </c>
      <c r="D528" s="1247"/>
      <c r="E528" s="1247"/>
      <c r="F528" s="1247"/>
      <c r="G528" s="1247"/>
      <c r="H528" s="525" t="s">
        <v>1148</v>
      </c>
      <c r="I528" s="536">
        <v>4.6500000000000004</v>
      </c>
      <c r="J528" s="526"/>
      <c r="K528" s="537">
        <v>117.37065</v>
      </c>
      <c r="L528" s="528"/>
      <c r="M528" s="526"/>
      <c r="N528" s="541">
        <v>373.94</v>
      </c>
      <c r="O528" s="526"/>
      <c r="P528" s="529">
        <v>43889.58</v>
      </c>
    </row>
    <row r="529" spans="1:16" x14ac:dyDescent="0.25">
      <c r="A529" s="530"/>
      <c r="B529" s="524" t="s">
        <v>1206</v>
      </c>
      <c r="C529" s="1247" t="s">
        <v>1207</v>
      </c>
      <c r="D529" s="1247"/>
      <c r="E529" s="1247"/>
      <c r="F529" s="1247"/>
      <c r="G529" s="1247"/>
      <c r="H529" s="525" t="s">
        <v>1151</v>
      </c>
      <c r="I529" s="531">
        <v>2.6</v>
      </c>
      <c r="J529" s="526"/>
      <c r="K529" s="535">
        <v>65.626599999999996</v>
      </c>
      <c r="L529" s="542">
        <v>1043.1400000000001</v>
      </c>
      <c r="M529" s="539">
        <v>1.27</v>
      </c>
      <c r="N529" s="534">
        <v>1324.79</v>
      </c>
      <c r="O529" s="526"/>
      <c r="P529" s="529">
        <v>86941.46</v>
      </c>
    </row>
    <row r="530" spans="1:16" x14ac:dyDescent="0.25">
      <c r="A530" s="540"/>
      <c r="B530" s="524" t="s">
        <v>1208</v>
      </c>
      <c r="C530" s="1247" t="s">
        <v>1209</v>
      </c>
      <c r="D530" s="1247"/>
      <c r="E530" s="1247"/>
      <c r="F530" s="1247"/>
      <c r="G530" s="1247"/>
      <c r="H530" s="525" t="s">
        <v>1148</v>
      </c>
      <c r="I530" s="531">
        <v>2.6</v>
      </c>
      <c r="J530" s="526"/>
      <c r="K530" s="535">
        <v>65.626599999999996</v>
      </c>
      <c r="L530" s="528"/>
      <c r="M530" s="526"/>
      <c r="N530" s="541">
        <v>325.38</v>
      </c>
      <c r="O530" s="526"/>
      <c r="P530" s="529">
        <v>21353.58</v>
      </c>
    </row>
    <row r="531" spans="1:16" x14ac:dyDescent="0.25">
      <c r="A531" s="523"/>
      <c r="B531" s="524" t="s">
        <v>36</v>
      </c>
      <c r="C531" s="1247" t="s">
        <v>134</v>
      </c>
      <c r="D531" s="1247"/>
      <c r="E531" s="1247"/>
      <c r="F531" s="1247"/>
      <c r="G531" s="1247"/>
      <c r="H531" s="525"/>
      <c r="I531" s="526"/>
      <c r="J531" s="526"/>
      <c r="K531" s="526"/>
      <c r="L531" s="528"/>
      <c r="M531" s="526"/>
      <c r="N531" s="528"/>
      <c r="O531" s="526"/>
      <c r="P531" s="529">
        <v>5048.2</v>
      </c>
    </row>
    <row r="532" spans="1:16" x14ac:dyDescent="0.25">
      <c r="A532" s="530"/>
      <c r="B532" s="524" t="s">
        <v>1210</v>
      </c>
      <c r="C532" s="1247" t="s">
        <v>1211</v>
      </c>
      <c r="D532" s="1247"/>
      <c r="E532" s="1247"/>
      <c r="F532" s="1247"/>
      <c r="G532" s="1247"/>
      <c r="H532" s="525" t="s">
        <v>1212</v>
      </c>
      <c r="I532" s="543">
        <v>20</v>
      </c>
      <c r="J532" s="526"/>
      <c r="K532" s="536">
        <v>504.82</v>
      </c>
      <c r="L532" s="538">
        <v>35.71</v>
      </c>
      <c r="M532" s="539">
        <v>0.28000000000000003</v>
      </c>
      <c r="N532" s="534">
        <v>10</v>
      </c>
      <c r="O532" s="526"/>
      <c r="P532" s="529">
        <v>5048.2</v>
      </c>
    </row>
    <row r="533" spans="1:16" x14ac:dyDescent="0.25">
      <c r="A533" s="544" t="s">
        <v>1239</v>
      </c>
      <c r="B533" s="545" t="s">
        <v>1293</v>
      </c>
      <c r="C533" s="1250" t="s">
        <v>1294</v>
      </c>
      <c r="D533" s="1250"/>
      <c r="E533" s="1250"/>
      <c r="F533" s="1250"/>
      <c r="G533" s="1250"/>
      <c r="H533" s="546" t="s">
        <v>1212</v>
      </c>
      <c r="I533" s="547">
        <v>189</v>
      </c>
      <c r="J533" s="548"/>
      <c r="K533" s="549">
        <v>4770.549</v>
      </c>
      <c r="L533" s="550"/>
      <c r="M533" s="548"/>
      <c r="N533" s="550"/>
      <c r="O533" s="548"/>
      <c r="P533" s="551"/>
    </row>
    <row r="534" spans="1:16" x14ac:dyDescent="0.25">
      <c r="A534" s="552"/>
      <c r="B534" s="553"/>
      <c r="C534" s="1248" t="s">
        <v>1154</v>
      </c>
      <c r="D534" s="1248"/>
      <c r="E534" s="1248"/>
      <c r="F534" s="1248"/>
      <c r="G534" s="1248"/>
      <c r="H534" s="516"/>
      <c r="I534" s="517"/>
      <c r="J534" s="517"/>
      <c r="K534" s="517"/>
      <c r="L534" s="520"/>
      <c r="M534" s="517"/>
      <c r="N534" s="554"/>
      <c r="O534" s="517"/>
      <c r="P534" s="555">
        <v>1319818.8799999999</v>
      </c>
    </row>
    <row r="535" spans="1:16" x14ac:dyDescent="0.25">
      <c r="A535" s="540"/>
      <c r="B535" s="524"/>
      <c r="C535" s="1247" t="s">
        <v>1155</v>
      </c>
      <c r="D535" s="1247"/>
      <c r="E535" s="1247"/>
      <c r="F535" s="1247"/>
      <c r="G535" s="1247"/>
      <c r="H535" s="525"/>
      <c r="I535" s="526"/>
      <c r="J535" s="526"/>
      <c r="K535" s="526"/>
      <c r="L535" s="528"/>
      <c r="M535" s="526"/>
      <c r="N535" s="528"/>
      <c r="O535" s="526"/>
      <c r="P535" s="529">
        <v>415623.66</v>
      </c>
    </row>
    <row r="536" spans="1:16" x14ac:dyDescent="0.25">
      <c r="A536" s="540"/>
      <c r="B536" s="524" t="s">
        <v>1295</v>
      </c>
      <c r="C536" s="1247" t="s">
        <v>1296</v>
      </c>
      <c r="D536" s="1247"/>
      <c r="E536" s="1247"/>
      <c r="F536" s="1247"/>
      <c r="G536" s="1247"/>
      <c r="H536" s="525" t="s">
        <v>1158</v>
      </c>
      <c r="I536" s="543">
        <v>147</v>
      </c>
      <c r="J536" s="526"/>
      <c r="K536" s="543">
        <v>147</v>
      </c>
      <c r="L536" s="528"/>
      <c r="M536" s="526"/>
      <c r="N536" s="528"/>
      <c r="O536" s="526"/>
      <c r="P536" s="529">
        <v>610966.78</v>
      </c>
    </row>
    <row r="537" spans="1:16" x14ac:dyDescent="0.25">
      <c r="A537" s="540"/>
      <c r="B537" s="524" t="s">
        <v>1297</v>
      </c>
      <c r="C537" s="1247" t="s">
        <v>1298</v>
      </c>
      <c r="D537" s="1247"/>
      <c r="E537" s="1247"/>
      <c r="F537" s="1247"/>
      <c r="G537" s="1247"/>
      <c r="H537" s="525" t="s">
        <v>1158</v>
      </c>
      <c r="I537" s="543">
        <v>134</v>
      </c>
      <c r="J537" s="526"/>
      <c r="K537" s="543">
        <v>134</v>
      </c>
      <c r="L537" s="528"/>
      <c r="M537" s="526"/>
      <c r="N537" s="528"/>
      <c r="O537" s="526"/>
      <c r="P537" s="529">
        <v>556935.69999999995</v>
      </c>
    </row>
    <row r="538" spans="1:16" x14ac:dyDescent="0.25">
      <c r="A538" s="556"/>
      <c r="B538" s="557"/>
      <c r="C538" s="1248" t="s">
        <v>1161</v>
      </c>
      <c r="D538" s="1248"/>
      <c r="E538" s="1248"/>
      <c r="F538" s="1248"/>
      <c r="G538" s="1248"/>
      <c r="H538" s="516"/>
      <c r="I538" s="517"/>
      <c r="J538" s="517"/>
      <c r="K538" s="517"/>
      <c r="L538" s="520"/>
      <c r="M538" s="517"/>
      <c r="N538" s="554">
        <v>98558.75</v>
      </c>
      <c r="O538" s="517"/>
      <c r="P538" s="555">
        <v>2487721.36</v>
      </c>
    </row>
    <row r="539" spans="1:16" x14ac:dyDescent="0.25">
      <c r="A539" s="558"/>
      <c r="B539" s="559"/>
      <c r="C539" s="559"/>
      <c r="D539" s="559"/>
      <c r="E539" s="559"/>
      <c r="F539" s="559"/>
      <c r="G539" s="559"/>
      <c r="H539" s="560"/>
      <c r="I539" s="561"/>
      <c r="J539" s="561"/>
      <c r="K539" s="561"/>
      <c r="L539" s="562"/>
      <c r="M539" s="561"/>
      <c r="N539" s="562"/>
      <c r="O539" s="561"/>
      <c r="P539" s="563"/>
    </row>
    <row r="540" spans="1:16" x14ac:dyDescent="0.25">
      <c r="A540" s="514" t="s">
        <v>1415</v>
      </c>
      <c r="B540" s="515" t="s">
        <v>1299</v>
      </c>
      <c r="C540" s="1249" t="s">
        <v>1300</v>
      </c>
      <c r="D540" s="1249"/>
      <c r="E540" s="1249"/>
      <c r="F540" s="1249"/>
      <c r="G540" s="1249"/>
      <c r="H540" s="516" t="s">
        <v>1212</v>
      </c>
      <c r="I540" s="517">
        <v>4770.549</v>
      </c>
      <c r="J540" s="518">
        <v>1</v>
      </c>
      <c r="K540" s="519">
        <v>4770.549</v>
      </c>
      <c r="L540" s="520"/>
      <c r="M540" s="517"/>
      <c r="N540" s="564">
        <v>1103.6099999999999</v>
      </c>
      <c r="O540" s="517"/>
      <c r="P540" s="555">
        <v>5264825.58</v>
      </c>
    </row>
    <row r="541" spans="1:16" x14ac:dyDescent="0.25">
      <c r="A541" s="540" t="s">
        <v>1415</v>
      </c>
      <c r="B541" s="524" t="s">
        <v>1299</v>
      </c>
      <c r="C541" s="1247" t="s">
        <v>1301</v>
      </c>
      <c r="D541" s="1247"/>
      <c r="E541" s="1247"/>
      <c r="F541" s="1247"/>
      <c r="G541" s="1247"/>
      <c r="H541" s="525" t="s">
        <v>1212</v>
      </c>
      <c r="I541" s="527">
        <v>4770.549</v>
      </c>
      <c r="J541" s="526"/>
      <c r="K541" s="527">
        <v>4770.549</v>
      </c>
      <c r="L541" s="534">
        <v>1839.35</v>
      </c>
      <c r="M541" s="531">
        <v>0.6</v>
      </c>
      <c r="N541" s="534">
        <v>1103.6099999999999</v>
      </c>
      <c r="O541" s="526"/>
      <c r="P541" s="529">
        <v>5264825.58</v>
      </c>
    </row>
    <row r="542" spans="1:16" ht="22.5" x14ac:dyDescent="0.25">
      <c r="A542" s="540" t="s">
        <v>1416</v>
      </c>
      <c r="B542" s="524" t="s">
        <v>1302</v>
      </c>
      <c r="C542" s="1247" t="s">
        <v>1303</v>
      </c>
      <c r="D542" s="1247"/>
      <c r="E542" s="1247"/>
      <c r="F542" s="1247"/>
      <c r="G542" s="1247"/>
      <c r="H542" s="525" t="s">
        <v>1304</v>
      </c>
      <c r="I542" s="526"/>
      <c r="J542" s="526"/>
      <c r="K542" s="535">
        <v>6869.5906000000004</v>
      </c>
      <c r="L542" s="528"/>
      <c r="M542" s="526"/>
      <c r="N542" s="541">
        <v>155.02000000000001</v>
      </c>
      <c r="O542" s="543">
        <v>-1</v>
      </c>
      <c r="P542" s="529">
        <v>-1064923.93</v>
      </c>
    </row>
    <row r="543" spans="1:16" ht="22.5" x14ac:dyDescent="0.25">
      <c r="A543" s="540" t="s">
        <v>1417</v>
      </c>
      <c r="B543" s="524" t="s">
        <v>1305</v>
      </c>
      <c r="C543" s="1247" t="s">
        <v>1306</v>
      </c>
      <c r="D543" s="1247"/>
      <c r="E543" s="1247"/>
      <c r="F543" s="1247"/>
      <c r="G543" s="1247"/>
      <c r="H543" s="525" t="s">
        <v>1304</v>
      </c>
      <c r="I543" s="526"/>
      <c r="J543" s="526"/>
      <c r="K543" s="535">
        <v>6869.5906000000004</v>
      </c>
      <c r="L543" s="528"/>
      <c r="M543" s="526"/>
      <c r="N543" s="541">
        <v>298.58</v>
      </c>
      <c r="O543" s="526"/>
      <c r="P543" s="529">
        <v>2051122.36</v>
      </c>
    </row>
    <row r="544" spans="1:16" x14ac:dyDescent="0.25">
      <c r="A544" s="556"/>
      <c r="B544" s="557"/>
      <c r="C544" s="1248" t="s">
        <v>1161</v>
      </c>
      <c r="D544" s="1248"/>
      <c r="E544" s="1248"/>
      <c r="F544" s="1248"/>
      <c r="G544" s="1248"/>
      <c r="H544" s="516"/>
      <c r="I544" s="517"/>
      <c r="J544" s="517"/>
      <c r="K544" s="517"/>
      <c r="L544" s="520"/>
      <c r="M544" s="517"/>
      <c r="N544" s="520"/>
      <c r="O544" s="517"/>
      <c r="P544" s="555">
        <v>6251024.0099999998</v>
      </c>
    </row>
    <row r="545" spans="1:16" x14ac:dyDescent="0.25">
      <c r="A545" s="558"/>
      <c r="B545" s="559"/>
      <c r="C545" s="559"/>
      <c r="D545" s="559"/>
      <c r="E545" s="559"/>
      <c r="F545" s="559"/>
      <c r="G545" s="559"/>
      <c r="H545" s="560"/>
      <c r="I545" s="561"/>
      <c r="J545" s="561"/>
      <c r="K545" s="561"/>
      <c r="L545" s="562"/>
      <c r="M545" s="561"/>
      <c r="N545" s="562"/>
      <c r="O545" s="561"/>
      <c r="P545" s="563"/>
    </row>
    <row r="546" spans="1:16" x14ac:dyDescent="0.25">
      <c r="A546" s="1251" t="s">
        <v>1324</v>
      </c>
      <c r="B546" s="1252"/>
      <c r="C546" s="1252"/>
      <c r="D546" s="1252"/>
      <c r="E546" s="1252"/>
      <c r="F546" s="1252"/>
      <c r="G546" s="1252"/>
      <c r="H546" s="1252"/>
      <c r="I546" s="1252"/>
      <c r="J546" s="1252"/>
      <c r="K546" s="1252"/>
      <c r="L546" s="1252"/>
      <c r="M546" s="1252"/>
      <c r="N546" s="1252"/>
      <c r="O546" s="1252"/>
      <c r="P546" s="1253"/>
    </row>
    <row r="547" spans="1:16" x14ac:dyDescent="0.25">
      <c r="A547" s="514" t="s">
        <v>1418</v>
      </c>
      <c r="B547" s="515" t="s">
        <v>1325</v>
      </c>
      <c r="C547" s="1249" t="s">
        <v>1326</v>
      </c>
      <c r="D547" s="1249"/>
      <c r="E547" s="1249"/>
      <c r="F547" s="1249"/>
      <c r="G547" s="1249"/>
      <c r="H547" s="516" t="s">
        <v>1217</v>
      </c>
      <c r="I547" s="517">
        <v>22.111000000000001</v>
      </c>
      <c r="J547" s="518">
        <v>1</v>
      </c>
      <c r="K547" s="519">
        <v>22.111000000000001</v>
      </c>
      <c r="L547" s="520"/>
      <c r="M547" s="517"/>
      <c r="N547" s="521"/>
      <c r="O547" s="517"/>
      <c r="P547" s="522"/>
    </row>
    <row r="548" spans="1:16" x14ac:dyDescent="0.25">
      <c r="A548" s="523"/>
      <c r="B548" s="524" t="s">
        <v>23</v>
      </c>
      <c r="C548" s="1247" t="s">
        <v>1203</v>
      </c>
      <c r="D548" s="1247"/>
      <c r="E548" s="1247"/>
      <c r="F548" s="1247"/>
      <c r="G548" s="1247"/>
      <c r="H548" s="525" t="s">
        <v>1148</v>
      </c>
      <c r="I548" s="526"/>
      <c r="J548" s="526"/>
      <c r="K548" s="527">
        <v>729.66300000000001</v>
      </c>
      <c r="L548" s="528"/>
      <c r="M548" s="526"/>
      <c r="N548" s="528"/>
      <c r="O548" s="526"/>
      <c r="P548" s="529">
        <v>201978.02</v>
      </c>
    </row>
    <row r="549" spans="1:16" x14ac:dyDescent="0.25">
      <c r="A549" s="530"/>
      <c r="B549" s="524" t="s">
        <v>1285</v>
      </c>
      <c r="C549" s="1247" t="s">
        <v>1286</v>
      </c>
      <c r="D549" s="1247"/>
      <c r="E549" s="1247"/>
      <c r="F549" s="1247"/>
      <c r="G549" s="1247"/>
      <c r="H549" s="525" t="s">
        <v>1148</v>
      </c>
      <c r="I549" s="543">
        <v>33</v>
      </c>
      <c r="J549" s="526"/>
      <c r="K549" s="527">
        <v>729.66300000000001</v>
      </c>
      <c r="L549" s="532"/>
      <c r="M549" s="533"/>
      <c r="N549" s="534">
        <v>276.81</v>
      </c>
      <c r="O549" s="526"/>
      <c r="P549" s="529">
        <v>201978.02</v>
      </c>
    </row>
    <row r="550" spans="1:16" x14ac:dyDescent="0.25">
      <c r="A550" s="523"/>
      <c r="B550" s="524" t="s">
        <v>28</v>
      </c>
      <c r="C550" s="1247" t="s">
        <v>132</v>
      </c>
      <c r="D550" s="1247"/>
      <c r="E550" s="1247"/>
      <c r="F550" s="1247"/>
      <c r="G550" s="1247"/>
      <c r="H550" s="525"/>
      <c r="I550" s="526"/>
      <c r="J550" s="526"/>
      <c r="K550" s="526"/>
      <c r="L550" s="528"/>
      <c r="M550" s="526"/>
      <c r="N550" s="528"/>
      <c r="O550" s="526"/>
      <c r="P550" s="529">
        <v>1266274.72</v>
      </c>
    </row>
    <row r="551" spans="1:16" x14ac:dyDescent="0.25">
      <c r="A551" s="523"/>
      <c r="B551" s="524"/>
      <c r="C551" s="1247" t="s">
        <v>1147</v>
      </c>
      <c r="D551" s="1247"/>
      <c r="E551" s="1247"/>
      <c r="F551" s="1247"/>
      <c r="G551" s="1247"/>
      <c r="H551" s="525" t="s">
        <v>1148</v>
      </c>
      <c r="I551" s="526"/>
      <c r="J551" s="526"/>
      <c r="K551" s="537">
        <v>776.75942999999995</v>
      </c>
      <c r="L551" s="528"/>
      <c r="M551" s="526"/>
      <c r="N551" s="528"/>
      <c r="O551" s="526"/>
      <c r="P551" s="529">
        <v>289903.51</v>
      </c>
    </row>
    <row r="552" spans="1:16" x14ac:dyDescent="0.25">
      <c r="A552" s="530"/>
      <c r="B552" s="524" t="s">
        <v>1220</v>
      </c>
      <c r="C552" s="1247" t="s">
        <v>1221</v>
      </c>
      <c r="D552" s="1247"/>
      <c r="E552" s="1247"/>
      <c r="F552" s="1247"/>
      <c r="G552" s="1247"/>
      <c r="H552" s="525" t="s">
        <v>1151</v>
      </c>
      <c r="I552" s="531">
        <v>1.6</v>
      </c>
      <c r="J552" s="526"/>
      <c r="K552" s="535">
        <v>35.377600000000001</v>
      </c>
      <c r="L552" s="542">
        <v>1933</v>
      </c>
      <c r="M552" s="539">
        <v>1.26</v>
      </c>
      <c r="N552" s="534">
        <v>2435.58</v>
      </c>
      <c r="O552" s="526"/>
      <c r="P552" s="529">
        <v>86164.98</v>
      </c>
    </row>
    <row r="553" spans="1:16" x14ac:dyDescent="0.25">
      <c r="A553" s="540"/>
      <c r="B553" s="524" t="s">
        <v>1152</v>
      </c>
      <c r="C553" s="1247" t="s">
        <v>1153</v>
      </c>
      <c r="D553" s="1247"/>
      <c r="E553" s="1247"/>
      <c r="F553" s="1247"/>
      <c r="G553" s="1247"/>
      <c r="H553" s="525" t="s">
        <v>1148</v>
      </c>
      <c r="I553" s="531">
        <v>1.6</v>
      </c>
      <c r="J553" s="526"/>
      <c r="K553" s="535">
        <v>35.377600000000001</v>
      </c>
      <c r="L553" s="528"/>
      <c r="M553" s="526"/>
      <c r="N553" s="541">
        <v>437.08</v>
      </c>
      <c r="O553" s="526"/>
      <c r="P553" s="529">
        <v>15462.84</v>
      </c>
    </row>
    <row r="554" spans="1:16" x14ac:dyDescent="0.25">
      <c r="A554" s="530"/>
      <c r="B554" s="524" t="s">
        <v>1287</v>
      </c>
      <c r="C554" s="1247" t="s">
        <v>1288</v>
      </c>
      <c r="D554" s="1247"/>
      <c r="E554" s="1247"/>
      <c r="F554" s="1247"/>
      <c r="G554" s="1247"/>
      <c r="H554" s="525" t="s">
        <v>1151</v>
      </c>
      <c r="I554" s="536">
        <v>7.96</v>
      </c>
      <c r="J554" s="526"/>
      <c r="K554" s="537">
        <v>176.00355999999999</v>
      </c>
      <c r="L554" s="532"/>
      <c r="M554" s="533"/>
      <c r="N554" s="534">
        <v>1610.79</v>
      </c>
      <c r="O554" s="526"/>
      <c r="P554" s="529">
        <v>283504.77</v>
      </c>
    </row>
    <row r="555" spans="1:16" x14ac:dyDescent="0.25">
      <c r="A555" s="540"/>
      <c r="B555" s="524" t="s">
        <v>1191</v>
      </c>
      <c r="C555" s="1247" t="s">
        <v>1192</v>
      </c>
      <c r="D555" s="1247"/>
      <c r="E555" s="1247"/>
      <c r="F555" s="1247"/>
      <c r="G555" s="1247"/>
      <c r="H555" s="525" t="s">
        <v>1148</v>
      </c>
      <c r="I555" s="536">
        <v>7.96</v>
      </c>
      <c r="J555" s="526"/>
      <c r="K555" s="537">
        <v>176.00355999999999</v>
      </c>
      <c r="L555" s="528"/>
      <c r="M555" s="526"/>
      <c r="N555" s="541">
        <v>373.94</v>
      </c>
      <c r="O555" s="526"/>
      <c r="P555" s="529">
        <v>65814.77</v>
      </c>
    </row>
    <row r="556" spans="1:16" x14ac:dyDescent="0.25">
      <c r="A556" s="530"/>
      <c r="B556" s="524" t="s">
        <v>1289</v>
      </c>
      <c r="C556" s="1247" t="s">
        <v>1290</v>
      </c>
      <c r="D556" s="1247"/>
      <c r="E556" s="1247"/>
      <c r="F556" s="1247"/>
      <c r="G556" s="1247"/>
      <c r="H556" s="525" t="s">
        <v>1151</v>
      </c>
      <c r="I556" s="531">
        <v>15.5</v>
      </c>
      <c r="J556" s="526"/>
      <c r="K556" s="535">
        <v>342.72050000000002</v>
      </c>
      <c r="L556" s="532"/>
      <c r="M556" s="533"/>
      <c r="N556" s="534">
        <v>1509.52</v>
      </c>
      <c r="O556" s="526"/>
      <c r="P556" s="529">
        <v>517343.45</v>
      </c>
    </row>
    <row r="557" spans="1:16" x14ac:dyDescent="0.25">
      <c r="A557" s="540"/>
      <c r="B557" s="524" t="s">
        <v>1191</v>
      </c>
      <c r="C557" s="1247" t="s">
        <v>1192</v>
      </c>
      <c r="D557" s="1247"/>
      <c r="E557" s="1247"/>
      <c r="F557" s="1247"/>
      <c r="G557" s="1247"/>
      <c r="H557" s="525" t="s">
        <v>1148</v>
      </c>
      <c r="I557" s="531">
        <v>15.5</v>
      </c>
      <c r="J557" s="526"/>
      <c r="K557" s="535">
        <v>342.72050000000002</v>
      </c>
      <c r="L557" s="528"/>
      <c r="M557" s="526"/>
      <c r="N557" s="541">
        <v>373.94</v>
      </c>
      <c r="O557" s="526"/>
      <c r="P557" s="529">
        <v>128156.9</v>
      </c>
    </row>
    <row r="558" spans="1:16" x14ac:dyDescent="0.25">
      <c r="A558" s="530"/>
      <c r="B558" s="524" t="s">
        <v>1291</v>
      </c>
      <c r="C558" s="1247" t="s">
        <v>1292</v>
      </c>
      <c r="D558" s="1247"/>
      <c r="E558" s="1247"/>
      <c r="F558" s="1247"/>
      <c r="G558" s="1247"/>
      <c r="H558" s="525" t="s">
        <v>1151</v>
      </c>
      <c r="I558" s="531">
        <v>6.9</v>
      </c>
      <c r="J558" s="526"/>
      <c r="K558" s="535">
        <v>152.5659</v>
      </c>
      <c r="L558" s="532"/>
      <c r="M558" s="533"/>
      <c r="N558" s="534">
        <v>1803.28</v>
      </c>
      <c r="O558" s="526"/>
      <c r="P558" s="529">
        <v>275119.03999999998</v>
      </c>
    </row>
    <row r="559" spans="1:16" x14ac:dyDescent="0.25">
      <c r="A559" s="540"/>
      <c r="B559" s="524" t="s">
        <v>1191</v>
      </c>
      <c r="C559" s="1247" t="s">
        <v>1192</v>
      </c>
      <c r="D559" s="1247"/>
      <c r="E559" s="1247"/>
      <c r="F559" s="1247"/>
      <c r="G559" s="1247"/>
      <c r="H559" s="525" t="s">
        <v>1148</v>
      </c>
      <c r="I559" s="531">
        <v>6.9</v>
      </c>
      <c r="J559" s="526"/>
      <c r="K559" s="535">
        <v>152.5659</v>
      </c>
      <c r="L559" s="528"/>
      <c r="M559" s="526"/>
      <c r="N559" s="541">
        <v>373.94</v>
      </c>
      <c r="O559" s="526"/>
      <c r="P559" s="529">
        <v>57050.49</v>
      </c>
    </row>
    <row r="560" spans="1:16" x14ac:dyDescent="0.25">
      <c r="A560" s="530"/>
      <c r="B560" s="524" t="s">
        <v>1327</v>
      </c>
      <c r="C560" s="1247" t="s">
        <v>1328</v>
      </c>
      <c r="D560" s="1247"/>
      <c r="E560" s="1247"/>
      <c r="F560" s="1247"/>
      <c r="G560" s="1247"/>
      <c r="H560" s="525" t="s">
        <v>1151</v>
      </c>
      <c r="I560" s="536">
        <v>0.56999999999999995</v>
      </c>
      <c r="J560" s="526"/>
      <c r="K560" s="537">
        <v>12.60327</v>
      </c>
      <c r="L560" s="542">
        <v>1790.51</v>
      </c>
      <c r="M560" s="539">
        <v>1.24</v>
      </c>
      <c r="N560" s="534">
        <v>2220.23</v>
      </c>
      <c r="O560" s="526"/>
      <c r="P560" s="529">
        <v>27982.16</v>
      </c>
    </row>
    <row r="561" spans="1:16" x14ac:dyDescent="0.25">
      <c r="A561" s="540"/>
      <c r="B561" s="524" t="s">
        <v>1191</v>
      </c>
      <c r="C561" s="1247" t="s">
        <v>1192</v>
      </c>
      <c r="D561" s="1247"/>
      <c r="E561" s="1247"/>
      <c r="F561" s="1247"/>
      <c r="G561" s="1247"/>
      <c r="H561" s="525" t="s">
        <v>1148</v>
      </c>
      <c r="I561" s="536">
        <v>0.56999999999999995</v>
      </c>
      <c r="J561" s="526"/>
      <c r="K561" s="537">
        <v>12.60327</v>
      </c>
      <c r="L561" s="528"/>
      <c r="M561" s="526"/>
      <c r="N561" s="541">
        <v>373.94</v>
      </c>
      <c r="O561" s="526"/>
      <c r="P561" s="529">
        <v>4712.87</v>
      </c>
    </row>
    <row r="562" spans="1:16" x14ac:dyDescent="0.25">
      <c r="A562" s="530"/>
      <c r="B562" s="524" t="s">
        <v>1206</v>
      </c>
      <c r="C562" s="1247" t="s">
        <v>1207</v>
      </c>
      <c r="D562" s="1247"/>
      <c r="E562" s="1247"/>
      <c r="F562" s="1247"/>
      <c r="G562" s="1247"/>
      <c r="H562" s="525" t="s">
        <v>1151</v>
      </c>
      <c r="I562" s="531">
        <v>2.6</v>
      </c>
      <c r="J562" s="526"/>
      <c r="K562" s="535">
        <v>57.488599999999998</v>
      </c>
      <c r="L562" s="542">
        <v>1043.1400000000001</v>
      </c>
      <c r="M562" s="539">
        <v>1.27</v>
      </c>
      <c r="N562" s="534">
        <v>1324.79</v>
      </c>
      <c r="O562" s="526"/>
      <c r="P562" s="529">
        <v>76160.320000000007</v>
      </c>
    </row>
    <row r="563" spans="1:16" x14ac:dyDescent="0.25">
      <c r="A563" s="540"/>
      <c r="B563" s="524" t="s">
        <v>1208</v>
      </c>
      <c r="C563" s="1247" t="s">
        <v>1209</v>
      </c>
      <c r="D563" s="1247"/>
      <c r="E563" s="1247"/>
      <c r="F563" s="1247"/>
      <c r="G563" s="1247"/>
      <c r="H563" s="525" t="s">
        <v>1148</v>
      </c>
      <c r="I563" s="531">
        <v>2.6</v>
      </c>
      <c r="J563" s="526"/>
      <c r="K563" s="535">
        <v>57.488599999999998</v>
      </c>
      <c r="L563" s="528"/>
      <c r="M563" s="526"/>
      <c r="N563" s="541">
        <v>325.38</v>
      </c>
      <c r="O563" s="526"/>
      <c r="P563" s="529">
        <v>18705.64</v>
      </c>
    </row>
    <row r="564" spans="1:16" x14ac:dyDescent="0.25">
      <c r="A564" s="523"/>
      <c r="B564" s="524" t="s">
        <v>36</v>
      </c>
      <c r="C564" s="1247" t="s">
        <v>134</v>
      </c>
      <c r="D564" s="1247"/>
      <c r="E564" s="1247"/>
      <c r="F564" s="1247"/>
      <c r="G564" s="1247"/>
      <c r="H564" s="525"/>
      <c r="I564" s="526"/>
      <c r="J564" s="526"/>
      <c r="K564" s="526"/>
      <c r="L564" s="528"/>
      <c r="M564" s="526"/>
      <c r="N564" s="528"/>
      <c r="O564" s="526"/>
      <c r="P564" s="529">
        <v>6633.3</v>
      </c>
    </row>
    <row r="565" spans="1:16" x14ac:dyDescent="0.25">
      <c r="A565" s="530"/>
      <c r="B565" s="524" t="s">
        <v>1210</v>
      </c>
      <c r="C565" s="1247" t="s">
        <v>1211</v>
      </c>
      <c r="D565" s="1247"/>
      <c r="E565" s="1247"/>
      <c r="F565" s="1247"/>
      <c r="G565" s="1247"/>
      <c r="H565" s="525" t="s">
        <v>1212</v>
      </c>
      <c r="I565" s="543">
        <v>30</v>
      </c>
      <c r="J565" s="526"/>
      <c r="K565" s="536">
        <v>663.33</v>
      </c>
      <c r="L565" s="538">
        <v>35.71</v>
      </c>
      <c r="M565" s="539">
        <v>0.28000000000000003</v>
      </c>
      <c r="N565" s="534">
        <v>10</v>
      </c>
      <c r="O565" s="526"/>
      <c r="P565" s="529">
        <v>6633.3</v>
      </c>
    </row>
    <row r="566" spans="1:16" x14ac:dyDescent="0.25">
      <c r="A566" s="544" t="s">
        <v>1239</v>
      </c>
      <c r="B566" s="545" t="s">
        <v>1293</v>
      </c>
      <c r="C566" s="1250" t="s">
        <v>1294</v>
      </c>
      <c r="D566" s="1250"/>
      <c r="E566" s="1250"/>
      <c r="F566" s="1250"/>
      <c r="G566" s="1250"/>
      <c r="H566" s="546" t="s">
        <v>1212</v>
      </c>
      <c r="I566" s="547">
        <v>189</v>
      </c>
      <c r="J566" s="548"/>
      <c r="K566" s="549">
        <v>4178.9790000000003</v>
      </c>
      <c r="L566" s="550"/>
      <c r="M566" s="548"/>
      <c r="N566" s="550"/>
      <c r="O566" s="548"/>
      <c r="P566" s="551"/>
    </row>
    <row r="567" spans="1:16" x14ac:dyDescent="0.25">
      <c r="A567" s="544" t="s">
        <v>1239</v>
      </c>
      <c r="B567" s="545" t="s">
        <v>1293</v>
      </c>
      <c r="C567" s="1250" t="s">
        <v>1329</v>
      </c>
      <c r="D567" s="1250"/>
      <c r="E567" s="1250"/>
      <c r="F567" s="1250"/>
      <c r="G567" s="1250"/>
      <c r="H567" s="546" t="s">
        <v>1212</v>
      </c>
      <c r="I567" s="547">
        <v>15</v>
      </c>
      <c r="J567" s="548"/>
      <c r="K567" s="549">
        <v>331.66500000000002</v>
      </c>
      <c r="L567" s="550"/>
      <c r="M567" s="548"/>
      <c r="N567" s="550"/>
      <c r="O567" s="548"/>
      <c r="P567" s="551"/>
    </row>
    <row r="568" spans="1:16" x14ac:dyDescent="0.25">
      <c r="A568" s="552"/>
      <c r="B568" s="553"/>
      <c r="C568" s="1248" t="s">
        <v>1154</v>
      </c>
      <c r="D568" s="1248"/>
      <c r="E568" s="1248"/>
      <c r="F568" s="1248"/>
      <c r="G568" s="1248"/>
      <c r="H568" s="516"/>
      <c r="I568" s="517"/>
      <c r="J568" s="517"/>
      <c r="K568" s="517"/>
      <c r="L568" s="520"/>
      <c r="M568" s="517"/>
      <c r="N568" s="554"/>
      <c r="O568" s="517"/>
      <c r="P568" s="555">
        <v>1764789.55</v>
      </c>
    </row>
    <row r="569" spans="1:16" x14ac:dyDescent="0.25">
      <c r="A569" s="540"/>
      <c r="B569" s="524"/>
      <c r="C569" s="1247" t="s">
        <v>1155</v>
      </c>
      <c r="D569" s="1247"/>
      <c r="E569" s="1247"/>
      <c r="F569" s="1247"/>
      <c r="G569" s="1247"/>
      <c r="H569" s="525"/>
      <c r="I569" s="526"/>
      <c r="J569" s="526"/>
      <c r="K569" s="526"/>
      <c r="L569" s="528"/>
      <c r="M569" s="526"/>
      <c r="N569" s="528"/>
      <c r="O569" s="526"/>
      <c r="P569" s="529">
        <v>491881.53</v>
      </c>
    </row>
    <row r="570" spans="1:16" x14ac:dyDescent="0.25">
      <c r="A570" s="540"/>
      <c r="B570" s="524" t="s">
        <v>1295</v>
      </c>
      <c r="C570" s="1247" t="s">
        <v>1296</v>
      </c>
      <c r="D570" s="1247"/>
      <c r="E570" s="1247"/>
      <c r="F570" s="1247"/>
      <c r="G570" s="1247"/>
      <c r="H570" s="525" t="s">
        <v>1158</v>
      </c>
      <c r="I570" s="543">
        <v>147</v>
      </c>
      <c r="J570" s="526"/>
      <c r="K570" s="543">
        <v>147</v>
      </c>
      <c r="L570" s="528"/>
      <c r="M570" s="526"/>
      <c r="N570" s="528"/>
      <c r="O570" s="526"/>
      <c r="P570" s="529">
        <v>723065.85</v>
      </c>
    </row>
    <row r="571" spans="1:16" x14ac:dyDescent="0.25">
      <c r="A571" s="540"/>
      <c r="B571" s="524" t="s">
        <v>1297</v>
      </c>
      <c r="C571" s="1247" t="s">
        <v>1298</v>
      </c>
      <c r="D571" s="1247"/>
      <c r="E571" s="1247"/>
      <c r="F571" s="1247"/>
      <c r="G571" s="1247"/>
      <c r="H571" s="525" t="s">
        <v>1158</v>
      </c>
      <c r="I571" s="543">
        <v>134</v>
      </c>
      <c r="J571" s="526"/>
      <c r="K571" s="543">
        <v>134</v>
      </c>
      <c r="L571" s="528"/>
      <c r="M571" s="526"/>
      <c r="N571" s="528"/>
      <c r="O571" s="526"/>
      <c r="P571" s="529">
        <v>659121.25</v>
      </c>
    </row>
    <row r="572" spans="1:16" x14ac:dyDescent="0.25">
      <c r="A572" s="556"/>
      <c r="B572" s="557"/>
      <c r="C572" s="1248" t="s">
        <v>1161</v>
      </c>
      <c r="D572" s="1248"/>
      <c r="E572" s="1248"/>
      <c r="F572" s="1248"/>
      <c r="G572" s="1248"/>
      <c r="H572" s="516"/>
      <c r="I572" s="517"/>
      <c r="J572" s="517"/>
      <c r="K572" s="517"/>
      <c r="L572" s="520"/>
      <c r="M572" s="517"/>
      <c r="N572" s="554">
        <v>142326.29</v>
      </c>
      <c r="O572" s="517"/>
      <c r="P572" s="555">
        <v>3146976.65</v>
      </c>
    </row>
    <row r="573" spans="1:16" x14ac:dyDescent="0.25">
      <c r="A573" s="558"/>
      <c r="B573" s="559"/>
      <c r="C573" s="559"/>
      <c r="D573" s="559"/>
      <c r="E573" s="559"/>
      <c r="F573" s="559"/>
      <c r="G573" s="559"/>
      <c r="H573" s="560"/>
      <c r="I573" s="561"/>
      <c r="J573" s="561"/>
      <c r="K573" s="561"/>
      <c r="L573" s="562"/>
      <c r="M573" s="561"/>
      <c r="N573" s="562"/>
      <c r="O573" s="561"/>
      <c r="P573" s="563"/>
    </row>
    <row r="574" spans="1:16" x14ac:dyDescent="0.25">
      <c r="A574" s="514" t="s">
        <v>1419</v>
      </c>
      <c r="B574" s="515" t="s">
        <v>1299</v>
      </c>
      <c r="C574" s="1249" t="s">
        <v>1300</v>
      </c>
      <c r="D574" s="1249"/>
      <c r="E574" s="1249"/>
      <c r="F574" s="1249"/>
      <c r="G574" s="1249"/>
      <c r="H574" s="516" t="s">
        <v>1212</v>
      </c>
      <c r="I574" s="517">
        <v>4178.9790000000003</v>
      </c>
      <c r="J574" s="518">
        <v>1</v>
      </c>
      <c r="K574" s="519">
        <v>4178.9790000000003</v>
      </c>
      <c r="L574" s="520"/>
      <c r="M574" s="517"/>
      <c r="N574" s="564">
        <v>1103.6099999999999</v>
      </c>
      <c r="O574" s="517"/>
      <c r="P574" s="555">
        <v>4611963.01</v>
      </c>
    </row>
    <row r="575" spans="1:16" x14ac:dyDescent="0.25">
      <c r="A575" s="540" t="s">
        <v>1419</v>
      </c>
      <c r="B575" s="524" t="s">
        <v>1299</v>
      </c>
      <c r="C575" s="1247" t="s">
        <v>1301</v>
      </c>
      <c r="D575" s="1247"/>
      <c r="E575" s="1247"/>
      <c r="F575" s="1247"/>
      <c r="G575" s="1247"/>
      <c r="H575" s="525" t="s">
        <v>1212</v>
      </c>
      <c r="I575" s="527">
        <v>4178.9790000000003</v>
      </c>
      <c r="J575" s="526"/>
      <c r="K575" s="527">
        <v>4178.9790000000003</v>
      </c>
      <c r="L575" s="534">
        <v>1839.35</v>
      </c>
      <c r="M575" s="531">
        <v>0.6</v>
      </c>
      <c r="N575" s="534">
        <v>1103.6099999999999</v>
      </c>
      <c r="O575" s="526"/>
      <c r="P575" s="529">
        <v>4611963.01</v>
      </c>
    </row>
    <row r="576" spans="1:16" ht="22.5" x14ac:dyDescent="0.25">
      <c r="A576" s="540" t="s">
        <v>1420</v>
      </c>
      <c r="B576" s="524" t="s">
        <v>1302</v>
      </c>
      <c r="C576" s="1247" t="s">
        <v>1303</v>
      </c>
      <c r="D576" s="1247"/>
      <c r="E576" s="1247"/>
      <c r="F576" s="1247"/>
      <c r="G576" s="1247"/>
      <c r="H576" s="525" t="s">
        <v>1304</v>
      </c>
      <c r="I576" s="526"/>
      <c r="J576" s="526"/>
      <c r="K576" s="535">
        <v>6017.7298000000001</v>
      </c>
      <c r="L576" s="528"/>
      <c r="M576" s="526"/>
      <c r="N576" s="541">
        <v>155.02000000000001</v>
      </c>
      <c r="O576" s="543">
        <v>-1</v>
      </c>
      <c r="P576" s="529">
        <v>-932868.47</v>
      </c>
    </row>
    <row r="577" spans="1:16" ht="22.5" x14ac:dyDescent="0.25">
      <c r="A577" s="540" t="s">
        <v>1421</v>
      </c>
      <c r="B577" s="524" t="s">
        <v>1305</v>
      </c>
      <c r="C577" s="1247" t="s">
        <v>1306</v>
      </c>
      <c r="D577" s="1247"/>
      <c r="E577" s="1247"/>
      <c r="F577" s="1247"/>
      <c r="G577" s="1247"/>
      <c r="H577" s="525" t="s">
        <v>1304</v>
      </c>
      <c r="I577" s="526"/>
      <c r="J577" s="526"/>
      <c r="K577" s="535">
        <v>6017.7298000000001</v>
      </c>
      <c r="L577" s="528"/>
      <c r="M577" s="526"/>
      <c r="N577" s="541">
        <v>298.58</v>
      </c>
      <c r="O577" s="526"/>
      <c r="P577" s="529">
        <v>1796773.76</v>
      </c>
    </row>
    <row r="578" spans="1:16" x14ac:dyDescent="0.25">
      <c r="A578" s="556"/>
      <c r="B578" s="557"/>
      <c r="C578" s="1248" t="s">
        <v>1161</v>
      </c>
      <c r="D578" s="1248"/>
      <c r="E578" s="1248"/>
      <c r="F578" s="1248"/>
      <c r="G578" s="1248"/>
      <c r="H578" s="516"/>
      <c r="I578" s="517"/>
      <c r="J578" s="517"/>
      <c r="K578" s="517"/>
      <c r="L578" s="520"/>
      <c r="M578" s="517"/>
      <c r="N578" s="520"/>
      <c r="O578" s="517"/>
      <c r="P578" s="555">
        <v>5475868.2999999998</v>
      </c>
    </row>
    <row r="579" spans="1:16" x14ac:dyDescent="0.25">
      <c r="A579" s="558"/>
      <c r="B579" s="559"/>
      <c r="C579" s="559"/>
      <c r="D579" s="559"/>
      <c r="E579" s="559"/>
      <c r="F579" s="559"/>
      <c r="G579" s="559"/>
      <c r="H579" s="560"/>
      <c r="I579" s="561"/>
      <c r="J579" s="561"/>
      <c r="K579" s="561"/>
      <c r="L579" s="562"/>
      <c r="M579" s="561"/>
      <c r="N579" s="562"/>
      <c r="O579" s="561"/>
      <c r="P579" s="563"/>
    </row>
    <row r="580" spans="1:16" x14ac:dyDescent="0.25">
      <c r="A580" s="514" t="s">
        <v>1422</v>
      </c>
      <c r="B580" s="515" t="s">
        <v>1332</v>
      </c>
      <c r="C580" s="1249" t="s">
        <v>1333</v>
      </c>
      <c r="D580" s="1249"/>
      <c r="E580" s="1249"/>
      <c r="F580" s="1249"/>
      <c r="G580" s="1249"/>
      <c r="H580" s="516" t="s">
        <v>1212</v>
      </c>
      <c r="I580" s="517">
        <v>331.66500000000002</v>
      </c>
      <c r="J580" s="518">
        <v>1</v>
      </c>
      <c r="K580" s="519">
        <v>331.66500000000002</v>
      </c>
      <c r="L580" s="520"/>
      <c r="M580" s="517"/>
      <c r="N580" s="564">
        <v>1103.6099999999999</v>
      </c>
      <c r="O580" s="517"/>
      <c r="P580" s="555">
        <v>366028.81</v>
      </c>
    </row>
    <row r="581" spans="1:16" x14ac:dyDescent="0.25">
      <c r="A581" s="540" t="s">
        <v>1422</v>
      </c>
      <c r="B581" s="524" t="s">
        <v>1332</v>
      </c>
      <c r="C581" s="1247" t="s">
        <v>1334</v>
      </c>
      <c r="D581" s="1247"/>
      <c r="E581" s="1247"/>
      <c r="F581" s="1247"/>
      <c r="G581" s="1247"/>
      <c r="H581" s="525" t="s">
        <v>1212</v>
      </c>
      <c r="I581" s="527">
        <v>331.66500000000002</v>
      </c>
      <c r="J581" s="526"/>
      <c r="K581" s="527">
        <v>331.66500000000002</v>
      </c>
      <c r="L581" s="534">
        <v>1839.35</v>
      </c>
      <c r="M581" s="531">
        <v>0.6</v>
      </c>
      <c r="N581" s="534">
        <v>1103.6099999999999</v>
      </c>
      <c r="O581" s="526"/>
      <c r="P581" s="529">
        <v>366028.81</v>
      </c>
    </row>
    <row r="582" spans="1:16" ht="22.5" x14ac:dyDescent="0.25">
      <c r="A582" s="540" t="s">
        <v>1423</v>
      </c>
      <c r="B582" s="524" t="s">
        <v>1336</v>
      </c>
      <c r="C582" s="1247" t="s">
        <v>1303</v>
      </c>
      <c r="D582" s="1247"/>
      <c r="E582" s="1247"/>
      <c r="F582" s="1247"/>
      <c r="G582" s="1247"/>
      <c r="H582" s="525" t="s">
        <v>1304</v>
      </c>
      <c r="I582" s="526"/>
      <c r="J582" s="526"/>
      <c r="K582" s="535">
        <v>477.5976</v>
      </c>
      <c r="L582" s="528"/>
      <c r="M582" s="526"/>
      <c r="N582" s="541">
        <v>155.02000000000001</v>
      </c>
      <c r="O582" s="543">
        <v>-1</v>
      </c>
      <c r="P582" s="529">
        <v>-74037.179999999993</v>
      </c>
    </row>
    <row r="583" spans="1:16" ht="22.5" x14ac:dyDescent="0.25">
      <c r="A583" s="540" t="s">
        <v>1424</v>
      </c>
      <c r="B583" s="524" t="s">
        <v>1338</v>
      </c>
      <c r="C583" s="1247" t="s">
        <v>1306</v>
      </c>
      <c r="D583" s="1247"/>
      <c r="E583" s="1247"/>
      <c r="F583" s="1247"/>
      <c r="G583" s="1247"/>
      <c r="H583" s="525" t="s">
        <v>1304</v>
      </c>
      <c r="I583" s="526"/>
      <c r="J583" s="526"/>
      <c r="K583" s="535">
        <v>477.5976</v>
      </c>
      <c r="L583" s="528"/>
      <c r="M583" s="526"/>
      <c r="N583" s="541">
        <v>298.58</v>
      </c>
      <c r="O583" s="526"/>
      <c r="P583" s="529">
        <v>142601.09</v>
      </c>
    </row>
    <row r="584" spans="1:16" x14ac:dyDescent="0.25">
      <c r="A584" s="556"/>
      <c r="B584" s="557"/>
      <c r="C584" s="1248" t="s">
        <v>1161</v>
      </c>
      <c r="D584" s="1248"/>
      <c r="E584" s="1248"/>
      <c r="F584" s="1248"/>
      <c r="G584" s="1248"/>
      <c r="H584" s="516"/>
      <c r="I584" s="517"/>
      <c r="J584" s="517"/>
      <c r="K584" s="517"/>
      <c r="L584" s="520"/>
      <c r="M584" s="517"/>
      <c r="N584" s="520"/>
      <c r="O584" s="517"/>
      <c r="P584" s="555">
        <v>434592.72</v>
      </c>
    </row>
    <row r="585" spans="1:16" x14ac:dyDescent="0.25">
      <c r="A585" s="558"/>
      <c r="B585" s="559"/>
      <c r="C585" s="559"/>
      <c r="D585" s="559"/>
      <c r="E585" s="559"/>
      <c r="F585" s="559"/>
      <c r="G585" s="559"/>
      <c r="H585" s="560"/>
      <c r="I585" s="561"/>
      <c r="J585" s="561"/>
      <c r="K585" s="561"/>
      <c r="L585" s="562"/>
      <c r="M585" s="561"/>
      <c r="N585" s="562"/>
      <c r="O585" s="561"/>
      <c r="P585" s="563"/>
    </row>
    <row r="586" spans="1:16" x14ac:dyDescent="0.25">
      <c r="A586" s="1251" t="s">
        <v>1339</v>
      </c>
      <c r="B586" s="1252"/>
      <c r="C586" s="1252"/>
      <c r="D586" s="1252"/>
      <c r="E586" s="1252"/>
      <c r="F586" s="1252"/>
      <c r="G586" s="1252"/>
      <c r="H586" s="1252"/>
      <c r="I586" s="1252"/>
      <c r="J586" s="1252"/>
      <c r="K586" s="1252"/>
      <c r="L586" s="1252"/>
      <c r="M586" s="1252"/>
      <c r="N586" s="1252"/>
      <c r="O586" s="1252"/>
      <c r="P586" s="1253"/>
    </row>
    <row r="587" spans="1:16" x14ac:dyDescent="0.25">
      <c r="A587" s="514" t="s">
        <v>1425</v>
      </c>
      <c r="B587" s="515" t="s">
        <v>1340</v>
      </c>
      <c r="C587" s="1249" t="s">
        <v>1341</v>
      </c>
      <c r="D587" s="1249"/>
      <c r="E587" s="1249"/>
      <c r="F587" s="1249"/>
      <c r="G587" s="1249"/>
      <c r="H587" s="516" t="s">
        <v>1217</v>
      </c>
      <c r="I587" s="517">
        <v>22.734000000000002</v>
      </c>
      <c r="J587" s="518">
        <v>1</v>
      </c>
      <c r="K587" s="519">
        <v>22.734000000000002</v>
      </c>
      <c r="L587" s="520"/>
      <c r="M587" s="517"/>
      <c r="N587" s="521"/>
      <c r="O587" s="517"/>
      <c r="P587" s="522"/>
    </row>
    <row r="588" spans="1:16" x14ac:dyDescent="0.25">
      <c r="A588" s="523"/>
      <c r="B588" s="524" t="s">
        <v>23</v>
      </c>
      <c r="C588" s="1247" t="s">
        <v>1203</v>
      </c>
      <c r="D588" s="1247"/>
      <c r="E588" s="1247"/>
      <c r="F588" s="1247"/>
      <c r="G588" s="1247"/>
      <c r="H588" s="525" t="s">
        <v>1148</v>
      </c>
      <c r="I588" s="526"/>
      <c r="J588" s="526"/>
      <c r="K588" s="537">
        <v>341.91935999999998</v>
      </c>
      <c r="L588" s="528"/>
      <c r="M588" s="526"/>
      <c r="N588" s="528"/>
      <c r="O588" s="526"/>
      <c r="P588" s="529">
        <v>107516.54</v>
      </c>
    </row>
    <row r="589" spans="1:16" x14ac:dyDescent="0.25">
      <c r="A589" s="530"/>
      <c r="B589" s="524" t="s">
        <v>1342</v>
      </c>
      <c r="C589" s="1247" t="s">
        <v>1343</v>
      </c>
      <c r="D589" s="1247"/>
      <c r="E589" s="1247"/>
      <c r="F589" s="1247"/>
      <c r="G589" s="1247"/>
      <c r="H589" s="525" t="s">
        <v>1148</v>
      </c>
      <c r="I589" s="536">
        <v>15.04</v>
      </c>
      <c r="J589" s="526"/>
      <c r="K589" s="537">
        <v>341.91935999999998</v>
      </c>
      <c r="L589" s="532"/>
      <c r="M589" s="533"/>
      <c r="N589" s="534">
        <v>314.45</v>
      </c>
      <c r="O589" s="526"/>
      <c r="P589" s="529">
        <v>107516.54</v>
      </c>
    </row>
    <row r="590" spans="1:16" x14ac:dyDescent="0.25">
      <c r="A590" s="523"/>
      <c r="B590" s="524" t="s">
        <v>28</v>
      </c>
      <c r="C590" s="1247" t="s">
        <v>132</v>
      </c>
      <c r="D590" s="1247"/>
      <c r="E590" s="1247"/>
      <c r="F590" s="1247"/>
      <c r="G590" s="1247"/>
      <c r="H590" s="525"/>
      <c r="I590" s="526"/>
      <c r="J590" s="526"/>
      <c r="K590" s="526"/>
      <c r="L590" s="528"/>
      <c r="M590" s="526"/>
      <c r="N590" s="528"/>
      <c r="O590" s="526"/>
      <c r="P590" s="529">
        <v>418613.65</v>
      </c>
    </row>
    <row r="591" spans="1:16" x14ac:dyDescent="0.25">
      <c r="A591" s="523"/>
      <c r="B591" s="524"/>
      <c r="C591" s="1247" t="s">
        <v>1147</v>
      </c>
      <c r="D591" s="1247"/>
      <c r="E591" s="1247"/>
      <c r="F591" s="1247"/>
      <c r="G591" s="1247"/>
      <c r="H591" s="525" t="s">
        <v>1148</v>
      </c>
      <c r="I591" s="526"/>
      <c r="J591" s="526"/>
      <c r="K591" s="537">
        <v>145.04292000000001</v>
      </c>
      <c r="L591" s="528"/>
      <c r="M591" s="526"/>
      <c r="N591" s="528"/>
      <c r="O591" s="526"/>
      <c r="P591" s="529">
        <v>56918.13</v>
      </c>
    </row>
    <row r="592" spans="1:16" x14ac:dyDescent="0.25">
      <c r="A592" s="530"/>
      <c r="B592" s="524" t="s">
        <v>1344</v>
      </c>
      <c r="C592" s="1247" t="s">
        <v>1345</v>
      </c>
      <c r="D592" s="1247"/>
      <c r="E592" s="1247"/>
      <c r="F592" s="1247"/>
      <c r="G592" s="1247"/>
      <c r="H592" s="525" t="s">
        <v>1151</v>
      </c>
      <c r="I592" s="536">
        <v>0.68</v>
      </c>
      <c r="J592" s="526"/>
      <c r="K592" s="537">
        <v>15.45912</v>
      </c>
      <c r="L592" s="542">
        <v>4631.83</v>
      </c>
      <c r="M592" s="539">
        <v>1.23</v>
      </c>
      <c r="N592" s="534">
        <v>5697.15</v>
      </c>
      <c r="O592" s="526"/>
      <c r="P592" s="529">
        <v>88072.93</v>
      </c>
    </row>
    <row r="593" spans="1:16" x14ac:dyDescent="0.25">
      <c r="A593" s="540"/>
      <c r="B593" s="524" t="s">
        <v>1346</v>
      </c>
      <c r="C593" s="1247" t="s">
        <v>1347</v>
      </c>
      <c r="D593" s="1247"/>
      <c r="E593" s="1247"/>
      <c r="F593" s="1247"/>
      <c r="G593" s="1247"/>
      <c r="H593" s="525" t="s">
        <v>1148</v>
      </c>
      <c r="I593" s="536">
        <v>0.68</v>
      </c>
      <c r="J593" s="526"/>
      <c r="K593" s="537">
        <v>15.45912</v>
      </c>
      <c r="L593" s="528"/>
      <c r="M593" s="526"/>
      <c r="N593" s="541">
        <v>497.78</v>
      </c>
      <c r="O593" s="526"/>
      <c r="P593" s="529">
        <v>7695.24</v>
      </c>
    </row>
    <row r="594" spans="1:16" x14ac:dyDescent="0.25">
      <c r="A594" s="530"/>
      <c r="B594" s="524" t="s">
        <v>1348</v>
      </c>
      <c r="C594" s="1247" t="s">
        <v>1349</v>
      </c>
      <c r="D594" s="1247"/>
      <c r="E594" s="1247"/>
      <c r="F594" s="1247"/>
      <c r="G594" s="1247"/>
      <c r="H594" s="525" t="s">
        <v>1151</v>
      </c>
      <c r="I594" s="536">
        <v>0.33</v>
      </c>
      <c r="J594" s="526"/>
      <c r="K594" s="537">
        <v>7.5022200000000003</v>
      </c>
      <c r="L594" s="542">
        <v>1324.58</v>
      </c>
      <c r="M594" s="539">
        <v>1.24</v>
      </c>
      <c r="N594" s="534">
        <v>1642.48</v>
      </c>
      <c r="O594" s="526"/>
      <c r="P594" s="529">
        <v>12322.25</v>
      </c>
    </row>
    <row r="595" spans="1:16" x14ac:dyDescent="0.25">
      <c r="A595" s="540"/>
      <c r="B595" s="524" t="s">
        <v>1350</v>
      </c>
      <c r="C595" s="1247" t="s">
        <v>1351</v>
      </c>
      <c r="D595" s="1247"/>
      <c r="E595" s="1247"/>
      <c r="F595" s="1247"/>
      <c r="G595" s="1247"/>
      <c r="H595" s="525" t="s">
        <v>1148</v>
      </c>
      <c r="I595" s="536">
        <v>0.66</v>
      </c>
      <c r="J595" s="526"/>
      <c r="K595" s="537">
        <v>15.004440000000001</v>
      </c>
      <c r="L595" s="528"/>
      <c r="M595" s="526"/>
      <c r="N595" s="541">
        <v>349.66</v>
      </c>
      <c r="O595" s="526"/>
      <c r="P595" s="529">
        <v>5246.45</v>
      </c>
    </row>
    <row r="596" spans="1:16" x14ac:dyDescent="0.25">
      <c r="A596" s="530"/>
      <c r="B596" s="524" t="s">
        <v>1352</v>
      </c>
      <c r="C596" s="1247" t="s">
        <v>1353</v>
      </c>
      <c r="D596" s="1247"/>
      <c r="E596" s="1247"/>
      <c r="F596" s="1247"/>
      <c r="G596" s="1247"/>
      <c r="H596" s="525" t="s">
        <v>1151</v>
      </c>
      <c r="I596" s="531">
        <v>0.1</v>
      </c>
      <c r="J596" s="526"/>
      <c r="K596" s="535">
        <v>2.2734000000000001</v>
      </c>
      <c r="L596" s="538">
        <v>8.2200000000000006</v>
      </c>
      <c r="M596" s="539">
        <v>1.1599999999999999</v>
      </c>
      <c r="N596" s="534">
        <v>9.5399999999999991</v>
      </c>
      <c r="O596" s="526"/>
      <c r="P596" s="529">
        <v>21.69</v>
      </c>
    </row>
    <row r="597" spans="1:16" x14ac:dyDescent="0.25">
      <c r="A597" s="530"/>
      <c r="B597" s="524" t="s">
        <v>1354</v>
      </c>
      <c r="C597" s="1247" t="s">
        <v>1355</v>
      </c>
      <c r="D597" s="1247"/>
      <c r="E597" s="1247"/>
      <c r="F597" s="1247"/>
      <c r="G597" s="1247"/>
      <c r="H597" s="525" t="s">
        <v>1151</v>
      </c>
      <c r="I597" s="536">
        <v>2.0499999999999998</v>
      </c>
      <c r="J597" s="526"/>
      <c r="K597" s="535">
        <v>46.604700000000001</v>
      </c>
      <c r="L597" s="532"/>
      <c r="M597" s="533"/>
      <c r="N597" s="534">
        <v>1475.04</v>
      </c>
      <c r="O597" s="526"/>
      <c r="P597" s="529">
        <v>68743.8</v>
      </c>
    </row>
    <row r="598" spans="1:16" x14ac:dyDescent="0.25">
      <c r="A598" s="540"/>
      <c r="B598" s="524" t="s">
        <v>1191</v>
      </c>
      <c r="C598" s="1247" t="s">
        <v>1192</v>
      </c>
      <c r="D598" s="1247"/>
      <c r="E598" s="1247"/>
      <c r="F598" s="1247"/>
      <c r="G598" s="1247"/>
      <c r="H598" s="525" t="s">
        <v>1148</v>
      </c>
      <c r="I598" s="536">
        <v>2.0499999999999998</v>
      </c>
      <c r="J598" s="526"/>
      <c r="K598" s="535">
        <v>46.604700000000001</v>
      </c>
      <c r="L598" s="528"/>
      <c r="M598" s="526"/>
      <c r="N598" s="541">
        <v>373.94</v>
      </c>
      <c r="O598" s="526"/>
      <c r="P598" s="529">
        <v>17427.36</v>
      </c>
    </row>
    <row r="599" spans="1:16" x14ac:dyDescent="0.25">
      <c r="A599" s="530"/>
      <c r="B599" s="524" t="s">
        <v>1356</v>
      </c>
      <c r="C599" s="1247" t="s">
        <v>1357</v>
      </c>
      <c r="D599" s="1247"/>
      <c r="E599" s="1247"/>
      <c r="F599" s="1247"/>
      <c r="G599" s="1247"/>
      <c r="H599" s="525" t="s">
        <v>1151</v>
      </c>
      <c r="I599" s="531">
        <v>1.6</v>
      </c>
      <c r="J599" s="526"/>
      <c r="K599" s="535">
        <v>36.374400000000001</v>
      </c>
      <c r="L599" s="532"/>
      <c r="M599" s="533"/>
      <c r="N599" s="534">
        <v>1475.04</v>
      </c>
      <c r="O599" s="526"/>
      <c r="P599" s="529">
        <v>53653.69</v>
      </c>
    </row>
    <row r="600" spans="1:16" x14ac:dyDescent="0.25">
      <c r="A600" s="540"/>
      <c r="B600" s="524" t="s">
        <v>1191</v>
      </c>
      <c r="C600" s="1247" t="s">
        <v>1192</v>
      </c>
      <c r="D600" s="1247"/>
      <c r="E600" s="1247"/>
      <c r="F600" s="1247"/>
      <c r="G600" s="1247"/>
      <c r="H600" s="525" t="s">
        <v>1148</v>
      </c>
      <c r="I600" s="531">
        <v>1.6</v>
      </c>
      <c r="J600" s="526"/>
      <c r="K600" s="535">
        <v>36.374400000000001</v>
      </c>
      <c r="L600" s="528"/>
      <c r="M600" s="526"/>
      <c r="N600" s="541">
        <v>373.94</v>
      </c>
      <c r="O600" s="526"/>
      <c r="P600" s="529">
        <v>13601.84</v>
      </c>
    </row>
    <row r="601" spans="1:16" x14ac:dyDescent="0.25">
      <c r="A601" s="530"/>
      <c r="B601" s="524" t="s">
        <v>1358</v>
      </c>
      <c r="C601" s="1247" t="s">
        <v>1359</v>
      </c>
      <c r="D601" s="1247"/>
      <c r="E601" s="1247"/>
      <c r="F601" s="1247"/>
      <c r="G601" s="1247"/>
      <c r="H601" s="525" t="s">
        <v>1151</v>
      </c>
      <c r="I601" s="536">
        <v>0.68</v>
      </c>
      <c r="J601" s="526"/>
      <c r="K601" s="537">
        <v>15.45912</v>
      </c>
      <c r="L601" s="542">
        <v>8883.76</v>
      </c>
      <c r="M601" s="539">
        <v>1.27</v>
      </c>
      <c r="N601" s="534">
        <v>11282.38</v>
      </c>
      <c r="O601" s="526"/>
      <c r="P601" s="529">
        <v>174415.67</v>
      </c>
    </row>
    <row r="602" spans="1:16" x14ac:dyDescent="0.25">
      <c r="A602" s="540"/>
      <c r="B602" s="524" t="s">
        <v>1346</v>
      </c>
      <c r="C602" s="1247" t="s">
        <v>1347</v>
      </c>
      <c r="D602" s="1247"/>
      <c r="E602" s="1247"/>
      <c r="F602" s="1247"/>
      <c r="G602" s="1247"/>
      <c r="H602" s="525" t="s">
        <v>1148</v>
      </c>
      <c r="I602" s="536">
        <v>0.68</v>
      </c>
      <c r="J602" s="526"/>
      <c r="K602" s="537">
        <v>15.45912</v>
      </c>
      <c r="L602" s="528"/>
      <c r="M602" s="526"/>
      <c r="N602" s="541">
        <v>497.78</v>
      </c>
      <c r="O602" s="526"/>
      <c r="P602" s="529">
        <v>7695.24</v>
      </c>
    </row>
    <row r="603" spans="1:16" x14ac:dyDescent="0.25">
      <c r="A603" s="530"/>
      <c r="B603" s="524" t="s">
        <v>1206</v>
      </c>
      <c r="C603" s="1247" t="s">
        <v>1207</v>
      </c>
      <c r="D603" s="1247"/>
      <c r="E603" s="1247"/>
      <c r="F603" s="1247"/>
      <c r="G603" s="1247"/>
      <c r="H603" s="525" t="s">
        <v>1151</v>
      </c>
      <c r="I603" s="536">
        <v>0.71</v>
      </c>
      <c r="J603" s="526"/>
      <c r="K603" s="537">
        <v>16.14114</v>
      </c>
      <c r="L603" s="542">
        <v>1043.1400000000001</v>
      </c>
      <c r="M603" s="539">
        <v>1.27</v>
      </c>
      <c r="N603" s="534">
        <v>1324.79</v>
      </c>
      <c r="O603" s="526"/>
      <c r="P603" s="529">
        <v>21383.62</v>
      </c>
    </row>
    <row r="604" spans="1:16" x14ac:dyDescent="0.25">
      <c r="A604" s="540"/>
      <c r="B604" s="524" t="s">
        <v>1208</v>
      </c>
      <c r="C604" s="1247" t="s">
        <v>1209</v>
      </c>
      <c r="D604" s="1247"/>
      <c r="E604" s="1247"/>
      <c r="F604" s="1247"/>
      <c r="G604" s="1247"/>
      <c r="H604" s="525" t="s">
        <v>1148</v>
      </c>
      <c r="I604" s="536">
        <v>0.71</v>
      </c>
      <c r="J604" s="526"/>
      <c r="K604" s="537">
        <v>16.14114</v>
      </c>
      <c r="L604" s="528"/>
      <c r="M604" s="526"/>
      <c r="N604" s="541">
        <v>325.38</v>
      </c>
      <c r="O604" s="526"/>
      <c r="P604" s="529">
        <v>5252</v>
      </c>
    </row>
    <row r="605" spans="1:16" x14ac:dyDescent="0.25">
      <c r="A605" s="523"/>
      <c r="B605" s="524" t="s">
        <v>36</v>
      </c>
      <c r="C605" s="1247" t="s">
        <v>134</v>
      </c>
      <c r="D605" s="1247"/>
      <c r="E605" s="1247"/>
      <c r="F605" s="1247"/>
      <c r="G605" s="1247"/>
      <c r="H605" s="525"/>
      <c r="I605" s="526"/>
      <c r="J605" s="526"/>
      <c r="K605" s="526"/>
      <c r="L605" s="528"/>
      <c r="M605" s="526"/>
      <c r="N605" s="528"/>
      <c r="O605" s="526"/>
      <c r="P605" s="529">
        <v>5319.36</v>
      </c>
    </row>
    <row r="606" spans="1:16" x14ac:dyDescent="0.25">
      <c r="A606" s="530"/>
      <c r="B606" s="524" t="s">
        <v>1360</v>
      </c>
      <c r="C606" s="1247" t="s">
        <v>1361</v>
      </c>
      <c r="D606" s="1247"/>
      <c r="E606" s="1247"/>
      <c r="F606" s="1247"/>
      <c r="G606" s="1247"/>
      <c r="H606" s="525" t="s">
        <v>1164</v>
      </c>
      <c r="I606" s="535">
        <v>2.8E-3</v>
      </c>
      <c r="J606" s="526"/>
      <c r="K606" s="569">
        <v>6.3655199999999995E-2</v>
      </c>
      <c r="L606" s="542">
        <v>62186.75</v>
      </c>
      <c r="M606" s="539">
        <v>1.1599999999999999</v>
      </c>
      <c r="N606" s="534">
        <v>72136.63</v>
      </c>
      <c r="O606" s="526"/>
      <c r="P606" s="529">
        <v>4591.87</v>
      </c>
    </row>
    <row r="607" spans="1:16" x14ac:dyDescent="0.25">
      <c r="A607" s="530"/>
      <c r="B607" s="524" t="s">
        <v>1210</v>
      </c>
      <c r="C607" s="1247" t="s">
        <v>1211</v>
      </c>
      <c r="D607" s="1247"/>
      <c r="E607" s="1247"/>
      <c r="F607" s="1247"/>
      <c r="G607" s="1247"/>
      <c r="H607" s="525" t="s">
        <v>1212</v>
      </c>
      <c r="I607" s="531">
        <v>3.2</v>
      </c>
      <c r="J607" s="526"/>
      <c r="K607" s="535">
        <v>72.748800000000003</v>
      </c>
      <c r="L607" s="538">
        <v>35.71</v>
      </c>
      <c r="M607" s="539">
        <v>0.28000000000000003</v>
      </c>
      <c r="N607" s="534">
        <v>10</v>
      </c>
      <c r="O607" s="526"/>
      <c r="P607" s="529">
        <v>727.49</v>
      </c>
    </row>
    <row r="608" spans="1:16" x14ac:dyDescent="0.25">
      <c r="A608" s="544" t="s">
        <v>1239</v>
      </c>
      <c r="B608" s="545" t="s">
        <v>1362</v>
      </c>
      <c r="C608" s="1250" t="s">
        <v>1363</v>
      </c>
      <c r="D608" s="1250"/>
      <c r="E608" s="1250"/>
      <c r="F608" s="1250"/>
      <c r="G608" s="1250"/>
      <c r="H608" s="546" t="s">
        <v>1164</v>
      </c>
      <c r="I608" s="547">
        <v>1</v>
      </c>
      <c r="J608" s="548"/>
      <c r="K608" s="549">
        <v>22.734000000000002</v>
      </c>
      <c r="L608" s="550"/>
      <c r="M608" s="548"/>
      <c r="N608" s="550"/>
      <c r="O608" s="548"/>
      <c r="P608" s="551"/>
    </row>
    <row r="609" spans="1:16" x14ac:dyDescent="0.25">
      <c r="A609" s="544" t="s">
        <v>1364</v>
      </c>
      <c r="B609" s="545" t="s">
        <v>1365</v>
      </c>
      <c r="C609" s="1250" t="s">
        <v>1366</v>
      </c>
      <c r="D609" s="1250"/>
      <c r="E609" s="1250"/>
      <c r="F609" s="1250"/>
      <c r="G609" s="1250"/>
      <c r="H609" s="546" t="s">
        <v>1164</v>
      </c>
      <c r="I609" s="547">
        <v>0</v>
      </c>
      <c r="J609" s="548"/>
      <c r="K609" s="547">
        <v>0</v>
      </c>
      <c r="L609" s="550"/>
      <c r="M609" s="548"/>
      <c r="N609" s="550"/>
      <c r="O609" s="548"/>
      <c r="P609" s="551"/>
    </row>
    <row r="610" spans="1:16" x14ac:dyDescent="0.25">
      <c r="A610" s="552"/>
      <c r="B610" s="553"/>
      <c r="C610" s="1248" t="s">
        <v>1154</v>
      </c>
      <c r="D610" s="1248"/>
      <c r="E610" s="1248"/>
      <c r="F610" s="1248"/>
      <c r="G610" s="1248"/>
      <c r="H610" s="516"/>
      <c r="I610" s="517"/>
      <c r="J610" s="517"/>
      <c r="K610" s="517"/>
      <c r="L610" s="520"/>
      <c r="M610" s="517"/>
      <c r="N610" s="554"/>
      <c r="O610" s="517"/>
      <c r="P610" s="555">
        <v>588367.68000000005</v>
      </c>
    </row>
    <row r="611" spans="1:16" x14ac:dyDescent="0.25">
      <c r="A611" s="540"/>
      <c r="B611" s="524"/>
      <c r="C611" s="1247" t="s">
        <v>1155</v>
      </c>
      <c r="D611" s="1247"/>
      <c r="E611" s="1247"/>
      <c r="F611" s="1247"/>
      <c r="G611" s="1247"/>
      <c r="H611" s="525"/>
      <c r="I611" s="526"/>
      <c r="J611" s="526"/>
      <c r="K611" s="526"/>
      <c r="L611" s="528"/>
      <c r="M611" s="526"/>
      <c r="N611" s="528"/>
      <c r="O611" s="526"/>
      <c r="P611" s="529">
        <v>164434.67000000001</v>
      </c>
    </row>
    <row r="612" spans="1:16" x14ac:dyDescent="0.25">
      <c r="A612" s="540"/>
      <c r="B612" s="524" t="s">
        <v>1295</v>
      </c>
      <c r="C612" s="1247" t="s">
        <v>1296</v>
      </c>
      <c r="D612" s="1247"/>
      <c r="E612" s="1247"/>
      <c r="F612" s="1247"/>
      <c r="G612" s="1247"/>
      <c r="H612" s="525" t="s">
        <v>1158</v>
      </c>
      <c r="I612" s="543">
        <v>147</v>
      </c>
      <c r="J612" s="526"/>
      <c r="K612" s="543">
        <v>147</v>
      </c>
      <c r="L612" s="528"/>
      <c r="M612" s="526"/>
      <c r="N612" s="528"/>
      <c r="O612" s="526"/>
      <c r="P612" s="529">
        <v>241718.96</v>
      </c>
    </row>
    <row r="613" spans="1:16" x14ac:dyDescent="0.25">
      <c r="A613" s="540"/>
      <c r="B613" s="524" t="s">
        <v>1297</v>
      </c>
      <c r="C613" s="1247" t="s">
        <v>1298</v>
      </c>
      <c r="D613" s="1247"/>
      <c r="E613" s="1247"/>
      <c r="F613" s="1247"/>
      <c r="G613" s="1247"/>
      <c r="H613" s="525" t="s">
        <v>1158</v>
      </c>
      <c r="I613" s="543">
        <v>134</v>
      </c>
      <c r="J613" s="526"/>
      <c r="K613" s="543">
        <v>134</v>
      </c>
      <c r="L613" s="528"/>
      <c r="M613" s="526"/>
      <c r="N613" s="528"/>
      <c r="O613" s="526"/>
      <c r="P613" s="529">
        <v>220342.46</v>
      </c>
    </row>
    <row r="614" spans="1:16" x14ac:dyDescent="0.25">
      <c r="A614" s="556"/>
      <c r="B614" s="557"/>
      <c r="C614" s="1248" t="s">
        <v>1161</v>
      </c>
      <c r="D614" s="1248"/>
      <c r="E614" s="1248"/>
      <c r="F614" s="1248"/>
      <c r="G614" s="1248"/>
      <c r="H614" s="516"/>
      <c r="I614" s="517"/>
      <c r="J614" s="517"/>
      <c r="K614" s="517"/>
      <c r="L614" s="520"/>
      <c r="M614" s="517"/>
      <c r="N614" s="554">
        <v>46205.2</v>
      </c>
      <c r="O614" s="517"/>
      <c r="P614" s="555">
        <v>1050429.1000000001</v>
      </c>
    </row>
    <row r="615" spans="1:16" x14ac:dyDescent="0.25">
      <c r="A615" s="558"/>
      <c r="B615" s="559"/>
      <c r="C615" s="559"/>
      <c r="D615" s="559"/>
      <c r="E615" s="559"/>
      <c r="F615" s="559"/>
      <c r="G615" s="559"/>
      <c r="H615" s="560"/>
      <c r="I615" s="561"/>
      <c r="J615" s="561"/>
      <c r="K615" s="561"/>
      <c r="L615" s="562"/>
      <c r="M615" s="561"/>
      <c r="N615" s="562"/>
      <c r="O615" s="561"/>
      <c r="P615" s="563"/>
    </row>
    <row r="616" spans="1:16" x14ac:dyDescent="0.25">
      <c r="A616" s="514" t="s">
        <v>1426</v>
      </c>
      <c r="B616" s="515" t="s">
        <v>1367</v>
      </c>
      <c r="C616" s="1249" t="s">
        <v>1368</v>
      </c>
      <c r="D616" s="1249"/>
      <c r="E616" s="1249"/>
      <c r="F616" s="1249"/>
      <c r="G616" s="1249"/>
      <c r="H616" s="516" t="s">
        <v>1164</v>
      </c>
      <c r="I616" s="517">
        <v>2183.15</v>
      </c>
      <c r="J616" s="518">
        <v>1</v>
      </c>
      <c r="K616" s="570">
        <v>2183.15</v>
      </c>
      <c r="L616" s="554">
        <v>5576.32</v>
      </c>
      <c r="M616" s="570">
        <v>1.25</v>
      </c>
      <c r="N616" s="564">
        <v>6970.4</v>
      </c>
      <c r="O616" s="517"/>
      <c r="P616" s="555">
        <v>15217428.76</v>
      </c>
    </row>
    <row r="617" spans="1:16" x14ac:dyDescent="0.25">
      <c r="A617" s="556"/>
      <c r="B617" s="557"/>
      <c r="C617" s="1248" t="s">
        <v>1161</v>
      </c>
      <c r="D617" s="1248"/>
      <c r="E617" s="1248"/>
      <c r="F617" s="1248"/>
      <c r="G617" s="1248"/>
      <c r="H617" s="516"/>
      <c r="I617" s="517"/>
      <c r="J617" s="517"/>
      <c r="K617" s="517"/>
      <c r="L617" s="520"/>
      <c r="M617" s="517"/>
      <c r="N617" s="520"/>
      <c r="O617" s="517"/>
      <c r="P617" s="555">
        <v>15217428.76</v>
      </c>
    </row>
    <row r="618" spans="1:16" x14ac:dyDescent="0.25">
      <c r="A618" s="558"/>
      <c r="B618" s="559"/>
      <c r="C618" s="559"/>
      <c r="D618" s="559"/>
      <c r="E618" s="559"/>
      <c r="F618" s="559"/>
      <c r="G618" s="559"/>
      <c r="H618" s="560"/>
      <c r="I618" s="561"/>
      <c r="J618" s="561"/>
      <c r="K618" s="561"/>
      <c r="L618" s="562"/>
      <c r="M618" s="561"/>
      <c r="N618" s="562"/>
      <c r="O618" s="561"/>
      <c r="P618" s="563"/>
    </row>
    <row r="619" spans="1:16" x14ac:dyDescent="0.25">
      <c r="A619" s="514" t="s">
        <v>1427</v>
      </c>
      <c r="B619" s="515" t="s">
        <v>1369</v>
      </c>
      <c r="C619" s="1249" t="s">
        <v>1370</v>
      </c>
      <c r="D619" s="1249"/>
      <c r="E619" s="1249"/>
      <c r="F619" s="1249"/>
      <c r="G619" s="1249"/>
      <c r="H619" s="516" t="s">
        <v>1164</v>
      </c>
      <c r="I619" s="517">
        <v>22.734000000000002</v>
      </c>
      <c r="J619" s="518">
        <v>1</v>
      </c>
      <c r="K619" s="519">
        <v>22.734000000000002</v>
      </c>
      <c r="L619" s="520"/>
      <c r="M619" s="517"/>
      <c r="N619" s="564">
        <v>38730.31</v>
      </c>
      <c r="O619" s="517"/>
      <c r="P619" s="555">
        <v>880494.87</v>
      </c>
    </row>
    <row r="620" spans="1:16" x14ac:dyDescent="0.25">
      <c r="A620" s="540" t="s">
        <v>1427</v>
      </c>
      <c r="B620" s="524" t="s">
        <v>1369</v>
      </c>
      <c r="C620" s="1247" t="s">
        <v>1371</v>
      </c>
      <c r="D620" s="1247"/>
      <c r="E620" s="1247"/>
      <c r="F620" s="1247"/>
      <c r="G620" s="1247"/>
      <c r="H620" s="525" t="s">
        <v>1164</v>
      </c>
      <c r="I620" s="527">
        <v>22.734000000000002</v>
      </c>
      <c r="J620" s="526"/>
      <c r="K620" s="527">
        <v>22.734000000000002</v>
      </c>
      <c r="L620" s="534">
        <v>26169.13</v>
      </c>
      <c r="M620" s="536">
        <v>1.48</v>
      </c>
      <c r="N620" s="534">
        <v>38730.31</v>
      </c>
      <c r="O620" s="526"/>
      <c r="P620" s="529">
        <v>880494.87</v>
      </c>
    </row>
    <row r="621" spans="1:16" ht="22.5" x14ac:dyDescent="0.25">
      <c r="A621" s="540" t="s">
        <v>1428</v>
      </c>
      <c r="B621" s="524" t="s">
        <v>1373</v>
      </c>
      <c r="C621" s="1247" t="s">
        <v>1303</v>
      </c>
      <c r="D621" s="1247"/>
      <c r="E621" s="1247"/>
      <c r="F621" s="1247"/>
      <c r="G621" s="1247"/>
      <c r="H621" s="525" t="s">
        <v>1304</v>
      </c>
      <c r="I621" s="526"/>
      <c r="J621" s="526"/>
      <c r="K621" s="527">
        <v>23.416</v>
      </c>
      <c r="L621" s="528"/>
      <c r="M621" s="526"/>
      <c r="N621" s="541">
        <v>155.02000000000001</v>
      </c>
      <c r="O621" s="543">
        <v>-1</v>
      </c>
      <c r="P621" s="529">
        <v>-3629.95</v>
      </c>
    </row>
    <row r="622" spans="1:16" ht="22.5" x14ac:dyDescent="0.25">
      <c r="A622" s="540" t="s">
        <v>1429</v>
      </c>
      <c r="B622" s="524" t="s">
        <v>1375</v>
      </c>
      <c r="C622" s="1247" t="s">
        <v>1376</v>
      </c>
      <c r="D622" s="1247"/>
      <c r="E622" s="1247"/>
      <c r="F622" s="1247"/>
      <c r="G622" s="1247"/>
      <c r="H622" s="525" t="s">
        <v>1304</v>
      </c>
      <c r="I622" s="526"/>
      <c r="J622" s="526"/>
      <c r="K622" s="527">
        <v>23.416</v>
      </c>
      <c r="L622" s="528"/>
      <c r="M622" s="526"/>
      <c r="N622" s="541">
        <v>371.13</v>
      </c>
      <c r="O622" s="526"/>
      <c r="P622" s="529">
        <v>8690.3799999999992</v>
      </c>
    </row>
    <row r="623" spans="1:16" x14ac:dyDescent="0.25">
      <c r="A623" s="556"/>
      <c r="B623" s="557"/>
      <c r="C623" s="1248" t="s">
        <v>1161</v>
      </c>
      <c r="D623" s="1248"/>
      <c r="E623" s="1248"/>
      <c r="F623" s="1248"/>
      <c r="G623" s="1248"/>
      <c r="H623" s="516"/>
      <c r="I623" s="517"/>
      <c r="J623" s="517"/>
      <c r="K623" s="517"/>
      <c r="L623" s="520"/>
      <c r="M623" s="517"/>
      <c r="N623" s="520"/>
      <c r="O623" s="517"/>
      <c r="P623" s="555">
        <v>885555.3</v>
      </c>
    </row>
    <row r="624" spans="1:16" x14ac:dyDescent="0.25">
      <c r="A624" s="558"/>
      <c r="B624" s="559"/>
      <c r="C624" s="559"/>
      <c r="D624" s="559"/>
      <c r="E624" s="559"/>
      <c r="F624" s="559"/>
      <c r="G624" s="559"/>
      <c r="H624" s="560"/>
      <c r="I624" s="561"/>
      <c r="J624" s="561"/>
      <c r="K624" s="561"/>
      <c r="L624" s="562"/>
      <c r="M624" s="561"/>
      <c r="N624" s="562"/>
      <c r="O624" s="561"/>
      <c r="P624" s="563"/>
    </row>
    <row r="625" spans="1:16" x14ac:dyDescent="0.25">
      <c r="A625" s="514" t="s">
        <v>1430</v>
      </c>
      <c r="B625" s="515" t="s">
        <v>1377</v>
      </c>
      <c r="C625" s="1249" t="s">
        <v>1378</v>
      </c>
      <c r="D625" s="1249"/>
      <c r="E625" s="1249"/>
      <c r="F625" s="1249"/>
      <c r="G625" s="1249"/>
      <c r="H625" s="516" t="s">
        <v>1217</v>
      </c>
      <c r="I625" s="517">
        <v>22.734000000000002</v>
      </c>
      <c r="J625" s="518">
        <v>2</v>
      </c>
      <c r="K625" s="519">
        <v>45.468000000000004</v>
      </c>
      <c r="L625" s="520"/>
      <c r="M625" s="517"/>
      <c r="N625" s="521"/>
      <c r="O625" s="517"/>
      <c r="P625" s="522"/>
    </row>
    <row r="626" spans="1:16" x14ac:dyDescent="0.25">
      <c r="A626" s="523"/>
      <c r="B626" s="524" t="s">
        <v>23</v>
      </c>
      <c r="C626" s="1247" t="s">
        <v>1203</v>
      </c>
      <c r="D626" s="1247"/>
      <c r="E626" s="1247"/>
      <c r="F626" s="1247"/>
      <c r="G626" s="1247"/>
      <c r="H626" s="525" t="s">
        <v>1148</v>
      </c>
      <c r="I626" s="526"/>
      <c r="J626" s="526"/>
      <c r="K626" s="537">
        <v>13.18572</v>
      </c>
      <c r="L626" s="528"/>
      <c r="M626" s="526"/>
      <c r="N626" s="528"/>
      <c r="O626" s="526"/>
      <c r="P626" s="529">
        <v>3714.02</v>
      </c>
    </row>
    <row r="627" spans="1:16" x14ac:dyDescent="0.25">
      <c r="A627" s="530"/>
      <c r="B627" s="524" t="s">
        <v>1379</v>
      </c>
      <c r="C627" s="1247" t="s">
        <v>1380</v>
      </c>
      <c r="D627" s="1247"/>
      <c r="E627" s="1247"/>
      <c r="F627" s="1247"/>
      <c r="G627" s="1247"/>
      <c r="H627" s="525" t="s">
        <v>1148</v>
      </c>
      <c r="I627" s="536">
        <v>0.28999999999999998</v>
      </c>
      <c r="J627" s="526"/>
      <c r="K627" s="537">
        <v>13.18572</v>
      </c>
      <c r="L627" s="532"/>
      <c r="M627" s="533"/>
      <c r="N627" s="534">
        <v>281.67</v>
      </c>
      <c r="O627" s="526"/>
      <c r="P627" s="529">
        <v>3714.02</v>
      </c>
    </row>
    <row r="628" spans="1:16" x14ac:dyDescent="0.25">
      <c r="A628" s="523"/>
      <c r="B628" s="524" t="s">
        <v>28</v>
      </c>
      <c r="C628" s="1247" t="s">
        <v>132</v>
      </c>
      <c r="D628" s="1247"/>
      <c r="E628" s="1247"/>
      <c r="F628" s="1247"/>
      <c r="G628" s="1247"/>
      <c r="H628" s="525"/>
      <c r="I628" s="526"/>
      <c r="J628" s="526"/>
      <c r="K628" s="526"/>
      <c r="L628" s="528"/>
      <c r="M628" s="526"/>
      <c r="N628" s="528"/>
      <c r="O628" s="526"/>
      <c r="P628" s="529">
        <v>47647.79</v>
      </c>
    </row>
    <row r="629" spans="1:16" x14ac:dyDescent="0.25">
      <c r="A629" s="523"/>
      <c r="B629" s="524"/>
      <c r="C629" s="1247" t="s">
        <v>1147</v>
      </c>
      <c r="D629" s="1247"/>
      <c r="E629" s="1247"/>
      <c r="F629" s="1247"/>
      <c r="G629" s="1247"/>
      <c r="H629" s="525" t="s">
        <v>1148</v>
      </c>
      <c r="I629" s="526"/>
      <c r="J629" s="526"/>
      <c r="K629" s="537">
        <v>15.004440000000001</v>
      </c>
      <c r="L629" s="528"/>
      <c r="M629" s="526"/>
      <c r="N629" s="528"/>
      <c r="O629" s="526"/>
      <c r="P629" s="529">
        <v>6061.22</v>
      </c>
    </row>
    <row r="630" spans="1:16" x14ac:dyDescent="0.25">
      <c r="A630" s="530"/>
      <c r="B630" s="524" t="s">
        <v>1344</v>
      </c>
      <c r="C630" s="1247" t="s">
        <v>1345</v>
      </c>
      <c r="D630" s="1247"/>
      <c r="E630" s="1247"/>
      <c r="F630" s="1247"/>
      <c r="G630" s="1247"/>
      <c r="H630" s="525" t="s">
        <v>1151</v>
      </c>
      <c r="I630" s="536">
        <v>0.04</v>
      </c>
      <c r="J630" s="526"/>
      <c r="K630" s="537">
        <v>1.8187199999999999</v>
      </c>
      <c r="L630" s="542">
        <v>4631.83</v>
      </c>
      <c r="M630" s="539">
        <v>1.23</v>
      </c>
      <c r="N630" s="534">
        <v>5697.15</v>
      </c>
      <c r="O630" s="526"/>
      <c r="P630" s="529">
        <v>10361.52</v>
      </c>
    </row>
    <row r="631" spans="1:16" x14ac:dyDescent="0.25">
      <c r="A631" s="540"/>
      <c r="B631" s="524" t="s">
        <v>1346</v>
      </c>
      <c r="C631" s="1247" t="s">
        <v>1347</v>
      </c>
      <c r="D631" s="1247"/>
      <c r="E631" s="1247"/>
      <c r="F631" s="1247"/>
      <c r="G631" s="1247"/>
      <c r="H631" s="525" t="s">
        <v>1148</v>
      </c>
      <c r="I631" s="536">
        <v>0.04</v>
      </c>
      <c r="J631" s="526"/>
      <c r="K631" s="537">
        <v>1.8187199999999999</v>
      </c>
      <c r="L631" s="528"/>
      <c r="M631" s="526"/>
      <c r="N631" s="541">
        <v>497.78</v>
      </c>
      <c r="O631" s="526"/>
      <c r="P631" s="573">
        <v>905.32</v>
      </c>
    </row>
    <row r="632" spans="1:16" x14ac:dyDescent="0.25">
      <c r="A632" s="530"/>
      <c r="B632" s="524" t="s">
        <v>1354</v>
      </c>
      <c r="C632" s="1247" t="s">
        <v>1355</v>
      </c>
      <c r="D632" s="1247"/>
      <c r="E632" s="1247"/>
      <c r="F632" s="1247"/>
      <c r="G632" s="1247"/>
      <c r="H632" s="525" t="s">
        <v>1151</v>
      </c>
      <c r="I632" s="536">
        <v>0.12</v>
      </c>
      <c r="J632" s="526"/>
      <c r="K632" s="537">
        <v>5.4561599999999997</v>
      </c>
      <c r="L632" s="532"/>
      <c r="M632" s="533"/>
      <c r="N632" s="534">
        <v>1475.04</v>
      </c>
      <c r="O632" s="526"/>
      <c r="P632" s="529">
        <v>8048.05</v>
      </c>
    </row>
    <row r="633" spans="1:16" x14ac:dyDescent="0.25">
      <c r="A633" s="540"/>
      <c r="B633" s="524" t="s">
        <v>1191</v>
      </c>
      <c r="C633" s="1247" t="s">
        <v>1192</v>
      </c>
      <c r="D633" s="1247"/>
      <c r="E633" s="1247"/>
      <c r="F633" s="1247"/>
      <c r="G633" s="1247"/>
      <c r="H633" s="525" t="s">
        <v>1148</v>
      </c>
      <c r="I633" s="536">
        <v>0.12</v>
      </c>
      <c r="J633" s="526"/>
      <c r="K633" s="537">
        <v>5.4561599999999997</v>
      </c>
      <c r="L633" s="528"/>
      <c r="M633" s="526"/>
      <c r="N633" s="541">
        <v>373.94</v>
      </c>
      <c r="O633" s="526"/>
      <c r="P633" s="529">
        <v>2040.28</v>
      </c>
    </row>
    <row r="634" spans="1:16" x14ac:dyDescent="0.25">
      <c r="A634" s="530"/>
      <c r="B634" s="524" t="s">
        <v>1356</v>
      </c>
      <c r="C634" s="1247" t="s">
        <v>1357</v>
      </c>
      <c r="D634" s="1247"/>
      <c r="E634" s="1247"/>
      <c r="F634" s="1247"/>
      <c r="G634" s="1247"/>
      <c r="H634" s="525" t="s">
        <v>1151</v>
      </c>
      <c r="I634" s="536">
        <v>0.13</v>
      </c>
      <c r="J634" s="526"/>
      <c r="K634" s="537">
        <v>5.9108400000000003</v>
      </c>
      <c r="L634" s="532"/>
      <c r="M634" s="533"/>
      <c r="N634" s="534">
        <v>1475.04</v>
      </c>
      <c r="O634" s="526"/>
      <c r="P634" s="529">
        <v>8718.73</v>
      </c>
    </row>
    <row r="635" spans="1:16" x14ac:dyDescent="0.25">
      <c r="A635" s="540"/>
      <c r="B635" s="524" t="s">
        <v>1191</v>
      </c>
      <c r="C635" s="1247" t="s">
        <v>1192</v>
      </c>
      <c r="D635" s="1247"/>
      <c r="E635" s="1247"/>
      <c r="F635" s="1247"/>
      <c r="G635" s="1247"/>
      <c r="H635" s="525" t="s">
        <v>1148</v>
      </c>
      <c r="I635" s="536">
        <v>0.13</v>
      </c>
      <c r="J635" s="526"/>
      <c r="K635" s="537">
        <v>5.9108400000000003</v>
      </c>
      <c r="L635" s="528"/>
      <c r="M635" s="526"/>
      <c r="N635" s="541">
        <v>373.94</v>
      </c>
      <c r="O635" s="526"/>
      <c r="P635" s="529">
        <v>2210.3000000000002</v>
      </c>
    </row>
    <row r="636" spans="1:16" x14ac:dyDescent="0.25">
      <c r="A636" s="530"/>
      <c r="B636" s="524" t="s">
        <v>1358</v>
      </c>
      <c r="C636" s="1247" t="s">
        <v>1359</v>
      </c>
      <c r="D636" s="1247"/>
      <c r="E636" s="1247"/>
      <c r="F636" s="1247"/>
      <c r="G636" s="1247"/>
      <c r="H636" s="525" t="s">
        <v>1151</v>
      </c>
      <c r="I636" s="536">
        <v>0.04</v>
      </c>
      <c r="J636" s="526"/>
      <c r="K636" s="537">
        <v>1.8187199999999999</v>
      </c>
      <c r="L636" s="542">
        <v>8883.76</v>
      </c>
      <c r="M636" s="539">
        <v>1.27</v>
      </c>
      <c r="N636" s="534">
        <v>11282.38</v>
      </c>
      <c r="O636" s="526"/>
      <c r="P636" s="529">
        <v>20519.490000000002</v>
      </c>
    </row>
    <row r="637" spans="1:16" x14ac:dyDescent="0.25">
      <c r="A637" s="540"/>
      <c r="B637" s="524" t="s">
        <v>1346</v>
      </c>
      <c r="C637" s="1247" t="s">
        <v>1347</v>
      </c>
      <c r="D637" s="1247"/>
      <c r="E637" s="1247"/>
      <c r="F637" s="1247"/>
      <c r="G637" s="1247"/>
      <c r="H637" s="525" t="s">
        <v>1148</v>
      </c>
      <c r="I637" s="536">
        <v>0.04</v>
      </c>
      <c r="J637" s="526"/>
      <c r="K637" s="537">
        <v>1.8187199999999999</v>
      </c>
      <c r="L637" s="528"/>
      <c r="M637" s="526"/>
      <c r="N637" s="541">
        <v>497.78</v>
      </c>
      <c r="O637" s="526"/>
      <c r="P637" s="573">
        <v>905.32</v>
      </c>
    </row>
    <row r="638" spans="1:16" x14ac:dyDescent="0.25">
      <c r="A638" s="544" t="s">
        <v>1364</v>
      </c>
      <c r="B638" s="545" t="s">
        <v>1365</v>
      </c>
      <c r="C638" s="1250" t="s">
        <v>1366</v>
      </c>
      <c r="D638" s="1250"/>
      <c r="E638" s="1250"/>
      <c r="F638" s="1250"/>
      <c r="G638" s="1250"/>
      <c r="H638" s="546" t="s">
        <v>1164</v>
      </c>
      <c r="I638" s="547">
        <v>0</v>
      </c>
      <c r="J638" s="548"/>
      <c r="K638" s="547">
        <v>0</v>
      </c>
      <c r="L638" s="550"/>
      <c r="M638" s="548"/>
      <c r="N638" s="550"/>
      <c r="O638" s="548"/>
      <c r="P638" s="551"/>
    </row>
    <row r="639" spans="1:16" x14ac:dyDescent="0.25">
      <c r="A639" s="552"/>
      <c r="B639" s="553"/>
      <c r="C639" s="1248" t="s">
        <v>1154</v>
      </c>
      <c r="D639" s="1248"/>
      <c r="E639" s="1248"/>
      <c r="F639" s="1248"/>
      <c r="G639" s="1248"/>
      <c r="H639" s="516"/>
      <c r="I639" s="517"/>
      <c r="J639" s="517"/>
      <c r="K639" s="517"/>
      <c r="L639" s="520"/>
      <c r="M639" s="517"/>
      <c r="N639" s="554"/>
      <c r="O639" s="517"/>
      <c r="P639" s="555">
        <v>57423.03</v>
      </c>
    </row>
    <row r="640" spans="1:16" x14ac:dyDescent="0.25">
      <c r="A640" s="540"/>
      <c r="B640" s="524"/>
      <c r="C640" s="1247" t="s">
        <v>1155</v>
      </c>
      <c r="D640" s="1247"/>
      <c r="E640" s="1247"/>
      <c r="F640" s="1247"/>
      <c r="G640" s="1247"/>
      <c r="H640" s="525"/>
      <c r="I640" s="526"/>
      <c r="J640" s="526"/>
      <c r="K640" s="526"/>
      <c r="L640" s="528"/>
      <c r="M640" s="526"/>
      <c r="N640" s="528"/>
      <c r="O640" s="526"/>
      <c r="P640" s="529">
        <v>9775.24</v>
      </c>
    </row>
    <row r="641" spans="1:16" x14ac:dyDescent="0.25">
      <c r="A641" s="540"/>
      <c r="B641" s="524" t="s">
        <v>1295</v>
      </c>
      <c r="C641" s="1247" t="s">
        <v>1296</v>
      </c>
      <c r="D641" s="1247"/>
      <c r="E641" s="1247"/>
      <c r="F641" s="1247"/>
      <c r="G641" s="1247"/>
      <c r="H641" s="525" t="s">
        <v>1158</v>
      </c>
      <c r="I641" s="543">
        <v>147</v>
      </c>
      <c r="J641" s="526"/>
      <c r="K641" s="543">
        <v>147</v>
      </c>
      <c r="L641" s="528"/>
      <c r="M641" s="526"/>
      <c r="N641" s="528"/>
      <c r="O641" s="526"/>
      <c r="P641" s="529">
        <v>14369.6</v>
      </c>
    </row>
    <row r="642" spans="1:16" x14ac:dyDescent="0.25">
      <c r="A642" s="540"/>
      <c r="B642" s="524" t="s">
        <v>1297</v>
      </c>
      <c r="C642" s="1247" t="s">
        <v>1298</v>
      </c>
      <c r="D642" s="1247"/>
      <c r="E642" s="1247"/>
      <c r="F642" s="1247"/>
      <c r="G642" s="1247"/>
      <c r="H642" s="525" t="s">
        <v>1158</v>
      </c>
      <c r="I642" s="543">
        <v>134</v>
      </c>
      <c r="J642" s="526"/>
      <c r="K642" s="543">
        <v>134</v>
      </c>
      <c r="L642" s="528"/>
      <c r="M642" s="526"/>
      <c r="N642" s="528"/>
      <c r="O642" s="526"/>
      <c r="P642" s="529">
        <v>13098.82</v>
      </c>
    </row>
    <row r="643" spans="1:16" x14ac:dyDescent="0.25">
      <c r="A643" s="556"/>
      <c r="B643" s="557"/>
      <c r="C643" s="1248" t="s">
        <v>1161</v>
      </c>
      <c r="D643" s="1248"/>
      <c r="E643" s="1248"/>
      <c r="F643" s="1248"/>
      <c r="G643" s="1248"/>
      <c r="H643" s="516"/>
      <c r="I643" s="517"/>
      <c r="J643" s="517"/>
      <c r="K643" s="517"/>
      <c r="L643" s="520"/>
      <c r="M643" s="517"/>
      <c r="N643" s="554">
        <v>1867.06</v>
      </c>
      <c r="O643" s="517"/>
      <c r="P643" s="555">
        <v>84891.45</v>
      </c>
    </row>
    <row r="644" spans="1:16" x14ac:dyDescent="0.25">
      <c r="A644" s="558"/>
      <c r="B644" s="559"/>
      <c r="C644" s="559"/>
      <c r="D644" s="559"/>
      <c r="E644" s="559"/>
      <c r="F644" s="559"/>
      <c r="G644" s="559"/>
      <c r="H644" s="560"/>
      <c r="I644" s="561"/>
      <c r="J644" s="561"/>
      <c r="K644" s="561"/>
      <c r="L644" s="562"/>
      <c r="M644" s="561"/>
      <c r="N644" s="562"/>
      <c r="O644" s="561"/>
      <c r="P644" s="563"/>
    </row>
    <row r="645" spans="1:16" x14ac:dyDescent="0.25">
      <c r="A645" s="514" t="s">
        <v>1431</v>
      </c>
      <c r="B645" s="515" t="s">
        <v>1367</v>
      </c>
      <c r="C645" s="1249" t="s">
        <v>1368</v>
      </c>
      <c r="D645" s="1249"/>
      <c r="E645" s="1249"/>
      <c r="F645" s="1249"/>
      <c r="G645" s="1249"/>
      <c r="H645" s="516" t="s">
        <v>1164</v>
      </c>
      <c r="I645" s="517">
        <v>545.62</v>
      </c>
      <c r="J645" s="518">
        <v>1</v>
      </c>
      <c r="K645" s="570">
        <v>545.62</v>
      </c>
      <c r="L645" s="554">
        <v>5576.32</v>
      </c>
      <c r="M645" s="570">
        <v>1.25</v>
      </c>
      <c r="N645" s="564">
        <v>6970.4</v>
      </c>
      <c r="O645" s="517"/>
      <c r="P645" s="555">
        <v>3803189.65</v>
      </c>
    </row>
    <row r="646" spans="1:16" x14ac:dyDescent="0.25">
      <c r="A646" s="556"/>
      <c r="B646" s="557"/>
      <c r="C646" s="1248" t="s">
        <v>1161</v>
      </c>
      <c r="D646" s="1248"/>
      <c r="E646" s="1248"/>
      <c r="F646" s="1248"/>
      <c r="G646" s="1248"/>
      <c r="H646" s="516"/>
      <c r="I646" s="517"/>
      <c r="J646" s="517"/>
      <c r="K646" s="517"/>
      <c r="L646" s="520"/>
      <c r="M646" s="517"/>
      <c r="N646" s="520"/>
      <c r="O646" s="517"/>
      <c r="P646" s="555">
        <v>3803189.65</v>
      </c>
    </row>
    <row r="647" spans="1:16" x14ac:dyDescent="0.25">
      <c r="A647" s="558"/>
      <c r="B647" s="559"/>
      <c r="C647" s="559"/>
      <c r="D647" s="559"/>
      <c r="E647" s="559"/>
      <c r="F647" s="559"/>
      <c r="G647" s="559"/>
      <c r="H647" s="560"/>
      <c r="I647" s="561"/>
      <c r="J647" s="561"/>
      <c r="K647" s="561"/>
      <c r="L647" s="562"/>
      <c r="M647" s="561"/>
      <c r="N647" s="562"/>
      <c r="O647" s="561"/>
      <c r="P647" s="563"/>
    </row>
    <row r="648" spans="1:16" x14ac:dyDescent="0.25">
      <c r="A648" s="1251" t="s">
        <v>1381</v>
      </c>
      <c r="B648" s="1252"/>
      <c r="C648" s="1252"/>
      <c r="D648" s="1252"/>
      <c r="E648" s="1252"/>
      <c r="F648" s="1252"/>
      <c r="G648" s="1252"/>
      <c r="H648" s="1252"/>
      <c r="I648" s="1252"/>
      <c r="J648" s="1252"/>
      <c r="K648" s="1252"/>
      <c r="L648" s="1252"/>
      <c r="M648" s="1252"/>
      <c r="N648" s="1252"/>
      <c r="O648" s="1252"/>
      <c r="P648" s="1253"/>
    </row>
    <row r="649" spans="1:16" x14ac:dyDescent="0.25">
      <c r="A649" s="514" t="s">
        <v>1432</v>
      </c>
      <c r="B649" s="515" t="s">
        <v>1340</v>
      </c>
      <c r="C649" s="1249" t="s">
        <v>1341</v>
      </c>
      <c r="D649" s="1249"/>
      <c r="E649" s="1249"/>
      <c r="F649" s="1249"/>
      <c r="G649" s="1249"/>
      <c r="H649" s="516" t="s">
        <v>1217</v>
      </c>
      <c r="I649" s="517">
        <v>22.734000000000002</v>
      </c>
      <c r="J649" s="518">
        <v>1</v>
      </c>
      <c r="K649" s="519">
        <v>22.734000000000002</v>
      </c>
      <c r="L649" s="520"/>
      <c r="M649" s="517"/>
      <c r="N649" s="521"/>
      <c r="O649" s="517"/>
      <c r="P649" s="522"/>
    </row>
    <row r="650" spans="1:16" x14ac:dyDescent="0.25">
      <c r="A650" s="523"/>
      <c r="B650" s="524" t="s">
        <v>23</v>
      </c>
      <c r="C650" s="1247" t="s">
        <v>1203</v>
      </c>
      <c r="D650" s="1247"/>
      <c r="E650" s="1247"/>
      <c r="F650" s="1247"/>
      <c r="G650" s="1247"/>
      <c r="H650" s="525" t="s">
        <v>1148</v>
      </c>
      <c r="I650" s="526"/>
      <c r="J650" s="526"/>
      <c r="K650" s="537">
        <v>341.91935999999998</v>
      </c>
      <c r="L650" s="528"/>
      <c r="M650" s="526"/>
      <c r="N650" s="528"/>
      <c r="O650" s="526"/>
      <c r="P650" s="529">
        <v>107516.54</v>
      </c>
    </row>
    <row r="651" spans="1:16" x14ac:dyDescent="0.25">
      <c r="A651" s="530"/>
      <c r="B651" s="524" t="s">
        <v>1342</v>
      </c>
      <c r="C651" s="1247" t="s">
        <v>1343</v>
      </c>
      <c r="D651" s="1247"/>
      <c r="E651" s="1247"/>
      <c r="F651" s="1247"/>
      <c r="G651" s="1247"/>
      <c r="H651" s="525" t="s">
        <v>1148</v>
      </c>
      <c r="I651" s="536">
        <v>15.04</v>
      </c>
      <c r="J651" s="526"/>
      <c r="K651" s="537">
        <v>341.91935999999998</v>
      </c>
      <c r="L651" s="532"/>
      <c r="M651" s="533"/>
      <c r="N651" s="534">
        <v>314.45</v>
      </c>
      <c r="O651" s="526"/>
      <c r="P651" s="529">
        <v>107516.54</v>
      </c>
    </row>
    <row r="652" spans="1:16" x14ac:dyDescent="0.25">
      <c r="A652" s="523"/>
      <c r="B652" s="524" t="s">
        <v>28</v>
      </c>
      <c r="C652" s="1247" t="s">
        <v>132</v>
      </c>
      <c r="D652" s="1247"/>
      <c r="E652" s="1247"/>
      <c r="F652" s="1247"/>
      <c r="G652" s="1247"/>
      <c r="H652" s="525"/>
      <c r="I652" s="526"/>
      <c r="J652" s="526"/>
      <c r="K652" s="526"/>
      <c r="L652" s="528"/>
      <c r="M652" s="526"/>
      <c r="N652" s="528"/>
      <c r="O652" s="526"/>
      <c r="P652" s="529">
        <v>418613.65</v>
      </c>
    </row>
    <row r="653" spans="1:16" x14ac:dyDescent="0.25">
      <c r="A653" s="523"/>
      <c r="B653" s="524"/>
      <c r="C653" s="1247" t="s">
        <v>1147</v>
      </c>
      <c r="D653" s="1247"/>
      <c r="E653" s="1247"/>
      <c r="F653" s="1247"/>
      <c r="G653" s="1247"/>
      <c r="H653" s="525" t="s">
        <v>1148</v>
      </c>
      <c r="I653" s="526"/>
      <c r="J653" s="526"/>
      <c r="K653" s="537">
        <v>145.04292000000001</v>
      </c>
      <c r="L653" s="528"/>
      <c r="M653" s="526"/>
      <c r="N653" s="528"/>
      <c r="O653" s="526"/>
      <c r="P653" s="529">
        <v>56918.13</v>
      </c>
    </row>
    <row r="654" spans="1:16" x14ac:dyDescent="0.25">
      <c r="A654" s="530"/>
      <c r="B654" s="524" t="s">
        <v>1344</v>
      </c>
      <c r="C654" s="1247" t="s">
        <v>1345</v>
      </c>
      <c r="D654" s="1247"/>
      <c r="E654" s="1247"/>
      <c r="F654" s="1247"/>
      <c r="G654" s="1247"/>
      <c r="H654" s="525" t="s">
        <v>1151</v>
      </c>
      <c r="I654" s="536">
        <v>0.68</v>
      </c>
      <c r="J654" s="526"/>
      <c r="K654" s="537">
        <v>15.45912</v>
      </c>
      <c r="L654" s="542">
        <v>4631.83</v>
      </c>
      <c r="M654" s="539">
        <v>1.23</v>
      </c>
      <c r="N654" s="534">
        <v>5697.15</v>
      </c>
      <c r="O654" s="526"/>
      <c r="P654" s="529">
        <v>88072.93</v>
      </c>
    </row>
    <row r="655" spans="1:16" x14ac:dyDescent="0.25">
      <c r="A655" s="540"/>
      <c r="B655" s="524" t="s">
        <v>1346</v>
      </c>
      <c r="C655" s="1247" t="s">
        <v>1347</v>
      </c>
      <c r="D655" s="1247"/>
      <c r="E655" s="1247"/>
      <c r="F655" s="1247"/>
      <c r="G655" s="1247"/>
      <c r="H655" s="525" t="s">
        <v>1148</v>
      </c>
      <c r="I655" s="536">
        <v>0.68</v>
      </c>
      <c r="J655" s="526"/>
      <c r="K655" s="537">
        <v>15.45912</v>
      </c>
      <c r="L655" s="528"/>
      <c r="M655" s="526"/>
      <c r="N655" s="541">
        <v>497.78</v>
      </c>
      <c r="O655" s="526"/>
      <c r="P655" s="529">
        <v>7695.24</v>
      </c>
    </row>
    <row r="656" spans="1:16" x14ac:dyDescent="0.25">
      <c r="A656" s="530"/>
      <c r="B656" s="524" t="s">
        <v>1348</v>
      </c>
      <c r="C656" s="1247" t="s">
        <v>1349</v>
      </c>
      <c r="D656" s="1247"/>
      <c r="E656" s="1247"/>
      <c r="F656" s="1247"/>
      <c r="G656" s="1247"/>
      <c r="H656" s="525" t="s">
        <v>1151</v>
      </c>
      <c r="I656" s="536">
        <v>0.33</v>
      </c>
      <c r="J656" s="526"/>
      <c r="K656" s="537">
        <v>7.5022200000000003</v>
      </c>
      <c r="L656" s="542">
        <v>1324.58</v>
      </c>
      <c r="M656" s="539">
        <v>1.24</v>
      </c>
      <c r="N656" s="534">
        <v>1642.48</v>
      </c>
      <c r="O656" s="526"/>
      <c r="P656" s="529">
        <v>12322.25</v>
      </c>
    </row>
    <row r="657" spans="1:16" x14ac:dyDescent="0.25">
      <c r="A657" s="540"/>
      <c r="B657" s="524" t="s">
        <v>1350</v>
      </c>
      <c r="C657" s="1247" t="s">
        <v>1351</v>
      </c>
      <c r="D657" s="1247"/>
      <c r="E657" s="1247"/>
      <c r="F657" s="1247"/>
      <c r="G657" s="1247"/>
      <c r="H657" s="525" t="s">
        <v>1148</v>
      </c>
      <c r="I657" s="536">
        <v>0.66</v>
      </c>
      <c r="J657" s="526"/>
      <c r="K657" s="537">
        <v>15.004440000000001</v>
      </c>
      <c r="L657" s="528"/>
      <c r="M657" s="526"/>
      <c r="N657" s="541">
        <v>349.66</v>
      </c>
      <c r="O657" s="526"/>
      <c r="P657" s="529">
        <v>5246.45</v>
      </c>
    </row>
    <row r="658" spans="1:16" x14ac:dyDescent="0.25">
      <c r="A658" s="530"/>
      <c r="B658" s="524" t="s">
        <v>1352</v>
      </c>
      <c r="C658" s="1247" t="s">
        <v>1353</v>
      </c>
      <c r="D658" s="1247"/>
      <c r="E658" s="1247"/>
      <c r="F658" s="1247"/>
      <c r="G658" s="1247"/>
      <c r="H658" s="525" t="s">
        <v>1151</v>
      </c>
      <c r="I658" s="531">
        <v>0.1</v>
      </c>
      <c r="J658" s="526"/>
      <c r="K658" s="535">
        <v>2.2734000000000001</v>
      </c>
      <c r="L658" s="538">
        <v>8.2200000000000006</v>
      </c>
      <c r="M658" s="539">
        <v>1.1599999999999999</v>
      </c>
      <c r="N658" s="534">
        <v>9.5399999999999991</v>
      </c>
      <c r="O658" s="526"/>
      <c r="P658" s="529">
        <v>21.69</v>
      </c>
    </row>
    <row r="659" spans="1:16" x14ac:dyDescent="0.25">
      <c r="A659" s="530"/>
      <c r="B659" s="524" t="s">
        <v>1354</v>
      </c>
      <c r="C659" s="1247" t="s">
        <v>1355</v>
      </c>
      <c r="D659" s="1247"/>
      <c r="E659" s="1247"/>
      <c r="F659" s="1247"/>
      <c r="G659" s="1247"/>
      <c r="H659" s="525" t="s">
        <v>1151</v>
      </c>
      <c r="I659" s="536">
        <v>2.0499999999999998</v>
      </c>
      <c r="J659" s="526"/>
      <c r="K659" s="535">
        <v>46.604700000000001</v>
      </c>
      <c r="L659" s="532"/>
      <c r="M659" s="533"/>
      <c r="N659" s="534">
        <v>1475.04</v>
      </c>
      <c r="O659" s="526"/>
      <c r="P659" s="529">
        <v>68743.8</v>
      </c>
    </row>
    <row r="660" spans="1:16" x14ac:dyDescent="0.25">
      <c r="A660" s="540"/>
      <c r="B660" s="524" t="s">
        <v>1191</v>
      </c>
      <c r="C660" s="1247" t="s">
        <v>1192</v>
      </c>
      <c r="D660" s="1247"/>
      <c r="E660" s="1247"/>
      <c r="F660" s="1247"/>
      <c r="G660" s="1247"/>
      <c r="H660" s="525" t="s">
        <v>1148</v>
      </c>
      <c r="I660" s="536">
        <v>2.0499999999999998</v>
      </c>
      <c r="J660" s="526"/>
      <c r="K660" s="535">
        <v>46.604700000000001</v>
      </c>
      <c r="L660" s="528"/>
      <c r="M660" s="526"/>
      <c r="N660" s="541">
        <v>373.94</v>
      </c>
      <c r="O660" s="526"/>
      <c r="P660" s="529">
        <v>17427.36</v>
      </c>
    </row>
    <row r="661" spans="1:16" x14ac:dyDescent="0.25">
      <c r="A661" s="530"/>
      <c r="B661" s="524" t="s">
        <v>1356</v>
      </c>
      <c r="C661" s="1247" t="s">
        <v>1357</v>
      </c>
      <c r="D661" s="1247"/>
      <c r="E661" s="1247"/>
      <c r="F661" s="1247"/>
      <c r="G661" s="1247"/>
      <c r="H661" s="525" t="s">
        <v>1151</v>
      </c>
      <c r="I661" s="531">
        <v>1.6</v>
      </c>
      <c r="J661" s="526"/>
      <c r="K661" s="535">
        <v>36.374400000000001</v>
      </c>
      <c r="L661" s="532"/>
      <c r="M661" s="533"/>
      <c r="N661" s="534">
        <v>1475.04</v>
      </c>
      <c r="O661" s="526"/>
      <c r="P661" s="529">
        <v>53653.69</v>
      </c>
    </row>
    <row r="662" spans="1:16" x14ac:dyDescent="0.25">
      <c r="A662" s="540"/>
      <c r="B662" s="524" t="s">
        <v>1191</v>
      </c>
      <c r="C662" s="1247" t="s">
        <v>1192</v>
      </c>
      <c r="D662" s="1247"/>
      <c r="E662" s="1247"/>
      <c r="F662" s="1247"/>
      <c r="G662" s="1247"/>
      <c r="H662" s="525" t="s">
        <v>1148</v>
      </c>
      <c r="I662" s="531">
        <v>1.6</v>
      </c>
      <c r="J662" s="526"/>
      <c r="K662" s="535">
        <v>36.374400000000001</v>
      </c>
      <c r="L662" s="528"/>
      <c r="M662" s="526"/>
      <c r="N662" s="541">
        <v>373.94</v>
      </c>
      <c r="O662" s="526"/>
      <c r="P662" s="529">
        <v>13601.84</v>
      </c>
    </row>
    <row r="663" spans="1:16" x14ac:dyDescent="0.25">
      <c r="A663" s="530"/>
      <c r="B663" s="524" t="s">
        <v>1358</v>
      </c>
      <c r="C663" s="1247" t="s">
        <v>1359</v>
      </c>
      <c r="D663" s="1247"/>
      <c r="E663" s="1247"/>
      <c r="F663" s="1247"/>
      <c r="G663" s="1247"/>
      <c r="H663" s="525" t="s">
        <v>1151</v>
      </c>
      <c r="I663" s="536">
        <v>0.68</v>
      </c>
      <c r="J663" s="526"/>
      <c r="K663" s="537">
        <v>15.45912</v>
      </c>
      <c r="L663" s="542">
        <v>8883.76</v>
      </c>
      <c r="M663" s="539">
        <v>1.27</v>
      </c>
      <c r="N663" s="534">
        <v>11282.38</v>
      </c>
      <c r="O663" s="526"/>
      <c r="P663" s="529">
        <v>174415.67</v>
      </c>
    </row>
    <row r="664" spans="1:16" x14ac:dyDescent="0.25">
      <c r="A664" s="540"/>
      <c r="B664" s="524" t="s">
        <v>1346</v>
      </c>
      <c r="C664" s="1247" t="s">
        <v>1347</v>
      </c>
      <c r="D664" s="1247"/>
      <c r="E664" s="1247"/>
      <c r="F664" s="1247"/>
      <c r="G664" s="1247"/>
      <c r="H664" s="525" t="s">
        <v>1148</v>
      </c>
      <c r="I664" s="536">
        <v>0.68</v>
      </c>
      <c r="J664" s="526"/>
      <c r="K664" s="537">
        <v>15.45912</v>
      </c>
      <c r="L664" s="528"/>
      <c r="M664" s="526"/>
      <c r="N664" s="541">
        <v>497.78</v>
      </c>
      <c r="O664" s="526"/>
      <c r="P664" s="529">
        <v>7695.24</v>
      </c>
    </row>
    <row r="665" spans="1:16" x14ac:dyDescent="0.25">
      <c r="A665" s="530"/>
      <c r="B665" s="524" t="s">
        <v>1206</v>
      </c>
      <c r="C665" s="1247" t="s">
        <v>1207</v>
      </c>
      <c r="D665" s="1247"/>
      <c r="E665" s="1247"/>
      <c r="F665" s="1247"/>
      <c r="G665" s="1247"/>
      <c r="H665" s="525" t="s">
        <v>1151</v>
      </c>
      <c r="I665" s="536">
        <v>0.71</v>
      </c>
      <c r="J665" s="526"/>
      <c r="K665" s="537">
        <v>16.14114</v>
      </c>
      <c r="L665" s="542">
        <v>1043.1400000000001</v>
      </c>
      <c r="M665" s="539">
        <v>1.27</v>
      </c>
      <c r="N665" s="534">
        <v>1324.79</v>
      </c>
      <c r="O665" s="526"/>
      <c r="P665" s="529">
        <v>21383.62</v>
      </c>
    </row>
    <row r="666" spans="1:16" x14ac:dyDescent="0.25">
      <c r="A666" s="540"/>
      <c r="B666" s="524" t="s">
        <v>1208</v>
      </c>
      <c r="C666" s="1247" t="s">
        <v>1209</v>
      </c>
      <c r="D666" s="1247"/>
      <c r="E666" s="1247"/>
      <c r="F666" s="1247"/>
      <c r="G666" s="1247"/>
      <c r="H666" s="525" t="s">
        <v>1148</v>
      </c>
      <c r="I666" s="536">
        <v>0.71</v>
      </c>
      <c r="J666" s="526"/>
      <c r="K666" s="537">
        <v>16.14114</v>
      </c>
      <c r="L666" s="528"/>
      <c r="M666" s="526"/>
      <c r="N666" s="541">
        <v>325.38</v>
      </c>
      <c r="O666" s="526"/>
      <c r="P666" s="529">
        <v>5252</v>
      </c>
    </row>
    <row r="667" spans="1:16" x14ac:dyDescent="0.25">
      <c r="A667" s="523"/>
      <c r="B667" s="524" t="s">
        <v>36</v>
      </c>
      <c r="C667" s="1247" t="s">
        <v>134</v>
      </c>
      <c r="D667" s="1247"/>
      <c r="E667" s="1247"/>
      <c r="F667" s="1247"/>
      <c r="G667" s="1247"/>
      <c r="H667" s="525"/>
      <c r="I667" s="526"/>
      <c r="J667" s="526"/>
      <c r="K667" s="526"/>
      <c r="L667" s="528"/>
      <c r="M667" s="526"/>
      <c r="N667" s="528"/>
      <c r="O667" s="526"/>
      <c r="P667" s="529">
        <v>5319.36</v>
      </c>
    </row>
    <row r="668" spans="1:16" x14ac:dyDescent="0.25">
      <c r="A668" s="530"/>
      <c r="B668" s="524" t="s">
        <v>1360</v>
      </c>
      <c r="C668" s="1247" t="s">
        <v>1361</v>
      </c>
      <c r="D668" s="1247"/>
      <c r="E668" s="1247"/>
      <c r="F668" s="1247"/>
      <c r="G668" s="1247"/>
      <c r="H668" s="525" t="s">
        <v>1164</v>
      </c>
      <c r="I668" s="535">
        <v>2.8E-3</v>
      </c>
      <c r="J668" s="526"/>
      <c r="K668" s="569">
        <v>6.3655199999999995E-2</v>
      </c>
      <c r="L668" s="542">
        <v>62186.75</v>
      </c>
      <c r="M668" s="539">
        <v>1.1599999999999999</v>
      </c>
      <c r="N668" s="534">
        <v>72136.63</v>
      </c>
      <c r="O668" s="526"/>
      <c r="P668" s="529">
        <v>4591.87</v>
      </c>
    </row>
    <row r="669" spans="1:16" x14ac:dyDescent="0.25">
      <c r="A669" s="530"/>
      <c r="B669" s="524" t="s">
        <v>1210</v>
      </c>
      <c r="C669" s="1247" t="s">
        <v>1211</v>
      </c>
      <c r="D669" s="1247"/>
      <c r="E669" s="1247"/>
      <c r="F669" s="1247"/>
      <c r="G669" s="1247"/>
      <c r="H669" s="525" t="s">
        <v>1212</v>
      </c>
      <c r="I669" s="531">
        <v>3.2</v>
      </c>
      <c r="J669" s="526"/>
      <c r="K669" s="535">
        <v>72.748800000000003</v>
      </c>
      <c r="L669" s="538">
        <v>35.71</v>
      </c>
      <c r="M669" s="539">
        <v>0.28000000000000003</v>
      </c>
      <c r="N669" s="534">
        <v>10</v>
      </c>
      <c r="O669" s="526"/>
      <c r="P669" s="529">
        <v>727.49</v>
      </c>
    </row>
    <row r="670" spans="1:16" x14ac:dyDescent="0.25">
      <c r="A670" s="544" t="s">
        <v>1239</v>
      </c>
      <c r="B670" s="545" t="s">
        <v>1362</v>
      </c>
      <c r="C670" s="1250" t="s">
        <v>1363</v>
      </c>
      <c r="D670" s="1250"/>
      <c r="E670" s="1250"/>
      <c r="F670" s="1250"/>
      <c r="G670" s="1250"/>
      <c r="H670" s="546" t="s">
        <v>1164</v>
      </c>
      <c r="I670" s="547">
        <v>1</v>
      </c>
      <c r="J670" s="548"/>
      <c r="K670" s="549">
        <v>22.734000000000002</v>
      </c>
      <c r="L670" s="550"/>
      <c r="M670" s="548"/>
      <c r="N670" s="550"/>
      <c r="O670" s="548"/>
      <c r="P670" s="551"/>
    </row>
    <row r="671" spans="1:16" x14ac:dyDescent="0.25">
      <c r="A671" s="544" t="s">
        <v>1364</v>
      </c>
      <c r="B671" s="545" t="s">
        <v>1365</v>
      </c>
      <c r="C671" s="1250" t="s">
        <v>1366</v>
      </c>
      <c r="D671" s="1250"/>
      <c r="E671" s="1250"/>
      <c r="F671" s="1250"/>
      <c r="G671" s="1250"/>
      <c r="H671" s="546" t="s">
        <v>1164</v>
      </c>
      <c r="I671" s="547">
        <v>0</v>
      </c>
      <c r="J671" s="548"/>
      <c r="K671" s="547">
        <v>0</v>
      </c>
      <c r="L671" s="550"/>
      <c r="M671" s="548"/>
      <c r="N671" s="550"/>
      <c r="O671" s="548"/>
      <c r="P671" s="551"/>
    </row>
    <row r="672" spans="1:16" x14ac:dyDescent="0.25">
      <c r="A672" s="552"/>
      <c r="B672" s="553"/>
      <c r="C672" s="1248" t="s">
        <v>1154</v>
      </c>
      <c r="D672" s="1248"/>
      <c r="E672" s="1248"/>
      <c r="F672" s="1248"/>
      <c r="G672" s="1248"/>
      <c r="H672" s="516"/>
      <c r="I672" s="517"/>
      <c r="J672" s="517"/>
      <c r="K672" s="517"/>
      <c r="L672" s="520"/>
      <c r="M672" s="517"/>
      <c r="N672" s="554"/>
      <c r="O672" s="517"/>
      <c r="P672" s="555">
        <v>588367.68000000005</v>
      </c>
    </row>
    <row r="673" spans="1:16" x14ac:dyDescent="0.25">
      <c r="A673" s="540"/>
      <c r="B673" s="524"/>
      <c r="C673" s="1247" t="s">
        <v>1155</v>
      </c>
      <c r="D673" s="1247"/>
      <c r="E673" s="1247"/>
      <c r="F673" s="1247"/>
      <c r="G673" s="1247"/>
      <c r="H673" s="525"/>
      <c r="I673" s="526"/>
      <c r="J673" s="526"/>
      <c r="K673" s="526"/>
      <c r="L673" s="528"/>
      <c r="M673" s="526"/>
      <c r="N673" s="528"/>
      <c r="O673" s="526"/>
      <c r="P673" s="529">
        <v>164434.67000000001</v>
      </c>
    </row>
    <row r="674" spans="1:16" x14ac:dyDescent="0.25">
      <c r="A674" s="540"/>
      <c r="B674" s="524" t="s">
        <v>1295</v>
      </c>
      <c r="C674" s="1247" t="s">
        <v>1296</v>
      </c>
      <c r="D674" s="1247"/>
      <c r="E674" s="1247"/>
      <c r="F674" s="1247"/>
      <c r="G674" s="1247"/>
      <c r="H674" s="525" t="s">
        <v>1158</v>
      </c>
      <c r="I674" s="543">
        <v>147</v>
      </c>
      <c r="J674" s="526"/>
      <c r="K674" s="543">
        <v>147</v>
      </c>
      <c r="L674" s="528"/>
      <c r="M674" s="526"/>
      <c r="N674" s="528"/>
      <c r="O674" s="526"/>
      <c r="P674" s="529">
        <v>241718.96</v>
      </c>
    </row>
    <row r="675" spans="1:16" x14ac:dyDescent="0.25">
      <c r="A675" s="540"/>
      <c r="B675" s="524" t="s">
        <v>1297</v>
      </c>
      <c r="C675" s="1247" t="s">
        <v>1298</v>
      </c>
      <c r="D675" s="1247"/>
      <c r="E675" s="1247"/>
      <c r="F675" s="1247"/>
      <c r="G675" s="1247"/>
      <c r="H675" s="525" t="s">
        <v>1158</v>
      </c>
      <c r="I675" s="543">
        <v>134</v>
      </c>
      <c r="J675" s="526"/>
      <c r="K675" s="543">
        <v>134</v>
      </c>
      <c r="L675" s="528"/>
      <c r="M675" s="526"/>
      <c r="N675" s="528"/>
      <c r="O675" s="526"/>
      <c r="P675" s="529">
        <v>220342.46</v>
      </c>
    </row>
    <row r="676" spans="1:16" x14ac:dyDescent="0.25">
      <c r="A676" s="556"/>
      <c r="B676" s="557"/>
      <c r="C676" s="1248" t="s">
        <v>1161</v>
      </c>
      <c r="D676" s="1248"/>
      <c r="E676" s="1248"/>
      <c r="F676" s="1248"/>
      <c r="G676" s="1248"/>
      <c r="H676" s="516"/>
      <c r="I676" s="517"/>
      <c r="J676" s="517"/>
      <c r="K676" s="517"/>
      <c r="L676" s="520"/>
      <c r="M676" s="517"/>
      <c r="N676" s="554">
        <v>46205.2</v>
      </c>
      <c r="O676" s="517"/>
      <c r="P676" s="555">
        <v>1050429.1000000001</v>
      </c>
    </row>
    <row r="677" spans="1:16" x14ac:dyDescent="0.25">
      <c r="A677" s="558"/>
      <c r="B677" s="559"/>
      <c r="C677" s="559"/>
      <c r="D677" s="559"/>
      <c r="E677" s="559"/>
      <c r="F677" s="559"/>
      <c r="G677" s="559"/>
      <c r="H677" s="560"/>
      <c r="I677" s="561"/>
      <c r="J677" s="561"/>
      <c r="K677" s="561"/>
      <c r="L677" s="562"/>
      <c r="M677" s="561"/>
      <c r="N677" s="562"/>
      <c r="O677" s="561"/>
      <c r="P677" s="563"/>
    </row>
    <row r="678" spans="1:16" x14ac:dyDescent="0.25">
      <c r="A678" s="514" t="s">
        <v>1433</v>
      </c>
      <c r="B678" s="515" t="s">
        <v>1384</v>
      </c>
      <c r="C678" s="1249" t="s">
        <v>1385</v>
      </c>
      <c r="D678" s="1249"/>
      <c r="E678" s="1249"/>
      <c r="F678" s="1249"/>
      <c r="G678" s="1249"/>
      <c r="H678" s="516" t="s">
        <v>1164</v>
      </c>
      <c r="I678" s="517">
        <v>2180.42</v>
      </c>
      <c r="J678" s="518">
        <v>1</v>
      </c>
      <c r="K678" s="570">
        <v>2180.42</v>
      </c>
      <c r="L678" s="554">
        <v>4807.53</v>
      </c>
      <c r="M678" s="570">
        <v>1.35</v>
      </c>
      <c r="N678" s="564">
        <v>6490.17</v>
      </c>
      <c r="O678" s="517"/>
      <c r="P678" s="555">
        <v>14151296.470000001</v>
      </c>
    </row>
    <row r="679" spans="1:16" x14ac:dyDescent="0.25">
      <c r="A679" s="556"/>
      <c r="B679" s="557"/>
      <c r="C679" s="1248" t="s">
        <v>1161</v>
      </c>
      <c r="D679" s="1248"/>
      <c r="E679" s="1248"/>
      <c r="F679" s="1248"/>
      <c r="G679" s="1248"/>
      <c r="H679" s="516"/>
      <c r="I679" s="517"/>
      <c r="J679" s="517"/>
      <c r="K679" s="517"/>
      <c r="L679" s="520"/>
      <c r="M679" s="517"/>
      <c r="N679" s="520"/>
      <c r="O679" s="517"/>
      <c r="P679" s="555">
        <v>14151296.470000001</v>
      </c>
    </row>
    <row r="680" spans="1:16" x14ac:dyDescent="0.25">
      <c r="A680" s="558"/>
      <c r="B680" s="559"/>
      <c r="C680" s="559"/>
      <c r="D680" s="559"/>
      <c r="E680" s="559"/>
      <c r="F680" s="559"/>
      <c r="G680" s="559"/>
      <c r="H680" s="560"/>
      <c r="I680" s="561"/>
      <c r="J680" s="561"/>
      <c r="K680" s="561"/>
      <c r="L680" s="562"/>
      <c r="M680" s="561"/>
      <c r="N680" s="562"/>
      <c r="O680" s="561"/>
      <c r="P680" s="563"/>
    </row>
    <row r="681" spans="1:16" x14ac:dyDescent="0.25">
      <c r="A681" s="514" t="s">
        <v>1434</v>
      </c>
      <c r="B681" s="515" t="s">
        <v>1377</v>
      </c>
      <c r="C681" s="1249" t="s">
        <v>1378</v>
      </c>
      <c r="D681" s="1249"/>
      <c r="E681" s="1249"/>
      <c r="F681" s="1249"/>
      <c r="G681" s="1249"/>
      <c r="H681" s="516" t="s">
        <v>1217</v>
      </c>
      <c r="I681" s="517">
        <v>22.734000000000002</v>
      </c>
      <c r="J681" s="518">
        <v>2</v>
      </c>
      <c r="K681" s="519">
        <v>45.468000000000004</v>
      </c>
      <c r="L681" s="520"/>
      <c r="M681" s="517"/>
      <c r="N681" s="521"/>
      <c r="O681" s="517"/>
      <c r="P681" s="522"/>
    </row>
    <row r="682" spans="1:16" x14ac:dyDescent="0.25">
      <c r="A682" s="523"/>
      <c r="B682" s="524" t="s">
        <v>23</v>
      </c>
      <c r="C682" s="1247" t="s">
        <v>1203</v>
      </c>
      <c r="D682" s="1247"/>
      <c r="E682" s="1247"/>
      <c r="F682" s="1247"/>
      <c r="G682" s="1247"/>
      <c r="H682" s="525" t="s">
        <v>1148</v>
      </c>
      <c r="I682" s="526"/>
      <c r="J682" s="526"/>
      <c r="K682" s="537">
        <v>13.18572</v>
      </c>
      <c r="L682" s="528"/>
      <c r="M682" s="526"/>
      <c r="N682" s="528"/>
      <c r="O682" s="526"/>
      <c r="P682" s="529">
        <v>3714.02</v>
      </c>
    </row>
    <row r="683" spans="1:16" x14ac:dyDescent="0.25">
      <c r="A683" s="530"/>
      <c r="B683" s="524" t="s">
        <v>1379</v>
      </c>
      <c r="C683" s="1247" t="s">
        <v>1380</v>
      </c>
      <c r="D683" s="1247"/>
      <c r="E683" s="1247"/>
      <c r="F683" s="1247"/>
      <c r="G683" s="1247"/>
      <c r="H683" s="525" t="s">
        <v>1148</v>
      </c>
      <c r="I683" s="536">
        <v>0.28999999999999998</v>
      </c>
      <c r="J683" s="526"/>
      <c r="K683" s="537">
        <v>13.18572</v>
      </c>
      <c r="L683" s="532"/>
      <c r="M683" s="533"/>
      <c r="N683" s="534">
        <v>281.67</v>
      </c>
      <c r="O683" s="526"/>
      <c r="P683" s="529">
        <v>3714.02</v>
      </c>
    </row>
    <row r="684" spans="1:16" x14ac:dyDescent="0.25">
      <c r="A684" s="523"/>
      <c r="B684" s="524" t="s">
        <v>28</v>
      </c>
      <c r="C684" s="1247" t="s">
        <v>132</v>
      </c>
      <c r="D684" s="1247"/>
      <c r="E684" s="1247"/>
      <c r="F684" s="1247"/>
      <c r="G684" s="1247"/>
      <c r="H684" s="525"/>
      <c r="I684" s="526"/>
      <c r="J684" s="526"/>
      <c r="K684" s="526"/>
      <c r="L684" s="528"/>
      <c r="M684" s="526"/>
      <c r="N684" s="528"/>
      <c r="O684" s="526"/>
      <c r="P684" s="529">
        <v>47647.79</v>
      </c>
    </row>
    <row r="685" spans="1:16" x14ac:dyDescent="0.25">
      <c r="A685" s="523"/>
      <c r="B685" s="524"/>
      <c r="C685" s="1247" t="s">
        <v>1147</v>
      </c>
      <c r="D685" s="1247"/>
      <c r="E685" s="1247"/>
      <c r="F685" s="1247"/>
      <c r="G685" s="1247"/>
      <c r="H685" s="525" t="s">
        <v>1148</v>
      </c>
      <c r="I685" s="526"/>
      <c r="J685" s="526"/>
      <c r="K685" s="537">
        <v>15.004440000000001</v>
      </c>
      <c r="L685" s="528"/>
      <c r="M685" s="526"/>
      <c r="N685" s="528"/>
      <c r="O685" s="526"/>
      <c r="P685" s="529">
        <v>6061.22</v>
      </c>
    </row>
    <row r="686" spans="1:16" x14ac:dyDescent="0.25">
      <c r="A686" s="530"/>
      <c r="B686" s="524" t="s">
        <v>1344</v>
      </c>
      <c r="C686" s="1247" t="s">
        <v>1345</v>
      </c>
      <c r="D686" s="1247"/>
      <c r="E686" s="1247"/>
      <c r="F686" s="1247"/>
      <c r="G686" s="1247"/>
      <c r="H686" s="525" t="s">
        <v>1151</v>
      </c>
      <c r="I686" s="536">
        <v>0.04</v>
      </c>
      <c r="J686" s="526"/>
      <c r="K686" s="537">
        <v>1.8187199999999999</v>
      </c>
      <c r="L686" s="542">
        <v>4631.83</v>
      </c>
      <c r="M686" s="539">
        <v>1.23</v>
      </c>
      <c r="N686" s="534">
        <v>5697.15</v>
      </c>
      <c r="O686" s="526"/>
      <c r="P686" s="529">
        <v>10361.52</v>
      </c>
    </row>
    <row r="687" spans="1:16" x14ac:dyDescent="0.25">
      <c r="A687" s="540"/>
      <c r="B687" s="524" t="s">
        <v>1346</v>
      </c>
      <c r="C687" s="1247" t="s">
        <v>1347</v>
      </c>
      <c r="D687" s="1247"/>
      <c r="E687" s="1247"/>
      <c r="F687" s="1247"/>
      <c r="G687" s="1247"/>
      <c r="H687" s="525" t="s">
        <v>1148</v>
      </c>
      <c r="I687" s="536">
        <v>0.04</v>
      </c>
      <c r="J687" s="526"/>
      <c r="K687" s="537">
        <v>1.8187199999999999</v>
      </c>
      <c r="L687" s="528"/>
      <c r="M687" s="526"/>
      <c r="N687" s="541">
        <v>497.78</v>
      </c>
      <c r="O687" s="526"/>
      <c r="P687" s="573">
        <v>905.32</v>
      </c>
    </row>
    <row r="688" spans="1:16" x14ac:dyDescent="0.25">
      <c r="A688" s="530"/>
      <c r="B688" s="524" t="s">
        <v>1354</v>
      </c>
      <c r="C688" s="1247" t="s">
        <v>1355</v>
      </c>
      <c r="D688" s="1247"/>
      <c r="E688" s="1247"/>
      <c r="F688" s="1247"/>
      <c r="G688" s="1247"/>
      <c r="H688" s="525" t="s">
        <v>1151</v>
      </c>
      <c r="I688" s="536">
        <v>0.12</v>
      </c>
      <c r="J688" s="526"/>
      <c r="K688" s="537">
        <v>5.4561599999999997</v>
      </c>
      <c r="L688" s="532"/>
      <c r="M688" s="533"/>
      <c r="N688" s="534">
        <v>1475.04</v>
      </c>
      <c r="O688" s="526"/>
      <c r="P688" s="529">
        <v>8048.05</v>
      </c>
    </row>
    <row r="689" spans="1:16" x14ac:dyDescent="0.25">
      <c r="A689" s="540"/>
      <c r="B689" s="524" t="s">
        <v>1191</v>
      </c>
      <c r="C689" s="1247" t="s">
        <v>1192</v>
      </c>
      <c r="D689" s="1247"/>
      <c r="E689" s="1247"/>
      <c r="F689" s="1247"/>
      <c r="G689" s="1247"/>
      <c r="H689" s="525" t="s">
        <v>1148</v>
      </c>
      <c r="I689" s="536">
        <v>0.12</v>
      </c>
      <c r="J689" s="526"/>
      <c r="K689" s="537">
        <v>5.4561599999999997</v>
      </c>
      <c r="L689" s="528"/>
      <c r="M689" s="526"/>
      <c r="N689" s="541">
        <v>373.94</v>
      </c>
      <c r="O689" s="526"/>
      <c r="P689" s="529">
        <v>2040.28</v>
      </c>
    </row>
    <row r="690" spans="1:16" x14ac:dyDescent="0.25">
      <c r="A690" s="530"/>
      <c r="B690" s="524" t="s">
        <v>1356</v>
      </c>
      <c r="C690" s="1247" t="s">
        <v>1357</v>
      </c>
      <c r="D690" s="1247"/>
      <c r="E690" s="1247"/>
      <c r="F690" s="1247"/>
      <c r="G690" s="1247"/>
      <c r="H690" s="525" t="s">
        <v>1151</v>
      </c>
      <c r="I690" s="536">
        <v>0.13</v>
      </c>
      <c r="J690" s="526"/>
      <c r="K690" s="537">
        <v>5.9108400000000003</v>
      </c>
      <c r="L690" s="532"/>
      <c r="M690" s="533"/>
      <c r="N690" s="534">
        <v>1475.04</v>
      </c>
      <c r="O690" s="526"/>
      <c r="P690" s="529">
        <v>8718.73</v>
      </c>
    </row>
    <row r="691" spans="1:16" x14ac:dyDescent="0.25">
      <c r="A691" s="540"/>
      <c r="B691" s="524" t="s">
        <v>1191</v>
      </c>
      <c r="C691" s="1247" t="s">
        <v>1192</v>
      </c>
      <c r="D691" s="1247"/>
      <c r="E691" s="1247"/>
      <c r="F691" s="1247"/>
      <c r="G691" s="1247"/>
      <c r="H691" s="525" t="s">
        <v>1148</v>
      </c>
      <c r="I691" s="536">
        <v>0.13</v>
      </c>
      <c r="J691" s="526"/>
      <c r="K691" s="537">
        <v>5.9108400000000003</v>
      </c>
      <c r="L691" s="528"/>
      <c r="M691" s="526"/>
      <c r="N691" s="541">
        <v>373.94</v>
      </c>
      <c r="O691" s="526"/>
      <c r="P691" s="529">
        <v>2210.3000000000002</v>
      </c>
    </row>
    <row r="692" spans="1:16" x14ac:dyDescent="0.25">
      <c r="A692" s="530"/>
      <c r="B692" s="524" t="s">
        <v>1358</v>
      </c>
      <c r="C692" s="1247" t="s">
        <v>1359</v>
      </c>
      <c r="D692" s="1247"/>
      <c r="E692" s="1247"/>
      <c r="F692" s="1247"/>
      <c r="G692" s="1247"/>
      <c r="H692" s="525" t="s">
        <v>1151</v>
      </c>
      <c r="I692" s="536">
        <v>0.04</v>
      </c>
      <c r="J692" s="526"/>
      <c r="K692" s="537">
        <v>1.8187199999999999</v>
      </c>
      <c r="L692" s="542">
        <v>8883.76</v>
      </c>
      <c r="M692" s="539">
        <v>1.27</v>
      </c>
      <c r="N692" s="534">
        <v>11282.38</v>
      </c>
      <c r="O692" s="526"/>
      <c r="P692" s="529">
        <v>20519.490000000002</v>
      </c>
    </row>
    <row r="693" spans="1:16" x14ac:dyDescent="0.25">
      <c r="A693" s="540"/>
      <c r="B693" s="524" t="s">
        <v>1346</v>
      </c>
      <c r="C693" s="1247" t="s">
        <v>1347</v>
      </c>
      <c r="D693" s="1247"/>
      <c r="E693" s="1247"/>
      <c r="F693" s="1247"/>
      <c r="G693" s="1247"/>
      <c r="H693" s="525" t="s">
        <v>1148</v>
      </c>
      <c r="I693" s="536">
        <v>0.04</v>
      </c>
      <c r="J693" s="526"/>
      <c r="K693" s="537">
        <v>1.8187199999999999</v>
      </c>
      <c r="L693" s="528"/>
      <c r="M693" s="526"/>
      <c r="N693" s="541">
        <v>497.78</v>
      </c>
      <c r="O693" s="526"/>
      <c r="P693" s="573">
        <v>905.32</v>
      </c>
    </row>
    <row r="694" spans="1:16" x14ac:dyDescent="0.25">
      <c r="A694" s="544" t="s">
        <v>1364</v>
      </c>
      <c r="B694" s="545" t="s">
        <v>1365</v>
      </c>
      <c r="C694" s="1250" t="s">
        <v>1366</v>
      </c>
      <c r="D694" s="1250"/>
      <c r="E694" s="1250"/>
      <c r="F694" s="1250"/>
      <c r="G694" s="1250"/>
      <c r="H694" s="546" t="s">
        <v>1164</v>
      </c>
      <c r="I694" s="547">
        <v>0</v>
      </c>
      <c r="J694" s="548"/>
      <c r="K694" s="547">
        <v>0</v>
      </c>
      <c r="L694" s="550"/>
      <c r="M694" s="548"/>
      <c r="N694" s="550"/>
      <c r="O694" s="548"/>
      <c r="P694" s="551"/>
    </row>
    <row r="695" spans="1:16" x14ac:dyDescent="0.25">
      <c r="A695" s="552"/>
      <c r="B695" s="553"/>
      <c r="C695" s="1248" t="s">
        <v>1154</v>
      </c>
      <c r="D695" s="1248"/>
      <c r="E695" s="1248"/>
      <c r="F695" s="1248"/>
      <c r="G695" s="1248"/>
      <c r="H695" s="516"/>
      <c r="I695" s="517"/>
      <c r="J695" s="517"/>
      <c r="K695" s="517"/>
      <c r="L695" s="520"/>
      <c r="M695" s="517"/>
      <c r="N695" s="554"/>
      <c r="O695" s="517"/>
      <c r="P695" s="555">
        <v>57423.03</v>
      </c>
    </row>
    <row r="696" spans="1:16" x14ac:dyDescent="0.25">
      <c r="A696" s="540"/>
      <c r="B696" s="524"/>
      <c r="C696" s="1247" t="s">
        <v>1155</v>
      </c>
      <c r="D696" s="1247"/>
      <c r="E696" s="1247"/>
      <c r="F696" s="1247"/>
      <c r="G696" s="1247"/>
      <c r="H696" s="525"/>
      <c r="I696" s="526"/>
      <c r="J696" s="526"/>
      <c r="K696" s="526"/>
      <c r="L696" s="528"/>
      <c r="M696" s="526"/>
      <c r="N696" s="528"/>
      <c r="O696" s="526"/>
      <c r="P696" s="529">
        <v>9775.24</v>
      </c>
    </row>
    <row r="697" spans="1:16" x14ac:dyDescent="0.25">
      <c r="A697" s="540"/>
      <c r="B697" s="524" t="s">
        <v>1295</v>
      </c>
      <c r="C697" s="1247" t="s">
        <v>1296</v>
      </c>
      <c r="D697" s="1247"/>
      <c r="E697" s="1247"/>
      <c r="F697" s="1247"/>
      <c r="G697" s="1247"/>
      <c r="H697" s="525" t="s">
        <v>1158</v>
      </c>
      <c r="I697" s="543">
        <v>147</v>
      </c>
      <c r="J697" s="526"/>
      <c r="K697" s="543">
        <v>147</v>
      </c>
      <c r="L697" s="528"/>
      <c r="M697" s="526"/>
      <c r="N697" s="528"/>
      <c r="O697" s="526"/>
      <c r="P697" s="529">
        <v>14369.6</v>
      </c>
    </row>
    <row r="698" spans="1:16" x14ac:dyDescent="0.25">
      <c r="A698" s="540"/>
      <c r="B698" s="524" t="s">
        <v>1297</v>
      </c>
      <c r="C698" s="1247" t="s">
        <v>1298</v>
      </c>
      <c r="D698" s="1247"/>
      <c r="E698" s="1247"/>
      <c r="F698" s="1247"/>
      <c r="G698" s="1247"/>
      <c r="H698" s="525" t="s">
        <v>1158</v>
      </c>
      <c r="I698" s="543">
        <v>134</v>
      </c>
      <c r="J698" s="526"/>
      <c r="K698" s="543">
        <v>134</v>
      </c>
      <c r="L698" s="528"/>
      <c r="M698" s="526"/>
      <c r="N698" s="528"/>
      <c r="O698" s="526"/>
      <c r="P698" s="529">
        <v>13098.82</v>
      </c>
    </row>
    <row r="699" spans="1:16" x14ac:dyDescent="0.25">
      <c r="A699" s="556"/>
      <c r="B699" s="557"/>
      <c r="C699" s="1248" t="s">
        <v>1161</v>
      </c>
      <c r="D699" s="1248"/>
      <c r="E699" s="1248"/>
      <c r="F699" s="1248"/>
      <c r="G699" s="1248"/>
      <c r="H699" s="516"/>
      <c r="I699" s="517"/>
      <c r="J699" s="517"/>
      <c r="K699" s="517"/>
      <c r="L699" s="520"/>
      <c r="M699" s="517"/>
      <c r="N699" s="554">
        <v>1867.06</v>
      </c>
      <c r="O699" s="517"/>
      <c r="P699" s="555">
        <v>84891.45</v>
      </c>
    </row>
    <row r="700" spans="1:16" x14ac:dyDescent="0.25">
      <c r="A700" s="558"/>
      <c r="B700" s="559"/>
      <c r="C700" s="559"/>
      <c r="D700" s="559"/>
      <c r="E700" s="559"/>
      <c r="F700" s="559"/>
      <c r="G700" s="559"/>
      <c r="H700" s="560"/>
      <c r="I700" s="561"/>
      <c r="J700" s="561"/>
      <c r="K700" s="561"/>
      <c r="L700" s="562"/>
      <c r="M700" s="561"/>
      <c r="N700" s="562"/>
      <c r="O700" s="561"/>
      <c r="P700" s="563"/>
    </row>
    <row r="701" spans="1:16" x14ac:dyDescent="0.25">
      <c r="A701" s="514" t="s">
        <v>1435</v>
      </c>
      <c r="B701" s="515" t="s">
        <v>1384</v>
      </c>
      <c r="C701" s="1249" t="s">
        <v>1385</v>
      </c>
      <c r="D701" s="1249"/>
      <c r="E701" s="1249"/>
      <c r="F701" s="1249"/>
      <c r="G701" s="1249"/>
      <c r="H701" s="516" t="s">
        <v>1164</v>
      </c>
      <c r="I701" s="517">
        <v>545.16</v>
      </c>
      <c r="J701" s="518">
        <v>1</v>
      </c>
      <c r="K701" s="570">
        <v>545.16</v>
      </c>
      <c r="L701" s="554">
        <v>4807.53</v>
      </c>
      <c r="M701" s="570">
        <v>1.35</v>
      </c>
      <c r="N701" s="564">
        <v>6490.17</v>
      </c>
      <c r="O701" s="517"/>
      <c r="P701" s="555">
        <v>3538181.08</v>
      </c>
    </row>
    <row r="702" spans="1:16" x14ac:dyDescent="0.25">
      <c r="A702" s="556"/>
      <c r="B702" s="557"/>
      <c r="C702" s="1248" t="s">
        <v>1161</v>
      </c>
      <c r="D702" s="1248"/>
      <c r="E702" s="1248"/>
      <c r="F702" s="1248"/>
      <c r="G702" s="1248"/>
      <c r="H702" s="516"/>
      <c r="I702" s="517"/>
      <c r="J702" s="517"/>
      <c r="K702" s="517"/>
      <c r="L702" s="520"/>
      <c r="M702" s="517"/>
      <c r="N702" s="520"/>
      <c r="O702" s="517"/>
      <c r="P702" s="555">
        <v>3538181.08</v>
      </c>
    </row>
    <row r="703" spans="1:16" x14ac:dyDescent="0.25">
      <c r="A703" s="558"/>
      <c r="B703" s="559"/>
      <c r="C703" s="559"/>
      <c r="D703" s="559"/>
      <c r="E703" s="559"/>
      <c r="F703" s="559"/>
      <c r="G703" s="559"/>
      <c r="H703" s="560"/>
      <c r="I703" s="561"/>
      <c r="J703" s="561"/>
      <c r="K703" s="561"/>
      <c r="L703" s="562"/>
      <c r="M703" s="561"/>
      <c r="N703" s="562"/>
      <c r="O703" s="561"/>
      <c r="P703" s="563"/>
    </row>
    <row r="704" spans="1:16" x14ac:dyDescent="0.25">
      <c r="A704" s="1251" t="s">
        <v>1436</v>
      </c>
      <c r="B704" s="1252"/>
      <c r="C704" s="1252"/>
      <c r="D704" s="1252"/>
      <c r="E704" s="1252"/>
      <c r="F704" s="1252"/>
      <c r="G704" s="1252"/>
      <c r="H704" s="1252"/>
      <c r="I704" s="1252"/>
      <c r="J704" s="1252"/>
      <c r="K704" s="1252"/>
      <c r="L704" s="1252"/>
      <c r="M704" s="1252"/>
      <c r="N704" s="1252"/>
      <c r="O704" s="1252"/>
      <c r="P704" s="1253"/>
    </row>
    <row r="705" spans="1:16" x14ac:dyDescent="0.25">
      <c r="A705" s="514" t="s">
        <v>1437</v>
      </c>
      <c r="B705" s="515" t="s">
        <v>1438</v>
      </c>
      <c r="C705" s="1249" t="s">
        <v>1439</v>
      </c>
      <c r="D705" s="1249"/>
      <c r="E705" s="1249"/>
      <c r="F705" s="1249"/>
      <c r="G705" s="1249"/>
      <c r="H705" s="516" t="s">
        <v>1440</v>
      </c>
      <c r="I705" s="517">
        <v>320.80849999999998</v>
      </c>
      <c r="J705" s="518">
        <v>1</v>
      </c>
      <c r="K705" s="568">
        <v>320.80849999999998</v>
      </c>
      <c r="L705" s="520"/>
      <c r="M705" s="517"/>
      <c r="N705" s="521"/>
      <c r="O705" s="517"/>
      <c r="P705" s="522"/>
    </row>
    <row r="706" spans="1:16" x14ac:dyDescent="0.25">
      <c r="A706" s="523"/>
      <c r="B706" s="524" t="s">
        <v>23</v>
      </c>
      <c r="C706" s="1247" t="s">
        <v>1203</v>
      </c>
      <c r="D706" s="1247"/>
      <c r="E706" s="1247"/>
      <c r="F706" s="1247"/>
      <c r="G706" s="1247"/>
      <c r="H706" s="525" t="s">
        <v>1148</v>
      </c>
      <c r="I706" s="526"/>
      <c r="J706" s="526"/>
      <c r="K706" s="535">
        <v>22392.433300000001</v>
      </c>
      <c r="L706" s="528"/>
      <c r="M706" s="526"/>
      <c r="N706" s="528"/>
      <c r="O706" s="526"/>
      <c r="P706" s="529">
        <v>6416103.9100000001</v>
      </c>
    </row>
    <row r="707" spans="1:16" x14ac:dyDescent="0.25">
      <c r="A707" s="530"/>
      <c r="B707" s="524" t="s">
        <v>1441</v>
      </c>
      <c r="C707" s="1247" t="s">
        <v>1442</v>
      </c>
      <c r="D707" s="1247"/>
      <c r="E707" s="1247"/>
      <c r="F707" s="1247"/>
      <c r="G707" s="1247"/>
      <c r="H707" s="525" t="s">
        <v>1148</v>
      </c>
      <c r="I707" s="531">
        <v>69.8</v>
      </c>
      <c r="J707" s="526"/>
      <c r="K707" s="535">
        <v>22392.433300000001</v>
      </c>
      <c r="L707" s="532"/>
      <c r="M707" s="533"/>
      <c r="N707" s="534">
        <v>286.52999999999997</v>
      </c>
      <c r="O707" s="526"/>
      <c r="P707" s="529">
        <v>6416103.9100000001</v>
      </c>
    </row>
    <row r="708" spans="1:16" x14ac:dyDescent="0.25">
      <c r="A708" s="523"/>
      <c r="B708" s="524" t="s">
        <v>28</v>
      </c>
      <c r="C708" s="1247" t="s">
        <v>132</v>
      </c>
      <c r="D708" s="1247"/>
      <c r="E708" s="1247"/>
      <c r="F708" s="1247"/>
      <c r="G708" s="1247"/>
      <c r="H708" s="525"/>
      <c r="I708" s="526"/>
      <c r="J708" s="526"/>
      <c r="K708" s="526"/>
      <c r="L708" s="528"/>
      <c r="M708" s="526"/>
      <c r="N708" s="528"/>
      <c r="O708" s="526"/>
      <c r="P708" s="529">
        <v>311005.46000000002</v>
      </c>
    </row>
    <row r="709" spans="1:16" x14ac:dyDescent="0.25">
      <c r="A709" s="523"/>
      <c r="B709" s="524"/>
      <c r="C709" s="1247" t="s">
        <v>1147</v>
      </c>
      <c r="D709" s="1247"/>
      <c r="E709" s="1247"/>
      <c r="F709" s="1247"/>
      <c r="G709" s="1247"/>
      <c r="H709" s="525" t="s">
        <v>1148</v>
      </c>
      <c r="I709" s="526"/>
      <c r="J709" s="526"/>
      <c r="K709" s="574">
        <v>208.52552499999999</v>
      </c>
      <c r="L709" s="528"/>
      <c r="M709" s="526"/>
      <c r="N709" s="528"/>
      <c r="O709" s="526"/>
      <c r="P709" s="529">
        <v>89708.97</v>
      </c>
    </row>
    <row r="710" spans="1:16" x14ac:dyDescent="0.25">
      <c r="A710" s="530"/>
      <c r="B710" s="524" t="s">
        <v>1443</v>
      </c>
      <c r="C710" s="1247" t="s">
        <v>1444</v>
      </c>
      <c r="D710" s="1247"/>
      <c r="E710" s="1247"/>
      <c r="F710" s="1247"/>
      <c r="G710" s="1247"/>
      <c r="H710" s="525" t="s">
        <v>1151</v>
      </c>
      <c r="I710" s="536">
        <v>0.61</v>
      </c>
      <c r="J710" s="526"/>
      <c r="K710" s="574">
        <v>195.693185</v>
      </c>
      <c r="L710" s="532"/>
      <c r="M710" s="533"/>
      <c r="N710" s="534">
        <v>1550.39</v>
      </c>
      <c r="O710" s="526"/>
      <c r="P710" s="529">
        <v>303400.76</v>
      </c>
    </row>
    <row r="711" spans="1:16" x14ac:dyDescent="0.25">
      <c r="A711" s="540"/>
      <c r="B711" s="524" t="s">
        <v>1152</v>
      </c>
      <c r="C711" s="1247" t="s">
        <v>1153</v>
      </c>
      <c r="D711" s="1247"/>
      <c r="E711" s="1247"/>
      <c r="F711" s="1247"/>
      <c r="G711" s="1247"/>
      <c r="H711" s="525" t="s">
        <v>1148</v>
      </c>
      <c r="I711" s="536">
        <v>0.61</v>
      </c>
      <c r="J711" s="526"/>
      <c r="K711" s="574">
        <v>195.693185</v>
      </c>
      <c r="L711" s="528"/>
      <c r="M711" s="526"/>
      <c r="N711" s="541">
        <v>437.08</v>
      </c>
      <c r="O711" s="526"/>
      <c r="P711" s="529">
        <v>85533.58</v>
      </c>
    </row>
    <row r="712" spans="1:16" x14ac:dyDescent="0.25">
      <c r="A712" s="530"/>
      <c r="B712" s="524" t="s">
        <v>1445</v>
      </c>
      <c r="C712" s="1247" t="s">
        <v>1446</v>
      </c>
      <c r="D712" s="1247"/>
      <c r="E712" s="1247"/>
      <c r="F712" s="1247"/>
      <c r="G712" s="1247"/>
      <c r="H712" s="525" t="s">
        <v>1151</v>
      </c>
      <c r="I712" s="536">
        <v>0.04</v>
      </c>
      <c r="J712" s="526"/>
      <c r="K712" s="537">
        <v>12.83234</v>
      </c>
      <c r="L712" s="538">
        <v>477.92</v>
      </c>
      <c r="M712" s="539">
        <v>1.24</v>
      </c>
      <c r="N712" s="534">
        <v>592.62</v>
      </c>
      <c r="O712" s="526"/>
      <c r="P712" s="529">
        <v>7604.7</v>
      </c>
    </row>
    <row r="713" spans="1:16" x14ac:dyDescent="0.25">
      <c r="A713" s="540"/>
      <c r="B713" s="524" t="s">
        <v>1208</v>
      </c>
      <c r="C713" s="1247" t="s">
        <v>1209</v>
      </c>
      <c r="D713" s="1247"/>
      <c r="E713" s="1247"/>
      <c r="F713" s="1247"/>
      <c r="G713" s="1247"/>
      <c r="H713" s="525" t="s">
        <v>1148</v>
      </c>
      <c r="I713" s="536">
        <v>0.04</v>
      </c>
      <c r="J713" s="526"/>
      <c r="K713" s="537">
        <v>12.83234</v>
      </c>
      <c r="L713" s="528"/>
      <c r="M713" s="526"/>
      <c r="N713" s="541">
        <v>325.38</v>
      </c>
      <c r="O713" s="526"/>
      <c r="P713" s="529">
        <v>4175.3900000000003</v>
      </c>
    </row>
    <row r="714" spans="1:16" x14ac:dyDescent="0.25">
      <c r="A714" s="523"/>
      <c r="B714" s="524" t="s">
        <v>36</v>
      </c>
      <c r="C714" s="1247" t="s">
        <v>134</v>
      </c>
      <c r="D714" s="1247"/>
      <c r="E714" s="1247"/>
      <c r="F714" s="1247"/>
      <c r="G714" s="1247"/>
      <c r="H714" s="525"/>
      <c r="I714" s="526"/>
      <c r="J714" s="526"/>
      <c r="K714" s="526"/>
      <c r="L714" s="528"/>
      <c r="M714" s="526"/>
      <c r="N714" s="528"/>
      <c r="O714" s="526"/>
      <c r="P714" s="529">
        <v>11349132.41</v>
      </c>
    </row>
    <row r="715" spans="1:16" x14ac:dyDescent="0.25">
      <c r="A715" s="530"/>
      <c r="B715" s="524" t="s">
        <v>1447</v>
      </c>
      <c r="C715" s="1247" t="s">
        <v>1448</v>
      </c>
      <c r="D715" s="1247"/>
      <c r="E715" s="1247"/>
      <c r="F715" s="1247"/>
      <c r="G715" s="1247"/>
      <c r="H715" s="525" t="s">
        <v>1164</v>
      </c>
      <c r="I715" s="527">
        <v>1E-3</v>
      </c>
      <c r="J715" s="526"/>
      <c r="K715" s="569">
        <v>0.3208085</v>
      </c>
      <c r="L715" s="542">
        <v>70296.2</v>
      </c>
      <c r="M715" s="539">
        <v>1.31</v>
      </c>
      <c r="N715" s="534">
        <v>92088.02</v>
      </c>
      <c r="O715" s="526"/>
      <c r="P715" s="529">
        <v>29542.62</v>
      </c>
    </row>
    <row r="716" spans="1:16" x14ac:dyDescent="0.25">
      <c r="A716" s="530"/>
      <c r="B716" s="524" t="s">
        <v>1449</v>
      </c>
      <c r="C716" s="1247" t="s">
        <v>1450</v>
      </c>
      <c r="D716" s="1247"/>
      <c r="E716" s="1247"/>
      <c r="F716" s="1247"/>
      <c r="G716" s="1247"/>
      <c r="H716" s="525" t="s">
        <v>1212</v>
      </c>
      <c r="I716" s="531">
        <v>5.9</v>
      </c>
      <c r="J716" s="526"/>
      <c r="K716" s="537">
        <v>1892.7701500000001</v>
      </c>
      <c r="L716" s="532"/>
      <c r="M716" s="533"/>
      <c r="N716" s="534">
        <v>5488.94</v>
      </c>
      <c r="O716" s="526"/>
      <c r="P716" s="529">
        <v>10389301.789999999</v>
      </c>
    </row>
    <row r="717" spans="1:16" x14ac:dyDescent="0.25">
      <c r="A717" s="530"/>
      <c r="B717" s="524" t="s">
        <v>1451</v>
      </c>
      <c r="C717" s="1247" t="s">
        <v>1452</v>
      </c>
      <c r="D717" s="1247"/>
      <c r="E717" s="1247"/>
      <c r="F717" s="1247"/>
      <c r="G717" s="1247"/>
      <c r="H717" s="525" t="s">
        <v>1212</v>
      </c>
      <c r="I717" s="536">
        <v>0.06</v>
      </c>
      <c r="J717" s="526"/>
      <c r="K717" s="537">
        <v>19.24851</v>
      </c>
      <c r="L717" s="542">
        <v>3778.62</v>
      </c>
      <c r="M717" s="539">
        <v>1.45</v>
      </c>
      <c r="N717" s="534">
        <v>5479</v>
      </c>
      <c r="O717" s="526"/>
      <c r="P717" s="529">
        <v>105462.59</v>
      </c>
    </row>
    <row r="718" spans="1:16" x14ac:dyDescent="0.25">
      <c r="A718" s="530"/>
      <c r="B718" s="524" t="s">
        <v>1453</v>
      </c>
      <c r="C718" s="1247" t="s">
        <v>1454</v>
      </c>
      <c r="D718" s="1247"/>
      <c r="E718" s="1247"/>
      <c r="F718" s="1247"/>
      <c r="G718" s="1247"/>
      <c r="H718" s="525" t="s">
        <v>1212</v>
      </c>
      <c r="I718" s="536">
        <v>0.17</v>
      </c>
      <c r="J718" s="526"/>
      <c r="K718" s="574">
        <v>54.537444999999998</v>
      </c>
      <c r="L718" s="542">
        <v>10082.68</v>
      </c>
      <c r="M718" s="575">
        <v>1.5</v>
      </c>
      <c r="N718" s="534">
        <v>15124.02</v>
      </c>
      <c r="O718" s="526"/>
      <c r="P718" s="529">
        <v>824825.41</v>
      </c>
    </row>
    <row r="719" spans="1:16" x14ac:dyDescent="0.25">
      <c r="A719" s="544" t="s">
        <v>1364</v>
      </c>
      <c r="B719" s="545" t="s">
        <v>1455</v>
      </c>
      <c r="C719" s="1250" t="s">
        <v>1456</v>
      </c>
      <c r="D719" s="1250"/>
      <c r="E719" s="1250"/>
      <c r="F719" s="1250"/>
      <c r="G719" s="1250"/>
      <c r="H719" s="546" t="s">
        <v>1212</v>
      </c>
      <c r="I719" s="547">
        <v>0</v>
      </c>
      <c r="J719" s="548"/>
      <c r="K719" s="547">
        <v>0</v>
      </c>
      <c r="L719" s="550"/>
      <c r="M719" s="548"/>
      <c r="N719" s="550"/>
      <c r="O719" s="548"/>
      <c r="P719" s="551"/>
    </row>
    <row r="720" spans="1:16" x14ac:dyDescent="0.25">
      <c r="A720" s="552"/>
      <c r="B720" s="553"/>
      <c r="C720" s="1248" t="s">
        <v>1154</v>
      </c>
      <c r="D720" s="1248"/>
      <c r="E720" s="1248"/>
      <c r="F720" s="1248"/>
      <c r="G720" s="1248"/>
      <c r="H720" s="516"/>
      <c r="I720" s="517"/>
      <c r="J720" s="517"/>
      <c r="K720" s="517"/>
      <c r="L720" s="520"/>
      <c r="M720" s="517"/>
      <c r="N720" s="554"/>
      <c r="O720" s="517"/>
      <c r="P720" s="555">
        <v>18165950.75</v>
      </c>
    </row>
    <row r="721" spans="1:16" x14ac:dyDescent="0.25">
      <c r="A721" s="540"/>
      <c r="B721" s="524"/>
      <c r="C721" s="1247" t="s">
        <v>1155</v>
      </c>
      <c r="D721" s="1247"/>
      <c r="E721" s="1247"/>
      <c r="F721" s="1247"/>
      <c r="G721" s="1247"/>
      <c r="H721" s="525"/>
      <c r="I721" s="526"/>
      <c r="J721" s="526"/>
      <c r="K721" s="526"/>
      <c r="L721" s="528"/>
      <c r="M721" s="526"/>
      <c r="N721" s="528"/>
      <c r="O721" s="526"/>
      <c r="P721" s="529">
        <v>6505812.8799999999</v>
      </c>
    </row>
    <row r="722" spans="1:16" x14ac:dyDescent="0.25">
      <c r="A722" s="540"/>
      <c r="B722" s="524" t="s">
        <v>1295</v>
      </c>
      <c r="C722" s="1247" t="s">
        <v>1296</v>
      </c>
      <c r="D722" s="1247"/>
      <c r="E722" s="1247"/>
      <c r="F722" s="1247"/>
      <c r="G722" s="1247"/>
      <c r="H722" s="525" t="s">
        <v>1158</v>
      </c>
      <c r="I722" s="543">
        <v>147</v>
      </c>
      <c r="J722" s="526"/>
      <c r="K722" s="543">
        <v>147</v>
      </c>
      <c r="L722" s="528"/>
      <c r="M722" s="526"/>
      <c r="N722" s="528"/>
      <c r="O722" s="526"/>
      <c r="P722" s="529">
        <v>9563544.9299999997</v>
      </c>
    </row>
    <row r="723" spans="1:16" x14ac:dyDescent="0.25">
      <c r="A723" s="540"/>
      <c r="B723" s="524" t="s">
        <v>1297</v>
      </c>
      <c r="C723" s="1247" t="s">
        <v>1298</v>
      </c>
      <c r="D723" s="1247"/>
      <c r="E723" s="1247"/>
      <c r="F723" s="1247"/>
      <c r="G723" s="1247"/>
      <c r="H723" s="525" t="s">
        <v>1158</v>
      </c>
      <c r="I723" s="543">
        <v>134</v>
      </c>
      <c r="J723" s="526"/>
      <c r="K723" s="543">
        <v>134</v>
      </c>
      <c r="L723" s="528"/>
      <c r="M723" s="526"/>
      <c r="N723" s="528"/>
      <c r="O723" s="526"/>
      <c r="P723" s="529">
        <v>8717789.2599999998</v>
      </c>
    </row>
    <row r="724" spans="1:16" x14ac:dyDescent="0.25">
      <c r="A724" s="556"/>
      <c r="B724" s="557"/>
      <c r="C724" s="1248" t="s">
        <v>1161</v>
      </c>
      <c r="D724" s="1248"/>
      <c r="E724" s="1248"/>
      <c r="F724" s="1248"/>
      <c r="G724" s="1248"/>
      <c r="H724" s="516"/>
      <c r="I724" s="517"/>
      <c r="J724" s="517"/>
      <c r="K724" s="517"/>
      <c r="L724" s="520"/>
      <c r="M724" s="517"/>
      <c r="N724" s="554">
        <v>113610.72</v>
      </c>
      <c r="O724" s="517"/>
      <c r="P724" s="555">
        <v>36447284.939999998</v>
      </c>
    </row>
    <row r="725" spans="1:16" x14ac:dyDescent="0.25">
      <c r="A725" s="558"/>
      <c r="B725" s="559"/>
      <c r="C725" s="559"/>
      <c r="D725" s="559"/>
      <c r="E725" s="559"/>
      <c r="F725" s="559"/>
      <c r="G725" s="559"/>
      <c r="H725" s="560"/>
      <c r="I725" s="561"/>
      <c r="J725" s="561"/>
      <c r="K725" s="561"/>
      <c r="L725" s="562"/>
      <c r="M725" s="561"/>
      <c r="N725" s="562"/>
      <c r="O725" s="561"/>
      <c r="P725" s="563"/>
    </row>
    <row r="726" spans="1:16" x14ac:dyDescent="0.25">
      <c r="A726" s="514" t="s">
        <v>1457</v>
      </c>
      <c r="B726" s="515" t="s">
        <v>1458</v>
      </c>
      <c r="C726" s="1249" t="s">
        <v>1459</v>
      </c>
      <c r="D726" s="1249"/>
      <c r="E726" s="1249"/>
      <c r="F726" s="1249"/>
      <c r="G726" s="1249"/>
      <c r="H726" s="516" t="s">
        <v>1212</v>
      </c>
      <c r="I726" s="517">
        <v>1668.2</v>
      </c>
      <c r="J726" s="518">
        <v>1</v>
      </c>
      <c r="K726" s="571">
        <v>1668.2</v>
      </c>
      <c r="L726" s="520"/>
      <c r="M726" s="517"/>
      <c r="N726" s="564">
        <v>12603.55</v>
      </c>
      <c r="O726" s="517"/>
      <c r="P726" s="555">
        <v>21025242.109999999</v>
      </c>
    </row>
    <row r="727" spans="1:16" x14ac:dyDescent="0.25">
      <c r="A727" s="540" t="s">
        <v>1457</v>
      </c>
      <c r="B727" s="524" t="s">
        <v>1458</v>
      </c>
      <c r="C727" s="1247" t="s">
        <v>1460</v>
      </c>
      <c r="D727" s="1247"/>
      <c r="E727" s="1247"/>
      <c r="F727" s="1247"/>
      <c r="G727" s="1247"/>
      <c r="H727" s="525" t="s">
        <v>1212</v>
      </c>
      <c r="I727" s="531">
        <v>1668.2</v>
      </c>
      <c r="J727" s="526"/>
      <c r="K727" s="531">
        <v>1668.2</v>
      </c>
      <c r="L727" s="528"/>
      <c r="M727" s="526"/>
      <c r="N727" s="534">
        <v>12603.55</v>
      </c>
      <c r="O727" s="526"/>
      <c r="P727" s="529">
        <v>21025242.109999999</v>
      </c>
    </row>
    <row r="728" spans="1:16" ht="22.5" x14ac:dyDescent="0.25">
      <c r="A728" s="540" t="s">
        <v>1461</v>
      </c>
      <c r="B728" s="524" t="s">
        <v>1462</v>
      </c>
      <c r="C728" s="1247" t="s">
        <v>1303</v>
      </c>
      <c r="D728" s="1247"/>
      <c r="E728" s="1247"/>
      <c r="F728" s="1247"/>
      <c r="G728" s="1247"/>
      <c r="H728" s="525" t="s">
        <v>1304</v>
      </c>
      <c r="I728" s="526"/>
      <c r="J728" s="526"/>
      <c r="K728" s="527">
        <v>4037.0439999999999</v>
      </c>
      <c r="L728" s="528"/>
      <c r="M728" s="526"/>
      <c r="N728" s="541">
        <v>155.02000000000001</v>
      </c>
      <c r="O728" s="543">
        <v>-1</v>
      </c>
      <c r="P728" s="529">
        <v>-625822.56000000006</v>
      </c>
    </row>
    <row r="729" spans="1:16" ht="22.5" x14ac:dyDescent="0.25">
      <c r="A729" s="540" t="s">
        <v>1463</v>
      </c>
      <c r="B729" s="524" t="s">
        <v>1464</v>
      </c>
      <c r="C729" s="1247" t="s">
        <v>1465</v>
      </c>
      <c r="D729" s="1247"/>
      <c r="E729" s="1247"/>
      <c r="F729" s="1247"/>
      <c r="G729" s="1247"/>
      <c r="H729" s="525" t="s">
        <v>1304</v>
      </c>
      <c r="I729" s="526"/>
      <c r="J729" s="526"/>
      <c r="K729" s="527">
        <v>4037.0439999999999</v>
      </c>
      <c r="L729" s="528"/>
      <c r="M729" s="526"/>
      <c r="N729" s="541">
        <v>161.88999999999999</v>
      </c>
      <c r="O729" s="526"/>
      <c r="P729" s="529">
        <v>653557.05000000005</v>
      </c>
    </row>
    <row r="730" spans="1:16" x14ac:dyDescent="0.25">
      <c r="A730" s="556"/>
      <c r="B730" s="557"/>
      <c r="C730" s="1248" t="s">
        <v>1161</v>
      </c>
      <c r="D730" s="1248"/>
      <c r="E730" s="1248"/>
      <c r="F730" s="1248"/>
      <c r="G730" s="1248"/>
      <c r="H730" s="516"/>
      <c r="I730" s="517"/>
      <c r="J730" s="517"/>
      <c r="K730" s="517"/>
      <c r="L730" s="520"/>
      <c r="M730" s="517"/>
      <c r="N730" s="520"/>
      <c r="O730" s="517"/>
      <c r="P730" s="555">
        <v>21052976.600000001</v>
      </c>
    </row>
    <row r="731" spans="1:16" x14ac:dyDescent="0.25">
      <c r="A731" s="558"/>
      <c r="B731" s="559"/>
      <c r="C731" s="559"/>
      <c r="D731" s="559"/>
      <c r="E731" s="559"/>
      <c r="F731" s="559"/>
      <c r="G731" s="559"/>
      <c r="H731" s="560"/>
      <c r="I731" s="561"/>
      <c r="J731" s="561"/>
      <c r="K731" s="561"/>
      <c r="L731" s="562"/>
      <c r="M731" s="561"/>
      <c r="N731" s="562"/>
      <c r="O731" s="561"/>
      <c r="P731" s="563"/>
    </row>
    <row r="732" spans="1:16" x14ac:dyDescent="0.25">
      <c r="A732" s="558"/>
      <c r="B732" s="576"/>
      <c r="C732" s="576"/>
      <c r="D732" s="576"/>
      <c r="E732" s="576"/>
      <c r="F732" s="561"/>
      <c r="G732" s="561"/>
      <c r="H732" s="561"/>
      <c r="I732" s="561"/>
      <c r="J732" s="562"/>
      <c r="K732" s="561"/>
      <c r="L732" s="562"/>
      <c r="M732" s="577"/>
      <c r="N732" s="562"/>
      <c r="O732" s="578"/>
      <c r="P732" s="579"/>
    </row>
    <row r="733" spans="1:16" x14ac:dyDescent="0.25">
      <c r="A733" s="552"/>
      <c r="B733" s="580"/>
      <c r="C733" s="1246" t="s">
        <v>1466</v>
      </c>
      <c r="D733" s="1246"/>
      <c r="E733" s="1246"/>
      <c r="F733" s="1246"/>
      <c r="G733" s="1246"/>
      <c r="H733" s="1246"/>
      <c r="I733" s="1246"/>
      <c r="J733" s="1246"/>
      <c r="K733" s="1246"/>
      <c r="L733" s="1246"/>
      <c r="M733" s="1246"/>
      <c r="N733" s="1246"/>
      <c r="O733" s="1246"/>
      <c r="P733" s="581"/>
    </row>
    <row r="734" spans="1:16" x14ac:dyDescent="0.25">
      <c r="A734" s="552"/>
      <c r="B734" s="553"/>
      <c r="C734" s="1243" t="s">
        <v>1249</v>
      </c>
      <c r="D734" s="1243"/>
      <c r="E734" s="1243"/>
      <c r="F734" s="1243"/>
      <c r="G734" s="1243"/>
      <c r="H734" s="1243"/>
      <c r="I734" s="1243"/>
      <c r="J734" s="1243"/>
      <c r="K734" s="1243"/>
      <c r="L734" s="1243"/>
      <c r="M734" s="1243"/>
      <c r="N734" s="1243"/>
      <c r="O734" s="1243"/>
      <c r="P734" s="582">
        <v>402921550.79000002</v>
      </c>
    </row>
    <row r="735" spans="1:16" x14ac:dyDescent="0.25">
      <c r="A735" s="552"/>
      <c r="B735" s="553"/>
      <c r="C735" s="1243" t="s">
        <v>1250</v>
      </c>
      <c r="D735" s="1243"/>
      <c r="E735" s="1243"/>
      <c r="F735" s="1243"/>
      <c r="G735" s="1243"/>
      <c r="H735" s="1243"/>
      <c r="I735" s="1243"/>
      <c r="J735" s="1243"/>
      <c r="K735" s="1243"/>
      <c r="L735" s="1243"/>
      <c r="M735" s="1243"/>
      <c r="N735" s="1243"/>
      <c r="O735" s="1243"/>
      <c r="P735" s="583"/>
    </row>
    <row r="736" spans="1:16" x14ac:dyDescent="0.25">
      <c r="A736" s="552"/>
      <c r="B736" s="553"/>
      <c r="C736" s="1243" t="s">
        <v>1251</v>
      </c>
      <c r="D736" s="1243"/>
      <c r="E736" s="1243"/>
      <c r="F736" s="1243"/>
      <c r="G736" s="1243"/>
      <c r="H736" s="1243"/>
      <c r="I736" s="1243"/>
      <c r="J736" s="1243"/>
      <c r="K736" s="1243"/>
      <c r="L736" s="1243"/>
      <c r="M736" s="1243"/>
      <c r="N736" s="1243"/>
      <c r="O736" s="1243"/>
      <c r="P736" s="582">
        <v>12194277.84</v>
      </c>
    </row>
    <row r="737" spans="1:16" x14ac:dyDescent="0.25">
      <c r="A737" s="552"/>
      <c r="B737" s="553"/>
      <c r="C737" s="1243" t="s">
        <v>1252</v>
      </c>
      <c r="D737" s="1243"/>
      <c r="E737" s="1243"/>
      <c r="F737" s="1243"/>
      <c r="G737" s="1243"/>
      <c r="H737" s="1243"/>
      <c r="I737" s="1243"/>
      <c r="J737" s="1243"/>
      <c r="K737" s="1243"/>
      <c r="L737" s="1243"/>
      <c r="M737" s="1243"/>
      <c r="N737" s="1243"/>
      <c r="O737" s="1243"/>
      <c r="P737" s="582">
        <v>24235603.93</v>
      </c>
    </row>
    <row r="738" spans="1:16" x14ac:dyDescent="0.25">
      <c r="A738" s="552"/>
      <c r="B738" s="553"/>
      <c r="C738" s="1243" t="s">
        <v>1253</v>
      </c>
      <c r="D738" s="1243"/>
      <c r="E738" s="1243"/>
      <c r="F738" s="1243"/>
      <c r="G738" s="1243"/>
      <c r="H738" s="1243"/>
      <c r="I738" s="1243"/>
      <c r="J738" s="1243"/>
      <c r="K738" s="1243"/>
      <c r="L738" s="1243"/>
      <c r="M738" s="1243"/>
      <c r="N738" s="1243"/>
      <c r="O738" s="1243"/>
      <c r="P738" s="582">
        <v>5168784.8099999996</v>
      </c>
    </row>
    <row r="739" spans="1:16" x14ac:dyDescent="0.25">
      <c r="A739" s="552"/>
      <c r="B739" s="553"/>
      <c r="C739" s="1243" t="s">
        <v>1254</v>
      </c>
      <c r="D739" s="1243"/>
      <c r="E739" s="1243"/>
      <c r="F739" s="1243"/>
      <c r="G739" s="1243"/>
      <c r="H739" s="1243"/>
      <c r="I739" s="1243"/>
      <c r="J739" s="1243"/>
      <c r="K739" s="1243"/>
      <c r="L739" s="1243"/>
      <c r="M739" s="1243"/>
      <c r="N739" s="1243"/>
      <c r="O739" s="1243"/>
      <c r="P739" s="582">
        <v>361322884.20999998</v>
      </c>
    </row>
    <row r="740" spans="1:16" x14ac:dyDescent="0.25">
      <c r="A740" s="552"/>
      <c r="B740" s="553"/>
      <c r="C740" s="1243" t="s">
        <v>1256</v>
      </c>
      <c r="D740" s="1243"/>
      <c r="E740" s="1243"/>
      <c r="F740" s="1243"/>
      <c r="G740" s="1243"/>
      <c r="H740" s="1243"/>
      <c r="I740" s="1243"/>
      <c r="J740" s="1243"/>
      <c r="K740" s="1243"/>
      <c r="L740" s="1243"/>
      <c r="M740" s="1243"/>
      <c r="N740" s="1243"/>
      <c r="O740" s="1243"/>
      <c r="P740" s="582">
        <v>451711756.80000001</v>
      </c>
    </row>
    <row r="741" spans="1:16" x14ac:dyDescent="0.25">
      <c r="A741" s="552"/>
      <c r="B741" s="553"/>
      <c r="C741" s="1243" t="s">
        <v>1250</v>
      </c>
      <c r="D741" s="1243"/>
      <c r="E741" s="1243"/>
      <c r="F741" s="1243"/>
      <c r="G741" s="1243"/>
      <c r="H741" s="1243"/>
      <c r="I741" s="1243"/>
      <c r="J741" s="1243"/>
      <c r="K741" s="1243"/>
      <c r="L741" s="1243"/>
      <c r="M741" s="1243"/>
      <c r="N741" s="1243"/>
      <c r="O741" s="1243"/>
      <c r="P741" s="583"/>
    </row>
    <row r="742" spans="1:16" x14ac:dyDescent="0.25">
      <c r="A742" s="552"/>
      <c r="B742" s="553"/>
      <c r="C742" s="1243" t="s">
        <v>1467</v>
      </c>
      <c r="D742" s="1243"/>
      <c r="E742" s="1243"/>
      <c r="F742" s="1243"/>
      <c r="G742" s="1243"/>
      <c r="H742" s="1243"/>
      <c r="I742" s="1243"/>
      <c r="J742" s="1243"/>
      <c r="K742" s="1243"/>
      <c r="L742" s="1243"/>
      <c r="M742" s="1243"/>
      <c r="N742" s="1243"/>
      <c r="O742" s="1243"/>
      <c r="P742" s="582">
        <v>12194277.84</v>
      </c>
    </row>
    <row r="743" spans="1:16" x14ac:dyDescent="0.25">
      <c r="A743" s="552"/>
      <c r="B743" s="553"/>
      <c r="C743" s="1243" t="s">
        <v>1468</v>
      </c>
      <c r="D743" s="1243"/>
      <c r="E743" s="1243"/>
      <c r="F743" s="1243"/>
      <c r="G743" s="1243"/>
      <c r="H743" s="1243"/>
      <c r="I743" s="1243"/>
      <c r="J743" s="1243"/>
      <c r="K743" s="1243"/>
      <c r="L743" s="1243"/>
      <c r="M743" s="1243"/>
      <c r="N743" s="1243"/>
      <c r="O743" s="1243"/>
      <c r="P743" s="582">
        <v>24235603.93</v>
      </c>
    </row>
    <row r="744" spans="1:16" x14ac:dyDescent="0.25">
      <c r="A744" s="552"/>
      <c r="B744" s="553"/>
      <c r="C744" s="1243" t="s">
        <v>1469</v>
      </c>
      <c r="D744" s="1243"/>
      <c r="E744" s="1243"/>
      <c r="F744" s="1243"/>
      <c r="G744" s="1243"/>
      <c r="H744" s="1243"/>
      <c r="I744" s="1243"/>
      <c r="J744" s="1243"/>
      <c r="K744" s="1243"/>
      <c r="L744" s="1243"/>
      <c r="M744" s="1243"/>
      <c r="N744" s="1243"/>
      <c r="O744" s="1243"/>
      <c r="P744" s="582">
        <v>5168784.8099999996</v>
      </c>
    </row>
    <row r="745" spans="1:16" x14ac:dyDescent="0.25">
      <c r="A745" s="552"/>
      <c r="B745" s="553"/>
      <c r="C745" s="1243" t="s">
        <v>1470</v>
      </c>
      <c r="D745" s="1243"/>
      <c r="E745" s="1243"/>
      <c r="F745" s="1243"/>
      <c r="G745" s="1243"/>
      <c r="H745" s="1243"/>
      <c r="I745" s="1243"/>
      <c r="J745" s="1243"/>
      <c r="K745" s="1243"/>
      <c r="L745" s="1243"/>
      <c r="M745" s="1243"/>
      <c r="N745" s="1243"/>
      <c r="O745" s="1243"/>
      <c r="P745" s="582">
        <v>361322884.20999998</v>
      </c>
    </row>
    <row r="746" spans="1:16" x14ac:dyDescent="0.25">
      <c r="A746" s="552"/>
      <c r="B746" s="553"/>
      <c r="C746" s="1243" t="s">
        <v>1471</v>
      </c>
      <c r="D746" s="1243"/>
      <c r="E746" s="1243"/>
      <c r="F746" s="1243"/>
      <c r="G746" s="1243"/>
      <c r="H746" s="1243"/>
      <c r="I746" s="1243"/>
      <c r="J746" s="1243"/>
      <c r="K746" s="1243"/>
      <c r="L746" s="1243"/>
      <c r="M746" s="1243"/>
      <c r="N746" s="1243"/>
      <c r="O746" s="1243"/>
      <c r="P746" s="582">
        <v>25523702.079999998</v>
      </c>
    </row>
    <row r="747" spans="1:16" x14ac:dyDescent="0.25">
      <c r="A747" s="552"/>
      <c r="B747" s="553"/>
      <c r="C747" s="1243" t="s">
        <v>1472</v>
      </c>
      <c r="D747" s="1243"/>
      <c r="E747" s="1243"/>
      <c r="F747" s="1243"/>
      <c r="G747" s="1243"/>
      <c r="H747" s="1243"/>
      <c r="I747" s="1243"/>
      <c r="J747" s="1243"/>
      <c r="K747" s="1243"/>
      <c r="L747" s="1243"/>
      <c r="M747" s="1243"/>
      <c r="N747" s="1243"/>
      <c r="O747" s="1243"/>
      <c r="P747" s="582">
        <v>23266503.93</v>
      </c>
    </row>
    <row r="748" spans="1:16" x14ac:dyDescent="0.25">
      <c r="A748" s="552"/>
      <c r="B748" s="553"/>
      <c r="C748" s="1243" t="s">
        <v>1266</v>
      </c>
      <c r="D748" s="1243"/>
      <c r="E748" s="1243"/>
      <c r="F748" s="1243"/>
      <c r="G748" s="1243"/>
      <c r="H748" s="1243"/>
      <c r="I748" s="1243"/>
      <c r="J748" s="1243"/>
      <c r="K748" s="1243"/>
      <c r="L748" s="1243"/>
      <c r="M748" s="1243"/>
      <c r="N748" s="1243"/>
      <c r="O748" s="1243"/>
      <c r="P748" s="582">
        <v>17363062.649999999</v>
      </c>
    </row>
    <row r="749" spans="1:16" x14ac:dyDescent="0.25">
      <c r="A749" s="552"/>
      <c r="B749" s="553"/>
      <c r="C749" s="1243" t="s">
        <v>1267</v>
      </c>
      <c r="D749" s="1243"/>
      <c r="E749" s="1243"/>
      <c r="F749" s="1243"/>
      <c r="G749" s="1243"/>
      <c r="H749" s="1243"/>
      <c r="I749" s="1243"/>
      <c r="J749" s="1243"/>
      <c r="K749" s="1243"/>
      <c r="L749" s="1243"/>
      <c r="M749" s="1243"/>
      <c r="N749" s="1243"/>
      <c r="O749" s="1243"/>
      <c r="P749" s="582">
        <v>25523702.079999998</v>
      </c>
    </row>
    <row r="750" spans="1:16" x14ac:dyDescent="0.25">
      <c r="A750" s="552"/>
      <c r="B750" s="553"/>
      <c r="C750" s="1243" t="s">
        <v>1268</v>
      </c>
      <c r="D750" s="1243"/>
      <c r="E750" s="1243"/>
      <c r="F750" s="1243"/>
      <c r="G750" s="1243"/>
      <c r="H750" s="1243"/>
      <c r="I750" s="1243"/>
      <c r="J750" s="1243"/>
      <c r="K750" s="1243"/>
      <c r="L750" s="1243"/>
      <c r="M750" s="1243"/>
      <c r="N750" s="1243"/>
      <c r="O750" s="1243"/>
      <c r="P750" s="582">
        <v>23266503.93</v>
      </c>
    </row>
    <row r="751" spans="1:16" x14ac:dyDescent="0.25">
      <c r="A751" s="552"/>
      <c r="B751" s="580"/>
      <c r="C751" s="1246" t="s">
        <v>1473</v>
      </c>
      <c r="D751" s="1246"/>
      <c r="E751" s="1246"/>
      <c r="F751" s="1246"/>
      <c r="G751" s="1246"/>
      <c r="H751" s="1246"/>
      <c r="I751" s="1246"/>
      <c r="J751" s="1246"/>
      <c r="K751" s="1246"/>
      <c r="L751" s="1246"/>
      <c r="M751" s="1246"/>
      <c r="N751" s="1246"/>
      <c r="O751" s="1246"/>
      <c r="P751" s="584">
        <v>451711756.80000001</v>
      </c>
    </row>
    <row r="752" spans="1:16" x14ac:dyDescent="0.25">
      <c r="A752" s="552"/>
      <c r="B752" s="553"/>
      <c r="C752" s="1243" t="s">
        <v>1270</v>
      </c>
      <c r="D752" s="1243"/>
      <c r="E752" s="1243"/>
      <c r="F752" s="1243"/>
      <c r="G752" s="1243"/>
      <c r="H752" s="1243"/>
      <c r="I752" s="1243"/>
      <c r="J752" s="1243"/>
      <c r="K752" s="1243"/>
      <c r="L752" s="1243"/>
      <c r="M752" s="1243"/>
      <c r="N752" s="1243"/>
      <c r="O752" s="1243"/>
      <c r="P752" s="583"/>
    </row>
    <row r="753" spans="1:16" x14ac:dyDescent="0.25">
      <c r="A753" s="552"/>
      <c r="B753" s="553"/>
      <c r="C753" s="1243" t="s">
        <v>1271</v>
      </c>
      <c r="D753" s="1243"/>
      <c r="E753" s="1243"/>
      <c r="F753" s="1243"/>
      <c r="G753" s="1243"/>
      <c r="H753" s="1243"/>
      <c r="I753" s="1243"/>
      <c r="J753" s="1243"/>
      <c r="K753" s="585" t="s">
        <v>1474</v>
      </c>
      <c r="L753" s="586"/>
      <c r="M753" s="586"/>
      <c r="O753" s="586"/>
      <c r="P753" s="587"/>
    </row>
    <row r="754" spans="1:16" x14ac:dyDescent="0.25">
      <c r="A754" s="552"/>
      <c r="B754" s="553"/>
      <c r="C754" s="1243" t="s">
        <v>1273</v>
      </c>
      <c r="D754" s="1243"/>
      <c r="E754" s="1243"/>
      <c r="F754" s="1243"/>
      <c r="G754" s="1243"/>
      <c r="H754" s="1243"/>
      <c r="I754" s="1243"/>
      <c r="J754" s="1243"/>
      <c r="K754" s="585" t="s">
        <v>1475</v>
      </c>
      <c r="L754" s="586"/>
      <c r="M754" s="586"/>
      <c r="O754" s="586"/>
      <c r="P754" s="587"/>
    </row>
    <row r="755" spans="1:16" x14ac:dyDescent="0.25">
      <c r="A755" s="1251" t="s">
        <v>1476</v>
      </c>
      <c r="B755" s="1252"/>
      <c r="C755" s="1252"/>
      <c r="D755" s="1252"/>
      <c r="E755" s="1252"/>
      <c r="F755" s="1252"/>
      <c r="G755" s="1252"/>
      <c r="H755" s="1252"/>
      <c r="I755" s="1252"/>
      <c r="J755" s="1252"/>
      <c r="K755" s="1252"/>
      <c r="L755" s="1252"/>
      <c r="M755" s="1252"/>
      <c r="N755" s="1252"/>
      <c r="O755" s="1252"/>
      <c r="P755" s="1253"/>
    </row>
    <row r="756" spans="1:16" x14ac:dyDescent="0.25">
      <c r="A756" s="1251" t="s">
        <v>1477</v>
      </c>
      <c r="B756" s="1252"/>
      <c r="C756" s="1252"/>
      <c r="D756" s="1252"/>
      <c r="E756" s="1252"/>
      <c r="F756" s="1252"/>
      <c r="G756" s="1252"/>
      <c r="H756" s="1252"/>
      <c r="I756" s="1252"/>
      <c r="J756" s="1252"/>
      <c r="K756" s="1252"/>
      <c r="L756" s="1252"/>
      <c r="M756" s="1252"/>
      <c r="N756" s="1252"/>
      <c r="O756" s="1252"/>
      <c r="P756" s="1253"/>
    </row>
    <row r="757" spans="1:16" x14ac:dyDescent="0.25">
      <c r="A757" s="514" t="s">
        <v>1478</v>
      </c>
      <c r="B757" s="515" t="s">
        <v>1438</v>
      </c>
      <c r="C757" s="1249" t="s">
        <v>1439</v>
      </c>
      <c r="D757" s="1249"/>
      <c r="E757" s="1249"/>
      <c r="F757" s="1249"/>
      <c r="G757" s="1249"/>
      <c r="H757" s="516" t="s">
        <v>1440</v>
      </c>
      <c r="I757" s="517">
        <v>376.76920000000001</v>
      </c>
      <c r="J757" s="518">
        <v>1</v>
      </c>
      <c r="K757" s="568">
        <v>376.76920000000001</v>
      </c>
      <c r="L757" s="520"/>
      <c r="M757" s="517"/>
      <c r="N757" s="521"/>
      <c r="O757" s="517"/>
      <c r="P757" s="522"/>
    </row>
    <row r="758" spans="1:16" x14ac:dyDescent="0.25">
      <c r="A758" s="523"/>
      <c r="B758" s="524" t="s">
        <v>23</v>
      </c>
      <c r="C758" s="1247" t="s">
        <v>1203</v>
      </c>
      <c r="D758" s="1247"/>
      <c r="E758" s="1247"/>
      <c r="F758" s="1247"/>
      <c r="G758" s="1247"/>
      <c r="H758" s="525" t="s">
        <v>1148</v>
      </c>
      <c r="I758" s="526"/>
      <c r="J758" s="526"/>
      <c r="K758" s="537">
        <v>26298.490160000001</v>
      </c>
      <c r="L758" s="528"/>
      <c r="M758" s="526"/>
      <c r="N758" s="528"/>
      <c r="O758" s="526"/>
      <c r="P758" s="529">
        <v>7535306.3899999997</v>
      </c>
    </row>
    <row r="759" spans="1:16" x14ac:dyDescent="0.25">
      <c r="A759" s="530"/>
      <c r="B759" s="524" t="s">
        <v>1441</v>
      </c>
      <c r="C759" s="1247" t="s">
        <v>1442</v>
      </c>
      <c r="D759" s="1247"/>
      <c r="E759" s="1247"/>
      <c r="F759" s="1247"/>
      <c r="G759" s="1247"/>
      <c r="H759" s="525" t="s">
        <v>1148</v>
      </c>
      <c r="I759" s="531">
        <v>69.8</v>
      </c>
      <c r="J759" s="526"/>
      <c r="K759" s="537">
        <v>26298.490160000001</v>
      </c>
      <c r="L759" s="532"/>
      <c r="M759" s="533"/>
      <c r="N759" s="534">
        <v>286.52999999999997</v>
      </c>
      <c r="O759" s="526"/>
      <c r="P759" s="529">
        <v>7535306.3899999997</v>
      </c>
    </row>
    <row r="760" spans="1:16" x14ac:dyDescent="0.25">
      <c r="A760" s="523"/>
      <c r="B760" s="524" t="s">
        <v>28</v>
      </c>
      <c r="C760" s="1247" t="s">
        <v>132</v>
      </c>
      <c r="D760" s="1247"/>
      <c r="E760" s="1247"/>
      <c r="F760" s="1247"/>
      <c r="G760" s="1247"/>
      <c r="H760" s="525"/>
      <c r="I760" s="526"/>
      <c r="J760" s="526"/>
      <c r="K760" s="526"/>
      <c r="L760" s="528"/>
      <c r="M760" s="526"/>
      <c r="N760" s="528"/>
      <c r="O760" s="526"/>
      <c r="P760" s="529">
        <v>365256.15</v>
      </c>
    </row>
    <row r="761" spans="1:16" x14ac:dyDescent="0.25">
      <c r="A761" s="523"/>
      <c r="B761" s="524"/>
      <c r="C761" s="1247" t="s">
        <v>1147</v>
      </c>
      <c r="D761" s="1247"/>
      <c r="E761" s="1247"/>
      <c r="F761" s="1247"/>
      <c r="G761" s="1247"/>
      <c r="H761" s="525" t="s">
        <v>1148</v>
      </c>
      <c r="I761" s="526"/>
      <c r="J761" s="526"/>
      <c r="K761" s="537">
        <v>244.89998</v>
      </c>
      <c r="L761" s="528"/>
      <c r="M761" s="526"/>
      <c r="N761" s="528"/>
      <c r="O761" s="526"/>
      <c r="P761" s="529">
        <v>105357.48</v>
      </c>
    </row>
    <row r="762" spans="1:16" x14ac:dyDescent="0.25">
      <c r="A762" s="530"/>
      <c r="B762" s="524" t="s">
        <v>1443</v>
      </c>
      <c r="C762" s="1247" t="s">
        <v>1444</v>
      </c>
      <c r="D762" s="1247"/>
      <c r="E762" s="1247"/>
      <c r="F762" s="1247"/>
      <c r="G762" s="1247"/>
      <c r="H762" s="525" t="s">
        <v>1151</v>
      </c>
      <c r="I762" s="536">
        <v>0.61</v>
      </c>
      <c r="J762" s="526"/>
      <c r="K762" s="574">
        <v>229.82921200000001</v>
      </c>
      <c r="L762" s="532"/>
      <c r="M762" s="533"/>
      <c r="N762" s="534">
        <v>1550.39</v>
      </c>
      <c r="O762" s="526"/>
      <c r="P762" s="529">
        <v>356324.91</v>
      </c>
    </row>
    <row r="763" spans="1:16" x14ac:dyDescent="0.25">
      <c r="A763" s="540"/>
      <c r="B763" s="524" t="s">
        <v>1152</v>
      </c>
      <c r="C763" s="1247" t="s">
        <v>1153</v>
      </c>
      <c r="D763" s="1247"/>
      <c r="E763" s="1247"/>
      <c r="F763" s="1247"/>
      <c r="G763" s="1247"/>
      <c r="H763" s="525" t="s">
        <v>1148</v>
      </c>
      <c r="I763" s="536">
        <v>0.61</v>
      </c>
      <c r="J763" s="526"/>
      <c r="K763" s="574">
        <v>229.82921200000001</v>
      </c>
      <c r="L763" s="528"/>
      <c r="M763" s="526"/>
      <c r="N763" s="541">
        <v>437.08</v>
      </c>
      <c r="O763" s="526"/>
      <c r="P763" s="529">
        <v>100453.75</v>
      </c>
    </row>
    <row r="764" spans="1:16" x14ac:dyDescent="0.25">
      <c r="A764" s="530"/>
      <c r="B764" s="524" t="s">
        <v>1445</v>
      </c>
      <c r="C764" s="1247" t="s">
        <v>1446</v>
      </c>
      <c r="D764" s="1247"/>
      <c r="E764" s="1247"/>
      <c r="F764" s="1247"/>
      <c r="G764" s="1247"/>
      <c r="H764" s="525" t="s">
        <v>1151</v>
      </c>
      <c r="I764" s="536">
        <v>0.04</v>
      </c>
      <c r="J764" s="526"/>
      <c r="K764" s="574">
        <v>15.070767999999999</v>
      </c>
      <c r="L764" s="538">
        <v>477.92</v>
      </c>
      <c r="M764" s="539">
        <v>1.24</v>
      </c>
      <c r="N764" s="534">
        <v>592.62</v>
      </c>
      <c r="O764" s="526"/>
      <c r="P764" s="529">
        <v>8931.24</v>
      </c>
    </row>
    <row r="765" spans="1:16" x14ac:dyDescent="0.25">
      <c r="A765" s="540"/>
      <c r="B765" s="524" t="s">
        <v>1208</v>
      </c>
      <c r="C765" s="1247" t="s">
        <v>1209</v>
      </c>
      <c r="D765" s="1247"/>
      <c r="E765" s="1247"/>
      <c r="F765" s="1247"/>
      <c r="G765" s="1247"/>
      <c r="H765" s="525" t="s">
        <v>1148</v>
      </c>
      <c r="I765" s="536">
        <v>0.04</v>
      </c>
      <c r="J765" s="526"/>
      <c r="K765" s="574">
        <v>15.070767999999999</v>
      </c>
      <c r="L765" s="528"/>
      <c r="M765" s="526"/>
      <c r="N765" s="541">
        <v>325.38</v>
      </c>
      <c r="O765" s="526"/>
      <c r="P765" s="529">
        <v>4903.7299999999996</v>
      </c>
    </row>
    <row r="766" spans="1:16" x14ac:dyDescent="0.25">
      <c r="A766" s="523"/>
      <c r="B766" s="524" t="s">
        <v>36</v>
      </c>
      <c r="C766" s="1247" t="s">
        <v>134</v>
      </c>
      <c r="D766" s="1247"/>
      <c r="E766" s="1247"/>
      <c r="F766" s="1247"/>
      <c r="G766" s="1247"/>
      <c r="H766" s="525"/>
      <c r="I766" s="526"/>
      <c r="J766" s="526"/>
      <c r="K766" s="526"/>
      <c r="L766" s="528"/>
      <c r="M766" s="526"/>
      <c r="N766" s="528"/>
      <c r="O766" s="526"/>
      <c r="P766" s="529">
        <v>11537628.84</v>
      </c>
    </row>
    <row r="767" spans="1:16" x14ac:dyDescent="0.25">
      <c r="A767" s="530"/>
      <c r="B767" s="524" t="s">
        <v>1447</v>
      </c>
      <c r="C767" s="1247" t="s">
        <v>1448</v>
      </c>
      <c r="D767" s="1247"/>
      <c r="E767" s="1247"/>
      <c r="F767" s="1247"/>
      <c r="G767" s="1247"/>
      <c r="H767" s="525" t="s">
        <v>1164</v>
      </c>
      <c r="I767" s="527">
        <v>1E-3</v>
      </c>
      <c r="J767" s="526"/>
      <c r="K767" s="569">
        <v>0.37676920000000003</v>
      </c>
      <c r="L767" s="542">
        <v>70296.2</v>
      </c>
      <c r="M767" s="539">
        <v>1.31</v>
      </c>
      <c r="N767" s="534">
        <v>92088.02</v>
      </c>
      <c r="O767" s="526"/>
      <c r="P767" s="529">
        <v>34695.93</v>
      </c>
    </row>
    <row r="768" spans="1:16" x14ac:dyDescent="0.25">
      <c r="A768" s="530"/>
      <c r="B768" s="524" t="s">
        <v>1449</v>
      </c>
      <c r="C768" s="1247" t="s">
        <v>1450</v>
      </c>
      <c r="D768" s="1247"/>
      <c r="E768" s="1247"/>
      <c r="F768" s="1247"/>
      <c r="G768" s="1247"/>
      <c r="H768" s="525" t="s">
        <v>1212</v>
      </c>
      <c r="I768" s="531">
        <v>5.9</v>
      </c>
      <c r="J768" s="536">
        <v>0.86</v>
      </c>
      <c r="K768" s="569">
        <v>1911.7269208</v>
      </c>
      <c r="L768" s="532"/>
      <c r="M768" s="533"/>
      <c r="N768" s="534">
        <v>5488.94</v>
      </c>
      <c r="O768" s="526"/>
      <c r="P768" s="529">
        <v>10493354.359999999</v>
      </c>
    </row>
    <row r="769" spans="1:16" x14ac:dyDescent="0.25">
      <c r="A769" s="530"/>
      <c r="B769" s="524" t="s">
        <v>1451</v>
      </c>
      <c r="C769" s="1247" t="s">
        <v>1452</v>
      </c>
      <c r="D769" s="1247"/>
      <c r="E769" s="1247"/>
      <c r="F769" s="1247"/>
      <c r="G769" s="1247"/>
      <c r="H769" s="525" t="s">
        <v>1212</v>
      </c>
      <c r="I769" s="536">
        <v>0.06</v>
      </c>
      <c r="J769" s="536">
        <v>0.33</v>
      </c>
      <c r="K769" s="569">
        <v>7.4600302000000003</v>
      </c>
      <c r="L769" s="542">
        <v>3778.62</v>
      </c>
      <c r="M769" s="539">
        <v>1.45</v>
      </c>
      <c r="N769" s="534">
        <v>5479</v>
      </c>
      <c r="O769" s="526"/>
      <c r="P769" s="529">
        <v>40873.51</v>
      </c>
    </row>
    <row r="770" spans="1:16" x14ac:dyDescent="0.25">
      <c r="A770" s="530"/>
      <c r="B770" s="524" t="s">
        <v>1453</v>
      </c>
      <c r="C770" s="1247" t="s">
        <v>1454</v>
      </c>
      <c r="D770" s="1247"/>
      <c r="E770" s="1247"/>
      <c r="F770" s="1247"/>
      <c r="G770" s="1247"/>
      <c r="H770" s="525" t="s">
        <v>1212</v>
      </c>
      <c r="I770" s="536">
        <v>0.17</v>
      </c>
      <c r="J770" s="526"/>
      <c r="K770" s="574">
        <v>64.050764000000001</v>
      </c>
      <c r="L770" s="542">
        <v>10082.68</v>
      </c>
      <c r="M770" s="575">
        <v>1.5</v>
      </c>
      <c r="N770" s="534">
        <v>15124.02</v>
      </c>
      <c r="O770" s="526"/>
      <c r="P770" s="529">
        <v>968705.04</v>
      </c>
    </row>
    <row r="771" spans="1:16" x14ac:dyDescent="0.25">
      <c r="A771" s="544" t="s">
        <v>1364</v>
      </c>
      <c r="B771" s="545" t="s">
        <v>1455</v>
      </c>
      <c r="C771" s="1250" t="s">
        <v>1456</v>
      </c>
      <c r="D771" s="1250"/>
      <c r="E771" s="1250"/>
      <c r="F771" s="1250"/>
      <c r="G771" s="1250"/>
      <c r="H771" s="546" t="s">
        <v>1212</v>
      </c>
      <c r="I771" s="547">
        <v>0</v>
      </c>
      <c r="J771" s="548"/>
      <c r="K771" s="547">
        <v>0</v>
      </c>
      <c r="L771" s="550"/>
      <c r="M771" s="548"/>
      <c r="N771" s="550"/>
      <c r="O771" s="548"/>
      <c r="P771" s="551"/>
    </row>
    <row r="772" spans="1:16" x14ac:dyDescent="0.25">
      <c r="A772" s="552"/>
      <c r="B772" s="553"/>
      <c r="C772" s="1248" t="s">
        <v>1154</v>
      </c>
      <c r="D772" s="1248"/>
      <c r="E772" s="1248"/>
      <c r="F772" s="1248"/>
      <c r="G772" s="1248"/>
      <c r="H772" s="516"/>
      <c r="I772" s="517"/>
      <c r="J772" s="517"/>
      <c r="K772" s="517"/>
      <c r="L772" s="520"/>
      <c r="M772" s="517"/>
      <c r="N772" s="554"/>
      <c r="O772" s="517"/>
      <c r="P772" s="555">
        <v>19543548.859999999</v>
      </c>
    </row>
    <row r="773" spans="1:16" x14ac:dyDescent="0.25">
      <c r="A773" s="540"/>
      <c r="B773" s="524"/>
      <c r="C773" s="1247" t="s">
        <v>1155</v>
      </c>
      <c r="D773" s="1247"/>
      <c r="E773" s="1247"/>
      <c r="F773" s="1247"/>
      <c r="G773" s="1247"/>
      <c r="H773" s="525"/>
      <c r="I773" s="526"/>
      <c r="J773" s="526"/>
      <c r="K773" s="526"/>
      <c r="L773" s="528"/>
      <c r="M773" s="526"/>
      <c r="N773" s="528"/>
      <c r="O773" s="526"/>
      <c r="P773" s="529">
        <v>7640663.8700000001</v>
      </c>
    </row>
    <row r="774" spans="1:16" x14ac:dyDescent="0.25">
      <c r="A774" s="540"/>
      <c r="B774" s="524" t="s">
        <v>1295</v>
      </c>
      <c r="C774" s="1247" t="s">
        <v>1296</v>
      </c>
      <c r="D774" s="1247"/>
      <c r="E774" s="1247"/>
      <c r="F774" s="1247"/>
      <c r="G774" s="1247"/>
      <c r="H774" s="525" t="s">
        <v>1158</v>
      </c>
      <c r="I774" s="543">
        <v>147</v>
      </c>
      <c r="J774" s="526"/>
      <c r="K774" s="543">
        <v>147</v>
      </c>
      <c r="L774" s="528"/>
      <c r="M774" s="526"/>
      <c r="N774" s="528"/>
      <c r="O774" s="526"/>
      <c r="P774" s="529">
        <v>11231775.890000001</v>
      </c>
    </row>
    <row r="775" spans="1:16" x14ac:dyDescent="0.25">
      <c r="A775" s="540"/>
      <c r="B775" s="524" t="s">
        <v>1297</v>
      </c>
      <c r="C775" s="1247" t="s">
        <v>1298</v>
      </c>
      <c r="D775" s="1247"/>
      <c r="E775" s="1247"/>
      <c r="F775" s="1247"/>
      <c r="G775" s="1247"/>
      <c r="H775" s="525" t="s">
        <v>1158</v>
      </c>
      <c r="I775" s="543">
        <v>134</v>
      </c>
      <c r="J775" s="526"/>
      <c r="K775" s="543">
        <v>134</v>
      </c>
      <c r="L775" s="528"/>
      <c r="M775" s="526"/>
      <c r="N775" s="528"/>
      <c r="O775" s="526"/>
      <c r="P775" s="529">
        <v>10238489.59</v>
      </c>
    </row>
    <row r="776" spans="1:16" x14ac:dyDescent="0.25">
      <c r="A776" s="556"/>
      <c r="B776" s="557"/>
      <c r="C776" s="1248" t="s">
        <v>1161</v>
      </c>
      <c r="D776" s="1248"/>
      <c r="E776" s="1248"/>
      <c r="F776" s="1248"/>
      <c r="G776" s="1248"/>
      <c r="H776" s="516"/>
      <c r="I776" s="517"/>
      <c r="J776" s="517"/>
      <c r="K776" s="517"/>
      <c r="L776" s="520"/>
      <c r="M776" s="517"/>
      <c r="N776" s="554">
        <v>108856.6</v>
      </c>
      <c r="O776" s="517"/>
      <c r="P776" s="555">
        <v>41013814.340000004</v>
      </c>
    </row>
    <row r="777" spans="1:16" x14ac:dyDescent="0.25">
      <c r="A777" s="558"/>
      <c r="B777" s="559"/>
      <c r="C777" s="559"/>
      <c r="D777" s="559"/>
      <c r="E777" s="559"/>
      <c r="F777" s="559"/>
      <c r="G777" s="559"/>
      <c r="H777" s="560"/>
      <c r="I777" s="561"/>
      <c r="J777" s="561"/>
      <c r="K777" s="561"/>
      <c r="L777" s="562"/>
      <c r="M777" s="561"/>
      <c r="N777" s="562"/>
      <c r="O777" s="561"/>
      <c r="P777" s="563"/>
    </row>
    <row r="778" spans="1:16" x14ac:dyDescent="0.25">
      <c r="A778" s="514" t="s">
        <v>1479</v>
      </c>
      <c r="B778" s="515" t="s">
        <v>1480</v>
      </c>
      <c r="C778" s="1249" t="s">
        <v>1481</v>
      </c>
      <c r="D778" s="1249"/>
      <c r="E778" s="1249"/>
      <c r="F778" s="1249"/>
      <c r="G778" s="1249"/>
      <c r="H778" s="516" t="s">
        <v>1164</v>
      </c>
      <c r="I778" s="517">
        <v>12.48</v>
      </c>
      <c r="J778" s="518">
        <v>1</v>
      </c>
      <c r="K778" s="570">
        <v>12.48</v>
      </c>
      <c r="L778" s="520"/>
      <c r="M778" s="517"/>
      <c r="N778" s="521"/>
      <c r="O778" s="517"/>
      <c r="P778" s="522"/>
    </row>
    <row r="779" spans="1:16" x14ac:dyDescent="0.25">
      <c r="A779" s="523"/>
      <c r="B779" s="524" t="s">
        <v>23</v>
      </c>
      <c r="C779" s="1247" t="s">
        <v>1203</v>
      </c>
      <c r="D779" s="1247"/>
      <c r="E779" s="1247"/>
      <c r="F779" s="1247"/>
      <c r="G779" s="1247"/>
      <c r="H779" s="525" t="s">
        <v>1148</v>
      </c>
      <c r="I779" s="526"/>
      <c r="J779" s="526"/>
      <c r="K779" s="527">
        <v>581.56799999999998</v>
      </c>
      <c r="L779" s="528"/>
      <c r="M779" s="526"/>
      <c r="N779" s="528"/>
      <c r="O779" s="526"/>
      <c r="P779" s="529">
        <v>168049.89</v>
      </c>
    </row>
    <row r="780" spans="1:16" x14ac:dyDescent="0.25">
      <c r="A780" s="530"/>
      <c r="B780" s="524" t="s">
        <v>1482</v>
      </c>
      <c r="C780" s="1247" t="s">
        <v>1483</v>
      </c>
      <c r="D780" s="1247"/>
      <c r="E780" s="1247"/>
      <c r="F780" s="1247"/>
      <c r="G780" s="1247"/>
      <c r="H780" s="525" t="s">
        <v>1148</v>
      </c>
      <c r="I780" s="531">
        <v>46.6</v>
      </c>
      <c r="J780" s="526"/>
      <c r="K780" s="527">
        <v>581.56799999999998</v>
      </c>
      <c r="L780" s="532"/>
      <c r="M780" s="533"/>
      <c r="N780" s="534">
        <v>288.95999999999998</v>
      </c>
      <c r="O780" s="526"/>
      <c r="P780" s="529">
        <v>168049.89</v>
      </c>
    </row>
    <row r="781" spans="1:16" x14ac:dyDescent="0.25">
      <c r="A781" s="523"/>
      <c r="B781" s="524" t="s">
        <v>28</v>
      </c>
      <c r="C781" s="1247" t="s">
        <v>132</v>
      </c>
      <c r="D781" s="1247"/>
      <c r="E781" s="1247"/>
      <c r="F781" s="1247"/>
      <c r="G781" s="1247"/>
      <c r="H781" s="525"/>
      <c r="I781" s="526"/>
      <c r="J781" s="526"/>
      <c r="K781" s="526"/>
      <c r="L781" s="528"/>
      <c r="M781" s="526"/>
      <c r="N781" s="528"/>
      <c r="O781" s="526"/>
      <c r="P781" s="529">
        <v>7271.96</v>
      </c>
    </row>
    <row r="782" spans="1:16" x14ac:dyDescent="0.25">
      <c r="A782" s="523"/>
      <c r="B782" s="524"/>
      <c r="C782" s="1247" t="s">
        <v>1147</v>
      </c>
      <c r="D782" s="1247"/>
      <c r="E782" s="1247"/>
      <c r="F782" s="1247"/>
      <c r="G782" s="1247"/>
      <c r="H782" s="525" t="s">
        <v>1148</v>
      </c>
      <c r="I782" s="526"/>
      <c r="J782" s="526"/>
      <c r="K782" s="535">
        <v>3.8687999999999998</v>
      </c>
      <c r="L782" s="528"/>
      <c r="M782" s="526"/>
      <c r="N782" s="528"/>
      <c r="O782" s="526"/>
      <c r="P782" s="529">
        <v>1426.11</v>
      </c>
    </row>
    <row r="783" spans="1:16" x14ac:dyDescent="0.25">
      <c r="A783" s="530"/>
      <c r="B783" s="524" t="s">
        <v>1443</v>
      </c>
      <c r="C783" s="1247" t="s">
        <v>1444</v>
      </c>
      <c r="D783" s="1247"/>
      <c r="E783" s="1247"/>
      <c r="F783" s="1247"/>
      <c r="G783" s="1247"/>
      <c r="H783" s="525" t="s">
        <v>1151</v>
      </c>
      <c r="I783" s="536">
        <v>0.12</v>
      </c>
      <c r="J783" s="526"/>
      <c r="K783" s="535">
        <v>1.4976</v>
      </c>
      <c r="L783" s="532"/>
      <c r="M783" s="533"/>
      <c r="N783" s="534">
        <v>1550.39</v>
      </c>
      <c r="O783" s="526"/>
      <c r="P783" s="529">
        <v>2321.86</v>
      </c>
    </row>
    <row r="784" spans="1:16" x14ac:dyDescent="0.25">
      <c r="A784" s="540"/>
      <c r="B784" s="524" t="s">
        <v>1152</v>
      </c>
      <c r="C784" s="1247" t="s">
        <v>1153</v>
      </c>
      <c r="D784" s="1247"/>
      <c r="E784" s="1247"/>
      <c r="F784" s="1247"/>
      <c r="G784" s="1247"/>
      <c r="H784" s="525" t="s">
        <v>1148</v>
      </c>
      <c r="I784" s="536">
        <v>0.12</v>
      </c>
      <c r="J784" s="526"/>
      <c r="K784" s="535">
        <v>1.4976</v>
      </c>
      <c r="L784" s="528"/>
      <c r="M784" s="526"/>
      <c r="N784" s="541">
        <v>437.08</v>
      </c>
      <c r="O784" s="526"/>
      <c r="P784" s="573">
        <v>654.57000000000005</v>
      </c>
    </row>
    <row r="785" spans="1:16" x14ac:dyDescent="0.25">
      <c r="A785" s="530"/>
      <c r="B785" s="524" t="s">
        <v>1484</v>
      </c>
      <c r="C785" s="1247" t="s">
        <v>1485</v>
      </c>
      <c r="D785" s="1247"/>
      <c r="E785" s="1247"/>
      <c r="F785" s="1247"/>
      <c r="G785" s="1247"/>
      <c r="H785" s="525" t="s">
        <v>1151</v>
      </c>
      <c r="I785" s="536">
        <v>9.08</v>
      </c>
      <c r="J785" s="526"/>
      <c r="K785" s="535">
        <v>113.3184</v>
      </c>
      <c r="L785" s="538">
        <v>13.44</v>
      </c>
      <c r="M785" s="575">
        <v>1.3</v>
      </c>
      <c r="N785" s="534">
        <v>17.47</v>
      </c>
      <c r="O785" s="526"/>
      <c r="P785" s="529">
        <v>1979.67</v>
      </c>
    </row>
    <row r="786" spans="1:16" x14ac:dyDescent="0.25">
      <c r="A786" s="530"/>
      <c r="B786" s="524" t="s">
        <v>1445</v>
      </c>
      <c r="C786" s="1247" t="s">
        <v>1446</v>
      </c>
      <c r="D786" s="1247"/>
      <c r="E786" s="1247"/>
      <c r="F786" s="1247"/>
      <c r="G786" s="1247"/>
      <c r="H786" s="525" t="s">
        <v>1151</v>
      </c>
      <c r="I786" s="536">
        <v>0.19</v>
      </c>
      <c r="J786" s="526"/>
      <c r="K786" s="535">
        <v>2.3712</v>
      </c>
      <c r="L786" s="538">
        <v>477.92</v>
      </c>
      <c r="M786" s="539">
        <v>1.24</v>
      </c>
      <c r="N786" s="534">
        <v>592.62</v>
      </c>
      <c r="O786" s="526"/>
      <c r="P786" s="529">
        <v>1405.22</v>
      </c>
    </row>
    <row r="787" spans="1:16" x14ac:dyDescent="0.25">
      <c r="A787" s="540"/>
      <c r="B787" s="524" t="s">
        <v>1208</v>
      </c>
      <c r="C787" s="1247" t="s">
        <v>1209</v>
      </c>
      <c r="D787" s="1247"/>
      <c r="E787" s="1247"/>
      <c r="F787" s="1247"/>
      <c r="G787" s="1247"/>
      <c r="H787" s="525" t="s">
        <v>1148</v>
      </c>
      <c r="I787" s="536">
        <v>0.19</v>
      </c>
      <c r="J787" s="526"/>
      <c r="K787" s="535">
        <v>2.3712</v>
      </c>
      <c r="L787" s="528"/>
      <c r="M787" s="526"/>
      <c r="N787" s="541">
        <v>325.38</v>
      </c>
      <c r="O787" s="526"/>
      <c r="P787" s="573">
        <v>771.54</v>
      </c>
    </row>
    <row r="788" spans="1:16" x14ac:dyDescent="0.25">
      <c r="A788" s="530"/>
      <c r="B788" s="524" t="s">
        <v>1486</v>
      </c>
      <c r="C788" s="1247" t="s">
        <v>1487</v>
      </c>
      <c r="D788" s="1247"/>
      <c r="E788" s="1247"/>
      <c r="F788" s="1247"/>
      <c r="G788" s="1247"/>
      <c r="H788" s="525" t="s">
        <v>1151</v>
      </c>
      <c r="I788" s="536">
        <v>1.86</v>
      </c>
      <c r="J788" s="526"/>
      <c r="K788" s="535">
        <v>23.212800000000001</v>
      </c>
      <c r="L788" s="538">
        <v>4.3499999999999996</v>
      </c>
      <c r="M788" s="539">
        <v>1.1599999999999999</v>
      </c>
      <c r="N788" s="534">
        <v>5.05</v>
      </c>
      <c r="O788" s="526"/>
      <c r="P788" s="529">
        <v>117.22</v>
      </c>
    </row>
    <row r="789" spans="1:16" x14ac:dyDescent="0.25">
      <c r="A789" s="530"/>
      <c r="B789" s="524" t="s">
        <v>1488</v>
      </c>
      <c r="C789" s="1247" t="s">
        <v>1489</v>
      </c>
      <c r="D789" s="1247"/>
      <c r="E789" s="1247"/>
      <c r="F789" s="1247"/>
      <c r="G789" s="1247"/>
      <c r="H789" s="525" t="s">
        <v>1151</v>
      </c>
      <c r="I789" s="536">
        <v>1.75</v>
      </c>
      <c r="J789" s="526"/>
      <c r="K789" s="536">
        <v>21.84</v>
      </c>
      <c r="L789" s="532"/>
      <c r="M789" s="533"/>
      <c r="N789" s="534">
        <v>66.3</v>
      </c>
      <c r="O789" s="526"/>
      <c r="P789" s="529">
        <v>1447.99</v>
      </c>
    </row>
    <row r="790" spans="1:16" x14ac:dyDescent="0.25">
      <c r="A790" s="523"/>
      <c r="B790" s="524" t="s">
        <v>36</v>
      </c>
      <c r="C790" s="1247" t="s">
        <v>134</v>
      </c>
      <c r="D790" s="1247"/>
      <c r="E790" s="1247"/>
      <c r="F790" s="1247"/>
      <c r="G790" s="1247"/>
      <c r="H790" s="525"/>
      <c r="I790" s="526"/>
      <c r="J790" s="526"/>
      <c r="K790" s="526"/>
      <c r="L790" s="528"/>
      <c r="M790" s="526"/>
      <c r="N790" s="528"/>
      <c r="O790" s="526"/>
      <c r="P790" s="529">
        <v>20025.330000000002</v>
      </c>
    </row>
    <row r="791" spans="1:16" x14ac:dyDescent="0.25">
      <c r="A791" s="530"/>
      <c r="B791" s="524" t="s">
        <v>1490</v>
      </c>
      <c r="C791" s="1247" t="s">
        <v>1491</v>
      </c>
      <c r="D791" s="1247"/>
      <c r="E791" s="1247"/>
      <c r="F791" s="1247"/>
      <c r="G791" s="1247"/>
      <c r="H791" s="525" t="s">
        <v>1212</v>
      </c>
      <c r="I791" s="531">
        <v>1.5</v>
      </c>
      <c r="J791" s="526"/>
      <c r="K791" s="536">
        <v>18.72</v>
      </c>
      <c r="L791" s="538">
        <v>114.64</v>
      </c>
      <c r="M791" s="539">
        <v>1.18</v>
      </c>
      <c r="N791" s="534">
        <v>135.28</v>
      </c>
      <c r="O791" s="526"/>
      <c r="P791" s="529">
        <v>2532.44</v>
      </c>
    </row>
    <row r="792" spans="1:16" x14ac:dyDescent="0.25">
      <c r="A792" s="530"/>
      <c r="B792" s="524" t="s">
        <v>1492</v>
      </c>
      <c r="C792" s="1247" t="s">
        <v>1493</v>
      </c>
      <c r="D792" s="1247"/>
      <c r="E792" s="1247"/>
      <c r="F792" s="1247"/>
      <c r="G792" s="1247"/>
      <c r="H792" s="525" t="s">
        <v>1244</v>
      </c>
      <c r="I792" s="536">
        <v>0.45</v>
      </c>
      <c r="J792" s="526"/>
      <c r="K792" s="527">
        <v>5.6159999999999997</v>
      </c>
      <c r="L792" s="538">
        <v>41.38</v>
      </c>
      <c r="M792" s="539">
        <v>1.37</v>
      </c>
      <c r="N792" s="534">
        <v>56.69</v>
      </c>
      <c r="O792" s="526"/>
      <c r="P792" s="529">
        <v>318.37</v>
      </c>
    </row>
    <row r="793" spans="1:16" x14ac:dyDescent="0.25">
      <c r="A793" s="530"/>
      <c r="B793" s="524" t="s">
        <v>1494</v>
      </c>
      <c r="C793" s="1247" t="s">
        <v>1495</v>
      </c>
      <c r="D793" s="1247"/>
      <c r="E793" s="1247"/>
      <c r="F793" s="1247"/>
      <c r="G793" s="1247"/>
      <c r="H793" s="525" t="s">
        <v>1496</v>
      </c>
      <c r="I793" s="527">
        <v>1.587</v>
      </c>
      <c r="J793" s="526"/>
      <c r="K793" s="537">
        <v>19.805759999999999</v>
      </c>
      <c r="L793" s="532"/>
      <c r="M793" s="533"/>
      <c r="N793" s="534">
        <v>6.1</v>
      </c>
      <c r="O793" s="526"/>
      <c r="P793" s="529">
        <v>120.82</v>
      </c>
    </row>
    <row r="794" spans="1:16" x14ac:dyDescent="0.25">
      <c r="A794" s="530"/>
      <c r="B794" s="524" t="s">
        <v>1497</v>
      </c>
      <c r="C794" s="1247" t="s">
        <v>1498</v>
      </c>
      <c r="D794" s="1247"/>
      <c r="E794" s="1247"/>
      <c r="F794" s="1247"/>
      <c r="G794" s="1247"/>
      <c r="H794" s="525" t="s">
        <v>1244</v>
      </c>
      <c r="I794" s="531">
        <v>1.4</v>
      </c>
      <c r="J794" s="526"/>
      <c r="K794" s="527">
        <v>17.472000000000001</v>
      </c>
      <c r="L794" s="538">
        <v>142.68</v>
      </c>
      <c r="M794" s="539">
        <v>1.05</v>
      </c>
      <c r="N794" s="534">
        <v>149.81</v>
      </c>
      <c r="O794" s="526"/>
      <c r="P794" s="529">
        <v>2617.48</v>
      </c>
    </row>
    <row r="795" spans="1:16" x14ac:dyDescent="0.25">
      <c r="A795" s="530"/>
      <c r="B795" s="524" t="s">
        <v>1499</v>
      </c>
      <c r="C795" s="1247" t="s">
        <v>1500</v>
      </c>
      <c r="D795" s="1247"/>
      <c r="E795" s="1247"/>
      <c r="F795" s="1247"/>
      <c r="G795" s="1247"/>
      <c r="H795" s="525" t="s">
        <v>1244</v>
      </c>
      <c r="I795" s="531">
        <v>3.3</v>
      </c>
      <c r="J795" s="526"/>
      <c r="K795" s="527">
        <v>41.183999999999997</v>
      </c>
      <c r="L795" s="538">
        <v>174.93</v>
      </c>
      <c r="M795" s="575">
        <v>1.2</v>
      </c>
      <c r="N795" s="534">
        <v>209.92</v>
      </c>
      <c r="O795" s="526"/>
      <c r="P795" s="529">
        <v>8645.35</v>
      </c>
    </row>
    <row r="796" spans="1:16" x14ac:dyDescent="0.25">
      <c r="A796" s="530"/>
      <c r="B796" s="524" t="s">
        <v>1447</v>
      </c>
      <c r="C796" s="1247" t="s">
        <v>1448</v>
      </c>
      <c r="D796" s="1247"/>
      <c r="E796" s="1247"/>
      <c r="F796" s="1247"/>
      <c r="G796" s="1247"/>
      <c r="H796" s="525" t="s">
        <v>1164</v>
      </c>
      <c r="I796" s="537">
        <v>1.0000000000000001E-5</v>
      </c>
      <c r="J796" s="526"/>
      <c r="K796" s="569">
        <v>1.248E-4</v>
      </c>
      <c r="L796" s="542">
        <v>70296.2</v>
      </c>
      <c r="M796" s="539">
        <v>1.31</v>
      </c>
      <c r="N796" s="534">
        <v>92088.02</v>
      </c>
      <c r="O796" s="526"/>
      <c r="P796" s="529">
        <v>11.49</v>
      </c>
    </row>
    <row r="797" spans="1:16" x14ac:dyDescent="0.25">
      <c r="A797" s="530"/>
      <c r="B797" s="524" t="s">
        <v>1501</v>
      </c>
      <c r="C797" s="1247" t="s">
        <v>1502</v>
      </c>
      <c r="D797" s="1247"/>
      <c r="E797" s="1247"/>
      <c r="F797" s="1247"/>
      <c r="G797" s="1247"/>
      <c r="H797" s="525" t="s">
        <v>1164</v>
      </c>
      <c r="I797" s="535">
        <v>1E-4</v>
      </c>
      <c r="J797" s="526"/>
      <c r="K797" s="574">
        <v>1.248E-3</v>
      </c>
      <c r="L797" s="542">
        <v>231787.35</v>
      </c>
      <c r="M797" s="575">
        <v>1.4</v>
      </c>
      <c r="N797" s="534">
        <v>324502.28999999998</v>
      </c>
      <c r="O797" s="526"/>
      <c r="P797" s="529">
        <v>404.98</v>
      </c>
    </row>
    <row r="798" spans="1:16" x14ac:dyDescent="0.25">
      <c r="A798" s="530"/>
      <c r="B798" s="524" t="s">
        <v>1503</v>
      </c>
      <c r="C798" s="1247" t="s">
        <v>1504</v>
      </c>
      <c r="D798" s="1247"/>
      <c r="E798" s="1247"/>
      <c r="F798" s="1247"/>
      <c r="G798" s="1247"/>
      <c r="H798" s="525" t="s">
        <v>1505</v>
      </c>
      <c r="I798" s="535">
        <v>1.8700000000000001E-2</v>
      </c>
      <c r="J798" s="526"/>
      <c r="K798" s="574">
        <v>0.233376</v>
      </c>
      <c r="L798" s="538">
        <v>307.83999999999997</v>
      </c>
      <c r="M798" s="588">
        <v>1</v>
      </c>
      <c r="N798" s="534">
        <v>307.83999999999997</v>
      </c>
      <c r="O798" s="526"/>
      <c r="P798" s="529">
        <v>71.84</v>
      </c>
    </row>
    <row r="799" spans="1:16" x14ac:dyDescent="0.25">
      <c r="A799" s="530"/>
      <c r="B799" s="524" t="s">
        <v>1506</v>
      </c>
      <c r="C799" s="1247" t="s">
        <v>1507</v>
      </c>
      <c r="D799" s="1247"/>
      <c r="E799" s="1247"/>
      <c r="F799" s="1247"/>
      <c r="G799" s="1247"/>
      <c r="H799" s="525" t="s">
        <v>1164</v>
      </c>
      <c r="I799" s="537">
        <v>3.0000000000000001E-5</v>
      </c>
      <c r="J799" s="526"/>
      <c r="K799" s="569">
        <v>3.7439999999999999E-4</v>
      </c>
      <c r="L799" s="542">
        <v>60258.2</v>
      </c>
      <c r="M799" s="539">
        <v>1.1299999999999999</v>
      </c>
      <c r="N799" s="534">
        <v>68091.77</v>
      </c>
      <c r="O799" s="526"/>
      <c r="P799" s="529">
        <v>25.49</v>
      </c>
    </row>
    <row r="800" spans="1:16" x14ac:dyDescent="0.25">
      <c r="A800" s="530"/>
      <c r="B800" s="524" t="s">
        <v>1508</v>
      </c>
      <c r="C800" s="1247" t="s">
        <v>1509</v>
      </c>
      <c r="D800" s="1247"/>
      <c r="E800" s="1247"/>
      <c r="F800" s="1247"/>
      <c r="G800" s="1247"/>
      <c r="H800" s="525" t="s">
        <v>1164</v>
      </c>
      <c r="I800" s="537">
        <v>1.9400000000000001E-3</v>
      </c>
      <c r="J800" s="526"/>
      <c r="K800" s="569">
        <v>2.4211199999999999E-2</v>
      </c>
      <c r="L800" s="542">
        <v>136760</v>
      </c>
      <c r="M800" s="539">
        <v>1.17</v>
      </c>
      <c r="N800" s="534">
        <v>160009.20000000001</v>
      </c>
      <c r="O800" s="526"/>
      <c r="P800" s="529">
        <v>3874.01</v>
      </c>
    </row>
    <row r="801" spans="1:16" x14ac:dyDescent="0.25">
      <c r="A801" s="530"/>
      <c r="B801" s="524" t="s">
        <v>1510</v>
      </c>
      <c r="C801" s="1247" t="s">
        <v>1511</v>
      </c>
      <c r="D801" s="1247"/>
      <c r="E801" s="1247"/>
      <c r="F801" s="1247"/>
      <c r="G801" s="1247"/>
      <c r="H801" s="525" t="s">
        <v>1164</v>
      </c>
      <c r="I801" s="537">
        <v>3.1E-4</v>
      </c>
      <c r="J801" s="526"/>
      <c r="K801" s="569">
        <v>3.8687999999999999E-3</v>
      </c>
      <c r="L801" s="542">
        <v>51280.15</v>
      </c>
      <c r="M801" s="539">
        <v>1.68</v>
      </c>
      <c r="N801" s="534">
        <v>86150.65</v>
      </c>
      <c r="O801" s="526"/>
      <c r="P801" s="529">
        <v>333.3</v>
      </c>
    </row>
    <row r="802" spans="1:16" x14ac:dyDescent="0.25">
      <c r="A802" s="530"/>
      <c r="B802" s="524" t="s">
        <v>1512</v>
      </c>
      <c r="C802" s="1247" t="s">
        <v>1513</v>
      </c>
      <c r="D802" s="1247"/>
      <c r="E802" s="1247"/>
      <c r="F802" s="1247"/>
      <c r="G802" s="1247"/>
      <c r="H802" s="525" t="s">
        <v>1164</v>
      </c>
      <c r="I802" s="535">
        <v>5.9999999999999995E-4</v>
      </c>
      <c r="J802" s="526"/>
      <c r="K802" s="574">
        <v>7.4879999999999999E-3</v>
      </c>
      <c r="L802" s="542">
        <v>98526.45</v>
      </c>
      <c r="M802" s="539">
        <v>1.45</v>
      </c>
      <c r="N802" s="534">
        <v>142863.35</v>
      </c>
      <c r="O802" s="526"/>
      <c r="P802" s="529">
        <v>1069.76</v>
      </c>
    </row>
    <row r="803" spans="1:16" x14ac:dyDescent="0.25">
      <c r="A803" s="544" t="s">
        <v>1239</v>
      </c>
      <c r="B803" s="545" t="s">
        <v>1514</v>
      </c>
      <c r="C803" s="1250" t="s">
        <v>1515</v>
      </c>
      <c r="D803" s="1250"/>
      <c r="E803" s="1250"/>
      <c r="F803" s="1250"/>
      <c r="G803" s="1250"/>
      <c r="H803" s="546" t="s">
        <v>1164</v>
      </c>
      <c r="I803" s="547">
        <v>1</v>
      </c>
      <c r="J803" s="548"/>
      <c r="K803" s="589">
        <v>12.48</v>
      </c>
      <c r="L803" s="550"/>
      <c r="M803" s="548"/>
      <c r="N803" s="550"/>
      <c r="O803" s="548"/>
      <c r="P803" s="551"/>
    </row>
    <row r="804" spans="1:16" x14ac:dyDescent="0.25">
      <c r="A804" s="552"/>
      <c r="B804" s="553"/>
      <c r="C804" s="1248" t="s">
        <v>1154</v>
      </c>
      <c r="D804" s="1248"/>
      <c r="E804" s="1248"/>
      <c r="F804" s="1248"/>
      <c r="G804" s="1248"/>
      <c r="H804" s="516"/>
      <c r="I804" s="517"/>
      <c r="J804" s="517"/>
      <c r="K804" s="517"/>
      <c r="L804" s="520"/>
      <c r="M804" s="517"/>
      <c r="N804" s="554"/>
      <c r="O804" s="517"/>
      <c r="P804" s="555">
        <v>196773.29</v>
      </c>
    </row>
    <row r="805" spans="1:16" x14ac:dyDescent="0.25">
      <c r="A805" s="540"/>
      <c r="B805" s="524"/>
      <c r="C805" s="1247" t="s">
        <v>1155</v>
      </c>
      <c r="D805" s="1247"/>
      <c r="E805" s="1247"/>
      <c r="F805" s="1247"/>
      <c r="G805" s="1247"/>
      <c r="H805" s="525"/>
      <c r="I805" s="526"/>
      <c r="J805" s="526"/>
      <c r="K805" s="526"/>
      <c r="L805" s="528"/>
      <c r="M805" s="526"/>
      <c r="N805" s="528"/>
      <c r="O805" s="526"/>
      <c r="P805" s="529">
        <v>169476</v>
      </c>
    </row>
    <row r="806" spans="1:16" x14ac:dyDescent="0.25">
      <c r="A806" s="540"/>
      <c r="B806" s="524" t="s">
        <v>1516</v>
      </c>
      <c r="C806" s="1247" t="s">
        <v>1517</v>
      </c>
      <c r="D806" s="1247"/>
      <c r="E806" s="1247"/>
      <c r="F806" s="1247"/>
      <c r="G806" s="1247"/>
      <c r="H806" s="525" t="s">
        <v>1158</v>
      </c>
      <c r="I806" s="543">
        <v>93</v>
      </c>
      <c r="J806" s="526"/>
      <c r="K806" s="543">
        <v>93</v>
      </c>
      <c r="L806" s="528"/>
      <c r="M806" s="526"/>
      <c r="N806" s="528"/>
      <c r="O806" s="526"/>
      <c r="P806" s="529">
        <v>157612.68</v>
      </c>
    </row>
    <row r="807" spans="1:16" x14ac:dyDescent="0.25">
      <c r="A807" s="540"/>
      <c r="B807" s="524" t="s">
        <v>1518</v>
      </c>
      <c r="C807" s="1247" t="s">
        <v>1519</v>
      </c>
      <c r="D807" s="1247"/>
      <c r="E807" s="1247"/>
      <c r="F807" s="1247"/>
      <c r="G807" s="1247"/>
      <c r="H807" s="525" t="s">
        <v>1158</v>
      </c>
      <c r="I807" s="543">
        <v>62</v>
      </c>
      <c r="J807" s="526"/>
      <c r="K807" s="543">
        <v>62</v>
      </c>
      <c r="L807" s="528"/>
      <c r="M807" s="526"/>
      <c r="N807" s="528"/>
      <c r="O807" s="526"/>
      <c r="P807" s="529">
        <v>105075.12</v>
      </c>
    </row>
    <row r="808" spans="1:16" x14ac:dyDescent="0.25">
      <c r="A808" s="556"/>
      <c r="B808" s="557"/>
      <c r="C808" s="1248" t="s">
        <v>1161</v>
      </c>
      <c r="D808" s="1248"/>
      <c r="E808" s="1248"/>
      <c r="F808" s="1248"/>
      <c r="G808" s="1248"/>
      <c r="H808" s="516"/>
      <c r="I808" s="517"/>
      <c r="J808" s="517"/>
      <c r="K808" s="517"/>
      <c r="L808" s="520"/>
      <c r="M808" s="517"/>
      <c r="N808" s="554">
        <v>36815.79</v>
      </c>
      <c r="O808" s="517"/>
      <c r="P808" s="555">
        <v>459461.09</v>
      </c>
    </row>
    <row r="809" spans="1:16" x14ac:dyDescent="0.25">
      <c r="A809" s="558"/>
      <c r="B809" s="559"/>
      <c r="C809" s="559"/>
      <c r="D809" s="559"/>
      <c r="E809" s="559"/>
      <c r="F809" s="559"/>
      <c r="G809" s="559"/>
      <c r="H809" s="560"/>
      <c r="I809" s="561"/>
      <c r="J809" s="561"/>
      <c r="K809" s="561"/>
      <c r="L809" s="562"/>
      <c r="M809" s="561"/>
      <c r="N809" s="562"/>
      <c r="O809" s="561"/>
      <c r="P809" s="563"/>
    </row>
    <row r="810" spans="1:16" x14ac:dyDescent="0.25">
      <c r="A810" s="514" t="s">
        <v>1520</v>
      </c>
      <c r="B810" s="515" t="s">
        <v>1521</v>
      </c>
      <c r="C810" s="1249" t="s">
        <v>1522</v>
      </c>
      <c r="D810" s="1249"/>
      <c r="E810" s="1249"/>
      <c r="F810" s="1249"/>
      <c r="G810" s="1249"/>
      <c r="H810" s="516" t="s">
        <v>1164</v>
      </c>
      <c r="I810" s="517">
        <v>12.48</v>
      </c>
      <c r="J810" s="518">
        <v>1</v>
      </c>
      <c r="K810" s="570">
        <v>12.48</v>
      </c>
      <c r="L810" s="554">
        <v>115095.05</v>
      </c>
      <c r="M810" s="570">
        <v>1.23</v>
      </c>
      <c r="N810" s="564">
        <v>141566.91</v>
      </c>
      <c r="O810" s="517"/>
      <c r="P810" s="555">
        <v>1766755.04</v>
      </c>
    </row>
    <row r="811" spans="1:16" x14ac:dyDescent="0.25">
      <c r="A811" s="556"/>
      <c r="B811" s="557"/>
      <c r="C811" s="1248" t="s">
        <v>1161</v>
      </c>
      <c r="D811" s="1248"/>
      <c r="E811" s="1248"/>
      <c r="F811" s="1248"/>
      <c r="G811" s="1248"/>
      <c r="H811" s="516"/>
      <c r="I811" s="517"/>
      <c r="J811" s="517"/>
      <c r="K811" s="517"/>
      <c r="L811" s="520"/>
      <c r="M811" s="517"/>
      <c r="N811" s="520"/>
      <c r="O811" s="517"/>
      <c r="P811" s="555">
        <v>1766755.04</v>
      </c>
    </row>
    <row r="812" spans="1:16" x14ac:dyDescent="0.25">
      <c r="A812" s="558"/>
      <c r="B812" s="559"/>
      <c r="C812" s="559"/>
      <c r="D812" s="559"/>
      <c r="E812" s="559"/>
      <c r="F812" s="559"/>
      <c r="G812" s="559"/>
      <c r="H812" s="560"/>
      <c r="I812" s="561"/>
      <c r="J812" s="561"/>
      <c r="K812" s="561"/>
      <c r="L812" s="562"/>
      <c r="M812" s="561"/>
      <c r="N812" s="562"/>
      <c r="O812" s="561"/>
      <c r="P812" s="563"/>
    </row>
    <row r="813" spans="1:16" x14ac:dyDescent="0.25">
      <c r="A813" s="1251" t="s">
        <v>1523</v>
      </c>
      <c r="B813" s="1252"/>
      <c r="C813" s="1252"/>
      <c r="D813" s="1252"/>
      <c r="E813" s="1252"/>
      <c r="F813" s="1252"/>
      <c r="G813" s="1252"/>
      <c r="H813" s="1252"/>
      <c r="I813" s="1252"/>
      <c r="J813" s="1252"/>
      <c r="K813" s="1252"/>
      <c r="L813" s="1252"/>
      <c r="M813" s="1252"/>
      <c r="N813" s="1252"/>
      <c r="O813" s="1252"/>
      <c r="P813" s="1253"/>
    </row>
    <row r="814" spans="1:16" x14ac:dyDescent="0.25">
      <c r="A814" s="1251" t="s">
        <v>1524</v>
      </c>
      <c r="B814" s="1252"/>
      <c r="C814" s="1252"/>
      <c r="D814" s="1252"/>
      <c r="E814" s="1252"/>
      <c r="F814" s="1252"/>
      <c r="G814" s="1252"/>
      <c r="H814" s="1252"/>
      <c r="I814" s="1252"/>
      <c r="J814" s="1252"/>
      <c r="K814" s="1252"/>
      <c r="L814" s="1252"/>
      <c r="M814" s="1252"/>
      <c r="N814" s="1252"/>
      <c r="O814" s="1252"/>
      <c r="P814" s="1253"/>
    </row>
    <row r="815" spans="1:16" x14ac:dyDescent="0.25">
      <c r="A815" s="514" t="s">
        <v>1525</v>
      </c>
      <c r="B815" s="515" t="s">
        <v>1283</v>
      </c>
      <c r="C815" s="1249" t="s">
        <v>1284</v>
      </c>
      <c r="D815" s="1249"/>
      <c r="E815" s="1249"/>
      <c r="F815" s="1249"/>
      <c r="G815" s="1249"/>
      <c r="H815" s="516" t="s">
        <v>1217</v>
      </c>
      <c r="I815" s="517">
        <v>103.98191</v>
      </c>
      <c r="J815" s="518">
        <v>1</v>
      </c>
      <c r="K815" s="590">
        <v>103.98191</v>
      </c>
      <c r="L815" s="520"/>
      <c r="M815" s="517"/>
      <c r="N815" s="521"/>
      <c r="O815" s="517"/>
      <c r="P815" s="522"/>
    </row>
    <row r="816" spans="1:16" x14ac:dyDescent="0.25">
      <c r="A816" s="523"/>
      <c r="B816" s="524" t="s">
        <v>23</v>
      </c>
      <c r="C816" s="1247" t="s">
        <v>1203</v>
      </c>
      <c r="D816" s="1247"/>
      <c r="E816" s="1247"/>
      <c r="F816" s="1247"/>
      <c r="G816" s="1247"/>
      <c r="H816" s="525" t="s">
        <v>1148</v>
      </c>
      <c r="I816" s="526"/>
      <c r="J816" s="526"/>
      <c r="K816" s="574">
        <v>2973.8826260000001</v>
      </c>
      <c r="L816" s="528"/>
      <c r="M816" s="526"/>
      <c r="N816" s="528"/>
      <c r="O816" s="526"/>
      <c r="P816" s="529">
        <v>823200.45</v>
      </c>
    </row>
    <row r="817" spans="1:16" x14ac:dyDescent="0.25">
      <c r="A817" s="530"/>
      <c r="B817" s="524" t="s">
        <v>1285</v>
      </c>
      <c r="C817" s="1247" t="s">
        <v>1286</v>
      </c>
      <c r="D817" s="1247"/>
      <c r="E817" s="1247"/>
      <c r="F817" s="1247"/>
      <c r="G817" s="1247"/>
      <c r="H817" s="525" t="s">
        <v>1148</v>
      </c>
      <c r="I817" s="531">
        <v>28.6</v>
      </c>
      <c r="J817" s="526"/>
      <c r="K817" s="574">
        <v>2973.8826260000001</v>
      </c>
      <c r="L817" s="532"/>
      <c r="M817" s="533"/>
      <c r="N817" s="534">
        <v>276.81</v>
      </c>
      <c r="O817" s="526"/>
      <c r="P817" s="529">
        <v>823200.45</v>
      </c>
    </row>
    <row r="818" spans="1:16" x14ac:dyDescent="0.25">
      <c r="A818" s="523"/>
      <c r="B818" s="524" t="s">
        <v>28</v>
      </c>
      <c r="C818" s="1247" t="s">
        <v>132</v>
      </c>
      <c r="D818" s="1247"/>
      <c r="E818" s="1247"/>
      <c r="F818" s="1247"/>
      <c r="G818" s="1247"/>
      <c r="H818" s="525"/>
      <c r="I818" s="526"/>
      <c r="J818" s="526"/>
      <c r="K818" s="526"/>
      <c r="L818" s="528"/>
      <c r="M818" s="526"/>
      <c r="N818" s="528"/>
      <c r="O818" s="526"/>
      <c r="P818" s="529">
        <v>3704093.48</v>
      </c>
    </row>
    <row r="819" spans="1:16" x14ac:dyDescent="0.25">
      <c r="A819" s="523"/>
      <c r="B819" s="524"/>
      <c r="C819" s="1247" t="s">
        <v>1147</v>
      </c>
      <c r="D819" s="1247"/>
      <c r="E819" s="1247"/>
      <c r="F819" s="1247"/>
      <c r="G819" s="1247"/>
      <c r="H819" s="525" t="s">
        <v>1148</v>
      </c>
      <c r="I819" s="526"/>
      <c r="J819" s="526"/>
      <c r="K819" s="569">
        <v>2406.1413974000002</v>
      </c>
      <c r="L819" s="528"/>
      <c r="M819" s="526"/>
      <c r="N819" s="528"/>
      <c r="O819" s="526"/>
      <c r="P819" s="529">
        <v>888987.73</v>
      </c>
    </row>
    <row r="820" spans="1:16" x14ac:dyDescent="0.25">
      <c r="A820" s="530"/>
      <c r="B820" s="524" t="s">
        <v>1233</v>
      </c>
      <c r="C820" s="1247" t="s">
        <v>1234</v>
      </c>
      <c r="D820" s="1247"/>
      <c r="E820" s="1247"/>
      <c r="F820" s="1247"/>
      <c r="G820" s="1247"/>
      <c r="H820" s="525" t="s">
        <v>1151</v>
      </c>
      <c r="I820" s="536">
        <v>2.35</v>
      </c>
      <c r="J820" s="526"/>
      <c r="K820" s="569">
        <v>244.35748849999999</v>
      </c>
      <c r="L820" s="538">
        <v>828.16</v>
      </c>
      <c r="M820" s="539">
        <v>1.36</v>
      </c>
      <c r="N820" s="534">
        <v>1126.3</v>
      </c>
      <c r="O820" s="526"/>
      <c r="P820" s="529">
        <v>275219.84000000003</v>
      </c>
    </row>
    <row r="821" spans="1:16" x14ac:dyDescent="0.25">
      <c r="A821" s="540"/>
      <c r="B821" s="524" t="s">
        <v>1191</v>
      </c>
      <c r="C821" s="1247" t="s">
        <v>1192</v>
      </c>
      <c r="D821" s="1247"/>
      <c r="E821" s="1247"/>
      <c r="F821" s="1247"/>
      <c r="G821" s="1247"/>
      <c r="H821" s="525" t="s">
        <v>1148</v>
      </c>
      <c r="I821" s="536">
        <v>2.35</v>
      </c>
      <c r="J821" s="526"/>
      <c r="K821" s="569">
        <v>244.35748849999999</v>
      </c>
      <c r="L821" s="528"/>
      <c r="M821" s="526"/>
      <c r="N821" s="541">
        <v>373.94</v>
      </c>
      <c r="O821" s="526"/>
      <c r="P821" s="529">
        <v>91375.039999999994</v>
      </c>
    </row>
    <row r="822" spans="1:16" x14ac:dyDescent="0.25">
      <c r="A822" s="530"/>
      <c r="B822" s="524" t="s">
        <v>1220</v>
      </c>
      <c r="C822" s="1247" t="s">
        <v>1221</v>
      </c>
      <c r="D822" s="1247"/>
      <c r="E822" s="1247"/>
      <c r="F822" s="1247"/>
      <c r="G822" s="1247"/>
      <c r="H822" s="525" t="s">
        <v>1151</v>
      </c>
      <c r="I822" s="536">
        <v>0.36</v>
      </c>
      <c r="J822" s="526"/>
      <c r="K822" s="569">
        <v>37.433487599999999</v>
      </c>
      <c r="L822" s="542">
        <v>1933</v>
      </c>
      <c r="M822" s="539">
        <v>1.26</v>
      </c>
      <c r="N822" s="534">
        <v>2435.58</v>
      </c>
      <c r="O822" s="526"/>
      <c r="P822" s="529">
        <v>91172.25</v>
      </c>
    </row>
    <row r="823" spans="1:16" x14ac:dyDescent="0.25">
      <c r="A823" s="540"/>
      <c r="B823" s="524" t="s">
        <v>1152</v>
      </c>
      <c r="C823" s="1247" t="s">
        <v>1153</v>
      </c>
      <c r="D823" s="1247"/>
      <c r="E823" s="1247"/>
      <c r="F823" s="1247"/>
      <c r="G823" s="1247"/>
      <c r="H823" s="525" t="s">
        <v>1148</v>
      </c>
      <c r="I823" s="536">
        <v>0.36</v>
      </c>
      <c r="J823" s="526"/>
      <c r="K823" s="569">
        <v>37.433487599999999</v>
      </c>
      <c r="L823" s="528"/>
      <c r="M823" s="526"/>
      <c r="N823" s="541">
        <v>437.08</v>
      </c>
      <c r="O823" s="526"/>
      <c r="P823" s="529">
        <v>16361.43</v>
      </c>
    </row>
    <row r="824" spans="1:16" x14ac:dyDescent="0.25">
      <c r="A824" s="530"/>
      <c r="B824" s="524" t="s">
        <v>1287</v>
      </c>
      <c r="C824" s="1247" t="s">
        <v>1288</v>
      </c>
      <c r="D824" s="1247"/>
      <c r="E824" s="1247"/>
      <c r="F824" s="1247"/>
      <c r="G824" s="1247"/>
      <c r="H824" s="525" t="s">
        <v>1151</v>
      </c>
      <c r="I824" s="536">
        <v>3.69</v>
      </c>
      <c r="J824" s="526"/>
      <c r="K824" s="569">
        <v>383.69324790000002</v>
      </c>
      <c r="L824" s="532"/>
      <c r="M824" s="533"/>
      <c r="N824" s="534">
        <v>1610.79</v>
      </c>
      <c r="O824" s="526"/>
      <c r="P824" s="529">
        <v>618049.25</v>
      </c>
    </row>
    <row r="825" spans="1:16" x14ac:dyDescent="0.25">
      <c r="A825" s="540"/>
      <c r="B825" s="524" t="s">
        <v>1191</v>
      </c>
      <c r="C825" s="1247" t="s">
        <v>1192</v>
      </c>
      <c r="D825" s="1247"/>
      <c r="E825" s="1247"/>
      <c r="F825" s="1247"/>
      <c r="G825" s="1247"/>
      <c r="H825" s="525" t="s">
        <v>1148</v>
      </c>
      <c r="I825" s="536">
        <v>3.69</v>
      </c>
      <c r="J825" s="526"/>
      <c r="K825" s="569">
        <v>383.69324790000002</v>
      </c>
      <c r="L825" s="528"/>
      <c r="M825" s="526"/>
      <c r="N825" s="541">
        <v>373.94</v>
      </c>
      <c r="O825" s="526"/>
      <c r="P825" s="529">
        <v>143478.25</v>
      </c>
    </row>
    <row r="826" spans="1:16" x14ac:dyDescent="0.25">
      <c r="A826" s="530"/>
      <c r="B826" s="524" t="s">
        <v>1289</v>
      </c>
      <c r="C826" s="1247" t="s">
        <v>1290</v>
      </c>
      <c r="D826" s="1247"/>
      <c r="E826" s="1247"/>
      <c r="F826" s="1247"/>
      <c r="G826" s="1247"/>
      <c r="H826" s="525" t="s">
        <v>1151</v>
      </c>
      <c r="I826" s="536">
        <v>9.49</v>
      </c>
      <c r="J826" s="526"/>
      <c r="K826" s="569">
        <v>986.78832590000002</v>
      </c>
      <c r="L826" s="532"/>
      <c r="M826" s="533"/>
      <c r="N826" s="534">
        <v>1509.52</v>
      </c>
      <c r="O826" s="526"/>
      <c r="P826" s="529">
        <v>1489576.71</v>
      </c>
    </row>
    <row r="827" spans="1:16" x14ac:dyDescent="0.25">
      <c r="A827" s="540"/>
      <c r="B827" s="524" t="s">
        <v>1191</v>
      </c>
      <c r="C827" s="1247" t="s">
        <v>1192</v>
      </c>
      <c r="D827" s="1247"/>
      <c r="E827" s="1247"/>
      <c r="F827" s="1247"/>
      <c r="G827" s="1247"/>
      <c r="H827" s="525" t="s">
        <v>1148</v>
      </c>
      <c r="I827" s="536">
        <v>9.49</v>
      </c>
      <c r="J827" s="526"/>
      <c r="K827" s="569">
        <v>986.78832590000002</v>
      </c>
      <c r="L827" s="528"/>
      <c r="M827" s="526"/>
      <c r="N827" s="541">
        <v>373.94</v>
      </c>
      <c r="O827" s="526"/>
      <c r="P827" s="529">
        <v>368999.63</v>
      </c>
    </row>
    <row r="828" spans="1:16" x14ac:dyDescent="0.25">
      <c r="A828" s="530"/>
      <c r="B828" s="524" t="s">
        <v>1291</v>
      </c>
      <c r="C828" s="1247" t="s">
        <v>1292</v>
      </c>
      <c r="D828" s="1247"/>
      <c r="E828" s="1247"/>
      <c r="F828" s="1247"/>
      <c r="G828" s="1247"/>
      <c r="H828" s="525" t="s">
        <v>1151</v>
      </c>
      <c r="I828" s="536">
        <v>4.6500000000000004</v>
      </c>
      <c r="J828" s="526"/>
      <c r="K828" s="569">
        <v>483.51588149999998</v>
      </c>
      <c r="L828" s="532"/>
      <c r="M828" s="533"/>
      <c r="N828" s="534">
        <v>1803.28</v>
      </c>
      <c r="O828" s="526"/>
      <c r="P828" s="529">
        <v>871914.52</v>
      </c>
    </row>
    <row r="829" spans="1:16" x14ac:dyDescent="0.25">
      <c r="A829" s="540"/>
      <c r="B829" s="524" t="s">
        <v>1191</v>
      </c>
      <c r="C829" s="1247" t="s">
        <v>1192</v>
      </c>
      <c r="D829" s="1247"/>
      <c r="E829" s="1247"/>
      <c r="F829" s="1247"/>
      <c r="G829" s="1247"/>
      <c r="H829" s="525" t="s">
        <v>1148</v>
      </c>
      <c r="I829" s="536">
        <v>4.6500000000000004</v>
      </c>
      <c r="J829" s="526"/>
      <c r="K829" s="569">
        <v>483.51588149999998</v>
      </c>
      <c r="L829" s="528"/>
      <c r="M829" s="526"/>
      <c r="N829" s="541">
        <v>373.94</v>
      </c>
      <c r="O829" s="526"/>
      <c r="P829" s="529">
        <v>180805.93</v>
      </c>
    </row>
    <row r="830" spans="1:16" x14ac:dyDescent="0.25">
      <c r="A830" s="530"/>
      <c r="B830" s="524" t="s">
        <v>1206</v>
      </c>
      <c r="C830" s="1247" t="s">
        <v>1207</v>
      </c>
      <c r="D830" s="1247"/>
      <c r="E830" s="1247"/>
      <c r="F830" s="1247"/>
      <c r="G830" s="1247"/>
      <c r="H830" s="525" t="s">
        <v>1151</v>
      </c>
      <c r="I830" s="531">
        <v>2.6</v>
      </c>
      <c r="J830" s="526"/>
      <c r="K830" s="574">
        <v>270.35296599999998</v>
      </c>
      <c r="L830" s="542">
        <v>1043.1400000000001</v>
      </c>
      <c r="M830" s="539">
        <v>1.27</v>
      </c>
      <c r="N830" s="534">
        <v>1324.79</v>
      </c>
      <c r="O830" s="526"/>
      <c r="P830" s="529">
        <v>358160.91</v>
      </c>
    </row>
    <row r="831" spans="1:16" x14ac:dyDescent="0.25">
      <c r="A831" s="540"/>
      <c r="B831" s="524" t="s">
        <v>1208</v>
      </c>
      <c r="C831" s="1247" t="s">
        <v>1209</v>
      </c>
      <c r="D831" s="1247"/>
      <c r="E831" s="1247"/>
      <c r="F831" s="1247"/>
      <c r="G831" s="1247"/>
      <c r="H831" s="525" t="s">
        <v>1148</v>
      </c>
      <c r="I831" s="531">
        <v>2.6</v>
      </c>
      <c r="J831" s="526"/>
      <c r="K831" s="574">
        <v>270.35296599999998</v>
      </c>
      <c r="L831" s="528"/>
      <c r="M831" s="526"/>
      <c r="N831" s="541">
        <v>325.38</v>
      </c>
      <c r="O831" s="526"/>
      <c r="P831" s="529">
        <v>87967.45</v>
      </c>
    </row>
    <row r="832" spans="1:16" x14ac:dyDescent="0.25">
      <c r="A832" s="523"/>
      <c r="B832" s="524" t="s">
        <v>36</v>
      </c>
      <c r="C832" s="1247" t="s">
        <v>134</v>
      </c>
      <c r="D832" s="1247"/>
      <c r="E832" s="1247"/>
      <c r="F832" s="1247"/>
      <c r="G832" s="1247"/>
      <c r="H832" s="525"/>
      <c r="I832" s="526"/>
      <c r="J832" s="526"/>
      <c r="K832" s="526"/>
      <c r="L832" s="528"/>
      <c r="M832" s="526"/>
      <c r="N832" s="528"/>
      <c r="O832" s="526"/>
      <c r="P832" s="529">
        <v>20796.38</v>
      </c>
    </row>
    <row r="833" spans="1:16" x14ac:dyDescent="0.25">
      <c r="A833" s="530"/>
      <c r="B833" s="524" t="s">
        <v>1210</v>
      </c>
      <c r="C833" s="1247" t="s">
        <v>1211</v>
      </c>
      <c r="D833" s="1247"/>
      <c r="E833" s="1247"/>
      <c r="F833" s="1247"/>
      <c r="G833" s="1247"/>
      <c r="H833" s="525" t="s">
        <v>1212</v>
      </c>
      <c r="I833" s="543">
        <v>20</v>
      </c>
      <c r="J833" s="526"/>
      <c r="K833" s="535">
        <v>2079.6381999999999</v>
      </c>
      <c r="L833" s="538">
        <v>35.71</v>
      </c>
      <c r="M833" s="539">
        <v>0.28000000000000003</v>
      </c>
      <c r="N833" s="534">
        <v>10</v>
      </c>
      <c r="O833" s="526"/>
      <c r="P833" s="529">
        <v>20796.38</v>
      </c>
    </row>
    <row r="834" spans="1:16" x14ac:dyDescent="0.25">
      <c r="A834" s="544" t="s">
        <v>1239</v>
      </c>
      <c r="B834" s="545" t="s">
        <v>1293</v>
      </c>
      <c r="C834" s="1250" t="s">
        <v>1294</v>
      </c>
      <c r="D834" s="1250"/>
      <c r="E834" s="1250"/>
      <c r="F834" s="1250"/>
      <c r="G834" s="1250"/>
      <c r="H834" s="546" t="s">
        <v>1212</v>
      </c>
      <c r="I834" s="547">
        <v>189</v>
      </c>
      <c r="J834" s="548"/>
      <c r="K834" s="591">
        <v>19652.580989999999</v>
      </c>
      <c r="L834" s="550"/>
      <c r="M834" s="548"/>
      <c r="N834" s="550"/>
      <c r="O834" s="548"/>
      <c r="P834" s="551"/>
    </row>
    <row r="835" spans="1:16" x14ac:dyDescent="0.25">
      <c r="A835" s="552"/>
      <c r="B835" s="553"/>
      <c r="C835" s="1248" t="s">
        <v>1154</v>
      </c>
      <c r="D835" s="1248"/>
      <c r="E835" s="1248"/>
      <c r="F835" s="1248"/>
      <c r="G835" s="1248"/>
      <c r="H835" s="516"/>
      <c r="I835" s="517"/>
      <c r="J835" s="517"/>
      <c r="K835" s="517"/>
      <c r="L835" s="520"/>
      <c r="M835" s="517"/>
      <c r="N835" s="554"/>
      <c r="O835" s="517"/>
      <c r="P835" s="555">
        <v>5437078.04</v>
      </c>
    </row>
    <row r="836" spans="1:16" x14ac:dyDescent="0.25">
      <c r="A836" s="540"/>
      <c r="B836" s="524"/>
      <c r="C836" s="1247" t="s">
        <v>1155</v>
      </c>
      <c r="D836" s="1247"/>
      <c r="E836" s="1247"/>
      <c r="F836" s="1247"/>
      <c r="G836" s="1247"/>
      <c r="H836" s="525"/>
      <c r="I836" s="526"/>
      <c r="J836" s="526"/>
      <c r="K836" s="526"/>
      <c r="L836" s="528"/>
      <c r="M836" s="526"/>
      <c r="N836" s="528"/>
      <c r="O836" s="526"/>
      <c r="P836" s="529">
        <v>1712188.18</v>
      </c>
    </row>
    <row r="837" spans="1:16" x14ac:dyDescent="0.25">
      <c r="A837" s="540"/>
      <c r="B837" s="524" t="s">
        <v>1295</v>
      </c>
      <c r="C837" s="1247" t="s">
        <v>1296</v>
      </c>
      <c r="D837" s="1247"/>
      <c r="E837" s="1247"/>
      <c r="F837" s="1247"/>
      <c r="G837" s="1247"/>
      <c r="H837" s="525" t="s">
        <v>1158</v>
      </c>
      <c r="I837" s="543">
        <v>147</v>
      </c>
      <c r="J837" s="526"/>
      <c r="K837" s="543">
        <v>147</v>
      </c>
      <c r="L837" s="528"/>
      <c r="M837" s="526"/>
      <c r="N837" s="528"/>
      <c r="O837" s="526"/>
      <c r="P837" s="529">
        <v>2516916.62</v>
      </c>
    </row>
    <row r="838" spans="1:16" x14ac:dyDescent="0.25">
      <c r="A838" s="540"/>
      <c r="B838" s="524" t="s">
        <v>1297</v>
      </c>
      <c r="C838" s="1247" t="s">
        <v>1298</v>
      </c>
      <c r="D838" s="1247"/>
      <c r="E838" s="1247"/>
      <c r="F838" s="1247"/>
      <c r="G838" s="1247"/>
      <c r="H838" s="525" t="s">
        <v>1158</v>
      </c>
      <c r="I838" s="543">
        <v>134</v>
      </c>
      <c r="J838" s="526"/>
      <c r="K838" s="543">
        <v>134</v>
      </c>
      <c r="L838" s="528"/>
      <c r="M838" s="526"/>
      <c r="N838" s="528"/>
      <c r="O838" s="526"/>
      <c r="P838" s="529">
        <v>2294332.16</v>
      </c>
    </row>
    <row r="839" spans="1:16" x14ac:dyDescent="0.25">
      <c r="A839" s="556"/>
      <c r="B839" s="557"/>
      <c r="C839" s="1248" t="s">
        <v>1161</v>
      </c>
      <c r="D839" s="1248"/>
      <c r="E839" s="1248"/>
      <c r="F839" s="1248"/>
      <c r="G839" s="1248"/>
      <c r="H839" s="516"/>
      <c r="I839" s="517"/>
      <c r="J839" s="517"/>
      <c r="K839" s="517"/>
      <c r="L839" s="520"/>
      <c r="M839" s="517"/>
      <c r="N839" s="554">
        <v>98558.75</v>
      </c>
      <c r="O839" s="517"/>
      <c r="P839" s="555">
        <v>10248326.82</v>
      </c>
    </row>
    <row r="840" spans="1:16" x14ac:dyDescent="0.25">
      <c r="A840" s="558"/>
      <c r="B840" s="559"/>
      <c r="C840" s="559"/>
      <c r="D840" s="559"/>
      <c r="E840" s="559"/>
      <c r="F840" s="559"/>
      <c r="G840" s="559"/>
      <c r="H840" s="560"/>
      <c r="I840" s="561"/>
      <c r="J840" s="561"/>
      <c r="K840" s="561"/>
      <c r="L840" s="562"/>
      <c r="M840" s="561"/>
      <c r="N840" s="562"/>
      <c r="O840" s="561"/>
      <c r="P840" s="563"/>
    </row>
    <row r="841" spans="1:16" x14ac:dyDescent="0.25">
      <c r="A841" s="514" t="s">
        <v>1526</v>
      </c>
      <c r="B841" s="515" t="s">
        <v>1299</v>
      </c>
      <c r="C841" s="1249" t="s">
        <v>1300</v>
      </c>
      <c r="D841" s="1249"/>
      <c r="E841" s="1249"/>
      <c r="F841" s="1249"/>
      <c r="G841" s="1249"/>
      <c r="H841" s="516" t="s">
        <v>1212</v>
      </c>
      <c r="I841" s="517">
        <v>19652.580989999999</v>
      </c>
      <c r="J841" s="518">
        <v>1</v>
      </c>
      <c r="K841" s="590">
        <v>19652.580989999999</v>
      </c>
      <c r="L841" s="520"/>
      <c r="M841" s="517"/>
      <c r="N841" s="564">
        <v>1103.6099999999999</v>
      </c>
      <c r="O841" s="517"/>
      <c r="P841" s="555">
        <v>21688784.91</v>
      </c>
    </row>
    <row r="842" spans="1:16" x14ac:dyDescent="0.25">
      <c r="A842" s="540" t="s">
        <v>1526</v>
      </c>
      <c r="B842" s="524" t="s">
        <v>1299</v>
      </c>
      <c r="C842" s="1247" t="s">
        <v>1301</v>
      </c>
      <c r="D842" s="1247"/>
      <c r="E842" s="1247"/>
      <c r="F842" s="1247"/>
      <c r="G842" s="1247"/>
      <c r="H842" s="525" t="s">
        <v>1212</v>
      </c>
      <c r="I842" s="537">
        <v>19652.580989999999</v>
      </c>
      <c r="J842" s="526"/>
      <c r="K842" s="537">
        <v>19652.580989999999</v>
      </c>
      <c r="L842" s="534">
        <v>1839.35</v>
      </c>
      <c r="M842" s="531">
        <v>0.6</v>
      </c>
      <c r="N842" s="534">
        <v>1103.6099999999999</v>
      </c>
      <c r="O842" s="526"/>
      <c r="P842" s="529">
        <v>21688784.91</v>
      </c>
    </row>
    <row r="843" spans="1:16" ht="22.5" x14ac:dyDescent="0.25">
      <c r="A843" s="540" t="s">
        <v>1527</v>
      </c>
      <c r="B843" s="524" t="s">
        <v>1302</v>
      </c>
      <c r="C843" s="1247" t="s">
        <v>1303</v>
      </c>
      <c r="D843" s="1247"/>
      <c r="E843" s="1247"/>
      <c r="F843" s="1247"/>
      <c r="G843" s="1247"/>
      <c r="H843" s="525" t="s">
        <v>1304</v>
      </c>
      <c r="I843" s="526"/>
      <c r="J843" s="526"/>
      <c r="K843" s="535">
        <v>28299.7166</v>
      </c>
      <c r="L843" s="528"/>
      <c r="M843" s="526"/>
      <c r="N843" s="541">
        <v>155.02000000000001</v>
      </c>
      <c r="O843" s="543">
        <v>-1</v>
      </c>
      <c r="P843" s="529">
        <v>-4387022.07</v>
      </c>
    </row>
    <row r="844" spans="1:16" ht="22.5" x14ac:dyDescent="0.25">
      <c r="A844" s="540" t="s">
        <v>1528</v>
      </c>
      <c r="B844" s="524" t="s">
        <v>1305</v>
      </c>
      <c r="C844" s="1247" t="s">
        <v>1306</v>
      </c>
      <c r="D844" s="1247"/>
      <c r="E844" s="1247"/>
      <c r="F844" s="1247"/>
      <c r="G844" s="1247"/>
      <c r="H844" s="525" t="s">
        <v>1304</v>
      </c>
      <c r="I844" s="526"/>
      <c r="J844" s="526"/>
      <c r="K844" s="535">
        <v>28299.7166</v>
      </c>
      <c r="L844" s="528"/>
      <c r="M844" s="526"/>
      <c r="N844" s="541">
        <v>298.58</v>
      </c>
      <c r="O844" s="526"/>
      <c r="P844" s="529">
        <v>8449729.3800000008</v>
      </c>
    </row>
    <row r="845" spans="1:16" x14ac:dyDescent="0.25">
      <c r="A845" s="556"/>
      <c r="B845" s="557"/>
      <c r="C845" s="1248" t="s">
        <v>1161</v>
      </c>
      <c r="D845" s="1248"/>
      <c r="E845" s="1248"/>
      <c r="F845" s="1248"/>
      <c r="G845" s="1248"/>
      <c r="H845" s="516"/>
      <c r="I845" s="517"/>
      <c r="J845" s="517"/>
      <c r="K845" s="517"/>
      <c r="L845" s="520"/>
      <c r="M845" s="517"/>
      <c r="N845" s="520"/>
      <c r="O845" s="517"/>
      <c r="P845" s="555">
        <v>25751492.219999999</v>
      </c>
    </row>
    <row r="846" spans="1:16" x14ac:dyDescent="0.25">
      <c r="A846" s="558"/>
      <c r="B846" s="559"/>
      <c r="C846" s="559"/>
      <c r="D846" s="559"/>
      <c r="E846" s="559"/>
      <c r="F846" s="559"/>
      <c r="G846" s="559"/>
      <c r="H846" s="560"/>
      <c r="I846" s="561"/>
      <c r="J846" s="561"/>
      <c r="K846" s="561"/>
      <c r="L846" s="562"/>
      <c r="M846" s="561"/>
      <c r="N846" s="562"/>
      <c r="O846" s="561"/>
      <c r="P846" s="563"/>
    </row>
    <row r="847" spans="1:16" x14ac:dyDescent="0.25">
      <c r="A847" s="1251" t="s">
        <v>1529</v>
      </c>
      <c r="B847" s="1252"/>
      <c r="C847" s="1252"/>
      <c r="D847" s="1252"/>
      <c r="E847" s="1252"/>
      <c r="F847" s="1252"/>
      <c r="G847" s="1252"/>
      <c r="H847" s="1252"/>
      <c r="I847" s="1252"/>
      <c r="J847" s="1252"/>
      <c r="K847" s="1252"/>
      <c r="L847" s="1252"/>
      <c r="M847" s="1252"/>
      <c r="N847" s="1252"/>
      <c r="O847" s="1252"/>
      <c r="P847" s="1253"/>
    </row>
    <row r="848" spans="1:16" x14ac:dyDescent="0.25">
      <c r="A848" s="514" t="s">
        <v>1530</v>
      </c>
      <c r="B848" s="515" t="s">
        <v>1325</v>
      </c>
      <c r="C848" s="1249" t="s">
        <v>1326</v>
      </c>
      <c r="D848" s="1249"/>
      <c r="E848" s="1249"/>
      <c r="F848" s="1249"/>
      <c r="G848" s="1249"/>
      <c r="H848" s="516" t="s">
        <v>1217</v>
      </c>
      <c r="I848" s="517">
        <v>92.490470000000002</v>
      </c>
      <c r="J848" s="518">
        <v>1</v>
      </c>
      <c r="K848" s="590">
        <v>92.490470000000002</v>
      </c>
      <c r="L848" s="520"/>
      <c r="M848" s="517"/>
      <c r="N848" s="521"/>
      <c r="O848" s="517"/>
      <c r="P848" s="522"/>
    </row>
    <row r="849" spans="1:16" x14ac:dyDescent="0.25">
      <c r="A849" s="523"/>
      <c r="B849" s="524" t="s">
        <v>23</v>
      </c>
      <c r="C849" s="1247" t="s">
        <v>1203</v>
      </c>
      <c r="D849" s="1247"/>
      <c r="E849" s="1247"/>
      <c r="F849" s="1247"/>
      <c r="G849" s="1247"/>
      <c r="H849" s="525" t="s">
        <v>1148</v>
      </c>
      <c r="I849" s="526"/>
      <c r="J849" s="526"/>
      <c r="K849" s="537">
        <v>3052.1855099999998</v>
      </c>
      <c r="L849" s="528"/>
      <c r="M849" s="526"/>
      <c r="N849" s="528"/>
      <c r="O849" s="526"/>
      <c r="P849" s="529">
        <v>844875.47</v>
      </c>
    </row>
    <row r="850" spans="1:16" x14ac:dyDescent="0.25">
      <c r="A850" s="530"/>
      <c r="B850" s="524" t="s">
        <v>1285</v>
      </c>
      <c r="C850" s="1247" t="s">
        <v>1286</v>
      </c>
      <c r="D850" s="1247"/>
      <c r="E850" s="1247"/>
      <c r="F850" s="1247"/>
      <c r="G850" s="1247"/>
      <c r="H850" s="525" t="s">
        <v>1148</v>
      </c>
      <c r="I850" s="543">
        <v>33</v>
      </c>
      <c r="J850" s="526"/>
      <c r="K850" s="537">
        <v>3052.1855099999998</v>
      </c>
      <c r="L850" s="532"/>
      <c r="M850" s="533"/>
      <c r="N850" s="534">
        <v>276.81</v>
      </c>
      <c r="O850" s="526"/>
      <c r="P850" s="529">
        <v>844875.47</v>
      </c>
    </row>
    <row r="851" spans="1:16" x14ac:dyDescent="0.25">
      <c r="A851" s="523"/>
      <c r="B851" s="524" t="s">
        <v>28</v>
      </c>
      <c r="C851" s="1247" t="s">
        <v>132</v>
      </c>
      <c r="D851" s="1247"/>
      <c r="E851" s="1247"/>
      <c r="F851" s="1247"/>
      <c r="G851" s="1247"/>
      <c r="H851" s="525"/>
      <c r="I851" s="526"/>
      <c r="J851" s="526"/>
      <c r="K851" s="526"/>
      <c r="L851" s="528"/>
      <c r="M851" s="526"/>
      <c r="N851" s="528"/>
      <c r="O851" s="526"/>
      <c r="P851" s="529">
        <v>5296836.12</v>
      </c>
    </row>
    <row r="852" spans="1:16" x14ac:dyDescent="0.25">
      <c r="A852" s="523"/>
      <c r="B852" s="524"/>
      <c r="C852" s="1247" t="s">
        <v>1147</v>
      </c>
      <c r="D852" s="1247"/>
      <c r="E852" s="1247"/>
      <c r="F852" s="1247"/>
      <c r="G852" s="1247"/>
      <c r="H852" s="525" t="s">
        <v>1148</v>
      </c>
      <c r="I852" s="526"/>
      <c r="J852" s="526"/>
      <c r="K852" s="569">
        <v>3249.1902110999999</v>
      </c>
      <c r="L852" s="528"/>
      <c r="M852" s="526"/>
      <c r="N852" s="528"/>
      <c r="O852" s="526"/>
      <c r="P852" s="529">
        <v>1212668.49</v>
      </c>
    </row>
    <row r="853" spans="1:16" x14ac:dyDescent="0.25">
      <c r="A853" s="530"/>
      <c r="B853" s="524" t="s">
        <v>1220</v>
      </c>
      <c r="C853" s="1247" t="s">
        <v>1221</v>
      </c>
      <c r="D853" s="1247"/>
      <c r="E853" s="1247"/>
      <c r="F853" s="1247"/>
      <c r="G853" s="1247"/>
      <c r="H853" s="525" t="s">
        <v>1151</v>
      </c>
      <c r="I853" s="531">
        <v>1.6</v>
      </c>
      <c r="J853" s="526"/>
      <c r="K853" s="574">
        <v>147.98475199999999</v>
      </c>
      <c r="L853" s="542">
        <v>1933</v>
      </c>
      <c r="M853" s="539">
        <v>1.26</v>
      </c>
      <c r="N853" s="534">
        <v>2435.58</v>
      </c>
      <c r="O853" s="526"/>
      <c r="P853" s="529">
        <v>360428.7</v>
      </c>
    </row>
    <row r="854" spans="1:16" x14ac:dyDescent="0.25">
      <c r="A854" s="540"/>
      <c r="B854" s="524" t="s">
        <v>1152</v>
      </c>
      <c r="C854" s="1247" t="s">
        <v>1153</v>
      </c>
      <c r="D854" s="1247"/>
      <c r="E854" s="1247"/>
      <c r="F854" s="1247"/>
      <c r="G854" s="1247"/>
      <c r="H854" s="525" t="s">
        <v>1148</v>
      </c>
      <c r="I854" s="531">
        <v>1.6</v>
      </c>
      <c r="J854" s="526"/>
      <c r="K854" s="574">
        <v>147.98475199999999</v>
      </c>
      <c r="L854" s="528"/>
      <c r="M854" s="526"/>
      <c r="N854" s="541">
        <v>437.08</v>
      </c>
      <c r="O854" s="526"/>
      <c r="P854" s="529">
        <v>64681.18</v>
      </c>
    </row>
    <row r="855" spans="1:16" x14ac:dyDescent="0.25">
      <c r="A855" s="530"/>
      <c r="B855" s="524" t="s">
        <v>1287</v>
      </c>
      <c r="C855" s="1247" t="s">
        <v>1288</v>
      </c>
      <c r="D855" s="1247"/>
      <c r="E855" s="1247"/>
      <c r="F855" s="1247"/>
      <c r="G855" s="1247"/>
      <c r="H855" s="525" t="s">
        <v>1151</v>
      </c>
      <c r="I855" s="536">
        <v>7.96</v>
      </c>
      <c r="J855" s="526"/>
      <c r="K855" s="569">
        <v>736.22414119999996</v>
      </c>
      <c r="L855" s="532"/>
      <c r="M855" s="533"/>
      <c r="N855" s="534">
        <v>1610.79</v>
      </c>
      <c r="O855" s="526"/>
      <c r="P855" s="529">
        <v>1185902.48</v>
      </c>
    </row>
    <row r="856" spans="1:16" x14ac:dyDescent="0.25">
      <c r="A856" s="540"/>
      <c r="B856" s="524" t="s">
        <v>1191</v>
      </c>
      <c r="C856" s="1247" t="s">
        <v>1192</v>
      </c>
      <c r="D856" s="1247"/>
      <c r="E856" s="1247"/>
      <c r="F856" s="1247"/>
      <c r="G856" s="1247"/>
      <c r="H856" s="525" t="s">
        <v>1148</v>
      </c>
      <c r="I856" s="536">
        <v>7.96</v>
      </c>
      <c r="J856" s="526"/>
      <c r="K856" s="569">
        <v>736.22414119999996</v>
      </c>
      <c r="L856" s="528"/>
      <c r="M856" s="526"/>
      <c r="N856" s="541">
        <v>373.94</v>
      </c>
      <c r="O856" s="526"/>
      <c r="P856" s="529">
        <v>275303.65999999997</v>
      </c>
    </row>
    <row r="857" spans="1:16" x14ac:dyDescent="0.25">
      <c r="A857" s="530"/>
      <c r="B857" s="524" t="s">
        <v>1289</v>
      </c>
      <c r="C857" s="1247" t="s">
        <v>1290</v>
      </c>
      <c r="D857" s="1247"/>
      <c r="E857" s="1247"/>
      <c r="F857" s="1247"/>
      <c r="G857" s="1247"/>
      <c r="H857" s="525" t="s">
        <v>1151</v>
      </c>
      <c r="I857" s="531">
        <v>15.5</v>
      </c>
      <c r="J857" s="526"/>
      <c r="K857" s="574">
        <v>1433.6022849999999</v>
      </c>
      <c r="L857" s="532"/>
      <c r="M857" s="533"/>
      <c r="N857" s="534">
        <v>1509.52</v>
      </c>
      <c r="O857" s="526"/>
      <c r="P857" s="529">
        <v>2164051.3199999998</v>
      </c>
    </row>
    <row r="858" spans="1:16" x14ac:dyDescent="0.25">
      <c r="A858" s="540"/>
      <c r="B858" s="524" t="s">
        <v>1191</v>
      </c>
      <c r="C858" s="1247" t="s">
        <v>1192</v>
      </c>
      <c r="D858" s="1247"/>
      <c r="E858" s="1247"/>
      <c r="F858" s="1247"/>
      <c r="G858" s="1247"/>
      <c r="H858" s="525" t="s">
        <v>1148</v>
      </c>
      <c r="I858" s="531">
        <v>15.5</v>
      </c>
      <c r="J858" s="526"/>
      <c r="K858" s="574">
        <v>1433.6022849999999</v>
      </c>
      <c r="L858" s="528"/>
      <c r="M858" s="526"/>
      <c r="N858" s="541">
        <v>373.94</v>
      </c>
      <c r="O858" s="526"/>
      <c r="P858" s="529">
        <v>536081.24</v>
      </c>
    </row>
    <row r="859" spans="1:16" x14ac:dyDescent="0.25">
      <c r="A859" s="530"/>
      <c r="B859" s="524" t="s">
        <v>1291</v>
      </c>
      <c r="C859" s="1247" t="s">
        <v>1292</v>
      </c>
      <c r="D859" s="1247"/>
      <c r="E859" s="1247"/>
      <c r="F859" s="1247"/>
      <c r="G859" s="1247"/>
      <c r="H859" s="525" t="s">
        <v>1151</v>
      </c>
      <c r="I859" s="531">
        <v>6.9</v>
      </c>
      <c r="J859" s="526"/>
      <c r="K859" s="574">
        <v>638.18424300000004</v>
      </c>
      <c r="L859" s="532"/>
      <c r="M859" s="533"/>
      <c r="N859" s="534">
        <v>1803.28</v>
      </c>
      <c r="O859" s="526"/>
      <c r="P859" s="529">
        <v>1150824.8799999999</v>
      </c>
    </row>
    <row r="860" spans="1:16" x14ac:dyDescent="0.25">
      <c r="A860" s="540"/>
      <c r="B860" s="524" t="s">
        <v>1191</v>
      </c>
      <c r="C860" s="1247" t="s">
        <v>1192</v>
      </c>
      <c r="D860" s="1247"/>
      <c r="E860" s="1247"/>
      <c r="F860" s="1247"/>
      <c r="G860" s="1247"/>
      <c r="H860" s="525" t="s">
        <v>1148</v>
      </c>
      <c r="I860" s="531">
        <v>6.9</v>
      </c>
      <c r="J860" s="526"/>
      <c r="K860" s="574">
        <v>638.18424300000004</v>
      </c>
      <c r="L860" s="528"/>
      <c r="M860" s="526"/>
      <c r="N860" s="541">
        <v>373.94</v>
      </c>
      <c r="O860" s="526"/>
      <c r="P860" s="529">
        <v>238642.62</v>
      </c>
    </row>
    <row r="861" spans="1:16" x14ac:dyDescent="0.25">
      <c r="A861" s="530"/>
      <c r="B861" s="524" t="s">
        <v>1327</v>
      </c>
      <c r="C861" s="1247" t="s">
        <v>1328</v>
      </c>
      <c r="D861" s="1247"/>
      <c r="E861" s="1247"/>
      <c r="F861" s="1247"/>
      <c r="G861" s="1247"/>
      <c r="H861" s="525" t="s">
        <v>1151</v>
      </c>
      <c r="I861" s="536">
        <v>0.56999999999999995</v>
      </c>
      <c r="J861" s="526"/>
      <c r="K861" s="569">
        <v>52.719567900000001</v>
      </c>
      <c r="L861" s="542">
        <v>1790.51</v>
      </c>
      <c r="M861" s="539">
        <v>1.24</v>
      </c>
      <c r="N861" s="534">
        <v>2220.23</v>
      </c>
      <c r="O861" s="526"/>
      <c r="P861" s="529">
        <v>117049.57</v>
      </c>
    </row>
    <row r="862" spans="1:16" x14ac:dyDescent="0.25">
      <c r="A862" s="540"/>
      <c r="B862" s="524" t="s">
        <v>1191</v>
      </c>
      <c r="C862" s="1247" t="s">
        <v>1192</v>
      </c>
      <c r="D862" s="1247"/>
      <c r="E862" s="1247"/>
      <c r="F862" s="1247"/>
      <c r="G862" s="1247"/>
      <c r="H862" s="525" t="s">
        <v>1148</v>
      </c>
      <c r="I862" s="536">
        <v>0.56999999999999995</v>
      </c>
      <c r="J862" s="526"/>
      <c r="K862" s="569">
        <v>52.719567900000001</v>
      </c>
      <c r="L862" s="528"/>
      <c r="M862" s="526"/>
      <c r="N862" s="541">
        <v>373.94</v>
      </c>
      <c r="O862" s="526"/>
      <c r="P862" s="529">
        <v>19713.96</v>
      </c>
    </row>
    <row r="863" spans="1:16" x14ac:dyDescent="0.25">
      <c r="A863" s="530"/>
      <c r="B863" s="524" t="s">
        <v>1206</v>
      </c>
      <c r="C863" s="1247" t="s">
        <v>1207</v>
      </c>
      <c r="D863" s="1247"/>
      <c r="E863" s="1247"/>
      <c r="F863" s="1247"/>
      <c r="G863" s="1247"/>
      <c r="H863" s="525" t="s">
        <v>1151</v>
      </c>
      <c r="I863" s="531">
        <v>2.6</v>
      </c>
      <c r="J863" s="526"/>
      <c r="K863" s="574">
        <v>240.475222</v>
      </c>
      <c r="L863" s="542">
        <v>1043.1400000000001</v>
      </c>
      <c r="M863" s="539">
        <v>1.27</v>
      </c>
      <c r="N863" s="534">
        <v>1324.79</v>
      </c>
      <c r="O863" s="526"/>
      <c r="P863" s="529">
        <v>318579.17</v>
      </c>
    </row>
    <row r="864" spans="1:16" x14ac:dyDescent="0.25">
      <c r="A864" s="540"/>
      <c r="B864" s="524" t="s">
        <v>1208</v>
      </c>
      <c r="C864" s="1247" t="s">
        <v>1209</v>
      </c>
      <c r="D864" s="1247"/>
      <c r="E864" s="1247"/>
      <c r="F864" s="1247"/>
      <c r="G864" s="1247"/>
      <c r="H864" s="525" t="s">
        <v>1148</v>
      </c>
      <c r="I864" s="531">
        <v>2.6</v>
      </c>
      <c r="J864" s="526"/>
      <c r="K864" s="574">
        <v>240.475222</v>
      </c>
      <c r="L864" s="528"/>
      <c r="M864" s="526"/>
      <c r="N864" s="541">
        <v>325.38</v>
      </c>
      <c r="O864" s="526"/>
      <c r="P864" s="529">
        <v>78245.83</v>
      </c>
    </row>
    <row r="865" spans="1:16" x14ac:dyDescent="0.25">
      <c r="A865" s="523"/>
      <c r="B865" s="524" t="s">
        <v>36</v>
      </c>
      <c r="C865" s="1247" t="s">
        <v>134</v>
      </c>
      <c r="D865" s="1247"/>
      <c r="E865" s="1247"/>
      <c r="F865" s="1247"/>
      <c r="G865" s="1247"/>
      <c r="H865" s="525"/>
      <c r="I865" s="526"/>
      <c r="J865" s="526"/>
      <c r="K865" s="526"/>
      <c r="L865" s="528"/>
      <c r="M865" s="526"/>
      <c r="N865" s="528"/>
      <c r="O865" s="526"/>
      <c r="P865" s="529">
        <v>27747.14</v>
      </c>
    </row>
    <row r="866" spans="1:16" x14ac:dyDescent="0.25">
      <c r="A866" s="530"/>
      <c r="B866" s="524" t="s">
        <v>1210</v>
      </c>
      <c r="C866" s="1247" t="s">
        <v>1211</v>
      </c>
      <c r="D866" s="1247"/>
      <c r="E866" s="1247"/>
      <c r="F866" s="1247"/>
      <c r="G866" s="1247"/>
      <c r="H866" s="525" t="s">
        <v>1212</v>
      </c>
      <c r="I866" s="543">
        <v>30</v>
      </c>
      <c r="J866" s="526"/>
      <c r="K866" s="535">
        <v>2774.7141000000001</v>
      </c>
      <c r="L866" s="538">
        <v>35.71</v>
      </c>
      <c r="M866" s="539">
        <v>0.28000000000000003</v>
      </c>
      <c r="N866" s="534">
        <v>10</v>
      </c>
      <c r="O866" s="526"/>
      <c r="P866" s="529">
        <v>27747.14</v>
      </c>
    </row>
    <row r="867" spans="1:16" x14ac:dyDescent="0.25">
      <c r="A867" s="544" t="s">
        <v>1239</v>
      </c>
      <c r="B867" s="545" t="s">
        <v>1293</v>
      </c>
      <c r="C867" s="1250" t="s">
        <v>1294</v>
      </c>
      <c r="D867" s="1250"/>
      <c r="E867" s="1250"/>
      <c r="F867" s="1250"/>
      <c r="G867" s="1250"/>
      <c r="H867" s="546" t="s">
        <v>1212</v>
      </c>
      <c r="I867" s="547">
        <v>189</v>
      </c>
      <c r="J867" s="548"/>
      <c r="K867" s="591">
        <v>17480.698830000001</v>
      </c>
      <c r="L867" s="550"/>
      <c r="M867" s="548"/>
      <c r="N867" s="550"/>
      <c r="O867" s="548"/>
      <c r="P867" s="551"/>
    </row>
    <row r="868" spans="1:16" x14ac:dyDescent="0.25">
      <c r="A868" s="544" t="s">
        <v>1239</v>
      </c>
      <c r="B868" s="545" t="s">
        <v>1293</v>
      </c>
      <c r="C868" s="1250" t="s">
        <v>1329</v>
      </c>
      <c r="D868" s="1250"/>
      <c r="E868" s="1250"/>
      <c r="F868" s="1250"/>
      <c r="G868" s="1250"/>
      <c r="H868" s="546" t="s">
        <v>1212</v>
      </c>
      <c r="I868" s="547">
        <v>15</v>
      </c>
      <c r="J868" s="548"/>
      <c r="K868" s="591">
        <v>1387.3570500000001</v>
      </c>
      <c r="L868" s="550"/>
      <c r="M868" s="548"/>
      <c r="N868" s="550"/>
      <c r="O868" s="548"/>
      <c r="P868" s="551"/>
    </row>
    <row r="869" spans="1:16" x14ac:dyDescent="0.25">
      <c r="A869" s="552"/>
      <c r="B869" s="553"/>
      <c r="C869" s="1248" t="s">
        <v>1154</v>
      </c>
      <c r="D869" s="1248"/>
      <c r="E869" s="1248"/>
      <c r="F869" s="1248"/>
      <c r="G869" s="1248"/>
      <c r="H869" s="516"/>
      <c r="I869" s="517"/>
      <c r="J869" s="517"/>
      <c r="K869" s="517"/>
      <c r="L869" s="520"/>
      <c r="M869" s="517"/>
      <c r="N869" s="554"/>
      <c r="O869" s="517"/>
      <c r="P869" s="555">
        <v>7382127.2199999997</v>
      </c>
    </row>
    <row r="870" spans="1:16" x14ac:dyDescent="0.25">
      <c r="A870" s="540"/>
      <c r="B870" s="524"/>
      <c r="C870" s="1247" t="s">
        <v>1155</v>
      </c>
      <c r="D870" s="1247"/>
      <c r="E870" s="1247"/>
      <c r="F870" s="1247"/>
      <c r="G870" s="1247"/>
      <c r="H870" s="525"/>
      <c r="I870" s="526"/>
      <c r="J870" s="526"/>
      <c r="K870" s="526"/>
      <c r="L870" s="528"/>
      <c r="M870" s="526"/>
      <c r="N870" s="528"/>
      <c r="O870" s="526"/>
      <c r="P870" s="529">
        <v>2057543.96</v>
      </c>
    </row>
    <row r="871" spans="1:16" x14ac:dyDescent="0.25">
      <c r="A871" s="540"/>
      <c r="B871" s="524" t="s">
        <v>1295</v>
      </c>
      <c r="C871" s="1247" t="s">
        <v>1296</v>
      </c>
      <c r="D871" s="1247"/>
      <c r="E871" s="1247"/>
      <c r="F871" s="1247"/>
      <c r="G871" s="1247"/>
      <c r="H871" s="525" t="s">
        <v>1158</v>
      </c>
      <c r="I871" s="543">
        <v>147</v>
      </c>
      <c r="J871" s="526"/>
      <c r="K871" s="543">
        <v>147</v>
      </c>
      <c r="L871" s="528"/>
      <c r="M871" s="526"/>
      <c r="N871" s="528"/>
      <c r="O871" s="526"/>
      <c r="P871" s="529">
        <v>3024589.62</v>
      </c>
    </row>
    <row r="872" spans="1:16" x14ac:dyDescent="0.25">
      <c r="A872" s="540"/>
      <c r="B872" s="524" t="s">
        <v>1297</v>
      </c>
      <c r="C872" s="1247" t="s">
        <v>1298</v>
      </c>
      <c r="D872" s="1247"/>
      <c r="E872" s="1247"/>
      <c r="F872" s="1247"/>
      <c r="G872" s="1247"/>
      <c r="H872" s="525" t="s">
        <v>1158</v>
      </c>
      <c r="I872" s="543">
        <v>134</v>
      </c>
      <c r="J872" s="526"/>
      <c r="K872" s="543">
        <v>134</v>
      </c>
      <c r="L872" s="528"/>
      <c r="M872" s="526"/>
      <c r="N872" s="528"/>
      <c r="O872" s="526"/>
      <c r="P872" s="529">
        <v>2757108.91</v>
      </c>
    </row>
    <row r="873" spans="1:16" x14ac:dyDescent="0.25">
      <c r="A873" s="556"/>
      <c r="B873" s="557"/>
      <c r="C873" s="1248" t="s">
        <v>1161</v>
      </c>
      <c r="D873" s="1248"/>
      <c r="E873" s="1248"/>
      <c r="F873" s="1248"/>
      <c r="G873" s="1248"/>
      <c r="H873" s="516"/>
      <c r="I873" s="517"/>
      <c r="J873" s="517"/>
      <c r="K873" s="517"/>
      <c r="L873" s="520"/>
      <c r="M873" s="517"/>
      <c r="N873" s="554">
        <v>142326.29</v>
      </c>
      <c r="O873" s="517"/>
      <c r="P873" s="555">
        <v>13163825.75</v>
      </c>
    </row>
    <row r="874" spans="1:16" x14ac:dyDescent="0.25">
      <c r="A874" s="558"/>
      <c r="B874" s="559"/>
      <c r="C874" s="559"/>
      <c r="D874" s="559"/>
      <c r="E874" s="559"/>
      <c r="F874" s="559"/>
      <c r="G874" s="559"/>
      <c r="H874" s="560"/>
      <c r="I874" s="561"/>
      <c r="J874" s="561"/>
      <c r="K874" s="561"/>
      <c r="L874" s="562"/>
      <c r="M874" s="561"/>
      <c r="N874" s="562"/>
      <c r="O874" s="561"/>
      <c r="P874" s="563"/>
    </row>
    <row r="875" spans="1:16" x14ac:dyDescent="0.25">
      <c r="A875" s="514" t="s">
        <v>1531</v>
      </c>
      <c r="B875" s="515" t="s">
        <v>1299</v>
      </c>
      <c r="C875" s="1249" t="s">
        <v>1300</v>
      </c>
      <c r="D875" s="1249"/>
      <c r="E875" s="1249"/>
      <c r="F875" s="1249"/>
      <c r="G875" s="1249"/>
      <c r="H875" s="516" t="s">
        <v>1212</v>
      </c>
      <c r="I875" s="517">
        <v>17480.698830000001</v>
      </c>
      <c r="J875" s="518">
        <v>1</v>
      </c>
      <c r="K875" s="590">
        <v>17480.698830000001</v>
      </c>
      <c r="L875" s="520"/>
      <c r="M875" s="517"/>
      <c r="N875" s="564">
        <v>1103.6099999999999</v>
      </c>
      <c r="O875" s="517"/>
      <c r="P875" s="555">
        <v>19291874.039999999</v>
      </c>
    </row>
    <row r="876" spans="1:16" x14ac:dyDescent="0.25">
      <c r="A876" s="540" t="s">
        <v>1531</v>
      </c>
      <c r="B876" s="524" t="s">
        <v>1299</v>
      </c>
      <c r="C876" s="1247" t="s">
        <v>1301</v>
      </c>
      <c r="D876" s="1247"/>
      <c r="E876" s="1247"/>
      <c r="F876" s="1247"/>
      <c r="G876" s="1247"/>
      <c r="H876" s="525" t="s">
        <v>1212</v>
      </c>
      <c r="I876" s="537">
        <v>17480.698830000001</v>
      </c>
      <c r="J876" s="526"/>
      <c r="K876" s="537">
        <v>17480.698830000001</v>
      </c>
      <c r="L876" s="534">
        <v>1839.35</v>
      </c>
      <c r="M876" s="531">
        <v>0.6</v>
      </c>
      <c r="N876" s="534">
        <v>1103.6099999999999</v>
      </c>
      <c r="O876" s="526"/>
      <c r="P876" s="529">
        <v>19291874.039999999</v>
      </c>
    </row>
    <row r="877" spans="1:16" ht="22.5" x14ac:dyDescent="0.25">
      <c r="A877" s="540" t="s">
        <v>1532</v>
      </c>
      <c r="B877" s="524" t="s">
        <v>1302</v>
      </c>
      <c r="C877" s="1247" t="s">
        <v>1303</v>
      </c>
      <c r="D877" s="1247"/>
      <c r="E877" s="1247"/>
      <c r="F877" s="1247"/>
      <c r="G877" s="1247"/>
      <c r="H877" s="525" t="s">
        <v>1304</v>
      </c>
      <c r="I877" s="526"/>
      <c r="J877" s="526"/>
      <c r="K877" s="535">
        <v>25172.206300000002</v>
      </c>
      <c r="L877" s="528"/>
      <c r="M877" s="526"/>
      <c r="N877" s="541">
        <v>155.02000000000001</v>
      </c>
      <c r="O877" s="543">
        <v>-1</v>
      </c>
      <c r="P877" s="529">
        <v>-3902195.42</v>
      </c>
    </row>
    <row r="878" spans="1:16" ht="22.5" x14ac:dyDescent="0.25">
      <c r="A878" s="540" t="s">
        <v>1533</v>
      </c>
      <c r="B878" s="524" t="s">
        <v>1305</v>
      </c>
      <c r="C878" s="1247" t="s">
        <v>1306</v>
      </c>
      <c r="D878" s="1247"/>
      <c r="E878" s="1247"/>
      <c r="F878" s="1247"/>
      <c r="G878" s="1247"/>
      <c r="H878" s="525" t="s">
        <v>1304</v>
      </c>
      <c r="I878" s="526"/>
      <c r="J878" s="526"/>
      <c r="K878" s="535">
        <v>25172.206300000002</v>
      </c>
      <c r="L878" s="528"/>
      <c r="M878" s="526"/>
      <c r="N878" s="541">
        <v>298.58</v>
      </c>
      <c r="O878" s="526"/>
      <c r="P878" s="529">
        <v>7515917.3600000003</v>
      </c>
    </row>
    <row r="879" spans="1:16" x14ac:dyDescent="0.25">
      <c r="A879" s="556"/>
      <c r="B879" s="557"/>
      <c r="C879" s="1248" t="s">
        <v>1161</v>
      </c>
      <c r="D879" s="1248"/>
      <c r="E879" s="1248"/>
      <c r="F879" s="1248"/>
      <c r="G879" s="1248"/>
      <c r="H879" s="516"/>
      <c r="I879" s="517"/>
      <c r="J879" s="517"/>
      <c r="K879" s="517"/>
      <c r="L879" s="520"/>
      <c r="M879" s="517"/>
      <c r="N879" s="520"/>
      <c r="O879" s="517"/>
      <c r="P879" s="555">
        <v>22905595.98</v>
      </c>
    </row>
    <row r="880" spans="1:16" x14ac:dyDescent="0.25">
      <c r="A880" s="558"/>
      <c r="B880" s="559"/>
      <c r="C880" s="559"/>
      <c r="D880" s="559"/>
      <c r="E880" s="559"/>
      <c r="F880" s="559"/>
      <c r="G880" s="559"/>
      <c r="H880" s="560"/>
      <c r="I880" s="561"/>
      <c r="J880" s="561"/>
      <c r="K880" s="561"/>
      <c r="L880" s="562"/>
      <c r="M880" s="561"/>
      <c r="N880" s="562"/>
      <c r="O880" s="561"/>
      <c r="P880" s="563"/>
    </row>
    <row r="881" spans="1:16" x14ac:dyDescent="0.25">
      <c r="A881" s="514" t="s">
        <v>1534</v>
      </c>
      <c r="B881" s="515" t="s">
        <v>1332</v>
      </c>
      <c r="C881" s="1249" t="s">
        <v>1333</v>
      </c>
      <c r="D881" s="1249"/>
      <c r="E881" s="1249"/>
      <c r="F881" s="1249"/>
      <c r="G881" s="1249"/>
      <c r="H881" s="516" t="s">
        <v>1212</v>
      </c>
      <c r="I881" s="517">
        <v>1387.3570500000001</v>
      </c>
      <c r="J881" s="518">
        <v>1</v>
      </c>
      <c r="K881" s="590">
        <v>1387.3570500000001</v>
      </c>
      <c r="L881" s="520"/>
      <c r="M881" s="517"/>
      <c r="N881" s="564">
        <v>1103.6099999999999</v>
      </c>
      <c r="O881" s="517"/>
      <c r="P881" s="555">
        <v>1531101.11</v>
      </c>
    </row>
    <row r="882" spans="1:16" x14ac:dyDescent="0.25">
      <c r="A882" s="540" t="s">
        <v>1534</v>
      </c>
      <c r="B882" s="524" t="s">
        <v>1332</v>
      </c>
      <c r="C882" s="1247" t="s">
        <v>1334</v>
      </c>
      <c r="D882" s="1247"/>
      <c r="E882" s="1247"/>
      <c r="F882" s="1247"/>
      <c r="G882" s="1247"/>
      <c r="H882" s="525" t="s">
        <v>1212</v>
      </c>
      <c r="I882" s="537">
        <v>1387.3570500000001</v>
      </c>
      <c r="J882" s="526"/>
      <c r="K882" s="537">
        <v>1387.3570500000001</v>
      </c>
      <c r="L882" s="534">
        <v>1839.35</v>
      </c>
      <c r="M882" s="531">
        <v>0.6</v>
      </c>
      <c r="N882" s="534">
        <v>1103.6099999999999</v>
      </c>
      <c r="O882" s="526"/>
      <c r="P882" s="529">
        <v>1531101.11</v>
      </c>
    </row>
    <row r="883" spans="1:16" ht="22.5" x14ac:dyDescent="0.25">
      <c r="A883" s="540" t="s">
        <v>1535</v>
      </c>
      <c r="B883" s="524" t="s">
        <v>1336</v>
      </c>
      <c r="C883" s="1247" t="s">
        <v>1303</v>
      </c>
      <c r="D883" s="1247"/>
      <c r="E883" s="1247"/>
      <c r="F883" s="1247"/>
      <c r="G883" s="1247"/>
      <c r="H883" s="525" t="s">
        <v>1304</v>
      </c>
      <c r="I883" s="526"/>
      <c r="J883" s="526"/>
      <c r="K883" s="535">
        <v>1997.7942</v>
      </c>
      <c r="L883" s="528"/>
      <c r="M883" s="526"/>
      <c r="N883" s="541">
        <v>155.02000000000001</v>
      </c>
      <c r="O883" s="543">
        <v>-1</v>
      </c>
      <c r="P883" s="529">
        <v>-309698.06</v>
      </c>
    </row>
    <row r="884" spans="1:16" ht="22.5" x14ac:dyDescent="0.25">
      <c r="A884" s="540" t="s">
        <v>1536</v>
      </c>
      <c r="B884" s="524" t="s">
        <v>1338</v>
      </c>
      <c r="C884" s="1247" t="s">
        <v>1306</v>
      </c>
      <c r="D884" s="1247"/>
      <c r="E884" s="1247"/>
      <c r="F884" s="1247"/>
      <c r="G884" s="1247"/>
      <c r="H884" s="525" t="s">
        <v>1304</v>
      </c>
      <c r="I884" s="526"/>
      <c r="J884" s="526"/>
      <c r="K884" s="535">
        <v>1997.7942</v>
      </c>
      <c r="L884" s="528"/>
      <c r="M884" s="526"/>
      <c r="N884" s="541">
        <v>298.58</v>
      </c>
      <c r="O884" s="526"/>
      <c r="P884" s="529">
        <v>596501.39</v>
      </c>
    </row>
    <row r="885" spans="1:16" x14ac:dyDescent="0.25">
      <c r="A885" s="556"/>
      <c r="B885" s="557"/>
      <c r="C885" s="1248" t="s">
        <v>1161</v>
      </c>
      <c r="D885" s="1248"/>
      <c r="E885" s="1248"/>
      <c r="F885" s="1248"/>
      <c r="G885" s="1248"/>
      <c r="H885" s="516"/>
      <c r="I885" s="517"/>
      <c r="J885" s="517"/>
      <c r="K885" s="517"/>
      <c r="L885" s="520"/>
      <c r="M885" s="517"/>
      <c r="N885" s="520"/>
      <c r="O885" s="517"/>
      <c r="P885" s="555">
        <v>1817904.44</v>
      </c>
    </row>
    <row r="886" spans="1:16" x14ac:dyDescent="0.25">
      <c r="A886" s="558"/>
      <c r="B886" s="559"/>
      <c r="C886" s="559"/>
      <c r="D886" s="559"/>
      <c r="E886" s="559"/>
      <c r="F886" s="559"/>
      <c r="G886" s="559"/>
      <c r="H886" s="560"/>
      <c r="I886" s="561"/>
      <c r="J886" s="561"/>
      <c r="K886" s="561"/>
      <c r="L886" s="562"/>
      <c r="M886" s="561"/>
      <c r="N886" s="562"/>
      <c r="O886" s="561"/>
      <c r="P886" s="563"/>
    </row>
    <row r="887" spans="1:16" x14ac:dyDescent="0.25">
      <c r="A887" s="514" t="s">
        <v>1537</v>
      </c>
      <c r="B887" s="515" t="s">
        <v>1307</v>
      </c>
      <c r="C887" s="1249" t="s">
        <v>1308</v>
      </c>
      <c r="D887" s="1249"/>
      <c r="E887" s="1249"/>
      <c r="F887" s="1249"/>
      <c r="G887" s="1249"/>
      <c r="H887" s="516" t="s">
        <v>1217</v>
      </c>
      <c r="I887" s="517">
        <v>-92.204669999999993</v>
      </c>
      <c r="J887" s="518">
        <v>1</v>
      </c>
      <c r="K887" s="590">
        <v>-92.204669999999993</v>
      </c>
      <c r="L887" s="520"/>
      <c r="M887" s="517"/>
      <c r="N887" s="521"/>
      <c r="O887" s="517"/>
      <c r="P887" s="522"/>
    </row>
    <row r="888" spans="1:16" x14ac:dyDescent="0.25">
      <c r="A888" s="565"/>
      <c r="B888" s="553" t="s">
        <v>1538</v>
      </c>
      <c r="C888" s="1241" t="s">
        <v>1539</v>
      </c>
      <c r="D888" s="1241"/>
      <c r="E888" s="1241"/>
      <c r="F888" s="1241"/>
      <c r="G888" s="1241"/>
      <c r="H888" s="1241"/>
      <c r="I888" s="1241"/>
      <c r="J888" s="1241"/>
      <c r="K888" s="1241"/>
      <c r="L888" s="1241"/>
      <c r="M888" s="1241"/>
      <c r="N888" s="1241"/>
      <c r="O888" s="1241"/>
      <c r="P888" s="1254"/>
    </row>
    <row r="889" spans="1:16" x14ac:dyDescent="0.25">
      <c r="A889" s="523"/>
      <c r="B889" s="524" t="s">
        <v>28</v>
      </c>
      <c r="C889" s="1247" t="s">
        <v>132</v>
      </c>
      <c r="D889" s="1247"/>
      <c r="E889" s="1247"/>
      <c r="F889" s="1247"/>
      <c r="G889" s="1247"/>
      <c r="H889" s="525"/>
      <c r="I889" s="526"/>
      <c r="J889" s="526"/>
      <c r="K889" s="526"/>
      <c r="L889" s="528"/>
      <c r="M889" s="526"/>
      <c r="N889" s="528"/>
      <c r="O889" s="526"/>
      <c r="P889" s="529">
        <v>-1141194.03</v>
      </c>
    </row>
    <row r="890" spans="1:16" x14ac:dyDescent="0.25">
      <c r="A890" s="523"/>
      <c r="B890" s="524"/>
      <c r="C890" s="1247" t="s">
        <v>1147</v>
      </c>
      <c r="D890" s="1247"/>
      <c r="E890" s="1247"/>
      <c r="F890" s="1247"/>
      <c r="G890" s="1247"/>
      <c r="H890" s="525" t="s">
        <v>1148</v>
      </c>
      <c r="I890" s="526"/>
      <c r="J890" s="526"/>
      <c r="K890" s="569">
        <v>-694.30116510000005</v>
      </c>
      <c r="L890" s="528"/>
      <c r="M890" s="526"/>
      <c r="N890" s="528"/>
      <c r="O890" s="526"/>
      <c r="P890" s="529">
        <v>-259626.99</v>
      </c>
    </row>
    <row r="891" spans="1:16" x14ac:dyDescent="0.25">
      <c r="A891" s="530"/>
      <c r="B891" s="524" t="s">
        <v>1287</v>
      </c>
      <c r="C891" s="1247" t="s">
        <v>1288</v>
      </c>
      <c r="D891" s="1247"/>
      <c r="E891" s="1247"/>
      <c r="F891" s="1247"/>
      <c r="G891" s="1247"/>
      <c r="H891" s="525" t="s">
        <v>1151</v>
      </c>
      <c r="I891" s="536">
        <v>0.83</v>
      </c>
      <c r="J891" s="543">
        <v>3</v>
      </c>
      <c r="K891" s="569">
        <v>-229.58962829999999</v>
      </c>
      <c r="L891" s="532"/>
      <c r="M891" s="533"/>
      <c r="N891" s="534">
        <v>1610.79</v>
      </c>
      <c r="O891" s="526"/>
      <c r="P891" s="529">
        <v>-369820.68</v>
      </c>
    </row>
    <row r="892" spans="1:16" x14ac:dyDescent="0.25">
      <c r="A892" s="540"/>
      <c r="B892" s="524" t="s">
        <v>1191</v>
      </c>
      <c r="C892" s="1247" t="s">
        <v>1192</v>
      </c>
      <c r="D892" s="1247"/>
      <c r="E892" s="1247"/>
      <c r="F892" s="1247"/>
      <c r="G892" s="1247"/>
      <c r="H892" s="525" t="s">
        <v>1148</v>
      </c>
      <c r="I892" s="536">
        <v>0.83</v>
      </c>
      <c r="J892" s="543">
        <v>3</v>
      </c>
      <c r="K892" s="569">
        <v>-229.58962829999999</v>
      </c>
      <c r="L892" s="528"/>
      <c r="M892" s="526"/>
      <c r="N892" s="541">
        <v>373.94</v>
      </c>
      <c r="O892" s="526"/>
      <c r="P892" s="529">
        <v>-85852.75</v>
      </c>
    </row>
    <row r="893" spans="1:16" x14ac:dyDescent="0.25">
      <c r="A893" s="530"/>
      <c r="B893" s="524" t="s">
        <v>1289</v>
      </c>
      <c r="C893" s="1247" t="s">
        <v>1290</v>
      </c>
      <c r="D893" s="1247"/>
      <c r="E893" s="1247"/>
      <c r="F893" s="1247"/>
      <c r="G893" s="1247"/>
      <c r="H893" s="525" t="s">
        <v>1151</v>
      </c>
      <c r="I893" s="536">
        <v>0.82</v>
      </c>
      <c r="J893" s="543">
        <v>3</v>
      </c>
      <c r="K893" s="569">
        <v>-226.82348820000001</v>
      </c>
      <c r="L893" s="532"/>
      <c r="M893" s="533"/>
      <c r="N893" s="534">
        <v>1509.52</v>
      </c>
      <c r="O893" s="526"/>
      <c r="P893" s="529">
        <v>-342394.59</v>
      </c>
    </row>
    <row r="894" spans="1:16" x14ac:dyDescent="0.25">
      <c r="A894" s="540"/>
      <c r="B894" s="524" t="s">
        <v>1191</v>
      </c>
      <c r="C894" s="1247" t="s">
        <v>1192</v>
      </c>
      <c r="D894" s="1247"/>
      <c r="E894" s="1247"/>
      <c r="F894" s="1247"/>
      <c r="G894" s="1247"/>
      <c r="H894" s="525" t="s">
        <v>1148</v>
      </c>
      <c r="I894" s="536">
        <v>0.82</v>
      </c>
      <c r="J894" s="543">
        <v>3</v>
      </c>
      <c r="K894" s="569">
        <v>-226.82348820000001</v>
      </c>
      <c r="L894" s="528"/>
      <c r="M894" s="526"/>
      <c r="N894" s="541">
        <v>373.94</v>
      </c>
      <c r="O894" s="526"/>
      <c r="P894" s="529">
        <v>-84818.38</v>
      </c>
    </row>
    <row r="895" spans="1:16" x14ac:dyDescent="0.25">
      <c r="A895" s="530"/>
      <c r="B895" s="524" t="s">
        <v>1291</v>
      </c>
      <c r="C895" s="1247" t="s">
        <v>1292</v>
      </c>
      <c r="D895" s="1247"/>
      <c r="E895" s="1247"/>
      <c r="F895" s="1247"/>
      <c r="G895" s="1247"/>
      <c r="H895" s="525" t="s">
        <v>1151</v>
      </c>
      <c r="I895" s="536">
        <v>0.86</v>
      </c>
      <c r="J895" s="543">
        <v>3</v>
      </c>
      <c r="K895" s="569">
        <v>-237.88804859999999</v>
      </c>
      <c r="L895" s="532"/>
      <c r="M895" s="533"/>
      <c r="N895" s="534">
        <v>1803.28</v>
      </c>
      <c r="O895" s="526"/>
      <c r="P895" s="529">
        <v>-428978.76</v>
      </c>
    </row>
    <row r="896" spans="1:16" x14ac:dyDescent="0.25">
      <c r="A896" s="540"/>
      <c r="B896" s="524" t="s">
        <v>1191</v>
      </c>
      <c r="C896" s="1247" t="s">
        <v>1192</v>
      </c>
      <c r="D896" s="1247"/>
      <c r="E896" s="1247"/>
      <c r="F896" s="1247"/>
      <c r="G896" s="1247"/>
      <c r="H896" s="525" t="s">
        <v>1148</v>
      </c>
      <c r="I896" s="536">
        <v>0.86</v>
      </c>
      <c r="J896" s="543">
        <v>3</v>
      </c>
      <c r="K896" s="569">
        <v>-237.88804859999999</v>
      </c>
      <c r="L896" s="528"/>
      <c r="M896" s="526"/>
      <c r="N896" s="541">
        <v>373.94</v>
      </c>
      <c r="O896" s="526"/>
      <c r="P896" s="529">
        <v>-88955.86</v>
      </c>
    </row>
    <row r="897" spans="1:16" x14ac:dyDescent="0.25">
      <c r="A897" s="544" t="s">
        <v>1239</v>
      </c>
      <c r="B897" s="545" t="s">
        <v>1293</v>
      </c>
      <c r="C897" s="1250" t="s">
        <v>1294</v>
      </c>
      <c r="D897" s="1250"/>
      <c r="E897" s="1250"/>
      <c r="F897" s="1250"/>
      <c r="G897" s="1250"/>
      <c r="H897" s="546" t="s">
        <v>1212</v>
      </c>
      <c r="I897" s="566">
        <v>12.6</v>
      </c>
      <c r="J897" s="547">
        <v>3</v>
      </c>
      <c r="K897" s="592">
        <v>-3485.336526</v>
      </c>
      <c r="L897" s="550"/>
      <c r="M897" s="548"/>
      <c r="N897" s="550"/>
      <c r="O897" s="548"/>
      <c r="P897" s="551"/>
    </row>
    <row r="898" spans="1:16" x14ac:dyDescent="0.25">
      <c r="A898" s="552"/>
      <c r="B898" s="553"/>
      <c r="C898" s="1248" t="s">
        <v>1154</v>
      </c>
      <c r="D898" s="1248"/>
      <c r="E898" s="1248"/>
      <c r="F898" s="1248"/>
      <c r="G898" s="1248"/>
      <c r="H898" s="516"/>
      <c r="I898" s="517"/>
      <c r="J898" s="517"/>
      <c r="K898" s="517"/>
      <c r="L898" s="520"/>
      <c r="M898" s="517"/>
      <c r="N898" s="554"/>
      <c r="O898" s="517"/>
      <c r="P898" s="555">
        <v>-1400821.02</v>
      </c>
    </row>
    <row r="899" spans="1:16" x14ac:dyDescent="0.25">
      <c r="A899" s="540"/>
      <c r="B899" s="524"/>
      <c r="C899" s="1247" t="s">
        <v>1155</v>
      </c>
      <c r="D899" s="1247"/>
      <c r="E899" s="1247"/>
      <c r="F899" s="1247"/>
      <c r="G899" s="1247"/>
      <c r="H899" s="525"/>
      <c r="I899" s="526"/>
      <c r="J899" s="526"/>
      <c r="K899" s="526"/>
      <c r="L899" s="528"/>
      <c r="M899" s="526"/>
      <c r="N899" s="528"/>
      <c r="O899" s="526"/>
      <c r="P899" s="529">
        <v>-259626.99</v>
      </c>
    </row>
    <row r="900" spans="1:16" x14ac:dyDescent="0.25">
      <c r="A900" s="540"/>
      <c r="B900" s="524" t="s">
        <v>1295</v>
      </c>
      <c r="C900" s="1247" t="s">
        <v>1296</v>
      </c>
      <c r="D900" s="1247"/>
      <c r="E900" s="1247"/>
      <c r="F900" s="1247"/>
      <c r="G900" s="1247"/>
      <c r="H900" s="525" t="s">
        <v>1158</v>
      </c>
      <c r="I900" s="543">
        <v>147</v>
      </c>
      <c r="J900" s="526"/>
      <c r="K900" s="543">
        <v>147</v>
      </c>
      <c r="L900" s="528"/>
      <c r="M900" s="526"/>
      <c r="N900" s="528"/>
      <c r="O900" s="526"/>
      <c r="P900" s="529">
        <v>-381651.68</v>
      </c>
    </row>
    <row r="901" spans="1:16" x14ac:dyDescent="0.25">
      <c r="A901" s="540"/>
      <c r="B901" s="524" t="s">
        <v>1297</v>
      </c>
      <c r="C901" s="1247" t="s">
        <v>1298</v>
      </c>
      <c r="D901" s="1247"/>
      <c r="E901" s="1247"/>
      <c r="F901" s="1247"/>
      <c r="G901" s="1247"/>
      <c r="H901" s="525" t="s">
        <v>1158</v>
      </c>
      <c r="I901" s="543">
        <v>134</v>
      </c>
      <c r="J901" s="526"/>
      <c r="K901" s="543">
        <v>134</v>
      </c>
      <c r="L901" s="528"/>
      <c r="M901" s="526"/>
      <c r="N901" s="528"/>
      <c r="O901" s="526"/>
      <c r="P901" s="529">
        <v>-347900.17</v>
      </c>
    </row>
    <row r="902" spans="1:16" x14ac:dyDescent="0.25">
      <c r="A902" s="556"/>
      <c r="B902" s="557"/>
      <c r="C902" s="1248" t="s">
        <v>1161</v>
      </c>
      <c r="D902" s="1248"/>
      <c r="E902" s="1248"/>
      <c r="F902" s="1248"/>
      <c r="G902" s="1248"/>
      <c r="H902" s="516"/>
      <c r="I902" s="517"/>
      <c r="J902" s="517"/>
      <c r="K902" s="517"/>
      <c r="L902" s="520"/>
      <c r="M902" s="517"/>
      <c r="N902" s="554">
        <v>23104.83</v>
      </c>
      <c r="O902" s="517"/>
      <c r="P902" s="555">
        <v>-2130372.87</v>
      </c>
    </row>
    <row r="903" spans="1:16" x14ac:dyDescent="0.25">
      <c r="A903" s="558"/>
      <c r="B903" s="559"/>
      <c r="C903" s="559"/>
      <c r="D903" s="559"/>
      <c r="E903" s="559"/>
      <c r="F903" s="559"/>
      <c r="G903" s="559"/>
      <c r="H903" s="560"/>
      <c r="I903" s="561"/>
      <c r="J903" s="561"/>
      <c r="K903" s="561"/>
      <c r="L903" s="562"/>
      <c r="M903" s="561"/>
      <c r="N903" s="562"/>
      <c r="O903" s="561"/>
      <c r="P903" s="563"/>
    </row>
    <row r="904" spans="1:16" x14ac:dyDescent="0.25">
      <c r="A904" s="514" t="s">
        <v>1540</v>
      </c>
      <c r="B904" s="515" t="s">
        <v>1299</v>
      </c>
      <c r="C904" s="1249" t="s">
        <v>1300</v>
      </c>
      <c r="D904" s="1249"/>
      <c r="E904" s="1249"/>
      <c r="F904" s="1249"/>
      <c r="G904" s="1249"/>
      <c r="H904" s="516" t="s">
        <v>1212</v>
      </c>
      <c r="I904" s="517">
        <v>-3496.14</v>
      </c>
      <c r="J904" s="518">
        <v>1</v>
      </c>
      <c r="K904" s="570">
        <v>-3496.14</v>
      </c>
      <c r="L904" s="520"/>
      <c r="M904" s="517"/>
      <c r="N904" s="564">
        <v>1103.6099999999999</v>
      </c>
      <c r="O904" s="517"/>
      <c r="P904" s="555">
        <v>-3858375.07</v>
      </c>
    </row>
    <row r="905" spans="1:16" x14ac:dyDescent="0.25">
      <c r="A905" s="540" t="s">
        <v>1540</v>
      </c>
      <c r="B905" s="524" t="s">
        <v>1299</v>
      </c>
      <c r="C905" s="1247" t="s">
        <v>1301</v>
      </c>
      <c r="D905" s="1247"/>
      <c r="E905" s="1247"/>
      <c r="F905" s="1247"/>
      <c r="G905" s="1247"/>
      <c r="H905" s="525" t="s">
        <v>1212</v>
      </c>
      <c r="I905" s="536">
        <v>-3496.14</v>
      </c>
      <c r="J905" s="526"/>
      <c r="K905" s="536">
        <v>-3496.14</v>
      </c>
      <c r="L905" s="534">
        <v>1839.35</v>
      </c>
      <c r="M905" s="531">
        <v>0.6</v>
      </c>
      <c r="N905" s="534">
        <v>1103.6099999999999</v>
      </c>
      <c r="O905" s="526"/>
      <c r="P905" s="529">
        <v>-3858375.07</v>
      </c>
    </row>
    <row r="906" spans="1:16" ht="22.5" x14ac:dyDescent="0.25">
      <c r="A906" s="540" t="s">
        <v>1541</v>
      </c>
      <c r="B906" s="524" t="s">
        <v>1302</v>
      </c>
      <c r="C906" s="1247" t="s">
        <v>1303</v>
      </c>
      <c r="D906" s="1247"/>
      <c r="E906" s="1247"/>
      <c r="F906" s="1247"/>
      <c r="G906" s="1247"/>
      <c r="H906" s="525" t="s">
        <v>1304</v>
      </c>
      <c r="I906" s="526"/>
      <c r="J906" s="526"/>
      <c r="K906" s="535">
        <v>-5034.4416000000001</v>
      </c>
      <c r="L906" s="528"/>
      <c r="M906" s="526"/>
      <c r="N906" s="541">
        <v>155.02000000000001</v>
      </c>
      <c r="O906" s="543">
        <v>-1</v>
      </c>
      <c r="P906" s="529">
        <v>780439.14</v>
      </c>
    </row>
    <row r="907" spans="1:16" ht="22.5" x14ac:dyDescent="0.25">
      <c r="A907" s="540" t="s">
        <v>1542</v>
      </c>
      <c r="B907" s="524" t="s">
        <v>1305</v>
      </c>
      <c r="C907" s="1247" t="s">
        <v>1306</v>
      </c>
      <c r="D907" s="1247"/>
      <c r="E907" s="1247"/>
      <c r="F907" s="1247"/>
      <c r="G907" s="1247"/>
      <c r="H907" s="525" t="s">
        <v>1304</v>
      </c>
      <c r="I907" s="526"/>
      <c r="J907" s="526"/>
      <c r="K907" s="535">
        <v>-5034.4416000000001</v>
      </c>
      <c r="L907" s="528"/>
      <c r="M907" s="526"/>
      <c r="N907" s="541">
        <v>298.58</v>
      </c>
      <c r="O907" s="526"/>
      <c r="P907" s="529">
        <v>-1503183.57</v>
      </c>
    </row>
    <row r="908" spans="1:16" x14ac:dyDescent="0.25">
      <c r="A908" s="556"/>
      <c r="B908" s="557"/>
      <c r="C908" s="1248" t="s">
        <v>1161</v>
      </c>
      <c r="D908" s="1248"/>
      <c r="E908" s="1248"/>
      <c r="F908" s="1248"/>
      <c r="G908" s="1248"/>
      <c r="H908" s="516"/>
      <c r="I908" s="517"/>
      <c r="J908" s="517"/>
      <c r="K908" s="517"/>
      <c r="L908" s="520"/>
      <c r="M908" s="517"/>
      <c r="N908" s="520"/>
      <c r="O908" s="517"/>
      <c r="P908" s="555">
        <v>-4581119.5</v>
      </c>
    </row>
    <row r="909" spans="1:16" x14ac:dyDescent="0.25">
      <c r="A909" s="558"/>
      <c r="B909" s="559"/>
      <c r="C909" s="559"/>
      <c r="D909" s="559"/>
      <c r="E909" s="559"/>
      <c r="F909" s="559"/>
      <c r="G909" s="559"/>
      <c r="H909" s="560"/>
      <c r="I909" s="561"/>
      <c r="J909" s="561"/>
      <c r="K909" s="561"/>
      <c r="L909" s="562"/>
      <c r="M909" s="561"/>
      <c r="N909" s="562"/>
      <c r="O909" s="561"/>
      <c r="P909" s="563"/>
    </row>
    <row r="910" spans="1:16" x14ac:dyDescent="0.25">
      <c r="A910" s="514" t="s">
        <v>1543</v>
      </c>
      <c r="B910" s="515" t="s">
        <v>1544</v>
      </c>
      <c r="C910" s="1249" t="s">
        <v>1545</v>
      </c>
      <c r="D910" s="1249"/>
      <c r="E910" s="1249"/>
      <c r="F910" s="1249"/>
      <c r="G910" s="1249"/>
      <c r="H910" s="516" t="s">
        <v>1232</v>
      </c>
      <c r="I910" s="517">
        <v>924.90470000000005</v>
      </c>
      <c r="J910" s="518">
        <v>1</v>
      </c>
      <c r="K910" s="568">
        <v>924.90470000000005</v>
      </c>
      <c r="L910" s="520"/>
      <c r="M910" s="517"/>
      <c r="N910" s="521"/>
      <c r="O910" s="517"/>
      <c r="P910" s="522"/>
    </row>
    <row r="911" spans="1:16" x14ac:dyDescent="0.25">
      <c r="A911" s="523"/>
      <c r="B911" s="524" t="s">
        <v>23</v>
      </c>
      <c r="C911" s="1247" t="s">
        <v>1203</v>
      </c>
      <c r="D911" s="1247"/>
      <c r="E911" s="1247"/>
      <c r="F911" s="1247"/>
      <c r="G911" s="1247"/>
      <c r="H911" s="525" t="s">
        <v>1148</v>
      </c>
      <c r="I911" s="526"/>
      <c r="J911" s="526"/>
      <c r="K911" s="537">
        <v>39215.959280000003</v>
      </c>
      <c r="L911" s="528"/>
      <c r="M911" s="526"/>
      <c r="N911" s="528"/>
      <c r="O911" s="526"/>
      <c r="P911" s="529">
        <v>10855369.689999999</v>
      </c>
    </row>
    <row r="912" spans="1:16" x14ac:dyDescent="0.25">
      <c r="A912" s="530"/>
      <c r="B912" s="524" t="s">
        <v>1285</v>
      </c>
      <c r="C912" s="1247" t="s">
        <v>1286</v>
      </c>
      <c r="D912" s="1247"/>
      <c r="E912" s="1247"/>
      <c r="F912" s="1247"/>
      <c r="G912" s="1247"/>
      <c r="H912" s="525" t="s">
        <v>1148</v>
      </c>
      <c r="I912" s="531">
        <v>42.4</v>
      </c>
      <c r="J912" s="526"/>
      <c r="K912" s="537">
        <v>39215.959280000003</v>
      </c>
      <c r="L912" s="532"/>
      <c r="M912" s="533"/>
      <c r="N912" s="534">
        <v>276.81</v>
      </c>
      <c r="O912" s="526"/>
      <c r="P912" s="529">
        <v>10855369.689999999</v>
      </c>
    </row>
    <row r="913" spans="1:16" x14ac:dyDescent="0.25">
      <c r="A913" s="523"/>
      <c r="B913" s="524" t="s">
        <v>28</v>
      </c>
      <c r="C913" s="1247" t="s">
        <v>132</v>
      </c>
      <c r="D913" s="1247"/>
      <c r="E913" s="1247"/>
      <c r="F913" s="1247"/>
      <c r="G913" s="1247"/>
      <c r="H913" s="525"/>
      <c r="I913" s="526"/>
      <c r="J913" s="526"/>
      <c r="K913" s="526"/>
      <c r="L913" s="528"/>
      <c r="M913" s="526"/>
      <c r="N913" s="528"/>
      <c r="O913" s="526"/>
      <c r="P913" s="529">
        <v>1044339.04</v>
      </c>
    </row>
    <row r="914" spans="1:16" x14ac:dyDescent="0.25">
      <c r="A914" s="523"/>
      <c r="B914" s="524"/>
      <c r="C914" s="1247" t="s">
        <v>1147</v>
      </c>
      <c r="D914" s="1247"/>
      <c r="E914" s="1247"/>
      <c r="F914" s="1247"/>
      <c r="G914" s="1247"/>
      <c r="H914" s="525" t="s">
        <v>1148</v>
      </c>
      <c r="I914" s="526"/>
      <c r="J914" s="526"/>
      <c r="K914" s="569">
        <v>831.48932530000002</v>
      </c>
      <c r="L914" s="528"/>
      <c r="M914" s="526"/>
      <c r="N914" s="528"/>
      <c r="O914" s="526"/>
      <c r="P914" s="529">
        <v>310212.71999999997</v>
      </c>
    </row>
    <row r="915" spans="1:16" x14ac:dyDescent="0.25">
      <c r="A915" s="530"/>
      <c r="B915" s="524" t="s">
        <v>1443</v>
      </c>
      <c r="C915" s="1247" t="s">
        <v>1444</v>
      </c>
      <c r="D915" s="1247"/>
      <c r="E915" s="1247"/>
      <c r="F915" s="1247"/>
      <c r="G915" s="1247"/>
      <c r="H915" s="525" t="s">
        <v>1151</v>
      </c>
      <c r="I915" s="536">
        <v>0.38</v>
      </c>
      <c r="J915" s="526"/>
      <c r="K915" s="574">
        <v>351.46378600000003</v>
      </c>
      <c r="L915" s="532"/>
      <c r="M915" s="533"/>
      <c r="N915" s="534">
        <v>1550.39</v>
      </c>
      <c r="O915" s="526"/>
      <c r="P915" s="529">
        <v>544905.93999999994</v>
      </c>
    </row>
    <row r="916" spans="1:16" x14ac:dyDescent="0.25">
      <c r="A916" s="540"/>
      <c r="B916" s="524" t="s">
        <v>1152</v>
      </c>
      <c r="C916" s="1247" t="s">
        <v>1153</v>
      </c>
      <c r="D916" s="1247"/>
      <c r="E916" s="1247"/>
      <c r="F916" s="1247"/>
      <c r="G916" s="1247"/>
      <c r="H916" s="525" t="s">
        <v>1148</v>
      </c>
      <c r="I916" s="536">
        <v>0.38</v>
      </c>
      <c r="J916" s="526"/>
      <c r="K916" s="574">
        <v>351.46378600000003</v>
      </c>
      <c r="L916" s="528"/>
      <c r="M916" s="526"/>
      <c r="N916" s="541">
        <v>437.08</v>
      </c>
      <c r="O916" s="526"/>
      <c r="P916" s="529">
        <v>153617.79</v>
      </c>
    </row>
    <row r="917" spans="1:16" x14ac:dyDescent="0.25">
      <c r="A917" s="530"/>
      <c r="B917" s="524" t="s">
        <v>1287</v>
      </c>
      <c r="C917" s="1247" t="s">
        <v>1288</v>
      </c>
      <c r="D917" s="1247"/>
      <c r="E917" s="1247"/>
      <c r="F917" s="1247"/>
      <c r="G917" s="1247"/>
      <c r="H917" s="525" t="s">
        <v>1151</v>
      </c>
      <c r="I917" s="527">
        <v>8.9999999999999993E-3</v>
      </c>
      <c r="J917" s="526"/>
      <c r="K917" s="569">
        <v>8.3241423000000001</v>
      </c>
      <c r="L917" s="532"/>
      <c r="M917" s="533"/>
      <c r="N917" s="534">
        <v>1610.79</v>
      </c>
      <c r="O917" s="526"/>
      <c r="P917" s="529">
        <v>13408.45</v>
      </c>
    </row>
    <row r="918" spans="1:16" x14ac:dyDescent="0.25">
      <c r="A918" s="540"/>
      <c r="B918" s="524" t="s">
        <v>1191</v>
      </c>
      <c r="C918" s="1247" t="s">
        <v>1192</v>
      </c>
      <c r="D918" s="1247"/>
      <c r="E918" s="1247"/>
      <c r="F918" s="1247"/>
      <c r="G918" s="1247"/>
      <c r="H918" s="525" t="s">
        <v>1148</v>
      </c>
      <c r="I918" s="527">
        <v>8.9999999999999993E-3</v>
      </c>
      <c r="J918" s="526"/>
      <c r="K918" s="569">
        <v>8.3241423000000001</v>
      </c>
      <c r="L918" s="528"/>
      <c r="M918" s="526"/>
      <c r="N918" s="541">
        <v>373.94</v>
      </c>
      <c r="O918" s="526"/>
      <c r="P918" s="529">
        <v>3112.73</v>
      </c>
    </row>
    <row r="919" spans="1:16" x14ac:dyDescent="0.25">
      <c r="A919" s="530"/>
      <c r="B919" s="524" t="s">
        <v>1546</v>
      </c>
      <c r="C919" s="1247" t="s">
        <v>1547</v>
      </c>
      <c r="D919" s="1247"/>
      <c r="E919" s="1247"/>
      <c r="F919" s="1247"/>
      <c r="G919" s="1247"/>
      <c r="H919" s="525" t="s">
        <v>1151</v>
      </c>
      <c r="I919" s="531">
        <v>4.7</v>
      </c>
      <c r="J919" s="526"/>
      <c r="K919" s="537">
        <v>4347.0520900000001</v>
      </c>
      <c r="L919" s="532"/>
      <c r="M919" s="533"/>
      <c r="N919" s="534">
        <v>47.5</v>
      </c>
      <c r="O919" s="526"/>
      <c r="P919" s="529">
        <v>206484.97</v>
      </c>
    </row>
    <row r="920" spans="1:16" x14ac:dyDescent="0.25">
      <c r="A920" s="530"/>
      <c r="B920" s="524" t="s">
        <v>1445</v>
      </c>
      <c r="C920" s="1247" t="s">
        <v>1446</v>
      </c>
      <c r="D920" s="1247"/>
      <c r="E920" s="1247"/>
      <c r="F920" s="1247"/>
      <c r="G920" s="1247"/>
      <c r="H920" s="525" t="s">
        <v>1151</v>
      </c>
      <c r="I920" s="536">
        <v>0.51</v>
      </c>
      <c r="J920" s="526"/>
      <c r="K920" s="574">
        <v>471.70139699999999</v>
      </c>
      <c r="L920" s="538">
        <v>477.92</v>
      </c>
      <c r="M920" s="539">
        <v>1.24</v>
      </c>
      <c r="N920" s="534">
        <v>592.62</v>
      </c>
      <c r="O920" s="526"/>
      <c r="P920" s="529">
        <v>279539.68</v>
      </c>
    </row>
    <row r="921" spans="1:16" x14ac:dyDescent="0.25">
      <c r="A921" s="540"/>
      <c r="B921" s="524" t="s">
        <v>1208</v>
      </c>
      <c r="C921" s="1247" t="s">
        <v>1209</v>
      </c>
      <c r="D921" s="1247"/>
      <c r="E921" s="1247"/>
      <c r="F921" s="1247"/>
      <c r="G921" s="1247"/>
      <c r="H921" s="525" t="s">
        <v>1148</v>
      </c>
      <c r="I921" s="536">
        <v>0.51</v>
      </c>
      <c r="J921" s="526"/>
      <c r="K921" s="574">
        <v>471.70139699999999</v>
      </c>
      <c r="L921" s="528"/>
      <c r="M921" s="526"/>
      <c r="N921" s="541">
        <v>325.38</v>
      </c>
      <c r="O921" s="526"/>
      <c r="P921" s="529">
        <v>153482.20000000001</v>
      </c>
    </row>
    <row r="922" spans="1:16" x14ac:dyDescent="0.25">
      <c r="A922" s="523"/>
      <c r="B922" s="524" t="s">
        <v>36</v>
      </c>
      <c r="C922" s="1247" t="s">
        <v>134</v>
      </c>
      <c r="D922" s="1247"/>
      <c r="E922" s="1247"/>
      <c r="F922" s="1247"/>
      <c r="G922" s="1247"/>
      <c r="H922" s="525"/>
      <c r="I922" s="526"/>
      <c r="J922" s="526"/>
      <c r="K922" s="526"/>
      <c r="L922" s="528"/>
      <c r="M922" s="526"/>
      <c r="N922" s="528"/>
      <c r="O922" s="526"/>
      <c r="P922" s="529">
        <v>43127.38</v>
      </c>
    </row>
    <row r="923" spans="1:16" x14ac:dyDescent="0.25">
      <c r="A923" s="530"/>
      <c r="B923" s="524" t="s">
        <v>1548</v>
      </c>
      <c r="C923" s="1247" t="s">
        <v>1549</v>
      </c>
      <c r="D923" s="1247"/>
      <c r="E923" s="1247"/>
      <c r="F923" s="1247"/>
      <c r="G923" s="1247"/>
      <c r="H923" s="525" t="s">
        <v>1212</v>
      </c>
      <c r="I923" s="536">
        <v>0.05</v>
      </c>
      <c r="J923" s="526"/>
      <c r="K923" s="574">
        <v>46.245235000000001</v>
      </c>
      <c r="L923" s="538">
        <v>565.20000000000005</v>
      </c>
      <c r="M923" s="539">
        <v>1.65</v>
      </c>
      <c r="N923" s="534">
        <v>932.58</v>
      </c>
      <c r="O923" s="526"/>
      <c r="P923" s="529">
        <v>43127.38</v>
      </c>
    </row>
    <row r="924" spans="1:16" x14ac:dyDescent="0.25">
      <c r="A924" s="544" t="s">
        <v>1364</v>
      </c>
      <c r="B924" s="545" t="s">
        <v>1550</v>
      </c>
      <c r="C924" s="1250" t="s">
        <v>1551</v>
      </c>
      <c r="D924" s="1250"/>
      <c r="E924" s="1250"/>
      <c r="F924" s="1250"/>
      <c r="G924" s="1250"/>
      <c r="H924" s="546" t="s">
        <v>1164</v>
      </c>
      <c r="I924" s="547">
        <v>0</v>
      </c>
      <c r="J924" s="548"/>
      <c r="K924" s="547">
        <v>0</v>
      </c>
      <c r="L924" s="550"/>
      <c r="M924" s="548"/>
      <c r="N924" s="550"/>
      <c r="O924" s="548"/>
      <c r="P924" s="551"/>
    </row>
    <row r="925" spans="1:16" x14ac:dyDescent="0.25">
      <c r="A925" s="544" t="s">
        <v>1239</v>
      </c>
      <c r="B925" s="545" t="s">
        <v>1552</v>
      </c>
      <c r="C925" s="1250" t="s">
        <v>1553</v>
      </c>
      <c r="D925" s="1250"/>
      <c r="E925" s="1250"/>
      <c r="F925" s="1250"/>
      <c r="G925" s="1250"/>
      <c r="H925" s="546" t="s">
        <v>1554</v>
      </c>
      <c r="I925" s="547">
        <v>100</v>
      </c>
      <c r="J925" s="548"/>
      <c r="K925" s="589">
        <v>92490.47</v>
      </c>
      <c r="L925" s="550"/>
      <c r="M925" s="548"/>
      <c r="N925" s="550"/>
      <c r="O925" s="548"/>
      <c r="P925" s="551"/>
    </row>
    <row r="926" spans="1:16" x14ac:dyDescent="0.25">
      <c r="A926" s="552"/>
      <c r="B926" s="553"/>
      <c r="C926" s="1248" t="s">
        <v>1154</v>
      </c>
      <c r="D926" s="1248"/>
      <c r="E926" s="1248"/>
      <c r="F926" s="1248"/>
      <c r="G926" s="1248"/>
      <c r="H926" s="516"/>
      <c r="I926" s="517"/>
      <c r="J926" s="517"/>
      <c r="K926" s="517"/>
      <c r="L926" s="520"/>
      <c r="M926" s="517"/>
      <c r="N926" s="554"/>
      <c r="O926" s="517"/>
      <c r="P926" s="555">
        <v>12253048.83</v>
      </c>
    </row>
    <row r="927" spans="1:16" x14ac:dyDescent="0.25">
      <c r="A927" s="540"/>
      <c r="B927" s="524"/>
      <c r="C927" s="1247" t="s">
        <v>1155</v>
      </c>
      <c r="D927" s="1247"/>
      <c r="E927" s="1247"/>
      <c r="F927" s="1247"/>
      <c r="G927" s="1247"/>
      <c r="H927" s="525"/>
      <c r="I927" s="526"/>
      <c r="J927" s="526"/>
      <c r="K927" s="526"/>
      <c r="L927" s="528"/>
      <c r="M927" s="526"/>
      <c r="N927" s="528"/>
      <c r="O927" s="526"/>
      <c r="P927" s="529">
        <v>11165582.41</v>
      </c>
    </row>
    <row r="928" spans="1:16" x14ac:dyDescent="0.25">
      <c r="A928" s="540"/>
      <c r="B928" s="524" t="s">
        <v>1555</v>
      </c>
      <c r="C928" s="1247" t="s">
        <v>1556</v>
      </c>
      <c r="D928" s="1247"/>
      <c r="E928" s="1247"/>
      <c r="F928" s="1247"/>
      <c r="G928" s="1247"/>
      <c r="H928" s="525" t="s">
        <v>1158</v>
      </c>
      <c r="I928" s="543">
        <v>113</v>
      </c>
      <c r="J928" s="526"/>
      <c r="K928" s="543">
        <v>113</v>
      </c>
      <c r="L928" s="528"/>
      <c r="M928" s="526"/>
      <c r="N928" s="528"/>
      <c r="O928" s="526"/>
      <c r="P928" s="529">
        <v>12617108.119999999</v>
      </c>
    </row>
    <row r="929" spans="1:16" x14ac:dyDescent="0.25">
      <c r="A929" s="540"/>
      <c r="B929" s="524" t="s">
        <v>1557</v>
      </c>
      <c r="C929" s="1247" t="s">
        <v>1558</v>
      </c>
      <c r="D929" s="1247"/>
      <c r="E929" s="1247"/>
      <c r="F929" s="1247"/>
      <c r="G929" s="1247"/>
      <c r="H929" s="525" t="s">
        <v>1158</v>
      </c>
      <c r="I929" s="543">
        <v>77</v>
      </c>
      <c r="J929" s="526"/>
      <c r="K929" s="543">
        <v>77</v>
      </c>
      <c r="L929" s="528"/>
      <c r="M929" s="526"/>
      <c r="N929" s="528"/>
      <c r="O929" s="526"/>
      <c r="P929" s="529">
        <v>8597498.4600000009</v>
      </c>
    </row>
    <row r="930" spans="1:16" x14ac:dyDescent="0.25">
      <c r="A930" s="556"/>
      <c r="B930" s="557"/>
      <c r="C930" s="1248" t="s">
        <v>1161</v>
      </c>
      <c r="D930" s="1248"/>
      <c r="E930" s="1248"/>
      <c r="F930" s="1248"/>
      <c r="G930" s="1248"/>
      <c r="H930" s="516"/>
      <c r="I930" s="517"/>
      <c r="J930" s="517"/>
      <c r="K930" s="517"/>
      <c r="L930" s="520"/>
      <c r="M930" s="517"/>
      <c r="N930" s="554">
        <v>36184.980000000003</v>
      </c>
      <c r="O930" s="517"/>
      <c r="P930" s="555">
        <v>33467655.41</v>
      </c>
    </row>
    <row r="931" spans="1:16" x14ac:dyDescent="0.25">
      <c r="A931" s="558"/>
      <c r="B931" s="559"/>
      <c r="C931" s="559"/>
      <c r="D931" s="559"/>
      <c r="E931" s="559"/>
      <c r="F931" s="559"/>
      <c r="G931" s="559"/>
      <c r="H931" s="560"/>
      <c r="I931" s="561"/>
      <c r="J931" s="561"/>
      <c r="K931" s="561"/>
      <c r="L931" s="562"/>
      <c r="M931" s="561"/>
      <c r="N931" s="562"/>
      <c r="O931" s="561"/>
      <c r="P931" s="563"/>
    </row>
    <row r="932" spans="1:16" ht="22.5" x14ac:dyDescent="0.25">
      <c r="A932" s="514" t="s">
        <v>1559</v>
      </c>
      <c r="B932" s="515" t="s">
        <v>1560</v>
      </c>
      <c r="C932" s="1249" t="s">
        <v>1561</v>
      </c>
      <c r="D932" s="1249"/>
      <c r="E932" s="1249"/>
      <c r="F932" s="1249"/>
      <c r="G932" s="1249"/>
      <c r="H932" s="516" t="s">
        <v>1554</v>
      </c>
      <c r="I932" s="517">
        <v>92490.47</v>
      </c>
      <c r="J932" s="518">
        <v>1</v>
      </c>
      <c r="K932" s="570">
        <v>92490.47</v>
      </c>
      <c r="L932" s="520"/>
      <c r="M932" s="517"/>
      <c r="N932" s="564">
        <v>2500.6999999999998</v>
      </c>
      <c r="O932" s="517"/>
      <c r="P932" s="555">
        <v>231290918.33000001</v>
      </c>
    </row>
    <row r="933" spans="1:16" x14ac:dyDescent="0.25">
      <c r="A933" s="556"/>
      <c r="B933" s="557"/>
      <c r="C933" s="1248" t="s">
        <v>1161</v>
      </c>
      <c r="D933" s="1248"/>
      <c r="E933" s="1248"/>
      <c r="F933" s="1248"/>
      <c r="G933" s="1248"/>
      <c r="H933" s="516"/>
      <c r="I933" s="517"/>
      <c r="J933" s="517"/>
      <c r="K933" s="517"/>
      <c r="L933" s="520"/>
      <c r="M933" s="517"/>
      <c r="N933" s="520"/>
      <c r="O933" s="517"/>
      <c r="P933" s="555">
        <v>231290918.33000001</v>
      </c>
    </row>
    <row r="934" spans="1:16" x14ac:dyDescent="0.25">
      <c r="A934" s="558"/>
      <c r="B934" s="559"/>
      <c r="C934" s="559"/>
      <c r="D934" s="559"/>
      <c r="E934" s="559"/>
      <c r="F934" s="559"/>
      <c r="G934" s="559"/>
      <c r="H934" s="560"/>
      <c r="I934" s="561"/>
      <c r="J934" s="561"/>
      <c r="K934" s="561"/>
      <c r="L934" s="562"/>
      <c r="M934" s="561"/>
      <c r="N934" s="562"/>
      <c r="O934" s="561"/>
      <c r="P934" s="563"/>
    </row>
    <row r="935" spans="1:16" x14ac:dyDescent="0.25">
      <c r="A935" s="514" t="s">
        <v>1562</v>
      </c>
      <c r="B935" s="515" t="s">
        <v>1563</v>
      </c>
      <c r="C935" s="1249" t="s">
        <v>1564</v>
      </c>
      <c r="D935" s="1249"/>
      <c r="E935" s="1249"/>
      <c r="F935" s="1249"/>
      <c r="G935" s="1249"/>
      <c r="H935" s="516" t="s">
        <v>1164</v>
      </c>
      <c r="I935" s="517">
        <v>7168.01</v>
      </c>
      <c r="J935" s="518">
        <v>1</v>
      </c>
      <c r="K935" s="570">
        <v>7168.01</v>
      </c>
      <c r="L935" s="554">
        <v>2810.05</v>
      </c>
      <c r="M935" s="570">
        <v>1.48</v>
      </c>
      <c r="N935" s="564">
        <v>4158.87</v>
      </c>
      <c r="O935" s="517"/>
      <c r="P935" s="555">
        <v>29810821.75</v>
      </c>
    </row>
    <row r="936" spans="1:16" x14ac:dyDescent="0.25">
      <c r="A936" s="556"/>
      <c r="B936" s="557"/>
      <c r="C936" s="1248" t="s">
        <v>1161</v>
      </c>
      <c r="D936" s="1248"/>
      <c r="E936" s="1248"/>
      <c r="F936" s="1248"/>
      <c r="G936" s="1248"/>
      <c r="H936" s="516"/>
      <c r="I936" s="517"/>
      <c r="J936" s="517"/>
      <c r="K936" s="517"/>
      <c r="L936" s="520"/>
      <c r="M936" s="517"/>
      <c r="N936" s="520"/>
      <c r="O936" s="517"/>
      <c r="P936" s="555">
        <v>29810821.75</v>
      </c>
    </row>
    <row r="937" spans="1:16" x14ac:dyDescent="0.25">
      <c r="A937" s="558"/>
      <c r="B937" s="559"/>
      <c r="C937" s="559"/>
      <c r="D937" s="559"/>
      <c r="E937" s="559"/>
      <c r="F937" s="559"/>
      <c r="G937" s="559"/>
      <c r="H937" s="560"/>
      <c r="I937" s="561"/>
      <c r="J937" s="561"/>
      <c r="K937" s="561"/>
      <c r="L937" s="562"/>
      <c r="M937" s="561"/>
      <c r="N937" s="562"/>
      <c r="O937" s="561"/>
      <c r="P937" s="563"/>
    </row>
    <row r="938" spans="1:16" x14ac:dyDescent="0.25">
      <c r="A938" s="514" t="s">
        <v>1565</v>
      </c>
      <c r="B938" s="515" t="s">
        <v>1566</v>
      </c>
      <c r="C938" s="1249" t="s">
        <v>1567</v>
      </c>
      <c r="D938" s="1249"/>
      <c r="E938" s="1249"/>
      <c r="F938" s="1249"/>
      <c r="G938" s="1249"/>
      <c r="H938" s="516" t="s">
        <v>1568</v>
      </c>
      <c r="I938" s="517">
        <v>514.5</v>
      </c>
      <c r="J938" s="518">
        <v>1</v>
      </c>
      <c r="K938" s="571">
        <v>514.5</v>
      </c>
      <c r="L938" s="520"/>
      <c r="M938" s="517"/>
      <c r="N938" s="521"/>
      <c r="O938" s="517"/>
      <c r="P938" s="522"/>
    </row>
    <row r="939" spans="1:16" x14ac:dyDescent="0.25">
      <c r="A939" s="523"/>
      <c r="B939" s="524" t="s">
        <v>23</v>
      </c>
      <c r="C939" s="1247" t="s">
        <v>1203</v>
      </c>
      <c r="D939" s="1247"/>
      <c r="E939" s="1247"/>
      <c r="F939" s="1247"/>
      <c r="G939" s="1247"/>
      <c r="H939" s="525" t="s">
        <v>1148</v>
      </c>
      <c r="I939" s="526"/>
      <c r="J939" s="526"/>
      <c r="K939" s="536">
        <v>1450.89</v>
      </c>
      <c r="L939" s="528"/>
      <c r="M939" s="526"/>
      <c r="N939" s="528"/>
      <c r="O939" s="526"/>
      <c r="P939" s="529">
        <v>394584.04</v>
      </c>
    </row>
    <row r="940" spans="1:16" x14ac:dyDescent="0.25">
      <c r="A940" s="530"/>
      <c r="B940" s="524" t="s">
        <v>1391</v>
      </c>
      <c r="C940" s="1247" t="s">
        <v>1392</v>
      </c>
      <c r="D940" s="1247"/>
      <c r="E940" s="1247"/>
      <c r="F940" s="1247"/>
      <c r="G940" s="1247"/>
      <c r="H940" s="525" t="s">
        <v>1148</v>
      </c>
      <c r="I940" s="536">
        <v>2.82</v>
      </c>
      <c r="J940" s="526"/>
      <c r="K940" s="536">
        <v>1450.89</v>
      </c>
      <c r="L940" s="532"/>
      <c r="M940" s="533"/>
      <c r="N940" s="534">
        <v>271.95999999999998</v>
      </c>
      <c r="O940" s="526"/>
      <c r="P940" s="529">
        <v>394584.04</v>
      </c>
    </row>
    <row r="941" spans="1:16" x14ac:dyDescent="0.25">
      <c r="A941" s="523"/>
      <c r="B941" s="524" t="s">
        <v>28</v>
      </c>
      <c r="C941" s="1247" t="s">
        <v>132</v>
      </c>
      <c r="D941" s="1247"/>
      <c r="E941" s="1247"/>
      <c r="F941" s="1247"/>
      <c r="G941" s="1247"/>
      <c r="H941" s="525"/>
      <c r="I941" s="526"/>
      <c r="J941" s="526"/>
      <c r="K941" s="526"/>
      <c r="L941" s="528"/>
      <c r="M941" s="526"/>
      <c r="N941" s="528"/>
      <c r="O941" s="526"/>
      <c r="P941" s="529">
        <v>85679.53</v>
      </c>
    </row>
    <row r="942" spans="1:16" x14ac:dyDescent="0.25">
      <c r="A942" s="523"/>
      <c r="B942" s="524"/>
      <c r="C942" s="1247" t="s">
        <v>1147</v>
      </c>
      <c r="D942" s="1247"/>
      <c r="E942" s="1247"/>
      <c r="F942" s="1247"/>
      <c r="G942" s="1247"/>
      <c r="H942" s="525" t="s">
        <v>1148</v>
      </c>
      <c r="I942" s="526"/>
      <c r="J942" s="526"/>
      <c r="K942" s="536">
        <v>82.32</v>
      </c>
      <c r="L942" s="528"/>
      <c r="M942" s="526"/>
      <c r="N942" s="528"/>
      <c r="O942" s="526"/>
      <c r="P942" s="529">
        <v>27284.959999999999</v>
      </c>
    </row>
    <row r="943" spans="1:16" x14ac:dyDescent="0.25">
      <c r="A943" s="530"/>
      <c r="B943" s="524" t="s">
        <v>1569</v>
      </c>
      <c r="C943" s="1247" t="s">
        <v>1570</v>
      </c>
      <c r="D943" s="1247"/>
      <c r="E943" s="1247"/>
      <c r="F943" s="1247"/>
      <c r="G943" s="1247"/>
      <c r="H943" s="525" t="s">
        <v>1151</v>
      </c>
      <c r="I943" s="536">
        <v>0.02</v>
      </c>
      <c r="J943" s="526"/>
      <c r="K943" s="536">
        <v>10.29</v>
      </c>
      <c r="L943" s="538">
        <v>712.4</v>
      </c>
      <c r="M943" s="539">
        <v>1.24</v>
      </c>
      <c r="N943" s="534">
        <v>883.38</v>
      </c>
      <c r="O943" s="526"/>
      <c r="P943" s="529">
        <v>9089.98</v>
      </c>
    </row>
    <row r="944" spans="1:16" x14ac:dyDescent="0.25">
      <c r="A944" s="540"/>
      <c r="B944" s="524" t="s">
        <v>1191</v>
      </c>
      <c r="C944" s="1247" t="s">
        <v>1192</v>
      </c>
      <c r="D944" s="1247"/>
      <c r="E944" s="1247"/>
      <c r="F944" s="1247"/>
      <c r="G944" s="1247"/>
      <c r="H944" s="525" t="s">
        <v>1148</v>
      </c>
      <c r="I944" s="536">
        <v>0.02</v>
      </c>
      <c r="J944" s="526"/>
      <c r="K944" s="536">
        <v>10.29</v>
      </c>
      <c r="L944" s="528"/>
      <c r="M944" s="526"/>
      <c r="N944" s="541">
        <v>373.94</v>
      </c>
      <c r="O944" s="526"/>
      <c r="P944" s="529">
        <v>3847.84</v>
      </c>
    </row>
    <row r="945" spans="1:16" x14ac:dyDescent="0.25">
      <c r="A945" s="530"/>
      <c r="B945" s="524" t="s">
        <v>1206</v>
      </c>
      <c r="C945" s="1247" t="s">
        <v>1207</v>
      </c>
      <c r="D945" s="1247"/>
      <c r="E945" s="1247"/>
      <c r="F945" s="1247"/>
      <c r="G945" s="1247"/>
      <c r="H945" s="525" t="s">
        <v>1151</v>
      </c>
      <c r="I945" s="536">
        <v>0.09</v>
      </c>
      <c r="J945" s="526"/>
      <c r="K945" s="527">
        <v>46.305</v>
      </c>
      <c r="L945" s="542">
        <v>1043.1400000000001</v>
      </c>
      <c r="M945" s="539">
        <v>1.27</v>
      </c>
      <c r="N945" s="534">
        <v>1324.79</v>
      </c>
      <c r="O945" s="526"/>
      <c r="P945" s="529">
        <v>61344.4</v>
      </c>
    </row>
    <row r="946" spans="1:16" x14ac:dyDescent="0.25">
      <c r="A946" s="540"/>
      <c r="B946" s="524" t="s">
        <v>1208</v>
      </c>
      <c r="C946" s="1247" t="s">
        <v>1209</v>
      </c>
      <c r="D946" s="1247"/>
      <c r="E946" s="1247"/>
      <c r="F946" s="1247"/>
      <c r="G946" s="1247"/>
      <c r="H946" s="525" t="s">
        <v>1148</v>
      </c>
      <c r="I946" s="536">
        <v>0.09</v>
      </c>
      <c r="J946" s="526"/>
      <c r="K946" s="527">
        <v>46.305</v>
      </c>
      <c r="L946" s="528"/>
      <c r="M946" s="526"/>
      <c r="N946" s="541">
        <v>325.38</v>
      </c>
      <c r="O946" s="526"/>
      <c r="P946" s="529">
        <v>15066.72</v>
      </c>
    </row>
    <row r="947" spans="1:16" x14ac:dyDescent="0.25">
      <c r="A947" s="530"/>
      <c r="B947" s="524" t="s">
        <v>1445</v>
      </c>
      <c r="C947" s="1247" t="s">
        <v>1446</v>
      </c>
      <c r="D947" s="1247"/>
      <c r="E947" s="1247"/>
      <c r="F947" s="1247"/>
      <c r="G947" s="1247"/>
      <c r="H947" s="525" t="s">
        <v>1151</v>
      </c>
      <c r="I947" s="536">
        <v>0.05</v>
      </c>
      <c r="J947" s="526"/>
      <c r="K947" s="527">
        <v>25.725000000000001</v>
      </c>
      <c r="L947" s="538">
        <v>477.92</v>
      </c>
      <c r="M947" s="539">
        <v>1.24</v>
      </c>
      <c r="N947" s="534">
        <v>592.62</v>
      </c>
      <c r="O947" s="526"/>
      <c r="P947" s="529">
        <v>15245.15</v>
      </c>
    </row>
    <row r="948" spans="1:16" x14ac:dyDescent="0.25">
      <c r="A948" s="540"/>
      <c r="B948" s="524" t="s">
        <v>1208</v>
      </c>
      <c r="C948" s="1247" t="s">
        <v>1209</v>
      </c>
      <c r="D948" s="1247"/>
      <c r="E948" s="1247"/>
      <c r="F948" s="1247"/>
      <c r="G948" s="1247"/>
      <c r="H948" s="525" t="s">
        <v>1148</v>
      </c>
      <c r="I948" s="536">
        <v>0.05</v>
      </c>
      <c r="J948" s="526"/>
      <c r="K948" s="527">
        <v>25.725000000000001</v>
      </c>
      <c r="L948" s="528"/>
      <c r="M948" s="526"/>
      <c r="N948" s="541">
        <v>325.38</v>
      </c>
      <c r="O948" s="526"/>
      <c r="P948" s="529">
        <v>8370.4</v>
      </c>
    </row>
    <row r="949" spans="1:16" x14ac:dyDescent="0.25">
      <c r="A949" s="523"/>
      <c r="B949" s="524" t="s">
        <v>36</v>
      </c>
      <c r="C949" s="1247" t="s">
        <v>134</v>
      </c>
      <c r="D949" s="1247"/>
      <c r="E949" s="1247"/>
      <c r="F949" s="1247"/>
      <c r="G949" s="1247"/>
      <c r="H949" s="525"/>
      <c r="I949" s="526"/>
      <c r="J949" s="526"/>
      <c r="K949" s="526"/>
      <c r="L949" s="528"/>
      <c r="M949" s="526"/>
      <c r="N949" s="528"/>
      <c r="O949" s="526"/>
      <c r="P949" s="573">
        <v>133.77000000000001</v>
      </c>
    </row>
    <row r="950" spans="1:16" x14ac:dyDescent="0.25">
      <c r="A950" s="530"/>
      <c r="B950" s="524" t="s">
        <v>1210</v>
      </c>
      <c r="C950" s="1247" t="s">
        <v>1211</v>
      </c>
      <c r="D950" s="1247"/>
      <c r="E950" s="1247"/>
      <c r="F950" s="1247"/>
      <c r="G950" s="1247"/>
      <c r="H950" s="525" t="s">
        <v>1212</v>
      </c>
      <c r="I950" s="527">
        <v>2.5999999999999999E-2</v>
      </c>
      <c r="J950" s="526"/>
      <c r="K950" s="527">
        <v>13.377000000000001</v>
      </c>
      <c r="L950" s="538">
        <v>35.71</v>
      </c>
      <c r="M950" s="539">
        <v>0.28000000000000003</v>
      </c>
      <c r="N950" s="534">
        <v>10</v>
      </c>
      <c r="O950" s="526"/>
      <c r="P950" s="529">
        <v>133.77000000000001</v>
      </c>
    </row>
    <row r="951" spans="1:16" x14ac:dyDescent="0.25">
      <c r="A951" s="544" t="s">
        <v>1239</v>
      </c>
      <c r="B951" s="545" t="s">
        <v>1550</v>
      </c>
      <c r="C951" s="1250" t="s">
        <v>1551</v>
      </c>
      <c r="D951" s="1250"/>
      <c r="E951" s="1250"/>
      <c r="F951" s="1250"/>
      <c r="G951" s="1250"/>
      <c r="H951" s="546" t="s">
        <v>1164</v>
      </c>
      <c r="I951" s="549">
        <v>0.151</v>
      </c>
      <c r="J951" s="548"/>
      <c r="K951" s="567">
        <v>77.689499999999995</v>
      </c>
      <c r="L951" s="550"/>
      <c r="M951" s="548"/>
      <c r="N951" s="550"/>
      <c r="O951" s="548"/>
      <c r="P951" s="551"/>
    </row>
    <row r="952" spans="1:16" x14ac:dyDescent="0.25">
      <c r="A952" s="544" t="s">
        <v>1239</v>
      </c>
      <c r="B952" s="545" t="s">
        <v>1552</v>
      </c>
      <c r="C952" s="1250" t="s">
        <v>1571</v>
      </c>
      <c r="D952" s="1250"/>
      <c r="E952" s="1250"/>
      <c r="F952" s="1250"/>
      <c r="G952" s="1250"/>
      <c r="H952" s="546" t="s">
        <v>1554</v>
      </c>
      <c r="I952" s="566">
        <v>2.5</v>
      </c>
      <c r="J952" s="548"/>
      <c r="K952" s="589">
        <v>1286.25</v>
      </c>
      <c r="L952" s="550"/>
      <c r="M952" s="548"/>
      <c r="N952" s="550"/>
      <c r="O952" s="548"/>
      <c r="P952" s="551"/>
    </row>
    <row r="953" spans="1:16" x14ac:dyDescent="0.25">
      <c r="A953" s="552"/>
      <c r="B953" s="553"/>
      <c r="C953" s="1248" t="s">
        <v>1154</v>
      </c>
      <c r="D953" s="1248"/>
      <c r="E953" s="1248"/>
      <c r="F953" s="1248"/>
      <c r="G953" s="1248"/>
      <c r="H953" s="516"/>
      <c r="I953" s="517"/>
      <c r="J953" s="517"/>
      <c r="K953" s="517"/>
      <c r="L953" s="520"/>
      <c r="M953" s="517"/>
      <c r="N953" s="554"/>
      <c r="O953" s="517"/>
      <c r="P953" s="555">
        <v>507682.3</v>
      </c>
    </row>
    <row r="954" spans="1:16" x14ac:dyDescent="0.25">
      <c r="A954" s="540"/>
      <c r="B954" s="524"/>
      <c r="C954" s="1247" t="s">
        <v>1155</v>
      </c>
      <c r="D954" s="1247"/>
      <c r="E954" s="1247"/>
      <c r="F954" s="1247"/>
      <c r="G954" s="1247"/>
      <c r="H954" s="525"/>
      <c r="I954" s="526"/>
      <c r="J954" s="526"/>
      <c r="K954" s="526"/>
      <c r="L954" s="528"/>
      <c r="M954" s="526"/>
      <c r="N954" s="528"/>
      <c r="O954" s="526"/>
      <c r="P954" s="529">
        <v>421869</v>
      </c>
    </row>
    <row r="955" spans="1:16" x14ac:dyDescent="0.25">
      <c r="A955" s="540"/>
      <c r="B955" s="524" t="s">
        <v>1555</v>
      </c>
      <c r="C955" s="1247" t="s">
        <v>1556</v>
      </c>
      <c r="D955" s="1247"/>
      <c r="E955" s="1247"/>
      <c r="F955" s="1247"/>
      <c r="G955" s="1247"/>
      <c r="H955" s="525" t="s">
        <v>1158</v>
      </c>
      <c r="I955" s="543">
        <v>113</v>
      </c>
      <c r="J955" s="526"/>
      <c r="K955" s="543">
        <v>113</v>
      </c>
      <c r="L955" s="528"/>
      <c r="M955" s="526"/>
      <c r="N955" s="528"/>
      <c r="O955" s="526"/>
      <c r="P955" s="529">
        <v>476711.97</v>
      </c>
    </row>
    <row r="956" spans="1:16" x14ac:dyDescent="0.25">
      <c r="A956" s="540"/>
      <c r="B956" s="524" t="s">
        <v>1557</v>
      </c>
      <c r="C956" s="1247" t="s">
        <v>1558</v>
      </c>
      <c r="D956" s="1247"/>
      <c r="E956" s="1247"/>
      <c r="F956" s="1247"/>
      <c r="G956" s="1247"/>
      <c r="H956" s="525" t="s">
        <v>1158</v>
      </c>
      <c r="I956" s="543">
        <v>77</v>
      </c>
      <c r="J956" s="526"/>
      <c r="K956" s="543">
        <v>77</v>
      </c>
      <c r="L956" s="528"/>
      <c r="M956" s="526"/>
      <c r="N956" s="528"/>
      <c r="O956" s="526"/>
      <c r="P956" s="529">
        <v>324839.13</v>
      </c>
    </row>
    <row r="957" spans="1:16" x14ac:dyDescent="0.25">
      <c r="A957" s="556"/>
      <c r="B957" s="557"/>
      <c r="C957" s="1248" t="s">
        <v>1161</v>
      </c>
      <c r="D957" s="1248"/>
      <c r="E957" s="1248"/>
      <c r="F957" s="1248"/>
      <c r="G957" s="1248"/>
      <c r="H957" s="516"/>
      <c r="I957" s="517"/>
      <c r="J957" s="517"/>
      <c r="K957" s="517"/>
      <c r="L957" s="520"/>
      <c r="M957" s="517"/>
      <c r="N957" s="554">
        <v>2544.67</v>
      </c>
      <c r="O957" s="517"/>
      <c r="P957" s="555">
        <v>1309233.3999999999</v>
      </c>
    </row>
    <row r="958" spans="1:16" x14ac:dyDescent="0.25">
      <c r="A958" s="558"/>
      <c r="B958" s="559"/>
      <c r="C958" s="559"/>
      <c r="D958" s="559"/>
      <c r="E958" s="559"/>
      <c r="F958" s="559"/>
      <c r="G958" s="559"/>
      <c r="H958" s="560"/>
      <c r="I958" s="561"/>
      <c r="J958" s="561"/>
      <c r="K958" s="561"/>
      <c r="L958" s="562"/>
      <c r="M958" s="561"/>
      <c r="N958" s="562"/>
      <c r="O958" s="561"/>
      <c r="P958" s="563"/>
    </row>
    <row r="959" spans="1:16" ht="22.5" x14ac:dyDescent="0.25">
      <c r="A959" s="514" t="s">
        <v>1572</v>
      </c>
      <c r="B959" s="515" t="s">
        <v>1573</v>
      </c>
      <c r="C959" s="1249" t="s">
        <v>1574</v>
      </c>
      <c r="D959" s="1249"/>
      <c r="E959" s="1249"/>
      <c r="F959" s="1249"/>
      <c r="G959" s="1249"/>
      <c r="H959" s="516" t="s">
        <v>1575</v>
      </c>
      <c r="I959" s="517">
        <v>3205</v>
      </c>
      <c r="J959" s="518">
        <v>1</v>
      </c>
      <c r="K959" s="518">
        <v>3205</v>
      </c>
      <c r="L959" s="520"/>
      <c r="M959" s="517"/>
      <c r="N959" s="572">
        <v>769.25</v>
      </c>
      <c r="O959" s="517"/>
      <c r="P959" s="555">
        <v>2465446.25</v>
      </c>
    </row>
    <row r="960" spans="1:16" x14ac:dyDescent="0.25">
      <c r="A960" s="556"/>
      <c r="B960" s="557"/>
      <c r="C960" s="1248" t="s">
        <v>1161</v>
      </c>
      <c r="D960" s="1248"/>
      <c r="E960" s="1248"/>
      <c r="F960" s="1248"/>
      <c r="G960" s="1248"/>
      <c r="H960" s="516"/>
      <c r="I960" s="517"/>
      <c r="J960" s="517"/>
      <c r="K960" s="517"/>
      <c r="L960" s="520"/>
      <c r="M960" s="517"/>
      <c r="N960" s="520"/>
      <c r="O960" s="517"/>
      <c r="P960" s="555">
        <v>2465446.25</v>
      </c>
    </row>
    <row r="961" spans="1:16" x14ac:dyDescent="0.25">
      <c r="A961" s="558"/>
      <c r="B961" s="559"/>
      <c r="C961" s="559"/>
      <c r="D961" s="559"/>
      <c r="E961" s="559"/>
      <c r="F961" s="559"/>
      <c r="G961" s="559"/>
      <c r="H961" s="560"/>
      <c r="I961" s="561"/>
      <c r="J961" s="561"/>
      <c r="K961" s="561"/>
      <c r="L961" s="562"/>
      <c r="M961" s="561"/>
      <c r="N961" s="562"/>
      <c r="O961" s="561"/>
      <c r="P961" s="563"/>
    </row>
    <row r="962" spans="1:16" ht="22.5" x14ac:dyDescent="0.25">
      <c r="A962" s="514" t="s">
        <v>1576</v>
      </c>
      <c r="B962" s="515" t="s">
        <v>1577</v>
      </c>
      <c r="C962" s="1249" t="s">
        <v>1578</v>
      </c>
      <c r="D962" s="1249"/>
      <c r="E962" s="1249"/>
      <c r="F962" s="1249"/>
      <c r="G962" s="1249"/>
      <c r="H962" s="516" t="s">
        <v>1575</v>
      </c>
      <c r="I962" s="517">
        <v>588</v>
      </c>
      <c r="J962" s="518">
        <v>1</v>
      </c>
      <c r="K962" s="518">
        <v>588</v>
      </c>
      <c r="L962" s="520"/>
      <c r="M962" s="517"/>
      <c r="N962" s="572">
        <v>76.52</v>
      </c>
      <c r="O962" s="517"/>
      <c r="P962" s="555">
        <v>44993.760000000002</v>
      </c>
    </row>
    <row r="963" spans="1:16" x14ac:dyDescent="0.25">
      <c r="A963" s="556"/>
      <c r="B963" s="557"/>
      <c r="C963" s="1248" t="s">
        <v>1161</v>
      </c>
      <c r="D963" s="1248"/>
      <c r="E963" s="1248"/>
      <c r="F963" s="1248"/>
      <c r="G963" s="1248"/>
      <c r="H963" s="516"/>
      <c r="I963" s="517"/>
      <c r="J963" s="517"/>
      <c r="K963" s="517"/>
      <c r="L963" s="520"/>
      <c r="M963" s="517"/>
      <c r="N963" s="520"/>
      <c r="O963" s="517"/>
      <c r="P963" s="555">
        <v>44993.760000000002</v>
      </c>
    </row>
    <row r="964" spans="1:16" x14ac:dyDescent="0.25">
      <c r="A964" s="558"/>
      <c r="B964" s="559"/>
      <c r="C964" s="559"/>
      <c r="D964" s="559"/>
      <c r="E964" s="559"/>
      <c r="F964" s="559"/>
      <c r="G964" s="559"/>
      <c r="H964" s="560"/>
      <c r="I964" s="561"/>
      <c r="J964" s="561"/>
      <c r="K964" s="561"/>
      <c r="L964" s="562"/>
      <c r="M964" s="561"/>
      <c r="N964" s="562"/>
      <c r="O964" s="561"/>
      <c r="P964" s="563"/>
    </row>
    <row r="965" spans="1:16" ht="22.5" x14ac:dyDescent="0.25">
      <c r="A965" s="514" t="s">
        <v>1579</v>
      </c>
      <c r="B965" s="515" t="s">
        <v>1580</v>
      </c>
      <c r="C965" s="1249" t="s">
        <v>1581</v>
      </c>
      <c r="D965" s="1249"/>
      <c r="E965" s="1249"/>
      <c r="F965" s="1249"/>
      <c r="G965" s="1249"/>
      <c r="H965" s="516" t="s">
        <v>1575</v>
      </c>
      <c r="I965" s="517">
        <v>112</v>
      </c>
      <c r="J965" s="518">
        <v>1</v>
      </c>
      <c r="K965" s="518">
        <v>112</v>
      </c>
      <c r="L965" s="520"/>
      <c r="M965" s="517"/>
      <c r="N965" s="564">
        <v>1303.5999999999999</v>
      </c>
      <c r="O965" s="517"/>
      <c r="P965" s="555">
        <v>146003.20000000001</v>
      </c>
    </row>
    <row r="966" spans="1:16" x14ac:dyDescent="0.25">
      <c r="A966" s="556"/>
      <c r="B966" s="557"/>
      <c r="C966" s="1248" t="s">
        <v>1161</v>
      </c>
      <c r="D966" s="1248"/>
      <c r="E966" s="1248"/>
      <c r="F966" s="1248"/>
      <c r="G966" s="1248"/>
      <c r="H966" s="516"/>
      <c r="I966" s="517"/>
      <c r="J966" s="517"/>
      <c r="K966" s="517"/>
      <c r="L966" s="520"/>
      <c r="M966" s="517"/>
      <c r="N966" s="520"/>
      <c r="O966" s="517"/>
      <c r="P966" s="555">
        <v>146003.20000000001</v>
      </c>
    </row>
    <row r="967" spans="1:16" x14ac:dyDescent="0.25">
      <c r="A967" s="558"/>
      <c r="B967" s="559"/>
      <c r="C967" s="559"/>
      <c r="D967" s="559"/>
      <c r="E967" s="559"/>
      <c r="F967" s="559"/>
      <c r="G967" s="559"/>
      <c r="H967" s="560"/>
      <c r="I967" s="561"/>
      <c r="J967" s="561"/>
      <c r="K967" s="561"/>
      <c r="L967" s="562"/>
      <c r="M967" s="561"/>
      <c r="N967" s="562"/>
      <c r="O967" s="561"/>
      <c r="P967" s="563"/>
    </row>
    <row r="968" spans="1:16" ht="22.5" x14ac:dyDescent="0.25">
      <c r="A968" s="514" t="s">
        <v>1582</v>
      </c>
      <c r="B968" s="515" t="s">
        <v>1583</v>
      </c>
      <c r="C968" s="1249" t="s">
        <v>1584</v>
      </c>
      <c r="D968" s="1249"/>
      <c r="E968" s="1249"/>
      <c r="F968" s="1249"/>
      <c r="G968" s="1249"/>
      <c r="H968" s="516" t="s">
        <v>1575</v>
      </c>
      <c r="I968" s="517">
        <v>1240</v>
      </c>
      <c r="J968" s="518">
        <v>1</v>
      </c>
      <c r="K968" s="518">
        <v>1240</v>
      </c>
      <c r="L968" s="520"/>
      <c r="M968" s="517"/>
      <c r="N968" s="572">
        <v>769.25</v>
      </c>
      <c r="O968" s="517"/>
      <c r="P968" s="555">
        <v>953870</v>
      </c>
    </row>
    <row r="969" spans="1:16" x14ac:dyDescent="0.25">
      <c r="A969" s="556"/>
      <c r="B969" s="557"/>
      <c r="C969" s="1248" t="s">
        <v>1161</v>
      </c>
      <c r="D969" s="1248"/>
      <c r="E969" s="1248"/>
      <c r="F969" s="1248"/>
      <c r="G969" s="1248"/>
      <c r="H969" s="516"/>
      <c r="I969" s="517"/>
      <c r="J969" s="517"/>
      <c r="K969" s="517"/>
      <c r="L969" s="520"/>
      <c r="M969" s="517"/>
      <c r="N969" s="520"/>
      <c r="O969" s="517"/>
      <c r="P969" s="555">
        <v>953870</v>
      </c>
    </row>
    <row r="970" spans="1:16" x14ac:dyDescent="0.25">
      <c r="A970" s="558"/>
      <c r="B970" s="559"/>
      <c r="C970" s="559"/>
      <c r="D970" s="559"/>
      <c r="E970" s="559"/>
      <c r="F970" s="559"/>
      <c r="G970" s="559"/>
      <c r="H970" s="560"/>
      <c r="I970" s="561"/>
      <c r="J970" s="561"/>
      <c r="K970" s="561"/>
      <c r="L970" s="562"/>
      <c r="M970" s="561"/>
      <c r="N970" s="562"/>
      <c r="O970" s="561"/>
      <c r="P970" s="563"/>
    </row>
    <row r="971" spans="1:16" x14ac:dyDescent="0.25">
      <c r="A971" s="514" t="s">
        <v>1585</v>
      </c>
      <c r="B971" s="515" t="s">
        <v>1563</v>
      </c>
      <c r="C971" s="1249" t="s">
        <v>1564</v>
      </c>
      <c r="D971" s="1249"/>
      <c r="E971" s="1249"/>
      <c r="F971" s="1249"/>
      <c r="G971" s="1249"/>
      <c r="H971" s="516" t="s">
        <v>1164</v>
      </c>
      <c r="I971" s="517">
        <v>55.4</v>
      </c>
      <c r="J971" s="518">
        <v>1</v>
      </c>
      <c r="K971" s="571">
        <v>55.4</v>
      </c>
      <c r="L971" s="554">
        <v>2810.05</v>
      </c>
      <c r="M971" s="570">
        <v>1.48</v>
      </c>
      <c r="N971" s="564">
        <v>4158.87</v>
      </c>
      <c r="O971" s="517"/>
      <c r="P971" s="555">
        <v>230401.4</v>
      </c>
    </row>
    <row r="972" spans="1:16" x14ac:dyDescent="0.25">
      <c r="A972" s="556"/>
      <c r="B972" s="557"/>
      <c r="C972" s="1248" t="s">
        <v>1161</v>
      </c>
      <c r="D972" s="1248"/>
      <c r="E972" s="1248"/>
      <c r="F972" s="1248"/>
      <c r="G972" s="1248"/>
      <c r="H972" s="516"/>
      <c r="I972" s="517"/>
      <c r="J972" s="517"/>
      <c r="K972" s="517"/>
      <c r="L972" s="520"/>
      <c r="M972" s="517"/>
      <c r="N972" s="520"/>
      <c r="O972" s="517"/>
      <c r="P972" s="555">
        <v>230401.4</v>
      </c>
    </row>
    <row r="973" spans="1:16" x14ac:dyDescent="0.25">
      <c r="A973" s="558"/>
      <c r="B973" s="559"/>
      <c r="C973" s="559"/>
      <c r="D973" s="559"/>
      <c r="E973" s="559"/>
      <c r="F973" s="559"/>
      <c r="G973" s="559"/>
      <c r="H973" s="560"/>
      <c r="I973" s="561"/>
      <c r="J973" s="561"/>
      <c r="K973" s="561"/>
      <c r="L973" s="562"/>
      <c r="M973" s="561"/>
      <c r="N973" s="562"/>
      <c r="O973" s="561"/>
      <c r="P973" s="563"/>
    </row>
    <row r="974" spans="1:16" x14ac:dyDescent="0.25">
      <c r="A974" s="558"/>
      <c r="B974" s="576"/>
      <c r="C974" s="576"/>
      <c r="D974" s="576"/>
      <c r="E974" s="576"/>
      <c r="F974" s="561"/>
      <c r="G974" s="561"/>
      <c r="H974" s="561"/>
      <c r="I974" s="561"/>
      <c r="J974" s="562"/>
      <c r="K974" s="561"/>
      <c r="L974" s="562"/>
      <c r="M974" s="577"/>
      <c r="N974" s="562"/>
      <c r="O974" s="578"/>
      <c r="P974" s="579"/>
    </row>
    <row r="975" spans="1:16" x14ac:dyDescent="0.25">
      <c r="A975" s="552"/>
      <c r="B975" s="580"/>
      <c r="C975" s="1246" t="s">
        <v>1586</v>
      </c>
      <c r="D975" s="1246"/>
      <c r="E975" s="1246"/>
      <c r="F975" s="1246"/>
      <c r="G975" s="1246"/>
      <c r="H975" s="1246"/>
      <c r="I975" s="1246"/>
      <c r="J975" s="1246"/>
      <c r="K975" s="1246"/>
      <c r="L975" s="1246"/>
      <c r="M975" s="1246"/>
      <c r="N975" s="1246"/>
      <c r="O975" s="1246"/>
      <c r="P975" s="581"/>
    </row>
    <row r="976" spans="1:16" x14ac:dyDescent="0.25">
      <c r="A976" s="552"/>
      <c r="B976" s="553"/>
      <c r="C976" s="1243" t="s">
        <v>1249</v>
      </c>
      <c r="D976" s="1243"/>
      <c r="E976" s="1243"/>
      <c r="F976" s="1243"/>
      <c r="G976" s="1243"/>
      <c r="H976" s="1243"/>
      <c r="I976" s="1243"/>
      <c r="J976" s="1243"/>
      <c r="K976" s="1243"/>
      <c r="L976" s="1243"/>
      <c r="M976" s="1243"/>
      <c r="N976" s="1243"/>
      <c r="O976" s="1243"/>
      <c r="P976" s="582">
        <v>356522520.38999999</v>
      </c>
    </row>
    <row r="977" spans="1:16" x14ac:dyDescent="0.25">
      <c r="A977" s="552"/>
      <c r="B977" s="553"/>
      <c r="C977" s="1243" t="s">
        <v>1250</v>
      </c>
      <c r="D977" s="1243"/>
      <c r="E977" s="1243"/>
      <c r="F977" s="1243"/>
      <c r="G977" s="1243"/>
      <c r="H977" s="1243"/>
      <c r="I977" s="1243"/>
      <c r="J977" s="1243"/>
      <c r="K977" s="1243"/>
      <c r="L977" s="1243"/>
      <c r="M977" s="1243"/>
      <c r="N977" s="1243"/>
      <c r="O977" s="1243"/>
      <c r="P977" s="583"/>
    </row>
    <row r="978" spans="1:16" x14ac:dyDescent="0.25">
      <c r="A978" s="552"/>
      <c r="B978" s="553"/>
      <c r="C978" s="1243" t="s">
        <v>1251</v>
      </c>
      <c r="D978" s="1243"/>
      <c r="E978" s="1243"/>
      <c r="F978" s="1243"/>
      <c r="G978" s="1243"/>
      <c r="H978" s="1243"/>
      <c r="I978" s="1243"/>
      <c r="J978" s="1243"/>
      <c r="K978" s="1243"/>
      <c r="L978" s="1243"/>
      <c r="M978" s="1243"/>
      <c r="N978" s="1243"/>
      <c r="O978" s="1243"/>
      <c r="P978" s="582">
        <v>20621385.93</v>
      </c>
    </row>
    <row r="979" spans="1:16" x14ac:dyDescent="0.25">
      <c r="A979" s="552"/>
      <c r="B979" s="553"/>
      <c r="C979" s="1243" t="s">
        <v>1252</v>
      </c>
      <c r="D979" s="1243"/>
      <c r="E979" s="1243"/>
      <c r="F979" s="1243"/>
      <c r="G979" s="1243"/>
      <c r="H979" s="1243"/>
      <c r="I979" s="1243"/>
      <c r="J979" s="1243"/>
      <c r="K979" s="1243"/>
      <c r="L979" s="1243"/>
      <c r="M979" s="1243"/>
      <c r="N979" s="1243"/>
      <c r="O979" s="1243"/>
      <c r="P979" s="582">
        <v>9362282.25</v>
      </c>
    </row>
    <row r="980" spans="1:16" x14ac:dyDescent="0.25">
      <c r="A980" s="552"/>
      <c r="B980" s="553"/>
      <c r="C980" s="1243" t="s">
        <v>1253</v>
      </c>
      <c r="D980" s="1243"/>
      <c r="E980" s="1243"/>
      <c r="F980" s="1243"/>
      <c r="G980" s="1243"/>
      <c r="H980" s="1243"/>
      <c r="I980" s="1243"/>
      <c r="J980" s="1243"/>
      <c r="K980" s="1243"/>
      <c r="L980" s="1243"/>
      <c r="M980" s="1243"/>
      <c r="N980" s="1243"/>
      <c r="O980" s="1243"/>
      <c r="P980" s="582">
        <v>2286310.5</v>
      </c>
    </row>
    <row r="981" spans="1:16" x14ac:dyDescent="0.25">
      <c r="A981" s="552"/>
      <c r="B981" s="553"/>
      <c r="C981" s="1243" t="s">
        <v>1254</v>
      </c>
      <c r="D981" s="1243"/>
      <c r="E981" s="1243"/>
      <c r="F981" s="1243"/>
      <c r="G981" s="1243"/>
      <c r="H981" s="1243"/>
      <c r="I981" s="1243"/>
      <c r="J981" s="1243"/>
      <c r="K981" s="1243"/>
      <c r="L981" s="1243"/>
      <c r="M981" s="1243"/>
      <c r="N981" s="1243"/>
      <c r="O981" s="1243"/>
      <c r="P981" s="582">
        <v>324252541.70999998</v>
      </c>
    </row>
    <row r="982" spans="1:16" x14ac:dyDescent="0.25">
      <c r="A982" s="552"/>
      <c r="B982" s="553"/>
      <c r="C982" s="1243" t="s">
        <v>1256</v>
      </c>
      <c r="D982" s="1243"/>
      <c r="E982" s="1243"/>
      <c r="F982" s="1243"/>
      <c r="G982" s="1243"/>
      <c r="H982" s="1243"/>
      <c r="I982" s="1243"/>
      <c r="J982" s="1243"/>
      <c r="K982" s="1243"/>
      <c r="L982" s="1243"/>
      <c r="M982" s="1243"/>
      <c r="N982" s="1243"/>
      <c r="O982" s="1243"/>
      <c r="P982" s="582">
        <v>410135026.81</v>
      </c>
    </row>
    <row r="983" spans="1:16" x14ac:dyDescent="0.25">
      <c r="A983" s="552"/>
      <c r="B983" s="553"/>
      <c r="C983" s="1243" t="s">
        <v>1250</v>
      </c>
      <c r="D983" s="1243"/>
      <c r="E983" s="1243"/>
      <c r="F983" s="1243"/>
      <c r="G983" s="1243"/>
      <c r="H983" s="1243"/>
      <c r="I983" s="1243"/>
      <c r="J983" s="1243"/>
      <c r="K983" s="1243"/>
      <c r="L983" s="1243"/>
      <c r="M983" s="1243"/>
      <c r="N983" s="1243"/>
      <c r="O983" s="1243"/>
      <c r="P983" s="583"/>
    </row>
    <row r="984" spans="1:16" x14ac:dyDescent="0.25">
      <c r="A984" s="552"/>
      <c r="B984" s="553"/>
      <c r="C984" s="1243" t="s">
        <v>1467</v>
      </c>
      <c r="D984" s="1243"/>
      <c r="E984" s="1243"/>
      <c r="F984" s="1243"/>
      <c r="G984" s="1243"/>
      <c r="H984" s="1243"/>
      <c r="I984" s="1243"/>
      <c r="J984" s="1243"/>
      <c r="K984" s="1243"/>
      <c r="L984" s="1243"/>
      <c r="M984" s="1243"/>
      <c r="N984" s="1243"/>
      <c r="O984" s="1243"/>
      <c r="P984" s="582">
        <v>20621385.93</v>
      </c>
    </row>
    <row r="985" spans="1:16" x14ac:dyDescent="0.25">
      <c r="A985" s="552"/>
      <c r="B985" s="553"/>
      <c r="C985" s="1243" t="s">
        <v>1468</v>
      </c>
      <c r="D985" s="1243"/>
      <c r="E985" s="1243"/>
      <c r="F985" s="1243"/>
      <c r="G985" s="1243"/>
      <c r="H985" s="1243"/>
      <c r="I985" s="1243"/>
      <c r="J985" s="1243"/>
      <c r="K985" s="1243"/>
      <c r="L985" s="1243"/>
      <c r="M985" s="1243"/>
      <c r="N985" s="1243"/>
      <c r="O985" s="1243"/>
      <c r="P985" s="582">
        <v>9362282.25</v>
      </c>
    </row>
    <row r="986" spans="1:16" x14ac:dyDescent="0.25">
      <c r="A986" s="552"/>
      <c r="B986" s="553"/>
      <c r="C986" s="1243" t="s">
        <v>1469</v>
      </c>
      <c r="D986" s="1243"/>
      <c r="E986" s="1243"/>
      <c r="F986" s="1243"/>
      <c r="G986" s="1243"/>
      <c r="H986" s="1243"/>
      <c r="I986" s="1243"/>
      <c r="J986" s="1243"/>
      <c r="K986" s="1243"/>
      <c r="L986" s="1243"/>
      <c r="M986" s="1243"/>
      <c r="N986" s="1243"/>
      <c r="O986" s="1243"/>
      <c r="P986" s="582">
        <v>2286310.5</v>
      </c>
    </row>
    <row r="987" spans="1:16" x14ac:dyDescent="0.25">
      <c r="A987" s="552"/>
      <c r="B987" s="553"/>
      <c r="C987" s="1243" t="s">
        <v>1470</v>
      </c>
      <c r="D987" s="1243"/>
      <c r="E987" s="1243"/>
      <c r="F987" s="1243"/>
      <c r="G987" s="1243"/>
      <c r="H987" s="1243"/>
      <c r="I987" s="1243"/>
      <c r="J987" s="1243"/>
      <c r="K987" s="1243"/>
      <c r="L987" s="1243"/>
      <c r="M987" s="1243"/>
      <c r="N987" s="1243"/>
      <c r="O987" s="1243"/>
      <c r="P987" s="582">
        <v>324252541.70999998</v>
      </c>
    </row>
    <row r="988" spans="1:16" x14ac:dyDescent="0.25">
      <c r="A988" s="552"/>
      <c r="B988" s="553"/>
      <c r="C988" s="1243" t="s">
        <v>1471</v>
      </c>
      <c r="D988" s="1243"/>
      <c r="E988" s="1243"/>
      <c r="F988" s="1243"/>
      <c r="G988" s="1243"/>
      <c r="H988" s="1243"/>
      <c r="I988" s="1243"/>
      <c r="J988" s="1243"/>
      <c r="K988" s="1243"/>
      <c r="L988" s="1243"/>
      <c r="M988" s="1243"/>
      <c r="N988" s="1243"/>
      <c r="O988" s="1243"/>
      <c r="P988" s="582">
        <v>29643063.219999999</v>
      </c>
    </row>
    <row r="989" spans="1:16" x14ac:dyDescent="0.25">
      <c r="A989" s="552"/>
      <c r="B989" s="553"/>
      <c r="C989" s="1243" t="s">
        <v>1472</v>
      </c>
      <c r="D989" s="1243"/>
      <c r="E989" s="1243"/>
      <c r="F989" s="1243"/>
      <c r="G989" s="1243"/>
      <c r="H989" s="1243"/>
      <c r="I989" s="1243"/>
      <c r="J989" s="1243"/>
      <c r="K989" s="1243"/>
      <c r="L989" s="1243"/>
      <c r="M989" s="1243"/>
      <c r="N989" s="1243"/>
      <c r="O989" s="1243"/>
      <c r="P989" s="582">
        <v>23969443.199999999</v>
      </c>
    </row>
    <row r="990" spans="1:16" x14ac:dyDescent="0.25">
      <c r="A990" s="552"/>
      <c r="B990" s="553"/>
      <c r="C990" s="1243" t="s">
        <v>1266</v>
      </c>
      <c r="D990" s="1243"/>
      <c r="E990" s="1243"/>
      <c r="F990" s="1243"/>
      <c r="G990" s="1243"/>
      <c r="H990" s="1243"/>
      <c r="I990" s="1243"/>
      <c r="J990" s="1243"/>
      <c r="K990" s="1243"/>
      <c r="L990" s="1243"/>
      <c r="M990" s="1243"/>
      <c r="N990" s="1243"/>
      <c r="O990" s="1243"/>
      <c r="P990" s="582">
        <v>22907696.43</v>
      </c>
    </row>
    <row r="991" spans="1:16" x14ac:dyDescent="0.25">
      <c r="A991" s="552"/>
      <c r="B991" s="553"/>
      <c r="C991" s="1243" t="s">
        <v>1267</v>
      </c>
      <c r="D991" s="1243"/>
      <c r="E991" s="1243"/>
      <c r="F991" s="1243"/>
      <c r="G991" s="1243"/>
      <c r="H991" s="1243"/>
      <c r="I991" s="1243"/>
      <c r="J991" s="1243"/>
      <c r="K991" s="1243"/>
      <c r="L991" s="1243"/>
      <c r="M991" s="1243"/>
      <c r="N991" s="1243"/>
      <c r="O991" s="1243"/>
      <c r="P991" s="582">
        <v>29643063.219999999</v>
      </c>
    </row>
    <row r="992" spans="1:16" x14ac:dyDescent="0.25">
      <c r="A992" s="552"/>
      <c r="B992" s="553"/>
      <c r="C992" s="1243" t="s">
        <v>1268</v>
      </c>
      <c r="D992" s="1243"/>
      <c r="E992" s="1243"/>
      <c r="F992" s="1243"/>
      <c r="G992" s="1243"/>
      <c r="H992" s="1243"/>
      <c r="I992" s="1243"/>
      <c r="J992" s="1243"/>
      <c r="K992" s="1243"/>
      <c r="L992" s="1243"/>
      <c r="M992" s="1243"/>
      <c r="N992" s="1243"/>
      <c r="O992" s="1243"/>
      <c r="P992" s="582">
        <v>23969443.199999999</v>
      </c>
    </row>
    <row r="993" spans="1:16" x14ac:dyDescent="0.25">
      <c r="A993" s="552"/>
      <c r="B993" s="580"/>
      <c r="C993" s="1246" t="s">
        <v>1587</v>
      </c>
      <c r="D993" s="1246"/>
      <c r="E993" s="1246"/>
      <c r="F993" s="1246"/>
      <c r="G993" s="1246"/>
      <c r="H993" s="1246"/>
      <c r="I993" s="1246"/>
      <c r="J993" s="1246"/>
      <c r="K993" s="1246"/>
      <c r="L993" s="1246"/>
      <c r="M993" s="1246"/>
      <c r="N993" s="1246"/>
      <c r="O993" s="1246"/>
      <c r="P993" s="584">
        <v>410135026.81</v>
      </c>
    </row>
    <row r="994" spans="1:16" x14ac:dyDescent="0.25">
      <c r="A994" s="552"/>
      <c r="B994" s="553"/>
      <c r="C994" s="1243" t="s">
        <v>1270</v>
      </c>
      <c r="D994" s="1243"/>
      <c r="E994" s="1243"/>
      <c r="F994" s="1243"/>
      <c r="G994" s="1243"/>
      <c r="H994" s="1243"/>
      <c r="I994" s="1243"/>
      <c r="J994" s="1243"/>
      <c r="K994" s="1243"/>
      <c r="L994" s="1243"/>
      <c r="M994" s="1243"/>
      <c r="N994" s="1243"/>
      <c r="O994" s="1243"/>
      <c r="P994" s="583"/>
    </row>
    <row r="995" spans="1:16" x14ac:dyDescent="0.25">
      <c r="A995" s="552"/>
      <c r="B995" s="553"/>
      <c r="C995" s="1243" t="s">
        <v>1588</v>
      </c>
      <c r="D995" s="1243"/>
      <c r="E995" s="1243"/>
      <c r="F995" s="1243"/>
      <c r="G995" s="1243"/>
      <c r="H995" s="1243"/>
      <c r="I995" s="1243"/>
      <c r="J995" s="1243"/>
      <c r="K995" s="1243"/>
      <c r="L995" s="1243"/>
      <c r="M995" s="1243"/>
      <c r="N995" s="1243"/>
      <c r="O995" s="1243"/>
      <c r="P995" s="582">
        <v>234901231.53999999</v>
      </c>
    </row>
    <row r="996" spans="1:16" x14ac:dyDescent="0.25">
      <c r="A996" s="552"/>
      <c r="B996" s="553"/>
      <c r="C996" s="1243" t="s">
        <v>1271</v>
      </c>
      <c r="D996" s="1243"/>
      <c r="E996" s="1243"/>
      <c r="F996" s="1243"/>
      <c r="G996" s="1243"/>
      <c r="H996" s="1243"/>
      <c r="I996" s="1243"/>
      <c r="J996" s="1243"/>
      <c r="K996" s="585" t="s">
        <v>1589</v>
      </c>
      <c r="L996" s="586"/>
      <c r="M996" s="586"/>
      <c r="O996" s="586"/>
      <c r="P996" s="587"/>
    </row>
    <row r="997" spans="1:16" x14ac:dyDescent="0.25">
      <c r="A997" s="552"/>
      <c r="B997" s="553"/>
      <c r="C997" s="1243" t="s">
        <v>1273</v>
      </c>
      <c r="D997" s="1243"/>
      <c r="E997" s="1243"/>
      <c r="F997" s="1243"/>
      <c r="G997" s="1243"/>
      <c r="H997" s="1243"/>
      <c r="I997" s="1243"/>
      <c r="J997" s="1243"/>
      <c r="K997" s="585" t="s">
        <v>1590</v>
      </c>
      <c r="L997" s="586"/>
      <c r="M997" s="586"/>
      <c r="O997" s="586"/>
      <c r="P997" s="587"/>
    </row>
    <row r="998" spans="1:16" x14ac:dyDescent="0.25">
      <c r="A998" s="1251" t="s">
        <v>1591</v>
      </c>
      <c r="B998" s="1252"/>
      <c r="C998" s="1252"/>
      <c r="D998" s="1252"/>
      <c r="E998" s="1252"/>
      <c r="F998" s="1252"/>
      <c r="G998" s="1252"/>
      <c r="H998" s="1252"/>
      <c r="I998" s="1252"/>
      <c r="J998" s="1252"/>
      <c r="K998" s="1252"/>
      <c r="L998" s="1252"/>
      <c r="M998" s="1252"/>
      <c r="N998" s="1252"/>
      <c r="O998" s="1252"/>
      <c r="P998" s="1253"/>
    </row>
    <row r="999" spans="1:16" x14ac:dyDescent="0.25">
      <c r="A999" s="514" t="s">
        <v>1592</v>
      </c>
      <c r="B999" s="515" t="s">
        <v>1438</v>
      </c>
      <c r="C999" s="1249" t="s">
        <v>1439</v>
      </c>
      <c r="D999" s="1249"/>
      <c r="E999" s="1249"/>
      <c r="F999" s="1249"/>
      <c r="G999" s="1249"/>
      <c r="H999" s="516" t="s">
        <v>1440</v>
      </c>
      <c r="I999" s="517">
        <v>75.778700000000001</v>
      </c>
      <c r="J999" s="518">
        <v>1</v>
      </c>
      <c r="K999" s="568">
        <v>75.778700000000001</v>
      </c>
      <c r="L999" s="520"/>
      <c r="M999" s="517"/>
      <c r="N999" s="521"/>
      <c r="O999" s="517"/>
      <c r="P999" s="522"/>
    </row>
    <row r="1000" spans="1:16" x14ac:dyDescent="0.25">
      <c r="A1000" s="523"/>
      <c r="B1000" s="524" t="s">
        <v>23</v>
      </c>
      <c r="C1000" s="1247" t="s">
        <v>1203</v>
      </c>
      <c r="D1000" s="1247"/>
      <c r="E1000" s="1247"/>
      <c r="F1000" s="1247"/>
      <c r="G1000" s="1247"/>
      <c r="H1000" s="525" t="s">
        <v>1148</v>
      </c>
      <c r="I1000" s="526"/>
      <c r="J1000" s="526"/>
      <c r="K1000" s="537">
        <v>5289.3532599999999</v>
      </c>
      <c r="L1000" s="528"/>
      <c r="M1000" s="526"/>
      <c r="N1000" s="528"/>
      <c r="O1000" s="526"/>
      <c r="P1000" s="529">
        <v>1515558.39</v>
      </c>
    </row>
    <row r="1001" spans="1:16" x14ac:dyDescent="0.25">
      <c r="A1001" s="530"/>
      <c r="B1001" s="524" t="s">
        <v>1441</v>
      </c>
      <c r="C1001" s="1247" t="s">
        <v>1442</v>
      </c>
      <c r="D1001" s="1247"/>
      <c r="E1001" s="1247"/>
      <c r="F1001" s="1247"/>
      <c r="G1001" s="1247"/>
      <c r="H1001" s="525" t="s">
        <v>1148</v>
      </c>
      <c r="I1001" s="531">
        <v>69.8</v>
      </c>
      <c r="J1001" s="526"/>
      <c r="K1001" s="537">
        <v>5289.3532599999999</v>
      </c>
      <c r="L1001" s="532"/>
      <c r="M1001" s="533"/>
      <c r="N1001" s="534">
        <v>286.52999999999997</v>
      </c>
      <c r="O1001" s="526"/>
      <c r="P1001" s="529">
        <v>1515558.39</v>
      </c>
    </row>
    <row r="1002" spans="1:16" x14ac:dyDescent="0.25">
      <c r="A1002" s="523"/>
      <c r="B1002" s="524" t="s">
        <v>28</v>
      </c>
      <c r="C1002" s="1247" t="s">
        <v>132</v>
      </c>
      <c r="D1002" s="1247"/>
      <c r="E1002" s="1247"/>
      <c r="F1002" s="1247"/>
      <c r="G1002" s="1247"/>
      <c r="H1002" s="525"/>
      <c r="I1002" s="526"/>
      <c r="J1002" s="526"/>
      <c r="K1002" s="526"/>
      <c r="L1002" s="528"/>
      <c r="M1002" s="526"/>
      <c r="N1002" s="528"/>
      <c r="O1002" s="526"/>
      <c r="P1002" s="529">
        <v>73463.11</v>
      </c>
    </row>
    <row r="1003" spans="1:16" x14ac:dyDescent="0.25">
      <c r="A1003" s="523"/>
      <c r="B1003" s="524"/>
      <c r="C1003" s="1247" t="s">
        <v>1147</v>
      </c>
      <c r="D1003" s="1247"/>
      <c r="E1003" s="1247"/>
      <c r="F1003" s="1247"/>
      <c r="G1003" s="1247"/>
      <c r="H1003" s="525" t="s">
        <v>1148</v>
      </c>
      <c r="I1003" s="526"/>
      <c r="J1003" s="526"/>
      <c r="K1003" s="574">
        <v>49.256155</v>
      </c>
      <c r="L1003" s="528"/>
      <c r="M1003" s="526"/>
      <c r="N1003" s="528"/>
      <c r="O1003" s="526"/>
      <c r="P1003" s="529">
        <v>21190.3</v>
      </c>
    </row>
    <row r="1004" spans="1:16" x14ac:dyDescent="0.25">
      <c r="A1004" s="530"/>
      <c r="B1004" s="524" t="s">
        <v>1443</v>
      </c>
      <c r="C1004" s="1247" t="s">
        <v>1444</v>
      </c>
      <c r="D1004" s="1247"/>
      <c r="E1004" s="1247"/>
      <c r="F1004" s="1247"/>
      <c r="G1004" s="1247"/>
      <c r="H1004" s="525" t="s">
        <v>1151</v>
      </c>
      <c r="I1004" s="536">
        <v>0.61</v>
      </c>
      <c r="J1004" s="526"/>
      <c r="K1004" s="574">
        <v>46.225006999999998</v>
      </c>
      <c r="L1004" s="532"/>
      <c r="M1004" s="533"/>
      <c r="N1004" s="534">
        <v>1550.39</v>
      </c>
      <c r="O1004" s="526"/>
      <c r="P1004" s="529">
        <v>71666.789999999994</v>
      </c>
    </row>
    <row r="1005" spans="1:16" x14ac:dyDescent="0.25">
      <c r="A1005" s="540"/>
      <c r="B1005" s="524" t="s">
        <v>1152</v>
      </c>
      <c r="C1005" s="1247" t="s">
        <v>1153</v>
      </c>
      <c r="D1005" s="1247"/>
      <c r="E1005" s="1247"/>
      <c r="F1005" s="1247"/>
      <c r="G1005" s="1247"/>
      <c r="H1005" s="525" t="s">
        <v>1148</v>
      </c>
      <c r="I1005" s="536">
        <v>0.61</v>
      </c>
      <c r="J1005" s="526"/>
      <c r="K1005" s="574">
        <v>46.225006999999998</v>
      </c>
      <c r="L1005" s="528"/>
      <c r="M1005" s="526"/>
      <c r="N1005" s="541">
        <v>437.08</v>
      </c>
      <c r="O1005" s="526"/>
      <c r="P1005" s="529">
        <v>20204.03</v>
      </c>
    </row>
    <row r="1006" spans="1:16" x14ac:dyDescent="0.25">
      <c r="A1006" s="530"/>
      <c r="B1006" s="524" t="s">
        <v>1445</v>
      </c>
      <c r="C1006" s="1247" t="s">
        <v>1446</v>
      </c>
      <c r="D1006" s="1247"/>
      <c r="E1006" s="1247"/>
      <c r="F1006" s="1247"/>
      <c r="G1006" s="1247"/>
      <c r="H1006" s="525" t="s">
        <v>1151</v>
      </c>
      <c r="I1006" s="536">
        <v>0.04</v>
      </c>
      <c r="J1006" s="526"/>
      <c r="K1006" s="574">
        <v>3.031148</v>
      </c>
      <c r="L1006" s="538">
        <v>477.92</v>
      </c>
      <c r="M1006" s="539">
        <v>1.24</v>
      </c>
      <c r="N1006" s="534">
        <v>592.62</v>
      </c>
      <c r="O1006" s="526"/>
      <c r="P1006" s="529">
        <v>1796.32</v>
      </c>
    </row>
    <row r="1007" spans="1:16" x14ac:dyDescent="0.25">
      <c r="A1007" s="540"/>
      <c r="B1007" s="524" t="s">
        <v>1208</v>
      </c>
      <c r="C1007" s="1247" t="s">
        <v>1209</v>
      </c>
      <c r="D1007" s="1247"/>
      <c r="E1007" s="1247"/>
      <c r="F1007" s="1247"/>
      <c r="G1007" s="1247"/>
      <c r="H1007" s="525" t="s">
        <v>1148</v>
      </c>
      <c r="I1007" s="536">
        <v>0.04</v>
      </c>
      <c r="J1007" s="526"/>
      <c r="K1007" s="574">
        <v>3.031148</v>
      </c>
      <c r="L1007" s="528"/>
      <c r="M1007" s="526"/>
      <c r="N1007" s="541">
        <v>325.38</v>
      </c>
      <c r="O1007" s="526"/>
      <c r="P1007" s="573">
        <v>986.27</v>
      </c>
    </row>
    <row r="1008" spans="1:16" x14ac:dyDescent="0.25">
      <c r="A1008" s="523"/>
      <c r="B1008" s="524" t="s">
        <v>36</v>
      </c>
      <c r="C1008" s="1247" t="s">
        <v>134</v>
      </c>
      <c r="D1008" s="1247"/>
      <c r="E1008" s="1247"/>
      <c r="F1008" s="1247"/>
      <c r="G1008" s="1247"/>
      <c r="H1008" s="525"/>
      <c r="I1008" s="526"/>
      <c r="J1008" s="526"/>
      <c r="K1008" s="526"/>
      <c r="L1008" s="528"/>
      <c r="M1008" s="526"/>
      <c r="N1008" s="528"/>
      <c r="O1008" s="526"/>
      <c r="P1008" s="529">
        <v>2320536.06</v>
      </c>
    </row>
    <row r="1009" spans="1:16" x14ac:dyDescent="0.25">
      <c r="A1009" s="530"/>
      <c r="B1009" s="524" t="s">
        <v>1447</v>
      </c>
      <c r="C1009" s="1247" t="s">
        <v>1448</v>
      </c>
      <c r="D1009" s="1247"/>
      <c r="E1009" s="1247"/>
      <c r="F1009" s="1247"/>
      <c r="G1009" s="1247"/>
      <c r="H1009" s="525" t="s">
        <v>1164</v>
      </c>
      <c r="I1009" s="527">
        <v>1E-3</v>
      </c>
      <c r="J1009" s="526"/>
      <c r="K1009" s="569">
        <v>7.5778700000000004E-2</v>
      </c>
      <c r="L1009" s="542">
        <v>70296.2</v>
      </c>
      <c r="M1009" s="539">
        <v>1.31</v>
      </c>
      <c r="N1009" s="534">
        <v>92088.02</v>
      </c>
      <c r="O1009" s="526"/>
      <c r="P1009" s="529">
        <v>6978.31</v>
      </c>
    </row>
    <row r="1010" spans="1:16" x14ac:dyDescent="0.25">
      <c r="A1010" s="530"/>
      <c r="B1010" s="524" t="s">
        <v>1449</v>
      </c>
      <c r="C1010" s="1247" t="s">
        <v>1450</v>
      </c>
      <c r="D1010" s="1247"/>
      <c r="E1010" s="1247"/>
      <c r="F1010" s="1247"/>
      <c r="G1010" s="1247"/>
      <c r="H1010" s="525" t="s">
        <v>1212</v>
      </c>
      <c r="I1010" s="531">
        <v>5.9</v>
      </c>
      <c r="J1010" s="536">
        <v>0.86</v>
      </c>
      <c r="K1010" s="569">
        <v>384.50112380000002</v>
      </c>
      <c r="L1010" s="532"/>
      <c r="M1010" s="533"/>
      <c r="N1010" s="534">
        <v>5488.94</v>
      </c>
      <c r="O1010" s="526"/>
      <c r="P1010" s="529">
        <v>2110503.6</v>
      </c>
    </row>
    <row r="1011" spans="1:16" x14ac:dyDescent="0.25">
      <c r="A1011" s="530"/>
      <c r="B1011" s="524" t="s">
        <v>1451</v>
      </c>
      <c r="C1011" s="1247" t="s">
        <v>1452</v>
      </c>
      <c r="D1011" s="1247"/>
      <c r="E1011" s="1247"/>
      <c r="F1011" s="1247"/>
      <c r="G1011" s="1247"/>
      <c r="H1011" s="525" t="s">
        <v>1212</v>
      </c>
      <c r="I1011" s="536">
        <v>0.06</v>
      </c>
      <c r="J1011" s="536">
        <v>0.33</v>
      </c>
      <c r="K1011" s="569">
        <v>1.5004183</v>
      </c>
      <c r="L1011" s="542">
        <v>3778.62</v>
      </c>
      <c r="M1011" s="539">
        <v>1.45</v>
      </c>
      <c r="N1011" s="534">
        <v>5479</v>
      </c>
      <c r="O1011" s="526"/>
      <c r="P1011" s="529">
        <v>8220.7900000000009</v>
      </c>
    </row>
    <row r="1012" spans="1:16" x14ac:dyDescent="0.25">
      <c r="A1012" s="530"/>
      <c r="B1012" s="524" t="s">
        <v>1453</v>
      </c>
      <c r="C1012" s="1247" t="s">
        <v>1454</v>
      </c>
      <c r="D1012" s="1247"/>
      <c r="E1012" s="1247"/>
      <c r="F1012" s="1247"/>
      <c r="G1012" s="1247"/>
      <c r="H1012" s="525" t="s">
        <v>1212</v>
      </c>
      <c r="I1012" s="536">
        <v>0.17</v>
      </c>
      <c r="J1012" s="526"/>
      <c r="K1012" s="574">
        <v>12.882379</v>
      </c>
      <c r="L1012" s="542">
        <v>10082.68</v>
      </c>
      <c r="M1012" s="575">
        <v>1.5</v>
      </c>
      <c r="N1012" s="534">
        <v>15124.02</v>
      </c>
      <c r="O1012" s="526"/>
      <c r="P1012" s="529">
        <v>194833.36</v>
      </c>
    </row>
    <row r="1013" spans="1:16" x14ac:dyDescent="0.25">
      <c r="A1013" s="544" t="s">
        <v>1364</v>
      </c>
      <c r="B1013" s="545" t="s">
        <v>1455</v>
      </c>
      <c r="C1013" s="1250" t="s">
        <v>1456</v>
      </c>
      <c r="D1013" s="1250"/>
      <c r="E1013" s="1250"/>
      <c r="F1013" s="1250"/>
      <c r="G1013" s="1250"/>
      <c r="H1013" s="546" t="s">
        <v>1212</v>
      </c>
      <c r="I1013" s="547">
        <v>0</v>
      </c>
      <c r="J1013" s="548"/>
      <c r="K1013" s="547">
        <v>0</v>
      </c>
      <c r="L1013" s="550"/>
      <c r="M1013" s="548"/>
      <c r="N1013" s="550"/>
      <c r="O1013" s="548"/>
      <c r="P1013" s="551"/>
    </row>
    <row r="1014" spans="1:16" x14ac:dyDescent="0.25">
      <c r="A1014" s="552"/>
      <c r="B1014" s="553"/>
      <c r="C1014" s="1248" t="s">
        <v>1154</v>
      </c>
      <c r="D1014" s="1248"/>
      <c r="E1014" s="1248"/>
      <c r="F1014" s="1248"/>
      <c r="G1014" s="1248"/>
      <c r="H1014" s="516"/>
      <c r="I1014" s="517"/>
      <c r="J1014" s="517"/>
      <c r="K1014" s="517"/>
      <c r="L1014" s="520"/>
      <c r="M1014" s="517"/>
      <c r="N1014" s="554"/>
      <c r="O1014" s="517"/>
      <c r="P1014" s="555">
        <v>3930747.86</v>
      </c>
    </row>
    <row r="1015" spans="1:16" x14ac:dyDescent="0.25">
      <c r="A1015" s="540"/>
      <c r="B1015" s="524"/>
      <c r="C1015" s="1247" t="s">
        <v>1155</v>
      </c>
      <c r="D1015" s="1247"/>
      <c r="E1015" s="1247"/>
      <c r="F1015" s="1247"/>
      <c r="G1015" s="1247"/>
      <c r="H1015" s="525"/>
      <c r="I1015" s="526"/>
      <c r="J1015" s="526"/>
      <c r="K1015" s="526"/>
      <c r="L1015" s="528"/>
      <c r="M1015" s="526"/>
      <c r="N1015" s="528"/>
      <c r="O1015" s="526"/>
      <c r="P1015" s="529">
        <v>1536748.69</v>
      </c>
    </row>
    <row r="1016" spans="1:16" x14ac:dyDescent="0.25">
      <c r="A1016" s="540"/>
      <c r="B1016" s="524" t="s">
        <v>1295</v>
      </c>
      <c r="C1016" s="1247" t="s">
        <v>1296</v>
      </c>
      <c r="D1016" s="1247"/>
      <c r="E1016" s="1247"/>
      <c r="F1016" s="1247"/>
      <c r="G1016" s="1247"/>
      <c r="H1016" s="525" t="s">
        <v>1158</v>
      </c>
      <c r="I1016" s="543">
        <v>147</v>
      </c>
      <c r="J1016" s="526"/>
      <c r="K1016" s="543">
        <v>147</v>
      </c>
      <c r="L1016" s="528"/>
      <c r="M1016" s="526"/>
      <c r="N1016" s="528"/>
      <c r="O1016" s="526"/>
      <c r="P1016" s="529">
        <v>2259020.5699999998</v>
      </c>
    </row>
    <row r="1017" spans="1:16" x14ac:dyDescent="0.25">
      <c r="A1017" s="540"/>
      <c r="B1017" s="524" t="s">
        <v>1297</v>
      </c>
      <c r="C1017" s="1247" t="s">
        <v>1298</v>
      </c>
      <c r="D1017" s="1247"/>
      <c r="E1017" s="1247"/>
      <c r="F1017" s="1247"/>
      <c r="G1017" s="1247"/>
      <c r="H1017" s="525" t="s">
        <v>1158</v>
      </c>
      <c r="I1017" s="543">
        <v>134</v>
      </c>
      <c r="J1017" s="526"/>
      <c r="K1017" s="543">
        <v>134</v>
      </c>
      <c r="L1017" s="528"/>
      <c r="M1017" s="526"/>
      <c r="N1017" s="528"/>
      <c r="O1017" s="526"/>
      <c r="P1017" s="529">
        <v>2059243.24</v>
      </c>
    </row>
    <row r="1018" spans="1:16" x14ac:dyDescent="0.25">
      <c r="A1018" s="556"/>
      <c r="B1018" s="557"/>
      <c r="C1018" s="1248" t="s">
        <v>1161</v>
      </c>
      <c r="D1018" s="1248"/>
      <c r="E1018" s="1248"/>
      <c r="F1018" s="1248"/>
      <c r="G1018" s="1248"/>
      <c r="H1018" s="516"/>
      <c r="I1018" s="517"/>
      <c r="J1018" s="517"/>
      <c r="K1018" s="517"/>
      <c r="L1018" s="520"/>
      <c r="M1018" s="517"/>
      <c r="N1018" s="554">
        <v>108856.6</v>
      </c>
      <c r="O1018" s="517"/>
      <c r="P1018" s="555">
        <v>8249011.6699999999</v>
      </c>
    </row>
    <row r="1019" spans="1:16" x14ac:dyDescent="0.25">
      <c r="A1019" s="558"/>
      <c r="B1019" s="559"/>
      <c r="C1019" s="559"/>
      <c r="D1019" s="559"/>
      <c r="E1019" s="559"/>
      <c r="F1019" s="559"/>
      <c r="G1019" s="559"/>
      <c r="H1019" s="560"/>
      <c r="I1019" s="561"/>
      <c r="J1019" s="561"/>
      <c r="K1019" s="561"/>
      <c r="L1019" s="562"/>
      <c r="M1019" s="561"/>
      <c r="N1019" s="562"/>
      <c r="O1019" s="561"/>
      <c r="P1019" s="563"/>
    </row>
    <row r="1020" spans="1:16" x14ac:dyDescent="0.25">
      <c r="A1020" s="514" t="s">
        <v>1593</v>
      </c>
      <c r="B1020" s="515" t="s">
        <v>1458</v>
      </c>
      <c r="C1020" s="1249" t="s">
        <v>1459</v>
      </c>
      <c r="D1020" s="1249"/>
      <c r="E1020" s="1249"/>
      <c r="F1020" s="1249"/>
      <c r="G1020" s="1249"/>
      <c r="H1020" s="516" t="s">
        <v>1212</v>
      </c>
      <c r="I1020" s="517">
        <v>121.25</v>
      </c>
      <c r="J1020" s="518">
        <v>1</v>
      </c>
      <c r="K1020" s="570">
        <v>121.25</v>
      </c>
      <c r="L1020" s="520"/>
      <c r="M1020" s="517"/>
      <c r="N1020" s="564">
        <v>12603.55</v>
      </c>
      <c r="O1020" s="517"/>
      <c r="P1020" s="555">
        <v>1528180.44</v>
      </c>
    </row>
    <row r="1021" spans="1:16" x14ac:dyDescent="0.25">
      <c r="A1021" s="540" t="s">
        <v>1593</v>
      </c>
      <c r="B1021" s="524" t="s">
        <v>1458</v>
      </c>
      <c r="C1021" s="1247" t="s">
        <v>1460</v>
      </c>
      <c r="D1021" s="1247"/>
      <c r="E1021" s="1247"/>
      <c r="F1021" s="1247"/>
      <c r="G1021" s="1247"/>
      <c r="H1021" s="525" t="s">
        <v>1212</v>
      </c>
      <c r="I1021" s="536">
        <v>121.25</v>
      </c>
      <c r="J1021" s="526"/>
      <c r="K1021" s="536">
        <v>121.25</v>
      </c>
      <c r="L1021" s="528"/>
      <c r="M1021" s="526"/>
      <c r="N1021" s="534">
        <v>12603.55</v>
      </c>
      <c r="O1021" s="526"/>
      <c r="P1021" s="529">
        <v>1528180.44</v>
      </c>
    </row>
    <row r="1022" spans="1:16" ht="22.5" x14ac:dyDescent="0.25">
      <c r="A1022" s="540" t="s">
        <v>1594</v>
      </c>
      <c r="B1022" s="524" t="s">
        <v>1462</v>
      </c>
      <c r="C1022" s="1247" t="s">
        <v>1303</v>
      </c>
      <c r="D1022" s="1247"/>
      <c r="E1022" s="1247"/>
      <c r="F1022" s="1247"/>
      <c r="G1022" s="1247"/>
      <c r="H1022" s="525" t="s">
        <v>1304</v>
      </c>
      <c r="I1022" s="526"/>
      <c r="J1022" s="526"/>
      <c r="K1022" s="527">
        <v>293.42500000000001</v>
      </c>
      <c r="L1022" s="528"/>
      <c r="M1022" s="526"/>
      <c r="N1022" s="541">
        <v>155.02000000000001</v>
      </c>
      <c r="O1022" s="543">
        <v>-1</v>
      </c>
      <c r="P1022" s="529">
        <v>-45486.74</v>
      </c>
    </row>
    <row r="1023" spans="1:16" ht="22.5" x14ac:dyDescent="0.25">
      <c r="A1023" s="540" t="s">
        <v>1595</v>
      </c>
      <c r="B1023" s="524" t="s">
        <v>1464</v>
      </c>
      <c r="C1023" s="1247" t="s">
        <v>1465</v>
      </c>
      <c r="D1023" s="1247"/>
      <c r="E1023" s="1247"/>
      <c r="F1023" s="1247"/>
      <c r="G1023" s="1247"/>
      <c r="H1023" s="525" t="s">
        <v>1304</v>
      </c>
      <c r="I1023" s="526"/>
      <c r="J1023" s="526"/>
      <c r="K1023" s="527">
        <v>293.42500000000001</v>
      </c>
      <c r="L1023" s="528"/>
      <c r="M1023" s="526"/>
      <c r="N1023" s="541">
        <v>161.88999999999999</v>
      </c>
      <c r="O1023" s="526"/>
      <c r="P1023" s="529">
        <v>47502.57</v>
      </c>
    </row>
    <row r="1024" spans="1:16" x14ac:dyDescent="0.25">
      <c r="A1024" s="556"/>
      <c r="B1024" s="557"/>
      <c r="C1024" s="1248" t="s">
        <v>1161</v>
      </c>
      <c r="D1024" s="1248"/>
      <c r="E1024" s="1248"/>
      <c r="F1024" s="1248"/>
      <c r="G1024" s="1248"/>
      <c r="H1024" s="516"/>
      <c r="I1024" s="517"/>
      <c r="J1024" s="517"/>
      <c r="K1024" s="517"/>
      <c r="L1024" s="520"/>
      <c r="M1024" s="517"/>
      <c r="N1024" s="520"/>
      <c r="O1024" s="517"/>
      <c r="P1024" s="555">
        <v>1530196.27</v>
      </c>
    </row>
    <row r="1025" spans="1:16" x14ac:dyDescent="0.25">
      <c r="A1025" s="558"/>
      <c r="B1025" s="559"/>
      <c r="C1025" s="559"/>
      <c r="D1025" s="559"/>
      <c r="E1025" s="559"/>
      <c r="F1025" s="559"/>
      <c r="G1025" s="559"/>
      <c r="H1025" s="560"/>
      <c r="I1025" s="561"/>
      <c r="J1025" s="561"/>
      <c r="K1025" s="561"/>
      <c r="L1025" s="562"/>
      <c r="M1025" s="561"/>
      <c r="N1025" s="562"/>
      <c r="O1025" s="561"/>
      <c r="P1025" s="563"/>
    </row>
    <row r="1026" spans="1:16" x14ac:dyDescent="0.25">
      <c r="A1026" s="1251" t="s">
        <v>1596</v>
      </c>
      <c r="B1026" s="1252"/>
      <c r="C1026" s="1252"/>
      <c r="D1026" s="1252"/>
      <c r="E1026" s="1252"/>
      <c r="F1026" s="1252"/>
      <c r="G1026" s="1252"/>
      <c r="H1026" s="1252"/>
      <c r="I1026" s="1252"/>
      <c r="J1026" s="1252"/>
      <c r="K1026" s="1252"/>
      <c r="L1026" s="1252"/>
      <c r="M1026" s="1252"/>
      <c r="N1026" s="1252"/>
      <c r="O1026" s="1252"/>
      <c r="P1026" s="1253"/>
    </row>
    <row r="1027" spans="1:16" x14ac:dyDescent="0.25">
      <c r="A1027" s="1251" t="s">
        <v>1597</v>
      </c>
      <c r="B1027" s="1252"/>
      <c r="C1027" s="1252"/>
      <c r="D1027" s="1252"/>
      <c r="E1027" s="1252"/>
      <c r="F1027" s="1252"/>
      <c r="G1027" s="1252"/>
      <c r="H1027" s="1252"/>
      <c r="I1027" s="1252"/>
      <c r="J1027" s="1252"/>
      <c r="K1027" s="1252"/>
      <c r="L1027" s="1252"/>
      <c r="M1027" s="1252"/>
      <c r="N1027" s="1252"/>
      <c r="O1027" s="1252"/>
      <c r="P1027" s="1253"/>
    </row>
    <row r="1028" spans="1:16" x14ac:dyDescent="0.25">
      <c r="A1028" s="514" t="s">
        <v>1598</v>
      </c>
      <c r="B1028" s="515" t="s">
        <v>1283</v>
      </c>
      <c r="C1028" s="1249" t="s">
        <v>1284</v>
      </c>
      <c r="D1028" s="1249"/>
      <c r="E1028" s="1249"/>
      <c r="F1028" s="1249"/>
      <c r="G1028" s="1249"/>
      <c r="H1028" s="516" t="s">
        <v>1217</v>
      </c>
      <c r="I1028" s="517">
        <v>14.646000000000001</v>
      </c>
      <c r="J1028" s="518">
        <v>1</v>
      </c>
      <c r="K1028" s="519">
        <v>14.646000000000001</v>
      </c>
      <c r="L1028" s="520"/>
      <c r="M1028" s="517"/>
      <c r="N1028" s="521"/>
      <c r="O1028" s="517"/>
      <c r="P1028" s="522"/>
    </row>
    <row r="1029" spans="1:16" x14ac:dyDescent="0.25">
      <c r="A1029" s="523"/>
      <c r="B1029" s="524" t="s">
        <v>23</v>
      </c>
      <c r="C1029" s="1247" t="s">
        <v>1203</v>
      </c>
      <c r="D1029" s="1247"/>
      <c r="E1029" s="1247"/>
      <c r="F1029" s="1247"/>
      <c r="G1029" s="1247"/>
      <c r="H1029" s="525" t="s">
        <v>1148</v>
      </c>
      <c r="I1029" s="526"/>
      <c r="J1029" s="526"/>
      <c r="K1029" s="535">
        <v>418.87560000000002</v>
      </c>
      <c r="L1029" s="528"/>
      <c r="M1029" s="526"/>
      <c r="N1029" s="528"/>
      <c r="O1029" s="526"/>
      <c r="P1029" s="529">
        <v>115948.95</v>
      </c>
    </row>
    <row r="1030" spans="1:16" x14ac:dyDescent="0.25">
      <c r="A1030" s="530"/>
      <c r="B1030" s="524" t="s">
        <v>1285</v>
      </c>
      <c r="C1030" s="1247" t="s">
        <v>1286</v>
      </c>
      <c r="D1030" s="1247"/>
      <c r="E1030" s="1247"/>
      <c r="F1030" s="1247"/>
      <c r="G1030" s="1247"/>
      <c r="H1030" s="525" t="s">
        <v>1148</v>
      </c>
      <c r="I1030" s="531">
        <v>28.6</v>
      </c>
      <c r="J1030" s="526"/>
      <c r="K1030" s="535">
        <v>418.87560000000002</v>
      </c>
      <c r="L1030" s="532"/>
      <c r="M1030" s="533"/>
      <c r="N1030" s="534">
        <v>276.81</v>
      </c>
      <c r="O1030" s="526"/>
      <c r="P1030" s="529">
        <v>115948.95</v>
      </c>
    </row>
    <row r="1031" spans="1:16" x14ac:dyDescent="0.25">
      <c r="A1031" s="523"/>
      <c r="B1031" s="524" t="s">
        <v>28</v>
      </c>
      <c r="C1031" s="1247" t="s">
        <v>132</v>
      </c>
      <c r="D1031" s="1247"/>
      <c r="E1031" s="1247"/>
      <c r="F1031" s="1247"/>
      <c r="G1031" s="1247"/>
      <c r="H1031" s="525"/>
      <c r="I1031" s="526"/>
      <c r="J1031" s="526"/>
      <c r="K1031" s="526"/>
      <c r="L1031" s="528"/>
      <c r="M1031" s="526"/>
      <c r="N1031" s="528"/>
      <c r="O1031" s="526"/>
      <c r="P1031" s="529">
        <v>521726.84</v>
      </c>
    </row>
    <row r="1032" spans="1:16" x14ac:dyDescent="0.25">
      <c r="A1032" s="523"/>
      <c r="B1032" s="524"/>
      <c r="C1032" s="1247" t="s">
        <v>1147</v>
      </c>
      <c r="D1032" s="1247"/>
      <c r="E1032" s="1247"/>
      <c r="F1032" s="1247"/>
      <c r="G1032" s="1247"/>
      <c r="H1032" s="525" t="s">
        <v>1148</v>
      </c>
      <c r="I1032" s="526"/>
      <c r="J1032" s="526"/>
      <c r="K1032" s="537">
        <v>338.90843999999998</v>
      </c>
      <c r="L1032" s="528"/>
      <c r="M1032" s="526"/>
      <c r="N1032" s="528"/>
      <c r="O1032" s="526"/>
      <c r="P1032" s="529">
        <v>125215.18</v>
      </c>
    </row>
    <row r="1033" spans="1:16" x14ac:dyDescent="0.25">
      <c r="A1033" s="530"/>
      <c r="B1033" s="524" t="s">
        <v>1233</v>
      </c>
      <c r="C1033" s="1247" t="s">
        <v>1234</v>
      </c>
      <c r="D1033" s="1247"/>
      <c r="E1033" s="1247"/>
      <c r="F1033" s="1247"/>
      <c r="G1033" s="1247"/>
      <c r="H1033" s="525" t="s">
        <v>1151</v>
      </c>
      <c r="I1033" s="536">
        <v>2.35</v>
      </c>
      <c r="J1033" s="526"/>
      <c r="K1033" s="535">
        <v>34.418100000000003</v>
      </c>
      <c r="L1033" s="538">
        <v>828.16</v>
      </c>
      <c r="M1033" s="539">
        <v>1.36</v>
      </c>
      <c r="N1033" s="534">
        <v>1126.3</v>
      </c>
      <c r="O1033" s="526"/>
      <c r="P1033" s="529">
        <v>38765.11</v>
      </c>
    </row>
    <row r="1034" spans="1:16" x14ac:dyDescent="0.25">
      <c r="A1034" s="540"/>
      <c r="B1034" s="524" t="s">
        <v>1191</v>
      </c>
      <c r="C1034" s="1247" t="s">
        <v>1192</v>
      </c>
      <c r="D1034" s="1247"/>
      <c r="E1034" s="1247"/>
      <c r="F1034" s="1247"/>
      <c r="G1034" s="1247"/>
      <c r="H1034" s="525" t="s">
        <v>1148</v>
      </c>
      <c r="I1034" s="536">
        <v>2.35</v>
      </c>
      <c r="J1034" s="526"/>
      <c r="K1034" s="535">
        <v>34.418100000000003</v>
      </c>
      <c r="L1034" s="528"/>
      <c r="M1034" s="526"/>
      <c r="N1034" s="541">
        <v>373.94</v>
      </c>
      <c r="O1034" s="526"/>
      <c r="P1034" s="529">
        <v>12870.3</v>
      </c>
    </row>
    <row r="1035" spans="1:16" x14ac:dyDescent="0.25">
      <c r="A1035" s="530"/>
      <c r="B1035" s="524" t="s">
        <v>1220</v>
      </c>
      <c r="C1035" s="1247" t="s">
        <v>1221</v>
      </c>
      <c r="D1035" s="1247"/>
      <c r="E1035" s="1247"/>
      <c r="F1035" s="1247"/>
      <c r="G1035" s="1247"/>
      <c r="H1035" s="525" t="s">
        <v>1151</v>
      </c>
      <c r="I1035" s="536">
        <v>0.36</v>
      </c>
      <c r="J1035" s="526"/>
      <c r="K1035" s="537">
        <v>5.2725600000000004</v>
      </c>
      <c r="L1035" s="542">
        <v>1933</v>
      </c>
      <c r="M1035" s="539">
        <v>1.26</v>
      </c>
      <c r="N1035" s="534">
        <v>2435.58</v>
      </c>
      <c r="O1035" s="526"/>
      <c r="P1035" s="529">
        <v>12841.74</v>
      </c>
    </row>
    <row r="1036" spans="1:16" x14ac:dyDescent="0.25">
      <c r="A1036" s="540"/>
      <c r="B1036" s="524" t="s">
        <v>1152</v>
      </c>
      <c r="C1036" s="1247" t="s">
        <v>1153</v>
      </c>
      <c r="D1036" s="1247"/>
      <c r="E1036" s="1247"/>
      <c r="F1036" s="1247"/>
      <c r="G1036" s="1247"/>
      <c r="H1036" s="525" t="s">
        <v>1148</v>
      </c>
      <c r="I1036" s="536">
        <v>0.36</v>
      </c>
      <c r="J1036" s="526"/>
      <c r="K1036" s="537">
        <v>5.2725600000000004</v>
      </c>
      <c r="L1036" s="528"/>
      <c r="M1036" s="526"/>
      <c r="N1036" s="541">
        <v>437.08</v>
      </c>
      <c r="O1036" s="526"/>
      <c r="P1036" s="529">
        <v>2304.5300000000002</v>
      </c>
    </row>
    <row r="1037" spans="1:16" x14ac:dyDescent="0.25">
      <c r="A1037" s="530"/>
      <c r="B1037" s="524" t="s">
        <v>1287</v>
      </c>
      <c r="C1037" s="1247" t="s">
        <v>1288</v>
      </c>
      <c r="D1037" s="1247"/>
      <c r="E1037" s="1247"/>
      <c r="F1037" s="1247"/>
      <c r="G1037" s="1247"/>
      <c r="H1037" s="525" t="s">
        <v>1151</v>
      </c>
      <c r="I1037" s="536">
        <v>3.69</v>
      </c>
      <c r="J1037" s="526"/>
      <c r="K1037" s="537">
        <v>54.04374</v>
      </c>
      <c r="L1037" s="532"/>
      <c r="M1037" s="533"/>
      <c r="N1037" s="534">
        <v>1610.79</v>
      </c>
      <c r="O1037" s="526"/>
      <c r="P1037" s="529">
        <v>87053.119999999995</v>
      </c>
    </row>
    <row r="1038" spans="1:16" x14ac:dyDescent="0.25">
      <c r="A1038" s="540"/>
      <c r="B1038" s="524" t="s">
        <v>1191</v>
      </c>
      <c r="C1038" s="1247" t="s">
        <v>1192</v>
      </c>
      <c r="D1038" s="1247"/>
      <c r="E1038" s="1247"/>
      <c r="F1038" s="1247"/>
      <c r="G1038" s="1247"/>
      <c r="H1038" s="525" t="s">
        <v>1148</v>
      </c>
      <c r="I1038" s="536">
        <v>3.69</v>
      </c>
      <c r="J1038" s="526"/>
      <c r="K1038" s="537">
        <v>54.04374</v>
      </c>
      <c r="L1038" s="528"/>
      <c r="M1038" s="526"/>
      <c r="N1038" s="541">
        <v>373.94</v>
      </c>
      <c r="O1038" s="526"/>
      <c r="P1038" s="529">
        <v>20209.12</v>
      </c>
    </row>
    <row r="1039" spans="1:16" x14ac:dyDescent="0.25">
      <c r="A1039" s="530"/>
      <c r="B1039" s="524" t="s">
        <v>1289</v>
      </c>
      <c r="C1039" s="1247" t="s">
        <v>1290</v>
      </c>
      <c r="D1039" s="1247"/>
      <c r="E1039" s="1247"/>
      <c r="F1039" s="1247"/>
      <c r="G1039" s="1247"/>
      <c r="H1039" s="525" t="s">
        <v>1151</v>
      </c>
      <c r="I1039" s="536">
        <v>9.49</v>
      </c>
      <c r="J1039" s="526"/>
      <c r="K1039" s="537">
        <v>138.99054000000001</v>
      </c>
      <c r="L1039" s="532"/>
      <c r="M1039" s="533"/>
      <c r="N1039" s="534">
        <v>1509.52</v>
      </c>
      <c r="O1039" s="526"/>
      <c r="P1039" s="529">
        <v>209809</v>
      </c>
    </row>
    <row r="1040" spans="1:16" x14ac:dyDescent="0.25">
      <c r="A1040" s="540"/>
      <c r="B1040" s="524" t="s">
        <v>1191</v>
      </c>
      <c r="C1040" s="1247" t="s">
        <v>1192</v>
      </c>
      <c r="D1040" s="1247"/>
      <c r="E1040" s="1247"/>
      <c r="F1040" s="1247"/>
      <c r="G1040" s="1247"/>
      <c r="H1040" s="525" t="s">
        <v>1148</v>
      </c>
      <c r="I1040" s="536">
        <v>9.49</v>
      </c>
      <c r="J1040" s="526"/>
      <c r="K1040" s="537">
        <v>138.99054000000001</v>
      </c>
      <c r="L1040" s="528"/>
      <c r="M1040" s="526"/>
      <c r="N1040" s="541">
        <v>373.94</v>
      </c>
      <c r="O1040" s="526"/>
      <c r="P1040" s="529">
        <v>51974.12</v>
      </c>
    </row>
    <row r="1041" spans="1:16" x14ac:dyDescent="0.25">
      <c r="A1041" s="530"/>
      <c r="B1041" s="524" t="s">
        <v>1291</v>
      </c>
      <c r="C1041" s="1247" t="s">
        <v>1292</v>
      </c>
      <c r="D1041" s="1247"/>
      <c r="E1041" s="1247"/>
      <c r="F1041" s="1247"/>
      <c r="G1041" s="1247"/>
      <c r="H1041" s="525" t="s">
        <v>1151</v>
      </c>
      <c r="I1041" s="536">
        <v>4.6500000000000004</v>
      </c>
      <c r="J1041" s="526"/>
      <c r="K1041" s="535">
        <v>68.103899999999996</v>
      </c>
      <c r="L1041" s="532"/>
      <c r="M1041" s="533"/>
      <c r="N1041" s="534">
        <v>1803.28</v>
      </c>
      <c r="O1041" s="526"/>
      <c r="P1041" s="529">
        <v>122810.4</v>
      </c>
    </row>
    <row r="1042" spans="1:16" x14ac:dyDescent="0.25">
      <c r="A1042" s="540"/>
      <c r="B1042" s="524" t="s">
        <v>1191</v>
      </c>
      <c r="C1042" s="1247" t="s">
        <v>1192</v>
      </c>
      <c r="D1042" s="1247"/>
      <c r="E1042" s="1247"/>
      <c r="F1042" s="1247"/>
      <c r="G1042" s="1247"/>
      <c r="H1042" s="525" t="s">
        <v>1148</v>
      </c>
      <c r="I1042" s="536">
        <v>4.6500000000000004</v>
      </c>
      <c r="J1042" s="526"/>
      <c r="K1042" s="535">
        <v>68.103899999999996</v>
      </c>
      <c r="L1042" s="528"/>
      <c r="M1042" s="526"/>
      <c r="N1042" s="541">
        <v>373.94</v>
      </c>
      <c r="O1042" s="526"/>
      <c r="P1042" s="529">
        <v>25466.77</v>
      </c>
    </row>
    <row r="1043" spans="1:16" x14ac:dyDescent="0.25">
      <c r="A1043" s="530"/>
      <c r="B1043" s="524" t="s">
        <v>1206</v>
      </c>
      <c r="C1043" s="1247" t="s">
        <v>1207</v>
      </c>
      <c r="D1043" s="1247"/>
      <c r="E1043" s="1247"/>
      <c r="F1043" s="1247"/>
      <c r="G1043" s="1247"/>
      <c r="H1043" s="525" t="s">
        <v>1151</v>
      </c>
      <c r="I1043" s="531">
        <v>2.6</v>
      </c>
      <c r="J1043" s="526"/>
      <c r="K1043" s="535">
        <v>38.079599999999999</v>
      </c>
      <c r="L1043" s="542">
        <v>1043.1400000000001</v>
      </c>
      <c r="M1043" s="539">
        <v>1.27</v>
      </c>
      <c r="N1043" s="534">
        <v>1324.79</v>
      </c>
      <c r="O1043" s="526"/>
      <c r="P1043" s="529">
        <v>50447.47</v>
      </c>
    </row>
    <row r="1044" spans="1:16" x14ac:dyDescent="0.25">
      <c r="A1044" s="540"/>
      <c r="B1044" s="524" t="s">
        <v>1208</v>
      </c>
      <c r="C1044" s="1247" t="s">
        <v>1209</v>
      </c>
      <c r="D1044" s="1247"/>
      <c r="E1044" s="1247"/>
      <c r="F1044" s="1247"/>
      <c r="G1044" s="1247"/>
      <c r="H1044" s="525" t="s">
        <v>1148</v>
      </c>
      <c r="I1044" s="531">
        <v>2.6</v>
      </c>
      <c r="J1044" s="526"/>
      <c r="K1044" s="535">
        <v>38.079599999999999</v>
      </c>
      <c r="L1044" s="528"/>
      <c r="M1044" s="526"/>
      <c r="N1044" s="541">
        <v>325.38</v>
      </c>
      <c r="O1044" s="526"/>
      <c r="P1044" s="529">
        <v>12390.34</v>
      </c>
    </row>
    <row r="1045" spans="1:16" x14ac:dyDescent="0.25">
      <c r="A1045" s="523"/>
      <c r="B1045" s="524" t="s">
        <v>36</v>
      </c>
      <c r="C1045" s="1247" t="s">
        <v>134</v>
      </c>
      <c r="D1045" s="1247"/>
      <c r="E1045" s="1247"/>
      <c r="F1045" s="1247"/>
      <c r="G1045" s="1247"/>
      <c r="H1045" s="525"/>
      <c r="I1045" s="526"/>
      <c r="J1045" s="526"/>
      <c r="K1045" s="526"/>
      <c r="L1045" s="528"/>
      <c r="M1045" s="526"/>
      <c r="N1045" s="528"/>
      <c r="O1045" s="526"/>
      <c r="P1045" s="529">
        <v>2929.2</v>
      </c>
    </row>
    <row r="1046" spans="1:16" x14ac:dyDescent="0.25">
      <c r="A1046" s="530"/>
      <c r="B1046" s="524" t="s">
        <v>1210</v>
      </c>
      <c r="C1046" s="1247" t="s">
        <v>1211</v>
      </c>
      <c r="D1046" s="1247"/>
      <c r="E1046" s="1247"/>
      <c r="F1046" s="1247"/>
      <c r="G1046" s="1247"/>
      <c r="H1046" s="525" t="s">
        <v>1212</v>
      </c>
      <c r="I1046" s="543">
        <v>20</v>
      </c>
      <c r="J1046" s="526"/>
      <c r="K1046" s="536">
        <v>292.92</v>
      </c>
      <c r="L1046" s="538">
        <v>35.71</v>
      </c>
      <c r="M1046" s="539">
        <v>0.28000000000000003</v>
      </c>
      <c r="N1046" s="534">
        <v>10</v>
      </c>
      <c r="O1046" s="526"/>
      <c r="P1046" s="529">
        <v>2929.2</v>
      </c>
    </row>
    <row r="1047" spans="1:16" x14ac:dyDescent="0.25">
      <c r="A1047" s="544" t="s">
        <v>1239</v>
      </c>
      <c r="B1047" s="545" t="s">
        <v>1293</v>
      </c>
      <c r="C1047" s="1250" t="s">
        <v>1294</v>
      </c>
      <c r="D1047" s="1250"/>
      <c r="E1047" s="1250"/>
      <c r="F1047" s="1250"/>
      <c r="G1047" s="1250"/>
      <c r="H1047" s="546" t="s">
        <v>1212</v>
      </c>
      <c r="I1047" s="547">
        <v>189</v>
      </c>
      <c r="J1047" s="548"/>
      <c r="K1047" s="549">
        <v>2768.0940000000001</v>
      </c>
      <c r="L1047" s="550"/>
      <c r="M1047" s="548"/>
      <c r="N1047" s="550"/>
      <c r="O1047" s="548"/>
      <c r="P1047" s="551"/>
    </row>
    <row r="1048" spans="1:16" x14ac:dyDescent="0.25">
      <c r="A1048" s="552"/>
      <c r="B1048" s="553"/>
      <c r="C1048" s="1248" t="s">
        <v>1154</v>
      </c>
      <c r="D1048" s="1248"/>
      <c r="E1048" s="1248"/>
      <c r="F1048" s="1248"/>
      <c r="G1048" s="1248"/>
      <c r="H1048" s="516"/>
      <c r="I1048" s="517"/>
      <c r="J1048" s="517"/>
      <c r="K1048" s="517"/>
      <c r="L1048" s="520"/>
      <c r="M1048" s="517"/>
      <c r="N1048" s="554"/>
      <c r="O1048" s="517"/>
      <c r="P1048" s="555">
        <v>765820.17</v>
      </c>
    </row>
    <row r="1049" spans="1:16" x14ac:dyDescent="0.25">
      <c r="A1049" s="540"/>
      <c r="B1049" s="524"/>
      <c r="C1049" s="1247" t="s">
        <v>1155</v>
      </c>
      <c r="D1049" s="1247"/>
      <c r="E1049" s="1247"/>
      <c r="F1049" s="1247"/>
      <c r="G1049" s="1247"/>
      <c r="H1049" s="525"/>
      <c r="I1049" s="526"/>
      <c r="J1049" s="526"/>
      <c r="K1049" s="526"/>
      <c r="L1049" s="528"/>
      <c r="M1049" s="526"/>
      <c r="N1049" s="528"/>
      <c r="O1049" s="526"/>
      <c r="P1049" s="529">
        <v>241164.13</v>
      </c>
    </row>
    <row r="1050" spans="1:16" x14ac:dyDescent="0.25">
      <c r="A1050" s="540"/>
      <c r="B1050" s="524" t="s">
        <v>1295</v>
      </c>
      <c r="C1050" s="1247" t="s">
        <v>1296</v>
      </c>
      <c r="D1050" s="1247"/>
      <c r="E1050" s="1247"/>
      <c r="F1050" s="1247"/>
      <c r="G1050" s="1247"/>
      <c r="H1050" s="525" t="s">
        <v>1158</v>
      </c>
      <c r="I1050" s="543">
        <v>147</v>
      </c>
      <c r="J1050" s="526"/>
      <c r="K1050" s="543">
        <v>147</v>
      </c>
      <c r="L1050" s="528"/>
      <c r="M1050" s="526"/>
      <c r="N1050" s="528"/>
      <c r="O1050" s="526"/>
      <c r="P1050" s="529">
        <v>354511.27</v>
      </c>
    </row>
    <row r="1051" spans="1:16" x14ac:dyDescent="0.25">
      <c r="A1051" s="540"/>
      <c r="B1051" s="524" t="s">
        <v>1297</v>
      </c>
      <c r="C1051" s="1247" t="s">
        <v>1298</v>
      </c>
      <c r="D1051" s="1247"/>
      <c r="E1051" s="1247"/>
      <c r="F1051" s="1247"/>
      <c r="G1051" s="1247"/>
      <c r="H1051" s="525" t="s">
        <v>1158</v>
      </c>
      <c r="I1051" s="543">
        <v>134</v>
      </c>
      <c r="J1051" s="526"/>
      <c r="K1051" s="543">
        <v>134</v>
      </c>
      <c r="L1051" s="528"/>
      <c r="M1051" s="526"/>
      <c r="N1051" s="528"/>
      <c r="O1051" s="526"/>
      <c r="P1051" s="529">
        <v>323159.93</v>
      </c>
    </row>
    <row r="1052" spans="1:16" x14ac:dyDescent="0.25">
      <c r="A1052" s="556"/>
      <c r="B1052" s="557"/>
      <c r="C1052" s="1248" t="s">
        <v>1161</v>
      </c>
      <c r="D1052" s="1248"/>
      <c r="E1052" s="1248"/>
      <c r="F1052" s="1248"/>
      <c r="G1052" s="1248"/>
      <c r="H1052" s="516"/>
      <c r="I1052" s="517"/>
      <c r="J1052" s="517"/>
      <c r="K1052" s="517"/>
      <c r="L1052" s="520"/>
      <c r="M1052" s="517"/>
      <c r="N1052" s="554">
        <v>98558.74</v>
      </c>
      <c r="O1052" s="517"/>
      <c r="P1052" s="555">
        <v>1443491.37</v>
      </c>
    </row>
    <row r="1053" spans="1:16" x14ac:dyDescent="0.25">
      <c r="A1053" s="558"/>
      <c r="B1053" s="559"/>
      <c r="C1053" s="559"/>
      <c r="D1053" s="559"/>
      <c r="E1053" s="559"/>
      <c r="F1053" s="559"/>
      <c r="G1053" s="559"/>
      <c r="H1053" s="560"/>
      <c r="I1053" s="561"/>
      <c r="J1053" s="561"/>
      <c r="K1053" s="561"/>
      <c r="L1053" s="562"/>
      <c r="M1053" s="561"/>
      <c r="N1053" s="562"/>
      <c r="O1053" s="561"/>
      <c r="P1053" s="563"/>
    </row>
    <row r="1054" spans="1:16" x14ac:dyDescent="0.25">
      <c r="A1054" s="514" t="s">
        <v>1599</v>
      </c>
      <c r="B1054" s="515" t="s">
        <v>1299</v>
      </c>
      <c r="C1054" s="1249" t="s">
        <v>1300</v>
      </c>
      <c r="D1054" s="1249"/>
      <c r="E1054" s="1249"/>
      <c r="F1054" s="1249"/>
      <c r="G1054" s="1249"/>
      <c r="H1054" s="516" t="s">
        <v>1212</v>
      </c>
      <c r="I1054" s="517">
        <v>2768.0940000000001</v>
      </c>
      <c r="J1054" s="518">
        <v>1</v>
      </c>
      <c r="K1054" s="519">
        <v>2768.0940000000001</v>
      </c>
      <c r="L1054" s="520"/>
      <c r="M1054" s="517"/>
      <c r="N1054" s="564">
        <v>1103.6099999999999</v>
      </c>
      <c r="O1054" s="517"/>
      <c r="P1054" s="555">
        <v>3054896.22</v>
      </c>
    </row>
    <row r="1055" spans="1:16" x14ac:dyDescent="0.25">
      <c r="A1055" s="540" t="s">
        <v>1599</v>
      </c>
      <c r="B1055" s="524" t="s">
        <v>1299</v>
      </c>
      <c r="C1055" s="1247" t="s">
        <v>1301</v>
      </c>
      <c r="D1055" s="1247"/>
      <c r="E1055" s="1247"/>
      <c r="F1055" s="1247"/>
      <c r="G1055" s="1247"/>
      <c r="H1055" s="525" t="s">
        <v>1212</v>
      </c>
      <c r="I1055" s="527">
        <v>2768.0940000000001</v>
      </c>
      <c r="J1055" s="526"/>
      <c r="K1055" s="527">
        <v>2768.0940000000001</v>
      </c>
      <c r="L1055" s="534">
        <v>1839.35</v>
      </c>
      <c r="M1055" s="531">
        <v>0.6</v>
      </c>
      <c r="N1055" s="534">
        <v>1103.6099999999999</v>
      </c>
      <c r="O1055" s="526"/>
      <c r="P1055" s="529">
        <v>3054896.22</v>
      </c>
    </row>
    <row r="1056" spans="1:16" ht="22.5" x14ac:dyDescent="0.25">
      <c r="A1056" s="540" t="s">
        <v>1600</v>
      </c>
      <c r="B1056" s="524" t="s">
        <v>1302</v>
      </c>
      <c r="C1056" s="1247" t="s">
        <v>1303</v>
      </c>
      <c r="D1056" s="1247"/>
      <c r="E1056" s="1247"/>
      <c r="F1056" s="1247"/>
      <c r="G1056" s="1247"/>
      <c r="H1056" s="525" t="s">
        <v>1304</v>
      </c>
      <c r="I1056" s="526"/>
      <c r="J1056" s="526"/>
      <c r="K1056" s="535">
        <v>3986.0554000000002</v>
      </c>
      <c r="L1056" s="528"/>
      <c r="M1056" s="526"/>
      <c r="N1056" s="541">
        <v>155.02000000000001</v>
      </c>
      <c r="O1056" s="543">
        <v>-1</v>
      </c>
      <c r="P1056" s="529">
        <v>-617918.31000000006</v>
      </c>
    </row>
    <row r="1057" spans="1:16" ht="22.5" x14ac:dyDescent="0.25">
      <c r="A1057" s="540" t="s">
        <v>1601</v>
      </c>
      <c r="B1057" s="524" t="s">
        <v>1305</v>
      </c>
      <c r="C1057" s="1247" t="s">
        <v>1306</v>
      </c>
      <c r="D1057" s="1247"/>
      <c r="E1057" s="1247"/>
      <c r="F1057" s="1247"/>
      <c r="G1057" s="1247"/>
      <c r="H1057" s="525" t="s">
        <v>1304</v>
      </c>
      <c r="I1057" s="526"/>
      <c r="J1057" s="526"/>
      <c r="K1057" s="535">
        <v>3986.0554000000002</v>
      </c>
      <c r="L1057" s="528"/>
      <c r="M1057" s="526"/>
      <c r="N1057" s="541">
        <v>298.58</v>
      </c>
      <c r="O1057" s="526"/>
      <c r="P1057" s="529">
        <v>1190156.42</v>
      </c>
    </row>
    <row r="1058" spans="1:16" x14ac:dyDescent="0.25">
      <c r="A1058" s="556"/>
      <c r="B1058" s="557"/>
      <c r="C1058" s="1248" t="s">
        <v>1161</v>
      </c>
      <c r="D1058" s="1248"/>
      <c r="E1058" s="1248"/>
      <c r="F1058" s="1248"/>
      <c r="G1058" s="1248"/>
      <c r="H1058" s="516"/>
      <c r="I1058" s="517"/>
      <c r="J1058" s="517"/>
      <c r="K1058" s="517"/>
      <c r="L1058" s="520"/>
      <c r="M1058" s="517"/>
      <c r="N1058" s="520"/>
      <c r="O1058" s="517"/>
      <c r="P1058" s="555">
        <v>3627134.33</v>
      </c>
    </row>
    <row r="1059" spans="1:16" x14ac:dyDescent="0.25">
      <c r="A1059" s="558"/>
      <c r="B1059" s="559"/>
      <c r="C1059" s="559"/>
      <c r="D1059" s="559"/>
      <c r="E1059" s="559"/>
      <c r="F1059" s="559"/>
      <c r="G1059" s="559"/>
      <c r="H1059" s="560"/>
      <c r="I1059" s="561"/>
      <c r="J1059" s="561"/>
      <c r="K1059" s="561"/>
      <c r="L1059" s="562"/>
      <c r="M1059" s="561"/>
      <c r="N1059" s="562"/>
      <c r="O1059" s="561"/>
      <c r="P1059" s="563"/>
    </row>
    <row r="1060" spans="1:16" x14ac:dyDescent="0.25">
      <c r="A1060" s="514" t="s">
        <v>1602</v>
      </c>
      <c r="B1060" s="515" t="s">
        <v>1307</v>
      </c>
      <c r="C1060" s="1249" t="s">
        <v>1308</v>
      </c>
      <c r="D1060" s="1249"/>
      <c r="E1060" s="1249"/>
      <c r="F1060" s="1249"/>
      <c r="G1060" s="1249"/>
      <c r="H1060" s="516" t="s">
        <v>1217</v>
      </c>
      <c r="I1060" s="517">
        <v>-14.646000000000001</v>
      </c>
      <c r="J1060" s="518">
        <v>1</v>
      </c>
      <c r="K1060" s="519">
        <v>-14.646000000000001</v>
      </c>
      <c r="L1060" s="520"/>
      <c r="M1060" s="517"/>
      <c r="N1060" s="521"/>
      <c r="O1060" s="517"/>
      <c r="P1060" s="522"/>
    </row>
    <row r="1061" spans="1:16" x14ac:dyDescent="0.25">
      <c r="A1061" s="565"/>
      <c r="B1061" s="553" t="s">
        <v>1603</v>
      </c>
      <c r="C1061" s="1241" t="s">
        <v>1604</v>
      </c>
      <c r="D1061" s="1241"/>
      <c r="E1061" s="1241"/>
      <c r="F1061" s="1241"/>
      <c r="G1061" s="1241"/>
      <c r="H1061" s="1241"/>
      <c r="I1061" s="1241"/>
      <c r="J1061" s="1241"/>
      <c r="K1061" s="1241"/>
      <c r="L1061" s="1241"/>
      <c r="M1061" s="1241"/>
      <c r="N1061" s="1241"/>
      <c r="O1061" s="1241"/>
      <c r="P1061" s="1254"/>
    </row>
    <row r="1062" spans="1:16" x14ac:dyDescent="0.25">
      <c r="A1062" s="523"/>
      <c r="B1062" s="524" t="s">
        <v>28</v>
      </c>
      <c r="C1062" s="1247" t="s">
        <v>132</v>
      </c>
      <c r="D1062" s="1247"/>
      <c r="E1062" s="1247"/>
      <c r="F1062" s="1247"/>
      <c r="G1062" s="1247"/>
      <c r="H1062" s="525"/>
      <c r="I1062" s="526"/>
      <c r="J1062" s="526"/>
      <c r="K1062" s="526"/>
      <c r="L1062" s="528"/>
      <c r="M1062" s="526"/>
      <c r="N1062" s="528"/>
      <c r="O1062" s="526"/>
      <c r="P1062" s="529">
        <v>-181269.86</v>
      </c>
    </row>
    <row r="1063" spans="1:16" x14ac:dyDescent="0.25">
      <c r="A1063" s="523"/>
      <c r="B1063" s="524"/>
      <c r="C1063" s="1247" t="s">
        <v>1147</v>
      </c>
      <c r="D1063" s="1247"/>
      <c r="E1063" s="1247"/>
      <c r="F1063" s="1247"/>
      <c r="G1063" s="1247"/>
      <c r="H1063" s="525" t="s">
        <v>1148</v>
      </c>
      <c r="I1063" s="526"/>
      <c r="J1063" s="526"/>
      <c r="K1063" s="537">
        <v>-110.28438</v>
      </c>
      <c r="L1063" s="528"/>
      <c r="M1063" s="526"/>
      <c r="N1063" s="528"/>
      <c r="O1063" s="526"/>
      <c r="P1063" s="529">
        <v>-41239.74</v>
      </c>
    </row>
    <row r="1064" spans="1:16" x14ac:dyDescent="0.25">
      <c r="A1064" s="530"/>
      <c r="B1064" s="524" t="s">
        <v>1287</v>
      </c>
      <c r="C1064" s="1247" t="s">
        <v>1288</v>
      </c>
      <c r="D1064" s="1247"/>
      <c r="E1064" s="1247"/>
      <c r="F1064" s="1247"/>
      <c r="G1064" s="1247"/>
      <c r="H1064" s="525" t="s">
        <v>1151</v>
      </c>
      <c r="I1064" s="536">
        <v>0.83</v>
      </c>
      <c r="J1064" s="543">
        <v>3</v>
      </c>
      <c r="K1064" s="537">
        <v>-36.468539999999997</v>
      </c>
      <c r="L1064" s="532"/>
      <c r="M1064" s="533"/>
      <c r="N1064" s="534">
        <v>1610.79</v>
      </c>
      <c r="O1064" s="526"/>
      <c r="P1064" s="529">
        <v>-58743.16</v>
      </c>
    </row>
    <row r="1065" spans="1:16" x14ac:dyDescent="0.25">
      <c r="A1065" s="540"/>
      <c r="B1065" s="524" t="s">
        <v>1191</v>
      </c>
      <c r="C1065" s="1247" t="s">
        <v>1192</v>
      </c>
      <c r="D1065" s="1247"/>
      <c r="E1065" s="1247"/>
      <c r="F1065" s="1247"/>
      <c r="G1065" s="1247"/>
      <c r="H1065" s="525" t="s">
        <v>1148</v>
      </c>
      <c r="I1065" s="536">
        <v>0.83</v>
      </c>
      <c r="J1065" s="543">
        <v>3</v>
      </c>
      <c r="K1065" s="537">
        <v>-36.468539999999997</v>
      </c>
      <c r="L1065" s="528"/>
      <c r="M1065" s="526"/>
      <c r="N1065" s="541">
        <v>373.94</v>
      </c>
      <c r="O1065" s="526"/>
      <c r="P1065" s="529">
        <v>-13637.05</v>
      </c>
    </row>
    <row r="1066" spans="1:16" x14ac:dyDescent="0.25">
      <c r="A1066" s="530"/>
      <c r="B1066" s="524" t="s">
        <v>1289</v>
      </c>
      <c r="C1066" s="1247" t="s">
        <v>1290</v>
      </c>
      <c r="D1066" s="1247"/>
      <c r="E1066" s="1247"/>
      <c r="F1066" s="1247"/>
      <c r="G1066" s="1247"/>
      <c r="H1066" s="525" t="s">
        <v>1151</v>
      </c>
      <c r="I1066" s="536">
        <v>0.82</v>
      </c>
      <c r="J1066" s="543">
        <v>3</v>
      </c>
      <c r="K1066" s="537">
        <v>-36.029159999999997</v>
      </c>
      <c r="L1066" s="532"/>
      <c r="M1066" s="533"/>
      <c r="N1066" s="534">
        <v>1509.52</v>
      </c>
      <c r="O1066" s="526"/>
      <c r="P1066" s="529">
        <v>-54386.74</v>
      </c>
    </row>
    <row r="1067" spans="1:16" x14ac:dyDescent="0.25">
      <c r="A1067" s="540"/>
      <c r="B1067" s="524" t="s">
        <v>1191</v>
      </c>
      <c r="C1067" s="1247" t="s">
        <v>1192</v>
      </c>
      <c r="D1067" s="1247"/>
      <c r="E1067" s="1247"/>
      <c r="F1067" s="1247"/>
      <c r="G1067" s="1247"/>
      <c r="H1067" s="525" t="s">
        <v>1148</v>
      </c>
      <c r="I1067" s="536">
        <v>0.82</v>
      </c>
      <c r="J1067" s="543">
        <v>3</v>
      </c>
      <c r="K1067" s="537">
        <v>-36.029159999999997</v>
      </c>
      <c r="L1067" s="528"/>
      <c r="M1067" s="526"/>
      <c r="N1067" s="541">
        <v>373.94</v>
      </c>
      <c r="O1067" s="526"/>
      <c r="P1067" s="529">
        <v>-13472.74</v>
      </c>
    </row>
    <row r="1068" spans="1:16" x14ac:dyDescent="0.25">
      <c r="A1068" s="530"/>
      <c r="B1068" s="524" t="s">
        <v>1291</v>
      </c>
      <c r="C1068" s="1247" t="s">
        <v>1292</v>
      </c>
      <c r="D1068" s="1247"/>
      <c r="E1068" s="1247"/>
      <c r="F1068" s="1247"/>
      <c r="G1068" s="1247"/>
      <c r="H1068" s="525" t="s">
        <v>1151</v>
      </c>
      <c r="I1068" s="536">
        <v>0.86</v>
      </c>
      <c r="J1068" s="543">
        <v>3</v>
      </c>
      <c r="K1068" s="537">
        <v>-37.786679999999997</v>
      </c>
      <c r="L1068" s="532"/>
      <c r="M1068" s="533"/>
      <c r="N1068" s="534">
        <v>1803.28</v>
      </c>
      <c r="O1068" s="526"/>
      <c r="P1068" s="529">
        <v>-68139.960000000006</v>
      </c>
    </row>
    <row r="1069" spans="1:16" x14ac:dyDescent="0.25">
      <c r="A1069" s="540"/>
      <c r="B1069" s="524" t="s">
        <v>1191</v>
      </c>
      <c r="C1069" s="1247" t="s">
        <v>1192</v>
      </c>
      <c r="D1069" s="1247"/>
      <c r="E1069" s="1247"/>
      <c r="F1069" s="1247"/>
      <c r="G1069" s="1247"/>
      <c r="H1069" s="525" t="s">
        <v>1148</v>
      </c>
      <c r="I1069" s="536">
        <v>0.86</v>
      </c>
      <c r="J1069" s="543">
        <v>3</v>
      </c>
      <c r="K1069" s="537">
        <v>-37.786679999999997</v>
      </c>
      <c r="L1069" s="528"/>
      <c r="M1069" s="526"/>
      <c r="N1069" s="541">
        <v>373.94</v>
      </c>
      <c r="O1069" s="526"/>
      <c r="P1069" s="529">
        <v>-14129.95</v>
      </c>
    </row>
    <row r="1070" spans="1:16" x14ac:dyDescent="0.25">
      <c r="A1070" s="544" t="s">
        <v>1239</v>
      </c>
      <c r="B1070" s="545" t="s">
        <v>1293</v>
      </c>
      <c r="C1070" s="1250" t="s">
        <v>1294</v>
      </c>
      <c r="D1070" s="1250"/>
      <c r="E1070" s="1250"/>
      <c r="F1070" s="1250"/>
      <c r="G1070" s="1250"/>
      <c r="H1070" s="546" t="s">
        <v>1212</v>
      </c>
      <c r="I1070" s="566">
        <v>12.6</v>
      </c>
      <c r="J1070" s="547">
        <v>3</v>
      </c>
      <c r="K1070" s="567">
        <v>-553.61879999999996</v>
      </c>
      <c r="L1070" s="550"/>
      <c r="M1070" s="548"/>
      <c r="N1070" s="550"/>
      <c r="O1070" s="548"/>
      <c r="P1070" s="551"/>
    </row>
    <row r="1071" spans="1:16" x14ac:dyDescent="0.25">
      <c r="A1071" s="552"/>
      <c r="B1071" s="553"/>
      <c r="C1071" s="1248" t="s">
        <v>1154</v>
      </c>
      <c r="D1071" s="1248"/>
      <c r="E1071" s="1248"/>
      <c r="F1071" s="1248"/>
      <c r="G1071" s="1248"/>
      <c r="H1071" s="516"/>
      <c r="I1071" s="517"/>
      <c r="J1071" s="517"/>
      <c r="K1071" s="517"/>
      <c r="L1071" s="520"/>
      <c r="M1071" s="517"/>
      <c r="N1071" s="554"/>
      <c r="O1071" s="517"/>
      <c r="P1071" s="555">
        <v>-222509.6</v>
      </c>
    </row>
    <row r="1072" spans="1:16" x14ac:dyDescent="0.25">
      <c r="A1072" s="540"/>
      <c r="B1072" s="524"/>
      <c r="C1072" s="1247" t="s">
        <v>1155</v>
      </c>
      <c r="D1072" s="1247"/>
      <c r="E1072" s="1247"/>
      <c r="F1072" s="1247"/>
      <c r="G1072" s="1247"/>
      <c r="H1072" s="525"/>
      <c r="I1072" s="526"/>
      <c r="J1072" s="526"/>
      <c r="K1072" s="526"/>
      <c r="L1072" s="528"/>
      <c r="M1072" s="526"/>
      <c r="N1072" s="528"/>
      <c r="O1072" s="526"/>
      <c r="P1072" s="529">
        <v>-41239.74</v>
      </c>
    </row>
    <row r="1073" spans="1:16" x14ac:dyDescent="0.25">
      <c r="A1073" s="540"/>
      <c r="B1073" s="524" t="s">
        <v>1295</v>
      </c>
      <c r="C1073" s="1247" t="s">
        <v>1296</v>
      </c>
      <c r="D1073" s="1247"/>
      <c r="E1073" s="1247"/>
      <c r="F1073" s="1247"/>
      <c r="G1073" s="1247"/>
      <c r="H1073" s="525" t="s">
        <v>1158</v>
      </c>
      <c r="I1073" s="543">
        <v>147</v>
      </c>
      <c r="J1073" s="526"/>
      <c r="K1073" s="543">
        <v>147</v>
      </c>
      <c r="L1073" s="528"/>
      <c r="M1073" s="526"/>
      <c r="N1073" s="528"/>
      <c r="O1073" s="526"/>
      <c r="P1073" s="529">
        <v>-60622.42</v>
      </c>
    </row>
    <row r="1074" spans="1:16" x14ac:dyDescent="0.25">
      <c r="A1074" s="540"/>
      <c r="B1074" s="524" t="s">
        <v>1297</v>
      </c>
      <c r="C1074" s="1247" t="s">
        <v>1298</v>
      </c>
      <c r="D1074" s="1247"/>
      <c r="E1074" s="1247"/>
      <c r="F1074" s="1247"/>
      <c r="G1074" s="1247"/>
      <c r="H1074" s="525" t="s">
        <v>1158</v>
      </c>
      <c r="I1074" s="543">
        <v>134</v>
      </c>
      <c r="J1074" s="526"/>
      <c r="K1074" s="543">
        <v>134</v>
      </c>
      <c r="L1074" s="528"/>
      <c r="M1074" s="526"/>
      <c r="N1074" s="528"/>
      <c r="O1074" s="526"/>
      <c r="P1074" s="529">
        <v>-55261.25</v>
      </c>
    </row>
    <row r="1075" spans="1:16" x14ac:dyDescent="0.25">
      <c r="A1075" s="556"/>
      <c r="B1075" s="557"/>
      <c r="C1075" s="1248" t="s">
        <v>1161</v>
      </c>
      <c r="D1075" s="1248"/>
      <c r="E1075" s="1248"/>
      <c r="F1075" s="1248"/>
      <c r="G1075" s="1248"/>
      <c r="H1075" s="516"/>
      <c r="I1075" s="517"/>
      <c r="J1075" s="517"/>
      <c r="K1075" s="517"/>
      <c r="L1075" s="520"/>
      <c r="M1075" s="517"/>
      <c r="N1075" s="554">
        <v>23104.83</v>
      </c>
      <c r="O1075" s="517"/>
      <c r="P1075" s="555">
        <v>-338393.27</v>
      </c>
    </row>
    <row r="1076" spans="1:16" x14ac:dyDescent="0.25">
      <c r="A1076" s="558"/>
      <c r="B1076" s="559"/>
      <c r="C1076" s="559"/>
      <c r="D1076" s="559"/>
      <c r="E1076" s="559"/>
      <c r="F1076" s="559"/>
      <c r="G1076" s="559"/>
      <c r="H1076" s="560"/>
      <c r="I1076" s="561"/>
      <c r="J1076" s="561"/>
      <c r="K1076" s="561"/>
      <c r="L1076" s="562"/>
      <c r="M1076" s="561"/>
      <c r="N1076" s="562"/>
      <c r="O1076" s="561"/>
      <c r="P1076" s="563"/>
    </row>
    <row r="1077" spans="1:16" x14ac:dyDescent="0.25">
      <c r="A1077" s="514" t="s">
        <v>1605</v>
      </c>
      <c r="B1077" s="515" t="s">
        <v>1299</v>
      </c>
      <c r="C1077" s="1249" t="s">
        <v>1300</v>
      </c>
      <c r="D1077" s="1249"/>
      <c r="E1077" s="1249"/>
      <c r="F1077" s="1249"/>
      <c r="G1077" s="1249"/>
      <c r="H1077" s="516" t="s">
        <v>1212</v>
      </c>
      <c r="I1077" s="517">
        <v>-553.61879999999996</v>
      </c>
      <c r="J1077" s="518">
        <v>1</v>
      </c>
      <c r="K1077" s="568">
        <v>-553.61879999999996</v>
      </c>
      <c r="L1077" s="520"/>
      <c r="M1077" s="517"/>
      <c r="N1077" s="564">
        <v>1103.6099999999999</v>
      </c>
      <c r="O1077" s="517"/>
      <c r="P1077" s="555">
        <v>-610979.24</v>
      </c>
    </row>
    <row r="1078" spans="1:16" x14ac:dyDescent="0.25">
      <c r="A1078" s="540" t="s">
        <v>1605</v>
      </c>
      <c r="B1078" s="524" t="s">
        <v>1299</v>
      </c>
      <c r="C1078" s="1247" t="s">
        <v>1301</v>
      </c>
      <c r="D1078" s="1247"/>
      <c r="E1078" s="1247"/>
      <c r="F1078" s="1247"/>
      <c r="G1078" s="1247"/>
      <c r="H1078" s="525" t="s">
        <v>1212</v>
      </c>
      <c r="I1078" s="535">
        <v>-553.61879999999996</v>
      </c>
      <c r="J1078" s="526"/>
      <c r="K1078" s="535">
        <v>-553.61879999999996</v>
      </c>
      <c r="L1078" s="534">
        <v>1839.35</v>
      </c>
      <c r="M1078" s="531">
        <v>0.6</v>
      </c>
      <c r="N1078" s="534">
        <v>1103.6099999999999</v>
      </c>
      <c r="O1078" s="526"/>
      <c r="P1078" s="529">
        <v>-610979.24</v>
      </c>
    </row>
    <row r="1079" spans="1:16" ht="22.5" x14ac:dyDescent="0.25">
      <c r="A1079" s="540" t="s">
        <v>1606</v>
      </c>
      <c r="B1079" s="524" t="s">
        <v>1302</v>
      </c>
      <c r="C1079" s="1247" t="s">
        <v>1303</v>
      </c>
      <c r="D1079" s="1247"/>
      <c r="E1079" s="1247"/>
      <c r="F1079" s="1247"/>
      <c r="G1079" s="1247"/>
      <c r="H1079" s="525" t="s">
        <v>1304</v>
      </c>
      <c r="I1079" s="526"/>
      <c r="J1079" s="526"/>
      <c r="K1079" s="535">
        <v>-797.21109999999999</v>
      </c>
      <c r="L1079" s="528"/>
      <c r="M1079" s="526"/>
      <c r="N1079" s="541">
        <v>155.02000000000001</v>
      </c>
      <c r="O1079" s="543">
        <v>-1</v>
      </c>
      <c r="P1079" s="529">
        <v>123583.66</v>
      </c>
    </row>
    <row r="1080" spans="1:16" ht="22.5" x14ac:dyDescent="0.25">
      <c r="A1080" s="540" t="s">
        <v>1607</v>
      </c>
      <c r="B1080" s="524" t="s">
        <v>1305</v>
      </c>
      <c r="C1080" s="1247" t="s">
        <v>1306</v>
      </c>
      <c r="D1080" s="1247"/>
      <c r="E1080" s="1247"/>
      <c r="F1080" s="1247"/>
      <c r="G1080" s="1247"/>
      <c r="H1080" s="525" t="s">
        <v>1304</v>
      </c>
      <c r="I1080" s="526"/>
      <c r="J1080" s="526"/>
      <c r="K1080" s="535">
        <v>-797.21109999999999</v>
      </c>
      <c r="L1080" s="528"/>
      <c r="M1080" s="526"/>
      <c r="N1080" s="541">
        <v>298.58</v>
      </c>
      <c r="O1080" s="526"/>
      <c r="P1080" s="529">
        <v>-238031.29</v>
      </c>
    </row>
    <row r="1081" spans="1:16" x14ac:dyDescent="0.25">
      <c r="A1081" s="556"/>
      <c r="B1081" s="557"/>
      <c r="C1081" s="1248" t="s">
        <v>1161</v>
      </c>
      <c r="D1081" s="1248"/>
      <c r="E1081" s="1248"/>
      <c r="F1081" s="1248"/>
      <c r="G1081" s="1248"/>
      <c r="H1081" s="516"/>
      <c r="I1081" s="517"/>
      <c r="J1081" s="517"/>
      <c r="K1081" s="517"/>
      <c r="L1081" s="520"/>
      <c r="M1081" s="517"/>
      <c r="N1081" s="520"/>
      <c r="O1081" s="517"/>
      <c r="P1081" s="555">
        <v>-725426.87</v>
      </c>
    </row>
    <row r="1082" spans="1:16" x14ac:dyDescent="0.25">
      <c r="A1082" s="558"/>
      <c r="B1082" s="559"/>
      <c r="C1082" s="559"/>
      <c r="D1082" s="559"/>
      <c r="E1082" s="559"/>
      <c r="F1082" s="559"/>
      <c r="G1082" s="559"/>
      <c r="H1082" s="560"/>
      <c r="I1082" s="561"/>
      <c r="J1082" s="561"/>
      <c r="K1082" s="561"/>
      <c r="L1082" s="562"/>
      <c r="M1082" s="561"/>
      <c r="N1082" s="562"/>
      <c r="O1082" s="561"/>
      <c r="P1082" s="563"/>
    </row>
    <row r="1083" spans="1:16" x14ac:dyDescent="0.25">
      <c r="A1083" s="514" t="s">
        <v>1608</v>
      </c>
      <c r="B1083" s="515" t="s">
        <v>1283</v>
      </c>
      <c r="C1083" s="1249" t="s">
        <v>1284</v>
      </c>
      <c r="D1083" s="1249"/>
      <c r="E1083" s="1249"/>
      <c r="F1083" s="1249"/>
      <c r="G1083" s="1249"/>
      <c r="H1083" s="516" t="s">
        <v>1217</v>
      </c>
      <c r="I1083" s="517">
        <v>14.646000000000001</v>
      </c>
      <c r="J1083" s="518">
        <v>1</v>
      </c>
      <c r="K1083" s="519">
        <v>14.646000000000001</v>
      </c>
      <c r="L1083" s="520"/>
      <c r="M1083" s="517"/>
      <c r="N1083" s="521"/>
      <c r="O1083" s="517"/>
      <c r="P1083" s="522"/>
    </row>
    <row r="1084" spans="1:16" x14ac:dyDescent="0.25">
      <c r="A1084" s="523"/>
      <c r="B1084" s="524" t="s">
        <v>23</v>
      </c>
      <c r="C1084" s="1247" t="s">
        <v>1203</v>
      </c>
      <c r="D1084" s="1247"/>
      <c r="E1084" s="1247"/>
      <c r="F1084" s="1247"/>
      <c r="G1084" s="1247"/>
      <c r="H1084" s="525" t="s">
        <v>1148</v>
      </c>
      <c r="I1084" s="526"/>
      <c r="J1084" s="526"/>
      <c r="K1084" s="535">
        <v>418.87560000000002</v>
      </c>
      <c r="L1084" s="528"/>
      <c r="M1084" s="526"/>
      <c r="N1084" s="528"/>
      <c r="O1084" s="526"/>
      <c r="P1084" s="529">
        <v>115948.95</v>
      </c>
    </row>
    <row r="1085" spans="1:16" x14ac:dyDescent="0.25">
      <c r="A1085" s="530"/>
      <c r="B1085" s="524" t="s">
        <v>1285</v>
      </c>
      <c r="C1085" s="1247" t="s">
        <v>1286</v>
      </c>
      <c r="D1085" s="1247"/>
      <c r="E1085" s="1247"/>
      <c r="F1085" s="1247"/>
      <c r="G1085" s="1247"/>
      <c r="H1085" s="525" t="s">
        <v>1148</v>
      </c>
      <c r="I1085" s="531">
        <v>28.6</v>
      </c>
      <c r="J1085" s="526"/>
      <c r="K1085" s="535">
        <v>418.87560000000002</v>
      </c>
      <c r="L1085" s="532"/>
      <c r="M1085" s="533"/>
      <c r="N1085" s="534">
        <v>276.81</v>
      </c>
      <c r="O1085" s="526"/>
      <c r="P1085" s="529">
        <v>115948.95</v>
      </c>
    </row>
    <row r="1086" spans="1:16" x14ac:dyDescent="0.25">
      <c r="A1086" s="523"/>
      <c r="B1086" s="524" t="s">
        <v>28</v>
      </c>
      <c r="C1086" s="1247" t="s">
        <v>132</v>
      </c>
      <c r="D1086" s="1247"/>
      <c r="E1086" s="1247"/>
      <c r="F1086" s="1247"/>
      <c r="G1086" s="1247"/>
      <c r="H1086" s="525"/>
      <c r="I1086" s="526"/>
      <c r="J1086" s="526"/>
      <c r="K1086" s="526"/>
      <c r="L1086" s="528"/>
      <c r="M1086" s="526"/>
      <c r="N1086" s="528"/>
      <c r="O1086" s="526"/>
      <c r="P1086" s="529">
        <v>521726.84</v>
      </c>
    </row>
    <row r="1087" spans="1:16" x14ac:dyDescent="0.25">
      <c r="A1087" s="523"/>
      <c r="B1087" s="524"/>
      <c r="C1087" s="1247" t="s">
        <v>1147</v>
      </c>
      <c r="D1087" s="1247"/>
      <c r="E1087" s="1247"/>
      <c r="F1087" s="1247"/>
      <c r="G1087" s="1247"/>
      <c r="H1087" s="525" t="s">
        <v>1148</v>
      </c>
      <c r="I1087" s="526"/>
      <c r="J1087" s="526"/>
      <c r="K1087" s="537">
        <v>338.90843999999998</v>
      </c>
      <c r="L1087" s="528"/>
      <c r="M1087" s="526"/>
      <c r="N1087" s="528"/>
      <c r="O1087" s="526"/>
      <c r="P1087" s="529">
        <v>125215.18</v>
      </c>
    </row>
    <row r="1088" spans="1:16" x14ac:dyDescent="0.25">
      <c r="A1088" s="530"/>
      <c r="B1088" s="524" t="s">
        <v>1233</v>
      </c>
      <c r="C1088" s="1247" t="s">
        <v>1234</v>
      </c>
      <c r="D1088" s="1247"/>
      <c r="E1088" s="1247"/>
      <c r="F1088" s="1247"/>
      <c r="G1088" s="1247"/>
      <c r="H1088" s="525" t="s">
        <v>1151</v>
      </c>
      <c r="I1088" s="536">
        <v>2.35</v>
      </c>
      <c r="J1088" s="526"/>
      <c r="K1088" s="535">
        <v>34.418100000000003</v>
      </c>
      <c r="L1088" s="538">
        <v>828.16</v>
      </c>
      <c r="M1088" s="539">
        <v>1.36</v>
      </c>
      <c r="N1088" s="534">
        <v>1126.3</v>
      </c>
      <c r="O1088" s="526"/>
      <c r="P1088" s="529">
        <v>38765.11</v>
      </c>
    </row>
    <row r="1089" spans="1:16" x14ac:dyDescent="0.25">
      <c r="A1089" s="540"/>
      <c r="B1089" s="524" t="s">
        <v>1191</v>
      </c>
      <c r="C1089" s="1247" t="s">
        <v>1192</v>
      </c>
      <c r="D1089" s="1247"/>
      <c r="E1089" s="1247"/>
      <c r="F1089" s="1247"/>
      <c r="G1089" s="1247"/>
      <c r="H1089" s="525" t="s">
        <v>1148</v>
      </c>
      <c r="I1089" s="536">
        <v>2.35</v>
      </c>
      <c r="J1089" s="526"/>
      <c r="K1089" s="535">
        <v>34.418100000000003</v>
      </c>
      <c r="L1089" s="528"/>
      <c r="M1089" s="526"/>
      <c r="N1089" s="541">
        <v>373.94</v>
      </c>
      <c r="O1089" s="526"/>
      <c r="P1089" s="529">
        <v>12870.3</v>
      </c>
    </row>
    <row r="1090" spans="1:16" x14ac:dyDescent="0.25">
      <c r="A1090" s="530"/>
      <c r="B1090" s="524" t="s">
        <v>1220</v>
      </c>
      <c r="C1090" s="1247" t="s">
        <v>1221</v>
      </c>
      <c r="D1090" s="1247"/>
      <c r="E1090" s="1247"/>
      <c r="F1090" s="1247"/>
      <c r="G1090" s="1247"/>
      <c r="H1090" s="525" t="s">
        <v>1151</v>
      </c>
      <c r="I1090" s="536">
        <v>0.36</v>
      </c>
      <c r="J1090" s="526"/>
      <c r="K1090" s="537">
        <v>5.2725600000000004</v>
      </c>
      <c r="L1090" s="542">
        <v>1933</v>
      </c>
      <c r="M1090" s="539">
        <v>1.26</v>
      </c>
      <c r="N1090" s="534">
        <v>2435.58</v>
      </c>
      <c r="O1090" s="526"/>
      <c r="P1090" s="529">
        <v>12841.74</v>
      </c>
    </row>
    <row r="1091" spans="1:16" x14ac:dyDescent="0.25">
      <c r="A1091" s="540"/>
      <c r="B1091" s="524" t="s">
        <v>1152</v>
      </c>
      <c r="C1091" s="1247" t="s">
        <v>1153</v>
      </c>
      <c r="D1091" s="1247"/>
      <c r="E1091" s="1247"/>
      <c r="F1091" s="1247"/>
      <c r="G1091" s="1247"/>
      <c r="H1091" s="525" t="s">
        <v>1148</v>
      </c>
      <c r="I1091" s="536">
        <v>0.36</v>
      </c>
      <c r="J1091" s="526"/>
      <c r="K1091" s="537">
        <v>5.2725600000000004</v>
      </c>
      <c r="L1091" s="528"/>
      <c r="M1091" s="526"/>
      <c r="N1091" s="541">
        <v>437.08</v>
      </c>
      <c r="O1091" s="526"/>
      <c r="P1091" s="529">
        <v>2304.5300000000002</v>
      </c>
    </row>
    <row r="1092" spans="1:16" x14ac:dyDescent="0.25">
      <c r="A1092" s="530"/>
      <c r="B1092" s="524" t="s">
        <v>1287</v>
      </c>
      <c r="C1092" s="1247" t="s">
        <v>1288</v>
      </c>
      <c r="D1092" s="1247"/>
      <c r="E1092" s="1247"/>
      <c r="F1092" s="1247"/>
      <c r="G1092" s="1247"/>
      <c r="H1092" s="525" t="s">
        <v>1151</v>
      </c>
      <c r="I1092" s="536">
        <v>3.69</v>
      </c>
      <c r="J1092" s="526"/>
      <c r="K1092" s="537">
        <v>54.04374</v>
      </c>
      <c r="L1092" s="532"/>
      <c r="M1092" s="533"/>
      <c r="N1092" s="534">
        <v>1610.79</v>
      </c>
      <c r="O1092" s="526"/>
      <c r="P1092" s="529">
        <v>87053.119999999995</v>
      </c>
    </row>
    <row r="1093" spans="1:16" x14ac:dyDescent="0.25">
      <c r="A1093" s="540"/>
      <c r="B1093" s="524" t="s">
        <v>1191</v>
      </c>
      <c r="C1093" s="1247" t="s">
        <v>1192</v>
      </c>
      <c r="D1093" s="1247"/>
      <c r="E1093" s="1247"/>
      <c r="F1093" s="1247"/>
      <c r="G1093" s="1247"/>
      <c r="H1093" s="525" t="s">
        <v>1148</v>
      </c>
      <c r="I1093" s="536">
        <v>3.69</v>
      </c>
      <c r="J1093" s="526"/>
      <c r="K1093" s="537">
        <v>54.04374</v>
      </c>
      <c r="L1093" s="528"/>
      <c r="M1093" s="526"/>
      <c r="N1093" s="541">
        <v>373.94</v>
      </c>
      <c r="O1093" s="526"/>
      <c r="P1093" s="529">
        <v>20209.12</v>
      </c>
    </row>
    <row r="1094" spans="1:16" x14ac:dyDescent="0.25">
      <c r="A1094" s="530"/>
      <c r="B1094" s="524" t="s">
        <v>1289</v>
      </c>
      <c r="C1094" s="1247" t="s">
        <v>1290</v>
      </c>
      <c r="D1094" s="1247"/>
      <c r="E1094" s="1247"/>
      <c r="F1094" s="1247"/>
      <c r="G1094" s="1247"/>
      <c r="H1094" s="525" t="s">
        <v>1151</v>
      </c>
      <c r="I1094" s="536">
        <v>9.49</v>
      </c>
      <c r="J1094" s="526"/>
      <c r="K1094" s="537">
        <v>138.99054000000001</v>
      </c>
      <c r="L1094" s="532"/>
      <c r="M1094" s="533"/>
      <c r="N1094" s="534">
        <v>1509.52</v>
      </c>
      <c r="O1094" s="526"/>
      <c r="P1094" s="529">
        <v>209809</v>
      </c>
    </row>
    <row r="1095" spans="1:16" x14ac:dyDescent="0.25">
      <c r="A1095" s="540"/>
      <c r="B1095" s="524" t="s">
        <v>1191</v>
      </c>
      <c r="C1095" s="1247" t="s">
        <v>1192</v>
      </c>
      <c r="D1095" s="1247"/>
      <c r="E1095" s="1247"/>
      <c r="F1095" s="1247"/>
      <c r="G1095" s="1247"/>
      <c r="H1095" s="525" t="s">
        <v>1148</v>
      </c>
      <c r="I1095" s="536">
        <v>9.49</v>
      </c>
      <c r="J1095" s="526"/>
      <c r="K1095" s="537">
        <v>138.99054000000001</v>
      </c>
      <c r="L1095" s="528"/>
      <c r="M1095" s="526"/>
      <c r="N1095" s="541">
        <v>373.94</v>
      </c>
      <c r="O1095" s="526"/>
      <c r="P1095" s="529">
        <v>51974.12</v>
      </c>
    </row>
    <row r="1096" spans="1:16" x14ac:dyDescent="0.25">
      <c r="A1096" s="530"/>
      <c r="B1096" s="524" t="s">
        <v>1291</v>
      </c>
      <c r="C1096" s="1247" t="s">
        <v>1292</v>
      </c>
      <c r="D1096" s="1247"/>
      <c r="E1096" s="1247"/>
      <c r="F1096" s="1247"/>
      <c r="G1096" s="1247"/>
      <c r="H1096" s="525" t="s">
        <v>1151</v>
      </c>
      <c r="I1096" s="536">
        <v>4.6500000000000004</v>
      </c>
      <c r="J1096" s="526"/>
      <c r="K1096" s="535">
        <v>68.103899999999996</v>
      </c>
      <c r="L1096" s="532"/>
      <c r="M1096" s="533"/>
      <c r="N1096" s="534">
        <v>1803.28</v>
      </c>
      <c r="O1096" s="526"/>
      <c r="P1096" s="529">
        <v>122810.4</v>
      </c>
    </row>
    <row r="1097" spans="1:16" x14ac:dyDescent="0.25">
      <c r="A1097" s="540"/>
      <c r="B1097" s="524" t="s">
        <v>1191</v>
      </c>
      <c r="C1097" s="1247" t="s">
        <v>1192</v>
      </c>
      <c r="D1097" s="1247"/>
      <c r="E1097" s="1247"/>
      <c r="F1097" s="1247"/>
      <c r="G1097" s="1247"/>
      <c r="H1097" s="525" t="s">
        <v>1148</v>
      </c>
      <c r="I1097" s="536">
        <v>4.6500000000000004</v>
      </c>
      <c r="J1097" s="526"/>
      <c r="K1097" s="535">
        <v>68.103899999999996</v>
      </c>
      <c r="L1097" s="528"/>
      <c r="M1097" s="526"/>
      <c r="N1097" s="541">
        <v>373.94</v>
      </c>
      <c r="O1097" s="526"/>
      <c r="P1097" s="529">
        <v>25466.77</v>
      </c>
    </row>
    <row r="1098" spans="1:16" x14ac:dyDescent="0.25">
      <c r="A1098" s="530"/>
      <c r="B1098" s="524" t="s">
        <v>1206</v>
      </c>
      <c r="C1098" s="1247" t="s">
        <v>1207</v>
      </c>
      <c r="D1098" s="1247"/>
      <c r="E1098" s="1247"/>
      <c r="F1098" s="1247"/>
      <c r="G1098" s="1247"/>
      <c r="H1098" s="525" t="s">
        <v>1151</v>
      </c>
      <c r="I1098" s="531">
        <v>2.6</v>
      </c>
      <c r="J1098" s="526"/>
      <c r="K1098" s="535">
        <v>38.079599999999999</v>
      </c>
      <c r="L1098" s="542">
        <v>1043.1400000000001</v>
      </c>
      <c r="M1098" s="539">
        <v>1.27</v>
      </c>
      <c r="N1098" s="534">
        <v>1324.79</v>
      </c>
      <c r="O1098" s="526"/>
      <c r="P1098" s="529">
        <v>50447.47</v>
      </c>
    </row>
    <row r="1099" spans="1:16" x14ac:dyDescent="0.25">
      <c r="A1099" s="540"/>
      <c r="B1099" s="524" t="s">
        <v>1208</v>
      </c>
      <c r="C1099" s="1247" t="s">
        <v>1209</v>
      </c>
      <c r="D1099" s="1247"/>
      <c r="E1099" s="1247"/>
      <c r="F1099" s="1247"/>
      <c r="G1099" s="1247"/>
      <c r="H1099" s="525" t="s">
        <v>1148</v>
      </c>
      <c r="I1099" s="531">
        <v>2.6</v>
      </c>
      <c r="J1099" s="526"/>
      <c r="K1099" s="535">
        <v>38.079599999999999</v>
      </c>
      <c r="L1099" s="528"/>
      <c r="M1099" s="526"/>
      <c r="N1099" s="541">
        <v>325.38</v>
      </c>
      <c r="O1099" s="526"/>
      <c r="P1099" s="529">
        <v>12390.34</v>
      </c>
    </row>
    <row r="1100" spans="1:16" x14ac:dyDescent="0.25">
      <c r="A1100" s="523"/>
      <c r="B1100" s="524" t="s">
        <v>36</v>
      </c>
      <c r="C1100" s="1247" t="s">
        <v>134</v>
      </c>
      <c r="D1100" s="1247"/>
      <c r="E1100" s="1247"/>
      <c r="F1100" s="1247"/>
      <c r="G1100" s="1247"/>
      <c r="H1100" s="525"/>
      <c r="I1100" s="526"/>
      <c r="J1100" s="526"/>
      <c r="K1100" s="526"/>
      <c r="L1100" s="528"/>
      <c r="M1100" s="526"/>
      <c r="N1100" s="528"/>
      <c r="O1100" s="526"/>
      <c r="P1100" s="529">
        <v>2929.2</v>
      </c>
    </row>
    <row r="1101" spans="1:16" x14ac:dyDescent="0.25">
      <c r="A1101" s="530"/>
      <c r="B1101" s="524" t="s">
        <v>1210</v>
      </c>
      <c r="C1101" s="1247" t="s">
        <v>1211</v>
      </c>
      <c r="D1101" s="1247"/>
      <c r="E1101" s="1247"/>
      <c r="F1101" s="1247"/>
      <c r="G1101" s="1247"/>
      <c r="H1101" s="525" t="s">
        <v>1212</v>
      </c>
      <c r="I1101" s="543">
        <v>20</v>
      </c>
      <c r="J1101" s="526"/>
      <c r="K1101" s="536">
        <v>292.92</v>
      </c>
      <c r="L1101" s="538">
        <v>35.71</v>
      </c>
      <c r="M1101" s="539">
        <v>0.28000000000000003</v>
      </c>
      <c r="N1101" s="534">
        <v>10</v>
      </c>
      <c r="O1101" s="526"/>
      <c r="P1101" s="529">
        <v>2929.2</v>
      </c>
    </row>
    <row r="1102" spans="1:16" x14ac:dyDescent="0.25">
      <c r="A1102" s="544" t="s">
        <v>1239</v>
      </c>
      <c r="B1102" s="545" t="s">
        <v>1293</v>
      </c>
      <c r="C1102" s="1250" t="s">
        <v>1294</v>
      </c>
      <c r="D1102" s="1250"/>
      <c r="E1102" s="1250"/>
      <c r="F1102" s="1250"/>
      <c r="G1102" s="1250"/>
      <c r="H1102" s="546" t="s">
        <v>1212</v>
      </c>
      <c r="I1102" s="547">
        <v>189</v>
      </c>
      <c r="J1102" s="548"/>
      <c r="K1102" s="549">
        <v>2768.0940000000001</v>
      </c>
      <c r="L1102" s="550"/>
      <c r="M1102" s="548"/>
      <c r="N1102" s="550"/>
      <c r="O1102" s="548"/>
      <c r="P1102" s="551"/>
    </row>
    <row r="1103" spans="1:16" x14ac:dyDescent="0.25">
      <c r="A1103" s="552"/>
      <c r="B1103" s="553"/>
      <c r="C1103" s="1248" t="s">
        <v>1154</v>
      </c>
      <c r="D1103" s="1248"/>
      <c r="E1103" s="1248"/>
      <c r="F1103" s="1248"/>
      <c r="G1103" s="1248"/>
      <c r="H1103" s="516"/>
      <c r="I1103" s="517"/>
      <c r="J1103" s="517"/>
      <c r="K1103" s="517"/>
      <c r="L1103" s="520"/>
      <c r="M1103" s="517"/>
      <c r="N1103" s="554"/>
      <c r="O1103" s="517"/>
      <c r="P1103" s="555">
        <v>765820.17</v>
      </c>
    </row>
    <row r="1104" spans="1:16" x14ac:dyDescent="0.25">
      <c r="A1104" s="540"/>
      <c r="B1104" s="524"/>
      <c r="C1104" s="1247" t="s">
        <v>1155</v>
      </c>
      <c r="D1104" s="1247"/>
      <c r="E1104" s="1247"/>
      <c r="F1104" s="1247"/>
      <c r="G1104" s="1247"/>
      <c r="H1104" s="525"/>
      <c r="I1104" s="526"/>
      <c r="J1104" s="526"/>
      <c r="K1104" s="526"/>
      <c r="L1104" s="528"/>
      <c r="M1104" s="526"/>
      <c r="N1104" s="528"/>
      <c r="O1104" s="526"/>
      <c r="P1104" s="529">
        <v>241164.13</v>
      </c>
    </row>
    <row r="1105" spans="1:16" x14ac:dyDescent="0.25">
      <c r="A1105" s="540"/>
      <c r="B1105" s="524" t="s">
        <v>1295</v>
      </c>
      <c r="C1105" s="1247" t="s">
        <v>1296</v>
      </c>
      <c r="D1105" s="1247"/>
      <c r="E1105" s="1247"/>
      <c r="F1105" s="1247"/>
      <c r="G1105" s="1247"/>
      <c r="H1105" s="525" t="s">
        <v>1158</v>
      </c>
      <c r="I1105" s="543">
        <v>147</v>
      </c>
      <c r="J1105" s="526"/>
      <c r="K1105" s="543">
        <v>147</v>
      </c>
      <c r="L1105" s="528"/>
      <c r="M1105" s="526"/>
      <c r="N1105" s="528"/>
      <c r="O1105" s="526"/>
      <c r="P1105" s="529">
        <v>354511.27</v>
      </c>
    </row>
    <row r="1106" spans="1:16" x14ac:dyDescent="0.25">
      <c r="A1106" s="540"/>
      <c r="B1106" s="524" t="s">
        <v>1297</v>
      </c>
      <c r="C1106" s="1247" t="s">
        <v>1298</v>
      </c>
      <c r="D1106" s="1247"/>
      <c r="E1106" s="1247"/>
      <c r="F1106" s="1247"/>
      <c r="G1106" s="1247"/>
      <c r="H1106" s="525" t="s">
        <v>1158</v>
      </c>
      <c r="I1106" s="543">
        <v>134</v>
      </c>
      <c r="J1106" s="526"/>
      <c r="K1106" s="543">
        <v>134</v>
      </c>
      <c r="L1106" s="528"/>
      <c r="M1106" s="526"/>
      <c r="N1106" s="528"/>
      <c r="O1106" s="526"/>
      <c r="P1106" s="529">
        <v>323159.93</v>
      </c>
    </row>
    <row r="1107" spans="1:16" x14ac:dyDescent="0.25">
      <c r="A1107" s="556"/>
      <c r="B1107" s="557"/>
      <c r="C1107" s="1248" t="s">
        <v>1161</v>
      </c>
      <c r="D1107" s="1248"/>
      <c r="E1107" s="1248"/>
      <c r="F1107" s="1248"/>
      <c r="G1107" s="1248"/>
      <c r="H1107" s="516"/>
      <c r="I1107" s="517"/>
      <c r="J1107" s="517"/>
      <c r="K1107" s="517"/>
      <c r="L1107" s="520"/>
      <c r="M1107" s="517"/>
      <c r="N1107" s="554">
        <v>98558.74</v>
      </c>
      <c r="O1107" s="517"/>
      <c r="P1107" s="555">
        <v>1443491.37</v>
      </c>
    </row>
    <row r="1108" spans="1:16" x14ac:dyDescent="0.25">
      <c r="A1108" s="558"/>
      <c r="B1108" s="559"/>
      <c r="C1108" s="559"/>
      <c r="D1108" s="559"/>
      <c r="E1108" s="559"/>
      <c r="F1108" s="559"/>
      <c r="G1108" s="559"/>
      <c r="H1108" s="560"/>
      <c r="I1108" s="561"/>
      <c r="J1108" s="561"/>
      <c r="K1108" s="561"/>
      <c r="L1108" s="562"/>
      <c r="M1108" s="561"/>
      <c r="N1108" s="562"/>
      <c r="O1108" s="561"/>
      <c r="P1108" s="563"/>
    </row>
    <row r="1109" spans="1:16" x14ac:dyDescent="0.25">
      <c r="A1109" s="514" t="s">
        <v>1609</v>
      </c>
      <c r="B1109" s="515" t="s">
        <v>1299</v>
      </c>
      <c r="C1109" s="1249" t="s">
        <v>1300</v>
      </c>
      <c r="D1109" s="1249"/>
      <c r="E1109" s="1249"/>
      <c r="F1109" s="1249"/>
      <c r="G1109" s="1249"/>
      <c r="H1109" s="516" t="s">
        <v>1212</v>
      </c>
      <c r="I1109" s="517">
        <v>2768.0940000000001</v>
      </c>
      <c r="J1109" s="518">
        <v>1</v>
      </c>
      <c r="K1109" s="519">
        <v>2768.0940000000001</v>
      </c>
      <c r="L1109" s="520"/>
      <c r="M1109" s="517"/>
      <c r="N1109" s="564">
        <v>1103.6099999999999</v>
      </c>
      <c r="O1109" s="517"/>
      <c r="P1109" s="555">
        <v>3054896.22</v>
      </c>
    </row>
    <row r="1110" spans="1:16" x14ac:dyDescent="0.25">
      <c r="A1110" s="540" t="s">
        <v>1609</v>
      </c>
      <c r="B1110" s="524" t="s">
        <v>1299</v>
      </c>
      <c r="C1110" s="1247" t="s">
        <v>1301</v>
      </c>
      <c r="D1110" s="1247"/>
      <c r="E1110" s="1247"/>
      <c r="F1110" s="1247"/>
      <c r="G1110" s="1247"/>
      <c r="H1110" s="525" t="s">
        <v>1212</v>
      </c>
      <c r="I1110" s="527">
        <v>2768.0940000000001</v>
      </c>
      <c r="J1110" s="526"/>
      <c r="K1110" s="527">
        <v>2768.0940000000001</v>
      </c>
      <c r="L1110" s="534">
        <v>1839.35</v>
      </c>
      <c r="M1110" s="531">
        <v>0.6</v>
      </c>
      <c r="N1110" s="534">
        <v>1103.6099999999999</v>
      </c>
      <c r="O1110" s="526"/>
      <c r="P1110" s="529">
        <v>3054896.22</v>
      </c>
    </row>
    <row r="1111" spans="1:16" ht="22.5" x14ac:dyDescent="0.25">
      <c r="A1111" s="540" t="s">
        <v>1610</v>
      </c>
      <c r="B1111" s="524" t="s">
        <v>1302</v>
      </c>
      <c r="C1111" s="1247" t="s">
        <v>1303</v>
      </c>
      <c r="D1111" s="1247"/>
      <c r="E1111" s="1247"/>
      <c r="F1111" s="1247"/>
      <c r="G1111" s="1247"/>
      <c r="H1111" s="525" t="s">
        <v>1304</v>
      </c>
      <c r="I1111" s="526"/>
      <c r="J1111" s="526"/>
      <c r="K1111" s="535">
        <v>3986.0554000000002</v>
      </c>
      <c r="L1111" s="528"/>
      <c r="M1111" s="526"/>
      <c r="N1111" s="541">
        <v>155.02000000000001</v>
      </c>
      <c r="O1111" s="543">
        <v>-1</v>
      </c>
      <c r="P1111" s="529">
        <v>-617918.31000000006</v>
      </c>
    </row>
    <row r="1112" spans="1:16" ht="22.5" x14ac:dyDescent="0.25">
      <c r="A1112" s="540" t="s">
        <v>1611</v>
      </c>
      <c r="B1112" s="524" t="s">
        <v>1305</v>
      </c>
      <c r="C1112" s="1247" t="s">
        <v>1306</v>
      </c>
      <c r="D1112" s="1247"/>
      <c r="E1112" s="1247"/>
      <c r="F1112" s="1247"/>
      <c r="G1112" s="1247"/>
      <c r="H1112" s="525" t="s">
        <v>1304</v>
      </c>
      <c r="I1112" s="526"/>
      <c r="J1112" s="526"/>
      <c r="K1112" s="535">
        <v>3986.0554000000002</v>
      </c>
      <c r="L1112" s="528"/>
      <c r="M1112" s="526"/>
      <c r="N1112" s="541">
        <v>298.58</v>
      </c>
      <c r="O1112" s="526"/>
      <c r="P1112" s="529">
        <v>1190156.42</v>
      </c>
    </row>
    <row r="1113" spans="1:16" x14ac:dyDescent="0.25">
      <c r="A1113" s="556"/>
      <c r="B1113" s="557"/>
      <c r="C1113" s="1248" t="s">
        <v>1161</v>
      </c>
      <c r="D1113" s="1248"/>
      <c r="E1113" s="1248"/>
      <c r="F1113" s="1248"/>
      <c r="G1113" s="1248"/>
      <c r="H1113" s="516"/>
      <c r="I1113" s="517"/>
      <c r="J1113" s="517"/>
      <c r="K1113" s="517"/>
      <c r="L1113" s="520"/>
      <c r="M1113" s="517"/>
      <c r="N1113" s="520"/>
      <c r="O1113" s="517"/>
      <c r="P1113" s="555">
        <v>3627134.33</v>
      </c>
    </row>
    <row r="1114" spans="1:16" x14ac:dyDescent="0.25">
      <c r="A1114" s="558"/>
      <c r="B1114" s="559"/>
      <c r="C1114" s="559"/>
      <c r="D1114" s="559"/>
      <c r="E1114" s="559"/>
      <c r="F1114" s="559"/>
      <c r="G1114" s="559"/>
      <c r="H1114" s="560"/>
      <c r="I1114" s="561"/>
      <c r="J1114" s="561"/>
      <c r="K1114" s="561"/>
      <c r="L1114" s="562"/>
      <c r="M1114" s="561"/>
      <c r="N1114" s="562"/>
      <c r="O1114" s="561"/>
      <c r="P1114" s="563"/>
    </row>
    <row r="1115" spans="1:16" x14ac:dyDescent="0.25">
      <c r="A1115" s="514" t="s">
        <v>1612</v>
      </c>
      <c r="B1115" s="515" t="s">
        <v>1307</v>
      </c>
      <c r="C1115" s="1249" t="s">
        <v>1308</v>
      </c>
      <c r="D1115" s="1249"/>
      <c r="E1115" s="1249"/>
      <c r="F1115" s="1249"/>
      <c r="G1115" s="1249"/>
      <c r="H1115" s="516" t="s">
        <v>1217</v>
      </c>
      <c r="I1115" s="517">
        <v>-14.646000000000001</v>
      </c>
      <c r="J1115" s="518">
        <v>1</v>
      </c>
      <c r="K1115" s="519">
        <v>-14.646000000000001</v>
      </c>
      <c r="L1115" s="520"/>
      <c r="M1115" s="517"/>
      <c r="N1115" s="521"/>
      <c r="O1115" s="517"/>
      <c r="P1115" s="522"/>
    </row>
    <row r="1116" spans="1:16" x14ac:dyDescent="0.25">
      <c r="A1116" s="565"/>
      <c r="B1116" s="553" t="s">
        <v>1613</v>
      </c>
      <c r="C1116" s="1241" t="s">
        <v>1614</v>
      </c>
      <c r="D1116" s="1241"/>
      <c r="E1116" s="1241"/>
      <c r="F1116" s="1241"/>
      <c r="G1116" s="1241"/>
      <c r="H1116" s="1241"/>
      <c r="I1116" s="1241"/>
      <c r="J1116" s="1241"/>
      <c r="K1116" s="1241"/>
      <c r="L1116" s="1241"/>
      <c r="M1116" s="1241"/>
      <c r="N1116" s="1241"/>
      <c r="O1116" s="1241"/>
      <c r="P1116" s="1254"/>
    </row>
    <row r="1117" spans="1:16" x14ac:dyDescent="0.25">
      <c r="A1117" s="523"/>
      <c r="B1117" s="524" t="s">
        <v>28</v>
      </c>
      <c r="C1117" s="1247" t="s">
        <v>132</v>
      </c>
      <c r="D1117" s="1247"/>
      <c r="E1117" s="1247"/>
      <c r="F1117" s="1247"/>
      <c r="G1117" s="1247"/>
      <c r="H1117" s="525"/>
      <c r="I1117" s="526"/>
      <c r="J1117" s="526"/>
      <c r="K1117" s="526"/>
      <c r="L1117" s="528"/>
      <c r="M1117" s="526"/>
      <c r="N1117" s="528"/>
      <c r="O1117" s="526"/>
      <c r="P1117" s="529">
        <v>-241693.15</v>
      </c>
    </row>
    <row r="1118" spans="1:16" x14ac:dyDescent="0.25">
      <c r="A1118" s="523"/>
      <c r="B1118" s="524"/>
      <c r="C1118" s="1247" t="s">
        <v>1147</v>
      </c>
      <c r="D1118" s="1247"/>
      <c r="E1118" s="1247"/>
      <c r="F1118" s="1247"/>
      <c r="G1118" s="1247"/>
      <c r="H1118" s="525" t="s">
        <v>1148</v>
      </c>
      <c r="I1118" s="526"/>
      <c r="J1118" s="526"/>
      <c r="K1118" s="537">
        <v>-147.04584</v>
      </c>
      <c r="L1118" s="528"/>
      <c r="M1118" s="526"/>
      <c r="N1118" s="528"/>
      <c r="O1118" s="526"/>
      <c r="P1118" s="529">
        <v>-54986.32</v>
      </c>
    </row>
    <row r="1119" spans="1:16" x14ac:dyDescent="0.25">
      <c r="A1119" s="530"/>
      <c r="B1119" s="524" t="s">
        <v>1287</v>
      </c>
      <c r="C1119" s="1247" t="s">
        <v>1288</v>
      </c>
      <c r="D1119" s="1247"/>
      <c r="E1119" s="1247"/>
      <c r="F1119" s="1247"/>
      <c r="G1119" s="1247"/>
      <c r="H1119" s="525" t="s">
        <v>1151</v>
      </c>
      <c r="I1119" s="536">
        <v>0.83</v>
      </c>
      <c r="J1119" s="543">
        <v>4</v>
      </c>
      <c r="K1119" s="537">
        <v>-48.624720000000003</v>
      </c>
      <c r="L1119" s="532"/>
      <c r="M1119" s="533"/>
      <c r="N1119" s="534">
        <v>1610.79</v>
      </c>
      <c r="O1119" s="526"/>
      <c r="P1119" s="529">
        <v>-78324.210000000006</v>
      </c>
    </row>
    <row r="1120" spans="1:16" x14ac:dyDescent="0.25">
      <c r="A1120" s="540"/>
      <c r="B1120" s="524" t="s">
        <v>1191</v>
      </c>
      <c r="C1120" s="1247" t="s">
        <v>1192</v>
      </c>
      <c r="D1120" s="1247"/>
      <c r="E1120" s="1247"/>
      <c r="F1120" s="1247"/>
      <c r="G1120" s="1247"/>
      <c r="H1120" s="525" t="s">
        <v>1148</v>
      </c>
      <c r="I1120" s="536">
        <v>0.83</v>
      </c>
      <c r="J1120" s="543">
        <v>4</v>
      </c>
      <c r="K1120" s="537">
        <v>-48.624720000000003</v>
      </c>
      <c r="L1120" s="528"/>
      <c r="M1120" s="526"/>
      <c r="N1120" s="541">
        <v>373.94</v>
      </c>
      <c r="O1120" s="526"/>
      <c r="P1120" s="529">
        <v>-18182.73</v>
      </c>
    </row>
    <row r="1121" spans="1:16" x14ac:dyDescent="0.25">
      <c r="A1121" s="530"/>
      <c r="B1121" s="524" t="s">
        <v>1289</v>
      </c>
      <c r="C1121" s="1247" t="s">
        <v>1290</v>
      </c>
      <c r="D1121" s="1247"/>
      <c r="E1121" s="1247"/>
      <c r="F1121" s="1247"/>
      <c r="G1121" s="1247"/>
      <c r="H1121" s="525" t="s">
        <v>1151</v>
      </c>
      <c r="I1121" s="536">
        <v>0.82</v>
      </c>
      <c r="J1121" s="543">
        <v>4</v>
      </c>
      <c r="K1121" s="537">
        <v>-48.038879999999999</v>
      </c>
      <c r="L1121" s="532"/>
      <c r="M1121" s="533"/>
      <c r="N1121" s="534">
        <v>1509.52</v>
      </c>
      <c r="O1121" s="526"/>
      <c r="P1121" s="529">
        <v>-72515.649999999994</v>
      </c>
    </row>
    <row r="1122" spans="1:16" x14ac:dyDescent="0.25">
      <c r="A1122" s="540"/>
      <c r="B1122" s="524" t="s">
        <v>1191</v>
      </c>
      <c r="C1122" s="1247" t="s">
        <v>1192</v>
      </c>
      <c r="D1122" s="1247"/>
      <c r="E1122" s="1247"/>
      <c r="F1122" s="1247"/>
      <c r="G1122" s="1247"/>
      <c r="H1122" s="525" t="s">
        <v>1148</v>
      </c>
      <c r="I1122" s="536">
        <v>0.82</v>
      </c>
      <c r="J1122" s="543">
        <v>4</v>
      </c>
      <c r="K1122" s="537">
        <v>-48.038879999999999</v>
      </c>
      <c r="L1122" s="528"/>
      <c r="M1122" s="526"/>
      <c r="N1122" s="541">
        <v>373.94</v>
      </c>
      <c r="O1122" s="526"/>
      <c r="P1122" s="529">
        <v>-17963.66</v>
      </c>
    </row>
    <row r="1123" spans="1:16" x14ac:dyDescent="0.25">
      <c r="A1123" s="530"/>
      <c r="B1123" s="524" t="s">
        <v>1291</v>
      </c>
      <c r="C1123" s="1247" t="s">
        <v>1292</v>
      </c>
      <c r="D1123" s="1247"/>
      <c r="E1123" s="1247"/>
      <c r="F1123" s="1247"/>
      <c r="G1123" s="1247"/>
      <c r="H1123" s="525" t="s">
        <v>1151</v>
      </c>
      <c r="I1123" s="536">
        <v>0.86</v>
      </c>
      <c r="J1123" s="543">
        <v>4</v>
      </c>
      <c r="K1123" s="537">
        <v>-50.382240000000003</v>
      </c>
      <c r="L1123" s="532"/>
      <c r="M1123" s="533"/>
      <c r="N1123" s="534">
        <v>1803.28</v>
      </c>
      <c r="O1123" s="526"/>
      <c r="P1123" s="529">
        <v>-90853.29</v>
      </c>
    </row>
    <row r="1124" spans="1:16" x14ac:dyDescent="0.25">
      <c r="A1124" s="540"/>
      <c r="B1124" s="524" t="s">
        <v>1191</v>
      </c>
      <c r="C1124" s="1247" t="s">
        <v>1192</v>
      </c>
      <c r="D1124" s="1247"/>
      <c r="E1124" s="1247"/>
      <c r="F1124" s="1247"/>
      <c r="G1124" s="1247"/>
      <c r="H1124" s="525" t="s">
        <v>1148</v>
      </c>
      <c r="I1124" s="536">
        <v>0.86</v>
      </c>
      <c r="J1124" s="543">
        <v>4</v>
      </c>
      <c r="K1124" s="537">
        <v>-50.382240000000003</v>
      </c>
      <c r="L1124" s="528"/>
      <c r="M1124" s="526"/>
      <c r="N1124" s="541">
        <v>373.94</v>
      </c>
      <c r="O1124" s="526"/>
      <c r="P1124" s="529">
        <v>-18839.93</v>
      </c>
    </row>
    <row r="1125" spans="1:16" x14ac:dyDescent="0.25">
      <c r="A1125" s="544" t="s">
        <v>1239</v>
      </c>
      <c r="B1125" s="545" t="s">
        <v>1293</v>
      </c>
      <c r="C1125" s="1250" t="s">
        <v>1294</v>
      </c>
      <c r="D1125" s="1250"/>
      <c r="E1125" s="1250"/>
      <c r="F1125" s="1250"/>
      <c r="G1125" s="1250"/>
      <c r="H1125" s="546" t="s">
        <v>1212</v>
      </c>
      <c r="I1125" s="566">
        <v>12.6</v>
      </c>
      <c r="J1125" s="547">
        <v>4</v>
      </c>
      <c r="K1125" s="567">
        <v>-738.15840000000003</v>
      </c>
      <c r="L1125" s="550"/>
      <c r="M1125" s="548"/>
      <c r="N1125" s="550"/>
      <c r="O1125" s="548"/>
      <c r="P1125" s="551"/>
    </row>
    <row r="1126" spans="1:16" x14ac:dyDescent="0.25">
      <c r="A1126" s="552"/>
      <c r="B1126" s="553"/>
      <c r="C1126" s="1248" t="s">
        <v>1154</v>
      </c>
      <c r="D1126" s="1248"/>
      <c r="E1126" s="1248"/>
      <c r="F1126" s="1248"/>
      <c r="G1126" s="1248"/>
      <c r="H1126" s="516"/>
      <c r="I1126" s="517"/>
      <c r="J1126" s="517"/>
      <c r="K1126" s="517"/>
      <c r="L1126" s="520"/>
      <c r="M1126" s="517"/>
      <c r="N1126" s="554"/>
      <c r="O1126" s="517"/>
      <c r="P1126" s="555">
        <v>-296679.46999999997</v>
      </c>
    </row>
    <row r="1127" spans="1:16" x14ac:dyDescent="0.25">
      <c r="A1127" s="540"/>
      <c r="B1127" s="524"/>
      <c r="C1127" s="1247" t="s">
        <v>1155</v>
      </c>
      <c r="D1127" s="1247"/>
      <c r="E1127" s="1247"/>
      <c r="F1127" s="1247"/>
      <c r="G1127" s="1247"/>
      <c r="H1127" s="525"/>
      <c r="I1127" s="526"/>
      <c r="J1127" s="526"/>
      <c r="K1127" s="526"/>
      <c r="L1127" s="528"/>
      <c r="M1127" s="526"/>
      <c r="N1127" s="528"/>
      <c r="O1127" s="526"/>
      <c r="P1127" s="529">
        <v>-54986.32</v>
      </c>
    </row>
    <row r="1128" spans="1:16" x14ac:dyDescent="0.25">
      <c r="A1128" s="540"/>
      <c r="B1128" s="524" t="s">
        <v>1295</v>
      </c>
      <c r="C1128" s="1247" t="s">
        <v>1296</v>
      </c>
      <c r="D1128" s="1247"/>
      <c r="E1128" s="1247"/>
      <c r="F1128" s="1247"/>
      <c r="G1128" s="1247"/>
      <c r="H1128" s="525" t="s">
        <v>1158</v>
      </c>
      <c r="I1128" s="543">
        <v>147</v>
      </c>
      <c r="J1128" s="526"/>
      <c r="K1128" s="543">
        <v>147</v>
      </c>
      <c r="L1128" s="528"/>
      <c r="M1128" s="526"/>
      <c r="N1128" s="528"/>
      <c r="O1128" s="526"/>
      <c r="P1128" s="529">
        <v>-80829.89</v>
      </c>
    </row>
    <row r="1129" spans="1:16" x14ac:dyDescent="0.25">
      <c r="A1129" s="540"/>
      <c r="B1129" s="524" t="s">
        <v>1297</v>
      </c>
      <c r="C1129" s="1247" t="s">
        <v>1298</v>
      </c>
      <c r="D1129" s="1247"/>
      <c r="E1129" s="1247"/>
      <c r="F1129" s="1247"/>
      <c r="G1129" s="1247"/>
      <c r="H1129" s="525" t="s">
        <v>1158</v>
      </c>
      <c r="I1129" s="543">
        <v>134</v>
      </c>
      <c r="J1129" s="526"/>
      <c r="K1129" s="543">
        <v>134</v>
      </c>
      <c r="L1129" s="528"/>
      <c r="M1129" s="526"/>
      <c r="N1129" s="528"/>
      <c r="O1129" s="526"/>
      <c r="P1129" s="529">
        <v>-73681.67</v>
      </c>
    </row>
    <row r="1130" spans="1:16" x14ac:dyDescent="0.25">
      <c r="A1130" s="556"/>
      <c r="B1130" s="557"/>
      <c r="C1130" s="1248" t="s">
        <v>1161</v>
      </c>
      <c r="D1130" s="1248"/>
      <c r="E1130" s="1248"/>
      <c r="F1130" s="1248"/>
      <c r="G1130" s="1248"/>
      <c r="H1130" s="516"/>
      <c r="I1130" s="517"/>
      <c r="J1130" s="517"/>
      <c r="K1130" s="517"/>
      <c r="L1130" s="520"/>
      <c r="M1130" s="517"/>
      <c r="N1130" s="554">
        <v>30806.43</v>
      </c>
      <c r="O1130" s="517"/>
      <c r="P1130" s="555">
        <v>-451191.03</v>
      </c>
    </row>
    <row r="1131" spans="1:16" x14ac:dyDescent="0.25">
      <c r="A1131" s="558"/>
      <c r="B1131" s="559"/>
      <c r="C1131" s="559"/>
      <c r="D1131" s="559"/>
      <c r="E1131" s="559"/>
      <c r="F1131" s="559"/>
      <c r="G1131" s="559"/>
      <c r="H1131" s="560"/>
      <c r="I1131" s="561"/>
      <c r="J1131" s="561"/>
      <c r="K1131" s="561"/>
      <c r="L1131" s="562"/>
      <c r="M1131" s="561"/>
      <c r="N1131" s="562"/>
      <c r="O1131" s="561"/>
      <c r="P1131" s="563"/>
    </row>
    <row r="1132" spans="1:16" x14ac:dyDescent="0.25">
      <c r="A1132" s="514" t="s">
        <v>1615</v>
      </c>
      <c r="B1132" s="515" t="s">
        <v>1299</v>
      </c>
      <c r="C1132" s="1249" t="s">
        <v>1300</v>
      </c>
      <c r="D1132" s="1249"/>
      <c r="E1132" s="1249"/>
      <c r="F1132" s="1249"/>
      <c r="G1132" s="1249"/>
      <c r="H1132" s="516" t="s">
        <v>1212</v>
      </c>
      <c r="I1132" s="517">
        <v>-738.15840000000003</v>
      </c>
      <c r="J1132" s="518">
        <v>1</v>
      </c>
      <c r="K1132" s="568">
        <v>-738.15840000000003</v>
      </c>
      <c r="L1132" s="520"/>
      <c r="M1132" s="517"/>
      <c r="N1132" s="564">
        <v>1103.6099999999999</v>
      </c>
      <c r="O1132" s="517"/>
      <c r="P1132" s="555">
        <v>-814638.99</v>
      </c>
    </row>
    <row r="1133" spans="1:16" x14ac:dyDescent="0.25">
      <c r="A1133" s="540" t="s">
        <v>1615</v>
      </c>
      <c r="B1133" s="524" t="s">
        <v>1299</v>
      </c>
      <c r="C1133" s="1247" t="s">
        <v>1301</v>
      </c>
      <c r="D1133" s="1247"/>
      <c r="E1133" s="1247"/>
      <c r="F1133" s="1247"/>
      <c r="G1133" s="1247"/>
      <c r="H1133" s="525" t="s">
        <v>1212</v>
      </c>
      <c r="I1133" s="535">
        <v>-738.15840000000003</v>
      </c>
      <c r="J1133" s="526"/>
      <c r="K1133" s="535">
        <v>-738.15840000000003</v>
      </c>
      <c r="L1133" s="534">
        <v>1839.35</v>
      </c>
      <c r="M1133" s="531">
        <v>0.6</v>
      </c>
      <c r="N1133" s="534">
        <v>1103.6099999999999</v>
      </c>
      <c r="O1133" s="526"/>
      <c r="P1133" s="529">
        <v>-814638.99</v>
      </c>
    </row>
    <row r="1134" spans="1:16" ht="22.5" x14ac:dyDescent="0.25">
      <c r="A1134" s="540" t="s">
        <v>1616</v>
      </c>
      <c r="B1134" s="524" t="s">
        <v>1302</v>
      </c>
      <c r="C1134" s="1247" t="s">
        <v>1303</v>
      </c>
      <c r="D1134" s="1247"/>
      <c r="E1134" s="1247"/>
      <c r="F1134" s="1247"/>
      <c r="G1134" s="1247"/>
      <c r="H1134" s="525" t="s">
        <v>1304</v>
      </c>
      <c r="I1134" s="526"/>
      <c r="J1134" s="526"/>
      <c r="K1134" s="535">
        <v>-1062.9481000000001</v>
      </c>
      <c r="L1134" s="528"/>
      <c r="M1134" s="526"/>
      <c r="N1134" s="541">
        <v>155.02000000000001</v>
      </c>
      <c r="O1134" s="543">
        <v>-1</v>
      </c>
      <c r="P1134" s="529">
        <v>164778.21</v>
      </c>
    </row>
    <row r="1135" spans="1:16" ht="22.5" x14ac:dyDescent="0.25">
      <c r="A1135" s="540" t="s">
        <v>1617</v>
      </c>
      <c r="B1135" s="524" t="s">
        <v>1305</v>
      </c>
      <c r="C1135" s="1247" t="s">
        <v>1306</v>
      </c>
      <c r="D1135" s="1247"/>
      <c r="E1135" s="1247"/>
      <c r="F1135" s="1247"/>
      <c r="G1135" s="1247"/>
      <c r="H1135" s="525" t="s">
        <v>1304</v>
      </c>
      <c r="I1135" s="526"/>
      <c r="J1135" s="526"/>
      <c r="K1135" s="535">
        <v>-1062.9481000000001</v>
      </c>
      <c r="L1135" s="528"/>
      <c r="M1135" s="526"/>
      <c r="N1135" s="541">
        <v>298.58</v>
      </c>
      <c r="O1135" s="526"/>
      <c r="P1135" s="529">
        <v>-317375.03999999998</v>
      </c>
    </row>
    <row r="1136" spans="1:16" x14ac:dyDescent="0.25">
      <c r="A1136" s="556"/>
      <c r="B1136" s="557"/>
      <c r="C1136" s="1248" t="s">
        <v>1161</v>
      </c>
      <c r="D1136" s="1248"/>
      <c r="E1136" s="1248"/>
      <c r="F1136" s="1248"/>
      <c r="G1136" s="1248"/>
      <c r="H1136" s="516"/>
      <c r="I1136" s="517"/>
      <c r="J1136" s="517"/>
      <c r="K1136" s="517"/>
      <c r="L1136" s="520"/>
      <c r="M1136" s="517"/>
      <c r="N1136" s="520"/>
      <c r="O1136" s="517"/>
      <c r="P1136" s="555">
        <v>-967235.82</v>
      </c>
    </row>
    <row r="1137" spans="1:16" x14ac:dyDescent="0.25">
      <c r="A1137" s="558"/>
      <c r="B1137" s="559"/>
      <c r="C1137" s="559"/>
      <c r="D1137" s="559"/>
      <c r="E1137" s="559"/>
      <c r="F1137" s="559"/>
      <c r="G1137" s="559"/>
      <c r="H1137" s="560"/>
      <c r="I1137" s="561"/>
      <c r="J1137" s="561"/>
      <c r="K1137" s="561"/>
      <c r="L1137" s="562"/>
      <c r="M1137" s="561"/>
      <c r="N1137" s="562"/>
      <c r="O1137" s="561"/>
      <c r="P1137" s="563"/>
    </row>
    <row r="1138" spans="1:16" x14ac:dyDescent="0.25">
      <c r="A1138" s="1251" t="s">
        <v>1618</v>
      </c>
      <c r="B1138" s="1252"/>
      <c r="C1138" s="1252"/>
      <c r="D1138" s="1252"/>
      <c r="E1138" s="1252"/>
      <c r="F1138" s="1252"/>
      <c r="G1138" s="1252"/>
      <c r="H1138" s="1252"/>
      <c r="I1138" s="1252"/>
      <c r="J1138" s="1252"/>
      <c r="K1138" s="1252"/>
      <c r="L1138" s="1252"/>
      <c r="M1138" s="1252"/>
      <c r="N1138" s="1252"/>
      <c r="O1138" s="1252"/>
      <c r="P1138" s="1253"/>
    </row>
    <row r="1139" spans="1:16" x14ac:dyDescent="0.25">
      <c r="A1139" s="514" t="s">
        <v>1619</v>
      </c>
      <c r="B1139" s="515" t="s">
        <v>1325</v>
      </c>
      <c r="C1139" s="1249" t="s">
        <v>1326</v>
      </c>
      <c r="D1139" s="1249"/>
      <c r="E1139" s="1249"/>
      <c r="F1139" s="1249"/>
      <c r="G1139" s="1249"/>
      <c r="H1139" s="516" t="s">
        <v>1217</v>
      </c>
      <c r="I1139" s="517">
        <v>12.032</v>
      </c>
      <c r="J1139" s="518">
        <v>1</v>
      </c>
      <c r="K1139" s="519">
        <v>12.032</v>
      </c>
      <c r="L1139" s="520"/>
      <c r="M1139" s="517"/>
      <c r="N1139" s="521"/>
      <c r="O1139" s="517"/>
      <c r="P1139" s="522"/>
    </row>
    <row r="1140" spans="1:16" x14ac:dyDescent="0.25">
      <c r="A1140" s="523"/>
      <c r="B1140" s="524" t="s">
        <v>23</v>
      </c>
      <c r="C1140" s="1247" t="s">
        <v>1203</v>
      </c>
      <c r="D1140" s="1247"/>
      <c r="E1140" s="1247"/>
      <c r="F1140" s="1247"/>
      <c r="G1140" s="1247"/>
      <c r="H1140" s="525" t="s">
        <v>1148</v>
      </c>
      <c r="I1140" s="526"/>
      <c r="J1140" s="526"/>
      <c r="K1140" s="527">
        <v>397.05599999999998</v>
      </c>
      <c r="L1140" s="528"/>
      <c r="M1140" s="526"/>
      <c r="N1140" s="528"/>
      <c r="O1140" s="526"/>
      <c r="P1140" s="529">
        <v>109909.07</v>
      </c>
    </row>
    <row r="1141" spans="1:16" x14ac:dyDescent="0.25">
      <c r="A1141" s="530"/>
      <c r="B1141" s="524" t="s">
        <v>1285</v>
      </c>
      <c r="C1141" s="1247" t="s">
        <v>1286</v>
      </c>
      <c r="D1141" s="1247"/>
      <c r="E1141" s="1247"/>
      <c r="F1141" s="1247"/>
      <c r="G1141" s="1247"/>
      <c r="H1141" s="525" t="s">
        <v>1148</v>
      </c>
      <c r="I1141" s="543">
        <v>33</v>
      </c>
      <c r="J1141" s="526"/>
      <c r="K1141" s="527">
        <v>397.05599999999998</v>
      </c>
      <c r="L1141" s="532"/>
      <c r="M1141" s="533"/>
      <c r="N1141" s="534">
        <v>276.81</v>
      </c>
      <c r="O1141" s="526"/>
      <c r="P1141" s="529">
        <v>109909.07</v>
      </c>
    </row>
    <row r="1142" spans="1:16" x14ac:dyDescent="0.25">
      <c r="A1142" s="523"/>
      <c r="B1142" s="524" t="s">
        <v>28</v>
      </c>
      <c r="C1142" s="1247" t="s">
        <v>132</v>
      </c>
      <c r="D1142" s="1247"/>
      <c r="E1142" s="1247"/>
      <c r="F1142" s="1247"/>
      <c r="G1142" s="1247"/>
      <c r="H1142" s="525"/>
      <c r="I1142" s="526"/>
      <c r="J1142" s="526"/>
      <c r="K1142" s="526"/>
      <c r="L1142" s="528"/>
      <c r="M1142" s="526"/>
      <c r="N1142" s="528"/>
      <c r="O1142" s="526"/>
      <c r="P1142" s="529">
        <v>689060.53</v>
      </c>
    </row>
    <row r="1143" spans="1:16" x14ac:dyDescent="0.25">
      <c r="A1143" s="523"/>
      <c r="B1143" s="524"/>
      <c r="C1143" s="1247" t="s">
        <v>1147</v>
      </c>
      <c r="D1143" s="1247"/>
      <c r="E1143" s="1247"/>
      <c r="F1143" s="1247"/>
      <c r="G1143" s="1247"/>
      <c r="H1143" s="525" t="s">
        <v>1148</v>
      </c>
      <c r="I1143" s="526"/>
      <c r="J1143" s="526"/>
      <c r="K1143" s="537">
        <v>422.68416000000002</v>
      </c>
      <c r="L1143" s="528"/>
      <c r="M1143" s="526"/>
      <c r="N1143" s="528"/>
      <c r="O1143" s="526"/>
      <c r="P1143" s="529">
        <v>157754.92000000001</v>
      </c>
    </row>
    <row r="1144" spans="1:16" x14ac:dyDescent="0.25">
      <c r="A1144" s="530"/>
      <c r="B1144" s="524" t="s">
        <v>1220</v>
      </c>
      <c r="C1144" s="1247" t="s">
        <v>1221</v>
      </c>
      <c r="D1144" s="1247"/>
      <c r="E1144" s="1247"/>
      <c r="F1144" s="1247"/>
      <c r="G1144" s="1247"/>
      <c r="H1144" s="525" t="s">
        <v>1151</v>
      </c>
      <c r="I1144" s="531">
        <v>1.6</v>
      </c>
      <c r="J1144" s="526"/>
      <c r="K1144" s="535">
        <v>19.251200000000001</v>
      </c>
      <c r="L1144" s="542">
        <v>1933</v>
      </c>
      <c r="M1144" s="539">
        <v>1.26</v>
      </c>
      <c r="N1144" s="534">
        <v>2435.58</v>
      </c>
      <c r="O1144" s="526"/>
      <c r="P1144" s="529">
        <v>46887.839999999997</v>
      </c>
    </row>
    <row r="1145" spans="1:16" x14ac:dyDescent="0.25">
      <c r="A1145" s="540"/>
      <c r="B1145" s="524" t="s">
        <v>1152</v>
      </c>
      <c r="C1145" s="1247" t="s">
        <v>1153</v>
      </c>
      <c r="D1145" s="1247"/>
      <c r="E1145" s="1247"/>
      <c r="F1145" s="1247"/>
      <c r="G1145" s="1247"/>
      <c r="H1145" s="525" t="s">
        <v>1148</v>
      </c>
      <c r="I1145" s="531">
        <v>1.6</v>
      </c>
      <c r="J1145" s="526"/>
      <c r="K1145" s="535">
        <v>19.251200000000001</v>
      </c>
      <c r="L1145" s="528"/>
      <c r="M1145" s="526"/>
      <c r="N1145" s="541">
        <v>437.08</v>
      </c>
      <c r="O1145" s="526"/>
      <c r="P1145" s="529">
        <v>8414.31</v>
      </c>
    </row>
    <row r="1146" spans="1:16" x14ac:dyDescent="0.25">
      <c r="A1146" s="530"/>
      <c r="B1146" s="524" t="s">
        <v>1287</v>
      </c>
      <c r="C1146" s="1247" t="s">
        <v>1288</v>
      </c>
      <c r="D1146" s="1247"/>
      <c r="E1146" s="1247"/>
      <c r="F1146" s="1247"/>
      <c r="G1146" s="1247"/>
      <c r="H1146" s="525" t="s">
        <v>1151</v>
      </c>
      <c r="I1146" s="536">
        <v>7.96</v>
      </c>
      <c r="J1146" s="526"/>
      <c r="K1146" s="537">
        <v>95.774720000000002</v>
      </c>
      <c r="L1146" s="532"/>
      <c r="M1146" s="533"/>
      <c r="N1146" s="534">
        <v>1610.79</v>
      </c>
      <c r="O1146" s="526"/>
      <c r="P1146" s="529">
        <v>154272.95999999999</v>
      </c>
    </row>
    <row r="1147" spans="1:16" x14ac:dyDescent="0.25">
      <c r="A1147" s="540"/>
      <c r="B1147" s="524" t="s">
        <v>1191</v>
      </c>
      <c r="C1147" s="1247" t="s">
        <v>1192</v>
      </c>
      <c r="D1147" s="1247"/>
      <c r="E1147" s="1247"/>
      <c r="F1147" s="1247"/>
      <c r="G1147" s="1247"/>
      <c r="H1147" s="525" t="s">
        <v>1148</v>
      </c>
      <c r="I1147" s="536">
        <v>7.96</v>
      </c>
      <c r="J1147" s="526"/>
      <c r="K1147" s="537">
        <v>95.774720000000002</v>
      </c>
      <c r="L1147" s="528"/>
      <c r="M1147" s="526"/>
      <c r="N1147" s="541">
        <v>373.94</v>
      </c>
      <c r="O1147" s="526"/>
      <c r="P1147" s="529">
        <v>35814</v>
      </c>
    </row>
    <row r="1148" spans="1:16" x14ac:dyDescent="0.25">
      <c r="A1148" s="530"/>
      <c r="B1148" s="524" t="s">
        <v>1289</v>
      </c>
      <c r="C1148" s="1247" t="s">
        <v>1290</v>
      </c>
      <c r="D1148" s="1247"/>
      <c r="E1148" s="1247"/>
      <c r="F1148" s="1247"/>
      <c r="G1148" s="1247"/>
      <c r="H1148" s="525" t="s">
        <v>1151</v>
      </c>
      <c r="I1148" s="531">
        <v>15.5</v>
      </c>
      <c r="J1148" s="526"/>
      <c r="K1148" s="527">
        <v>186.49600000000001</v>
      </c>
      <c r="L1148" s="532"/>
      <c r="M1148" s="533"/>
      <c r="N1148" s="534">
        <v>1509.52</v>
      </c>
      <c r="O1148" s="526"/>
      <c r="P1148" s="529">
        <v>281519.44</v>
      </c>
    </row>
    <row r="1149" spans="1:16" x14ac:dyDescent="0.25">
      <c r="A1149" s="540"/>
      <c r="B1149" s="524" t="s">
        <v>1191</v>
      </c>
      <c r="C1149" s="1247" t="s">
        <v>1192</v>
      </c>
      <c r="D1149" s="1247"/>
      <c r="E1149" s="1247"/>
      <c r="F1149" s="1247"/>
      <c r="G1149" s="1247"/>
      <c r="H1149" s="525" t="s">
        <v>1148</v>
      </c>
      <c r="I1149" s="531">
        <v>15.5</v>
      </c>
      <c r="J1149" s="526"/>
      <c r="K1149" s="527">
        <v>186.49600000000001</v>
      </c>
      <c r="L1149" s="528"/>
      <c r="M1149" s="526"/>
      <c r="N1149" s="541">
        <v>373.94</v>
      </c>
      <c r="O1149" s="526"/>
      <c r="P1149" s="529">
        <v>69738.31</v>
      </c>
    </row>
    <row r="1150" spans="1:16" x14ac:dyDescent="0.25">
      <c r="A1150" s="530"/>
      <c r="B1150" s="524" t="s">
        <v>1291</v>
      </c>
      <c r="C1150" s="1247" t="s">
        <v>1292</v>
      </c>
      <c r="D1150" s="1247"/>
      <c r="E1150" s="1247"/>
      <c r="F1150" s="1247"/>
      <c r="G1150" s="1247"/>
      <c r="H1150" s="525" t="s">
        <v>1151</v>
      </c>
      <c r="I1150" s="531">
        <v>6.9</v>
      </c>
      <c r="J1150" s="526"/>
      <c r="K1150" s="535">
        <v>83.020799999999994</v>
      </c>
      <c r="L1150" s="532"/>
      <c r="M1150" s="533"/>
      <c r="N1150" s="534">
        <v>1803.28</v>
      </c>
      <c r="O1150" s="526"/>
      <c r="P1150" s="529">
        <v>149709.75</v>
      </c>
    </row>
    <row r="1151" spans="1:16" x14ac:dyDescent="0.25">
      <c r="A1151" s="540"/>
      <c r="B1151" s="524" t="s">
        <v>1191</v>
      </c>
      <c r="C1151" s="1247" t="s">
        <v>1192</v>
      </c>
      <c r="D1151" s="1247"/>
      <c r="E1151" s="1247"/>
      <c r="F1151" s="1247"/>
      <c r="G1151" s="1247"/>
      <c r="H1151" s="525" t="s">
        <v>1148</v>
      </c>
      <c r="I1151" s="531">
        <v>6.9</v>
      </c>
      <c r="J1151" s="526"/>
      <c r="K1151" s="535">
        <v>83.020799999999994</v>
      </c>
      <c r="L1151" s="528"/>
      <c r="M1151" s="526"/>
      <c r="N1151" s="541">
        <v>373.94</v>
      </c>
      <c r="O1151" s="526"/>
      <c r="P1151" s="529">
        <v>31044.799999999999</v>
      </c>
    </row>
    <row r="1152" spans="1:16" x14ac:dyDescent="0.25">
      <c r="A1152" s="530"/>
      <c r="B1152" s="524" t="s">
        <v>1327</v>
      </c>
      <c r="C1152" s="1247" t="s">
        <v>1328</v>
      </c>
      <c r="D1152" s="1247"/>
      <c r="E1152" s="1247"/>
      <c r="F1152" s="1247"/>
      <c r="G1152" s="1247"/>
      <c r="H1152" s="525" t="s">
        <v>1151</v>
      </c>
      <c r="I1152" s="536">
        <v>0.56999999999999995</v>
      </c>
      <c r="J1152" s="526"/>
      <c r="K1152" s="537">
        <v>6.8582400000000003</v>
      </c>
      <c r="L1152" s="542">
        <v>1790.51</v>
      </c>
      <c r="M1152" s="539">
        <v>1.24</v>
      </c>
      <c r="N1152" s="534">
        <v>2220.23</v>
      </c>
      <c r="O1152" s="526"/>
      <c r="P1152" s="529">
        <v>15226.87</v>
      </c>
    </row>
    <row r="1153" spans="1:16" x14ac:dyDescent="0.25">
      <c r="A1153" s="540"/>
      <c r="B1153" s="524" t="s">
        <v>1191</v>
      </c>
      <c r="C1153" s="1247" t="s">
        <v>1192</v>
      </c>
      <c r="D1153" s="1247"/>
      <c r="E1153" s="1247"/>
      <c r="F1153" s="1247"/>
      <c r="G1153" s="1247"/>
      <c r="H1153" s="525" t="s">
        <v>1148</v>
      </c>
      <c r="I1153" s="536">
        <v>0.56999999999999995</v>
      </c>
      <c r="J1153" s="526"/>
      <c r="K1153" s="537">
        <v>6.8582400000000003</v>
      </c>
      <c r="L1153" s="528"/>
      <c r="M1153" s="526"/>
      <c r="N1153" s="541">
        <v>373.94</v>
      </c>
      <c r="O1153" s="526"/>
      <c r="P1153" s="529">
        <v>2564.5700000000002</v>
      </c>
    </row>
    <row r="1154" spans="1:16" x14ac:dyDescent="0.25">
      <c r="A1154" s="530"/>
      <c r="B1154" s="524" t="s">
        <v>1206</v>
      </c>
      <c r="C1154" s="1247" t="s">
        <v>1207</v>
      </c>
      <c r="D1154" s="1247"/>
      <c r="E1154" s="1247"/>
      <c r="F1154" s="1247"/>
      <c r="G1154" s="1247"/>
      <c r="H1154" s="525" t="s">
        <v>1151</v>
      </c>
      <c r="I1154" s="531">
        <v>2.6</v>
      </c>
      <c r="J1154" s="526"/>
      <c r="K1154" s="535">
        <v>31.283200000000001</v>
      </c>
      <c r="L1154" s="542">
        <v>1043.1400000000001</v>
      </c>
      <c r="M1154" s="539">
        <v>1.27</v>
      </c>
      <c r="N1154" s="534">
        <v>1324.79</v>
      </c>
      <c r="O1154" s="526"/>
      <c r="P1154" s="529">
        <v>41443.67</v>
      </c>
    </row>
    <row r="1155" spans="1:16" x14ac:dyDescent="0.25">
      <c r="A1155" s="540"/>
      <c r="B1155" s="524" t="s">
        <v>1208</v>
      </c>
      <c r="C1155" s="1247" t="s">
        <v>1209</v>
      </c>
      <c r="D1155" s="1247"/>
      <c r="E1155" s="1247"/>
      <c r="F1155" s="1247"/>
      <c r="G1155" s="1247"/>
      <c r="H1155" s="525" t="s">
        <v>1148</v>
      </c>
      <c r="I1155" s="531">
        <v>2.6</v>
      </c>
      <c r="J1155" s="526"/>
      <c r="K1155" s="535">
        <v>31.283200000000001</v>
      </c>
      <c r="L1155" s="528"/>
      <c r="M1155" s="526"/>
      <c r="N1155" s="541">
        <v>325.38</v>
      </c>
      <c r="O1155" s="526"/>
      <c r="P1155" s="529">
        <v>10178.93</v>
      </c>
    </row>
    <row r="1156" spans="1:16" x14ac:dyDescent="0.25">
      <c r="A1156" s="523"/>
      <c r="B1156" s="524" t="s">
        <v>36</v>
      </c>
      <c r="C1156" s="1247" t="s">
        <v>134</v>
      </c>
      <c r="D1156" s="1247"/>
      <c r="E1156" s="1247"/>
      <c r="F1156" s="1247"/>
      <c r="G1156" s="1247"/>
      <c r="H1156" s="525"/>
      <c r="I1156" s="526"/>
      <c r="J1156" s="526"/>
      <c r="K1156" s="526"/>
      <c r="L1156" s="528"/>
      <c r="M1156" s="526"/>
      <c r="N1156" s="528"/>
      <c r="O1156" s="526"/>
      <c r="P1156" s="529">
        <v>3609.6</v>
      </c>
    </row>
    <row r="1157" spans="1:16" x14ac:dyDescent="0.25">
      <c r="A1157" s="530"/>
      <c r="B1157" s="524" t="s">
        <v>1210</v>
      </c>
      <c r="C1157" s="1247" t="s">
        <v>1211</v>
      </c>
      <c r="D1157" s="1247"/>
      <c r="E1157" s="1247"/>
      <c r="F1157" s="1247"/>
      <c r="G1157" s="1247"/>
      <c r="H1157" s="525" t="s">
        <v>1212</v>
      </c>
      <c r="I1157" s="543">
        <v>30</v>
      </c>
      <c r="J1157" s="526"/>
      <c r="K1157" s="536">
        <v>360.96</v>
      </c>
      <c r="L1157" s="538">
        <v>35.71</v>
      </c>
      <c r="M1157" s="539">
        <v>0.28000000000000003</v>
      </c>
      <c r="N1157" s="534">
        <v>10</v>
      </c>
      <c r="O1157" s="526"/>
      <c r="P1157" s="529">
        <v>3609.6</v>
      </c>
    </row>
    <row r="1158" spans="1:16" x14ac:dyDescent="0.25">
      <c r="A1158" s="544" t="s">
        <v>1239</v>
      </c>
      <c r="B1158" s="545" t="s">
        <v>1293</v>
      </c>
      <c r="C1158" s="1250" t="s">
        <v>1294</v>
      </c>
      <c r="D1158" s="1250"/>
      <c r="E1158" s="1250"/>
      <c r="F1158" s="1250"/>
      <c r="G1158" s="1250"/>
      <c r="H1158" s="546" t="s">
        <v>1212</v>
      </c>
      <c r="I1158" s="547">
        <v>189</v>
      </c>
      <c r="J1158" s="548"/>
      <c r="K1158" s="549">
        <v>2274.0479999999998</v>
      </c>
      <c r="L1158" s="550"/>
      <c r="M1158" s="548"/>
      <c r="N1158" s="550"/>
      <c r="O1158" s="548"/>
      <c r="P1158" s="551"/>
    </row>
    <row r="1159" spans="1:16" x14ac:dyDescent="0.25">
      <c r="A1159" s="544" t="s">
        <v>1239</v>
      </c>
      <c r="B1159" s="545" t="s">
        <v>1293</v>
      </c>
      <c r="C1159" s="1250" t="s">
        <v>1329</v>
      </c>
      <c r="D1159" s="1250"/>
      <c r="E1159" s="1250"/>
      <c r="F1159" s="1250"/>
      <c r="G1159" s="1250"/>
      <c r="H1159" s="546" t="s">
        <v>1212</v>
      </c>
      <c r="I1159" s="547">
        <v>15</v>
      </c>
      <c r="J1159" s="548"/>
      <c r="K1159" s="589">
        <v>180.48</v>
      </c>
      <c r="L1159" s="550"/>
      <c r="M1159" s="548"/>
      <c r="N1159" s="550"/>
      <c r="O1159" s="548"/>
      <c r="P1159" s="551"/>
    </row>
    <row r="1160" spans="1:16" x14ac:dyDescent="0.25">
      <c r="A1160" s="552"/>
      <c r="B1160" s="553"/>
      <c r="C1160" s="1248" t="s">
        <v>1154</v>
      </c>
      <c r="D1160" s="1248"/>
      <c r="E1160" s="1248"/>
      <c r="F1160" s="1248"/>
      <c r="G1160" s="1248"/>
      <c r="H1160" s="516"/>
      <c r="I1160" s="517"/>
      <c r="J1160" s="517"/>
      <c r="K1160" s="517"/>
      <c r="L1160" s="520"/>
      <c r="M1160" s="517"/>
      <c r="N1160" s="554"/>
      <c r="O1160" s="517"/>
      <c r="P1160" s="555">
        <v>960334.12</v>
      </c>
    </row>
    <row r="1161" spans="1:16" x14ac:dyDescent="0.25">
      <c r="A1161" s="540"/>
      <c r="B1161" s="524"/>
      <c r="C1161" s="1247" t="s">
        <v>1155</v>
      </c>
      <c r="D1161" s="1247"/>
      <c r="E1161" s="1247"/>
      <c r="F1161" s="1247"/>
      <c r="G1161" s="1247"/>
      <c r="H1161" s="525"/>
      <c r="I1161" s="526"/>
      <c r="J1161" s="526"/>
      <c r="K1161" s="526"/>
      <c r="L1161" s="528"/>
      <c r="M1161" s="526"/>
      <c r="N1161" s="528"/>
      <c r="O1161" s="526"/>
      <c r="P1161" s="529">
        <v>267663.99</v>
      </c>
    </row>
    <row r="1162" spans="1:16" x14ac:dyDescent="0.25">
      <c r="A1162" s="540"/>
      <c r="B1162" s="524" t="s">
        <v>1295</v>
      </c>
      <c r="C1162" s="1247" t="s">
        <v>1296</v>
      </c>
      <c r="D1162" s="1247"/>
      <c r="E1162" s="1247"/>
      <c r="F1162" s="1247"/>
      <c r="G1162" s="1247"/>
      <c r="H1162" s="525" t="s">
        <v>1158</v>
      </c>
      <c r="I1162" s="543">
        <v>147</v>
      </c>
      <c r="J1162" s="526"/>
      <c r="K1162" s="543">
        <v>147</v>
      </c>
      <c r="L1162" s="528"/>
      <c r="M1162" s="526"/>
      <c r="N1162" s="528"/>
      <c r="O1162" s="526"/>
      <c r="P1162" s="529">
        <v>393466.07</v>
      </c>
    </row>
    <row r="1163" spans="1:16" x14ac:dyDescent="0.25">
      <c r="A1163" s="540"/>
      <c r="B1163" s="524" t="s">
        <v>1297</v>
      </c>
      <c r="C1163" s="1247" t="s">
        <v>1298</v>
      </c>
      <c r="D1163" s="1247"/>
      <c r="E1163" s="1247"/>
      <c r="F1163" s="1247"/>
      <c r="G1163" s="1247"/>
      <c r="H1163" s="525" t="s">
        <v>1158</v>
      </c>
      <c r="I1163" s="543">
        <v>134</v>
      </c>
      <c r="J1163" s="526"/>
      <c r="K1163" s="543">
        <v>134</v>
      </c>
      <c r="L1163" s="528"/>
      <c r="M1163" s="526"/>
      <c r="N1163" s="528"/>
      <c r="O1163" s="526"/>
      <c r="P1163" s="529">
        <v>358669.75</v>
      </c>
    </row>
    <row r="1164" spans="1:16" x14ac:dyDescent="0.25">
      <c r="A1164" s="556"/>
      <c r="B1164" s="557"/>
      <c r="C1164" s="1248" t="s">
        <v>1161</v>
      </c>
      <c r="D1164" s="1248"/>
      <c r="E1164" s="1248"/>
      <c r="F1164" s="1248"/>
      <c r="G1164" s="1248"/>
      <c r="H1164" s="516"/>
      <c r="I1164" s="517"/>
      <c r="J1164" s="517"/>
      <c r="K1164" s="517"/>
      <c r="L1164" s="520"/>
      <c r="M1164" s="517"/>
      <c r="N1164" s="554">
        <v>142326.29</v>
      </c>
      <c r="O1164" s="517"/>
      <c r="P1164" s="555">
        <v>1712469.94</v>
      </c>
    </row>
    <row r="1165" spans="1:16" x14ac:dyDescent="0.25">
      <c r="A1165" s="558"/>
      <c r="B1165" s="559"/>
      <c r="C1165" s="559"/>
      <c r="D1165" s="559"/>
      <c r="E1165" s="559"/>
      <c r="F1165" s="559"/>
      <c r="G1165" s="559"/>
      <c r="H1165" s="560"/>
      <c r="I1165" s="561"/>
      <c r="J1165" s="561"/>
      <c r="K1165" s="561"/>
      <c r="L1165" s="562"/>
      <c r="M1165" s="561"/>
      <c r="N1165" s="562"/>
      <c r="O1165" s="561"/>
      <c r="P1165" s="563"/>
    </row>
    <row r="1166" spans="1:16" x14ac:dyDescent="0.25">
      <c r="A1166" s="514" t="s">
        <v>1620</v>
      </c>
      <c r="B1166" s="515" t="s">
        <v>1299</v>
      </c>
      <c r="C1166" s="1249" t="s">
        <v>1300</v>
      </c>
      <c r="D1166" s="1249"/>
      <c r="E1166" s="1249"/>
      <c r="F1166" s="1249"/>
      <c r="G1166" s="1249"/>
      <c r="H1166" s="516" t="s">
        <v>1212</v>
      </c>
      <c r="I1166" s="517">
        <v>2274.0479999999998</v>
      </c>
      <c r="J1166" s="518">
        <v>1</v>
      </c>
      <c r="K1166" s="519">
        <v>2274.0479999999998</v>
      </c>
      <c r="L1166" s="520"/>
      <c r="M1166" s="517"/>
      <c r="N1166" s="564">
        <v>1103.6099999999999</v>
      </c>
      <c r="O1166" s="517"/>
      <c r="P1166" s="555">
        <v>2509662.11</v>
      </c>
    </row>
    <row r="1167" spans="1:16" x14ac:dyDescent="0.25">
      <c r="A1167" s="540" t="s">
        <v>1620</v>
      </c>
      <c r="B1167" s="524" t="s">
        <v>1299</v>
      </c>
      <c r="C1167" s="1247" t="s">
        <v>1301</v>
      </c>
      <c r="D1167" s="1247"/>
      <c r="E1167" s="1247"/>
      <c r="F1167" s="1247"/>
      <c r="G1167" s="1247"/>
      <c r="H1167" s="525" t="s">
        <v>1212</v>
      </c>
      <c r="I1167" s="527">
        <v>2274.0479999999998</v>
      </c>
      <c r="J1167" s="526"/>
      <c r="K1167" s="527">
        <v>2274.0479999999998</v>
      </c>
      <c r="L1167" s="534">
        <v>1839.35</v>
      </c>
      <c r="M1167" s="531">
        <v>0.6</v>
      </c>
      <c r="N1167" s="534">
        <v>1103.6099999999999</v>
      </c>
      <c r="O1167" s="526"/>
      <c r="P1167" s="529">
        <v>2509662.11</v>
      </c>
    </row>
    <row r="1168" spans="1:16" ht="22.5" x14ac:dyDescent="0.25">
      <c r="A1168" s="540" t="s">
        <v>1621</v>
      </c>
      <c r="B1168" s="524" t="s">
        <v>1302</v>
      </c>
      <c r="C1168" s="1247" t="s">
        <v>1303</v>
      </c>
      <c r="D1168" s="1247"/>
      <c r="E1168" s="1247"/>
      <c r="F1168" s="1247"/>
      <c r="G1168" s="1247"/>
      <c r="H1168" s="525" t="s">
        <v>1304</v>
      </c>
      <c r="I1168" s="526"/>
      <c r="J1168" s="526"/>
      <c r="K1168" s="535">
        <v>3274.6291000000001</v>
      </c>
      <c r="L1168" s="528"/>
      <c r="M1168" s="526"/>
      <c r="N1168" s="541">
        <v>155.02000000000001</v>
      </c>
      <c r="O1168" s="543">
        <v>-1</v>
      </c>
      <c r="P1168" s="529">
        <v>-507633</v>
      </c>
    </row>
    <row r="1169" spans="1:16" ht="22.5" x14ac:dyDescent="0.25">
      <c r="A1169" s="540" t="s">
        <v>1622</v>
      </c>
      <c r="B1169" s="524" t="s">
        <v>1305</v>
      </c>
      <c r="C1169" s="1247" t="s">
        <v>1306</v>
      </c>
      <c r="D1169" s="1247"/>
      <c r="E1169" s="1247"/>
      <c r="F1169" s="1247"/>
      <c r="G1169" s="1247"/>
      <c r="H1169" s="525" t="s">
        <v>1304</v>
      </c>
      <c r="I1169" s="526"/>
      <c r="J1169" s="526"/>
      <c r="K1169" s="535">
        <v>3274.6291000000001</v>
      </c>
      <c r="L1169" s="528"/>
      <c r="M1169" s="526"/>
      <c r="N1169" s="541">
        <v>298.58</v>
      </c>
      <c r="O1169" s="526"/>
      <c r="P1169" s="529">
        <v>977738.76</v>
      </c>
    </row>
    <row r="1170" spans="1:16" x14ac:dyDescent="0.25">
      <c r="A1170" s="556"/>
      <c r="B1170" s="557"/>
      <c r="C1170" s="1248" t="s">
        <v>1161</v>
      </c>
      <c r="D1170" s="1248"/>
      <c r="E1170" s="1248"/>
      <c r="F1170" s="1248"/>
      <c r="G1170" s="1248"/>
      <c r="H1170" s="516"/>
      <c r="I1170" s="517"/>
      <c r="J1170" s="517"/>
      <c r="K1170" s="517"/>
      <c r="L1170" s="520"/>
      <c r="M1170" s="517"/>
      <c r="N1170" s="520"/>
      <c r="O1170" s="517"/>
      <c r="P1170" s="555">
        <v>2979767.87</v>
      </c>
    </row>
    <row r="1171" spans="1:16" x14ac:dyDescent="0.25">
      <c r="A1171" s="558"/>
      <c r="B1171" s="559"/>
      <c r="C1171" s="559"/>
      <c r="D1171" s="559"/>
      <c r="E1171" s="559"/>
      <c r="F1171" s="559"/>
      <c r="G1171" s="559"/>
      <c r="H1171" s="560"/>
      <c r="I1171" s="561"/>
      <c r="J1171" s="561"/>
      <c r="K1171" s="561"/>
      <c r="L1171" s="562"/>
      <c r="M1171" s="561"/>
      <c r="N1171" s="562"/>
      <c r="O1171" s="561"/>
      <c r="P1171" s="563"/>
    </row>
    <row r="1172" spans="1:16" x14ac:dyDescent="0.25">
      <c r="A1172" s="514" t="s">
        <v>1623</v>
      </c>
      <c r="B1172" s="515" t="s">
        <v>1332</v>
      </c>
      <c r="C1172" s="1249" t="s">
        <v>1333</v>
      </c>
      <c r="D1172" s="1249"/>
      <c r="E1172" s="1249"/>
      <c r="F1172" s="1249"/>
      <c r="G1172" s="1249"/>
      <c r="H1172" s="516" t="s">
        <v>1212</v>
      </c>
      <c r="I1172" s="517">
        <v>180.48</v>
      </c>
      <c r="J1172" s="518">
        <v>1</v>
      </c>
      <c r="K1172" s="570">
        <v>180.48</v>
      </c>
      <c r="L1172" s="520"/>
      <c r="M1172" s="517"/>
      <c r="N1172" s="564">
        <v>1103.6099999999999</v>
      </c>
      <c r="O1172" s="517"/>
      <c r="P1172" s="555">
        <v>199179.53</v>
      </c>
    </row>
    <row r="1173" spans="1:16" x14ac:dyDescent="0.25">
      <c r="A1173" s="540" t="s">
        <v>1623</v>
      </c>
      <c r="B1173" s="524" t="s">
        <v>1332</v>
      </c>
      <c r="C1173" s="1247" t="s">
        <v>1334</v>
      </c>
      <c r="D1173" s="1247"/>
      <c r="E1173" s="1247"/>
      <c r="F1173" s="1247"/>
      <c r="G1173" s="1247"/>
      <c r="H1173" s="525" t="s">
        <v>1212</v>
      </c>
      <c r="I1173" s="536">
        <v>180.48</v>
      </c>
      <c r="J1173" s="526"/>
      <c r="K1173" s="536">
        <v>180.48</v>
      </c>
      <c r="L1173" s="534">
        <v>1839.35</v>
      </c>
      <c r="M1173" s="531">
        <v>0.6</v>
      </c>
      <c r="N1173" s="534">
        <v>1103.6099999999999</v>
      </c>
      <c r="O1173" s="526"/>
      <c r="P1173" s="529">
        <v>199179.53</v>
      </c>
    </row>
    <row r="1174" spans="1:16" ht="22.5" x14ac:dyDescent="0.25">
      <c r="A1174" s="540" t="s">
        <v>1624</v>
      </c>
      <c r="B1174" s="524" t="s">
        <v>1336</v>
      </c>
      <c r="C1174" s="1247" t="s">
        <v>1303</v>
      </c>
      <c r="D1174" s="1247"/>
      <c r="E1174" s="1247"/>
      <c r="F1174" s="1247"/>
      <c r="G1174" s="1247"/>
      <c r="H1174" s="525" t="s">
        <v>1304</v>
      </c>
      <c r="I1174" s="526"/>
      <c r="J1174" s="526"/>
      <c r="K1174" s="535">
        <v>259.89120000000003</v>
      </c>
      <c r="L1174" s="528"/>
      <c r="M1174" s="526"/>
      <c r="N1174" s="541">
        <v>155.02000000000001</v>
      </c>
      <c r="O1174" s="543">
        <v>-1</v>
      </c>
      <c r="P1174" s="529">
        <v>-40288.33</v>
      </c>
    </row>
    <row r="1175" spans="1:16" ht="22.5" x14ac:dyDescent="0.25">
      <c r="A1175" s="540" t="s">
        <v>1625</v>
      </c>
      <c r="B1175" s="524" t="s">
        <v>1338</v>
      </c>
      <c r="C1175" s="1247" t="s">
        <v>1306</v>
      </c>
      <c r="D1175" s="1247"/>
      <c r="E1175" s="1247"/>
      <c r="F1175" s="1247"/>
      <c r="G1175" s="1247"/>
      <c r="H1175" s="525" t="s">
        <v>1304</v>
      </c>
      <c r="I1175" s="526"/>
      <c r="J1175" s="526"/>
      <c r="K1175" s="535">
        <v>259.89120000000003</v>
      </c>
      <c r="L1175" s="528"/>
      <c r="M1175" s="526"/>
      <c r="N1175" s="541">
        <v>298.58</v>
      </c>
      <c r="O1175" s="526"/>
      <c r="P1175" s="529">
        <v>77598.31</v>
      </c>
    </row>
    <row r="1176" spans="1:16" x14ac:dyDescent="0.25">
      <c r="A1176" s="556"/>
      <c r="B1176" s="557"/>
      <c r="C1176" s="1248" t="s">
        <v>1161</v>
      </c>
      <c r="D1176" s="1248"/>
      <c r="E1176" s="1248"/>
      <c r="F1176" s="1248"/>
      <c r="G1176" s="1248"/>
      <c r="H1176" s="516"/>
      <c r="I1176" s="517"/>
      <c r="J1176" s="517"/>
      <c r="K1176" s="517"/>
      <c r="L1176" s="520"/>
      <c r="M1176" s="517"/>
      <c r="N1176" s="520"/>
      <c r="O1176" s="517"/>
      <c r="P1176" s="555">
        <v>236489.51</v>
      </c>
    </row>
    <row r="1177" spans="1:16" x14ac:dyDescent="0.25">
      <c r="A1177" s="558"/>
      <c r="B1177" s="559"/>
      <c r="C1177" s="559"/>
      <c r="D1177" s="559"/>
      <c r="E1177" s="559"/>
      <c r="F1177" s="559"/>
      <c r="G1177" s="559"/>
      <c r="H1177" s="560"/>
      <c r="I1177" s="561"/>
      <c r="J1177" s="561"/>
      <c r="K1177" s="561"/>
      <c r="L1177" s="562"/>
      <c r="M1177" s="561"/>
      <c r="N1177" s="562"/>
      <c r="O1177" s="561"/>
      <c r="P1177" s="563"/>
    </row>
    <row r="1178" spans="1:16" x14ac:dyDescent="0.25">
      <c r="A1178" s="514" t="s">
        <v>1626</v>
      </c>
      <c r="B1178" s="515" t="s">
        <v>1307</v>
      </c>
      <c r="C1178" s="1249" t="s">
        <v>1308</v>
      </c>
      <c r="D1178" s="1249"/>
      <c r="E1178" s="1249"/>
      <c r="F1178" s="1249"/>
      <c r="G1178" s="1249"/>
      <c r="H1178" s="516" t="s">
        <v>1217</v>
      </c>
      <c r="I1178" s="517">
        <v>-12.032</v>
      </c>
      <c r="J1178" s="518">
        <v>1</v>
      </c>
      <c r="K1178" s="519">
        <v>-12.032</v>
      </c>
      <c r="L1178" s="520"/>
      <c r="M1178" s="517"/>
      <c r="N1178" s="521"/>
      <c r="O1178" s="517"/>
      <c r="P1178" s="522"/>
    </row>
    <row r="1179" spans="1:16" x14ac:dyDescent="0.25">
      <c r="A1179" s="565"/>
      <c r="B1179" s="553" t="s">
        <v>1613</v>
      </c>
      <c r="C1179" s="1241" t="s">
        <v>1614</v>
      </c>
      <c r="D1179" s="1241"/>
      <c r="E1179" s="1241"/>
      <c r="F1179" s="1241"/>
      <c r="G1179" s="1241"/>
      <c r="H1179" s="1241"/>
      <c r="I1179" s="1241"/>
      <c r="J1179" s="1241"/>
      <c r="K1179" s="1241"/>
      <c r="L1179" s="1241"/>
      <c r="M1179" s="1241"/>
      <c r="N1179" s="1241"/>
      <c r="O1179" s="1241"/>
      <c r="P1179" s="1254"/>
    </row>
    <row r="1180" spans="1:16" x14ac:dyDescent="0.25">
      <c r="A1180" s="523"/>
      <c r="B1180" s="524" t="s">
        <v>28</v>
      </c>
      <c r="C1180" s="1247" t="s">
        <v>132</v>
      </c>
      <c r="D1180" s="1247"/>
      <c r="E1180" s="1247"/>
      <c r="F1180" s="1247"/>
      <c r="G1180" s="1247"/>
      <c r="H1180" s="525"/>
      <c r="I1180" s="526"/>
      <c r="J1180" s="526"/>
      <c r="K1180" s="526"/>
      <c r="L1180" s="528"/>
      <c r="M1180" s="526"/>
      <c r="N1180" s="528"/>
      <c r="O1180" s="526"/>
      <c r="P1180" s="529">
        <v>-198556.05</v>
      </c>
    </row>
    <row r="1181" spans="1:16" x14ac:dyDescent="0.25">
      <c r="A1181" s="523"/>
      <c r="B1181" s="524"/>
      <c r="C1181" s="1247" t="s">
        <v>1147</v>
      </c>
      <c r="D1181" s="1247"/>
      <c r="E1181" s="1247"/>
      <c r="F1181" s="1247"/>
      <c r="G1181" s="1247"/>
      <c r="H1181" s="525" t="s">
        <v>1148</v>
      </c>
      <c r="I1181" s="526"/>
      <c r="J1181" s="526"/>
      <c r="K1181" s="537">
        <v>-120.80128000000001</v>
      </c>
      <c r="L1181" s="528"/>
      <c r="M1181" s="526"/>
      <c r="N1181" s="528"/>
      <c r="O1181" s="526"/>
      <c r="P1181" s="529">
        <v>-45172.44</v>
      </c>
    </row>
    <row r="1182" spans="1:16" x14ac:dyDescent="0.25">
      <c r="A1182" s="530"/>
      <c r="B1182" s="524" t="s">
        <v>1287</v>
      </c>
      <c r="C1182" s="1247" t="s">
        <v>1288</v>
      </c>
      <c r="D1182" s="1247"/>
      <c r="E1182" s="1247"/>
      <c r="F1182" s="1247"/>
      <c r="G1182" s="1247"/>
      <c r="H1182" s="525" t="s">
        <v>1151</v>
      </c>
      <c r="I1182" s="536">
        <v>0.83</v>
      </c>
      <c r="J1182" s="543">
        <v>4</v>
      </c>
      <c r="K1182" s="537">
        <v>-39.946240000000003</v>
      </c>
      <c r="L1182" s="532"/>
      <c r="M1182" s="533"/>
      <c r="N1182" s="534">
        <v>1610.79</v>
      </c>
      <c r="O1182" s="526"/>
      <c r="P1182" s="529">
        <v>-64345</v>
      </c>
    </row>
    <row r="1183" spans="1:16" x14ac:dyDescent="0.25">
      <c r="A1183" s="540"/>
      <c r="B1183" s="524" t="s">
        <v>1191</v>
      </c>
      <c r="C1183" s="1247" t="s">
        <v>1192</v>
      </c>
      <c r="D1183" s="1247"/>
      <c r="E1183" s="1247"/>
      <c r="F1183" s="1247"/>
      <c r="G1183" s="1247"/>
      <c r="H1183" s="525" t="s">
        <v>1148</v>
      </c>
      <c r="I1183" s="536">
        <v>0.83</v>
      </c>
      <c r="J1183" s="543">
        <v>4</v>
      </c>
      <c r="K1183" s="537">
        <v>-39.946240000000003</v>
      </c>
      <c r="L1183" s="528"/>
      <c r="M1183" s="526"/>
      <c r="N1183" s="541">
        <v>373.94</v>
      </c>
      <c r="O1183" s="526"/>
      <c r="P1183" s="529">
        <v>-14937.5</v>
      </c>
    </row>
    <row r="1184" spans="1:16" x14ac:dyDescent="0.25">
      <c r="A1184" s="530"/>
      <c r="B1184" s="524" t="s">
        <v>1289</v>
      </c>
      <c r="C1184" s="1247" t="s">
        <v>1290</v>
      </c>
      <c r="D1184" s="1247"/>
      <c r="E1184" s="1247"/>
      <c r="F1184" s="1247"/>
      <c r="G1184" s="1247"/>
      <c r="H1184" s="525" t="s">
        <v>1151</v>
      </c>
      <c r="I1184" s="536">
        <v>0.82</v>
      </c>
      <c r="J1184" s="543">
        <v>4</v>
      </c>
      <c r="K1184" s="537">
        <v>-39.464959999999998</v>
      </c>
      <c r="L1184" s="532"/>
      <c r="M1184" s="533"/>
      <c r="N1184" s="534">
        <v>1509.52</v>
      </c>
      <c r="O1184" s="526"/>
      <c r="P1184" s="529">
        <v>-59573.15</v>
      </c>
    </row>
    <row r="1185" spans="1:16" x14ac:dyDescent="0.25">
      <c r="A1185" s="540"/>
      <c r="B1185" s="524" t="s">
        <v>1191</v>
      </c>
      <c r="C1185" s="1247" t="s">
        <v>1192</v>
      </c>
      <c r="D1185" s="1247"/>
      <c r="E1185" s="1247"/>
      <c r="F1185" s="1247"/>
      <c r="G1185" s="1247"/>
      <c r="H1185" s="525" t="s">
        <v>1148</v>
      </c>
      <c r="I1185" s="536">
        <v>0.82</v>
      </c>
      <c r="J1185" s="543">
        <v>4</v>
      </c>
      <c r="K1185" s="537">
        <v>-39.464959999999998</v>
      </c>
      <c r="L1185" s="528"/>
      <c r="M1185" s="526"/>
      <c r="N1185" s="541">
        <v>373.94</v>
      </c>
      <c r="O1185" s="526"/>
      <c r="P1185" s="529">
        <v>-14757.53</v>
      </c>
    </row>
    <row r="1186" spans="1:16" x14ac:dyDescent="0.25">
      <c r="A1186" s="530"/>
      <c r="B1186" s="524" t="s">
        <v>1291</v>
      </c>
      <c r="C1186" s="1247" t="s">
        <v>1292</v>
      </c>
      <c r="D1186" s="1247"/>
      <c r="E1186" s="1247"/>
      <c r="F1186" s="1247"/>
      <c r="G1186" s="1247"/>
      <c r="H1186" s="525" t="s">
        <v>1151</v>
      </c>
      <c r="I1186" s="536">
        <v>0.86</v>
      </c>
      <c r="J1186" s="543">
        <v>4</v>
      </c>
      <c r="K1186" s="537">
        <v>-41.390079999999998</v>
      </c>
      <c r="L1186" s="532"/>
      <c r="M1186" s="533"/>
      <c r="N1186" s="534">
        <v>1803.28</v>
      </c>
      <c r="O1186" s="526"/>
      <c r="P1186" s="529">
        <v>-74637.899999999994</v>
      </c>
    </row>
    <row r="1187" spans="1:16" x14ac:dyDescent="0.25">
      <c r="A1187" s="540"/>
      <c r="B1187" s="524" t="s">
        <v>1191</v>
      </c>
      <c r="C1187" s="1247" t="s">
        <v>1192</v>
      </c>
      <c r="D1187" s="1247"/>
      <c r="E1187" s="1247"/>
      <c r="F1187" s="1247"/>
      <c r="G1187" s="1247"/>
      <c r="H1187" s="525" t="s">
        <v>1148</v>
      </c>
      <c r="I1187" s="536">
        <v>0.86</v>
      </c>
      <c r="J1187" s="543">
        <v>4</v>
      </c>
      <c r="K1187" s="537">
        <v>-41.390079999999998</v>
      </c>
      <c r="L1187" s="528"/>
      <c r="M1187" s="526"/>
      <c r="N1187" s="541">
        <v>373.94</v>
      </c>
      <c r="O1187" s="526"/>
      <c r="P1187" s="529">
        <v>-15477.41</v>
      </c>
    </row>
    <row r="1188" spans="1:16" x14ac:dyDescent="0.25">
      <c r="A1188" s="544" t="s">
        <v>1239</v>
      </c>
      <c r="B1188" s="545" t="s">
        <v>1293</v>
      </c>
      <c r="C1188" s="1250" t="s">
        <v>1294</v>
      </c>
      <c r="D1188" s="1250"/>
      <c r="E1188" s="1250"/>
      <c r="F1188" s="1250"/>
      <c r="G1188" s="1250"/>
      <c r="H1188" s="546" t="s">
        <v>1212</v>
      </c>
      <c r="I1188" s="566">
        <v>12.6</v>
      </c>
      <c r="J1188" s="547">
        <v>4</v>
      </c>
      <c r="K1188" s="567">
        <v>-606.41279999999995</v>
      </c>
      <c r="L1188" s="550"/>
      <c r="M1188" s="548"/>
      <c r="N1188" s="550"/>
      <c r="O1188" s="548"/>
      <c r="P1188" s="551"/>
    </row>
    <row r="1189" spans="1:16" x14ac:dyDescent="0.25">
      <c r="A1189" s="552"/>
      <c r="B1189" s="553"/>
      <c r="C1189" s="1248" t="s">
        <v>1154</v>
      </c>
      <c r="D1189" s="1248"/>
      <c r="E1189" s="1248"/>
      <c r="F1189" s="1248"/>
      <c r="G1189" s="1248"/>
      <c r="H1189" s="516"/>
      <c r="I1189" s="517"/>
      <c r="J1189" s="517"/>
      <c r="K1189" s="517"/>
      <c r="L1189" s="520"/>
      <c r="M1189" s="517"/>
      <c r="N1189" s="554"/>
      <c r="O1189" s="517"/>
      <c r="P1189" s="555">
        <v>-243728.49</v>
      </c>
    </row>
    <row r="1190" spans="1:16" x14ac:dyDescent="0.25">
      <c r="A1190" s="540"/>
      <c r="B1190" s="524"/>
      <c r="C1190" s="1247" t="s">
        <v>1155</v>
      </c>
      <c r="D1190" s="1247"/>
      <c r="E1190" s="1247"/>
      <c r="F1190" s="1247"/>
      <c r="G1190" s="1247"/>
      <c r="H1190" s="525"/>
      <c r="I1190" s="526"/>
      <c r="J1190" s="526"/>
      <c r="K1190" s="526"/>
      <c r="L1190" s="528"/>
      <c r="M1190" s="526"/>
      <c r="N1190" s="528"/>
      <c r="O1190" s="526"/>
      <c r="P1190" s="529">
        <v>-45172.44</v>
      </c>
    </row>
    <row r="1191" spans="1:16" x14ac:dyDescent="0.25">
      <c r="A1191" s="540"/>
      <c r="B1191" s="524" t="s">
        <v>1295</v>
      </c>
      <c r="C1191" s="1247" t="s">
        <v>1296</v>
      </c>
      <c r="D1191" s="1247"/>
      <c r="E1191" s="1247"/>
      <c r="F1191" s="1247"/>
      <c r="G1191" s="1247"/>
      <c r="H1191" s="525" t="s">
        <v>1158</v>
      </c>
      <c r="I1191" s="543">
        <v>147</v>
      </c>
      <c r="J1191" s="526"/>
      <c r="K1191" s="543">
        <v>147</v>
      </c>
      <c r="L1191" s="528"/>
      <c r="M1191" s="526"/>
      <c r="N1191" s="528"/>
      <c r="O1191" s="526"/>
      <c r="P1191" s="529">
        <v>-66403.490000000005</v>
      </c>
    </row>
    <row r="1192" spans="1:16" x14ac:dyDescent="0.25">
      <c r="A1192" s="540"/>
      <c r="B1192" s="524" t="s">
        <v>1297</v>
      </c>
      <c r="C1192" s="1247" t="s">
        <v>1298</v>
      </c>
      <c r="D1192" s="1247"/>
      <c r="E1192" s="1247"/>
      <c r="F1192" s="1247"/>
      <c r="G1192" s="1247"/>
      <c r="H1192" s="525" t="s">
        <v>1158</v>
      </c>
      <c r="I1192" s="543">
        <v>134</v>
      </c>
      <c r="J1192" s="526"/>
      <c r="K1192" s="543">
        <v>134</v>
      </c>
      <c r="L1192" s="528"/>
      <c r="M1192" s="526"/>
      <c r="N1192" s="528"/>
      <c r="O1192" s="526"/>
      <c r="P1192" s="529">
        <v>-60531.07</v>
      </c>
    </row>
    <row r="1193" spans="1:16" x14ac:dyDescent="0.25">
      <c r="A1193" s="556"/>
      <c r="B1193" s="557"/>
      <c r="C1193" s="1248" t="s">
        <v>1161</v>
      </c>
      <c r="D1193" s="1248"/>
      <c r="E1193" s="1248"/>
      <c r="F1193" s="1248"/>
      <c r="G1193" s="1248"/>
      <c r="H1193" s="516"/>
      <c r="I1193" s="517"/>
      <c r="J1193" s="517"/>
      <c r="K1193" s="517"/>
      <c r="L1193" s="520"/>
      <c r="M1193" s="517"/>
      <c r="N1193" s="554">
        <v>30806.44</v>
      </c>
      <c r="O1193" s="517"/>
      <c r="P1193" s="555">
        <v>-370663.05</v>
      </c>
    </row>
    <row r="1194" spans="1:16" x14ac:dyDescent="0.25">
      <c r="A1194" s="558"/>
      <c r="B1194" s="559"/>
      <c r="C1194" s="559"/>
      <c r="D1194" s="559"/>
      <c r="E1194" s="559"/>
      <c r="F1194" s="559"/>
      <c r="G1194" s="559"/>
      <c r="H1194" s="560"/>
      <c r="I1194" s="561"/>
      <c r="J1194" s="561"/>
      <c r="K1194" s="561"/>
      <c r="L1194" s="562"/>
      <c r="M1194" s="561"/>
      <c r="N1194" s="562"/>
      <c r="O1194" s="561"/>
      <c r="P1194" s="563"/>
    </row>
    <row r="1195" spans="1:16" x14ac:dyDescent="0.25">
      <c r="A1195" s="514" t="s">
        <v>1627</v>
      </c>
      <c r="B1195" s="515" t="s">
        <v>1299</v>
      </c>
      <c r="C1195" s="1249" t="s">
        <v>1300</v>
      </c>
      <c r="D1195" s="1249"/>
      <c r="E1195" s="1249"/>
      <c r="F1195" s="1249"/>
      <c r="G1195" s="1249"/>
      <c r="H1195" s="516" t="s">
        <v>1212</v>
      </c>
      <c r="I1195" s="517">
        <v>-606.41279999999995</v>
      </c>
      <c r="J1195" s="518">
        <v>1</v>
      </c>
      <c r="K1195" s="568">
        <v>-606.41279999999995</v>
      </c>
      <c r="L1195" s="520"/>
      <c r="M1195" s="517"/>
      <c r="N1195" s="564">
        <v>1103.6099999999999</v>
      </c>
      <c r="O1195" s="517"/>
      <c r="P1195" s="555">
        <v>-669243.23</v>
      </c>
    </row>
    <row r="1196" spans="1:16" x14ac:dyDescent="0.25">
      <c r="A1196" s="540" t="s">
        <v>1627</v>
      </c>
      <c r="B1196" s="524" t="s">
        <v>1299</v>
      </c>
      <c r="C1196" s="1247" t="s">
        <v>1301</v>
      </c>
      <c r="D1196" s="1247"/>
      <c r="E1196" s="1247"/>
      <c r="F1196" s="1247"/>
      <c r="G1196" s="1247"/>
      <c r="H1196" s="525" t="s">
        <v>1212</v>
      </c>
      <c r="I1196" s="535">
        <v>-606.41279999999995</v>
      </c>
      <c r="J1196" s="526"/>
      <c r="K1196" s="535">
        <v>-606.41279999999995</v>
      </c>
      <c r="L1196" s="534">
        <v>1839.35</v>
      </c>
      <c r="M1196" s="531">
        <v>0.6</v>
      </c>
      <c r="N1196" s="534">
        <v>1103.6099999999999</v>
      </c>
      <c r="O1196" s="526"/>
      <c r="P1196" s="529">
        <v>-669243.23</v>
      </c>
    </row>
    <row r="1197" spans="1:16" ht="22.5" x14ac:dyDescent="0.25">
      <c r="A1197" s="540" t="s">
        <v>1628</v>
      </c>
      <c r="B1197" s="524" t="s">
        <v>1302</v>
      </c>
      <c r="C1197" s="1247" t="s">
        <v>1303</v>
      </c>
      <c r="D1197" s="1247"/>
      <c r="E1197" s="1247"/>
      <c r="F1197" s="1247"/>
      <c r="G1197" s="1247"/>
      <c r="H1197" s="525" t="s">
        <v>1304</v>
      </c>
      <c r="I1197" s="526"/>
      <c r="J1197" s="526"/>
      <c r="K1197" s="535">
        <v>-873.23440000000005</v>
      </c>
      <c r="L1197" s="528"/>
      <c r="M1197" s="526"/>
      <c r="N1197" s="541">
        <v>155.02000000000001</v>
      </c>
      <c r="O1197" s="543">
        <v>-1</v>
      </c>
      <c r="P1197" s="529">
        <v>135368.79999999999</v>
      </c>
    </row>
    <row r="1198" spans="1:16" ht="22.5" x14ac:dyDescent="0.25">
      <c r="A1198" s="540" t="s">
        <v>1629</v>
      </c>
      <c r="B1198" s="524" t="s">
        <v>1305</v>
      </c>
      <c r="C1198" s="1247" t="s">
        <v>1306</v>
      </c>
      <c r="D1198" s="1247"/>
      <c r="E1198" s="1247"/>
      <c r="F1198" s="1247"/>
      <c r="G1198" s="1247"/>
      <c r="H1198" s="525" t="s">
        <v>1304</v>
      </c>
      <c r="I1198" s="526"/>
      <c r="J1198" s="526"/>
      <c r="K1198" s="535">
        <v>-873.23440000000005</v>
      </c>
      <c r="L1198" s="528"/>
      <c r="M1198" s="526"/>
      <c r="N1198" s="541">
        <v>298.58</v>
      </c>
      <c r="O1198" s="526"/>
      <c r="P1198" s="529">
        <v>-260730.33</v>
      </c>
    </row>
    <row r="1199" spans="1:16" x14ac:dyDescent="0.25">
      <c r="A1199" s="556"/>
      <c r="B1199" s="557"/>
      <c r="C1199" s="1248" t="s">
        <v>1161</v>
      </c>
      <c r="D1199" s="1248"/>
      <c r="E1199" s="1248"/>
      <c r="F1199" s="1248"/>
      <c r="G1199" s="1248"/>
      <c r="H1199" s="516"/>
      <c r="I1199" s="517"/>
      <c r="J1199" s="517"/>
      <c r="K1199" s="517"/>
      <c r="L1199" s="520"/>
      <c r="M1199" s="517"/>
      <c r="N1199" s="520"/>
      <c r="O1199" s="517"/>
      <c r="P1199" s="555">
        <v>-794604.76</v>
      </c>
    </row>
    <row r="1200" spans="1:16" x14ac:dyDescent="0.25">
      <c r="A1200" s="558"/>
      <c r="B1200" s="559"/>
      <c r="C1200" s="559"/>
      <c r="D1200" s="559"/>
      <c r="E1200" s="559"/>
      <c r="F1200" s="559"/>
      <c r="G1200" s="559"/>
      <c r="H1200" s="560"/>
      <c r="I1200" s="561"/>
      <c r="J1200" s="561"/>
      <c r="K1200" s="561"/>
      <c r="L1200" s="562"/>
      <c r="M1200" s="561"/>
      <c r="N1200" s="562"/>
      <c r="O1200" s="561"/>
      <c r="P1200" s="563"/>
    </row>
    <row r="1201" spans="1:16" x14ac:dyDescent="0.25">
      <c r="A1201" s="514" t="s">
        <v>1630</v>
      </c>
      <c r="B1201" s="515" t="s">
        <v>1325</v>
      </c>
      <c r="C1201" s="1249" t="s">
        <v>1326</v>
      </c>
      <c r="D1201" s="1249"/>
      <c r="E1201" s="1249"/>
      <c r="F1201" s="1249"/>
      <c r="G1201" s="1249"/>
      <c r="H1201" s="516" t="s">
        <v>1217</v>
      </c>
      <c r="I1201" s="517">
        <v>12.032</v>
      </c>
      <c r="J1201" s="518">
        <v>1</v>
      </c>
      <c r="K1201" s="519">
        <v>12.032</v>
      </c>
      <c r="L1201" s="520"/>
      <c r="M1201" s="517"/>
      <c r="N1201" s="521"/>
      <c r="O1201" s="517"/>
      <c r="P1201" s="522"/>
    </row>
    <row r="1202" spans="1:16" x14ac:dyDescent="0.25">
      <c r="A1202" s="523"/>
      <c r="B1202" s="524" t="s">
        <v>23</v>
      </c>
      <c r="C1202" s="1247" t="s">
        <v>1203</v>
      </c>
      <c r="D1202" s="1247"/>
      <c r="E1202" s="1247"/>
      <c r="F1202" s="1247"/>
      <c r="G1202" s="1247"/>
      <c r="H1202" s="525" t="s">
        <v>1148</v>
      </c>
      <c r="I1202" s="526"/>
      <c r="J1202" s="526"/>
      <c r="K1202" s="527">
        <v>397.05599999999998</v>
      </c>
      <c r="L1202" s="528"/>
      <c r="M1202" s="526"/>
      <c r="N1202" s="528"/>
      <c r="O1202" s="526"/>
      <c r="P1202" s="529">
        <v>109909.07</v>
      </c>
    </row>
    <row r="1203" spans="1:16" x14ac:dyDescent="0.25">
      <c r="A1203" s="530"/>
      <c r="B1203" s="524" t="s">
        <v>1285</v>
      </c>
      <c r="C1203" s="1247" t="s">
        <v>1286</v>
      </c>
      <c r="D1203" s="1247"/>
      <c r="E1203" s="1247"/>
      <c r="F1203" s="1247"/>
      <c r="G1203" s="1247"/>
      <c r="H1203" s="525" t="s">
        <v>1148</v>
      </c>
      <c r="I1203" s="543">
        <v>33</v>
      </c>
      <c r="J1203" s="526"/>
      <c r="K1203" s="527">
        <v>397.05599999999998</v>
      </c>
      <c r="L1203" s="532"/>
      <c r="M1203" s="533"/>
      <c r="N1203" s="534">
        <v>276.81</v>
      </c>
      <c r="O1203" s="526"/>
      <c r="P1203" s="529">
        <v>109909.07</v>
      </c>
    </row>
    <row r="1204" spans="1:16" x14ac:dyDescent="0.25">
      <c r="A1204" s="523"/>
      <c r="B1204" s="524" t="s">
        <v>28</v>
      </c>
      <c r="C1204" s="1247" t="s">
        <v>132</v>
      </c>
      <c r="D1204" s="1247"/>
      <c r="E1204" s="1247"/>
      <c r="F1204" s="1247"/>
      <c r="G1204" s="1247"/>
      <c r="H1204" s="525"/>
      <c r="I1204" s="526"/>
      <c r="J1204" s="526"/>
      <c r="K1204" s="526"/>
      <c r="L1204" s="528"/>
      <c r="M1204" s="526"/>
      <c r="N1204" s="528"/>
      <c r="O1204" s="526"/>
      <c r="P1204" s="529">
        <v>689060.53</v>
      </c>
    </row>
    <row r="1205" spans="1:16" x14ac:dyDescent="0.25">
      <c r="A1205" s="523"/>
      <c r="B1205" s="524"/>
      <c r="C1205" s="1247" t="s">
        <v>1147</v>
      </c>
      <c r="D1205" s="1247"/>
      <c r="E1205" s="1247"/>
      <c r="F1205" s="1247"/>
      <c r="G1205" s="1247"/>
      <c r="H1205" s="525" t="s">
        <v>1148</v>
      </c>
      <c r="I1205" s="526"/>
      <c r="J1205" s="526"/>
      <c r="K1205" s="537">
        <v>422.68416000000002</v>
      </c>
      <c r="L1205" s="528"/>
      <c r="M1205" s="526"/>
      <c r="N1205" s="528"/>
      <c r="O1205" s="526"/>
      <c r="P1205" s="529">
        <v>157754.92000000001</v>
      </c>
    </row>
    <row r="1206" spans="1:16" x14ac:dyDescent="0.25">
      <c r="A1206" s="530"/>
      <c r="B1206" s="524" t="s">
        <v>1220</v>
      </c>
      <c r="C1206" s="1247" t="s">
        <v>1221</v>
      </c>
      <c r="D1206" s="1247"/>
      <c r="E1206" s="1247"/>
      <c r="F1206" s="1247"/>
      <c r="G1206" s="1247"/>
      <c r="H1206" s="525" t="s">
        <v>1151</v>
      </c>
      <c r="I1206" s="531">
        <v>1.6</v>
      </c>
      <c r="J1206" s="526"/>
      <c r="K1206" s="535">
        <v>19.251200000000001</v>
      </c>
      <c r="L1206" s="542">
        <v>1933</v>
      </c>
      <c r="M1206" s="539">
        <v>1.26</v>
      </c>
      <c r="N1206" s="534">
        <v>2435.58</v>
      </c>
      <c r="O1206" s="526"/>
      <c r="P1206" s="529">
        <v>46887.839999999997</v>
      </c>
    </row>
    <row r="1207" spans="1:16" x14ac:dyDescent="0.25">
      <c r="A1207" s="540"/>
      <c r="B1207" s="524" t="s">
        <v>1152</v>
      </c>
      <c r="C1207" s="1247" t="s">
        <v>1153</v>
      </c>
      <c r="D1207" s="1247"/>
      <c r="E1207" s="1247"/>
      <c r="F1207" s="1247"/>
      <c r="G1207" s="1247"/>
      <c r="H1207" s="525" t="s">
        <v>1148</v>
      </c>
      <c r="I1207" s="531">
        <v>1.6</v>
      </c>
      <c r="J1207" s="526"/>
      <c r="K1207" s="535">
        <v>19.251200000000001</v>
      </c>
      <c r="L1207" s="528"/>
      <c r="M1207" s="526"/>
      <c r="N1207" s="541">
        <v>437.08</v>
      </c>
      <c r="O1207" s="526"/>
      <c r="P1207" s="529">
        <v>8414.31</v>
      </c>
    </row>
    <row r="1208" spans="1:16" x14ac:dyDescent="0.25">
      <c r="A1208" s="530"/>
      <c r="B1208" s="524" t="s">
        <v>1287</v>
      </c>
      <c r="C1208" s="1247" t="s">
        <v>1288</v>
      </c>
      <c r="D1208" s="1247"/>
      <c r="E1208" s="1247"/>
      <c r="F1208" s="1247"/>
      <c r="G1208" s="1247"/>
      <c r="H1208" s="525" t="s">
        <v>1151</v>
      </c>
      <c r="I1208" s="536">
        <v>7.96</v>
      </c>
      <c r="J1208" s="526"/>
      <c r="K1208" s="537">
        <v>95.774720000000002</v>
      </c>
      <c r="L1208" s="532"/>
      <c r="M1208" s="533"/>
      <c r="N1208" s="534">
        <v>1610.79</v>
      </c>
      <c r="O1208" s="526"/>
      <c r="P1208" s="529">
        <v>154272.95999999999</v>
      </c>
    </row>
    <row r="1209" spans="1:16" x14ac:dyDescent="0.25">
      <c r="A1209" s="540"/>
      <c r="B1209" s="524" t="s">
        <v>1191</v>
      </c>
      <c r="C1209" s="1247" t="s">
        <v>1192</v>
      </c>
      <c r="D1209" s="1247"/>
      <c r="E1209" s="1247"/>
      <c r="F1209" s="1247"/>
      <c r="G1209" s="1247"/>
      <c r="H1209" s="525" t="s">
        <v>1148</v>
      </c>
      <c r="I1209" s="536">
        <v>7.96</v>
      </c>
      <c r="J1209" s="526"/>
      <c r="K1209" s="537">
        <v>95.774720000000002</v>
      </c>
      <c r="L1209" s="528"/>
      <c r="M1209" s="526"/>
      <c r="N1209" s="541">
        <v>373.94</v>
      </c>
      <c r="O1209" s="526"/>
      <c r="P1209" s="529">
        <v>35814</v>
      </c>
    </row>
    <row r="1210" spans="1:16" x14ac:dyDescent="0.25">
      <c r="A1210" s="530"/>
      <c r="B1210" s="524" t="s">
        <v>1289</v>
      </c>
      <c r="C1210" s="1247" t="s">
        <v>1290</v>
      </c>
      <c r="D1210" s="1247"/>
      <c r="E1210" s="1247"/>
      <c r="F1210" s="1247"/>
      <c r="G1210" s="1247"/>
      <c r="H1210" s="525" t="s">
        <v>1151</v>
      </c>
      <c r="I1210" s="531">
        <v>15.5</v>
      </c>
      <c r="J1210" s="526"/>
      <c r="K1210" s="527">
        <v>186.49600000000001</v>
      </c>
      <c r="L1210" s="532"/>
      <c r="M1210" s="533"/>
      <c r="N1210" s="534">
        <v>1509.52</v>
      </c>
      <c r="O1210" s="526"/>
      <c r="P1210" s="529">
        <v>281519.44</v>
      </c>
    </row>
    <row r="1211" spans="1:16" x14ac:dyDescent="0.25">
      <c r="A1211" s="540"/>
      <c r="B1211" s="524" t="s">
        <v>1191</v>
      </c>
      <c r="C1211" s="1247" t="s">
        <v>1192</v>
      </c>
      <c r="D1211" s="1247"/>
      <c r="E1211" s="1247"/>
      <c r="F1211" s="1247"/>
      <c r="G1211" s="1247"/>
      <c r="H1211" s="525" t="s">
        <v>1148</v>
      </c>
      <c r="I1211" s="531">
        <v>15.5</v>
      </c>
      <c r="J1211" s="526"/>
      <c r="K1211" s="527">
        <v>186.49600000000001</v>
      </c>
      <c r="L1211" s="528"/>
      <c r="M1211" s="526"/>
      <c r="N1211" s="541">
        <v>373.94</v>
      </c>
      <c r="O1211" s="526"/>
      <c r="P1211" s="529">
        <v>69738.31</v>
      </c>
    </row>
    <row r="1212" spans="1:16" x14ac:dyDescent="0.25">
      <c r="A1212" s="530"/>
      <c r="B1212" s="524" t="s">
        <v>1291</v>
      </c>
      <c r="C1212" s="1247" t="s">
        <v>1292</v>
      </c>
      <c r="D1212" s="1247"/>
      <c r="E1212" s="1247"/>
      <c r="F1212" s="1247"/>
      <c r="G1212" s="1247"/>
      <c r="H1212" s="525" t="s">
        <v>1151</v>
      </c>
      <c r="I1212" s="531">
        <v>6.9</v>
      </c>
      <c r="J1212" s="526"/>
      <c r="K1212" s="535">
        <v>83.020799999999994</v>
      </c>
      <c r="L1212" s="532"/>
      <c r="M1212" s="533"/>
      <c r="N1212" s="534">
        <v>1803.28</v>
      </c>
      <c r="O1212" s="526"/>
      <c r="P1212" s="529">
        <v>149709.75</v>
      </c>
    </row>
    <row r="1213" spans="1:16" x14ac:dyDescent="0.25">
      <c r="A1213" s="540"/>
      <c r="B1213" s="524" t="s">
        <v>1191</v>
      </c>
      <c r="C1213" s="1247" t="s">
        <v>1192</v>
      </c>
      <c r="D1213" s="1247"/>
      <c r="E1213" s="1247"/>
      <c r="F1213" s="1247"/>
      <c r="G1213" s="1247"/>
      <c r="H1213" s="525" t="s">
        <v>1148</v>
      </c>
      <c r="I1213" s="531">
        <v>6.9</v>
      </c>
      <c r="J1213" s="526"/>
      <c r="K1213" s="535">
        <v>83.020799999999994</v>
      </c>
      <c r="L1213" s="528"/>
      <c r="M1213" s="526"/>
      <c r="N1213" s="541">
        <v>373.94</v>
      </c>
      <c r="O1213" s="526"/>
      <c r="P1213" s="529">
        <v>31044.799999999999</v>
      </c>
    </row>
    <row r="1214" spans="1:16" x14ac:dyDescent="0.25">
      <c r="A1214" s="530"/>
      <c r="B1214" s="524" t="s">
        <v>1327</v>
      </c>
      <c r="C1214" s="1247" t="s">
        <v>1328</v>
      </c>
      <c r="D1214" s="1247"/>
      <c r="E1214" s="1247"/>
      <c r="F1214" s="1247"/>
      <c r="G1214" s="1247"/>
      <c r="H1214" s="525" t="s">
        <v>1151</v>
      </c>
      <c r="I1214" s="536">
        <v>0.56999999999999995</v>
      </c>
      <c r="J1214" s="526"/>
      <c r="K1214" s="537">
        <v>6.8582400000000003</v>
      </c>
      <c r="L1214" s="542">
        <v>1790.51</v>
      </c>
      <c r="M1214" s="539">
        <v>1.24</v>
      </c>
      <c r="N1214" s="534">
        <v>2220.23</v>
      </c>
      <c r="O1214" s="526"/>
      <c r="P1214" s="529">
        <v>15226.87</v>
      </c>
    </row>
    <row r="1215" spans="1:16" x14ac:dyDescent="0.25">
      <c r="A1215" s="540"/>
      <c r="B1215" s="524" t="s">
        <v>1191</v>
      </c>
      <c r="C1215" s="1247" t="s">
        <v>1192</v>
      </c>
      <c r="D1215" s="1247"/>
      <c r="E1215" s="1247"/>
      <c r="F1215" s="1247"/>
      <c r="G1215" s="1247"/>
      <c r="H1215" s="525" t="s">
        <v>1148</v>
      </c>
      <c r="I1215" s="536">
        <v>0.56999999999999995</v>
      </c>
      <c r="J1215" s="526"/>
      <c r="K1215" s="537">
        <v>6.8582400000000003</v>
      </c>
      <c r="L1215" s="528"/>
      <c r="M1215" s="526"/>
      <c r="N1215" s="541">
        <v>373.94</v>
      </c>
      <c r="O1215" s="526"/>
      <c r="P1215" s="529">
        <v>2564.5700000000002</v>
      </c>
    </row>
    <row r="1216" spans="1:16" x14ac:dyDescent="0.25">
      <c r="A1216" s="530"/>
      <c r="B1216" s="524" t="s">
        <v>1206</v>
      </c>
      <c r="C1216" s="1247" t="s">
        <v>1207</v>
      </c>
      <c r="D1216" s="1247"/>
      <c r="E1216" s="1247"/>
      <c r="F1216" s="1247"/>
      <c r="G1216" s="1247"/>
      <c r="H1216" s="525" t="s">
        <v>1151</v>
      </c>
      <c r="I1216" s="531">
        <v>2.6</v>
      </c>
      <c r="J1216" s="526"/>
      <c r="K1216" s="535">
        <v>31.283200000000001</v>
      </c>
      <c r="L1216" s="542">
        <v>1043.1400000000001</v>
      </c>
      <c r="M1216" s="539">
        <v>1.27</v>
      </c>
      <c r="N1216" s="534">
        <v>1324.79</v>
      </c>
      <c r="O1216" s="526"/>
      <c r="P1216" s="529">
        <v>41443.67</v>
      </c>
    </row>
    <row r="1217" spans="1:16" x14ac:dyDescent="0.25">
      <c r="A1217" s="540"/>
      <c r="B1217" s="524" t="s">
        <v>1208</v>
      </c>
      <c r="C1217" s="1247" t="s">
        <v>1209</v>
      </c>
      <c r="D1217" s="1247"/>
      <c r="E1217" s="1247"/>
      <c r="F1217" s="1247"/>
      <c r="G1217" s="1247"/>
      <c r="H1217" s="525" t="s">
        <v>1148</v>
      </c>
      <c r="I1217" s="531">
        <v>2.6</v>
      </c>
      <c r="J1217" s="526"/>
      <c r="K1217" s="535">
        <v>31.283200000000001</v>
      </c>
      <c r="L1217" s="528"/>
      <c r="M1217" s="526"/>
      <c r="N1217" s="541">
        <v>325.38</v>
      </c>
      <c r="O1217" s="526"/>
      <c r="P1217" s="529">
        <v>10178.93</v>
      </c>
    </row>
    <row r="1218" spans="1:16" x14ac:dyDescent="0.25">
      <c r="A1218" s="523"/>
      <c r="B1218" s="524" t="s">
        <v>36</v>
      </c>
      <c r="C1218" s="1247" t="s">
        <v>134</v>
      </c>
      <c r="D1218" s="1247"/>
      <c r="E1218" s="1247"/>
      <c r="F1218" s="1247"/>
      <c r="G1218" s="1247"/>
      <c r="H1218" s="525"/>
      <c r="I1218" s="526"/>
      <c r="J1218" s="526"/>
      <c r="K1218" s="526"/>
      <c r="L1218" s="528"/>
      <c r="M1218" s="526"/>
      <c r="N1218" s="528"/>
      <c r="O1218" s="526"/>
      <c r="P1218" s="529">
        <v>3609.6</v>
      </c>
    </row>
    <row r="1219" spans="1:16" x14ac:dyDescent="0.25">
      <c r="A1219" s="530"/>
      <c r="B1219" s="524" t="s">
        <v>1210</v>
      </c>
      <c r="C1219" s="1247" t="s">
        <v>1211</v>
      </c>
      <c r="D1219" s="1247"/>
      <c r="E1219" s="1247"/>
      <c r="F1219" s="1247"/>
      <c r="G1219" s="1247"/>
      <c r="H1219" s="525" t="s">
        <v>1212</v>
      </c>
      <c r="I1219" s="543">
        <v>30</v>
      </c>
      <c r="J1219" s="526"/>
      <c r="K1219" s="536">
        <v>360.96</v>
      </c>
      <c r="L1219" s="538">
        <v>35.71</v>
      </c>
      <c r="M1219" s="539">
        <v>0.28000000000000003</v>
      </c>
      <c r="N1219" s="534">
        <v>10</v>
      </c>
      <c r="O1219" s="526"/>
      <c r="P1219" s="529">
        <v>3609.6</v>
      </c>
    </row>
    <row r="1220" spans="1:16" x14ac:dyDescent="0.25">
      <c r="A1220" s="544" t="s">
        <v>1239</v>
      </c>
      <c r="B1220" s="545" t="s">
        <v>1293</v>
      </c>
      <c r="C1220" s="1250" t="s">
        <v>1294</v>
      </c>
      <c r="D1220" s="1250"/>
      <c r="E1220" s="1250"/>
      <c r="F1220" s="1250"/>
      <c r="G1220" s="1250"/>
      <c r="H1220" s="546" t="s">
        <v>1212</v>
      </c>
      <c r="I1220" s="547">
        <v>189</v>
      </c>
      <c r="J1220" s="548"/>
      <c r="K1220" s="549">
        <v>2274.0479999999998</v>
      </c>
      <c r="L1220" s="550"/>
      <c r="M1220" s="548"/>
      <c r="N1220" s="550"/>
      <c r="O1220" s="548"/>
      <c r="P1220" s="551"/>
    </row>
    <row r="1221" spans="1:16" x14ac:dyDescent="0.25">
      <c r="A1221" s="544" t="s">
        <v>1239</v>
      </c>
      <c r="B1221" s="545" t="s">
        <v>1293</v>
      </c>
      <c r="C1221" s="1250" t="s">
        <v>1329</v>
      </c>
      <c r="D1221" s="1250"/>
      <c r="E1221" s="1250"/>
      <c r="F1221" s="1250"/>
      <c r="G1221" s="1250"/>
      <c r="H1221" s="546" t="s">
        <v>1212</v>
      </c>
      <c r="I1221" s="547">
        <v>15</v>
      </c>
      <c r="J1221" s="548"/>
      <c r="K1221" s="589">
        <v>180.48</v>
      </c>
      <c r="L1221" s="550"/>
      <c r="M1221" s="548"/>
      <c r="N1221" s="550"/>
      <c r="O1221" s="548"/>
      <c r="P1221" s="551"/>
    </row>
    <row r="1222" spans="1:16" x14ac:dyDescent="0.25">
      <c r="A1222" s="552"/>
      <c r="B1222" s="553"/>
      <c r="C1222" s="1248" t="s">
        <v>1154</v>
      </c>
      <c r="D1222" s="1248"/>
      <c r="E1222" s="1248"/>
      <c r="F1222" s="1248"/>
      <c r="G1222" s="1248"/>
      <c r="H1222" s="516"/>
      <c r="I1222" s="517"/>
      <c r="J1222" s="517"/>
      <c r="K1222" s="517"/>
      <c r="L1222" s="520"/>
      <c r="M1222" s="517"/>
      <c r="N1222" s="554"/>
      <c r="O1222" s="517"/>
      <c r="P1222" s="555">
        <v>960334.12</v>
      </c>
    </row>
    <row r="1223" spans="1:16" x14ac:dyDescent="0.25">
      <c r="A1223" s="540"/>
      <c r="B1223" s="524"/>
      <c r="C1223" s="1247" t="s">
        <v>1155</v>
      </c>
      <c r="D1223" s="1247"/>
      <c r="E1223" s="1247"/>
      <c r="F1223" s="1247"/>
      <c r="G1223" s="1247"/>
      <c r="H1223" s="525"/>
      <c r="I1223" s="526"/>
      <c r="J1223" s="526"/>
      <c r="K1223" s="526"/>
      <c r="L1223" s="528"/>
      <c r="M1223" s="526"/>
      <c r="N1223" s="528"/>
      <c r="O1223" s="526"/>
      <c r="P1223" s="529">
        <v>267663.99</v>
      </c>
    </row>
    <row r="1224" spans="1:16" x14ac:dyDescent="0.25">
      <c r="A1224" s="540"/>
      <c r="B1224" s="524" t="s">
        <v>1295</v>
      </c>
      <c r="C1224" s="1247" t="s">
        <v>1296</v>
      </c>
      <c r="D1224" s="1247"/>
      <c r="E1224" s="1247"/>
      <c r="F1224" s="1247"/>
      <c r="G1224" s="1247"/>
      <c r="H1224" s="525" t="s">
        <v>1158</v>
      </c>
      <c r="I1224" s="543">
        <v>147</v>
      </c>
      <c r="J1224" s="526"/>
      <c r="K1224" s="543">
        <v>147</v>
      </c>
      <c r="L1224" s="528"/>
      <c r="M1224" s="526"/>
      <c r="N1224" s="528"/>
      <c r="O1224" s="526"/>
      <c r="P1224" s="529">
        <v>393466.07</v>
      </c>
    </row>
    <row r="1225" spans="1:16" x14ac:dyDescent="0.25">
      <c r="A1225" s="540"/>
      <c r="B1225" s="524" t="s">
        <v>1297</v>
      </c>
      <c r="C1225" s="1247" t="s">
        <v>1298</v>
      </c>
      <c r="D1225" s="1247"/>
      <c r="E1225" s="1247"/>
      <c r="F1225" s="1247"/>
      <c r="G1225" s="1247"/>
      <c r="H1225" s="525" t="s">
        <v>1158</v>
      </c>
      <c r="I1225" s="543">
        <v>134</v>
      </c>
      <c r="J1225" s="526"/>
      <c r="K1225" s="543">
        <v>134</v>
      </c>
      <c r="L1225" s="528"/>
      <c r="M1225" s="526"/>
      <c r="N1225" s="528"/>
      <c r="O1225" s="526"/>
      <c r="P1225" s="529">
        <v>358669.75</v>
      </c>
    </row>
    <row r="1226" spans="1:16" x14ac:dyDescent="0.25">
      <c r="A1226" s="556"/>
      <c r="B1226" s="557"/>
      <c r="C1226" s="1248" t="s">
        <v>1161</v>
      </c>
      <c r="D1226" s="1248"/>
      <c r="E1226" s="1248"/>
      <c r="F1226" s="1248"/>
      <c r="G1226" s="1248"/>
      <c r="H1226" s="516"/>
      <c r="I1226" s="517"/>
      <c r="J1226" s="517"/>
      <c r="K1226" s="517"/>
      <c r="L1226" s="520"/>
      <c r="M1226" s="517"/>
      <c r="N1226" s="554">
        <v>142326.29</v>
      </c>
      <c r="O1226" s="517"/>
      <c r="P1226" s="555">
        <v>1712469.94</v>
      </c>
    </row>
    <row r="1227" spans="1:16" x14ac:dyDescent="0.25">
      <c r="A1227" s="558"/>
      <c r="B1227" s="559"/>
      <c r="C1227" s="559"/>
      <c r="D1227" s="559"/>
      <c r="E1227" s="559"/>
      <c r="F1227" s="559"/>
      <c r="G1227" s="559"/>
      <c r="H1227" s="560"/>
      <c r="I1227" s="561"/>
      <c r="J1227" s="561"/>
      <c r="K1227" s="561"/>
      <c r="L1227" s="562"/>
      <c r="M1227" s="561"/>
      <c r="N1227" s="562"/>
      <c r="O1227" s="561"/>
      <c r="P1227" s="563"/>
    </row>
    <row r="1228" spans="1:16" x14ac:dyDescent="0.25">
      <c r="A1228" s="514" t="s">
        <v>1631</v>
      </c>
      <c r="B1228" s="515" t="s">
        <v>1299</v>
      </c>
      <c r="C1228" s="1249" t="s">
        <v>1300</v>
      </c>
      <c r="D1228" s="1249"/>
      <c r="E1228" s="1249"/>
      <c r="F1228" s="1249"/>
      <c r="G1228" s="1249"/>
      <c r="H1228" s="516" t="s">
        <v>1212</v>
      </c>
      <c r="I1228" s="517">
        <v>2274.0479999999998</v>
      </c>
      <c r="J1228" s="518">
        <v>1</v>
      </c>
      <c r="K1228" s="519">
        <v>2274.0479999999998</v>
      </c>
      <c r="L1228" s="520"/>
      <c r="M1228" s="517"/>
      <c r="N1228" s="564">
        <v>1103.6099999999999</v>
      </c>
      <c r="O1228" s="517"/>
      <c r="P1228" s="555">
        <v>2509662.11</v>
      </c>
    </row>
    <row r="1229" spans="1:16" x14ac:dyDescent="0.25">
      <c r="A1229" s="540" t="s">
        <v>1631</v>
      </c>
      <c r="B1229" s="524" t="s">
        <v>1299</v>
      </c>
      <c r="C1229" s="1247" t="s">
        <v>1301</v>
      </c>
      <c r="D1229" s="1247"/>
      <c r="E1229" s="1247"/>
      <c r="F1229" s="1247"/>
      <c r="G1229" s="1247"/>
      <c r="H1229" s="525" t="s">
        <v>1212</v>
      </c>
      <c r="I1229" s="527">
        <v>2274.0479999999998</v>
      </c>
      <c r="J1229" s="526"/>
      <c r="K1229" s="527">
        <v>2274.0479999999998</v>
      </c>
      <c r="L1229" s="534">
        <v>1839.35</v>
      </c>
      <c r="M1229" s="531">
        <v>0.6</v>
      </c>
      <c r="N1229" s="534">
        <v>1103.6099999999999</v>
      </c>
      <c r="O1229" s="526"/>
      <c r="P1229" s="529">
        <v>2509662.11</v>
      </c>
    </row>
    <row r="1230" spans="1:16" ht="22.5" x14ac:dyDescent="0.25">
      <c r="A1230" s="540" t="s">
        <v>1632</v>
      </c>
      <c r="B1230" s="524" t="s">
        <v>1302</v>
      </c>
      <c r="C1230" s="1247" t="s">
        <v>1303</v>
      </c>
      <c r="D1230" s="1247"/>
      <c r="E1230" s="1247"/>
      <c r="F1230" s="1247"/>
      <c r="G1230" s="1247"/>
      <c r="H1230" s="525" t="s">
        <v>1304</v>
      </c>
      <c r="I1230" s="526"/>
      <c r="J1230" s="526"/>
      <c r="K1230" s="535">
        <v>3274.6291000000001</v>
      </c>
      <c r="L1230" s="528"/>
      <c r="M1230" s="526"/>
      <c r="N1230" s="541">
        <v>155.02000000000001</v>
      </c>
      <c r="O1230" s="543">
        <v>-1</v>
      </c>
      <c r="P1230" s="529">
        <v>-507633</v>
      </c>
    </row>
    <row r="1231" spans="1:16" ht="22.5" x14ac:dyDescent="0.25">
      <c r="A1231" s="540" t="s">
        <v>1633</v>
      </c>
      <c r="B1231" s="524" t="s">
        <v>1305</v>
      </c>
      <c r="C1231" s="1247" t="s">
        <v>1306</v>
      </c>
      <c r="D1231" s="1247"/>
      <c r="E1231" s="1247"/>
      <c r="F1231" s="1247"/>
      <c r="G1231" s="1247"/>
      <c r="H1231" s="525" t="s">
        <v>1304</v>
      </c>
      <c r="I1231" s="526"/>
      <c r="J1231" s="526"/>
      <c r="K1231" s="535">
        <v>3274.6291000000001</v>
      </c>
      <c r="L1231" s="528"/>
      <c r="M1231" s="526"/>
      <c r="N1231" s="541">
        <v>298.58</v>
      </c>
      <c r="O1231" s="526"/>
      <c r="P1231" s="529">
        <v>977738.76</v>
      </c>
    </row>
    <row r="1232" spans="1:16" x14ac:dyDescent="0.25">
      <c r="A1232" s="556"/>
      <c r="B1232" s="557"/>
      <c r="C1232" s="1248" t="s">
        <v>1161</v>
      </c>
      <c r="D1232" s="1248"/>
      <c r="E1232" s="1248"/>
      <c r="F1232" s="1248"/>
      <c r="G1232" s="1248"/>
      <c r="H1232" s="516"/>
      <c r="I1232" s="517"/>
      <c r="J1232" s="517"/>
      <c r="K1232" s="517"/>
      <c r="L1232" s="520"/>
      <c r="M1232" s="517"/>
      <c r="N1232" s="520"/>
      <c r="O1232" s="517"/>
      <c r="P1232" s="555">
        <v>2979767.87</v>
      </c>
    </row>
    <row r="1233" spans="1:16" x14ac:dyDescent="0.25">
      <c r="A1233" s="558"/>
      <c r="B1233" s="559"/>
      <c r="C1233" s="559"/>
      <c r="D1233" s="559"/>
      <c r="E1233" s="559"/>
      <c r="F1233" s="559"/>
      <c r="G1233" s="559"/>
      <c r="H1233" s="560"/>
      <c r="I1233" s="561"/>
      <c r="J1233" s="561"/>
      <c r="K1233" s="561"/>
      <c r="L1233" s="562"/>
      <c r="M1233" s="561"/>
      <c r="N1233" s="562"/>
      <c r="O1233" s="561"/>
      <c r="P1233" s="563"/>
    </row>
    <row r="1234" spans="1:16" x14ac:dyDescent="0.25">
      <c r="A1234" s="514" t="s">
        <v>1634</v>
      </c>
      <c r="B1234" s="515" t="s">
        <v>1332</v>
      </c>
      <c r="C1234" s="1249" t="s">
        <v>1333</v>
      </c>
      <c r="D1234" s="1249"/>
      <c r="E1234" s="1249"/>
      <c r="F1234" s="1249"/>
      <c r="G1234" s="1249"/>
      <c r="H1234" s="516" t="s">
        <v>1212</v>
      </c>
      <c r="I1234" s="517">
        <v>180.48</v>
      </c>
      <c r="J1234" s="518">
        <v>1</v>
      </c>
      <c r="K1234" s="570">
        <v>180.48</v>
      </c>
      <c r="L1234" s="520"/>
      <c r="M1234" s="517"/>
      <c r="N1234" s="564">
        <v>1103.6099999999999</v>
      </c>
      <c r="O1234" s="517"/>
      <c r="P1234" s="555">
        <v>199179.53</v>
      </c>
    </row>
    <row r="1235" spans="1:16" x14ac:dyDescent="0.25">
      <c r="A1235" s="540" t="s">
        <v>1634</v>
      </c>
      <c r="B1235" s="524" t="s">
        <v>1332</v>
      </c>
      <c r="C1235" s="1247" t="s">
        <v>1334</v>
      </c>
      <c r="D1235" s="1247"/>
      <c r="E1235" s="1247"/>
      <c r="F1235" s="1247"/>
      <c r="G1235" s="1247"/>
      <c r="H1235" s="525" t="s">
        <v>1212</v>
      </c>
      <c r="I1235" s="536">
        <v>180.48</v>
      </c>
      <c r="J1235" s="526"/>
      <c r="K1235" s="536">
        <v>180.48</v>
      </c>
      <c r="L1235" s="534">
        <v>1839.35</v>
      </c>
      <c r="M1235" s="531">
        <v>0.6</v>
      </c>
      <c r="N1235" s="534">
        <v>1103.6099999999999</v>
      </c>
      <c r="O1235" s="526"/>
      <c r="P1235" s="529">
        <v>199179.53</v>
      </c>
    </row>
    <row r="1236" spans="1:16" ht="22.5" x14ac:dyDescent="0.25">
      <c r="A1236" s="540" t="s">
        <v>1635</v>
      </c>
      <c r="B1236" s="524" t="s">
        <v>1336</v>
      </c>
      <c r="C1236" s="1247" t="s">
        <v>1303</v>
      </c>
      <c r="D1236" s="1247"/>
      <c r="E1236" s="1247"/>
      <c r="F1236" s="1247"/>
      <c r="G1236" s="1247"/>
      <c r="H1236" s="525" t="s">
        <v>1304</v>
      </c>
      <c r="I1236" s="526"/>
      <c r="J1236" s="526"/>
      <c r="K1236" s="535">
        <v>259.89120000000003</v>
      </c>
      <c r="L1236" s="528"/>
      <c r="M1236" s="526"/>
      <c r="N1236" s="541">
        <v>155.02000000000001</v>
      </c>
      <c r="O1236" s="543">
        <v>-1</v>
      </c>
      <c r="P1236" s="529">
        <v>-40288.33</v>
      </c>
    </row>
    <row r="1237" spans="1:16" ht="22.5" x14ac:dyDescent="0.25">
      <c r="A1237" s="540" t="s">
        <v>1636</v>
      </c>
      <c r="B1237" s="524" t="s">
        <v>1338</v>
      </c>
      <c r="C1237" s="1247" t="s">
        <v>1306</v>
      </c>
      <c r="D1237" s="1247"/>
      <c r="E1237" s="1247"/>
      <c r="F1237" s="1247"/>
      <c r="G1237" s="1247"/>
      <c r="H1237" s="525" t="s">
        <v>1304</v>
      </c>
      <c r="I1237" s="526"/>
      <c r="J1237" s="526"/>
      <c r="K1237" s="535">
        <v>259.89120000000003</v>
      </c>
      <c r="L1237" s="528"/>
      <c r="M1237" s="526"/>
      <c r="N1237" s="541">
        <v>298.58</v>
      </c>
      <c r="O1237" s="526"/>
      <c r="P1237" s="529">
        <v>77598.31</v>
      </c>
    </row>
    <row r="1238" spans="1:16" x14ac:dyDescent="0.25">
      <c r="A1238" s="556"/>
      <c r="B1238" s="557"/>
      <c r="C1238" s="1248" t="s">
        <v>1161</v>
      </c>
      <c r="D1238" s="1248"/>
      <c r="E1238" s="1248"/>
      <c r="F1238" s="1248"/>
      <c r="G1238" s="1248"/>
      <c r="H1238" s="516"/>
      <c r="I1238" s="517"/>
      <c r="J1238" s="517"/>
      <c r="K1238" s="517"/>
      <c r="L1238" s="520"/>
      <c r="M1238" s="517"/>
      <c r="N1238" s="520"/>
      <c r="O1238" s="517"/>
      <c r="P1238" s="555">
        <v>236489.51</v>
      </c>
    </row>
    <row r="1239" spans="1:16" x14ac:dyDescent="0.25">
      <c r="A1239" s="558"/>
      <c r="B1239" s="559"/>
      <c r="C1239" s="559"/>
      <c r="D1239" s="559"/>
      <c r="E1239" s="559"/>
      <c r="F1239" s="559"/>
      <c r="G1239" s="559"/>
      <c r="H1239" s="560"/>
      <c r="I1239" s="561"/>
      <c r="J1239" s="561"/>
      <c r="K1239" s="561"/>
      <c r="L1239" s="562"/>
      <c r="M1239" s="561"/>
      <c r="N1239" s="562"/>
      <c r="O1239" s="561"/>
      <c r="P1239" s="563"/>
    </row>
    <row r="1240" spans="1:16" x14ac:dyDescent="0.25">
      <c r="A1240" s="514" t="s">
        <v>1637</v>
      </c>
      <c r="B1240" s="515" t="s">
        <v>1307</v>
      </c>
      <c r="C1240" s="1249" t="s">
        <v>1308</v>
      </c>
      <c r="D1240" s="1249"/>
      <c r="E1240" s="1249"/>
      <c r="F1240" s="1249"/>
      <c r="G1240" s="1249"/>
      <c r="H1240" s="516" t="s">
        <v>1217</v>
      </c>
      <c r="I1240" s="517">
        <v>-12.032</v>
      </c>
      <c r="J1240" s="518">
        <v>1</v>
      </c>
      <c r="K1240" s="519">
        <v>-12.032</v>
      </c>
      <c r="L1240" s="520"/>
      <c r="M1240" s="517"/>
      <c r="N1240" s="521"/>
      <c r="O1240" s="517"/>
      <c r="P1240" s="522"/>
    </row>
    <row r="1241" spans="1:16" x14ac:dyDescent="0.25">
      <c r="A1241" s="565"/>
      <c r="B1241" s="553" t="s">
        <v>1638</v>
      </c>
      <c r="C1241" s="1241" t="s">
        <v>1639</v>
      </c>
      <c r="D1241" s="1241"/>
      <c r="E1241" s="1241"/>
      <c r="F1241" s="1241"/>
      <c r="G1241" s="1241"/>
      <c r="H1241" s="1241"/>
      <c r="I1241" s="1241"/>
      <c r="J1241" s="1241"/>
      <c r="K1241" s="1241"/>
      <c r="L1241" s="1241"/>
      <c r="M1241" s="1241"/>
      <c r="N1241" s="1241"/>
      <c r="O1241" s="1241"/>
      <c r="P1241" s="1254"/>
    </row>
    <row r="1242" spans="1:16" x14ac:dyDescent="0.25">
      <c r="A1242" s="523"/>
      <c r="B1242" s="524" t="s">
        <v>28</v>
      </c>
      <c r="C1242" s="1247" t="s">
        <v>132</v>
      </c>
      <c r="D1242" s="1247"/>
      <c r="E1242" s="1247"/>
      <c r="F1242" s="1247"/>
      <c r="G1242" s="1247"/>
      <c r="H1242" s="525"/>
      <c r="I1242" s="526"/>
      <c r="J1242" s="526"/>
      <c r="K1242" s="526"/>
      <c r="L1242" s="528"/>
      <c r="M1242" s="526"/>
      <c r="N1242" s="528"/>
      <c r="O1242" s="526"/>
      <c r="P1242" s="529">
        <v>-248195.06</v>
      </c>
    </row>
    <row r="1243" spans="1:16" x14ac:dyDescent="0.25">
      <c r="A1243" s="523"/>
      <c r="B1243" s="524"/>
      <c r="C1243" s="1247" t="s">
        <v>1147</v>
      </c>
      <c r="D1243" s="1247"/>
      <c r="E1243" s="1247"/>
      <c r="F1243" s="1247"/>
      <c r="G1243" s="1247"/>
      <c r="H1243" s="525" t="s">
        <v>1148</v>
      </c>
      <c r="I1243" s="526"/>
      <c r="J1243" s="526"/>
      <c r="K1243" s="535">
        <v>-151.0016</v>
      </c>
      <c r="L1243" s="528"/>
      <c r="M1243" s="526"/>
      <c r="N1243" s="528"/>
      <c r="O1243" s="526"/>
      <c r="P1243" s="529">
        <v>-56465.54</v>
      </c>
    </row>
    <row r="1244" spans="1:16" x14ac:dyDescent="0.25">
      <c r="A1244" s="530"/>
      <c r="B1244" s="524" t="s">
        <v>1287</v>
      </c>
      <c r="C1244" s="1247" t="s">
        <v>1288</v>
      </c>
      <c r="D1244" s="1247"/>
      <c r="E1244" s="1247"/>
      <c r="F1244" s="1247"/>
      <c r="G1244" s="1247"/>
      <c r="H1244" s="525" t="s">
        <v>1151</v>
      </c>
      <c r="I1244" s="536">
        <v>0.83</v>
      </c>
      <c r="J1244" s="543">
        <v>5</v>
      </c>
      <c r="K1244" s="535">
        <v>-49.9328</v>
      </c>
      <c r="L1244" s="532"/>
      <c r="M1244" s="533"/>
      <c r="N1244" s="534">
        <v>1610.79</v>
      </c>
      <c r="O1244" s="526"/>
      <c r="P1244" s="529">
        <v>-80431.25</v>
      </c>
    </row>
    <row r="1245" spans="1:16" x14ac:dyDescent="0.25">
      <c r="A1245" s="540"/>
      <c r="B1245" s="524" t="s">
        <v>1191</v>
      </c>
      <c r="C1245" s="1247" t="s">
        <v>1192</v>
      </c>
      <c r="D1245" s="1247"/>
      <c r="E1245" s="1247"/>
      <c r="F1245" s="1247"/>
      <c r="G1245" s="1247"/>
      <c r="H1245" s="525" t="s">
        <v>1148</v>
      </c>
      <c r="I1245" s="536">
        <v>0.83</v>
      </c>
      <c r="J1245" s="543">
        <v>5</v>
      </c>
      <c r="K1245" s="535">
        <v>-49.9328</v>
      </c>
      <c r="L1245" s="528"/>
      <c r="M1245" s="526"/>
      <c r="N1245" s="541">
        <v>373.94</v>
      </c>
      <c r="O1245" s="526"/>
      <c r="P1245" s="529">
        <v>-18671.87</v>
      </c>
    </row>
    <row r="1246" spans="1:16" x14ac:dyDescent="0.25">
      <c r="A1246" s="530"/>
      <c r="B1246" s="524" t="s">
        <v>1289</v>
      </c>
      <c r="C1246" s="1247" t="s">
        <v>1290</v>
      </c>
      <c r="D1246" s="1247"/>
      <c r="E1246" s="1247"/>
      <c r="F1246" s="1247"/>
      <c r="G1246" s="1247"/>
      <c r="H1246" s="525" t="s">
        <v>1151</v>
      </c>
      <c r="I1246" s="536">
        <v>0.82</v>
      </c>
      <c r="J1246" s="543">
        <v>5</v>
      </c>
      <c r="K1246" s="535">
        <v>-49.331200000000003</v>
      </c>
      <c r="L1246" s="532"/>
      <c r="M1246" s="533"/>
      <c r="N1246" s="534">
        <v>1509.52</v>
      </c>
      <c r="O1246" s="526"/>
      <c r="P1246" s="529">
        <v>-74466.429999999993</v>
      </c>
    </row>
    <row r="1247" spans="1:16" x14ac:dyDescent="0.25">
      <c r="A1247" s="540"/>
      <c r="B1247" s="524" t="s">
        <v>1191</v>
      </c>
      <c r="C1247" s="1247" t="s">
        <v>1192</v>
      </c>
      <c r="D1247" s="1247"/>
      <c r="E1247" s="1247"/>
      <c r="F1247" s="1247"/>
      <c r="G1247" s="1247"/>
      <c r="H1247" s="525" t="s">
        <v>1148</v>
      </c>
      <c r="I1247" s="536">
        <v>0.82</v>
      </c>
      <c r="J1247" s="543">
        <v>5</v>
      </c>
      <c r="K1247" s="535">
        <v>-49.331200000000003</v>
      </c>
      <c r="L1247" s="528"/>
      <c r="M1247" s="526"/>
      <c r="N1247" s="541">
        <v>373.94</v>
      </c>
      <c r="O1247" s="526"/>
      <c r="P1247" s="529">
        <v>-18446.91</v>
      </c>
    </row>
    <row r="1248" spans="1:16" x14ac:dyDescent="0.25">
      <c r="A1248" s="530"/>
      <c r="B1248" s="524" t="s">
        <v>1291</v>
      </c>
      <c r="C1248" s="1247" t="s">
        <v>1292</v>
      </c>
      <c r="D1248" s="1247"/>
      <c r="E1248" s="1247"/>
      <c r="F1248" s="1247"/>
      <c r="G1248" s="1247"/>
      <c r="H1248" s="525" t="s">
        <v>1151</v>
      </c>
      <c r="I1248" s="536">
        <v>0.86</v>
      </c>
      <c r="J1248" s="543">
        <v>5</v>
      </c>
      <c r="K1248" s="535">
        <v>-51.7376</v>
      </c>
      <c r="L1248" s="532"/>
      <c r="M1248" s="533"/>
      <c r="N1248" s="534">
        <v>1803.28</v>
      </c>
      <c r="O1248" s="526"/>
      <c r="P1248" s="529">
        <v>-93297.38</v>
      </c>
    </row>
    <row r="1249" spans="1:16" x14ac:dyDescent="0.25">
      <c r="A1249" s="540"/>
      <c r="B1249" s="524" t="s">
        <v>1191</v>
      </c>
      <c r="C1249" s="1247" t="s">
        <v>1192</v>
      </c>
      <c r="D1249" s="1247"/>
      <c r="E1249" s="1247"/>
      <c r="F1249" s="1247"/>
      <c r="G1249" s="1247"/>
      <c r="H1249" s="525" t="s">
        <v>1148</v>
      </c>
      <c r="I1249" s="536">
        <v>0.86</v>
      </c>
      <c r="J1249" s="543">
        <v>5</v>
      </c>
      <c r="K1249" s="535">
        <v>-51.7376</v>
      </c>
      <c r="L1249" s="528"/>
      <c r="M1249" s="526"/>
      <c r="N1249" s="541">
        <v>373.94</v>
      </c>
      <c r="O1249" s="526"/>
      <c r="P1249" s="529">
        <v>-19346.759999999998</v>
      </c>
    </row>
    <row r="1250" spans="1:16" x14ac:dyDescent="0.25">
      <c r="A1250" s="544" t="s">
        <v>1239</v>
      </c>
      <c r="B1250" s="545" t="s">
        <v>1293</v>
      </c>
      <c r="C1250" s="1250" t="s">
        <v>1294</v>
      </c>
      <c r="D1250" s="1250"/>
      <c r="E1250" s="1250"/>
      <c r="F1250" s="1250"/>
      <c r="G1250" s="1250"/>
      <c r="H1250" s="546" t="s">
        <v>1212</v>
      </c>
      <c r="I1250" s="566">
        <v>12.6</v>
      </c>
      <c r="J1250" s="547">
        <v>5</v>
      </c>
      <c r="K1250" s="549">
        <v>-758.01599999999996</v>
      </c>
      <c r="L1250" s="550"/>
      <c r="M1250" s="548"/>
      <c r="N1250" s="550"/>
      <c r="O1250" s="548"/>
      <c r="P1250" s="551"/>
    </row>
    <row r="1251" spans="1:16" x14ac:dyDescent="0.25">
      <c r="A1251" s="552"/>
      <c r="B1251" s="553"/>
      <c r="C1251" s="1248" t="s">
        <v>1154</v>
      </c>
      <c r="D1251" s="1248"/>
      <c r="E1251" s="1248"/>
      <c r="F1251" s="1248"/>
      <c r="G1251" s="1248"/>
      <c r="H1251" s="516"/>
      <c r="I1251" s="517"/>
      <c r="J1251" s="517"/>
      <c r="K1251" s="517"/>
      <c r="L1251" s="520"/>
      <c r="M1251" s="517"/>
      <c r="N1251" s="554"/>
      <c r="O1251" s="517"/>
      <c r="P1251" s="555">
        <v>-304660.59999999998</v>
      </c>
    </row>
    <row r="1252" spans="1:16" x14ac:dyDescent="0.25">
      <c r="A1252" s="540"/>
      <c r="B1252" s="524"/>
      <c r="C1252" s="1247" t="s">
        <v>1155</v>
      </c>
      <c r="D1252" s="1247"/>
      <c r="E1252" s="1247"/>
      <c r="F1252" s="1247"/>
      <c r="G1252" s="1247"/>
      <c r="H1252" s="525"/>
      <c r="I1252" s="526"/>
      <c r="J1252" s="526"/>
      <c r="K1252" s="526"/>
      <c r="L1252" s="528"/>
      <c r="M1252" s="526"/>
      <c r="N1252" s="528"/>
      <c r="O1252" s="526"/>
      <c r="P1252" s="529">
        <v>-56465.54</v>
      </c>
    </row>
    <row r="1253" spans="1:16" x14ac:dyDescent="0.25">
      <c r="A1253" s="540"/>
      <c r="B1253" s="524" t="s">
        <v>1295</v>
      </c>
      <c r="C1253" s="1247" t="s">
        <v>1296</v>
      </c>
      <c r="D1253" s="1247"/>
      <c r="E1253" s="1247"/>
      <c r="F1253" s="1247"/>
      <c r="G1253" s="1247"/>
      <c r="H1253" s="525" t="s">
        <v>1158</v>
      </c>
      <c r="I1253" s="543">
        <v>147</v>
      </c>
      <c r="J1253" s="526"/>
      <c r="K1253" s="543">
        <v>147</v>
      </c>
      <c r="L1253" s="528"/>
      <c r="M1253" s="526"/>
      <c r="N1253" s="528"/>
      <c r="O1253" s="526"/>
      <c r="P1253" s="529">
        <v>-83004.34</v>
      </c>
    </row>
    <row r="1254" spans="1:16" x14ac:dyDescent="0.25">
      <c r="A1254" s="540"/>
      <c r="B1254" s="524" t="s">
        <v>1297</v>
      </c>
      <c r="C1254" s="1247" t="s">
        <v>1298</v>
      </c>
      <c r="D1254" s="1247"/>
      <c r="E1254" s="1247"/>
      <c r="F1254" s="1247"/>
      <c r="G1254" s="1247"/>
      <c r="H1254" s="525" t="s">
        <v>1158</v>
      </c>
      <c r="I1254" s="543">
        <v>134</v>
      </c>
      <c r="J1254" s="526"/>
      <c r="K1254" s="543">
        <v>134</v>
      </c>
      <c r="L1254" s="528"/>
      <c r="M1254" s="526"/>
      <c r="N1254" s="528"/>
      <c r="O1254" s="526"/>
      <c r="P1254" s="529">
        <v>-75663.820000000007</v>
      </c>
    </row>
    <row r="1255" spans="1:16" x14ac:dyDescent="0.25">
      <c r="A1255" s="556"/>
      <c r="B1255" s="557"/>
      <c r="C1255" s="1248" t="s">
        <v>1161</v>
      </c>
      <c r="D1255" s="1248"/>
      <c r="E1255" s="1248"/>
      <c r="F1255" s="1248"/>
      <c r="G1255" s="1248"/>
      <c r="H1255" s="516"/>
      <c r="I1255" s="517"/>
      <c r="J1255" s="517"/>
      <c r="K1255" s="517"/>
      <c r="L1255" s="520"/>
      <c r="M1255" s="517"/>
      <c r="N1255" s="554">
        <v>38508.04</v>
      </c>
      <c r="O1255" s="517"/>
      <c r="P1255" s="555">
        <v>-463328.76</v>
      </c>
    </row>
    <row r="1256" spans="1:16" x14ac:dyDescent="0.25">
      <c r="A1256" s="558"/>
      <c r="B1256" s="559"/>
      <c r="C1256" s="559"/>
      <c r="D1256" s="559"/>
      <c r="E1256" s="559"/>
      <c r="F1256" s="559"/>
      <c r="G1256" s="559"/>
      <c r="H1256" s="560"/>
      <c r="I1256" s="561"/>
      <c r="J1256" s="561"/>
      <c r="K1256" s="561"/>
      <c r="L1256" s="562"/>
      <c r="M1256" s="561"/>
      <c r="N1256" s="562"/>
      <c r="O1256" s="561"/>
      <c r="P1256" s="563"/>
    </row>
    <row r="1257" spans="1:16" x14ac:dyDescent="0.25">
      <c r="A1257" s="514" t="s">
        <v>1640</v>
      </c>
      <c r="B1257" s="515" t="s">
        <v>1299</v>
      </c>
      <c r="C1257" s="1249" t="s">
        <v>1300</v>
      </c>
      <c r="D1257" s="1249"/>
      <c r="E1257" s="1249"/>
      <c r="F1257" s="1249"/>
      <c r="G1257" s="1249"/>
      <c r="H1257" s="516" t="s">
        <v>1212</v>
      </c>
      <c r="I1257" s="517">
        <v>-758.01599999999996</v>
      </c>
      <c r="J1257" s="518">
        <v>1</v>
      </c>
      <c r="K1257" s="519">
        <v>-758.01599999999996</v>
      </c>
      <c r="L1257" s="520"/>
      <c r="M1257" s="517"/>
      <c r="N1257" s="564">
        <v>1103.6099999999999</v>
      </c>
      <c r="O1257" s="517"/>
      <c r="P1257" s="555">
        <v>-836554.04</v>
      </c>
    </row>
    <row r="1258" spans="1:16" x14ac:dyDescent="0.25">
      <c r="A1258" s="540" t="s">
        <v>1640</v>
      </c>
      <c r="B1258" s="524" t="s">
        <v>1299</v>
      </c>
      <c r="C1258" s="1247" t="s">
        <v>1301</v>
      </c>
      <c r="D1258" s="1247"/>
      <c r="E1258" s="1247"/>
      <c r="F1258" s="1247"/>
      <c r="G1258" s="1247"/>
      <c r="H1258" s="525" t="s">
        <v>1212</v>
      </c>
      <c r="I1258" s="527">
        <v>-758.01599999999996</v>
      </c>
      <c r="J1258" s="526"/>
      <c r="K1258" s="527">
        <v>-758.01599999999996</v>
      </c>
      <c r="L1258" s="534">
        <v>1839.35</v>
      </c>
      <c r="M1258" s="531">
        <v>0.6</v>
      </c>
      <c r="N1258" s="534">
        <v>1103.6099999999999</v>
      </c>
      <c r="O1258" s="526"/>
      <c r="P1258" s="529">
        <v>-836554.04</v>
      </c>
    </row>
    <row r="1259" spans="1:16" ht="22.5" x14ac:dyDescent="0.25">
      <c r="A1259" s="540" t="s">
        <v>1641</v>
      </c>
      <c r="B1259" s="524" t="s">
        <v>1302</v>
      </c>
      <c r="C1259" s="1247" t="s">
        <v>1303</v>
      </c>
      <c r="D1259" s="1247"/>
      <c r="E1259" s="1247"/>
      <c r="F1259" s="1247"/>
      <c r="G1259" s="1247"/>
      <c r="H1259" s="525" t="s">
        <v>1304</v>
      </c>
      <c r="I1259" s="526"/>
      <c r="J1259" s="526"/>
      <c r="K1259" s="527">
        <v>-1091.5429999999999</v>
      </c>
      <c r="L1259" s="528"/>
      <c r="M1259" s="526"/>
      <c r="N1259" s="541">
        <v>155.02000000000001</v>
      </c>
      <c r="O1259" s="543">
        <v>-1</v>
      </c>
      <c r="P1259" s="529">
        <v>169211</v>
      </c>
    </row>
    <row r="1260" spans="1:16" ht="22.5" x14ac:dyDescent="0.25">
      <c r="A1260" s="540" t="s">
        <v>1642</v>
      </c>
      <c r="B1260" s="524" t="s">
        <v>1305</v>
      </c>
      <c r="C1260" s="1247" t="s">
        <v>1306</v>
      </c>
      <c r="D1260" s="1247"/>
      <c r="E1260" s="1247"/>
      <c r="F1260" s="1247"/>
      <c r="G1260" s="1247"/>
      <c r="H1260" s="525" t="s">
        <v>1304</v>
      </c>
      <c r="I1260" s="526"/>
      <c r="J1260" s="526"/>
      <c r="K1260" s="527">
        <v>-1091.5429999999999</v>
      </c>
      <c r="L1260" s="528"/>
      <c r="M1260" s="526"/>
      <c r="N1260" s="541">
        <v>298.58</v>
      </c>
      <c r="O1260" s="526"/>
      <c r="P1260" s="529">
        <v>-325912.90999999997</v>
      </c>
    </row>
    <row r="1261" spans="1:16" x14ac:dyDescent="0.25">
      <c r="A1261" s="556"/>
      <c r="B1261" s="557"/>
      <c r="C1261" s="1248" t="s">
        <v>1161</v>
      </c>
      <c r="D1261" s="1248"/>
      <c r="E1261" s="1248"/>
      <c r="F1261" s="1248"/>
      <c r="G1261" s="1248"/>
      <c r="H1261" s="516"/>
      <c r="I1261" s="517"/>
      <c r="J1261" s="517"/>
      <c r="K1261" s="517"/>
      <c r="L1261" s="520"/>
      <c r="M1261" s="517"/>
      <c r="N1261" s="520"/>
      <c r="O1261" s="517"/>
      <c r="P1261" s="555">
        <v>-993255.95</v>
      </c>
    </row>
    <row r="1262" spans="1:16" x14ac:dyDescent="0.25">
      <c r="A1262" s="558"/>
      <c r="B1262" s="559"/>
      <c r="C1262" s="559"/>
      <c r="D1262" s="559"/>
      <c r="E1262" s="559"/>
      <c r="F1262" s="559"/>
      <c r="G1262" s="559"/>
      <c r="H1262" s="560"/>
      <c r="I1262" s="561"/>
      <c r="J1262" s="561"/>
      <c r="K1262" s="561"/>
      <c r="L1262" s="562"/>
      <c r="M1262" s="561"/>
      <c r="N1262" s="562"/>
      <c r="O1262" s="561"/>
      <c r="P1262" s="563"/>
    </row>
    <row r="1263" spans="1:16" x14ac:dyDescent="0.25">
      <c r="A1263" s="514" t="s">
        <v>1643</v>
      </c>
      <c r="B1263" s="515" t="s">
        <v>1644</v>
      </c>
      <c r="C1263" s="1249" t="s">
        <v>1645</v>
      </c>
      <c r="D1263" s="1249"/>
      <c r="E1263" s="1249"/>
      <c r="F1263" s="1249"/>
      <c r="G1263" s="1249"/>
      <c r="H1263" s="516" t="s">
        <v>1164</v>
      </c>
      <c r="I1263" s="517">
        <v>9.6300000000000008</v>
      </c>
      <c r="J1263" s="518">
        <v>1</v>
      </c>
      <c r="K1263" s="570">
        <v>9.6300000000000008</v>
      </c>
      <c r="L1263" s="520"/>
      <c r="M1263" s="517"/>
      <c r="N1263" s="521"/>
      <c r="O1263" s="517"/>
      <c r="P1263" s="522"/>
    </row>
    <row r="1264" spans="1:16" x14ac:dyDescent="0.25">
      <c r="A1264" s="523"/>
      <c r="B1264" s="524" t="s">
        <v>28</v>
      </c>
      <c r="C1264" s="1247" t="s">
        <v>132</v>
      </c>
      <c r="D1264" s="1247"/>
      <c r="E1264" s="1247"/>
      <c r="F1264" s="1247"/>
      <c r="G1264" s="1247"/>
      <c r="H1264" s="525"/>
      <c r="I1264" s="526"/>
      <c r="J1264" s="526"/>
      <c r="K1264" s="526"/>
      <c r="L1264" s="528"/>
      <c r="M1264" s="526"/>
      <c r="N1264" s="528"/>
      <c r="O1264" s="526"/>
      <c r="P1264" s="529">
        <v>3070.84</v>
      </c>
    </row>
    <row r="1265" spans="1:16" x14ac:dyDescent="0.25">
      <c r="A1265" s="523"/>
      <c r="B1265" s="524"/>
      <c r="C1265" s="1247" t="s">
        <v>1147</v>
      </c>
      <c r="D1265" s="1247"/>
      <c r="E1265" s="1247"/>
      <c r="F1265" s="1247"/>
      <c r="G1265" s="1247"/>
      <c r="H1265" s="525" t="s">
        <v>1148</v>
      </c>
      <c r="I1265" s="526"/>
      <c r="J1265" s="526"/>
      <c r="K1265" s="535">
        <v>6.3558000000000003</v>
      </c>
      <c r="L1265" s="528"/>
      <c r="M1265" s="526"/>
      <c r="N1265" s="528"/>
      <c r="O1265" s="526"/>
      <c r="P1265" s="529">
        <v>2222.37</v>
      </c>
    </row>
    <row r="1266" spans="1:16" x14ac:dyDescent="0.25">
      <c r="A1266" s="530"/>
      <c r="B1266" s="524" t="s">
        <v>1646</v>
      </c>
      <c r="C1266" s="1247" t="s">
        <v>1647</v>
      </c>
      <c r="D1266" s="1247"/>
      <c r="E1266" s="1247"/>
      <c r="F1266" s="1247"/>
      <c r="G1266" s="1247"/>
      <c r="H1266" s="525" t="s">
        <v>1151</v>
      </c>
      <c r="I1266" s="536">
        <v>0.33</v>
      </c>
      <c r="J1266" s="526"/>
      <c r="K1266" s="535">
        <v>3.1779000000000002</v>
      </c>
      <c r="L1266" s="538">
        <v>779.28</v>
      </c>
      <c r="M1266" s="539">
        <v>1.24</v>
      </c>
      <c r="N1266" s="534">
        <v>966.31</v>
      </c>
      <c r="O1266" s="526"/>
      <c r="P1266" s="529">
        <v>3070.84</v>
      </c>
    </row>
    <row r="1267" spans="1:16" x14ac:dyDescent="0.25">
      <c r="A1267" s="540"/>
      <c r="B1267" s="524" t="s">
        <v>1350</v>
      </c>
      <c r="C1267" s="1247" t="s">
        <v>1351</v>
      </c>
      <c r="D1267" s="1247"/>
      <c r="E1267" s="1247"/>
      <c r="F1267" s="1247"/>
      <c r="G1267" s="1247"/>
      <c r="H1267" s="525" t="s">
        <v>1148</v>
      </c>
      <c r="I1267" s="536">
        <v>0.66</v>
      </c>
      <c r="J1267" s="526"/>
      <c r="K1267" s="535">
        <v>6.3558000000000003</v>
      </c>
      <c r="L1267" s="528"/>
      <c r="M1267" s="526"/>
      <c r="N1267" s="541">
        <v>349.66</v>
      </c>
      <c r="O1267" s="526"/>
      <c r="P1267" s="529">
        <v>2222.37</v>
      </c>
    </row>
    <row r="1268" spans="1:16" x14ac:dyDescent="0.25">
      <c r="A1268" s="544" t="s">
        <v>1239</v>
      </c>
      <c r="B1268" s="545" t="s">
        <v>1362</v>
      </c>
      <c r="C1268" s="1250" t="s">
        <v>1648</v>
      </c>
      <c r="D1268" s="1250"/>
      <c r="E1268" s="1250"/>
      <c r="F1268" s="1250"/>
      <c r="G1268" s="1250"/>
      <c r="H1268" s="546" t="s">
        <v>1164</v>
      </c>
      <c r="I1268" s="589">
        <v>1.03</v>
      </c>
      <c r="J1268" s="548"/>
      <c r="K1268" s="567">
        <v>9.9189000000000007</v>
      </c>
      <c r="L1268" s="550"/>
      <c r="M1268" s="548"/>
      <c r="N1268" s="550"/>
      <c r="O1268" s="548"/>
      <c r="P1268" s="551"/>
    </row>
    <row r="1269" spans="1:16" x14ac:dyDescent="0.25">
      <c r="A1269" s="552"/>
      <c r="B1269" s="553"/>
      <c r="C1269" s="1248" t="s">
        <v>1154</v>
      </c>
      <c r="D1269" s="1248"/>
      <c r="E1269" s="1248"/>
      <c r="F1269" s="1248"/>
      <c r="G1269" s="1248"/>
      <c r="H1269" s="516"/>
      <c r="I1269" s="517"/>
      <c r="J1269" s="517"/>
      <c r="K1269" s="517"/>
      <c r="L1269" s="520"/>
      <c r="M1269" s="517"/>
      <c r="N1269" s="554"/>
      <c r="O1269" s="517"/>
      <c r="P1269" s="555">
        <v>5293.21</v>
      </c>
    </row>
    <row r="1270" spans="1:16" x14ac:dyDescent="0.25">
      <c r="A1270" s="540"/>
      <c r="B1270" s="524"/>
      <c r="C1270" s="1247" t="s">
        <v>1155</v>
      </c>
      <c r="D1270" s="1247"/>
      <c r="E1270" s="1247"/>
      <c r="F1270" s="1247"/>
      <c r="G1270" s="1247"/>
      <c r="H1270" s="525"/>
      <c r="I1270" s="526"/>
      <c r="J1270" s="526"/>
      <c r="K1270" s="526"/>
      <c r="L1270" s="528"/>
      <c r="M1270" s="526"/>
      <c r="N1270" s="528"/>
      <c r="O1270" s="526"/>
      <c r="P1270" s="529">
        <v>2222.37</v>
      </c>
    </row>
    <row r="1271" spans="1:16" x14ac:dyDescent="0.25">
      <c r="A1271" s="540"/>
      <c r="B1271" s="524" t="s">
        <v>1295</v>
      </c>
      <c r="C1271" s="1247" t="s">
        <v>1296</v>
      </c>
      <c r="D1271" s="1247"/>
      <c r="E1271" s="1247"/>
      <c r="F1271" s="1247"/>
      <c r="G1271" s="1247"/>
      <c r="H1271" s="525" t="s">
        <v>1158</v>
      </c>
      <c r="I1271" s="543">
        <v>147</v>
      </c>
      <c r="J1271" s="526"/>
      <c r="K1271" s="543">
        <v>147</v>
      </c>
      <c r="L1271" s="528"/>
      <c r="M1271" s="526"/>
      <c r="N1271" s="528"/>
      <c r="O1271" s="526"/>
      <c r="P1271" s="529">
        <v>3266.88</v>
      </c>
    </row>
    <row r="1272" spans="1:16" x14ac:dyDescent="0.25">
      <c r="A1272" s="540"/>
      <c r="B1272" s="524" t="s">
        <v>1297</v>
      </c>
      <c r="C1272" s="1247" t="s">
        <v>1298</v>
      </c>
      <c r="D1272" s="1247"/>
      <c r="E1272" s="1247"/>
      <c r="F1272" s="1247"/>
      <c r="G1272" s="1247"/>
      <c r="H1272" s="525" t="s">
        <v>1158</v>
      </c>
      <c r="I1272" s="543">
        <v>134</v>
      </c>
      <c r="J1272" s="526"/>
      <c r="K1272" s="543">
        <v>134</v>
      </c>
      <c r="L1272" s="528"/>
      <c r="M1272" s="526"/>
      <c r="N1272" s="528"/>
      <c r="O1272" s="526"/>
      <c r="P1272" s="529">
        <v>2977.98</v>
      </c>
    </row>
    <row r="1273" spans="1:16" x14ac:dyDescent="0.25">
      <c r="A1273" s="556"/>
      <c r="B1273" s="557"/>
      <c r="C1273" s="1248" t="s">
        <v>1161</v>
      </c>
      <c r="D1273" s="1248"/>
      <c r="E1273" s="1248"/>
      <c r="F1273" s="1248"/>
      <c r="G1273" s="1248"/>
      <c r="H1273" s="516"/>
      <c r="I1273" s="517"/>
      <c r="J1273" s="517"/>
      <c r="K1273" s="517"/>
      <c r="L1273" s="520"/>
      <c r="M1273" s="517"/>
      <c r="N1273" s="554">
        <v>1198.1400000000001</v>
      </c>
      <c r="O1273" s="517"/>
      <c r="P1273" s="555">
        <v>11538.07</v>
      </c>
    </row>
    <row r="1274" spans="1:16" x14ac:dyDescent="0.25">
      <c r="A1274" s="558"/>
      <c r="B1274" s="559"/>
      <c r="C1274" s="559"/>
      <c r="D1274" s="559"/>
      <c r="E1274" s="559"/>
      <c r="F1274" s="559"/>
      <c r="G1274" s="559"/>
      <c r="H1274" s="560"/>
      <c r="I1274" s="561"/>
      <c r="J1274" s="561"/>
      <c r="K1274" s="561"/>
      <c r="L1274" s="562"/>
      <c r="M1274" s="561"/>
      <c r="N1274" s="562"/>
      <c r="O1274" s="561"/>
      <c r="P1274" s="563"/>
    </row>
    <row r="1275" spans="1:16" x14ac:dyDescent="0.25">
      <c r="A1275" s="514" t="s">
        <v>1649</v>
      </c>
      <c r="B1275" s="515" t="s">
        <v>1369</v>
      </c>
      <c r="C1275" s="1249" t="s">
        <v>1370</v>
      </c>
      <c r="D1275" s="1249"/>
      <c r="E1275" s="1249"/>
      <c r="F1275" s="1249"/>
      <c r="G1275" s="1249"/>
      <c r="H1275" s="516" t="s">
        <v>1164</v>
      </c>
      <c r="I1275" s="517">
        <v>9.9189000000000007</v>
      </c>
      <c r="J1275" s="518">
        <v>1</v>
      </c>
      <c r="K1275" s="568">
        <v>9.9189000000000007</v>
      </c>
      <c r="L1275" s="520"/>
      <c r="M1275" s="517"/>
      <c r="N1275" s="564">
        <v>38730.31</v>
      </c>
      <c r="O1275" s="517"/>
      <c r="P1275" s="555">
        <v>384162.07</v>
      </c>
    </row>
    <row r="1276" spans="1:16" x14ac:dyDescent="0.25">
      <c r="A1276" s="540" t="s">
        <v>1649</v>
      </c>
      <c r="B1276" s="524" t="s">
        <v>1369</v>
      </c>
      <c r="C1276" s="1247" t="s">
        <v>1371</v>
      </c>
      <c r="D1276" s="1247"/>
      <c r="E1276" s="1247"/>
      <c r="F1276" s="1247"/>
      <c r="G1276" s="1247"/>
      <c r="H1276" s="525" t="s">
        <v>1164</v>
      </c>
      <c r="I1276" s="535">
        <v>9.9189000000000007</v>
      </c>
      <c r="J1276" s="526"/>
      <c r="K1276" s="535">
        <v>9.9189000000000007</v>
      </c>
      <c r="L1276" s="534">
        <v>26169.13</v>
      </c>
      <c r="M1276" s="536">
        <v>1.48</v>
      </c>
      <c r="N1276" s="534">
        <v>38730.31</v>
      </c>
      <c r="O1276" s="526"/>
      <c r="P1276" s="529">
        <v>384162.07</v>
      </c>
    </row>
    <row r="1277" spans="1:16" ht="22.5" x14ac:dyDescent="0.25">
      <c r="A1277" s="540" t="s">
        <v>1650</v>
      </c>
      <c r="B1277" s="524" t="s">
        <v>1373</v>
      </c>
      <c r="C1277" s="1247" t="s">
        <v>1303</v>
      </c>
      <c r="D1277" s="1247"/>
      <c r="E1277" s="1247"/>
      <c r="F1277" s="1247"/>
      <c r="G1277" s="1247"/>
      <c r="H1277" s="525" t="s">
        <v>1304</v>
      </c>
      <c r="I1277" s="526"/>
      <c r="J1277" s="526"/>
      <c r="K1277" s="535">
        <v>10.2165</v>
      </c>
      <c r="L1277" s="528"/>
      <c r="M1277" s="526"/>
      <c r="N1277" s="541">
        <v>155.02000000000001</v>
      </c>
      <c r="O1277" s="543">
        <v>-1</v>
      </c>
      <c r="P1277" s="529">
        <v>-1583.76</v>
      </c>
    </row>
    <row r="1278" spans="1:16" ht="22.5" x14ac:dyDescent="0.25">
      <c r="A1278" s="540" t="s">
        <v>1651</v>
      </c>
      <c r="B1278" s="524" t="s">
        <v>1375</v>
      </c>
      <c r="C1278" s="1247" t="s">
        <v>1376</v>
      </c>
      <c r="D1278" s="1247"/>
      <c r="E1278" s="1247"/>
      <c r="F1278" s="1247"/>
      <c r="G1278" s="1247"/>
      <c r="H1278" s="525" t="s">
        <v>1304</v>
      </c>
      <c r="I1278" s="526"/>
      <c r="J1278" s="526"/>
      <c r="K1278" s="535">
        <v>10.2165</v>
      </c>
      <c r="L1278" s="528"/>
      <c r="M1278" s="526"/>
      <c r="N1278" s="541">
        <v>371.13</v>
      </c>
      <c r="O1278" s="526"/>
      <c r="P1278" s="529">
        <v>3791.65</v>
      </c>
    </row>
    <row r="1279" spans="1:16" x14ac:dyDescent="0.25">
      <c r="A1279" s="556"/>
      <c r="B1279" s="557"/>
      <c r="C1279" s="1248" t="s">
        <v>1161</v>
      </c>
      <c r="D1279" s="1248"/>
      <c r="E1279" s="1248"/>
      <c r="F1279" s="1248"/>
      <c r="G1279" s="1248"/>
      <c r="H1279" s="516"/>
      <c r="I1279" s="517"/>
      <c r="J1279" s="517"/>
      <c r="K1279" s="517"/>
      <c r="L1279" s="520"/>
      <c r="M1279" s="517"/>
      <c r="N1279" s="520"/>
      <c r="O1279" s="517"/>
      <c r="P1279" s="555">
        <v>386369.96</v>
      </c>
    </row>
    <row r="1280" spans="1:16" x14ac:dyDescent="0.25">
      <c r="A1280" s="558"/>
      <c r="B1280" s="559"/>
      <c r="C1280" s="559"/>
      <c r="D1280" s="559"/>
      <c r="E1280" s="559"/>
      <c r="F1280" s="559"/>
      <c r="G1280" s="559"/>
      <c r="H1280" s="560"/>
      <c r="I1280" s="561"/>
      <c r="J1280" s="561"/>
      <c r="K1280" s="561"/>
      <c r="L1280" s="562"/>
      <c r="M1280" s="561"/>
      <c r="N1280" s="562"/>
      <c r="O1280" s="561"/>
      <c r="P1280" s="563"/>
    </row>
    <row r="1281" spans="1:16" x14ac:dyDescent="0.25">
      <c r="A1281" s="1251" t="s">
        <v>1652</v>
      </c>
      <c r="B1281" s="1252"/>
      <c r="C1281" s="1252"/>
      <c r="D1281" s="1252"/>
      <c r="E1281" s="1252"/>
      <c r="F1281" s="1252"/>
      <c r="G1281" s="1252"/>
      <c r="H1281" s="1252"/>
      <c r="I1281" s="1252"/>
      <c r="J1281" s="1252"/>
      <c r="K1281" s="1252"/>
      <c r="L1281" s="1252"/>
      <c r="M1281" s="1252"/>
      <c r="N1281" s="1252"/>
      <c r="O1281" s="1252"/>
      <c r="P1281" s="1253"/>
    </row>
    <row r="1282" spans="1:16" x14ac:dyDescent="0.25">
      <c r="A1282" s="514" t="s">
        <v>1653</v>
      </c>
      <c r="B1282" s="515" t="s">
        <v>1654</v>
      </c>
      <c r="C1282" s="1249" t="s">
        <v>1655</v>
      </c>
      <c r="D1282" s="1249"/>
      <c r="E1282" s="1249"/>
      <c r="F1282" s="1249"/>
      <c r="G1282" s="1249"/>
      <c r="H1282" s="516" t="s">
        <v>1232</v>
      </c>
      <c r="I1282" s="517">
        <v>120.32</v>
      </c>
      <c r="J1282" s="518">
        <v>1</v>
      </c>
      <c r="K1282" s="570">
        <v>120.32</v>
      </c>
      <c r="L1282" s="520"/>
      <c r="M1282" s="517"/>
      <c r="N1282" s="521"/>
      <c r="O1282" s="517"/>
      <c r="P1282" s="522"/>
    </row>
    <row r="1283" spans="1:16" x14ac:dyDescent="0.25">
      <c r="A1283" s="523"/>
      <c r="B1283" s="524" t="s">
        <v>23</v>
      </c>
      <c r="C1283" s="1247" t="s">
        <v>1203</v>
      </c>
      <c r="D1283" s="1247"/>
      <c r="E1283" s="1247"/>
      <c r="F1283" s="1247"/>
      <c r="G1283" s="1247"/>
      <c r="H1283" s="525" t="s">
        <v>1148</v>
      </c>
      <c r="I1283" s="526"/>
      <c r="J1283" s="526"/>
      <c r="K1283" s="527">
        <v>1732.6079999999999</v>
      </c>
      <c r="L1283" s="528"/>
      <c r="M1283" s="526"/>
      <c r="N1283" s="528"/>
      <c r="O1283" s="526"/>
      <c r="P1283" s="529">
        <v>544818.59</v>
      </c>
    </row>
    <row r="1284" spans="1:16" x14ac:dyDescent="0.25">
      <c r="A1284" s="530"/>
      <c r="B1284" s="524" t="s">
        <v>1342</v>
      </c>
      <c r="C1284" s="1247" t="s">
        <v>1343</v>
      </c>
      <c r="D1284" s="1247"/>
      <c r="E1284" s="1247"/>
      <c r="F1284" s="1247"/>
      <c r="G1284" s="1247"/>
      <c r="H1284" s="525" t="s">
        <v>1148</v>
      </c>
      <c r="I1284" s="531">
        <v>14.4</v>
      </c>
      <c r="J1284" s="526"/>
      <c r="K1284" s="527">
        <v>1732.6079999999999</v>
      </c>
      <c r="L1284" s="532"/>
      <c r="M1284" s="533"/>
      <c r="N1284" s="534">
        <v>314.45</v>
      </c>
      <c r="O1284" s="526"/>
      <c r="P1284" s="529">
        <v>544818.59</v>
      </c>
    </row>
    <row r="1285" spans="1:16" x14ac:dyDescent="0.25">
      <c r="A1285" s="523"/>
      <c r="B1285" s="524" t="s">
        <v>28</v>
      </c>
      <c r="C1285" s="1247" t="s">
        <v>132</v>
      </c>
      <c r="D1285" s="1247"/>
      <c r="E1285" s="1247"/>
      <c r="F1285" s="1247"/>
      <c r="G1285" s="1247"/>
      <c r="H1285" s="525"/>
      <c r="I1285" s="526"/>
      <c r="J1285" s="526"/>
      <c r="K1285" s="526"/>
      <c r="L1285" s="528"/>
      <c r="M1285" s="526"/>
      <c r="N1285" s="528"/>
      <c r="O1285" s="526"/>
      <c r="P1285" s="529">
        <v>15829.17</v>
      </c>
    </row>
    <row r="1286" spans="1:16" x14ac:dyDescent="0.25">
      <c r="A1286" s="523"/>
      <c r="B1286" s="524"/>
      <c r="C1286" s="1247" t="s">
        <v>1147</v>
      </c>
      <c r="D1286" s="1247"/>
      <c r="E1286" s="1247"/>
      <c r="F1286" s="1247"/>
      <c r="G1286" s="1247"/>
      <c r="H1286" s="525" t="s">
        <v>1148</v>
      </c>
      <c r="I1286" s="526"/>
      <c r="J1286" s="526"/>
      <c r="K1286" s="535">
        <v>8.4223999999999997</v>
      </c>
      <c r="L1286" s="528"/>
      <c r="M1286" s="526"/>
      <c r="N1286" s="528"/>
      <c r="O1286" s="526"/>
      <c r="P1286" s="529">
        <v>3184.55</v>
      </c>
    </row>
    <row r="1287" spans="1:16" x14ac:dyDescent="0.25">
      <c r="A1287" s="530"/>
      <c r="B1287" s="524" t="s">
        <v>1443</v>
      </c>
      <c r="C1287" s="1247" t="s">
        <v>1444</v>
      </c>
      <c r="D1287" s="1247"/>
      <c r="E1287" s="1247"/>
      <c r="F1287" s="1247"/>
      <c r="G1287" s="1247"/>
      <c r="H1287" s="525" t="s">
        <v>1151</v>
      </c>
      <c r="I1287" s="536">
        <v>0.02</v>
      </c>
      <c r="J1287" s="526"/>
      <c r="K1287" s="535">
        <v>2.4064000000000001</v>
      </c>
      <c r="L1287" s="532"/>
      <c r="M1287" s="533"/>
      <c r="N1287" s="534">
        <v>1550.39</v>
      </c>
      <c r="O1287" s="526"/>
      <c r="P1287" s="529">
        <v>3730.86</v>
      </c>
    </row>
    <row r="1288" spans="1:16" x14ac:dyDescent="0.25">
      <c r="A1288" s="540"/>
      <c r="B1288" s="524" t="s">
        <v>1152</v>
      </c>
      <c r="C1288" s="1247" t="s">
        <v>1153</v>
      </c>
      <c r="D1288" s="1247"/>
      <c r="E1288" s="1247"/>
      <c r="F1288" s="1247"/>
      <c r="G1288" s="1247"/>
      <c r="H1288" s="525" t="s">
        <v>1148</v>
      </c>
      <c r="I1288" s="536">
        <v>0.02</v>
      </c>
      <c r="J1288" s="526"/>
      <c r="K1288" s="535">
        <v>2.4064000000000001</v>
      </c>
      <c r="L1288" s="528"/>
      <c r="M1288" s="526"/>
      <c r="N1288" s="541">
        <v>437.08</v>
      </c>
      <c r="O1288" s="526"/>
      <c r="P1288" s="529">
        <v>1051.79</v>
      </c>
    </row>
    <row r="1289" spans="1:16" x14ac:dyDescent="0.25">
      <c r="A1289" s="530"/>
      <c r="B1289" s="524" t="s">
        <v>1287</v>
      </c>
      <c r="C1289" s="1247" t="s">
        <v>1288</v>
      </c>
      <c r="D1289" s="1247"/>
      <c r="E1289" s="1247"/>
      <c r="F1289" s="1247"/>
      <c r="G1289" s="1247"/>
      <c r="H1289" s="525" t="s">
        <v>1151</v>
      </c>
      <c r="I1289" s="536">
        <v>0.03</v>
      </c>
      <c r="J1289" s="526"/>
      <c r="K1289" s="535">
        <v>3.6095999999999999</v>
      </c>
      <c r="L1289" s="532"/>
      <c r="M1289" s="533"/>
      <c r="N1289" s="534">
        <v>1610.79</v>
      </c>
      <c r="O1289" s="526"/>
      <c r="P1289" s="529">
        <v>5814.31</v>
      </c>
    </row>
    <row r="1290" spans="1:16" x14ac:dyDescent="0.25">
      <c r="A1290" s="540"/>
      <c r="B1290" s="524" t="s">
        <v>1191</v>
      </c>
      <c r="C1290" s="1247" t="s">
        <v>1192</v>
      </c>
      <c r="D1290" s="1247"/>
      <c r="E1290" s="1247"/>
      <c r="F1290" s="1247"/>
      <c r="G1290" s="1247"/>
      <c r="H1290" s="525" t="s">
        <v>1148</v>
      </c>
      <c r="I1290" s="536">
        <v>0.03</v>
      </c>
      <c r="J1290" s="526"/>
      <c r="K1290" s="535">
        <v>3.6095999999999999</v>
      </c>
      <c r="L1290" s="528"/>
      <c r="M1290" s="526"/>
      <c r="N1290" s="541">
        <v>373.94</v>
      </c>
      <c r="O1290" s="526"/>
      <c r="P1290" s="529">
        <v>1349.77</v>
      </c>
    </row>
    <row r="1291" spans="1:16" x14ac:dyDescent="0.25">
      <c r="A1291" s="530"/>
      <c r="B1291" s="524" t="s">
        <v>1546</v>
      </c>
      <c r="C1291" s="1247" t="s">
        <v>1547</v>
      </c>
      <c r="D1291" s="1247"/>
      <c r="E1291" s="1247"/>
      <c r="F1291" s="1247"/>
      <c r="G1291" s="1247"/>
      <c r="H1291" s="525" t="s">
        <v>1151</v>
      </c>
      <c r="I1291" s="536">
        <v>0.85</v>
      </c>
      <c r="J1291" s="526"/>
      <c r="K1291" s="527">
        <v>102.27200000000001</v>
      </c>
      <c r="L1291" s="532"/>
      <c r="M1291" s="533"/>
      <c r="N1291" s="534">
        <v>47.5</v>
      </c>
      <c r="O1291" s="526"/>
      <c r="P1291" s="529">
        <v>4857.92</v>
      </c>
    </row>
    <row r="1292" spans="1:16" x14ac:dyDescent="0.25">
      <c r="A1292" s="530"/>
      <c r="B1292" s="524" t="s">
        <v>1445</v>
      </c>
      <c r="C1292" s="1247" t="s">
        <v>1446</v>
      </c>
      <c r="D1292" s="1247"/>
      <c r="E1292" s="1247"/>
      <c r="F1292" s="1247"/>
      <c r="G1292" s="1247"/>
      <c r="H1292" s="525" t="s">
        <v>1151</v>
      </c>
      <c r="I1292" s="536">
        <v>0.02</v>
      </c>
      <c r="J1292" s="526"/>
      <c r="K1292" s="535">
        <v>2.4064000000000001</v>
      </c>
      <c r="L1292" s="538">
        <v>477.92</v>
      </c>
      <c r="M1292" s="539">
        <v>1.24</v>
      </c>
      <c r="N1292" s="534">
        <v>592.62</v>
      </c>
      <c r="O1292" s="526"/>
      <c r="P1292" s="529">
        <v>1426.08</v>
      </c>
    </row>
    <row r="1293" spans="1:16" x14ac:dyDescent="0.25">
      <c r="A1293" s="540"/>
      <c r="B1293" s="524" t="s">
        <v>1208</v>
      </c>
      <c r="C1293" s="1247" t="s">
        <v>1209</v>
      </c>
      <c r="D1293" s="1247"/>
      <c r="E1293" s="1247"/>
      <c r="F1293" s="1247"/>
      <c r="G1293" s="1247"/>
      <c r="H1293" s="525" t="s">
        <v>1148</v>
      </c>
      <c r="I1293" s="536">
        <v>0.02</v>
      </c>
      <c r="J1293" s="526"/>
      <c r="K1293" s="535">
        <v>2.4064000000000001</v>
      </c>
      <c r="L1293" s="528"/>
      <c r="M1293" s="526"/>
      <c r="N1293" s="541">
        <v>325.38</v>
      </c>
      <c r="O1293" s="526"/>
      <c r="P1293" s="573">
        <v>782.99</v>
      </c>
    </row>
    <row r="1294" spans="1:16" x14ac:dyDescent="0.25">
      <c r="A1294" s="523"/>
      <c r="B1294" s="524" t="s">
        <v>36</v>
      </c>
      <c r="C1294" s="1247" t="s">
        <v>134</v>
      </c>
      <c r="D1294" s="1247"/>
      <c r="E1294" s="1247"/>
      <c r="F1294" s="1247"/>
      <c r="G1294" s="1247"/>
      <c r="H1294" s="525"/>
      <c r="I1294" s="526"/>
      <c r="J1294" s="526"/>
      <c r="K1294" s="526"/>
      <c r="L1294" s="528"/>
      <c r="M1294" s="526"/>
      <c r="N1294" s="528"/>
      <c r="O1294" s="526"/>
      <c r="P1294" s="529">
        <v>303856.49</v>
      </c>
    </row>
    <row r="1295" spans="1:16" x14ac:dyDescent="0.25">
      <c r="A1295" s="530"/>
      <c r="B1295" s="524" t="s">
        <v>1656</v>
      </c>
      <c r="C1295" s="1247" t="s">
        <v>1657</v>
      </c>
      <c r="D1295" s="1247"/>
      <c r="E1295" s="1247"/>
      <c r="F1295" s="1247"/>
      <c r="G1295" s="1247"/>
      <c r="H1295" s="525" t="s">
        <v>1164</v>
      </c>
      <c r="I1295" s="536">
        <v>0.06</v>
      </c>
      <c r="J1295" s="526"/>
      <c r="K1295" s="535">
        <v>7.2191999999999998</v>
      </c>
      <c r="L1295" s="542">
        <v>23188.21</v>
      </c>
      <c r="M1295" s="539">
        <v>1.48</v>
      </c>
      <c r="N1295" s="534">
        <v>34318.550000000003</v>
      </c>
      <c r="O1295" s="526"/>
      <c r="P1295" s="529">
        <v>247752.48</v>
      </c>
    </row>
    <row r="1296" spans="1:16" x14ac:dyDescent="0.25">
      <c r="A1296" s="530"/>
      <c r="B1296" s="524" t="s">
        <v>1548</v>
      </c>
      <c r="C1296" s="1247" t="s">
        <v>1549</v>
      </c>
      <c r="D1296" s="1247"/>
      <c r="E1296" s="1247"/>
      <c r="F1296" s="1247"/>
      <c r="G1296" s="1247"/>
      <c r="H1296" s="525" t="s">
        <v>1212</v>
      </c>
      <c r="I1296" s="531">
        <v>0.5</v>
      </c>
      <c r="J1296" s="526"/>
      <c r="K1296" s="536">
        <v>60.16</v>
      </c>
      <c r="L1296" s="538">
        <v>565.20000000000005</v>
      </c>
      <c r="M1296" s="539">
        <v>1.65</v>
      </c>
      <c r="N1296" s="534">
        <v>932.58</v>
      </c>
      <c r="O1296" s="526"/>
      <c r="P1296" s="529">
        <v>56104.01</v>
      </c>
    </row>
    <row r="1297" spans="1:16" x14ac:dyDescent="0.25">
      <c r="A1297" s="544" t="s">
        <v>1239</v>
      </c>
      <c r="B1297" s="545" t="s">
        <v>1658</v>
      </c>
      <c r="C1297" s="1250" t="s">
        <v>1659</v>
      </c>
      <c r="D1297" s="1250"/>
      <c r="E1297" s="1250"/>
      <c r="F1297" s="1250"/>
      <c r="G1297" s="1250"/>
      <c r="H1297" s="546" t="s">
        <v>1164</v>
      </c>
      <c r="I1297" s="589">
        <v>7.14</v>
      </c>
      <c r="J1297" s="548"/>
      <c r="K1297" s="567">
        <v>859.08479999999997</v>
      </c>
      <c r="L1297" s="550"/>
      <c r="M1297" s="548"/>
      <c r="N1297" s="550"/>
      <c r="O1297" s="548"/>
      <c r="P1297" s="551"/>
    </row>
    <row r="1298" spans="1:16" x14ac:dyDescent="0.25">
      <c r="A1298" s="552"/>
      <c r="B1298" s="553"/>
      <c r="C1298" s="1248" t="s">
        <v>1154</v>
      </c>
      <c r="D1298" s="1248"/>
      <c r="E1298" s="1248"/>
      <c r="F1298" s="1248"/>
      <c r="G1298" s="1248"/>
      <c r="H1298" s="516"/>
      <c r="I1298" s="517"/>
      <c r="J1298" s="517"/>
      <c r="K1298" s="517"/>
      <c r="L1298" s="520"/>
      <c r="M1298" s="517"/>
      <c r="N1298" s="554"/>
      <c r="O1298" s="517"/>
      <c r="P1298" s="555">
        <v>867688.8</v>
      </c>
    </row>
    <row r="1299" spans="1:16" ht="22.5" x14ac:dyDescent="0.25">
      <c r="A1299" s="540" t="s">
        <v>1660</v>
      </c>
      <c r="B1299" s="524" t="s">
        <v>1661</v>
      </c>
      <c r="C1299" s="1247" t="s">
        <v>1303</v>
      </c>
      <c r="D1299" s="1247"/>
      <c r="E1299" s="1247"/>
      <c r="F1299" s="1247"/>
      <c r="G1299" s="1247"/>
      <c r="H1299" s="525" t="s">
        <v>1304</v>
      </c>
      <c r="I1299" s="526"/>
      <c r="J1299" s="526"/>
      <c r="K1299" s="535">
        <v>7.2191999999999998</v>
      </c>
      <c r="L1299" s="528"/>
      <c r="M1299" s="526"/>
      <c r="N1299" s="541">
        <v>155.02000000000001</v>
      </c>
      <c r="O1299" s="543">
        <v>-1</v>
      </c>
      <c r="P1299" s="529">
        <v>-1119.1199999999999</v>
      </c>
    </row>
    <row r="1300" spans="1:16" ht="22.5" x14ac:dyDescent="0.25">
      <c r="A1300" s="540" t="s">
        <v>1662</v>
      </c>
      <c r="B1300" s="524" t="s">
        <v>1663</v>
      </c>
      <c r="C1300" s="1247" t="s">
        <v>1376</v>
      </c>
      <c r="D1300" s="1247"/>
      <c r="E1300" s="1247"/>
      <c r="F1300" s="1247"/>
      <c r="G1300" s="1247"/>
      <c r="H1300" s="525" t="s">
        <v>1304</v>
      </c>
      <c r="I1300" s="526"/>
      <c r="J1300" s="526"/>
      <c r="K1300" s="535">
        <v>7.2191999999999998</v>
      </c>
      <c r="L1300" s="528"/>
      <c r="M1300" s="526"/>
      <c r="N1300" s="541">
        <v>371.13</v>
      </c>
      <c r="O1300" s="526"/>
      <c r="P1300" s="529">
        <v>2679.26</v>
      </c>
    </row>
    <row r="1301" spans="1:16" ht="22.5" x14ac:dyDescent="0.25">
      <c r="A1301" s="540" t="s">
        <v>1664</v>
      </c>
      <c r="B1301" s="524" t="s">
        <v>1665</v>
      </c>
      <c r="C1301" s="1247" t="s">
        <v>1303</v>
      </c>
      <c r="D1301" s="1247"/>
      <c r="E1301" s="1247"/>
      <c r="F1301" s="1247"/>
      <c r="G1301" s="1247"/>
      <c r="H1301" s="525" t="s">
        <v>1304</v>
      </c>
      <c r="I1301" s="526"/>
      <c r="J1301" s="526"/>
      <c r="K1301" s="527">
        <v>96.256</v>
      </c>
      <c r="L1301" s="528"/>
      <c r="M1301" s="526"/>
      <c r="N1301" s="541">
        <v>155.02000000000001</v>
      </c>
      <c r="O1301" s="543">
        <v>-1</v>
      </c>
      <c r="P1301" s="529">
        <v>-14921.61</v>
      </c>
    </row>
    <row r="1302" spans="1:16" ht="22.5" x14ac:dyDescent="0.25">
      <c r="A1302" s="540" t="s">
        <v>1666</v>
      </c>
      <c r="B1302" s="524" t="s">
        <v>1667</v>
      </c>
      <c r="C1302" s="1247" t="s">
        <v>1306</v>
      </c>
      <c r="D1302" s="1247"/>
      <c r="E1302" s="1247"/>
      <c r="F1302" s="1247"/>
      <c r="G1302" s="1247"/>
      <c r="H1302" s="525" t="s">
        <v>1304</v>
      </c>
      <c r="I1302" s="526"/>
      <c r="J1302" s="526"/>
      <c r="K1302" s="527">
        <v>96.256</v>
      </c>
      <c r="L1302" s="528"/>
      <c r="M1302" s="526"/>
      <c r="N1302" s="541">
        <v>298.58</v>
      </c>
      <c r="O1302" s="526"/>
      <c r="P1302" s="529">
        <v>28740.12</v>
      </c>
    </row>
    <row r="1303" spans="1:16" x14ac:dyDescent="0.25">
      <c r="A1303" s="540"/>
      <c r="B1303" s="524"/>
      <c r="C1303" s="1247" t="s">
        <v>1155</v>
      </c>
      <c r="D1303" s="1247"/>
      <c r="E1303" s="1247"/>
      <c r="F1303" s="1247"/>
      <c r="G1303" s="1247"/>
      <c r="H1303" s="525"/>
      <c r="I1303" s="526"/>
      <c r="J1303" s="526"/>
      <c r="K1303" s="526"/>
      <c r="L1303" s="528"/>
      <c r="M1303" s="526"/>
      <c r="N1303" s="528"/>
      <c r="O1303" s="526"/>
      <c r="P1303" s="529">
        <v>548003.14</v>
      </c>
    </row>
    <row r="1304" spans="1:16" x14ac:dyDescent="0.25">
      <c r="A1304" s="540"/>
      <c r="B1304" s="524" t="s">
        <v>1555</v>
      </c>
      <c r="C1304" s="1247" t="s">
        <v>1556</v>
      </c>
      <c r="D1304" s="1247"/>
      <c r="E1304" s="1247"/>
      <c r="F1304" s="1247"/>
      <c r="G1304" s="1247"/>
      <c r="H1304" s="525" t="s">
        <v>1158</v>
      </c>
      <c r="I1304" s="543">
        <v>113</v>
      </c>
      <c r="J1304" s="526"/>
      <c r="K1304" s="543">
        <v>113</v>
      </c>
      <c r="L1304" s="528"/>
      <c r="M1304" s="526"/>
      <c r="N1304" s="528"/>
      <c r="O1304" s="526"/>
      <c r="P1304" s="529">
        <v>619243.55000000005</v>
      </c>
    </row>
    <row r="1305" spans="1:16" x14ac:dyDescent="0.25">
      <c r="A1305" s="540"/>
      <c r="B1305" s="524" t="s">
        <v>1557</v>
      </c>
      <c r="C1305" s="1247" t="s">
        <v>1558</v>
      </c>
      <c r="D1305" s="1247"/>
      <c r="E1305" s="1247"/>
      <c r="F1305" s="1247"/>
      <c r="G1305" s="1247"/>
      <c r="H1305" s="525" t="s">
        <v>1158</v>
      </c>
      <c r="I1305" s="543">
        <v>77</v>
      </c>
      <c r="J1305" s="526"/>
      <c r="K1305" s="543">
        <v>77</v>
      </c>
      <c r="L1305" s="528"/>
      <c r="M1305" s="526"/>
      <c r="N1305" s="528"/>
      <c r="O1305" s="526"/>
      <c r="P1305" s="529">
        <v>421962.42</v>
      </c>
    </row>
    <row r="1306" spans="1:16" x14ac:dyDescent="0.25">
      <c r="A1306" s="556"/>
      <c r="B1306" s="557"/>
      <c r="C1306" s="1248" t="s">
        <v>1161</v>
      </c>
      <c r="D1306" s="1248"/>
      <c r="E1306" s="1248"/>
      <c r="F1306" s="1248"/>
      <c r="G1306" s="1248"/>
      <c r="H1306" s="516"/>
      <c r="I1306" s="517"/>
      <c r="J1306" s="517"/>
      <c r="K1306" s="517"/>
      <c r="L1306" s="520"/>
      <c r="M1306" s="517"/>
      <c r="N1306" s="554">
        <v>15992.96</v>
      </c>
      <c r="O1306" s="517"/>
      <c r="P1306" s="555">
        <v>1924273.42</v>
      </c>
    </row>
    <row r="1307" spans="1:16" x14ac:dyDescent="0.25">
      <c r="A1307" s="558"/>
      <c r="B1307" s="559"/>
      <c r="C1307" s="559"/>
      <c r="D1307" s="559"/>
      <c r="E1307" s="559"/>
      <c r="F1307" s="559"/>
      <c r="G1307" s="559"/>
      <c r="H1307" s="560"/>
      <c r="I1307" s="561"/>
      <c r="J1307" s="561"/>
      <c r="K1307" s="561"/>
      <c r="L1307" s="562"/>
      <c r="M1307" s="561"/>
      <c r="N1307" s="562"/>
      <c r="O1307" s="561"/>
      <c r="P1307" s="563"/>
    </row>
    <row r="1308" spans="1:16" x14ac:dyDescent="0.25">
      <c r="A1308" s="514" t="s">
        <v>1668</v>
      </c>
      <c r="B1308" s="515" t="s">
        <v>1669</v>
      </c>
      <c r="C1308" s="1249" t="s">
        <v>1670</v>
      </c>
      <c r="D1308" s="1249"/>
      <c r="E1308" s="1249"/>
      <c r="F1308" s="1249"/>
      <c r="G1308" s="1249"/>
      <c r="H1308" s="516" t="s">
        <v>1164</v>
      </c>
      <c r="I1308" s="517">
        <v>859.08479999999997</v>
      </c>
      <c r="J1308" s="518">
        <v>1</v>
      </c>
      <c r="K1308" s="568">
        <v>859.08479999999997</v>
      </c>
      <c r="L1308" s="554">
        <v>6305.6</v>
      </c>
      <c r="M1308" s="570">
        <v>1.25</v>
      </c>
      <c r="N1308" s="564">
        <v>7882</v>
      </c>
      <c r="O1308" s="517"/>
      <c r="P1308" s="555">
        <v>6771306.3899999997</v>
      </c>
    </row>
    <row r="1309" spans="1:16" x14ac:dyDescent="0.25">
      <c r="A1309" s="556"/>
      <c r="B1309" s="557"/>
      <c r="C1309" s="1248" t="s">
        <v>1161</v>
      </c>
      <c r="D1309" s="1248"/>
      <c r="E1309" s="1248"/>
      <c r="F1309" s="1248"/>
      <c r="G1309" s="1248"/>
      <c r="H1309" s="516"/>
      <c r="I1309" s="517"/>
      <c r="J1309" s="517"/>
      <c r="K1309" s="517"/>
      <c r="L1309" s="520"/>
      <c r="M1309" s="517"/>
      <c r="N1309" s="520"/>
      <c r="O1309" s="517"/>
      <c r="P1309" s="555">
        <v>6771306.3899999997</v>
      </c>
    </row>
    <row r="1310" spans="1:16" x14ac:dyDescent="0.25">
      <c r="A1310" s="558"/>
      <c r="B1310" s="559"/>
      <c r="C1310" s="559"/>
      <c r="D1310" s="559"/>
      <c r="E1310" s="559"/>
      <c r="F1310" s="559"/>
      <c r="G1310" s="559"/>
      <c r="H1310" s="560"/>
      <c r="I1310" s="561"/>
      <c r="J1310" s="561"/>
      <c r="K1310" s="561"/>
      <c r="L1310" s="562"/>
      <c r="M1310" s="561"/>
      <c r="N1310" s="562"/>
      <c r="O1310" s="561"/>
      <c r="P1310" s="563"/>
    </row>
    <row r="1311" spans="1:16" x14ac:dyDescent="0.25">
      <c r="A1311" s="514" t="s">
        <v>1671</v>
      </c>
      <c r="B1311" s="515" t="s">
        <v>1672</v>
      </c>
      <c r="C1311" s="1249" t="s">
        <v>1673</v>
      </c>
      <c r="D1311" s="1249"/>
      <c r="E1311" s="1249"/>
      <c r="F1311" s="1249"/>
      <c r="G1311" s="1249"/>
      <c r="H1311" s="516" t="s">
        <v>1232</v>
      </c>
      <c r="I1311" s="517">
        <v>120.32</v>
      </c>
      <c r="J1311" s="518">
        <v>2</v>
      </c>
      <c r="K1311" s="570">
        <v>240.64</v>
      </c>
      <c r="L1311" s="520"/>
      <c r="M1311" s="517"/>
      <c r="N1311" s="521"/>
      <c r="O1311" s="517"/>
      <c r="P1311" s="522"/>
    </row>
    <row r="1312" spans="1:16" x14ac:dyDescent="0.25">
      <c r="A1312" s="523"/>
      <c r="B1312" s="524" t="s">
        <v>23</v>
      </c>
      <c r="C1312" s="1247" t="s">
        <v>1203</v>
      </c>
      <c r="D1312" s="1247"/>
      <c r="E1312" s="1247"/>
      <c r="F1312" s="1247"/>
      <c r="G1312" s="1247"/>
      <c r="H1312" s="525" t="s">
        <v>1148</v>
      </c>
      <c r="I1312" s="526"/>
      <c r="J1312" s="526"/>
      <c r="K1312" s="535">
        <v>558.28480000000002</v>
      </c>
      <c r="L1312" s="528"/>
      <c r="M1312" s="526"/>
      <c r="N1312" s="528"/>
      <c r="O1312" s="526"/>
      <c r="P1312" s="529">
        <v>175552.66</v>
      </c>
    </row>
    <row r="1313" spans="1:16" x14ac:dyDescent="0.25">
      <c r="A1313" s="530"/>
      <c r="B1313" s="524" t="s">
        <v>1342</v>
      </c>
      <c r="C1313" s="1247" t="s">
        <v>1343</v>
      </c>
      <c r="D1313" s="1247"/>
      <c r="E1313" s="1247"/>
      <c r="F1313" s="1247"/>
      <c r="G1313" s="1247"/>
      <c r="H1313" s="525" t="s">
        <v>1148</v>
      </c>
      <c r="I1313" s="536">
        <v>2.3199999999999998</v>
      </c>
      <c r="J1313" s="526"/>
      <c r="K1313" s="535">
        <v>558.28480000000002</v>
      </c>
      <c r="L1313" s="532"/>
      <c r="M1313" s="533"/>
      <c r="N1313" s="534">
        <v>314.45</v>
      </c>
      <c r="O1313" s="526"/>
      <c r="P1313" s="529">
        <v>175552.66</v>
      </c>
    </row>
    <row r="1314" spans="1:16" x14ac:dyDescent="0.25">
      <c r="A1314" s="523"/>
      <c r="B1314" s="524" t="s">
        <v>28</v>
      </c>
      <c r="C1314" s="1247" t="s">
        <v>132</v>
      </c>
      <c r="D1314" s="1247"/>
      <c r="E1314" s="1247"/>
      <c r="F1314" s="1247"/>
      <c r="G1314" s="1247"/>
      <c r="H1314" s="525"/>
      <c r="I1314" s="526"/>
      <c r="J1314" s="526"/>
      <c r="K1314" s="526"/>
      <c r="L1314" s="528"/>
      <c r="M1314" s="526"/>
      <c r="N1314" s="528"/>
      <c r="O1314" s="526"/>
      <c r="P1314" s="529">
        <v>1600.26</v>
      </c>
    </row>
    <row r="1315" spans="1:16" x14ac:dyDescent="0.25">
      <c r="A1315" s="530"/>
      <c r="B1315" s="524" t="s">
        <v>1546</v>
      </c>
      <c r="C1315" s="1247" t="s">
        <v>1547</v>
      </c>
      <c r="D1315" s="1247"/>
      <c r="E1315" s="1247"/>
      <c r="F1315" s="1247"/>
      <c r="G1315" s="1247"/>
      <c r="H1315" s="525" t="s">
        <v>1151</v>
      </c>
      <c r="I1315" s="536">
        <v>0.14000000000000001</v>
      </c>
      <c r="J1315" s="526"/>
      <c r="K1315" s="535">
        <v>33.689599999999999</v>
      </c>
      <c r="L1315" s="532"/>
      <c r="M1315" s="533"/>
      <c r="N1315" s="534">
        <v>47.5</v>
      </c>
      <c r="O1315" s="526"/>
      <c r="P1315" s="529">
        <v>1600.26</v>
      </c>
    </row>
    <row r="1316" spans="1:16" x14ac:dyDescent="0.25">
      <c r="A1316" s="544" t="s">
        <v>1239</v>
      </c>
      <c r="B1316" s="545" t="s">
        <v>1658</v>
      </c>
      <c r="C1316" s="1250" t="s">
        <v>1659</v>
      </c>
      <c r="D1316" s="1250"/>
      <c r="E1316" s="1250"/>
      <c r="F1316" s="1250"/>
      <c r="G1316" s="1250"/>
      <c r="H1316" s="546" t="s">
        <v>1164</v>
      </c>
      <c r="I1316" s="589">
        <v>1.21</v>
      </c>
      <c r="J1316" s="548"/>
      <c r="K1316" s="567">
        <v>291.17439999999999</v>
      </c>
      <c r="L1316" s="550"/>
      <c r="M1316" s="548"/>
      <c r="N1316" s="550"/>
      <c r="O1316" s="548"/>
      <c r="P1316" s="551"/>
    </row>
    <row r="1317" spans="1:16" x14ac:dyDescent="0.25">
      <c r="A1317" s="552"/>
      <c r="B1317" s="553"/>
      <c r="C1317" s="1248" t="s">
        <v>1154</v>
      </c>
      <c r="D1317" s="1248"/>
      <c r="E1317" s="1248"/>
      <c r="F1317" s="1248"/>
      <c r="G1317" s="1248"/>
      <c r="H1317" s="516"/>
      <c r="I1317" s="517"/>
      <c r="J1317" s="517"/>
      <c r="K1317" s="517"/>
      <c r="L1317" s="520"/>
      <c r="M1317" s="517"/>
      <c r="N1317" s="554"/>
      <c r="O1317" s="517"/>
      <c r="P1317" s="555">
        <v>177152.92</v>
      </c>
    </row>
    <row r="1318" spans="1:16" x14ac:dyDescent="0.25">
      <c r="A1318" s="540"/>
      <c r="B1318" s="524"/>
      <c r="C1318" s="1247" t="s">
        <v>1155</v>
      </c>
      <c r="D1318" s="1247"/>
      <c r="E1318" s="1247"/>
      <c r="F1318" s="1247"/>
      <c r="G1318" s="1247"/>
      <c r="H1318" s="525"/>
      <c r="I1318" s="526"/>
      <c r="J1318" s="526"/>
      <c r="K1318" s="526"/>
      <c r="L1318" s="528"/>
      <c r="M1318" s="526"/>
      <c r="N1318" s="528"/>
      <c r="O1318" s="526"/>
      <c r="P1318" s="529">
        <v>175552.66</v>
      </c>
    </row>
    <row r="1319" spans="1:16" x14ac:dyDescent="0.25">
      <c r="A1319" s="540"/>
      <c r="B1319" s="524" t="s">
        <v>1555</v>
      </c>
      <c r="C1319" s="1247" t="s">
        <v>1556</v>
      </c>
      <c r="D1319" s="1247"/>
      <c r="E1319" s="1247"/>
      <c r="F1319" s="1247"/>
      <c r="G1319" s="1247"/>
      <c r="H1319" s="525" t="s">
        <v>1158</v>
      </c>
      <c r="I1319" s="543">
        <v>113</v>
      </c>
      <c r="J1319" s="526"/>
      <c r="K1319" s="543">
        <v>113</v>
      </c>
      <c r="L1319" s="528"/>
      <c r="M1319" s="526"/>
      <c r="N1319" s="528"/>
      <c r="O1319" s="526"/>
      <c r="P1319" s="529">
        <v>198374.51</v>
      </c>
    </row>
    <row r="1320" spans="1:16" x14ac:dyDescent="0.25">
      <c r="A1320" s="540"/>
      <c r="B1320" s="524" t="s">
        <v>1557</v>
      </c>
      <c r="C1320" s="1247" t="s">
        <v>1558</v>
      </c>
      <c r="D1320" s="1247"/>
      <c r="E1320" s="1247"/>
      <c r="F1320" s="1247"/>
      <c r="G1320" s="1247"/>
      <c r="H1320" s="525" t="s">
        <v>1158</v>
      </c>
      <c r="I1320" s="543">
        <v>77</v>
      </c>
      <c r="J1320" s="526"/>
      <c r="K1320" s="543">
        <v>77</v>
      </c>
      <c r="L1320" s="528"/>
      <c r="M1320" s="526"/>
      <c r="N1320" s="528"/>
      <c r="O1320" s="526"/>
      <c r="P1320" s="529">
        <v>135175.54999999999</v>
      </c>
    </row>
    <row r="1321" spans="1:16" x14ac:dyDescent="0.25">
      <c r="A1321" s="556"/>
      <c r="B1321" s="557"/>
      <c r="C1321" s="1248" t="s">
        <v>1161</v>
      </c>
      <c r="D1321" s="1248"/>
      <c r="E1321" s="1248"/>
      <c r="F1321" s="1248"/>
      <c r="G1321" s="1248"/>
      <c r="H1321" s="516"/>
      <c r="I1321" s="517"/>
      <c r="J1321" s="517"/>
      <c r="K1321" s="517"/>
      <c r="L1321" s="520"/>
      <c r="M1321" s="517"/>
      <c r="N1321" s="554">
        <v>2122.27</v>
      </c>
      <c r="O1321" s="517"/>
      <c r="P1321" s="555">
        <v>510702.98</v>
      </c>
    </row>
    <row r="1322" spans="1:16" x14ac:dyDescent="0.25">
      <c r="A1322" s="558"/>
      <c r="B1322" s="559"/>
      <c r="C1322" s="559"/>
      <c r="D1322" s="559"/>
      <c r="E1322" s="559"/>
      <c r="F1322" s="559"/>
      <c r="G1322" s="559"/>
      <c r="H1322" s="560"/>
      <c r="I1322" s="561"/>
      <c r="J1322" s="561"/>
      <c r="K1322" s="561"/>
      <c r="L1322" s="562"/>
      <c r="M1322" s="561"/>
      <c r="N1322" s="562"/>
      <c r="O1322" s="561"/>
      <c r="P1322" s="563"/>
    </row>
    <row r="1323" spans="1:16" x14ac:dyDescent="0.25">
      <c r="A1323" s="514" t="s">
        <v>1674</v>
      </c>
      <c r="B1323" s="515" t="s">
        <v>1669</v>
      </c>
      <c r="C1323" s="1249" t="s">
        <v>1670</v>
      </c>
      <c r="D1323" s="1249"/>
      <c r="E1323" s="1249"/>
      <c r="F1323" s="1249"/>
      <c r="G1323" s="1249"/>
      <c r="H1323" s="516" t="s">
        <v>1164</v>
      </c>
      <c r="I1323" s="517">
        <v>291.17439999999999</v>
      </c>
      <c r="J1323" s="518">
        <v>1</v>
      </c>
      <c r="K1323" s="568">
        <v>291.17439999999999</v>
      </c>
      <c r="L1323" s="554">
        <v>6305.6</v>
      </c>
      <c r="M1323" s="570">
        <v>1.25</v>
      </c>
      <c r="N1323" s="564">
        <v>7882</v>
      </c>
      <c r="O1323" s="517"/>
      <c r="P1323" s="555">
        <v>2295036.62</v>
      </c>
    </row>
    <row r="1324" spans="1:16" x14ac:dyDescent="0.25">
      <c r="A1324" s="556"/>
      <c r="B1324" s="557"/>
      <c r="C1324" s="1248" t="s">
        <v>1161</v>
      </c>
      <c r="D1324" s="1248"/>
      <c r="E1324" s="1248"/>
      <c r="F1324" s="1248"/>
      <c r="G1324" s="1248"/>
      <c r="H1324" s="516"/>
      <c r="I1324" s="517"/>
      <c r="J1324" s="517"/>
      <c r="K1324" s="517"/>
      <c r="L1324" s="520"/>
      <c r="M1324" s="517"/>
      <c r="N1324" s="520"/>
      <c r="O1324" s="517"/>
      <c r="P1324" s="555">
        <v>2295036.62</v>
      </c>
    </row>
    <row r="1325" spans="1:16" x14ac:dyDescent="0.25">
      <c r="A1325" s="558"/>
      <c r="B1325" s="559"/>
      <c r="C1325" s="559"/>
      <c r="D1325" s="559"/>
      <c r="E1325" s="559"/>
      <c r="F1325" s="559"/>
      <c r="G1325" s="559"/>
      <c r="H1325" s="560"/>
      <c r="I1325" s="561"/>
      <c r="J1325" s="561"/>
      <c r="K1325" s="561"/>
      <c r="L1325" s="562"/>
      <c r="M1325" s="561"/>
      <c r="N1325" s="562"/>
      <c r="O1325" s="561"/>
      <c r="P1325" s="563"/>
    </row>
    <row r="1326" spans="1:16" x14ac:dyDescent="0.25">
      <c r="A1326" s="1251" t="s">
        <v>1675</v>
      </c>
      <c r="B1326" s="1252"/>
      <c r="C1326" s="1252"/>
      <c r="D1326" s="1252"/>
      <c r="E1326" s="1252"/>
      <c r="F1326" s="1252"/>
      <c r="G1326" s="1252"/>
      <c r="H1326" s="1252"/>
      <c r="I1326" s="1252"/>
      <c r="J1326" s="1252"/>
      <c r="K1326" s="1252"/>
      <c r="L1326" s="1252"/>
      <c r="M1326" s="1252"/>
      <c r="N1326" s="1252"/>
      <c r="O1326" s="1252"/>
      <c r="P1326" s="1253"/>
    </row>
    <row r="1327" spans="1:16" x14ac:dyDescent="0.25">
      <c r="A1327" s="514" t="s">
        <v>1676</v>
      </c>
      <c r="B1327" s="515" t="s">
        <v>1230</v>
      </c>
      <c r="C1327" s="1249" t="s">
        <v>1231</v>
      </c>
      <c r="D1327" s="1249"/>
      <c r="E1327" s="1249"/>
      <c r="F1327" s="1249"/>
      <c r="G1327" s="1249"/>
      <c r="H1327" s="516" t="s">
        <v>1232</v>
      </c>
      <c r="I1327" s="517">
        <v>2963.76</v>
      </c>
      <c r="J1327" s="518">
        <v>1</v>
      </c>
      <c r="K1327" s="570">
        <v>2963.76</v>
      </c>
      <c r="L1327" s="520"/>
      <c r="M1327" s="517"/>
      <c r="N1327" s="521"/>
      <c r="O1327" s="517"/>
      <c r="P1327" s="522"/>
    </row>
    <row r="1328" spans="1:16" x14ac:dyDescent="0.25">
      <c r="A1328" s="523"/>
      <c r="B1328" s="524" t="s">
        <v>28</v>
      </c>
      <c r="C1328" s="1247" t="s">
        <v>132</v>
      </c>
      <c r="D1328" s="1247"/>
      <c r="E1328" s="1247"/>
      <c r="F1328" s="1247"/>
      <c r="G1328" s="1247"/>
      <c r="H1328" s="525"/>
      <c r="I1328" s="526"/>
      <c r="J1328" s="526"/>
      <c r="K1328" s="526"/>
      <c r="L1328" s="528"/>
      <c r="M1328" s="526"/>
      <c r="N1328" s="528"/>
      <c r="O1328" s="526"/>
      <c r="P1328" s="529">
        <v>10655670.939999999</v>
      </c>
    </row>
    <row r="1329" spans="1:16" x14ac:dyDescent="0.25">
      <c r="A1329" s="523"/>
      <c r="B1329" s="524"/>
      <c r="C1329" s="1247" t="s">
        <v>1147</v>
      </c>
      <c r="D1329" s="1247"/>
      <c r="E1329" s="1247"/>
      <c r="F1329" s="1247"/>
      <c r="G1329" s="1247"/>
      <c r="H1329" s="525" t="s">
        <v>1148</v>
      </c>
      <c r="I1329" s="526"/>
      <c r="J1329" s="526"/>
      <c r="K1329" s="535">
        <v>6401.7215999999999</v>
      </c>
      <c r="L1329" s="528"/>
      <c r="M1329" s="526"/>
      <c r="N1329" s="528"/>
      <c r="O1329" s="526"/>
      <c r="P1329" s="529">
        <v>2786836.56</v>
      </c>
    </row>
    <row r="1330" spans="1:16" x14ac:dyDescent="0.25">
      <c r="A1330" s="530"/>
      <c r="B1330" s="524" t="s">
        <v>1233</v>
      </c>
      <c r="C1330" s="1247" t="s">
        <v>1234</v>
      </c>
      <c r="D1330" s="1247"/>
      <c r="E1330" s="1247"/>
      <c r="F1330" s="1247"/>
      <c r="G1330" s="1247"/>
      <c r="H1330" s="525" t="s">
        <v>1151</v>
      </c>
      <c r="I1330" s="536">
        <v>0.06</v>
      </c>
      <c r="J1330" s="526"/>
      <c r="K1330" s="535">
        <v>177.82560000000001</v>
      </c>
      <c r="L1330" s="538">
        <v>828.16</v>
      </c>
      <c r="M1330" s="539">
        <v>1.36</v>
      </c>
      <c r="N1330" s="534">
        <v>1126.3</v>
      </c>
      <c r="O1330" s="526"/>
      <c r="P1330" s="529">
        <v>200284.97</v>
      </c>
    </row>
    <row r="1331" spans="1:16" x14ac:dyDescent="0.25">
      <c r="A1331" s="540"/>
      <c r="B1331" s="524" t="s">
        <v>1191</v>
      </c>
      <c r="C1331" s="1247" t="s">
        <v>1192</v>
      </c>
      <c r="D1331" s="1247"/>
      <c r="E1331" s="1247"/>
      <c r="F1331" s="1247"/>
      <c r="G1331" s="1247"/>
      <c r="H1331" s="525" t="s">
        <v>1148</v>
      </c>
      <c r="I1331" s="536">
        <v>0.06</v>
      </c>
      <c r="J1331" s="526"/>
      <c r="K1331" s="535">
        <v>177.82560000000001</v>
      </c>
      <c r="L1331" s="528"/>
      <c r="M1331" s="526"/>
      <c r="N1331" s="541">
        <v>373.94</v>
      </c>
      <c r="O1331" s="526"/>
      <c r="P1331" s="529">
        <v>66496.100000000006</v>
      </c>
    </row>
    <row r="1332" spans="1:16" x14ac:dyDescent="0.25">
      <c r="A1332" s="530"/>
      <c r="B1332" s="524" t="s">
        <v>1149</v>
      </c>
      <c r="C1332" s="1247" t="s">
        <v>1150</v>
      </c>
      <c r="D1332" s="1247"/>
      <c r="E1332" s="1247"/>
      <c r="F1332" s="1247"/>
      <c r="G1332" s="1247"/>
      <c r="H1332" s="525" t="s">
        <v>1151</v>
      </c>
      <c r="I1332" s="531">
        <v>2.1</v>
      </c>
      <c r="J1332" s="526"/>
      <c r="K1332" s="527">
        <v>6223.8959999999997</v>
      </c>
      <c r="L1332" s="532"/>
      <c r="M1332" s="533"/>
      <c r="N1332" s="534">
        <v>1491.17</v>
      </c>
      <c r="O1332" s="526"/>
      <c r="P1332" s="529">
        <v>9280887</v>
      </c>
    </row>
    <row r="1333" spans="1:16" x14ac:dyDescent="0.25">
      <c r="A1333" s="540"/>
      <c r="B1333" s="524" t="s">
        <v>1152</v>
      </c>
      <c r="C1333" s="1247" t="s">
        <v>1153</v>
      </c>
      <c r="D1333" s="1247"/>
      <c r="E1333" s="1247"/>
      <c r="F1333" s="1247"/>
      <c r="G1333" s="1247"/>
      <c r="H1333" s="525" t="s">
        <v>1148</v>
      </c>
      <c r="I1333" s="531">
        <v>2.1</v>
      </c>
      <c r="J1333" s="526"/>
      <c r="K1333" s="527">
        <v>6223.8959999999997</v>
      </c>
      <c r="L1333" s="528"/>
      <c r="M1333" s="526"/>
      <c r="N1333" s="541">
        <v>437.08</v>
      </c>
      <c r="O1333" s="526"/>
      <c r="P1333" s="529">
        <v>2720340.46</v>
      </c>
    </row>
    <row r="1334" spans="1:16" x14ac:dyDescent="0.25">
      <c r="A1334" s="530"/>
      <c r="B1334" s="524" t="s">
        <v>1235</v>
      </c>
      <c r="C1334" s="1247" t="s">
        <v>1236</v>
      </c>
      <c r="D1334" s="1247"/>
      <c r="E1334" s="1247"/>
      <c r="F1334" s="1247"/>
      <c r="G1334" s="1247"/>
      <c r="H1334" s="525" t="s">
        <v>1151</v>
      </c>
      <c r="I1334" s="536">
        <v>0.38</v>
      </c>
      <c r="J1334" s="526"/>
      <c r="K1334" s="535">
        <v>1126.2288000000001</v>
      </c>
      <c r="L1334" s="538">
        <v>847.85</v>
      </c>
      <c r="M1334" s="539">
        <v>1.23</v>
      </c>
      <c r="N1334" s="534">
        <v>1042.8599999999999</v>
      </c>
      <c r="O1334" s="526"/>
      <c r="P1334" s="529">
        <v>1174498.97</v>
      </c>
    </row>
    <row r="1335" spans="1:16" x14ac:dyDescent="0.25">
      <c r="A1335" s="523"/>
      <c r="B1335" s="524" t="s">
        <v>36</v>
      </c>
      <c r="C1335" s="1247" t="s">
        <v>134</v>
      </c>
      <c r="D1335" s="1247"/>
      <c r="E1335" s="1247"/>
      <c r="F1335" s="1247"/>
      <c r="G1335" s="1247"/>
      <c r="H1335" s="525"/>
      <c r="I1335" s="526"/>
      <c r="J1335" s="526"/>
      <c r="K1335" s="526"/>
      <c r="L1335" s="528"/>
      <c r="M1335" s="526"/>
      <c r="N1335" s="528"/>
      <c r="O1335" s="526"/>
      <c r="P1335" s="529">
        <v>488557.05</v>
      </c>
    </row>
    <row r="1336" spans="1:16" x14ac:dyDescent="0.25">
      <c r="A1336" s="530"/>
      <c r="B1336" s="524" t="s">
        <v>1237</v>
      </c>
      <c r="C1336" s="1247" t="s">
        <v>1238</v>
      </c>
      <c r="D1336" s="1247"/>
      <c r="E1336" s="1247"/>
      <c r="F1336" s="1247"/>
      <c r="G1336" s="1247"/>
      <c r="H1336" s="525" t="s">
        <v>1164</v>
      </c>
      <c r="I1336" s="535">
        <v>3.3999999999999998E-3</v>
      </c>
      <c r="J1336" s="526"/>
      <c r="K1336" s="574">
        <v>10.076784</v>
      </c>
      <c r="L1336" s="542">
        <v>33436.85</v>
      </c>
      <c r="M1336" s="539">
        <v>1.45</v>
      </c>
      <c r="N1336" s="534">
        <v>48483.43</v>
      </c>
      <c r="O1336" s="526"/>
      <c r="P1336" s="529">
        <v>488557.05</v>
      </c>
    </row>
    <row r="1337" spans="1:16" x14ac:dyDescent="0.25">
      <c r="A1337" s="544" t="s">
        <v>1239</v>
      </c>
      <c r="B1337" s="545" t="s">
        <v>1240</v>
      </c>
      <c r="C1337" s="1250" t="s">
        <v>1241</v>
      </c>
      <c r="D1337" s="1250"/>
      <c r="E1337" s="1250"/>
      <c r="F1337" s="1250"/>
      <c r="G1337" s="1250"/>
      <c r="H1337" s="546" t="s">
        <v>1212</v>
      </c>
      <c r="I1337" s="566">
        <v>15.8</v>
      </c>
      <c r="J1337" s="548"/>
      <c r="K1337" s="549">
        <v>46827.408000000003</v>
      </c>
      <c r="L1337" s="550"/>
      <c r="M1337" s="548"/>
      <c r="N1337" s="550"/>
      <c r="O1337" s="548"/>
      <c r="P1337" s="551"/>
    </row>
    <row r="1338" spans="1:16" x14ac:dyDescent="0.25">
      <c r="A1338" s="544" t="s">
        <v>1239</v>
      </c>
      <c r="B1338" s="545" t="s">
        <v>1242</v>
      </c>
      <c r="C1338" s="1250" t="s">
        <v>1243</v>
      </c>
      <c r="D1338" s="1250"/>
      <c r="E1338" s="1250"/>
      <c r="F1338" s="1250"/>
      <c r="G1338" s="1250"/>
      <c r="H1338" s="546" t="s">
        <v>1244</v>
      </c>
      <c r="I1338" s="566">
        <v>2.7</v>
      </c>
      <c r="J1338" s="548"/>
      <c r="K1338" s="549">
        <v>8002.152</v>
      </c>
      <c r="L1338" s="550"/>
      <c r="M1338" s="548"/>
      <c r="N1338" s="550"/>
      <c r="O1338" s="548"/>
      <c r="P1338" s="551"/>
    </row>
    <row r="1339" spans="1:16" x14ac:dyDescent="0.25">
      <c r="A1339" s="552"/>
      <c r="B1339" s="553"/>
      <c r="C1339" s="1248" t="s">
        <v>1154</v>
      </c>
      <c r="D1339" s="1248"/>
      <c r="E1339" s="1248"/>
      <c r="F1339" s="1248"/>
      <c r="G1339" s="1248"/>
      <c r="H1339" s="516"/>
      <c r="I1339" s="517"/>
      <c r="J1339" s="517"/>
      <c r="K1339" s="517"/>
      <c r="L1339" s="520"/>
      <c r="M1339" s="517"/>
      <c r="N1339" s="554"/>
      <c r="O1339" s="517"/>
      <c r="P1339" s="555">
        <v>13931064.550000001</v>
      </c>
    </row>
    <row r="1340" spans="1:16" x14ac:dyDescent="0.25">
      <c r="A1340" s="540"/>
      <c r="B1340" s="524"/>
      <c r="C1340" s="1247" t="s">
        <v>1155</v>
      </c>
      <c r="D1340" s="1247"/>
      <c r="E1340" s="1247"/>
      <c r="F1340" s="1247"/>
      <c r="G1340" s="1247"/>
      <c r="H1340" s="525"/>
      <c r="I1340" s="526"/>
      <c r="J1340" s="526"/>
      <c r="K1340" s="526"/>
      <c r="L1340" s="528"/>
      <c r="M1340" s="526"/>
      <c r="N1340" s="528"/>
      <c r="O1340" s="526"/>
      <c r="P1340" s="529">
        <v>2786836.56</v>
      </c>
    </row>
    <row r="1341" spans="1:16" x14ac:dyDescent="0.25">
      <c r="A1341" s="540"/>
      <c r="B1341" s="524" t="s">
        <v>1222</v>
      </c>
      <c r="C1341" s="1247" t="s">
        <v>1223</v>
      </c>
      <c r="D1341" s="1247"/>
      <c r="E1341" s="1247"/>
      <c r="F1341" s="1247"/>
      <c r="G1341" s="1247"/>
      <c r="H1341" s="525" t="s">
        <v>1158</v>
      </c>
      <c r="I1341" s="543">
        <v>89</v>
      </c>
      <c r="J1341" s="526"/>
      <c r="K1341" s="543">
        <v>89</v>
      </c>
      <c r="L1341" s="528"/>
      <c r="M1341" s="526"/>
      <c r="N1341" s="528"/>
      <c r="O1341" s="526"/>
      <c r="P1341" s="529">
        <v>2480284.54</v>
      </c>
    </row>
    <row r="1342" spans="1:16" x14ac:dyDescent="0.25">
      <c r="A1342" s="540"/>
      <c r="B1342" s="524" t="s">
        <v>1224</v>
      </c>
      <c r="C1342" s="1247" t="s">
        <v>1225</v>
      </c>
      <c r="D1342" s="1247"/>
      <c r="E1342" s="1247"/>
      <c r="F1342" s="1247"/>
      <c r="G1342" s="1247"/>
      <c r="H1342" s="525" t="s">
        <v>1158</v>
      </c>
      <c r="I1342" s="543">
        <v>41</v>
      </c>
      <c r="J1342" s="526"/>
      <c r="K1342" s="543">
        <v>41</v>
      </c>
      <c r="L1342" s="528"/>
      <c r="M1342" s="526"/>
      <c r="N1342" s="528"/>
      <c r="O1342" s="526"/>
      <c r="P1342" s="529">
        <v>1142602.99</v>
      </c>
    </row>
    <row r="1343" spans="1:16" x14ac:dyDescent="0.25">
      <c r="A1343" s="556"/>
      <c r="B1343" s="557"/>
      <c r="C1343" s="1248" t="s">
        <v>1161</v>
      </c>
      <c r="D1343" s="1248"/>
      <c r="E1343" s="1248"/>
      <c r="F1343" s="1248"/>
      <c r="G1343" s="1248"/>
      <c r="H1343" s="516"/>
      <c r="I1343" s="517"/>
      <c r="J1343" s="517"/>
      <c r="K1343" s="517"/>
      <c r="L1343" s="520"/>
      <c r="M1343" s="517"/>
      <c r="N1343" s="554">
        <v>5922.87</v>
      </c>
      <c r="O1343" s="517"/>
      <c r="P1343" s="555">
        <v>17553952.079999998</v>
      </c>
    </row>
    <row r="1344" spans="1:16" x14ac:dyDescent="0.25">
      <c r="A1344" s="558"/>
      <c r="B1344" s="559"/>
      <c r="C1344" s="559"/>
      <c r="D1344" s="559"/>
      <c r="E1344" s="559"/>
      <c r="F1344" s="559"/>
      <c r="G1344" s="559"/>
      <c r="H1344" s="560"/>
      <c r="I1344" s="561"/>
      <c r="J1344" s="561"/>
      <c r="K1344" s="561"/>
      <c r="L1344" s="562"/>
      <c r="M1344" s="561"/>
      <c r="N1344" s="562"/>
      <c r="O1344" s="561"/>
      <c r="P1344" s="563"/>
    </row>
    <row r="1345" spans="1:16" x14ac:dyDescent="0.25">
      <c r="A1345" s="514" t="s">
        <v>1677</v>
      </c>
      <c r="B1345" s="515" t="s">
        <v>1678</v>
      </c>
      <c r="C1345" s="1249" t="s">
        <v>1241</v>
      </c>
      <c r="D1345" s="1249"/>
      <c r="E1345" s="1249"/>
      <c r="F1345" s="1249"/>
      <c r="G1345" s="1249"/>
      <c r="H1345" s="516" t="s">
        <v>1212</v>
      </c>
      <c r="I1345" s="517">
        <v>26422.6</v>
      </c>
      <c r="J1345" s="518">
        <v>1</v>
      </c>
      <c r="K1345" s="571">
        <v>26422.6</v>
      </c>
      <c r="L1345" s="554">
        <v>1062.45</v>
      </c>
      <c r="M1345" s="570">
        <v>0.99</v>
      </c>
      <c r="N1345" s="564">
        <v>1051.83</v>
      </c>
      <c r="O1345" s="517"/>
      <c r="P1345" s="555">
        <v>27792083.359999999</v>
      </c>
    </row>
    <row r="1346" spans="1:16" x14ac:dyDescent="0.25">
      <c r="A1346" s="556"/>
      <c r="B1346" s="557"/>
      <c r="C1346" s="1248" t="s">
        <v>1161</v>
      </c>
      <c r="D1346" s="1248"/>
      <c r="E1346" s="1248"/>
      <c r="F1346" s="1248"/>
      <c r="G1346" s="1248"/>
      <c r="H1346" s="516"/>
      <c r="I1346" s="517"/>
      <c r="J1346" s="517"/>
      <c r="K1346" s="517"/>
      <c r="L1346" s="520"/>
      <c r="M1346" s="517"/>
      <c r="N1346" s="520"/>
      <c r="O1346" s="517"/>
      <c r="P1346" s="555">
        <v>27792083.359999999</v>
      </c>
    </row>
    <row r="1347" spans="1:16" x14ac:dyDescent="0.25">
      <c r="A1347" s="558"/>
      <c r="B1347" s="559"/>
      <c r="C1347" s="559"/>
      <c r="D1347" s="559"/>
      <c r="E1347" s="559"/>
      <c r="F1347" s="559"/>
      <c r="G1347" s="559"/>
      <c r="H1347" s="560"/>
      <c r="I1347" s="561"/>
      <c r="J1347" s="561"/>
      <c r="K1347" s="561"/>
      <c r="L1347" s="562"/>
      <c r="M1347" s="561"/>
      <c r="N1347" s="562"/>
      <c r="O1347" s="561"/>
      <c r="P1347" s="563"/>
    </row>
    <row r="1348" spans="1:16" x14ac:dyDescent="0.25">
      <c r="A1348" s="514" t="s">
        <v>1679</v>
      </c>
      <c r="B1348" s="515" t="s">
        <v>1246</v>
      </c>
      <c r="C1348" s="1249" t="s">
        <v>1247</v>
      </c>
      <c r="D1348" s="1249"/>
      <c r="E1348" s="1249"/>
      <c r="F1348" s="1249"/>
      <c r="G1348" s="1249"/>
      <c r="H1348" s="516" t="s">
        <v>1244</v>
      </c>
      <c r="I1348" s="517">
        <v>8002.15</v>
      </c>
      <c r="J1348" s="518">
        <v>1</v>
      </c>
      <c r="K1348" s="570">
        <v>8002.15</v>
      </c>
      <c r="L1348" s="593">
        <v>149.15</v>
      </c>
      <c r="M1348" s="570">
        <v>1.1599999999999999</v>
      </c>
      <c r="N1348" s="572">
        <v>173.01</v>
      </c>
      <c r="O1348" s="517"/>
      <c r="P1348" s="555">
        <v>1384451.97</v>
      </c>
    </row>
    <row r="1349" spans="1:16" x14ac:dyDescent="0.25">
      <c r="A1349" s="556"/>
      <c r="B1349" s="557"/>
      <c r="C1349" s="1248" t="s">
        <v>1161</v>
      </c>
      <c r="D1349" s="1248"/>
      <c r="E1349" s="1248"/>
      <c r="F1349" s="1248"/>
      <c r="G1349" s="1248"/>
      <c r="H1349" s="516"/>
      <c r="I1349" s="517"/>
      <c r="J1349" s="517"/>
      <c r="K1349" s="517"/>
      <c r="L1349" s="520"/>
      <c r="M1349" s="517"/>
      <c r="N1349" s="520"/>
      <c r="O1349" s="517"/>
      <c r="P1349" s="555">
        <v>1384451.97</v>
      </c>
    </row>
    <row r="1350" spans="1:16" x14ac:dyDescent="0.25">
      <c r="A1350" s="558"/>
      <c r="B1350" s="559"/>
      <c r="C1350" s="559"/>
      <c r="D1350" s="559"/>
      <c r="E1350" s="559"/>
      <c r="F1350" s="559"/>
      <c r="G1350" s="559"/>
      <c r="H1350" s="560"/>
      <c r="I1350" s="561"/>
      <c r="J1350" s="561"/>
      <c r="K1350" s="561"/>
      <c r="L1350" s="562"/>
      <c r="M1350" s="561"/>
      <c r="N1350" s="562"/>
      <c r="O1350" s="561"/>
      <c r="P1350" s="563"/>
    </row>
    <row r="1351" spans="1:16" x14ac:dyDescent="0.25">
      <c r="A1351" s="514" t="s">
        <v>1680</v>
      </c>
      <c r="B1351" s="515" t="s">
        <v>1681</v>
      </c>
      <c r="C1351" s="1249" t="s">
        <v>1682</v>
      </c>
      <c r="D1351" s="1249"/>
      <c r="E1351" s="1249"/>
      <c r="F1351" s="1249"/>
      <c r="G1351" s="1249"/>
      <c r="H1351" s="516" t="s">
        <v>1232</v>
      </c>
      <c r="I1351" s="517">
        <v>151.15180000000001</v>
      </c>
      <c r="J1351" s="518">
        <v>1</v>
      </c>
      <c r="K1351" s="568">
        <v>151.15180000000001</v>
      </c>
      <c r="L1351" s="520"/>
      <c r="M1351" s="517"/>
      <c r="N1351" s="521"/>
      <c r="O1351" s="517"/>
      <c r="P1351" s="522"/>
    </row>
    <row r="1352" spans="1:16" x14ac:dyDescent="0.25">
      <c r="A1352" s="523"/>
      <c r="B1352" s="524" t="s">
        <v>23</v>
      </c>
      <c r="C1352" s="1247" t="s">
        <v>1203</v>
      </c>
      <c r="D1352" s="1247"/>
      <c r="E1352" s="1247"/>
      <c r="F1352" s="1247"/>
      <c r="G1352" s="1247"/>
      <c r="H1352" s="525" t="s">
        <v>1148</v>
      </c>
      <c r="I1352" s="526"/>
      <c r="J1352" s="526"/>
      <c r="K1352" s="574">
        <v>240.33136200000001</v>
      </c>
      <c r="L1352" s="528"/>
      <c r="M1352" s="526"/>
      <c r="N1352" s="528"/>
      <c r="O1352" s="526"/>
      <c r="P1352" s="529">
        <v>58357.26</v>
      </c>
    </row>
    <row r="1353" spans="1:16" x14ac:dyDescent="0.25">
      <c r="A1353" s="530"/>
      <c r="B1353" s="524" t="s">
        <v>1204</v>
      </c>
      <c r="C1353" s="1247" t="s">
        <v>1205</v>
      </c>
      <c r="D1353" s="1247"/>
      <c r="E1353" s="1247"/>
      <c r="F1353" s="1247"/>
      <c r="G1353" s="1247"/>
      <c r="H1353" s="525" t="s">
        <v>1148</v>
      </c>
      <c r="I1353" s="536">
        <v>1.59</v>
      </c>
      <c r="J1353" s="526"/>
      <c r="K1353" s="574">
        <v>240.33136200000001</v>
      </c>
      <c r="L1353" s="532"/>
      <c r="M1353" s="533"/>
      <c r="N1353" s="534">
        <v>242.82</v>
      </c>
      <c r="O1353" s="526"/>
      <c r="P1353" s="529">
        <v>58357.26</v>
      </c>
    </row>
    <row r="1354" spans="1:16" x14ac:dyDescent="0.25">
      <c r="A1354" s="523"/>
      <c r="B1354" s="524" t="s">
        <v>28</v>
      </c>
      <c r="C1354" s="1247" t="s">
        <v>132</v>
      </c>
      <c r="D1354" s="1247"/>
      <c r="E1354" s="1247"/>
      <c r="F1354" s="1247"/>
      <c r="G1354" s="1247"/>
      <c r="H1354" s="525"/>
      <c r="I1354" s="526"/>
      <c r="J1354" s="526"/>
      <c r="K1354" s="526"/>
      <c r="L1354" s="528"/>
      <c r="M1354" s="526"/>
      <c r="N1354" s="528"/>
      <c r="O1354" s="526"/>
      <c r="P1354" s="529">
        <v>344420.36</v>
      </c>
    </row>
    <row r="1355" spans="1:16" x14ac:dyDescent="0.25">
      <c r="A1355" s="523"/>
      <c r="B1355" s="524"/>
      <c r="C1355" s="1247" t="s">
        <v>1147</v>
      </c>
      <c r="D1355" s="1247"/>
      <c r="E1355" s="1247"/>
      <c r="F1355" s="1247"/>
      <c r="G1355" s="1247"/>
      <c r="H1355" s="525" t="s">
        <v>1148</v>
      </c>
      <c r="I1355" s="526"/>
      <c r="J1355" s="526"/>
      <c r="K1355" s="574">
        <v>259.98109599999998</v>
      </c>
      <c r="L1355" s="528"/>
      <c r="M1355" s="526"/>
      <c r="N1355" s="528"/>
      <c r="O1355" s="526"/>
      <c r="P1355" s="529">
        <v>84592.65</v>
      </c>
    </row>
    <row r="1356" spans="1:16" x14ac:dyDescent="0.25">
      <c r="A1356" s="530"/>
      <c r="B1356" s="524" t="s">
        <v>1206</v>
      </c>
      <c r="C1356" s="1247" t="s">
        <v>1207</v>
      </c>
      <c r="D1356" s="1247"/>
      <c r="E1356" s="1247"/>
      <c r="F1356" s="1247"/>
      <c r="G1356" s="1247"/>
      <c r="H1356" s="525" t="s">
        <v>1151</v>
      </c>
      <c r="I1356" s="536">
        <v>1.72</v>
      </c>
      <c r="J1356" s="526"/>
      <c r="K1356" s="574">
        <v>259.98109599999998</v>
      </c>
      <c r="L1356" s="542">
        <v>1043.1400000000001</v>
      </c>
      <c r="M1356" s="539">
        <v>1.27</v>
      </c>
      <c r="N1356" s="534">
        <v>1324.79</v>
      </c>
      <c r="O1356" s="526"/>
      <c r="P1356" s="529">
        <v>344420.36</v>
      </c>
    </row>
    <row r="1357" spans="1:16" x14ac:dyDescent="0.25">
      <c r="A1357" s="540"/>
      <c r="B1357" s="524" t="s">
        <v>1208</v>
      </c>
      <c r="C1357" s="1247" t="s">
        <v>1209</v>
      </c>
      <c r="D1357" s="1247"/>
      <c r="E1357" s="1247"/>
      <c r="F1357" s="1247"/>
      <c r="G1357" s="1247"/>
      <c r="H1357" s="525" t="s">
        <v>1148</v>
      </c>
      <c r="I1357" s="536">
        <v>1.72</v>
      </c>
      <c r="J1357" s="526"/>
      <c r="K1357" s="574">
        <v>259.98109599999998</v>
      </c>
      <c r="L1357" s="528"/>
      <c r="M1357" s="526"/>
      <c r="N1357" s="541">
        <v>325.38</v>
      </c>
      <c r="O1357" s="526"/>
      <c r="P1357" s="529">
        <v>84592.65</v>
      </c>
    </row>
    <row r="1358" spans="1:16" x14ac:dyDescent="0.25">
      <c r="A1358" s="523"/>
      <c r="B1358" s="524" t="s">
        <v>36</v>
      </c>
      <c r="C1358" s="1247" t="s">
        <v>134</v>
      </c>
      <c r="D1358" s="1247"/>
      <c r="E1358" s="1247"/>
      <c r="F1358" s="1247"/>
      <c r="G1358" s="1247"/>
      <c r="H1358" s="525"/>
      <c r="I1358" s="526"/>
      <c r="J1358" s="526"/>
      <c r="K1358" s="526"/>
      <c r="L1358" s="528"/>
      <c r="M1358" s="526"/>
      <c r="N1358" s="528"/>
      <c r="O1358" s="526"/>
      <c r="P1358" s="529">
        <v>7708.74</v>
      </c>
    </row>
    <row r="1359" spans="1:16" x14ac:dyDescent="0.25">
      <c r="A1359" s="530"/>
      <c r="B1359" s="524" t="s">
        <v>1210</v>
      </c>
      <c r="C1359" s="1247" t="s">
        <v>1211</v>
      </c>
      <c r="D1359" s="1247"/>
      <c r="E1359" s="1247"/>
      <c r="F1359" s="1247"/>
      <c r="G1359" s="1247"/>
      <c r="H1359" s="525" t="s">
        <v>1212</v>
      </c>
      <c r="I1359" s="531">
        <v>5.0999999999999996</v>
      </c>
      <c r="J1359" s="526"/>
      <c r="K1359" s="537">
        <v>770.87418000000002</v>
      </c>
      <c r="L1359" s="538">
        <v>35.71</v>
      </c>
      <c r="M1359" s="539">
        <v>0.28000000000000003</v>
      </c>
      <c r="N1359" s="534">
        <v>10</v>
      </c>
      <c r="O1359" s="526"/>
      <c r="P1359" s="529">
        <v>7708.74</v>
      </c>
    </row>
    <row r="1360" spans="1:16" x14ac:dyDescent="0.25">
      <c r="A1360" s="552"/>
      <c r="B1360" s="553"/>
      <c r="C1360" s="1248" t="s">
        <v>1154</v>
      </c>
      <c r="D1360" s="1248"/>
      <c r="E1360" s="1248"/>
      <c r="F1360" s="1248"/>
      <c r="G1360" s="1248"/>
      <c r="H1360" s="516"/>
      <c r="I1360" s="517"/>
      <c r="J1360" s="517"/>
      <c r="K1360" s="517"/>
      <c r="L1360" s="520"/>
      <c r="M1360" s="517"/>
      <c r="N1360" s="554"/>
      <c r="O1360" s="517"/>
      <c r="P1360" s="555">
        <v>495079.01</v>
      </c>
    </row>
    <row r="1361" spans="1:16" x14ac:dyDescent="0.25">
      <c r="A1361" s="540"/>
      <c r="B1361" s="524"/>
      <c r="C1361" s="1247" t="s">
        <v>1155</v>
      </c>
      <c r="D1361" s="1247"/>
      <c r="E1361" s="1247"/>
      <c r="F1361" s="1247"/>
      <c r="G1361" s="1247"/>
      <c r="H1361" s="525"/>
      <c r="I1361" s="526"/>
      <c r="J1361" s="526"/>
      <c r="K1361" s="526"/>
      <c r="L1361" s="528"/>
      <c r="M1361" s="526"/>
      <c r="N1361" s="528"/>
      <c r="O1361" s="526"/>
      <c r="P1361" s="529">
        <v>142949.91</v>
      </c>
    </row>
    <row r="1362" spans="1:16" x14ac:dyDescent="0.25">
      <c r="A1362" s="540"/>
      <c r="B1362" s="524" t="s">
        <v>1222</v>
      </c>
      <c r="C1362" s="1247" t="s">
        <v>1223</v>
      </c>
      <c r="D1362" s="1247"/>
      <c r="E1362" s="1247"/>
      <c r="F1362" s="1247"/>
      <c r="G1362" s="1247"/>
      <c r="H1362" s="525" t="s">
        <v>1158</v>
      </c>
      <c r="I1362" s="543">
        <v>89</v>
      </c>
      <c r="J1362" s="526"/>
      <c r="K1362" s="543">
        <v>89</v>
      </c>
      <c r="L1362" s="528"/>
      <c r="M1362" s="526"/>
      <c r="N1362" s="528"/>
      <c r="O1362" s="526"/>
      <c r="P1362" s="529">
        <v>127225.42</v>
      </c>
    </row>
    <row r="1363" spans="1:16" x14ac:dyDescent="0.25">
      <c r="A1363" s="540"/>
      <c r="B1363" s="524" t="s">
        <v>1224</v>
      </c>
      <c r="C1363" s="1247" t="s">
        <v>1225</v>
      </c>
      <c r="D1363" s="1247"/>
      <c r="E1363" s="1247"/>
      <c r="F1363" s="1247"/>
      <c r="G1363" s="1247"/>
      <c r="H1363" s="525" t="s">
        <v>1158</v>
      </c>
      <c r="I1363" s="543">
        <v>41</v>
      </c>
      <c r="J1363" s="526"/>
      <c r="K1363" s="543">
        <v>41</v>
      </c>
      <c r="L1363" s="528"/>
      <c r="M1363" s="526"/>
      <c r="N1363" s="528"/>
      <c r="O1363" s="526"/>
      <c r="P1363" s="529">
        <v>58609.46</v>
      </c>
    </row>
    <row r="1364" spans="1:16" x14ac:dyDescent="0.25">
      <c r="A1364" s="556"/>
      <c r="B1364" s="557"/>
      <c r="C1364" s="1248" t="s">
        <v>1161</v>
      </c>
      <c r="D1364" s="1248"/>
      <c r="E1364" s="1248"/>
      <c r="F1364" s="1248"/>
      <c r="G1364" s="1248"/>
      <c r="H1364" s="516"/>
      <c r="I1364" s="517"/>
      <c r="J1364" s="517"/>
      <c r="K1364" s="517"/>
      <c r="L1364" s="520"/>
      <c r="M1364" s="517"/>
      <c r="N1364" s="554">
        <v>4504.83</v>
      </c>
      <c r="O1364" s="517"/>
      <c r="P1364" s="555">
        <v>680913.89</v>
      </c>
    </row>
    <row r="1365" spans="1:16" x14ac:dyDescent="0.25">
      <c r="A1365" s="558"/>
      <c r="B1365" s="559"/>
      <c r="C1365" s="559"/>
      <c r="D1365" s="559"/>
      <c r="E1365" s="559"/>
      <c r="F1365" s="559"/>
      <c r="G1365" s="559"/>
      <c r="H1365" s="560"/>
      <c r="I1365" s="561"/>
      <c r="J1365" s="561"/>
      <c r="K1365" s="561"/>
      <c r="L1365" s="562"/>
      <c r="M1365" s="561"/>
      <c r="N1365" s="562"/>
      <c r="O1365" s="561"/>
      <c r="P1365" s="563"/>
    </row>
    <row r="1366" spans="1:16" x14ac:dyDescent="0.25">
      <c r="A1366" s="514" t="s">
        <v>1683</v>
      </c>
      <c r="B1366" s="515" t="s">
        <v>1144</v>
      </c>
      <c r="C1366" s="1249" t="s">
        <v>1145</v>
      </c>
      <c r="D1366" s="1249"/>
      <c r="E1366" s="1249"/>
      <c r="F1366" s="1249"/>
      <c r="G1366" s="1249"/>
      <c r="H1366" s="516" t="s">
        <v>1146</v>
      </c>
      <c r="I1366" s="517">
        <v>2.992</v>
      </c>
      <c r="J1366" s="518">
        <v>1</v>
      </c>
      <c r="K1366" s="519">
        <v>2.992</v>
      </c>
      <c r="L1366" s="520"/>
      <c r="M1366" s="517"/>
      <c r="N1366" s="521"/>
      <c r="O1366" s="517"/>
      <c r="P1366" s="522"/>
    </row>
    <row r="1367" spans="1:16" x14ac:dyDescent="0.25">
      <c r="A1367" s="523"/>
      <c r="B1367" s="524" t="s">
        <v>28</v>
      </c>
      <c r="C1367" s="1247" t="s">
        <v>132</v>
      </c>
      <c r="D1367" s="1247"/>
      <c r="E1367" s="1247"/>
      <c r="F1367" s="1247"/>
      <c r="G1367" s="1247"/>
      <c r="H1367" s="525"/>
      <c r="I1367" s="526"/>
      <c r="J1367" s="526"/>
      <c r="K1367" s="526"/>
      <c r="L1367" s="528"/>
      <c r="M1367" s="526"/>
      <c r="N1367" s="528"/>
      <c r="O1367" s="526"/>
      <c r="P1367" s="529">
        <v>107077.94</v>
      </c>
    </row>
    <row r="1368" spans="1:16" x14ac:dyDescent="0.25">
      <c r="A1368" s="523"/>
      <c r="B1368" s="524"/>
      <c r="C1368" s="1247" t="s">
        <v>1147</v>
      </c>
      <c r="D1368" s="1247"/>
      <c r="E1368" s="1247"/>
      <c r="F1368" s="1247"/>
      <c r="G1368" s="1247"/>
      <c r="H1368" s="525" t="s">
        <v>1148</v>
      </c>
      <c r="I1368" s="526"/>
      <c r="J1368" s="526"/>
      <c r="K1368" s="527">
        <v>71.808000000000007</v>
      </c>
      <c r="L1368" s="528"/>
      <c r="M1368" s="526"/>
      <c r="N1368" s="528"/>
      <c r="O1368" s="526"/>
      <c r="P1368" s="529">
        <v>31385.84</v>
      </c>
    </row>
    <row r="1369" spans="1:16" x14ac:dyDescent="0.25">
      <c r="A1369" s="530"/>
      <c r="B1369" s="524" t="s">
        <v>1149</v>
      </c>
      <c r="C1369" s="1247" t="s">
        <v>1150</v>
      </c>
      <c r="D1369" s="1247"/>
      <c r="E1369" s="1247"/>
      <c r="F1369" s="1247"/>
      <c r="G1369" s="1247"/>
      <c r="H1369" s="525" t="s">
        <v>1151</v>
      </c>
      <c r="I1369" s="543">
        <v>24</v>
      </c>
      <c r="J1369" s="526"/>
      <c r="K1369" s="527">
        <v>71.808000000000007</v>
      </c>
      <c r="L1369" s="532"/>
      <c r="M1369" s="533"/>
      <c r="N1369" s="534">
        <v>1491.17</v>
      </c>
      <c r="O1369" s="526"/>
      <c r="P1369" s="529">
        <v>107077.94</v>
      </c>
    </row>
    <row r="1370" spans="1:16" x14ac:dyDescent="0.25">
      <c r="A1370" s="540"/>
      <c r="B1370" s="524" t="s">
        <v>1152</v>
      </c>
      <c r="C1370" s="1247" t="s">
        <v>1153</v>
      </c>
      <c r="D1370" s="1247"/>
      <c r="E1370" s="1247"/>
      <c r="F1370" s="1247"/>
      <c r="G1370" s="1247"/>
      <c r="H1370" s="525" t="s">
        <v>1148</v>
      </c>
      <c r="I1370" s="543">
        <v>24</v>
      </c>
      <c r="J1370" s="526"/>
      <c r="K1370" s="527">
        <v>71.808000000000007</v>
      </c>
      <c r="L1370" s="528"/>
      <c r="M1370" s="526"/>
      <c r="N1370" s="541">
        <v>437.08</v>
      </c>
      <c r="O1370" s="526"/>
      <c r="P1370" s="529">
        <v>31385.84</v>
      </c>
    </row>
    <row r="1371" spans="1:16" x14ac:dyDescent="0.25">
      <c r="A1371" s="552"/>
      <c r="B1371" s="553"/>
      <c r="C1371" s="1248" t="s">
        <v>1154</v>
      </c>
      <c r="D1371" s="1248"/>
      <c r="E1371" s="1248"/>
      <c r="F1371" s="1248"/>
      <c r="G1371" s="1248"/>
      <c r="H1371" s="516"/>
      <c r="I1371" s="517"/>
      <c r="J1371" s="517"/>
      <c r="K1371" s="517"/>
      <c r="L1371" s="520"/>
      <c r="M1371" s="517"/>
      <c r="N1371" s="554"/>
      <c r="O1371" s="517"/>
      <c r="P1371" s="555">
        <v>138463.78</v>
      </c>
    </row>
    <row r="1372" spans="1:16" x14ac:dyDescent="0.25">
      <c r="A1372" s="540"/>
      <c r="B1372" s="524"/>
      <c r="C1372" s="1247" t="s">
        <v>1155</v>
      </c>
      <c r="D1372" s="1247"/>
      <c r="E1372" s="1247"/>
      <c r="F1372" s="1247"/>
      <c r="G1372" s="1247"/>
      <c r="H1372" s="525"/>
      <c r="I1372" s="526"/>
      <c r="J1372" s="526"/>
      <c r="K1372" s="526"/>
      <c r="L1372" s="528"/>
      <c r="M1372" s="526"/>
      <c r="N1372" s="528"/>
      <c r="O1372" s="526"/>
      <c r="P1372" s="529">
        <v>31385.84</v>
      </c>
    </row>
    <row r="1373" spans="1:16" x14ac:dyDescent="0.25">
      <c r="A1373" s="540"/>
      <c r="B1373" s="524" t="s">
        <v>1156</v>
      </c>
      <c r="C1373" s="1247" t="s">
        <v>1157</v>
      </c>
      <c r="D1373" s="1247"/>
      <c r="E1373" s="1247"/>
      <c r="F1373" s="1247"/>
      <c r="G1373" s="1247"/>
      <c r="H1373" s="525" t="s">
        <v>1158</v>
      </c>
      <c r="I1373" s="543">
        <v>92</v>
      </c>
      <c r="J1373" s="526"/>
      <c r="K1373" s="543">
        <v>92</v>
      </c>
      <c r="L1373" s="528"/>
      <c r="M1373" s="526"/>
      <c r="N1373" s="528"/>
      <c r="O1373" s="526"/>
      <c r="P1373" s="529">
        <v>28874.97</v>
      </c>
    </row>
    <row r="1374" spans="1:16" x14ac:dyDescent="0.25">
      <c r="A1374" s="540"/>
      <c r="B1374" s="524" t="s">
        <v>1159</v>
      </c>
      <c r="C1374" s="1247" t="s">
        <v>1160</v>
      </c>
      <c r="D1374" s="1247"/>
      <c r="E1374" s="1247"/>
      <c r="F1374" s="1247"/>
      <c r="G1374" s="1247"/>
      <c r="H1374" s="525" t="s">
        <v>1158</v>
      </c>
      <c r="I1374" s="543">
        <v>46</v>
      </c>
      <c r="J1374" s="526"/>
      <c r="K1374" s="543">
        <v>46</v>
      </c>
      <c r="L1374" s="528"/>
      <c r="M1374" s="526"/>
      <c r="N1374" s="528"/>
      <c r="O1374" s="526"/>
      <c r="P1374" s="529">
        <v>14437.49</v>
      </c>
    </row>
    <row r="1375" spans="1:16" x14ac:dyDescent="0.25">
      <c r="A1375" s="556"/>
      <c r="B1375" s="557"/>
      <c r="C1375" s="1248" t="s">
        <v>1161</v>
      </c>
      <c r="D1375" s="1248"/>
      <c r="E1375" s="1248"/>
      <c r="F1375" s="1248"/>
      <c r="G1375" s="1248"/>
      <c r="H1375" s="516"/>
      <c r="I1375" s="517"/>
      <c r="J1375" s="517"/>
      <c r="K1375" s="517"/>
      <c r="L1375" s="520"/>
      <c r="M1375" s="517"/>
      <c r="N1375" s="554">
        <v>60754.09</v>
      </c>
      <c r="O1375" s="517"/>
      <c r="P1375" s="555">
        <v>181776.24</v>
      </c>
    </row>
    <row r="1376" spans="1:16" x14ac:dyDescent="0.25">
      <c r="A1376" s="558"/>
      <c r="B1376" s="559"/>
      <c r="C1376" s="559"/>
      <c r="D1376" s="559"/>
      <c r="E1376" s="559"/>
      <c r="F1376" s="559"/>
      <c r="G1376" s="559"/>
      <c r="H1376" s="560"/>
      <c r="I1376" s="561"/>
      <c r="J1376" s="561"/>
      <c r="K1376" s="561"/>
      <c r="L1376" s="562"/>
      <c r="M1376" s="561"/>
      <c r="N1376" s="562"/>
      <c r="O1376" s="561"/>
      <c r="P1376" s="563"/>
    </row>
    <row r="1377" spans="1:16" x14ac:dyDescent="0.25">
      <c r="A1377" s="514" t="s">
        <v>1684</v>
      </c>
      <c r="B1377" s="515" t="s">
        <v>1162</v>
      </c>
      <c r="C1377" s="1249" t="s">
        <v>1163</v>
      </c>
      <c r="D1377" s="1249"/>
      <c r="E1377" s="1249"/>
      <c r="F1377" s="1249"/>
      <c r="G1377" s="1249"/>
      <c r="H1377" s="516" t="s">
        <v>1164</v>
      </c>
      <c r="I1377" s="517">
        <v>3590.4</v>
      </c>
      <c r="J1377" s="518">
        <v>1</v>
      </c>
      <c r="K1377" s="571">
        <v>3590.4</v>
      </c>
      <c r="L1377" s="520"/>
      <c r="M1377" s="517"/>
      <c r="N1377" s="572">
        <v>76.260000000000005</v>
      </c>
      <c r="O1377" s="517"/>
      <c r="P1377" s="555">
        <v>273803.90000000002</v>
      </c>
    </row>
    <row r="1378" spans="1:16" x14ac:dyDescent="0.25">
      <c r="A1378" s="556"/>
      <c r="B1378" s="557"/>
      <c r="C1378" s="1248" t="s">
        <v>1161</v>
      </c>
      <c r="D1378" s="1248"/>
      <c r="E1378" s="1248"/>
      <c r="F1378" s="1248"/>
      <c r="G1378" s="1248"/>
      <c r="H1378" s="516"/>
      <c r="I1378" s="517"/>
      <c r="J1378" s="517"/>
      <c r="K1378" s="517"/>
      <c r="L1378" s="520"/>
      <c r="M1378" s="517"/>
      <c r="N1378" s="520"/>
      <c r="O1378" s="517"/>
      <c r="P1378" s="555">
        <v>273803.90000000002</v>
      </c>
    </row>
    <row r="1379" spans="1:16" x14ac:dyDescent="0.25">
      <c r="A1379" s="558"/>
      <c r="B1379" s="559"/>
      <c r="C1379" s="559"/>
      <c r="D1379" s="559"/>
      <c r="E1379" s="559"/>
      <c r="F1379" s="559"/>
      <c r="G1379" s="559"/>
      <c r="H1379" s="560"/>
      <c r="I1379" s="561"/>
      <c r="J1379" s="561"/>
      <c r="K1379" s="561"/>
      <c r="L1379" s="562"/>
      <c r="M1379" s="561"/>
      <c r="N1379" s="562"/>
      <c r="O1379" s="561"/>
      <c r="P1379" s="563"/>
    </row>
    <row r="1380" spans="1:16" x14ac:dyDescent="0.25">
      <c r="A1380" s="558"/>
      <c r="B1380" s="576"/>
      <c r="C1380" s="576"/>
      <c r="D1380" s="576"/>
      <c r="E1380" s="576"/>
      <c r="F1380" s="561"/>
      <c r="G1380" s="561"/>
      <c r="H1380" s="561"/>
      <c r="I1380" s="561"/>
      <c r="J1380" s="562"/>
      <c r="K1380" s="561"/>
      <c r="L1380" s="562"/>
      <c r="M1380" s="577"/>
      <c r="N1380" s="562"/>
      <c r="O1380" s="578"/>
      <c r="P1380" s="579"/>
    </row>
    <row r="1381" spans="1:16" x14ac:dyDescent="0.25">
      <c r="A1381" s="552"/>
      <c r="B1381" s="580"/>
      <c r="C1381" s="1246" t="s">
        <v>1685</v>
      </c>
      <c r="D1381" s="1246"/>
      <c r="E1381" s="1246"/>
      <c r="F1381" s="1246"/>
      <c r="G1381" s="1246"/>
      <c r="H1381" s="1246"/>
      <c r="I1381" s="1246"/>
      <c r="J1381" s="1246"/>
      <c r="K1381" s="1246"/>
      <c r="L1381" s="1246"/>
      <c r="M1381" s="1246"/>
      <c r="N1381" s="1246"/>
      <c r="O1381" s="1246"/>
      <c r="P1381" s="581"/>
    </row>
    <row r="1382" spans="1:16" x14ac:dyDescent="0.25">
      <c r="A1382" s="552"/>
      <c r="B1382" s="553"/>
      <c r="C1382" s="1243" t="s">
        <v>1249</v>
      </c>
      <c r="D1382" s="1243"/>
      <c r="E1382" s="1243"/>
      <c r="F1382" s="1243"/>
      <c r="G1382" s="1243"/>
      <c r="H1382" s="1243"/>
      <c r="I1382" s="1243"/>
      <c r="J1382" s="1243"/>
      <c r="K1382" s="1243"/>
      <c r="L1382" s="1243"/>
      <c r="M1382" s="1243"/>
      <c r="N1382" s="1243"/>
      <c r="O1382" s="1243"/>
      <c r="P1382" s="582">
        <v>72585107.689999998</v>
      </c>
    </row>
    <row r="1383" spans="1:16" x14ac:dyDescent="0.25">
      <c r="A1383" s="552"/>
      <c r="B1383" s="553"/>
      <c r="C1383" s="1243" t="s">
        <v>1250</v>
      </c>
      <c r="D1383" s="1243"/>
      <c r="E1383" s="1243"/>
      <c r="F1383" s="1243"/>
      <c r="G1383" s="1243"/>
      <c r="H1383" s="1243"/>
      <c r="I1383" s="1243"/>
      <c r="J1383" s="1243"/>
      <c r="K1383" s="1243"/>
      <c r="L1383" s="1243"/>
      <c r="M1383" s="1243"/>
      <c r="N1383" s="1243"/>
      <c r="O1383" s="1243"/>
      <c r="P1383" s="583"/>
    </row>
    <row r="1384" spans="1:16" x14ac:dyDescent="0.25">
      <c r="A1384" s="552"/>
      <c r="B1384" s="553"/>
      <c r="C1384" s="1243" t="s">
        <v>1251</v>
      </c>
      <c r="D1384" s="1243"/>
      <c r="E1384" s="1243"/>
      <c r="F1384" s="1243"/>
      <c r="G1384" s="1243"/>
      <c r="H1384" s="1243"/>
      <c r="I1384" s="1243"/>
      <c r="J1384" s="1243"/>
      <c r="K1384" s="1243"/>
      <c r="L1384" s="1243"/>
      <c r="M1384" s="1243"/>
      <c r="N1384" s="1243"/>
      <c r="O1384" s="1243"/>
      <c r="P1384" s="582">
        <v>2746002.94</v>
      </c>
    </row>
    <row r="1385" spans="1:16" x14ac:dyDescent="0.25">
      <c r="A1385" s="552"/>
      <c r="B1385" s="553"/>
      <c r="C1385" s="1243" t="s">
        <v>1252</v>
      </c>
      <c r="D1385" s="1243"/>
      <c r="E1385" s="1243"/>
      <c r="F1385" s="1243"/>
      <c r="G1385" s="1243"/>
      <c r="H1385" s="1243"/>
      <c r="I1385" s="1243"/>
      <c r="J1385" s="1243"/>
      <c r="K1385" s="1243"/>
      <c r="L1385" s="1243"/>
      <c r="M1385" s="1243"/>
      <c r="N1385" s="1243"/>
      <c r="O1385" s="1243"/>
      <c r="P1385" s="582">
        <v>12752993.24</v>
      </c>
    </row>
    <row r="1386" spans="1:16" x14ac:dyDescent="0.25">
      <c r="A1386" s="552"/>
      <c r="B1386" s="553"/>
      <c r="C1386" s="1243" t="s">
        <v>1253</v>
      </c>
      <c r="D1386" s="1243"/>
      <c r="E1386" s="1243"/>
      <c r="F1386" s="1243"/>
      <c r="G1386" s="1243"/>
      <c r="H1386" s="1243"/>
      <c r="I1386" s="1243"/>
      <c r="J1386" s="1243"/>
      <c r="K1386" s="1243"/>
      <c r="L1386" s="1243"/>
      <c r="M1386" s="1243"/>
      <c r="N1386" s="1243"/>
      <c r="O1386" s="1243"/>
      <c r="P1386" s="582">
        <v>3297488.43</v>
      </c>
    </row>
    <row r="1387" spans="1:16" x14ac:dyDescent="0.25">
      <c r="A1387" s="552"/>
      <c r="B1387" s="553"/>
      <c r="C1387" s="1243" t="s">
        <v>1254</v>
      </c>
      <c r="D1387" s="1243"/>
      <c r="E1387" s="1243"/>
      <c r="F1387" s="1243"/>
      <c r="G1387" s="1243"/>
      <c r="H1387" s="1243"/>
      <c r="I1387" s="1243"/>
      <c r="J1387" s="1243"/>
      <c r="K1387" s="1243"/>
      <c r="L1387" s="1243"/>
      <c r="M1387" s="1243"/>
      <c r="N1387" s="1243"/>
      <c r="O1387" s="1243"/>
      <c r="P1387" s="582">
        <v>53514819.18</v>
      </c>
    </row>
    <row r="1388" spans="1:16" x14ac:dyDescent="0.25">
      <c r="A1388" s="552"/>
      <c r="B1388" s="553"/>
      <c r="C1388" s="1243" t="s">
        <v>1255</v>
      </c>
      <c r="D1388" s="1243"/>
      <c r="E1388" s="1243"/>
      <c r="F1388" s="1243"/>
      <c r="G1388" s="1243"/>
      <c r="H1388" s="1243"/>
      <c r="I1388" s="1243"/>
      <c r="J1388" s="1243"/>
      <c r="K1388" s="1243"/>
      <c r="L1388" s="1243"/>
      <c r="M1388" s="1243"/>
      <c r="N1388" s="1243"/>
      <c r="O1388" s="1243"/>
      <c r="P1388" s="582">
        <v>273803.90000000002</v>
      </c>
    </row>
    <row r="1389" spans="1:16" x14ac:dyDescent="0.25">
      <c r="A1389" s="552"/>
      <c r="B1389" s="553"/>
      <c r="C1389" s="1243" t="s">
        <v>1256</v>
      </c>
      <c r="D1389" s="1243"/>
      <c r="E1389" s="1243"/>
      <c r="F1389" s="1243"/>
      <c r="G1389" s="1243"/>
      <c r="H1389" s="1243"/>
      <c r="I1389" s="1243"/>
      <c r="J1389" s="1243"/>
      <c r="K1389" s="1243"/>
      <c r="L1389" s="1243"/>
      <c r="M1389" s="1243"/>
      <c r="N1389" s="1243"/>
      <c r="O1389" s="1243"/>
      <c r="P1389" s="582">
        <v>84440023.349999994</v>
      </c>
    </row>
    <row r="1390" spans="1:16" x14ac:dyDescent="0.25">
      <c r="A1390" s="552"/>
      <c r="B1390" s="553"/>
      <c r="C1390" s="1243" t="s">
        <v>1257</v>
      </c>
      <c r="D1390" s="1243"/>
      <c r="E1390" s="1243"/>
      <c r="F1390" s="1243"/>
      <c r="G1390" s="1243"/>
      <c r="H1390" s="1243"/>
      <c r="I1390" s="1243"/>
      <c r="J1390" s="1243"/>
      <c r="K1390" s="1243"/>
      <c r="L1390" s="1243"/>
      <c r="M1390" s="1243"/>
      <c r="N1390" s="1243"/>
      <c r="O1390" s="1243"/>
      <c r="P1390" s="582">
        <v>84166219.450000003</v>
      </c>
    </row>
    <row r="1391" spans="1:16" x14ac:dyDescent="0.25">
      <c r="A1391" s="552"/>
      <c r="B1391" s="553"/>
      <c r="C1391" s="1243" t="s">
        <v>1258</v>
      </c>
      <c r="D1391" s="1243"/>
      <c r="E1391" s="1243"/>
      <c r="F1391" s="1243"/>
      <c r="G1391" s="1243"/>
      <c r="H1391" s="1243"/>
      <c r="I1391" s="1243"/>
      <c r="J1391" s="1243"/>
      <c r="K1391" s="1243"/>
      <c r="L1391" s="1243"/>
      <c r="M1391" s="1243"/>
      <c r="N1391" s="1243"/>
      <c r="O1391" s="1243"/>
      <c r="P1391" s="583"/>
    </row>
    <row r="1392" spans="1:16" x14ac:dyDescent="0.25">
      <c r="A1392" s="552"/>
      <c r="B1392" s="553"/>
      <c r="C1392" s="1243" t="s">
        <v>1259</v>
      </c>
      <c r="D1392" s="1243"/>
      <c r="E1392" s="1243"/>
      <c r="F1392" s="1243"/>
      <c r="G1392" s="1243"/>
      <c r="H1392" s="1243"/>
      <c r="I1392" s="1243"/>
      <c r="J1392" s="1243"/>
      <c r="K1392" s="1243"/>
      <c r="L1392" s="1243"/>
      <c r="M1392" s="1243"/>
      <c r="N1392" s="1243"/>
      <c r="O1392" s="1243"/>
      <c r="P1392" s="582">
        <v>2746002.94</v>
      </c>
    </row>
    <row r="1393" spans="1:16" x14ac:dyDescent="0.25">
      <c r="A1393" s="552"/>
      <c r="B1393" s="553"/>
      <c r="C1393" s="1243" t="s">
        <v>1260</v>
      </c>
      <c r="D1393" s="1243"/>
      <c r="E1393" s="1243"/>
      <c r="F1393" s="1243"/>
      <c r="G1393" s="1243"/>
      <c r="H1393" s="1243"/>
      <c r="I1393" s="1243"/>
      <c r="J1393" s="1243"/>
      <c r="K1393" s="1243"/>
      <c r="L1393" s="1243"/>
      <c r="M1393" s="1243"/>
      <c r="N1393" s="1243"/>
      <c r="O1393" s="1243"/>
      <c r="P1393" s="582">
        <v>12752993.24</v>
      </c>
    </row>
    <row r="1394" spans="1:16" x14ac:dyDescent="0.25">
      <c r="A1394" s="552"/>
      <c r="B1394" s="553"/>
      <c r="C1394" s="1243" t="s">
        <v>1261</v>
      </c>
      <c r="D1394" s="1243"/>
      <c r="E1394" s="1243"/>
      <c r="F1394" s="1243"/>
      <c r="G1394" s="1243"/>
      <c r="H1394" s="1243"/>
      <c r="I1394" s="1243"/>
      <c r="J1394" s="1243"/>
      <c r="K1394" s="1243"/>
      <c r="L1394" s="1243"/>
      <c r="M1394" s="1243"/>
      <c r="N1394" s="1243"/>
      <c r="O1394" s="1243"/>
      <c r="P1394" s="582">
        <v>3297488.43</v>
      </c>
    </row>
    <row r="1395" spans="1:16" x14ac:dyDescent="0.25">
      <c r="A1395" s="552"/>
      <c r="B1395" s="553"/>
      <c r="C1395" s="1243" t="s">
        <v>1262</v>
      </c>
      <c r="D1395" s="1243"/>
      <c r="E1395" s="1243"/>
      <c r="F1395" s="1243"/>
      <c r="G1395" s="1243"/>
      <c r="H1395" s="1243"/>
      <c r="I1395" s="1243"/>
      <c r="J1395" s="1243"/>
      <c r="K1395" s="1243"/>
      <c r="L1395" s="1243"/>
      <c r="M1395" s="1243"/>
      <c r="N1395" s="1243"/>
      <c r="O1395" s="1243"/>
      <c r="P1395" s="582">
        <v>53514819.18</v>
      </c>
    </row>
    <row r="1396" spans="1:16" x14ac:dyDescent="0.25">
      <c r="A1396" s="552"/>
      <c r="B1396" s="553"/>
      <c r="C1396" s="1243" t="s">
        <v>1263</v>
      </c>
      <c r="D1396" s="1243"/>
      <c r="E1396" s="1243"/>
      <c r="F1396" s="1243"/>
      <c r="G1396" s="1243"/>
      <c r="H1396" s="1243"/>
      <c r="I1396" s="1243"/>
      <c r="J1396" s="1243"/>
      <c r="K1396" s="1243"/>
      <c r="L1396" s="1243"/>
      <c r="M1396" s="1243"/>
      <c r="N1396" s="1243"/>
      <c r="O1396" s="1243"/>
      <c r="P1396" s="582">
        <v>6921384.9800000004</v>
      </c>
    </row>
    <row r="1397" spans="1:16" x14ac:dyDescent="0.25">
      <c r="A1397" s="552"/>
      <c r="B1397" s="553"/>
      <c r="C1397" s="1243" t="s">
        <v>1264</v>
      </c>
      <c r="D1397" s="1243"/>
      <c r="E1397" s="1243"/>
      <c r="F1397" s="1243"/>
      <c r="G1397" s="1243"/>
      <c r="H1397" s="1243"/>
      <c r="I1397" s="1243"/>
      <c r="J1397" s="1243"/>
      <c r="K1397" s="1243"/>
      <c r="L1397" s="1243"/>
      <c r="M1397" s="1243"/>
      <c r="N1397" s="1243"/>
      <c r="O1397" s="1243"/>
      <c r="P1397" s="582">
        <v>4933530.68</v>
      </c>
    </row>
    <row r="1398" spans="1:16" x14ac:dyDescent="0.25">
      <c r="A1398" s="552"/>
      <c r="B1398" s="553"/>
      <c r="C1398" s="1243" t="s">
        <v>1265</v>
      </c>
      <c r="D1398" s="1243"/>
      <c r="E1398" s="1243"/>
      <c r="F1398" s="1243"/>
      <c r="G1398" s="1243"/>
      <c r="H1398" s="1243"/>
      <c r="I1398" s="1243"/>
      <c r="J1398" s="1243"/>
      <c r="K1398" s="1243"/>
      <c r="L1398" s="1243"/>
      <c r="M1398" s="1243"/>
      <c r="N1398" s="1243"/>
      <c r="O1398" s="1243"/>
      <c r="P1398" s="582">
        <v>273803.90000000002</v>
      </c>
    </row>
    <row r="1399" spans="1:16" x14ac:dyDescent="0.25">
      <c r="A1399" s="552"/>
      <c r="B1399" s="553"/>
      <c r="C1399" s="1243" t="s">
        <v>1266</v>
      </c>
      <c r="D1399" s="1243"/>
      <c r="E1399" s="1243"/>
      <c r="F1399" s="1243"/>
      <c r="G1399" s="1243"/>
      <c r="H1399" s="1243"/>
      <c r="I1399" s="1243"/>
      <c r="J1399" s="1243"/>
      <c r="K1399" s="1243"/>
      <c r="L1399" s="1243"/>
      <c r="M1399" s="1243"/>
      <c r="N1399" s="1243"/>
      <c r="O1399" s="1243"/>
      <c r="P1399" s="582">
        <v>6043491.3700000001</v>
      </c>
    </row>
    <row r="1400" spans="1:16" x14ac:dyDescent="0.25">
      <c r="A1400" s="552"/>
      <c r="B1400" s="553"/>
      <c r="C1400" s="1243" t="s">
        <v>1267</v>
      </c>
      <c r="D1400" s="1243"/>
      <c r="E1400" s="1243"/>
      <c r="F1400" s="1243"/>
      <c r="G1400" s="1243"/>
      <c r="H1400" s="1243"/>
      <c r="I1400" s="1243"/>
      <c r="J1400" s="1243"/>
      <c r="K1400" s="1243"/>
      <c r="L1400" s="1243"/>
      <c r="M1400" s="1243"/>
      <c r="N1400" s="1243"/>
      <c r="O1400" s="1243"/>
      <c r="P1400" s="582">
        <v>6921384.9800000004</v>
      </c>
    </row>
    <row r="1401" spans="1:16" x14ac:dyDescent="0.25">
      <c r="A1401" s="552"/>
      <c r="B1401" s="553"/>
      <c r="C1401" s="1243" t="s">
        <v>1268</v>
      </c>
      <c r="D1401" s="1243"/>
      <c r="E1401" s="1243"/>
      <c r="F1401" s="1243"/>
      <c r="G1401" s="1243"/>
      <c r="H1401" s="1243"/>
      <c r="I1401" s="1243"/>
      <c r="J1401" s="1243"/>
      <c r="K1401" s="1243"/>
      <c r="L1401" s="1243"/>
      <c r="M1401" s="1243"/>
      <c r="N1401" s="1243"/>
      <c r="O1401" s="1243"/>
      <c r="P1401" s="582">
        <v>4933530.68</v>
      </c>
    </row>
    <row r="1402" spans="1:16" x14ac:dyDescent="0.25">
      <c r="A1402" s="552"/>
      <c r="B1402" s="580"/>
      <c r="C1402" s="1246" t="s">
        <v>1686</v>
      </c>
      <c r="D1402" s="1246"/>
      <c r="E1402" s="1246"/>
      <c r="F1402" s="1246"/>
      <c r="G1402" s="1246"/>
      <c r="H1402" s="1246"/>
      <c r="I1402" s="1246"/>
      <c r="J1402" s="1246"/>
      <c r="K1402" s="1246"/>
      <c r="L1402" s="1246"/>
      <c r="M1402" s="1246"/>
      <c r="N1402" s="1246"/>
      <c r="O1402" s="1246"/>
      <c r="P1402" s="584">
        <v>84440023.349999994</v>
      </c>
    </row>
    <row r="1403" spans="1:16" x14ac:dyDescent="0.25">
      <c r="A1403" s="552"/>
      <c r="B1403" s="553"/>
      <c r="C1403" s="1243" t="s">
        <v>1270</v>
      </c>
      <c r="D1403" s="1243"/>
      <c r="E1403" s="1243"/>
      <c r="F1403" s="1243"/>
      <c r="G1403" s="1243"/>
      <c r="H1403" s="1243"/>
      <c r="I1403" s="1243"/>
      <c r="J1403" s="1243"/>
      <c r="K1403" s="1243"/>
      <c r="L1403" s="1243"/>
      <c r="M1403" s="1243"/>
      <c r="N1403" s="1243"/>
      <c r="O1403" s="1243"/>
      <c r="P1403" s="583"/>
    </row>
    <row r="1404" spans="1:16" x14ac:dyDescent="0.25">
      <c r="A1404" s="552"/>
      <c r="B1404" s="553"/>
      <c r="C1404" s="1243" t="s">
        <v>1271</v>
      </c>
      <c r="D1404" s="1243"/>
      <c r="E1404" s="1243"/>
      <c r="F1404" s="1243"/>
      <c r="G1404" s="1243"/>
      <c r="H1404" s="1243"/>
      <c r="I1404" s="1243"/>
      <c r="J1404" s="1243"/>
      <c r="K1404" s="585" t="s">
        <v>1687</v>
      </c>
      <c r="L1404" s="586"/>
      <c r="M1404" s="586"/>
      <c r="O1404" s="586"/>
      <c r="P1404" s="587"/>
    </row>
    <row r="1405" spans="1:16" x14ac:dyDescent="0.25">
      <c r="A1405" s="552"/>
      <c r="B1405" s="553"/>
      <c r="C1405" s="1243" t="s">
        <v>1273</v>
      </c>
      <c r="D1405" s="1243"/>
      <c r="E1405" s="1243"/>
      <c r="F1405" s="1243"/>
      <c r="G1405" s="1243"/>
      <c r="H1405" s="1243"/>
      <c r="I1405" s="1243"/>
      <c r="J1405" s="1243"/>
      <c r="K1405" s="585" t="s">
        <v>1688</v>
      </c>
      <c r="L1405" s="586"/>
      <c r="M1405" s="586"/>
      <c r="O1405" s="586"/>
      <c r="P1405" s="587"/>
    </row>
    <row r="1406" spans="1:16" x14ac:dyDescent="0.25">
      <c r="A1406" s="594"/>
      <c r="B1406" s="595"/>
      <c r="C1406" s="595"/>
      <c r="D1406" s="595"/>
      <c r="E1406" s="595"/>
      <c r="F1406" s="595"/>
      <c r="G1406" s="595"/>
      <c r="H1406" s="595"/>
      <c r="I1406" s="595"/>
      <c r="J1406" s="595"/>
      <c r="K1406" s="595"/>
      <c r="L1406" s="595"/>
      <c r="M1406" s="595"/>
      <c r="N1406" s="497"/>
      <c r="O1406" s="596"/>
      <c r="P1406" s="597"/>
    </row>
    <row r="1407" spans="1:16" x14ac:dyDescent="0.25">
      <c r="A1407" s="552"/>
      <c r="B1407" s="580"/>
      <c r="C1407" s="1246" t="s">
        <v>594</v>
      </c>
      <c r="D1407" s="1246"/>
      <c r="E1407" s="1246"/>
      <c r="F1407" s="1246"/>
      <c r="G1407" s="1246"/>
      <c r="H1407" s="1246"/>
      <c r="I1407" s="1246"/>
      <c r="J1407" s="1246"/>
      <c r="K1407" s="1246"/>
      <c r="L1407" s="1246"/>
      <c r="M1407" s="1246"/>
      <c r="N1407" s="1246"/>
      <c r="O1407" s="1246"/>
      <c r="P1407" s="581"/>
    </row>
    <row r="1408" spans="1:16" x14ac:dyDescent="0.25">
      <c r="A1408" s="552"/>
      <c r="B1408" s="553"/>
      <c r="C1408" s="1243" t="s">
        <v>1249</v>
      </c>
      <c r="D1408" s="1243"/>
      <c r="E1408" s="1243"/>
      <c r="F1408" s="1243"/>
      <c r="G1408" s="1243"/>
      <c r="H1408" s="1243"/>
      <c r="I1408" s="1243"/>
      <c r="J1408" s="1243"/>
      <c r="K1408" s="1243"/>
      <c r="L1408" s="1243"/>
      <c r="M1408" s="1243"/>
      <c r="N1408" s="1243"/>
      <c r="O1408" s="1243"/>
      <c r="P1408" s="582">
        <v>832029178.87</v>
      </c>
    </row>
    <row r="1409" spans="1:16" x14ac:dyDescent="0.25">
      <c r="A1409" s="552"/>
      <c r="B1409" s="553"/>
      <c r="C1409" s="1243" t="s">
        <v>1250</v>
      </c>
      <c r="D1409" s="1243"/>
      <c r="E1409" s="1243"/>
      <c r="F1409" s="1243"/>
      <c r="G1409" s="1243"/>
      <c r="H1409" s="1243"/>
      <c r="I1409" s="1243"/>
      <c r="J1409" s="1243"/>
      <c r="K1409" s="1243"/>
      <c r="L1409" s="1243"/>
      <c r="M1409" s="1243"/>
      <c r="N1409" s="1243"/>
      <c r="O1409" s="1243"/>
      <c r="P1409" s="583"/>
    </row>
    <row r="1410" spans="1:16" x14ac:dyDescent="0.25">
      <c r="A1410" s="552"/>
      <c r="B1410" s="553"/>
      <c r="C1410" s="1243" t="s">
        <v>1251</v>
      </c>
      <c r="D1410" s="1243"/>
      <c r="E1410" s="1243"/>
      <c r="F1410" s="1243"/>
      <c r="G1410" s="1243"/>
      <c r="H1410" s="1243"/>
      <c r="I1410" s="1243"/>
      <c r="J1410" s="1243"/>
      <c r="K1410" s="1243"/>
      <c r="L1410" s="1243"/>
      <c r="M1410" s="1243"/>
      <c r="N1410" s="1243"/>
      <c r="O1410" s="1243"/>
      <c r="P1410" s="582">
        <v>35561666.710000001</v>
      </c>
    </row>
    <row r="1411" spans="1:16" x14ac:dyDescent="0.25">
      <c r="A1411" s="552"/>
      <c r="B1411" s="553"/>
      <c r="C1411" s="1243" t="s">
        <v>1252</v>
      </c>
      <c r="D1411" s="1243"/>
      <c r="E1411" s="1243"/>
      <c r="F1411" s="1243"/>
      <c r="G1411" s="1243"/>
      <c r="H1411" s="1243"/>
      <c r="I1411" s="1243"/>
      <c r="J1411" s="1243"/>
      <c r="K1411" s="1243"/>
      <c r="L1411" s="1243"/>
      <c r="M1411" s="1243"/>
      <c r="N1411" s="1243"/>
      <c r="O1411" s="1243"/>
      <c r="P1411" s="582">
        <v>46350879.420000002</v>
      </c>
    </row>
    <row r="1412" spans="1:16" x14ac:dyDescent="0.25">
      <c r="A1412" s="552"/>
      <c r="B1412" s="553"/>
      <c r="C1412" s="1243" t="s">
        <v>1253</v>
      </c>
      <c r="D1412" s="1243"/>
      <c r="E1412" s="1243"/>
      <c r="F1412" s="1243"/>
      <c r="G1412" s="1243"/>
      <c r="H1412" s="1243"/>
      <c r="I1412" s="1243"/>
      <c r="J1412" s="1243"/>
      <c r="K1412" s="1243"/>
      <c r="L1412" s="1243"/>
      <c r="M1412" s="1243"/>
      <c r="N1412" s="1243"/>
      <c r="O1412" s="1243"/>
      <c r="P1412" s="582">
        <v>10752583.74</v>
      </c>
    </row>
    <row r="1413" spans="1:16" x14ac:dyDescent="0.25">
      <c r="A1413" s="552"/>
      <c r="B1413" s="553"/>
      <c r="C1413" s="1243" t="s">
        <v>1254</v>
      </c>
      <c r="D1413" s="1243"/>
      <c r="E1413" s="1243"/>
      <c r="F1413" s="1243"/>
      <c r="G1413" s="1243"/>
      <c r="H1413" s="1243"/>
      <c r="I1413" s="1243"/>
      <c r="J1413" s="1243"/>
      <c r="K1413" s="1243"/>
      <c r="L1413" s="1243"/>
      <c r="M1413" s="1243"/>
      <c r="N1413" s="1243"/>
      <c r="O1413" s="1243"/>
      <c r="P1413" s="582">
        <v>739090245.10000002</v>
      </c>
    </row>
    <row r="1414" spans="1:16" x14ac:dyDescent="0.25">
      <c r="A1414" s="552"/>
      <c r="B1414" s="553"/>
      <c r="C1414" s="1243" t="s">
        <v>1255</v>
      </c>
      <c r="D1414" s="1243"/>
      <c r="E1414" s="1243"/>
      <c r="F1414" s="1243"/>
      <c r="G1414" s="1243"/>
      <c r="H1414" s="1243"/>
      <c r="I1414" s="1243"/>
      <c r="J1414" s="1243"/>
      <c r="K1414" s="1243"/>
      <c r="L1414" s="1243"/>
      <c r="M1414" s="1243"/>
      <c r="N1414" s="1243"/>
      <c r="O1414" s="1243"/>
      <c r="P1414" s="582">
        <v>273803.90000000002</v>
      </c>
    </row>
    <row r="1415" spans="1:16" x14ac:dyDescent="0.25">
      <c r="A1415" s="552"/>
      <c r="B1415" s="553"/>
      <c r="C1415" s="1243" t="s">
        <v>1256</v>
      </c>
      <c r="D1415" s="1243"/>
      <c r="E1415" s="1243"/>
      <c r="F1415" s="1243"/>
      <c r="G1415" s="1243"/>
      <c r="H1415" s="1243"/>
      <c r="I1415" s="1243"/>
      <c r="J1415" s="1243"/>
      <c r="K1415" s="1243"/>
      <c r="L1415" s="1243"/>
      <c r="M1415" s="1243"/>
      <c r="N1415" s="1243"/>
      <c r="O1415" s="1243"/>
      <c r="P1415" s="582">
        <v>946286806.96000004</v>
      </c>
    </row>
    <row r="1416" spans="1:16" x14ac:dyDescent="0.25">
      <c r="A1416" s="552"/>
      <c r="B1416" s="553"/>
      <c r="C1416" s="1243" t="s">
        <v>1257</v>
      </c>
      <c r="D1416" s="1243"/>
      <c r="E1416" s="1243"/>
      <c r="F1416" s="1243"/>
      <c r="G1416" s="1243"/>
      <c r="H1416" s="1243"/>
      <c r="I1416" s="1243"/>
      <c r="J1416" s="1243"/>
      <c r="K1416" s="1243"/>
      <c r="L1416" s="1243"/>
      <c r="M1416" s="1243"/>
      <c r="N1416" s="1243"/>
      <c r="O1416" s="1243"/>
      <c r="P1416" s="582">
        <v>946013003.05999994</v>
      </c>
    </row>
    <row r="1417" spans="1:16" x14ac:dyDescent="0.25">
      <c r="A1417" s="552"/>
      <c r="B1417" s="553"/>
      <c r="C1417" s="1243" t="s">
        <v>1258</v>
      </c>
      <c r="D1417" s="1243"/>
      <c r="E1417" s="1243"/>
      <c r="F1417" s="1243"/>
      <c r="G1417" s="1243"/>
      <c r="H1417" s="1243"/>
      <c r="I1417" s="1243"/>
      <c r="J1417" s="1243"/>
      <c r="K1417" s="1243"/>
      <c r="L1417" s="1243"/>
      <c r="M1417" s="1243"/>
      <c r="N1417" s="1243"/>
      <c r="O1417" s="1243"/>
      <c r="P1417" s="583"/>
    </row>
    <row r="1418" spans="1:16" x14ac:dyDescent="0.25">
      <c r="A1418" s="552"/>
      <c r="B1418" s="553"/>
      <c r="C1418" s="1243" t="s">
        <v>1259</v>
      </c>
      <c r="D1418" s="1243"/>
      <c r="E1418" s="1243"/>
      <c r="F1418" s="1243"/>
      <c r="G1418" s="1243"/>
      <c r="H1418" s="1243"/>
      <c r="I1418" s="1243"/>
      <c r="J1418" s="1243"/>
      <c r="K1418" s="1243"/>
      <c r="L1418" s="1243"/>
      <c r="M1418" s="1243"/>
      <c r="N1418" s="1243"/>
      <c r="O1418" s="1243"/>
      <c r="P1418" s="582">
        <v>35561666.710000001</v>
      </c>
    </row>
    <row r="1419" spans="1:16" x14ac:dyDescent="0.25">
      <c r="A1419" s="552"/>
      <c r="B1419" s="553"/>
      <c r="C1419" s="1243" t="s">
        <v>1260</v>
      </c>
      <c r="D1419" s="1243"/>
      <c r="E1419" s="1243"/>
      <c r="F1419" s="1243"/>
      <c r="G1419" s="1243"/>
      <c r="H1419" s="1243"/>
      <c r="I1419" s="1243"/>
      <c r="J1419" s="1243"/>
      <c r="K1419" s="1243"/>
      <c r="L1419" s="1243"/>
      <c r="M1419" s="1243"/>
      <c r="N1419" s="1243"/>
      <c r="O1419" s="1243"/>
      <c r="P1419" s="582">
        <v>46350879.420000002</v>
      </c>
    </row>
    <row r="1420" spans="1:16" x14ac:dyDescent="0.25">
      <c r="A1420" s="552"/>
      <c r="B1420" s="553"/>
      <c r="C1420" s="1243" t="s">
        <v>1261</v>
      </c>
      <c r="D1420" s="1243"/>
      <c r="E1420" s="1243"/>
      <c r="F1420" s="1243"/>
      <c r="G1420" s="1243"/>
      <c r="H1420" s="1243"/>
      <c r="I1420" s="1243"/>
      <c r="J1420" s="1243"/>
      <c r="K1420" s="1243"/>
      <c r="L1420" s="1243"/>
      <c r="M1420" s="1243"/>
      <c r="N1420" s="1243"/>
      <c r="O1420" s="1243"/>
      <c r="P1420" s="582">
        <v>10752583.74</v>
      </c>
    </row>
    <row r="1421" spans="1:16" x14ac:dyDescent="0.25">
      <c r="A1421" s="552"/>
      <c r="B1421" s="553"/>
      <c r="C1421" s="1243" t="s">
        <v>1262</v>
      </c>
      <c r="D1421" s="1243"/>
      <c r="E1421" s="1243"/>
      <c r="F1421" s="1243"/>
      <c r="G1421" s="1243"/>
      <c r="H1421" s="1243"/>
      <c r="I1421" s="1243"/>
      <c r="J1421" s="1243"/>
      <c r="K1421" s="1243"/>
      <c r="L1421" s="1243"/>
      <c r="M1421" s="1243"/>
      <c r="N1421" s="1243"/>
      <c r="O1421" s="1243"/>
      <c r="P1421" s="582">
        <v>739090245.10000002</v>
      </c>
    </row>
    <row r="1422" spans="1:16" x14ac:dyDescent="0.25">
      <c r="A1422" s="552"/>
      <c r="B1422" s="553"/>
      <c r="C1422" s="1243" t="s">
        <v>1263</v>
      </c>
      <c r="D1422" s="1243"/>
      <c r="E1422" s="1243"/>
      <c r="F1422" s="1243"/>
      <c r="G1422" s="1243"/>
      <c r="H1422" s="1243"/>
      <c r="I1422" s="1243"/>
      <c r="J1422" s="1243"/>
      <c r="K1422" s="1243"/>
      <c r="L1422" s="1243"/>
      <c r="M1422" s="1243"/>
      <c r="N1422" s="1243"/>
      <c r="O1422" s="1243"/>
      <c r="P1422" s="582">
        <v>62088150.280000001</v>
      </c>
    </row>
    <row r="1423" spans="1:16" x14ac:dyDescent="0.25">
      <c r="A1423" s="552"/>
      <c r="B1423" s="553"/>
      <c r="C1423" s="1243" t="s">
        <v>1264</v>
      </c>
      <c r="D1423" s="1243"/>
      <c r="E1423" s="1243"/>
      <c r="F1423" s="1243"/>
      <c r="G1423" s="1243"/>
      <c r="H1423" s="1243"/>
      <c r="I1423" s="1243"/>
      <c r="J1423" s="1243"/>
      <c r="K1423" s="1243"/>
      <c r="L1423" s="1243"/>
      <c r="M1423" s="1243"/>
      <c r="N1423" s="1243"/>
      <c r="O1423" s="1243"/>
      <c r="P1423" s="582">
        <v>52169477.810000002</v>
      </c>
    </row>
    <row r="1424" spans="1:16" x14ac:dyDescent="0.25">
      <c r="A1424" s="552"/>
      <c r="B1424" s="553"/>
      <c r="C1424" s="1243" t="s">
        <v>1265</v>
      </c>
      <c r="D1424" s="1243"/>
      <c r="E1424" s="1243"/>
      <c r="F1424" s="1243"/>
      <c r="G1424" s="1243"/>
      <c r="H1424" s="1243"/>
      <c r="I1424" s="1243"/>
      <c r="J1424" s="1243"/>
      <c r="K1424" s="1243"/>
      <c r="L1424" s="1243"/>
      <c r="M1424" s="1243"/>
      <c r="N1424" s="1243"/>
      <c r="O1424" s="1243"/>
      <c r="P1424" s="582">
        <v>273803.90000000002</v>
      </c>
    </row>
    <row r="1425" spans="1:16" x14ac:dyDescent="0.25">
      <c r="A1425" s="552"/>
      <c r="B1425" s="553"/>
      <c r="C1425" s="1243" t="s">
        <v>1266</v>
      </c>
      <c r="D1425" s="1243"/>
      <c r="E1425" s="1243"/>
      <c r="F1425" s="1243"/>
      <c r="G1425" s="1243"/>
      <c r="H1425" s="1243"/>
      <c r="I1425" s="1243"/>
      <c r="J1425" s="1243"/>
      <c r="K1425" s="1243"/>
      <c r="L1425" s="1243"/>
      <c r="M1425" s="1243"/>
      <c r="N1425" s="1243"/>
      <c r="O1425" s="1243"/>
      <c r="P1425" s="582">
        <v>46314250.450000003</v>
      </c>
    </row>
    <row r="1426" spans="1:16" x14ac:dyDescent="0.25">
      <c r="A1426" s="552"/>
      <c r="B1426" s="553"/>
      <c r="C1426" s="1243" t="s">
        <v>1267</v>
      </c>
      <c r="D1426" s="1243"/>
      <c r="E1426" s="1243"/>
      <c r="F1426" s="1243"/>
      <c r="G1426" s="1243"/>
      <c r="H1426" s="1243"/>
      <c r="I1426" s="1243"/>
      <c r="J1426" s="1243"/>
      <c r="K1426" s="1243"/>
      <c r="L1426" s="1243"/>
      <c r="M1426" s="1243"/>
      <c r="N1426" s="1243"/>
      <c r="O1426" s="1243"/>
      <c r="P1426" s="582">
        <v>62088150.280000001</v>
      </c>
    </row>
    <row r="1427" spans="1:16" x14ac:dyDescent="0.25">
      <c r="A1427" s="552"/>
      <c r="B1427" s="553"/>
      <c r="C1427" s="1243" t="s">
        <v>1268</v>
      </c>
      <c r="D1427" s="1243"/>
      <c r="E1427" s="1243"/>
      <c r="F1427" s="1243"/>
      <c r="G1427" s="1243"/>
      <c r="H1427" s="1243"/>
      <c r="I1427" s="1243"/>
      <c r="J1427" s="1243"/>
      <c r="K1427" s="1243"/>
      <c r="L1427" s="1243"/>
      <c r="M1427" s="1243"/>
      <c r="N1427" s="1243"/>
      <c r="O1427" s="1243"/>
      <c r="P1427" s="582">
        <v>52169477.810000002</v>
      </c>
    </row>
    <row r="1428" spans="1:16" x14ac:dyDescent="0.25">
      <c r="A1428" s="552"/>
      <c r="B1428" s="580"/>
      <c r="C1428" s="1246" t="s">
        <v>1275</v>
      </c>
      <c r="D1428" s="1246"/>
      <c r="E1428" s="1246"/>
      <c r="F1428" s="1246"/>
      <c r="G1428" s="1246"/>
      <c r="H1428" s="1246"/>
      <c r="I1428" s="1246"/>
      <c r="J1428" s="1246"/>
      <c r="K1428" s="1246"/>
      <c r="L1428" s="1246"/>
      <c r="M1428" s="1246"/>
      <c r="N1428" s="1246"/>
      <c r="O1428" s="1246"/>
      <c r="P1428" s="584">
        <v>946286806.96000004</v>
      </c>
    </row>
    <row r="1429" spans="1:16" x14ac:dyDescent="0.25">
      <c r="A1429" s="552"/>
      <c r="B1429" s="553"/>
      <c r="C1429" s="1243" t="s">
        <v>1270</v>
      </c>
      <c r="D1429" s="1243"/>
      <c r="E1429" s="1243"/>
      <c r="F1429" s="1243"/>
      <c r="G1429" s="1243"/>
      <c r="H1429" s="1243"/>
      <c r="I1429" s="1243"/>
      <c r="J1429" s="1243"/>
      <c r="K1429" s="1243"/>
      <c r="L1429" s="1243"/>
      <c r="M1429" s="1243"/>
      <c r="N1429" s="1243"/>
      <c r="O1429" s="1243"/>
      <c r="P1429" s="583"/>
    </row>
    <row r="1430" spans="1:16" x14ac:dyDescent="0.25">
      <c r="A1430" s="552"/>
      <c r="B1430" s="553"/>
      <c r="C1430" s="1243" t="s">
        <v>1588</v>
      </c>
      <c r="D1430" s="1243"/>
      <c r="E1430" s="1243"/>
      <c r="F1430" s="1243"/>
      <c r="G1430" s="1243"/>
      <c r="H1430" s="1243"/>
      <c r="I1430" s="1243"/>
      <c r="J1430" s="1243"/>
      <c r="K1430" s="1243"/>
      <c r="L1430" s="1243"/>
      <c r="M1430" s="1243"/>
      <c r="N1430" s="1243"/>
      <c r="O1430" s="1243"/>
      <c r="P1430" s="582">
        <v>234901231.53999999</v>
      </c>
    </row>
    <row r="1431" spans="1:16" x14ac:dyDescent="0.25">
      <c r="A1431" s="552"/>
      <c r="B1431" s="553"/>
      <c r="C1431" s="1243" t="s">
        <v>1271</v>
      </c>
      <c r="D1431" s="1243"/>
      <c r="E1431" s="1243"/>
      <c r="F1431" s="1243"/>
      <c r="G1431" s="1243"/>
      <c r="H1431" s="1243"/>
      <c r="I1431" s="1243"/>
      <c r="J1431" s="1243"/>
      <c r="K1431" s="585" t="s">
        <v>1689</v>
      </c>
      <c r="L1431" s="586"/>
      <c r="M1431" s="586"/>
      <c r="O1431" s="598"/>
      <c r="P1431" s="587"/>
    </row>
    <row r="1432" spans="1:16" x14ac:dyDescent="0.25">
      <c r="A1432" s="552"/>
      <c r="B1432" s="553"/>
      <c r="C1432" s="1243" t="s">
        <v>1273</v>
      </c>
      <c r="D1432" s="1243"/>
      <c r="E1432" s="1243"/>
      <c r="F1432" s="1243"/>
      <c r="G1432" s="1243"/>
      <c r="H1432" s="1243"/>
      <c r="I1432" s="1243"/>
      <c r="J1432" s="1243"/>
      <c r="K1432" s="585" t="s">
        <v>1690</v>
      </c>
      <c r="L1432" s="586"/>
      <c r="M1432" s="586"/>
      <c r="O1432" s="598"/>
      <c r="P1432" s="587"/>
    </row>
    <row r="1433" spans="1:16" x14ac:dyDescent="0.25">
      <c r="A1433" s="594"/>
      <c r="B1433" s="562"/>
      <c r="C1433" s="576"/>
      <c r="D1433" s="576"/>
      <c r="E1433" s="576"/>
      <c r="F1433" s="576"/>
      <c r="G1433" s="576"/>
      <c r="H1433" s="576"/>
      <c r="I1433" s="576"/>
      <c r="J1433" s="576"/>
      <c r="K1433" s="576"/>
      <c r="L1433" s="599"/>
      <c r="M1433" s="600"/>
      <c r="N1433" s="601"/>
      <c r="O1433" s="602"/>
      <c r="P1433" s="603"/>
    </row>
    <row r="1434" spans="1:16" x14ac:dyDescent="0.25">
      <c r="A1434" s="478"/>
      <c r="B1434" s="604"/>
      <c r="C1434" s="605"/>
      <c r="D1434" s="605"/>
      <c r="E1434" s="605"/>
      <c r="F1434" s="605"/>
      <c r="G1434" s="605"/>
      <c r="H1434" s="605"/>
      <c r="I1434" s="605"/>
      <c r="J1434" s="605"/>
      <c r="K1434" s="605"/>
      <c r="L1434" s="606"/>
      <c r="M1434" s="607"/>
      <c r="N1434" s="608"/>
      <c r="O1434" s="478"/>
      <c r="P1434" s="478"/>
    </row>
    <row r="1435" spans="1:16" x14ac:dyDescent="0.25">
      <c r="A1435" s="480"/>
      <c r="B1435" s="609" t="s">
        <v>179</v>
      </c>
      <c r="C1435" s="1244"/>
      <c r="D1435" s="1244"/>
      <c r="E1435" s="1244"/>
      <c r="F1435" s="1244"/>
      <c r="G1435" s="1244"/>
      <c r="H1435" s="1244"/>
      <c r="I1435" s="1245" t="s">
        <v>181</v>
      </c>
      <c r="J1435" s="1245"/>
      <c r="K1435" s="1245"/>
      <c r="L1435" s="1245"/>
      <c r="M1435" s="1245"/>
      <c r="N1435" s="1245"/>
    </row>
    <row r="1436" spans="1:16" x14ac:dyDescent="0.25">
      <c r="A1436" s="482"/>
      <c r="B1436" s="609"/>
      <c r="C1436" s="1240" t="s">
        <v>151</v>
      </c>
      <c r="D1436" s="1240"/>
      <c r="E1436" s="1240"/>
      <c r="F1436" s="1240"/>
      <c r="G1436" s="1240"/>
      <c r="H1436" s="1240"/>
      <c r="I1436" s="1240"/>
      <c r="J1436" s="1240"/>
      <c r="K1436" s="1240"/>
      <c r="L1436" s="1240"/>
      <c r="M1436" s="1240"/>
      <c r="N1436" s="1240"/>
      <c r="O1436" s="610"/>
      <c r="P1436" s="610"/>
    </row>
    <row r="1437" spans="1:16" x14ac:dyDescent="0.25">
      <c r="A1437" s="480"/>
      <c r="B1437" s="609" t="s">
        <v>182</v>
      </c>
      <c r="C1437" s="1244"/>
      <c r="D1437" s="1244"/>
      <c r="E1437" s="1244"/>
      <c r="F1437" s="1244"/>
      <c r="G1437" s="1244"/>
      <c r="H1437" s="1244"/>
      <c r="I1437" s="1245" t="s">
        <v>177</v>
      </c>
      <c r="J1437" s="1245"/>
      <c r="K1437" s="1245"/>
      <c r="L1437" s="1245"/>
      <c r="M1437" s="1245"/>
      <c r="N1437" s="1245"/>
    </row>
    <row r="1438" spans="1:16" x14ac:dyDescent="0.25">
      <c r="A1438" s="482"/>
      <c r="B1438" s="610"/>
      <c r="C1438" s="1240" t="s">
        <v>151</v>
      </c>
      <c r="D1438" s="1240"/>
      <c r="E1438" s="1240"/>
      <c r="F1438" s="1240"/>
      <c r="G1438" s="1240"/>
      <c r="H1438" s="1240"/>
      <c r="I1438" s="1240"/>
      <c r="J1438" s="1240"/>
      <c r="K1438" s="1240"/>
      <c r="L1438" s="1240"/>
      <c r="M1438" s="1240"/>
      <c r="N1438" s="1240"/>
      <c r="O1438" s="610"/>
      <c r="P1438" s="610"/>
    </row>
    <row r="1439" spans="1:16" x14ac:dyDescent="0.25">
      <c r="A1439" s="478"/>
      <c r="B1439" s="478"/>
      <c r="C1439" s="478"/>
      <c r="D1439" s="478"/>
      <c r="E1439" s="478"/>
      <c r="F1439" s="478"/>
      <c r="G1439" s="478"/>
      <c r="H1439" s="478"/>
      <c r="I1439" s="478"/>
      <c r="J1439" s="478"/>
      <c r="K1439" s="478"/>
      <c r="L1439" s="478"/>
      <c r="M1439" s="478"/>
      <c r="N1439" s="478"/>
      <c r="O1439" s="478"/>
      <c r="P1439" s="478"/>
    </row>
    <row r="1440" spans="1:16" x14ac:dyDescent="0.25">
      <c r="A1440" s="1241" t="s">
        <v>1276</v>
      </c>
      <c r="B1440" s="1242"/>
      <c r="C1440" s="1242"/>
      <c r="D1440" s="1242"/>
      <c r="E1440" s="1242"/>
      <c r="F1440" s="1242"/>
      <c r="G1440" s="1242"/>
      <c r="H1440" s="1242"/>
      <c r="I1440" s="1242"/>
      <c r="J1440" s="1242"/>
      <c r="K1440" s="1242"/>
      <c r="L1440" s="1242"/>
      <c r="M1440" s="1242"/>
      <c r="N1440" s="1242"/>
      <c r="O1440" s="1242"/>
      <c r="P1440" s="1242"/>
    </row>
    <row r="1441" spans="1:16" x14ac:dyDescent="0.25">
      <c r="A1441" s="1241" t="s">
        <v>1277</v>
      </c>
      <c r="B1441" s="1241"/>
      <c r="C1441" s="1241"/>
      <c r="D1441" s="1241"/>
      <c r="E1441" s="1241"/>
      <c r="F1441" s="1241"/>
      <c r="G1441" s="1241"/>
      <c r="H1441" s="1241"/>
      <c r="I1441" s="1241"/>
      <c r="J1441" s="1241"/>
      <c r="K1441" s="1241"/>
      <c r="L1441" s="1241"/>
      <c r="M1441" s="1241"/>
      <c r="N1441" s="1241"/>
      <c r="O1441" s="1241"/>
      <c r="P1441" s="1241"/>
    </row>
    <row r="1442" spans="1:16" x14ac:dyDescent="0.25">
      <c r="A1442" s="1241" t="s">
        <v>1278</v>
      </c>
      <c r="B1442" s="1241"/>
      <c r="C1442" s="1241"/>
      <c r="D1442" s="1241"/>
      <c r="E1442" s="1241"/>
      <c r="F1442" s="1241"/>
      <c r="G1442" s="1241"/>
      <c r="H1442" s="1241"/>
      <c r="I1442" s="1241"/>
      <c r="J1442" s="1241"/>
      <c r="K1442" s="1241"/>
      <c r="L1442" s="1241"/>
      <c r="M1442" s="1241"/>
      <c r="N1442" s="1241"/>
      <c r="O1442" s="1241"/>
      <c r="P1442" s="1241"/>
    </row>
    <row r="1443" spans="1:16" x14ac:dyDescent="0.25">
      <c r="A1443" s="611"/>
      <c r="B1443" s="611"/>
      <c r="C1443" s="611"/>
      <c r="D1443" s="611"/>
      <c r="E1443" s="611"/>
      <c r="F1443" s="611"/>
      <c r="G1443" s="611"/>
      <c r="H1443" s="611"/>
      <c r="I1443" s="611"/>
      <c r="J1443" s="611"/>
      <c r="K1443" s="611"/>
      <c r="L1443" s="611"/>
      <c r="M1443" s="611"/>
      <c r="N1443" s="611"/>
      <c r="O1443" s="611"/>
      <c r="P1443" s="611"/>
    </row>
    <row r="1444" spans="1:16" x14ac:dyDescent="0.25">
      <c r="A1444" s="478"/>
    </row>
    <row r="1445" spans="1:16" x14ac:dyDescent="0.25">
      <c r="A1445" s="478"/>
    </row>
    <row r="1446" spans="1:16" x14ac:dyDescent="0.25">
      <c r="A1446" s="478"/>
    </row>
    <row r="1447" spans="1:16" x14ac:dyDescent="0.25">
      <c r="A1447" s="478"/>
    </row>
    <row r="1448" spans="1:16" x14ac:dyDescent="0.25">
      <c r="A1448" s="478"/>
    </row>
    <row r="1449" spans="1:16" x14ac:dyDescent="0.25">
      <c r="A1449" s="478"/>
    </row>
    <row r="1450" spans="1:16" x14ac:dyDescent="0.25">
      <c r="A1450" s="478"/>
    </row>
    <row r="1451" spans="1:16" x14ac:dyDescent="0.25">
      <c r="A1451" s="478"/>
    </row>
    <row r="1452" spans="1:16" x14ac:dyDescent="0.25">
      <c r="A1452" s="478"/>
    </row>
    <row r="1453" spans="1:16" x14ac:dyDescent="0.25">
      <c r="A1453" s="478"/>
    </row>
    <row r="1454" spans="1:16" x14ac:dyDescent="0.25">
      <c r="A1454" s="478"/>
    </row>
    <row r="1455" spans="1:16" x14ac:dyDescent="0.25">
      <c r="A1455" s="478"/>
    </row>
    <row r="1456" spans="1:16" x14ac:dyDescent="0.25">
      <c r="A1456" s="478"/>
    </row>
    <row r="1457" spans="1:1" x14ac:dyDescent="0.25">
      <c r="A1457" s="478"/>
    </row>
    <row r="1458" spans="1:1" x14ac:dyDescent="0.25">
      <c r="A1458" s="478"/>
    </row>
    <row r="1459" spans="1:1" x14ac:dyDescent="0.25">
      <c r="A1459" s="478"/>
    </row>
    <row r="1460" spans="1:1" x14ac:dyDescent="0.25">
      <c r="A1460" s="478"/>
    </row>
    <row r="1461" spans="1:1" x14ac:dyDescent="0.25">
      <c r="A1461" s="478"/>
    </row>
  </sheetData>
  <mergeCells count="1330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C48:G48"/>
    <mergeCell ref="C49:G49"/>
    <mergeCell ref="C50:G50"/>
    <mergeCell ref="C51:G51"/>
    <mergeCell ref="C52:G52"/>
    <mergeCell ref="C53:G53"/>
    <mergeCell ref="C42:G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A40:P40"/>
    <mergeCell ref="A41:P41"/>
    <mergeCell ref="C66:G66"/>
    <mergeCell ref="C68:G68"/>
    <mergeCell ref="C69:G69"/>
    <mergeCell ref="C70:G70"/>
    <mergeCell ref="C71:G71"/>
    <mergeCell ref="C72:G72"/>
    <mergeCell ref="C60:G60"/>
    <mergeCell ref="C61:G61"/>
    <mergeCell ref="C62:G62"/>
    <mergeCell ref="C63:G63"/>
    <mergeCell ref="C64:G64"/>
    <mergeCell ref="C65:G65"/>
    <mergeCell ref="C54:G54"/>
    <mergeCell ref="C55:G55"/>
    <mergeCell ref="C56:G56"/>
    <mergeCell ref="C57:G57"/>
    <mergeCell ref="C58:G58"/>
    <mergeCell ref="C59:G59"/>
    <mergeCell ref="C86:G86"/>
    <mergeCell ref="C87:G87"/>
    <mergeCell ref="C88:G88"/>
    <mergeCell ref="C89:G89"/>
    <mergeCell ref="C91:G91"/>
    <mergeCell ref="C92:G92"/>
    <mergeCell ref="C80:G80"/>
    <mergeCell ref="C81:G81"/>
    <mergeCell ref="C82:G82"/>
    <mergeCell ref="C83:G83"/>
    <mergeCell ref="C84:G84"/>
    <mergeCell ref="C85:G85"/>
    <mergeCell ref="C74:G74"/>
    <mergeCell ref="C75:P75"/>
    <mergeCell ref="C76:G76"/>
    <mergeCell ref="C77:G77"/>
    <mergeCell ref="C78:G78"/>
    <mergeCell ref="C79:G79"/>
    <mergeCell ref="C106:G106"/>
    <mergeCell ref="C107:G107"/>
    <mergeCell ref="C108:G108"/>
    <mergeCell ref="C109:G109"/>
    <mergeCell ref="C110:G110"/>
    <mergeCell ref="C111:G111"/>
    <mergeCell ref="C100:G100"/>
    <mergeCell ref="C101:G101"/>
    <mergeCell ref="C102:G102"/>
    <mergeCell ref="C103:G103"/>
    <mergeCell ref="C104:G104"/>
    <mergeCell ref="C105:G105"/>
    <mergeCell ref="C93:G93"/>
    <mergeCell ref="C94:G94"/>
    <mergeCell ref="C95:G95"/>
    <mergeCell ref="C97:G97"/>
    <mergeCell ref="C98:G98"/>
    <mergeCell ref="C99:G99"/>
    <mergeCell ref="C125:G125"/>
    <mergeCell ref="C126:G126"/>
    <mergeCell ref="C127:G127"/>
    <mergeCell ref="C129:G129"/>
    <mergeCell ref="C130:P130"/>
    <mergeCell ref="C131:G131"/>
    <mergeCell ref="C118:G118"/>
    <mergeCell ref="C119:G119"/>
    <mergeCell ref="C120:G120"/>
    <mergeCell ref="C121:G121"/>
    <mergeCell ref="C123:G123"/>
    <mergeCell ref="C124:G124"/>
    <mergeCell ref="C112:G112"/>
    <mergeCell ref="C113:G113"/>
    <mergeCell ref="C114:G114"/>
    <mergeCell ref="C115:G115"/>
    <mergeCell ref="C116:G116"/>
    <mergeCell ref="C117:G117"/>
    <mergeCell ref="C144:G144"/>
    <mergeCell ref="C146:G146"/>
    <mergeCell ref="C147:G147"/>
    <mergeCell ref="C148:G148"/>
    <mergeCell ref="C149:G149"/>
    <mergeCell ref="C150:G150"/>
    <mergeCell ref="C138:G138"/>
    <mergeCell ref="C139:G139"/>
    <mergeCell ref="C140:G140"/>
    <mergeCell ref="C141:G141"/>
    <mergeCell ref="C142:G142"/>
    <mergeCell ref="C143:G143"/>
    <mergeCell ref="C132:G132"/>
    <mergeCell ref="C133:G133"/>
    <mergeCell ref="C134:G134"/>
    <mergeCell ref="C135:G135"/>
    <mergeCell ref="C136:G136"/>
    <mergeCell ref="C137:G137"/>
    <mergeCell ref="C164:G164"/>
    <mergeCell ref="C165:G165"/>
    <mergeCell ref="C166:G166"/>
    <mergeCell ref="C167:G167"/>
    <mergeCell ref="C168:G168"/>
    <mergeCell ref="C169:G169"/>
    <mergeCell ref="C158:G158"/>
    <mergeCell ref="C159:G159"/>
    <mergeCell ref="C160:G160"/>
    <mergeCell ref="C161:G161"/>
    <mergeCell ref="C162:G162"/>
    <mergeCell ref="C163:G163"/>
    <mergeCell ref="A152:P152"/>
    <mergeCell ref="C153:G153"/>
    <mergeCell ref="C154:G154"/>
    <mergeCell ref="C155:G155"/>
    <mergeCell ref="C156:G156"/>
    <mergeCell ref="C157:G157"/>
    <mergeCell ref="C183:G183"/>
    <mergeCell ref="C185:G185"/>
    <mergeCell ref="C186:P186"/>
    <mergeCell ref="C187:G187"/>
    <mergeCell ref="C188:G188"/>
    <mergeCell ref="C189:G189"/>
    <mergeCell ref="C176:G176"/>
    <mergeCell ref="C177:G177"/>
    <mergeCell ref="C179:G179"/>
    <mergeCell ref="C180:G180"/>
    <mergeCell ref="C181:G181"/>
    <mergeCell ref="C182:G182"/>
    <mergeCell ref="C170:G170"/>
    <mergeCell ref="C171:G171"/>
    <mergeCell ref="C172:G172"/>
    <mergeCell ref="C173:G173"/>
    <mergeCell ref="C174:G174"/>
    <mergeCell ref="C175:G175"/>
    <mergeCell ref="C203:G203"/>
    <mergeCell ref="C204:G204"/>
    <mergeCell ref="C205:G205"/>
    <mergeCell ref="C206:G206"/>
    <mergeCell ref="A208:P208"/>
    <mergeCell ref="C209:G209"/>
    <mergeCell ref="C196:G196"/>
    <mergeCell ref="C197:G197"/>
    <mergeCell ref="C198:G198"/>
    <mergeCell ref="C199:G199"/>
    <mergeCell ref="C200:G200"/>
    <mergeCell ref="C202:G202"/>
    <mergeCell ref="C190:G190"/>
    <mergeCell ref="C191:G191"/>
    <mergeCell ref="C192:G192"/>
    <mergeCell ref="C193:G193"/>
    <mergeCell ref="C194:G194"/>
    <mergeCell ref="C195:G195"/>
    <mergeCell ref="C222:G222"/>
    <mergeCell ref="C223:G223"/>
    <mergeCell ref="C224:G224"/>
    <mergeCell ref="C225:G225"/>
    <mergeCell ref="C226:G226"/>
    <mergeCell ref="C227:G227"/>
    <mergeCell ref="C216:G216"/>
    <mergeCell ref="C217:G217"/>
    <mergeCell ref="C218:G218"/>
    <mergeCell ref="C219:G219"/>
    <mergeCell ref="C220:G220"/>
    <mergeCell ref="C221:G221"/>
    <mergeCell ref="C210:G210"/>
    <mergeCell ref="C211:G211"/>
    <mergeCell ref="C212:G212"/>
    <mergeCell ref="C213:G213"/>
    <mergeCell ref="C214:G214"/>
    <mergeCell ref="C215:G215"/>
    <mergeCell ref="C242:G242"/>
    <mergeCell ref="C243:G243"/>
    <mergeCell ref="C244:G244"/>
    <mergeCell ref="C245:G245"/>
    <mergeCell ref="C246:G246"/>
    <mergeCell ref="A248:P248"/>
    <mergeCell ref="C234:G234"/>
    <mergeCell ref="C236:G236"/>
    <mergeCell ref="C237:G237"/>
    <mergeCell ref="C238:G238"/>
    <mergeCell ref="C239:G239"/>
    <mergeCell ref="C240:G240"/>
    <mergeCell ref="C228:G228"/>
    <mergeCell ref="C229:G229"/>
    <mergeCell ref="C230:G230"/>
    <mergeCell ref="C231:G231"/>
    <mergeCell ref="C232:G232"/>
    <mergeCell ref="C233:G233"/>
    <mergeCell ref="C261:G261"/>
    <mergeCell ref="C262:G262"/>
    <mergeCell ref="C263:G263"/>
    <mergeCell ref="C264:G264"/>
    <mergeCell ref="C265:G265"/>
    <mergeCell ref="C266:G266"/>
    <mergeCell ref="C255:G255"/>
    <mergeCell ref="C256:G256"/>
    <mergeCell ref="C257:G257"/>
    <mergeCell ref="C258:G258"/>
    <mergeCell ref="C259:G259"/>
    <mergeCell ref="C260:G260"/>
    <mergeCell ref="C249:G249"/>
    <mergeCell ref="C250:G250"/>
    <mergeCell ref="C251:G251"/>
    <mergeCell ref="C252:G252"/>
    <mergeCell ref="C253:G253"/>
    <mergeCell ref="C254:G254"/>
    <mergeCell ref="C281:G281"/>
    <mergeCell ref="C282:G282"/>
    <mergeCell ref="C283:G283"/>
    <mergeCell ref="C284:G284"/>
    <mergeCell ref="C285:G285"/>
    <mergeCell ref="C287:G287"/>
    <mergeCell ref="C273:G273"/>
    <mergeCell ref="C274:G274"/>
    <mergeCell ref="C275:G275"/>
    <mergeCell ref="C276:G276"/>
    <mergeCell ref="C278:G278"/>
    <mergeCell ref="C279:G279"/>
    <mergeCell ref="C267:G267"/>
    <mergeCell ref="C268:G268"/>
    <mergeCell ref="C269:G269"/>
    <mergeCell ref="C270:G270"/>
    <mergeCell ref="C271:G271"/>
    <mergeCell ref="C272:G272"/>
    <mergeCell ref="C300:G300"/>
    <mergeCell ref="C301:G301"/>
    <mergeCell ref="C302:G302"/>
    <mergeCell ref="C303:G303"/>
    <mergeCell ref="C304:G304"/>
    <mergeCell ref="C305:G305"/>
    <mergeCell ref="C294:G294"/>
    <mergeCell ref="C295:G295"/>
    <mergeCell ref="C296:G296"/>
    <mergeCell ref="C297:G297"/>
    <mergeCell ref="C298:G298"/>
    <mergeCell ref="C299:G299"/>
    <mergeCell ref="C288:G288"/>
    <mergeCell ref="C289:G289"/>
    <mergeCell ref="C290:G290"/>
    <mergeCell ref="C291:G291"/>
    <mergeCell ref="C292:G292"/>
    <mergeCell ref="C293:G293"/>
    <mergeCell ref="C320:G320"/>
    <mergeCell ref="C321:G321"/>
    <mergeCell ref="C322:G322"/>
    <mergeCell ref="C323:G323"/>
    <mergeCell ref="C324:G324"/>
    <mergeCell ref="C325:G325"/>
    <mergeCell ref="C314:G314"/>
    <mergeCell ref="C315:G315"/>
    <mergeCell ref="C316:G316"/>
    <mergeCell ref="C317:G317"/>
    <mergeCell ref="C318:G318"/>
    <mergeCell ref="C319:G319"/>
    <mergeCell ref="C307:G307"/>
    <mergeCell ref="C308:G308"/>
    <mergeCell ref="A310:P310"/>
    <mergeCell ref="C311:G311"/>
    <mergeCell ref="C312:G312"/>
    <mergeCell ref="C313:G313"/>
    <mergeCell ref="C338:G338"/>
    <mergeCell ref="C340:G340"/>
    <mergeCell ref="C341:G341"/>
    <mergeCell ref="C342:G342"/>
    <mergeCell ref="C343:G343"/>
    <mergeCell ref="C344:G344"/>
    <mergeCell ref="C332:G332"/>
    <mergeCell ref="C333:G333"/>
    <mergeCell ref="C334:G334"/>
    <mergeCell ref="C335:G335"/>
    <mergeCell ref="C336:G336"/>
    <mergeCell ref="C337:G337"/>
    <mergeCell ref="C326:G326"/>
    <mergeCell ref="C327:G327"/>
    <mergeCell ref="C328:G328"/>
    <mergeCell ref="C329:G329"/>
    <mergeCell ref="C330:G330"/>
    <mergeCell ref="C331:G331"/>
    <mergeCell ref="C359:G359"/>
    <mergeCell ref="C360:G360"/>
    <mergeCell ref="C361:G361"/>
    <mergeCell ref="C362:G362"/>
    <mergeCell ref="C363:G363"/>
    <mergeCell ref="C364:G364"/>
    <mergeCell ref="C353:G353"/>
    <mergeCell ref="C354:G354"/>
    <mergeCell ref="C355:G355"/>
    <mergeCell ref="C356:G356"/>
    <mergeCell ref="C357:G357"/>
    <mergeCell ref="C358:G358"/>
    <mergeCell ref="C346:G346"/>
    <mergeCell ref="C347:G347"/>
    <mergeCell ref="C349:G349"/>
    <mergeCell ref="C350:G350"/>
    <mergeCell ref="C351:G351"/>
    <mergeCell ref="C352:G352"/>
    <mergeCell ref="C379:G379"/>
    <mergeCell ref="C380:G380"/>
    <mergeCell ref="C381:G381"/>
    <mergeCell ref="C382:G382"/>
    <mergeCell ref="C383:G383"/>
    <mergeCell ref="C384:G384"/>
    <mergeCell ref="A373:P373"/>
    <mergeCell ref="C374:G374"/>
    <mergeCell ref="C375:G375"/>
    <mergeCell ref="C376:G376"/>
    <mergeCell ref="C377:G377"/>
    <mergeCell ref="C378:G378"/>
    <mergeCell ref="C365:G365"/>
    <mergeCell ref="C366:G366"/>
    <mergeCell ref="C367:G367"/>
    <mergeCell ref="C369:G369"/>
    <mergeCell ref="C370:G370"/>
    <mergeCell ref="A372:P372"/>
    <mergeCell ref="C398:G398"/>
    <mergeCell ref="C399:G399"/>
    <mergeCell ref="C400:G400"/>
    <mergeCell ref="A402:P402"/>
    <mergeCell ref="C403:G403"/>
    <mergeCell ref="C404:G404"/>
    <mergeCell ref="C391:G391"/>
    <mergeCell ref="C392:G392"/>
    <mergeCell ref="C393:G393"/>
    <mergeCell ref="C394:G394"/>
    <mergeCell ref="C396:G396"/>
    <mergeCell ref="C397:G397"/>
    <mergeCell ref="C385:G385"/>
    <mergeCell ref="C386:G386"/>
    <mergeCell ref="C387:G387"/>
    <mergeCell ref="C388:G388"/>
    <mergeCell ref="C389:G389"/>
    <mergeCell ref="C390:G390"/>
    <mergeCell ref="C417:G417"/>
    <mergeCell ref="C418:G418"/>
    <mergeCell ref="C419:G419"/>
    <mergeCell ref="C420:G420"/>
    <mergeCell ref="C421:G421"/>
    <mergeCell ref="C422:G422"/>
    <mergeCell ref="C411:G411"/>
    <mergeCell ref="C412:G412"/>
    <mergeCell ref="C413:G413"/>
    <mergeCell ref="C414:G414"/>
    <mergeCell ref="C415:G415"/>
    <mergeCell ref="C416:G416"/>
    <mergeCell ref="C405:G405"/>
    <mergeCell ref="C406:G406"/>
    <mergeCell ref="C407:G407"/>
    <mergeCell ref="C408:G408"/>
    <mergeCell ref="C409:G409"/>
    <mergeCell ref="C410:G410"/>
    <mergeCell ref="C437:G437"/>
    <mergeCell ref="C438:G438"/>
    <mergeCell ref="C439:G439"/>
    <mergeCell ref="C440:G440"/>
    <mergeCell ref="C441:G441"/>
    <mergeCell ref="C442:G442"/>
    <mergeCell ref="C430:G430"/>
    <mergeCell ref="C431:G431"/>
    <mergeCell ref="C432:G432"/>
    <mergeCell ref="C433:G433"/>
    <mergeCell ref="C435:G435"/>
    <mergeCell ref="C436:P436"/>
    <mergeCell ref="C423:G423"/>
    <mergeCell ref="C424:G424"/>
    <mergeCell ref="C425:G425"/>
    <mergeCell ref="C426:G426"/>
    <mergeCell ref="C427:G427"/>
    <mergeCell ref="C429:G429"/>
    <mergeCell ref="C456:G456"/>
    <mergeCell ref="C458:G458"/>
    <mergeCell ref="C459:G459"/>
    <mergeCell ref="C460:G460"/>
    <mergeCell ref="C461:G461"/>
    <mergeCell ref="C462:G462"/>
    <mergeCell ref="C449:G449"/>
    <mergeCell ref="C450:G450"/>
    <mergeCell ref="C452:G452"/>
    <mergeCell ref="C453:G453"/>
    <mergeCell ref="C454:G454"/>
    <mergeCell ref="C455:G455"/>
    <mergeCell ref="C443:G443"/>
    <mergeCell ref="C444:G444"/>
    <mergeCell ref="C445:G445"/>
    <mergeCell ref="C446:G446"/>
    <mergeCell ref="C447:G447"/>
    <mergeCell ref="C448:G448"/>
    <mergeCell ref="C475:G475"/>
    <mergeCell ref="C476:G476"/>
    <mergeCell ref="C477:G477"/>
    <mergeCell ref="C478:G478"/>
    <mergeCell ref="C479:G479"/>
    <mergeCell ref="C480:G480"/>
    <mergeCell ref="C469:G469"/>
    <mergeCell ref="C470:G470"/>
    <mergeCell ref="C471:G471"/>
    <mergeCell ref="C472:G472"/>
    <mergeCell ref="C473:G473"/>
    <mergeCell ref="C474:G474"/>
    <mergeCell ref="C463:G463"/>
    <mergeCell ref="C464:G464"/>
    <mergeCell ref="C465:G465"/>
    <mergeCell ref="C466:G466"/>
    <mergeCell ref="C467:G467"/>
    <mergeCell ref="C468:G468"/>
    <mergeCell ref="C495:G495"/>
    <mergeCell ref="C496:G496"/>
    <mergeCell ref="C497:G497"/>
    <mergeCell ref="C498:G498"/>
    <mergeCell ref="C499:G499"/>
    <mergeCell ref="C500:G500"/>
    <mergeCell ref="C488:G488"/>
    <mergeCell ref="C490:G490"/>
    <mergeCell ref="C491:P491"/>
    <mergeCell ref="C492:G492"/>
    <mergeCell ref="C493:G493"/>
    <mergeCell ref="C494:G494"/>
    <mergeCell ref="C481:G481"/>
    <mergeCell ref="C482:G482"/>
    <mergeCell ref="C484:G484"/>
    <mergeCell ref="C485:G485"/>
    <mergeCell ref="C486:G486"/>
    <mergeCell ref="C487:G487"/>
    <mergeCell ref="C515:G515"/>
    <mergeCell ref="C516:G516"/>
    <mergeCell ref="C517:G517"/>
    <mergeCell ref="C518:G518"/>
    <mergeCell ref="C519:G519"/>
    <mergeCell ref="C520:G520"/>
    <mergeCell ref="C508:G508"/>
    <mergeCell ref="C509:G509"/>
    <mergeCell ref="C510:G510"/>
    <mergeCell ref="C511:G511"/>
    <mergeCell ref="A513:P513"/>
    <mergeCell ref="C514:G514"/>
    <mergeCell ref="C501:G501"/>
    <mergeCell ref="C502:G502"/>
    <mergeCell ref="C503:G503"/>
    <mergeCell ref="C504:G504"/>
    <mergeCell ref="C505:G505"/>
    <mergeCell ref="C507:G507"/>
    <mergeCell ref="C533:G533"/>
    <mergeCell ref="C534:G534"/>
    <mergeCell ref="C535:G535"/>
    <mergeCell ref="C536:G536"/>
    <mergeCell ref="C537:G537"/>
    <mergeCell ref="C538:G538"/>
    <mergeCell ref="C527:G527"/>
    <mergeCell ref="C528:G528"/>
    <mergeCell ref="C529:G529"/>
    <mergeCell ref="C530:G530"/>
    <mergeCell ref="C531:G531"/>
    <mergeCell ref="C532:G532"/>
    <mergeCell ref="C521:G521"/>
    <mergeCell ref="C522:G522"/>
    <mergeCell ref="C523:G523"/>
    <mergeCell ref="C524:G524"/>
    <mergeCell ref="C525:G525"/>
    <mergeCell ref="C526:G526"/>
    <mergeCell ref="C553:G553"/>
    <mergeCell ref="C554:G554"/>
    <mergeCell ref="C555:G555"/>
    <mergeCell ref="C556:G556"/>
    <mergeCell ref="C557:G557"/>
    <mergeCell ref="C558:G558"/>
    <mergeCell ref="C547:G547"/>
    <mergeCell ref="C548:G548"/>
    <mergeCell ref="C549:G549"/>
    <mergeCell ref="C550:G550"/>
    <mergeCell ref="C551:G551"/>
    <mergeCell ref="C552:G552"/>
    <mergeCell ref="C540:G540"/>
    <mergeCell ref="C541:G541"/>
    <mergeCell ref="C542:G542"/>
    <mergeCell ref="C543:G543"/>
    <mergeCell ref="C544:G544"/>
    <mergeCell ref="A546:P546"/>
    <mergeCell ref="C571:G571"/>
    <mergeCell ref="C572:G572"/>
    <mergeCell ref="C574:G574"/>
    <mergeCell ref="C575:G575"/>
    <mergeCell ref="C576:G576"/>
    <mergeCell ref="C577:G577"/>
    <mergeCell ref="C565:G565"/>
    <mergeCell ref="C566:G566"/>
    <mergeCell ref="C567:G567"/>
    <mergeCell ref="C568:G568"/>
    <mergeCell ref="C569:G569"/>
    <mergeCell ref="C570:G570"/>
    <mergeCell ref="C559:G559"/>
    <mergeCell ref="C560:G560"/>
    <mergeCell ref="C561:G561"/>
    <mergeCell ref="C562:G562"/>
    <mergeCell ref="C563:G563"/>
    <mergeCell ref="C564:G564"/>
    <mergeCell ref="C592:G592"/>
    <mergeCell ref="C593:G593"/>
    <mergeCell ref="C594:G594"/>
    <mergeCell ref="C595:G595"/>
    <mergeCell ref="C596:G596"/>
    <mergeCell ref="C597:G597"/>
    <mergeCell ref="A586:P586"/>
    <mergeCell ref="C587:G587"/>
    <mergeCell ref="C588:G588"/>
    <mergeCell ref="C589:G589"/>
    <mergeCell ref="C590:G590"/>
    <mergeCell ref="C591:G591"/>
    <mergeCell ref="C578:G578"/>
    <mergeCell ref="C580:G580"/>
    <mergeCell ref="C581:G581"/>
    <mergeCell ref="C582:G582"/>
    <mergeCell ref="C583:G583"/>
    <mergeCell ref="C584:G584"/>
    <mergeCell ref="C610:G610"/>
    <mergeCell ref="C611:G611"/>
    <mergeCell ref="C612:G612"/>
    <mergeCell ref="C613:G613"/>
    <mergeCell ref="C614:G614"/>
    <mergeCell ref="C616:G616"/>
    <mergeCell ref="C604:G604"/>
    <mergeCell ref="C605:G605"/>
    <mergeCell ref="C606:G606"/>
    <mergeCell ref="C607:G607"/>
    <mergeCell ref="C608:G608"/>
    <mergeCell ref="C609:G609"/>
    <mergeCell ref="C598:G598"/>
    <mergeCell ref="C599:G599"/>
    <mergeCell ref="C600:G600"/>
    <mergeCell ref="C601:G601"/>
    <mergeCell ref="C602:G602"/>
    <mergeCell ref="C603:G603"/>
    <mergeCell ref="C631:G631"/>
    <mergeCell ref="C632:G632"/>
    <mergeCell ref="C633:G633"/>
    <mergeCell ref="C634:G634"/>
    <mergeCell ref="C635:G635"/>
    <mergeCell ref="C636:G636"/>
    <mergeCell ref="C625:G625"/>
    <mergeCell ref="C626:G626"/>
    <mergeCell ref="C627:G627"/>
    <mergeCell ref="C628:G628"/>
    <mergeCell ref="C629:G629"/>
    <mergeCell ref="C630:G630"/>
    <mergeCell ref="C617:G617"/>
    <mergeCell ref="C619:G619"/>
    <mergeCell ref="C620:G620"/>
    <mergeCell ref="C621:G621"/>
    <mergeCell ref="C622:G622"/>
    <mergeCell ref="C623:G623"/>
    <mergeCell ref="C651:G651"/>
    <mergeCell ref="C652:G652"/>
    <mergeCell ref="C653:G653"/>
    <mergeCell ref="C654:G654"/>
    <mergeCell ref="C655:G655"/>
    <mergeCell ref="C656:G656"/>
    <mergeCell ref="C643:G643"/>
    <mergeCell ref="C645:G645"/>
    <mergeCell ref="C646:G646"/>
    <mergeCell ref="A648:P648"/>
    <mergeCell ref="C649:G649"/>
    <mergeCell ref="C650:G650"/>
    <mergeCell ref="C637:G637"/>
    <mergeCell ref="C638:G638"/>
    <mergeCell ref="C639:G639"/>
    <mergeCell ref="C640:G640"/>
    <mergeCell ref="C641:G641"/>
    <mergeCell ref="C642:G642"/>
    <mergeCell ref="C669:G669"/>
    <mergeCell ref="C670:G670"/>
    <mergeCell ref="C671:G671"/>
    <mergeCell ref="C672:G672"/>
    <mergeCell ref="C673:G673"/>
    <mergeCell ref="C674:G674"/>
    <mergeCell ref="C663:G663"/>
    <mergeCell ref="C664:G664"/>
    <mergeCell ref="C665:G665"/>
    <mergeCell ref="C666:G666"/>
    <mergeCell ref="C667:G667"/>
    <mergeCell ref="C668:G668"/>
    <mergeCell ref="C657:G657"/>
    <mergeCell ref="C658:G658"/>
    <mergeCell ref="C659:G659"/>
    <mergeCell ref="C660:G660"/>
    <mergeCell ref="C661:G661"/>
    <mergeCell ref="C662:G662"/>
    <mergeCell ref="C689:G689"/>
    <mergeCell ref="C690:G690"/>
    <mergeCell ref="C691:G691"/>
    <mergeCell ref="C692:G692"/>
    <mergeCell ref="C693:G693"/>
    <mergeCell ref="C694:G694"/>
    <mergeCell ref="C683:G683"/>
    <mergeCell ref="C684:G684"/>
    <mergeCell ref="C685:G685"/>
    <mergeCell ref="C686:G686"/>
    <mergeCell ref="C687:G687"/>
    <mergeCell ref="C688:G688"/>
    <mergeCell ref="C675:G675"/>
    <mergeCell ref="C676:G676"/>
    <mergeCell ref="C678:G678"/>
    <mergeCell ref="C679:G679"/>
    <mergeCell ref="C681:G681"/>
    <mergeCell ref="C682:G682"/>
    <mergeCell ref="C709:G709"/>
    <mergeCell ref="C710:G710"/>
    <mergeCell ref="C711:G711"/>
    <mergeCell ref="C712:G712"/>
    <mergeCell ref="C713:G713"/>
    <mergeCell ref="C714:G714"/>
    <mergeCell ref="C702:G702"/>
    <mergeCell ref="A704:P704"/>
    <mergeCell ref="C705:G705"/>
    <mergeCell ref="C706:G706"/>
    <mergeCell ref="C707:G707"/>
    <mergeCell ref="C708:G708"/>
    <mergeCell ref="C695:G695"/>
    <mergeCell ref="C696:G696"/>
    <mergeCell ref="C697:G697"/>
    <mergeCell ref="C698:G698"/>
    <mergeCell ref="C699:G699"/>
    <mergeCell ref="C701:G701"/>
    <mergeCell ref="C728:G728"/>
    <mergeCell ref="C729:G729"/>
    <mergeCell ref="C730:G730"/>
    <mergeCell ref="C733:O733"/>
    <mergeCell ref="C734:O734"/>
    <mergeCell ref="C735:O735"/>
    <mergeCell ref="C721:G721"/>
    <mergeCell ref="C722:G722"/>
    <mergeCell ref="C723:G723"/>
    <mergeCell ref="C724:G724"/>
    <mergeCell ref="C726:G726"/>
    <mergeCell ref="C727:G727"/>
    <mergeCell ref="C715:G715"/>
    <mergeCell ref="C716:G716"/>
    <mergeCell ref="C717:G717"/>
    <mergeCell ref="C718:G718"/>
    <mergeCell ref="C719:G719"/>
    <mergeCell ref="C720:G720"/>
    <mergeCell ref="C748:O748"/>
    <mergeCell ref="C749:O749"/>
    <mergeCell ref="C750:O750"/>
    <mergeCell ref="C751:O751"/>
    <mergeCell ref="C752:O752"/>
    <mergeCell ref="C753:J753"/>
    <mergeCell ref="C742:O742"/>
    <mergeCell ref="C743:O743"/>
    <mergeCell ref="C744:O744"/>
    <mergeCell ref="C745:O745"/>
    <mergeCell ref="C746:O746"/>
    <mergeCell ref="C747:O747"/>
    <mergeCell ref="C736:O736"/>
    <mergeCell ref="C737:O737"/>
    <mergeCell ref="C738:O738"/>
    <mergeCell ref="C739:O739"/>
    <mergeCell ref="C740:O740"/>
    <mergeCell ref="C741:O741"/>
    <mergeCell ref="C766:G766"/>
    <mergeCell ref="C767:G767"/>
    <mergeCell ref="C768:G768"/>
    <mergeCell ref="C769:G769"/>
    <mergeCell ref="C770:G770"/>
    <mergeCell ref="C771:G771"/>
    <mergeCell ref="C760:G760"/>
    <mergeCell ref="C761:G761"/>
    <mergeCell ref="C762:G762"/>
    <mergeCell ref="C763:G763"/>
    <mergeCell ref="C764:G764"/>
    <mergeCell ref="C765:G765"/>
    <mergeCell ref="C754:J754"/>
    <mergeCell ref="A755:P755"/>
    <mergeCell ref="A756:P756"/>
    <mergeCell ref="C757:G757"/>
    <mergeCell ref="C758:G758"/>
    <mergeCell ref="C759:G759"/>
    <mergeCell ref="C785:G785"/>
    <mergeCell ref="C786:G786"/>
    <mergeCell ref="C787:G787"/>
    <mergeCell ref="C788:G788"/>
    <mergeCell ref="C789:G789"/>
    <mergeCell ref="C790:G790"/>
    <mergeCell ref="C779:G779"/>
    <mergeCell ref="C780:G780"/>
    <mergeCell ref="C781:G781"/>
    <mergeCell ref="C782:G782"/>
    <mergeCell ref="C783:G783"/>
    <mergeCell ref="C784:G784"/>
    <mergeCell ref="C772:G772"/>
    <mergeCell ref="C773:G773"/>
    <mergeCell ref="C774:G774"/>
    <mergeCell ref="C775:G775"/>
    <mergeCell ref="C776:G776"/>
    <mergeCell ref="C778:G778"/>
    <mergeCell ref="C803:G803"/>
    <mergeCell ref="C804:G804"/>
    <mergeCell ref="C805:G805"/>
    <mergeCell ref="C806:G806"/>
    <mergeCell ref="C807:G807"/>
    <mergeCell ref="C808:G808"/>
    <mergeCell ref="C797:G797"/>
    <mergeCell ref="C798:G798"/>
    <mergeCell ref="C799:G799"/>
    <mergeCell ref="C800:G800"/>
    <mergeCell ref="C801:G801"/>
    <mergeCell ref="C802:G802"/>
    <mergeCell ref="C791:G791"/>
    <mergeCell ref="C792:G792"/>
    <mergeCell ref="C793:G793"/>
    <mergeCell ref="C794:G794"/>
    <mergeCell ref="C795:G795"/>
    <mergeCell ref="C796:G796"/>
    <mergeCell ref="C823:G823"/>
    <mergeCell ref="C824:G824"/>
    <mergeCell ref="C825:G825"/>
    <mergeCell ref="C826:G826"/>
    <mergeCell ref="C827:G827"/>
    <mergeCell ref="C828:G828"/>
    <mergeCell ref="C817:G817"/>
    <mergeCell ref="C818:G818"/>
    <mergeCell ref="C819:G819"/>
    <mergeCell ref="C820:G820"/>
    <mergeCell ref="C821:G821"/>
    <mergeCell ref="C822:G822"/>
    <mergeCell ref="C810:G810"/>
    <mergeCell ref="C811:G811"/>
    <mergeCell ref="A813:P813"/>
    <mergeCell ref="A814:P814"/>
    <mergeCell ref="C815:G815"/>
    <mergeCell ref="C816:G816"/>
    <mergeCell ref="C842:G842"/>
    <mergeCell ref="C843:G843"/>
    <mergeCell ref="C844:G844"/>
    <mergeCell ref="C845:G845"/>
    <mergeCell ref="A847:P847"/>
    <mergeCell ref="C848:G848"/>
    <mergeCell ref="C835:G835"/>
    <mergeCell ref="C836:G836"/>
    <mergeCell ref="C837:G837"/>
    <mergeCell ref="C838:G838"/>
    <mergeCell ref="C839:G839"/>
    <mergeCell ref="C841:G841"/>
    <mergeCell ref="C829:G829"/>
    <mergeCell ref="C830:G830"/>
    <mergeCell ref="C831:G831"/>
    <mergeCell ref="C832:G832"/>
    <mergeCell ref="C833:G833"/>
    <mergeCell ref="C834:G834"/>
    <mergeCell ref="C861:G861"/>
    <mergeCell ref="C862:G862"/>
    <mergeCell ref="C863:G863"/>
    <mergeCell ref="C864:G864"/>
    <mergeCell ref="C865:G865"/>
    <mergeCell ref="C866:G866"/>
    <mergeCell ref="C855:G855"/>
    <mergeCell ref="C856:G856"/>
    <mergeCell ref="C857:G857"/>
    <mergeCell ref="C858:G858"/>
    <mergeCell ref="C859:G859"/>
    <mergeCell ref="C860:G860"/>
    <mergeCell ref="C849:G849"/>
    <mergeCell ref="C850:G850"/>
    <mergeCell ref="C851:G851"/>
    <mergeCell ref="C852:G852"/>
    <mergeCell ref="C853:G853"/>
    <mergeCell ref="C854:G854"/>
    <mergeCell ref="C881:G881"/>
    <mergeCell ref="C882:G882"/>
    <mergeCell ref="C883:G883"/>
    <mergeCell ref="C884:G884"/>
    <mergeCell ref="C885:G885"/>
    <mergeCell ref="C887:G887"/>
    <mergeCell ref="C873:G873"/>
    <mergeCell ref="C875:G875"/>
    <mergeCell ref="C876:G876"/>
    <mergeCell ref="C877:G877"/>
    <mergeCell ref="C878:G878"/>
    <mergeCell ref="C879:G879"/>
    <mergeCell ref="C867:G867"/>
    <mergeCell ref="C868:G868"/>
    <mergeCell ref="C869:G869"/>
    <mergeCell ref="C870:G870"/>
    <mergeCell ref="C871:G871"/>
    <mergeCell ref="C872:G872"/>
    <mergeCell ref="C900:G900"/>
    <mergeCell ref="C901:G901"/>
    <mergeCell ref="C902:G902"/>
    <mergeCell ref="C904:G904"/>
    <mergeCell ref="C905:G905"/>
    <mergeCell ref="C906:G906"/>
    <mergeCell ref="C894:G894"/>
    <mergeCell ref="C895:G895"/>
    <mergeCell ref="C896:G896"/>
    <mergeCell ref="C897:G897"/>
    <mergeCell ref="C898:G898"/>
    <mergeCell ref="C899:G899"/>
    <mergeCell ref="C888:P888"/>
    <mergeCell ref="C889:G889"/>
    <mergeCell ref="C890:G890"/>
    <mergeCell ref="C891:G891"/>
    <mergeCell ref="C892:G892"/>
    <mergeCell ref="C893:G893"/>
    <mergeCell ref="C920:G920"/>
    <mergeCell ref="C921:G921"/>
    <mergeCell ref="C922:G922"/>
    <mergeCell ref="C923:G923"/>
    <mergeCell ref="C924:G924"/>
    <mergeCell ref="C925:G925"/>
    <mergeCell ref="C914:G914"/>
    <mergeCell ref="C915:G915"/>
    <mergeCell ref="C916:G916"/>
    <mergeCell ref="C917:G917"/>
    <mergeCell ref="C918:G918"/>
    <mergeCell ref="C919:G919"/>
    <mergeCell ref="C907:G907"/>
    <mergeCell ref="C908:G908"/>
    <mergeCell ref="C910:G910"/>
    <mergeCell ref="C911:G911"/>
    <mergeCell ref="C912:G912"/>
    <mergeCell ref="C913:G913"/>
    <mergeCell ref="C941:G941"/>
    <mergeCell ref="C942:G942"/>
    <mergeCell ref="C943:G943"/>
    <mergeCell ref="C944:G944"/>
    <mergeCell ref="C945:G945"/>
    <mergeCell ref="C946:G946"/>
    <mergeCell ref="C933:G933"/>
    <mergeCell ref="C935:G935"/>
    <mergeCell ref="C936:G936"/>
    <mergeCell ref="C938:G938"/>
    <mergeCell ref="C939:G939"/>
    <mergeCell ref="C940:G940"/>
    <mergeCell ref="C926:G926"/>
    <mergeCell ref="C927:G927"/>
    <mergeCell ref="C928:G928"/>
    <mergeCell ref="C929:G929"/>
    <mergeCell ref="C930:G930"/>
    <mergeCell ref="C932:G932"/>
    <mergeCell ref="C960:G960"/>
    <mergeCell ref="C962:G962"/>
    <mergeCell ref="C963:G963"/>
    <mergeCell ref="C965:G965"/>
    <mergeCell ref="C966:G966"/>
    <mergeCell ref="C968:G968"/>
    <mergeCell ref="C953:G953"/>
    <mergeCell ref="C954:G954"/>
    <mergeCell ref="C955:G955"/>
    <mergeCell ref="C956:G956"/>
    <mergeCell ref="C957:G957"/>
    <mergeCell ref="C959:G959"/>
    <mergeCell ref="C947:G947"/>
    <mergeCell ref="C948:G948"/>
    <mergeCell ref="C949:G949"/>
    <mergeCell ref="C950:G950"/>
    <mergeCell ref="C951:G951"/>
    <mergeCell ref="C952:G952"/>
    <mergeCell ref="C984:O984"/>
    <mergeCell ref="C985:O985"/>
    <mergeCell ref="C986:O986"/>
    <mergeCell ref="C987:O987"/>
    <mergeCell ref="C988:O988"/>
    <mergeCell ref="C989:O989"/>
    <mergeCell ref="C978:O978"/>
    <mergeCell ref="C979:O979"/>
    <mergeCell ref="C980:O980"/>
    <mergeCell ref="C981:O981"/>
    <mergeCell ref="C982:O982"/>
    <mergeCell ref="C983:O983"/>
    <mergeCell ref="C969:G969"/>
    <mergeCell ref="C971:G971"/>
    <mergeCell ref="C972:G972"/>
    <mergeCell ref="C975:O975"/>
    <mergeCell ref="C976:O976"/>
    <mergeCell ref="C977:O977"/>
    <mergeCell ref="C1002:G1002"/>
    <mergeCell ref="C1003:G1003"/>
    <mergeCell ref="C1004:G1004"/>
    <mergeCell ref="C1005:G1005"/>
    <mergeCell ref="C1006:G1006"/>
    <mergeCell ref="C1007:G1007"/>
    <mergeCell ref="C996:J996"/>
    <mergeCell ref="C997:J997"/>
    <mergeCell ref="A998:P998"/>
    <mergeCell ref="C999:G999"/>
    <mergeCell ref="C1000:G1000"/>
    <mergeCell ref="C1001:G1001"/>
    <mergeCell ref="C990:O990"/>
    <mergeCell ref="C991:O991"/>
    <mergeCell ref="C992:O992"/>
    <mergeCell ref="C993:O993"/>
    <mergeCell ref="C994:O994"/>
    <mergeCell ref="C995:O995"/>
    <mergeCell ref="C1021:G1021"/>
    <mergeCell ref="C1022:G1022"/>
    <mergeCell ref="C1023:G1023"/>
    <mergeCell ref="C1024:G1024"/>
    <mergeCell ref="A1026:P1026"/>
    <mergeCell ref="A1027:P1027"/>
    <mergeCell ref="C1014:G1014"/>
    <mergeCell ref="C1015:G1015"/>
    <mergeCell ref="C1016:G1016"/>
    <mergeCell ref="C1017:G1017"/>
    <mergeCell ref="C1018:G1018"/>
    <mergeCell ref="C1020:G1020"/>
    <mergeCell ref="C1008:G1008"/>
    <mergeCell ref="C1009:G1009"/>
    <mergeCell ref="C1010:G1010"/>
    <mergeCell ref="C1011:G1011"/>
    <mergeCell ref="C1012:G1012"/>
    <mergeCell ref="C1013:G1013"/>
    <mergeCell ref="C1040:G1040"/>
    <mergeCell ref="C1041:G1041"/>
    <mergeCell ref="C1042:G1042"/>
    <mergeCell ref="C1043:G1043"/>
    <mergeCell ref="C1044:G1044"/>
    <mergeCell ref="C1045:G1045"/>
    <mergeCell ref="C1034:G1034"/>
    <mergeCell ref="C1035:G1035"/>
    <mergeCell ref="C1036:G1036"/>
    <mergeCell ref="C1037:G1037"/>
    <mergeCell ref="C1038:G1038"/>
    <mergeCell ref="C1039:G1039"/>
    <mergeCell ref="C1028:G1028"/>
    <mergeCell ref="C1029:G1029"/>
    <mergeCell ref="C1030:G1030"/>
    <mergeCell ref="C1031:G1031"/>
    <mergeCell ref="C1032:G1032"/>
    <mergeCell ref="C1033:G1033"/>
    <mergeCell ref="C1060:G1060"/>
    <mergeCell ref="C1061:P1061"/>
    <mergeCell ref="C1062:G1062"/>
    <mergeCell ref="C1063:G1063"/>
    <mergeCell ref="C1064:G1064"/>
    <mergeCell ref="C1065:G1065"/>
    <mergeCell ref="C1052:G1052"/>
    <mergeCell ref="C1054:G1054"/>
    <mergeCell ref="C1055:G1055"/>
    <mergeCell ref="C1056:G1056"/>
    <mergeCell ref="C1057:G1057"/>
    <mergeCell ref="C1058:G1058"/>
    <mergeCell ref="C1046:G1046"/>
    <mergeCell ref="C1047:G1047"/>
    <mergeCell ref="C1048:G1048"/>
    <mergeCell ref="C1049:G1049"/>
    <mergeCell ref="C1050:G1050"/>
    <mergeCell ref="C1051:G1051"/>
    <mergeCell ref="C1079:G1079"/>
    <mergeCell ref="C1080:G1080"/>
    <mergeCell ref="C1081:G1081"/>
    <mergeCell ref="C1083:G1083"/>
    <mergeCell ref="C1084:G1084"/>
    <mergeCell ref="C1085:G1085"/>
    <mergeCell ref="C1072:G1072"/>
    <mergeCell ref="C1073:G1073"/>
    <mergeCell ref="C1074:G1074"/>
    <mergeCell ref="C1075:G1075"/>
    <mergeCell ref="C1077:G1077"/>
    <mergeCell ref="C1078:G1078"/>
    <mergeCell ref="C1066:G1066"/>
    <mergeCell ref="C1067:G1067"/>
    <mergeCell ref="C1068:G1068"/>
    <mergeCell ref="C1069:G1069"/>
    <mergeCell ref="C1070:G1070"/>
    <mergeCell ref="C1071:G1071"/>
    <mergeCell ref="C1098:G1098"/>
    <mergeCell ref="C1099:G1099"/>
    <mergeCell ref="C1100:G1100"/>
    <mergeCell ref="C1101:G1101"/>
    <mergeCell ref="C1102:G1102"/>
    <mergeCell ref="C1103:G1103"/>
    <mergeCell ref="C1092:G1092"/>
    <mergeCell ref="C1093:G1093"/>
    <mergeCell ref="C1094:G1094"/>
    <mergeCell ref="C1095:G1095"/>
    <mergeCell ref="C1096:G1096"/>
    <mergeCell ref="C1097:G1097"/>
    <mergeCell ref="C1086:G1086"/>
    <mergeCell ref="C1087:G1087"/>
    <mergeCell ref="C1088:G1088"/>
    <mergeCell ref="C1089:G1089"/>
    <mergeCell ref="C1090:G1090"/>
    <mergeCell ref="C1091:G1091"/>
    <mergeCell ref="C1118:G1118"/>
    <mergeCell ref="C1119:G1119"/>
    <mergeCell ref="C1120:G1120"/>
    <mergeCell ref="C1121:G1121"/>
    <mergeCell ref="C1122:G1122"/>
    <mergeCell ref="C1123:G1123"/>
    <mergeCell ref="C1111:G1111"/>
    <mergeCell ref="C1112:G1112"/>
    <mergeCell ref="C1113:G1113"/>
    <mergeCell ref="C1115:G1115"/>
    <mergeCell ref="C1116:P1116"/>
    <mergeCell ref="C1117:G1117"/>
    <mergeCell ref="C1104:G1104"/>
    <mergeCell ref="C1105:G1105"/>
    <mergeCell ref="C1106:G1106"/>
    <mergeCell ref="C1107:G1107"/>
    <mergeCell ref="C1109:G1109"/>
    <mergeCell ref="C1110:G1110"/>
    <mergeCell ref="A1138:P1138"/>
    <mergeCell ref="C1139:G1139"/>
    <mergeCell ref="C1140:G1140"/>
    <mergeCell ref="C1141:G1141"/>
    <mergeCell ref="C1142:G1142"/>
    <mergeCell ref="C1143:G1143"/>
    <mergeCell ref="C1130:G1130"/>
    <mergeCell ref="C1132:G1132"/>
    <mergeCell ref="C1133:G1133"/>
    <mergeCell ref="C1134:G1134"/>
    <mergeCell ref="C1135:G1135"/>
    <mergeCell ref="C1136:G1136"/>
    <mergeCell ref="C1124:G1124"/>
    <mergeCell ref="C1125:G1125"/>
    <mergeCell ref="C1126:G1126"/>
    <mergeCell ref="C1127:G1127"/>
    <mergeCell ref="C1128:G1128"/>
    <mergeCell ref="C1129:G1129"/>
    <mergeCell ref="C1156:G1156"/>
    <mergeCell ref="C1157:G1157"/>
    <mergeCell ref="C1158:G1158"/>
    <mergeCell ref="C1159:G1159"/>
    <mergeCell ref="C1160:G1160"/>
    <mergeCell ref="C1161:G1161"/>
    <mergeCell ref="C1150:G1150"/>
    <mergeCell ref="C1151:G1151"/>
    <mergeCell ref="C1152:G1152"/>
    <mergeCell ref="C1153:G1153"/>
    <mergeCell ref="C1154:G1154"/>
    <mergeCell ref="C1155:G1155"/>
    <mergeCell ref="C1144:G1144"/>
    <mergeCell ref="C1145:G1145"/>
    <mergeCell ref="C1146:G1146"/>
    <mergeCell ref="C1147:G1147"/>
    <mergeCell ref="C1148:G1148"/>
    <mergeCell ref="C1149:G1149"/>
    <mergeCell ref="C1176:G1176"/>
    <mergeCell ref="C1178:G1178"/>
    <mergeCell ref="C1179:P1179"/>
    <mergeCell ref="C1180:G1180"/>
    <mergeCell ref="C1181:G1181"/>
    <mergeCell ref="C1182:G1182"/>
    <mergeCell ref="C1169:G1169"/>
    <mergeCell ref="C1170:G1170"/>
    <mergeCell ref="C1172:G1172"/>
    <mergeCell ref="C1173:G1173"/>
    <mergeCell ref="C1174:G1174"/>
    <mergeCell ref="C1175:G1175"/>
    <mergeCell ref="C1162:G1162"/>
    <mergeCell ref="C1163:G1163"/>
    <mergeCell ref="C1164:G1164"/>
    <mergeCell ref="C1166:G1166"/>
    <mergeCell ref="C1167:G1167"/>
    <mergeCell ref="C1168:G1168"/>
    <mergeCell ref="C1196:G1196"/>
    <mergeCell ref="C1197:G1197"/>
    <mergeCell ref="C1198:G1198"/>
    <mergeCell ref="C1199:G1199"/>
    <mergeCell ref="C1201:G1201"/>
    <mergeCell ref="C1202:G1202"/>
    <mergeCell ref="C1189:G1189"/>
    <mergeCell ref="C1190:G1190"/>
    <mergeCell ref="C1191:G1191"/>
    <mergeCell ref="C1192:G1192"/>
    <mergeCell ref="C1193:G1193"/>
    <mergeCell ref="C1195:G1195"/>
    <mergeCell ref="C1183:G1183"/>
    <mergeCell ref="C1184:G1184"/>
    <mergeCell ref="C1185:G1185"/>
    <mergeCell ref="C1186:G1186"/>
    <mergeCell ref="C1187:G1187"/>
    <mergeCell ref="C1188:G1188"/>
    <mergeCell ref="C1215:G1215"/>
    <mergeCell ref="C1216:G1216"/>
    <mergeCell ref="C1217:G1217"/>
    <mergeCell ref="C1218:G1218"/>
    <mergeCell ref="C1219:G1219"/>
    <mergeCell ref="C1220:G1220"/>
    <mergeCell ref="C1209:G1209"/>
    <mergeCell ref="C1210:G1210"/>
    <mergeCell ref="C1211:G1211"/>
    <mergeCell ref="C1212:G1212"/>
    <mergeCell ref="C1213:G1213"/>
    <mergeCell ref="C1214:G1214"/>
    <mergeCell ref="C1203:G1203"/>
    <mergeCell ref="C1204:G1204"/>
    <mergeCell ref="C1205:G1205"/>
    <mergeCell ref="C1206:G1206"/>
    <mergeCell ref="C1207:G1207"/>
    <mergeCell ref="C1208:G1208"/>
    <mergeCell ref="C1235:G1235"/>
    <mergeCell ref="C1236:G1236"/>
    <mergeCell ref="C1237:G1237"/>
    <mergeCell ref="C1238:G1238"/>
    <mergeCell ref="C1240:G1240"/>
    <mergeCell ref="C1241:P1241"/>
    <mergeCell ref="C1228:G1228"/>
    <mergeCell ref="C1229:G1229"/>
    <mergeCell ref="C1230:G1230"/>
    <mergeCell ref="C1231:G1231"/>
    <mergeCell ref="C1232:G1232"/>
    <mergeCell ref="C1234:G1234"/>
    <mergeCell ref="C1221:G1221"/>
    <mergeCell ref="C1222:G1222"/>
    <mergeCell ref="C1223:G1223"/>
    <mergeCell ref="C1224:G1224"/>
    <mergeCell ref="C1225:G1225"/>
    <mergeCell ref="C1226:G1226"/>
    <mergeCell ref="C1254:G1254"/>
    <mergeCell ref="C1255:G1255"/>
    <mergeCell ref="C1257:G1257"/>
    <mergeCell ref="C1258:G1258"/>
    <mergeCell ref="C1259:G1259"/>
    <mergeCell ref="C1260:G1260"/>
    <mergeCell ref="C1248:G1248"/>
    <mergeCell ref="C1249:G1249"/>
    <mergeCell ref="C1250:G1250"/>
    <mergeCell ref="C1251:G1251"/>
    <mergeCell ref="C1252:G1252"/>
    <mergeCell ref="C1253:G1253"/>
    <mergeCell ref="C1242:G1242"/>
    <mergeCell ref="C1243:G1243"/>
    <mergeCell ref="C1244:G1244"/>
    <mergeCell ref="C1245:G1245"/>
    <mergeCell ref="C1246:G1246"/>
    <mergeCell ref="C1247:G1247"/>
    <mergeCell ref="C1275:G1275"/>
    <mergeCell ref="C1276:G1276"/>
    <mergeCell ref="C1277:G1277"/>
    <mergeCell ref="C1278:G1278"/>
    <mergeCell ref="C1279:G1279"/>
    <mergeCell ref="A1281:P1281"/>
    <mergeCell ref="C1268:G1268"/>
    <mergeCell ref="C1269:G1269"/>
    <mergeCell ref="C1270:G1270"/>
    <mergeCell ref="C1271:G1271"/>
    <mergeCell ref="C1272:G1272"/>
    <mergeCell ref="C1273:G1273"/>
    <mergeCell ref="C1261:G1261"/>
    <mergeCell ref="C1263:G1263"/>
    <mergeCell ref="C1264:G1264"/>
    <mergeCell ref="C1265:G1265"/>
    <mergeCell ref="C1266:G1266"/>
    <mergeCell ref="C1267:G1267"/>
    <mergeCell ref="C1294:G1294"/>
    <mergeCell ref="C1295:G1295"/>
    <mergeCell ref="C1296:G1296"/>
    <mergeCell ref="C1297:G1297"/>
    <mergeCell ref="C1298:G1298"/>
    <mergeCell ref="C1299:G1299"/>
    <mergeCell ref="C1288:G1288"/>
    <mergeCell ref="C1289:G1289"/>
    <mergeCell ref="C1290:G1290"/>
    <mergeCell ref="C1291:G1291"/>
    <mergeCell ref="C1292:G1292"/>
    <mergeCell ref="C1293:G1293"/>
    <mergeCell ref="C1282:G1282"/>
    <mergeCell ref="C1283:G1283"/>
    <mergeCell ref="C1284:G1284"/>
    <mergeCell ref="C1285:G1285"/>
    <mergeCell ref="C1286:G1286"/>
    <mergeCell ref="C1287:G1287"/>
    <mergeCell ref="C1314:G1314"/>
    <mergeCell ref="C1315:G1315"/>
    <mergeCell ref="C1316:G1316"/>
    <mergeCell ref="C1317:G1317"/>
    <mergeCell ref="C1318:G1318"/>
    <mergeCell ref="C1319:G1319"/>
    <mergeCell ref="C1306:G1306"/>
    <mergeCell ref="C1308:G1308"/>
    <mergeCell ref="C1309:G1309"/>
    <mergeCell ref="C1311:G1311"/>
    <mergeCell ref="C1312:G1312"/>
    <mergeCell ref="C1313:G1313"/>
    <mergeCell ref="C1300:G1300"/>
    <mergeCell ref="C1301:G1301"/>
    <mergeCell ref="C1302:G1302"/>
    <mergeCell ref="C1303:G1303"/>
    <mergeCell ref="C1304:G1304"/>
    <mergeCell ref="C1305:G1305"/>
    <mergeCell ref="C1334:G1334"/>
    <mergeCell ref="C1335:G1335"/>
    <mergeCell ref="C1336:G1336"/>
    <mergeCell ref="C1337:G1337"/>
    <mergeCell ref="C1338:G1338"/>
    <mergeCell ref="C1339:G1339"/>
    <mergeCell ref="C1328:G1328"/>
    <mergeCell ref="C1329:G1329"/>
    <mergeCell ref="C1330:G1330"/>
    <mergeCell ref="C1331:G1331"/>
    <mergeCell ref="C1332:G1332"/>
    <mergeCell ref="C1333:G1333"/>
    <mergeCell ref="C1320:G1320"/>
    <mergeCell ref="C1321:G1321"/>
    <mergeCell ref="C1323:G1323"/>
    <mergeCell ref="C1324:G1324"/>
    <mergeCell ref="A1326:P1326"/>
    <mergeCell ref="C1327:G1327"/>
    <mergeCell ref="C1355:G1355"/>
    <mergeCell ref="C1356:G1356"/>
    <mergeCell ref="C1357:G1357"/>
    <mergeCell ref="C1358:G1358"/>
    <mergeCell ref="C1359:G1359"/>
    <mergeCell ref="C1360:G1360"/>
    <mergeCell ref="C1348:G1348"/>
    <mergeCell ref="C1349:G1349"/>
    <mergeCell ref="C1351:G1351"/>
    <mergeCell ref="C1352:G1352"/>
    <mergeCell ref="C1353:G1353"/>
    <mergeCell ref="C1354:G1354"/>
    <mergeCell ref="C1340:G1340"/>
    <mergeCell ref="C1341:G1341"/>
    <mergeCell ref="C1342:G1342"/>
    <mergeCell ref="C1343:G1343"/>
    <mergeCell ref="C1345:G1345"/>
    <mergeCell ref="C1346:G1346"/>
    <mergeCell ref="C1374:G1374"/>
    <mergeCell ref="C1375:G1375"/>
    <mergeCell ref="C1377:G1377"/>
    <mergeCell ref="C1378:G1378"/>
    <mergeCell ref="C1381:O1381"/>
    <mergeCell ref="C1382:O1382"/>
    <mergeCell ref="C1368:G1368"/>
    <mergeCell ref="C1369:G1369"/>
    <mergeCell ref="C1370:G1370"/>
    <mergeCell ref="C1371:G1371"/>
    <mergeCell ref="C1372:G1372"/>
    <mergeCell ref="C1373:G1373"/>
    <mergeCell ref="C1361:G1361"/>
    <mergeCell ref="C1362:G1362"/>
    <mergeCell ref="C1363:G1363"/>
    <mergeCell ref="C1364:G1364"/>
    <mergeCell ref="C1366:G1366"/>
    <mergeCell ref="C1367:G1367"/>
    <mergeCell ref="C1395:O1395"/>
    <mergeCell ref="C1396:O1396"/>
    <mergeCell ref="C1397:O1397"/>
    <mergeCell ref="C1398:O1398"/>
    <mergeCell ref="C1399:O1399"/>
    <mergeCell ref="C1400:O1400"/>
    <mergeCell ref="C1389:O1389"/>
    <mergeCell ref="C1390:O1390"/>
    <mergeCell ref="C1391:O1391"/>
    <mergeCell ref="C1392:O1392"/>
    <mergeCell ref="C1393:O1393"/>
    <mergeCell ref="C1394:O1394"/>
    <mergeCell ref="C1383:O1383"/>
    <mergeCell ref="C1384:O1384"/>
    <mergeCell ref="C1385:O1385"/>
    <mergeCell ref="C1386:O1386"/>
    <mergeCell ref="C1387:O1387"/>
    <mergeCell ref="C1388:O1388"/>
    <mergeCell ref="C1414:O1414"/>
    <mergeCell ref="C1415:O1415"/>
    <mergeCell ref="C1416:O1416"/>
    <mergeCell ref="C1417:O1417"/>
    <mergeCell ref="C1418:O1418"/>
    <mergeCell ref="C1419:O1419"/>
    <mergeCell ref="C1408:O1408"/>
    <mergeCell ref="C1409:O1409"/>
    <mergeCell ref="C1410:O1410"/>
    <mergeCell ref="C1411:O1411"/>
    <mergeCell ref="C1412:O1412"/>
    <mergeCell ref="C1413:O1413"/>
    <mergeCell ref="C1401:O1401"/>
    <mergeCell ref="C1402:O1402"/>
    <mergeCell ref="C1403:O1403"/>
    <mergeCell ref="C1404:J1404"/>
    <mergeCell ref="C1405:J1405"/>
    <mergeCell ref="C1407:O1407"/>
    <mergeCell ref="C1438:N1438"/>
    <mergeCell ref="A1440:P1440"/>
    <mergeCell ref="A1441:P1441"/>
    <mergeCell ref="A1442:P1442"/>
    <mergeCell ref="C1432:J1432"/>
    <mergeCell ref="C1435:H1435"/>
    <mergeCell ref="I1435:N1435"/>
    <mergeCell ref="C1436:N1436"/>
    <mergeCell ref="C1437:H1437"/>
    <mergeCell ref="I1437:N1437"/>
    <mergeCell ref="C1426:O1426"/>
    <mergeCell ref="C1427:O1427"/>
    <mergeCell ref="C1428:O1428"/>
    <mergeCell ref="C1429:O1429"/>
    <mergeCell ref="C1430:O1430"/>
    <mergeCell ref="C1431:J1431"/>
    <mergeCell ref="C1420:O1420"/>
    <mergeCell ref="C1421:O1421"/>
    <mergeCell ref="C1422:O1422"/>
    <mergeCell ref="C1423:O1423"/>
    <mergeCell ref="C1424:O1424"/>
    <mergeCell ref="C1425:O142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88"/>
  <sheetViews>
    <sheetView topLeftCell="A1438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1117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10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1691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174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1692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8671.36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8671.36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737.66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197.54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2535.9699999999998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539.24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1693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1251" t="s">
        <v>1694</v>
      </c>
      <c r="B40" s="1252"/>
      <c r="C40" s="1252"/>
      <c r="D40" s="1252"/>
      <c r="E40" s="1252"/>
      <c r="F40" s="1252"/>
      <c r="G40" s="1252"/>
      <c r="H40" s="1252"/>
      <c r="I40" s="1252"/>
      <c r="J40" s="1252"/>
      <c r="K40" s="1252"/>
      <c r="L40" s="1252"/>
      <c r="M40" s="1252"/>
      <c r="N40" s="1252"/>
      <c r="O40" s="1252"/>
      <c r="P40" s="1253"/>
    </row>
    <row r="41" spans="1:16" x14ac:dyDescent="0.25">
      <c r="A41" s="514" t="s">
        <v>23</v>
      </c>
      <c r="B41" s="515" t="s">
        <v>1695</v>
      </c>
      <c r="C41" s="1249" t="s">
        <v>1696</v>
      </c>
      <c r="D41" s="1249"/>
      <c r="E41" s="1249"/>
      <c r="F41" s="1249"/>
      <c r="G41" s="1249"/>
      <c r="H41" s="516" t="s">
        <v>1697</v>
      </c>
      <c r="I41" s="517">
        <v>0.93</v>
      </c>
      <c r="J41" s="518">
        <v>1</v>
      </c>
      <c r="K41" s="570">
        <v>0.93</v>
      </c>
      <c r="L41" s="520"/>
      <c r="M41" s="517"/>
      <c r="N41" s="521"/>
      <c r="O41" s="517"/>
      <c r="P41" s="522"/>
    </row>
    <row r="42" spans="1:16" x14ac:dyDescent="0.25">
      <c r="A42" s="523"/>
      <c r="B42" s="524" t="s">
        <v>23</v>
      </c>
      <c r="C42" s="1247" t="s">
        <v>1203</v>
      </c>
      <c r="D42" s="1247"/>
      <c r="E42" s="1247"/>
      <c r="F42" s="1247"/>
      <c r="G42" s="1247"/>
      <c r="H42" s="525" t="s">
        <v>1148</v>
      </c>
      <c r="I42" s="526"/>
      <c r="J42" s="526"/>
      <c r="K42" s="535">
        <v>88.498800000000003</v>
      </c>
      <c r="L42" s="528"/>
      <c r="M42" s="526"/>
      <c r="N42" s="528"/>
      <c r="O42" s="526"/>
      <c r="P42" s="529">
        <v>24497.35</v>
      </c>
    </row>
    <row r="43" spans="1:16" x14ac:dyDescent="0.25">
      <c r="A43" s="530"/>
      <c r="B43" s="524" t="s">
        <v>1285</v>
      </c>
      <c r="C43" s="1247" t="s">
        <v>1286</v>
      </c>
      <c r="D43" s="1247"/>
      <c r="E43" s="1247"/>
      <c r="F43" s="1247"/>
      <c r="G43" s="1247"/>
      <c r="H43" s="525" t="s">
        <v>1148</v>
      </c>
      <c r="I43" s="536">
        <v>95.16</v>
      </c>
      <c r="J43" s="526"/>
      <c r="K43" s="535">
        <v>88.498800000000003</v>
      </c>
      <c r="L43" s="532"/>
      <c r="M43" s="533"/>
      <c r="N43" s="534">
        <v>276.81</v>
      </c>
      <c r="O43" s="526"/>
      <c r="P43" s="529">
        <v>24497.35</v>
      </c>
    </row>
    <row r="44" spans="1:16" x14ac:dyDescent="0.25">
      <c r="A44" s="523"/>
      <c r="B44" s="524" t="s">
        <v>28</v>
      </c>
      <c r="C44" s="1247" t="s">
        <v>132</v>
      </c>
      <c r="D44" s="1247"/>
      <c r="E44" s="1247"/>
      <c r="F44" s="1247"/>
      <c r="G44" s="1247"/>
      <c r="H44" s="525"/>
      <c r="I44" s="526"/>
      <c r="J44" s="526"/>
      <c r="K44" s="526"/>
      <c r="L44" s="528"/>
      <c r="M44" s="526"/>
      <c r="N44" s="528"/>
      <c r="O44" s="526"/>
      <c r="P44" s="529">
        <v>8257.0400000000009</v>
      </c>
    </row>
    <row r="45" spans="1:16" x14ac:dyDescent="0.25">
      <c r="A45" s="523"/>
      <c r="B45" s="524"/>
      <c r="C45" s="1247" t="s">
        <v>1147</v>
      </c>
      <c r="D45" s="1247"/>
      <c r="E45" s="1247"/>
      <c r="F45" s="1247"/>
      <c r="G45" s="1247"/>
      <c r="H45" s="525" t="s">
        <v>1148</v>
      </c>
      <c r="I45" s="526"/>
      <c r="J45" s="526"/>
      <c r="K45" s="535">
        <v>10.034700000000001</v>
      </c>
      <c r="L45" s="528"/>
      <c r="M45" s="526"/>
      <c r="N45" s="528"/>
      <c r="O45" s="526"/>
      <c r="P45" s="529">
        <v>3329.5</v>
      </c>
    </row>
    <row r="46" spans="1:16" x14ac:dyDescent="0.25">
      <c r="A46" s="530"/>
      <c r="B46" s="524" t="s">
        <v>1698</v>
      </c>
      <c r="C46" s="1247" t="s">
        <v>1699</v>
      </c>
      <c r="D46" s="1247"/>
      <c r="E46" s="1247"/>
      <c r="F46" s="1247"/>
      <c r="G46" s="1247"/>
      <c r="H46" s="525" t="s">
        <v>1151</v>
      </c>
      <c r="I46" s="543">
        <v>9</v>
      </c>
      <c r="J46" s="526"/>
      <c r="K46" s="536">
        <v>8.3699999999999992</v>
      </c>
      <c r="L46" s="538">
        <v>647.30999999999995</v>
      </c>
      <c r="M46" s="539">
        <v>1.24</v>
      </c>
      <c r="N46" s="534">
        <v>802.66</v>
      </c>
      <c r="O46" s="526"/>
      <c r="P46" s="529">
        <v>6718.26</v>
      </c>
    </row>
    <row r="47" spans="1:16" x14ac:dyDescent="0.25">
      <c r="A47" s="540"/>
      <c r="B47" s="524" t="s">
        <v>1208</v>
      </c>
      <c r="C47" s="1247" t="s">
        <v>1209</v>
      </c>
      <c r="D47" s="1247"/>
      <c r="E47" s="1247"/>
      <c r="F47" s="1247"/>
      <c r="G47" s="1247"/>
      <c r="H47" s="525" t="s">
        <v>1148</v>
      </c>
      <c r="I47" s="543">
        <v>9</v>
      </c>
      <c r="J47" s="526"/>
      <c r="K47" s="536">
        <v>8.3699999999999992</v>
      </c>
      <c r="L47" s="528"/>
      <c r="M47" s="526"/>
      <c r="N47" s="541">
        <v>325.38</v>
      </c>
      <c r="O47" s="526"/>
      <c r="P47" s="529">
        <v>2723.43</v>
      </c>
    </row>
    <row r="48" spans="1:16" x14ac:dyDescent="0.25">
      <c r="A48" s="530"/>
      <c r="B48" s="524" t="s">
        <v>1443</v>
      </c>
      <c r="C48" s="1247" t="s">
        <v>1444</v>
      </c>
      <c r="D48" s="1247"/>
      <c r="E48" s="1247"/>
      <c r="F48" s="1247"/>
      <c r="G48" s="1247"/>
      <c r="H48" s="525" t="s">
        <v>1151</v>
      </c>
      <c r="I48" s="536">
        <v>0.62</v>
      </c>
      <c r="J48" s="526"/>
      <c r="K48" s="535">
        <v>0.5766</v>
      </c>
      <c r="L48" s="532"/>
      <c r="M48" s="533"/>
      <c r="N48" s="534">
        <v>1550.39</v>
      </c>
      <c r="O48" s="526"/>
      <c r="P48" s="529">
        <v>893.95</v>
      </c>
    </row>
    <row r="49" spans="1:16" x14ac:dyDescent="0.25">
      <c r="A49" s="540"/>
      <c r="B49" s="524" t="s">
        <v>1152</v>
      </c>
      <c r="C49" s="1247" t="s">
        <v>1153</v>
      </c>
      <c r="D49" s="1247"/>
      <c r="E49" s="1247"/>
      <c r="F49" s="1247"/>
      <c r="G49" s="1247"/>
      <c r="H49" s="525" t="s">
        <v>1148</v>
      </c>
      <c r="I49" s="536">
        <v>0.62</v>
      </c>
      <c r="J49" s="526"/>
      <c r="K49" s="535">
        <v>0.5766</v>
      </c>
      <c r="L49" s="528"/>
      <c r="M49" s="526"/>
      <c r="N49" s="541">
        <v>437.08</v>
      </c>
      <c r="O49" s="526"/>
      <c r="P49" s="573">
        <v>252.02</v>
      </c>
    </row>
    <row r="50" spans="1:16" x14ac:dyDescent="0.25">
      <c r="A50" s="530"/>
      <c r="B50" s="524" t="s">
        <v>1445</v>
      </c>
      <c r="C50" s="1247" t="s">
        <v>1446</v>
      </c>
      <c r="D50" s="1247"/>
      <c r="E50" s="1247"/>
      <c r="F50" s="1247"/>
      <c r="G50" s="1247"/>
      <c r="H50" s="525" t="s">
        <v>1151</v>
      </c>
      <c r="I50" s="536">
        <v>1.17</v>
      </c>
      <c r="J50" s="526"/>
      <c r="K50" s="535">
        <v>1.0881000000000001</v>
      </c>
      <c r="L50" s="538">
        <v>477.92</v>
      </c>
      <c r="M50" s="539">
        <v>1.24</v>
      </c>
      <c r="N50" s="534">
        <v>592.62</v>
      </c>
      <c r="O50" s="526"/>
      <c r="P50" s="529">
        <v>644.83000000000004</v>
      </c>
    </row>
    <row r="51" spans="1:16" x14ac:dyDescent="0.25">
      <c r="A51" s="540"/>
      <c r="B51" s="524" t="s">
        <v>1208</v>
      </c>
      <c r="C51" s="1247" t="s">
        <v>1209</v>
      </c>
      <c r="D51" s="1247"/>
      <c r="E51" s="1247"/>
      <c r="F51" s="1247"/>
      <c r="G51" s="1247"/>
      <c r="H51" s="525" t="s">
        <v>1148</v>
      </c>
      <c r="I51" s="536">
        <v>1.17</v>
      </c>
      <c r="J51" s="526"/>
      <c r="K51" s="535">
        <v>1.0881000000000001</v>
      </c>
      <c r="L51" s="528"/>
      <c r="M51" s="526"/>
      <c r="N51" s="541">
        <v>325.38</v>
      </c>
      <c r="O51" s="526"/>
      <c r="P51" s="573">
        <v>354.05</v>
      </c>
    </row>
    <row r="52" spans="1:16" x14ac:dyDescent="0.25">
      <c r="A52" s="523"/>
      <c r="B52" s="524" t="s">
        <v>36</v>
      </c>
      <c r="C52" s="1247" t="s">
        <v>134</v>
      </c>
      <c r="D52" s="1247"/>
      <c r="E52" s="1247"/>
      <c r="F52" s="1247"/>
      <c r="G52" s="1247"/>
      <c r="H52" s="525"/>
      <c r="I52" s="526"/>
      <c r="J52" s="526"/>
      <c r="K52" s="526"/>
      <c r="L52" s="528"/>
      <c r="M52" s="526"/>
      <c r="N52" s="528"/>
      <c r="O52" s="526"/>
      <c r="P52" s="529">
        <v>306194.98</v>
      </c>
    </row>
    <row r="53" spans="1:16" x14ac:dyDescent="0.25">
      <c r="A53" s="530"/>
      <c r="B53" s="524" t="s">
        <v>1700</v>
      </c>
      <c r="C53" s="1247" t="s">
        <v>1701</v>
      </c>
      <c r="D53" s="1247"/>
      <c r="E53" s="1247"/>
      <c r="F53" s="1247"/>
      <c r="G53" s="1247"/>
      <c r="H53" s="525" t="s">
        <v>1244</v>
      </c>
      <c r="I53" s="527">
        <v>10.706</v>
      </c>
      <c r="J53" s="526"/>
      <c r="K53" s="537">
        <v>9.9565800000000007</v>
      </c>
      <c r="L53" s="538">
        <v>151.93</v>
      </c>
      <c r="M53" s="575">
        <v>1.2</v>
      </c>
      <c r="N53" s="534">
        <v>182.32</v>
      </c>
      <c r="O53" s="526"/>
      <c r="P53" s="529">
        <v>1815.28</v>
      </c>
    </row>
    <row r="54" spans="1:16" x14ac:dyDescent="0.25">
      <c r="A54" s="530"/>
      <c r="B54" s="524" t="s">
        <v>1702</v>
      </c>
      <c r="C54" s="1247" t="s">
        <v>1703</v>
      </c>
      <c r="D54" s="1247"/>
      <c r="E54" s="1247"/>
      <c r="F54" s="1247"/>
      <c r="G54" s="1247"/>
      <c r="H54" s="525" t="s">
        <v>1575</v>
      </c>
      <c r="I54" s="543">
        <v>100</v>
      </c>
      <c r="J54" s="526"/>
      <c r="K54" s="543">
        <v>93</v>
      </c>
      <c r="L54" s="542">
        <v>2417.39</v>
      </c>
      <c r="M54" s="539">
        <v>1.0900000000000001</v>
      </c>
      <c r="N54" s="534">
        <v>2634.96</v>
      </c>
      <c r="O54" s="526"/>
      <c r="P54" s="529">
        <v>245051.28</v>
      </c>
    </row>
    <row r="55" spans="1:16" x14ac:dyDescent="0.25">
      <c r="A55" s="530"/>
      <c r="B55" s="524" t="s">
        <v>1704</v>
      </c>
      <c r="C55" s="1247" t="s">
        <v>1705</v>
      </c>
      <c r="D55" s="1247"/>
      <c r="E55" s="1247"/>
      <c r="F55" s="1247"/>
      <c r="G55" s="1247"/>
      <c r="H55" s="525" t="s">
        <v>1575</v>
      </c>
      <c r="I55" s="543">
        <v>200</v>
      </c>
      <c r="J55" s="526"/>
      <c r="K55" s="543">
        <v>186</v>
      </c>
      <c r="L55" s="538">
        <v>279.8</v>
      </c>
      <c r="M55" s="539">
        <v>1.1399999999999999</v>
      </c>
      <c r="N55" s="534">
        <v>318.97000000000003</v>
      </c>
      <c r="O55" s="526"/>
      <c r="P55" s="529">
        <v>59328.42</v>
      </c>
    </row>
    <row r="56" spans="1:16" x14ac:dyDescent="0.25">
      <c r="A56" s="544" t="s">
        <v>1239</v>
      </c>
      <c r="B56" s="545" t="s">
        <v>1706</v>
      </c>
      <c r="C56" s="1250" t="s">
        <v>1707</v>
      </c>
      <c r="D56" s="1250"/>
      <c r="E56" s="1250"/>
      <c r="F56" s="1250"/>
      <c r="G56" s="1250"/>
      <c r="H56" s="546" t="s">
        <v>1575</v>
      </c>
      <c r="I56" s="547">
        <v>100</v>
      </c>
      <c r="J56" s="548"/>
      <c r="K56" s="547">
        <v>93</v>
      </c>
      <c r="L56" s="550"/>
      <c r="M56" s="548"/>
      <c r="N56" s="550"/>
      <c r="O56" s="548"/>
      <c r="P56" s="551"/>
    </row>
    <row r="57" spans="1:16" x14ac:dyDescent="0.25">
      <c r="A57" s="544" t="s">
        <v>1239</v>
      </c>
      <c r="B57" s="545" t="s">
        <v>1708</v>
      </c>
      <c r="C57" s="1250" t="s">
        <v>1709</v>
      </c>
      <c r="D57" s="1250"/>
      <c r="E57" s="1250"/>
      <c r="F57" s="1250"/>
      <c r="G57" s="1250"/>
      <c r="H57" s="546" t="s">
        <v>1575</v>
      </c>
      <c r="I57" s="547">
        <v>100</v>
      </c>
      <c r="J57" s="548"/>
      <c r="K57" s="547">
        <v>93</v>
      </c>
      <c r="L57" s="550"/>
      <c r="M57" s="548"/>
      <c r="N57" s="550"/>
      <c r="O57" s="548"/>
      <c r="P57" s="551"/>
    </row>
    <row r="58" spans="1:16" x14ac:dyDescent="0.25">
      <c r="A58" s="552"/>
      <c r="B58" s="553"/>
      <c r="C58" s="1248" t="s">
        <v>1154</v>
      </c>
      <c r="D58" s="1248"/>
      <c r="E58" s="1248"/>
      <c r="F58" s="1248"/>
      <c r="G58" s="1248"/>
      <c r="H58" s="516"/>
      <c r="I58" s="517"/>
      <c r="J58" s="517"/>
      <c r="K58" s="517"/>
      <c r="L58" s="520"/>
      <c r="M58" s="517"/>
      <c r="N58" s="554"/>
      <c r="O58" s="517"/>
      <c r="P58" s="555">
        <v>342278.87</v>
      </c>
    </row>
    <row r="59" spans="1:16" ht="22.5" x14ac:dyDescent="0.25">
      <c r="A59" s="540" t="s">
        <v>232</v>
      </c>
      <c r="B59" s="524" t="s">
        <v>1710</v>
      </c>
      <c r="C59" s="1247" t="s">
        <v>1303</v>
      </c>
      <c r="D59" s="1247"/>
      <c r="E59" s="1247"/>
      <c r="F59" s="1247"/>
      <c r="G59" s="1247"/>
      <c r="H59" s="525" t="s">
        <v>1304</v>
      </c>
      <c r="I59" s="526"/>
      <c r="J59" s="526"/>
      <c r="K59" s="527">
        <v>1.0229999999999999</v>
      </c>
      <c r="L59" s="528"/>
      <c r="M59" s="526"/>
      <c r="N59" s="541">
        <v>155.02000000000001</v>
      </c>
      <c r="O59" s="543">
        <v>-1</v>
      </c>
      <c r="P59" s="573">
        <v>-158.59</v>
      </c>
    </row>
    <row r="60" spans="1:16" ht="22.5" x14ac:dyDescent="0.25">
      <c r="A60" s="540" t="s">
        <v>234</v>
      </c>
      <c r="B60" s="524" t="s">
        <v>1711</v>
      </c>
      <c r="C60" s="1247" t="s">
        <v>1712</v>
      </c>
      <c r="D60" s="1247"/>
      <c r="E60" s="1247"/>
      <c r="F60" s="1247"/>
      <c r="G60" s="1247"/>
      <c r="H60" s="525" t="s">
        <v>1304</v>
      </c>
      <c r="I60" s="526"/>
      <c r="J60" s="526"/>
      <c r="K60" s="527">
        <v>1.0229999999999999</v>
      </c>
      <c r="L60" s="528"/>
      <c r="M60" s="526"/>
      <c r="N60" s="541">
        <v>368.84</v>
      </c>
      <c r="O60" s="526"/>
      <c r="P60" s="573">
        <v>377.32</v>
      </c>
    </row>
    <row r="61" spans="1:16" x14ac:dyDescent="0.25">
      <c r="A61" s="540"/>
      <c r="B61" s="524"/>
      <c r="C61" s="1247" t="s">
        <v>1155</v>
      </c>
      <c r="D61" s="1247"/>
      <c r="E61" s="1247"/>
      <c r="F61" s="1247"/>
      <c r="G61" s="1247"/>
      <c r="H61" s="525"/>
      <c r="I61" s="526"/>
      <c r="J61" s="526"/>
      <c r="K61" s="526"/>
      <c r="L61" s="528"/>
      <c r="M61" s="526"/>
      <c r="N61" s="528"/>
      <c r="O61" s="526"/>
      <c r="P61" s="529">
        <v>27826.85</v>
      </c>
    </row>
    <row r="62" spans="1:16" x14ac:dyDescent="0.25">
      <c r="A62" s="540"/>
      <c r="B62" s="524" t="s">
        <v>1295</v>
      </c>
      <c r="C62" s="1247" t="s">
        <v>1296</v>
      </c>
      <c r="D62" s="1247"/>
      <c r="E62" s="1247"/>
      <c r="F62" s="1247"/>
      <c r="G62" s="1247"/>
      <c r="H62" s="525" t="s">
        <v>1158</v>
      </c>
      <c r="I62" s="543">
        <v>147</v>
      </c>
      <c r="J62" s="526"/>
      <c r="K62" s="543">
        <v>147</v>
      </c>
      <c r="L62" s="528"/>
      <c r="M62" s="526"/>
      <c r="N62" s="528"/>
      <c r="O62" s="526"/>
      <c r="P62" s="529">
        <v>40905.47</v>
      </c>
    </row>
    <row r="63" spans="1:16" x14ac:dyDescent="0.25">
      <c r="A63" s="540"/>
      <c r="B63" s="524" t="s">
        <v>1297</v>
      </c>
      <c r="C63" s="1247" t="s">
        <v>1298</v>
      </c>
      <c r="D63" s="1247"/>
      <c r="E63" s="1247"/>
      <c r="F63" s="1247"/>
      <c r="G63" s="1247"/>
      <c r="H63" s="525" t="s">
        <v>1158</v>
      </c>
      <c r="I63" s="543">
        <v>134</v>
      </c>
      <c r="J63" s="526"/>
      <c r="K63" s="543">
        <v>134</v>
      </c>
      <c r="L63" s="528"/>
      <c r="M63" s="526"/>
      <c r="N63" s="528"/>
      <c r="O63" s="526"/>
      <c r="P63" s="529">
        <v>37287.980000000003</v>
      </c>
    </row>
    <row r="64" spans="1:16" x14ac:dyDescent="0.25">
      <c r="A64" s="556"/>
      <c r="B64" s="557"/>
      <c r="C64" s="1248" t="s">
        <v>1161</v>
      </c>
      <c r="D64" s="1248"/>
      <c r="E64" s="1248"/>
      <c r="F64" s="1248"/>
      <c r="G64" s="1248"/>
      <c r="H64" s="516"/>
      <c r="I64" s="517"/>
      <c r="J64" s="517"/>
      <c r="K64" s="517"/>
      <c r="L64" s="520"/>
      <c r="M64" s="517"/>
      <c r="N64" s="554">
        <v>452355.97</v>
      </c>
      <c r="O64" s="517"/>
      <c r="P64" s="555">
        <v>420691.05</v>
      </c>
    </row>
    <row r="65" spans="1:16" x14ac:dyDescent="0.25">
      <c r="A65" s="558"/>
      <c r="B65" s="559"/>
      <c r="C65" s="559"/>
      <c r="D65" s="559"/>
      <c r="E65" s="559"/>
      <c r="F65" s="559"/>
      <c r="G65" s="559"/>
      <c r="H65" s="560"/>
      <c r="I65" s="561"/>
      <c r="J65" s="561"/>
      <c r="K65" s="561"/>
      <c r="L65" s="562"/>
      <c r="M65" s="561"/>
      <c r="N65" s="562"/>
      <c r="O65" s="561"/>
      <c r="P65" s="563"/>
    </row>
    <row r="66" spans="1:16" ht="22.5" x14ac:dyDescent="0.25">
      <c r="A66" s="514" t="s">
        <v>28</v>
      </c>
      <c r="B66" s="515" t="s">
        <v>1713</v>
      </c>
      <c r="C66" s="1249" t="s">
        <v>1714</v>
      </c>
      <c r="D66" s="1249"/>
      <c r="E66" s="1249"/>
      <c r="F66" s="1249"/>
      <c r="G66" s="1249"/>
      <c r="H66" s="516" t="s">
        <v>1715</v>
      </c>
      <c r="I66" s="517">
        <v>2.0832000000000002</v>
      </c>
      <c r="J66" s="518">
        <v>1</v>
      </c>
      <c r="K66" s="568">
        <v>2.0832000000000002</v>
      </c>
      <c r="L66" s="520"/>
      <c r="M66" s="517"/>
      <c r="N66" s="564">
        <v>152834.25</v>
      </c>
      <c r="O66" s="517"/>
      <c r="P66" s="555">
        <v>318384.31</v>
      </c>
    </row>
    <row r="67" spans="1:16" x14ac:dyDescent="0.25">
      <c r="A67" s="556"/>
      <c r="B67" s="557"/>
      <c r="C67" s="1248" t="s">
        <v>1161</v>
      </c>
      <c r="D67" s="1248"/>
      <c r="E67" s="1248"/>
      <c r="F67" s="1248"/>
      <c r="G67" s="1248"/>
      <c r="H67" s="516"/>
      <c r="I67" s="517"/>
      <c r="J67" s="517"/>
      <c r="K67" s="517"/>
      <c r="L67" s="520"/>
      <c r="M67" s="517"/>
      <c r="N67" s="520"/>
      <c r="O67" s="517"/>
      <c r="P67" s="555">
        <v>318384.31</v>
      </c>
    </row>
    <row r="68" spans="1:16" x14ac:dyDescent="0.25">
      <c r="A68" s="558"/>
      <c r="B68" s="559"/>
      <c r="C68" s="559"/>
      <c r="D68" s="559"/>
      <c r="E68" s="559"/>
      <c r="F68" s="559"/>
      <c r="G68" s="559"/>
      <c r="H68" s="560"/>
      <c r="I68" s="561"/>
      <c r="J68" s="561"/>
      <c r="K68" s="561"/>
      <c r="L68" s="562"/>
      <c r="M68" s="561"/>
      <c r="N68" s="562"/>
      <c r="O68" s="561"/>
      <c r="P68" s="563"/>
    </row>
    <row r="69" spans="1:16" x14ac:dyDescent="0.25">
      <c r="A69" s="514" t="s">
        <v>31</v>
      </c>
      <c r="B69" s="515" t="s">
        <v>1716</v>
      </c>
      <c r="C69" s="1249" t="s">
        <v>1717</v>
      </c>
      <c r="D69" s="1249"/>
      <c r="E69" s="1249"/>
      <c r="F69" s="1249"/>
      <c r="G69" s="1249"/>
      <c r="H69" s="516" t="s">
        <v>1575</v>
      </c>
      <c r="I69" s="517">
        <v>93</v>
      </c>
      <c r="J69" s="518">
        <v>1</v>
      </c>
      <c r="K69" s="518">
        <v>93</v>
      </c>
      <c r="L69" s="520"/>
      <c r="M69" s="517"/>
      <c r="N69" s="564">
        <v>1319.34</v>
      </c>
      <c r="O69" s="517"/>
      <c r="P69" s="555">
        <v>122698.62</v>
      </c>
    </row>
    <row r="70" spans="1:16" x14ac:dyDescent="0.25">
      <c r="A70" s="540" t="s">
        <v>31</v>
      </c>
      <c r="B70" s="524" t="s">
        <v>1716</v>
      </c>
      <c r="C70" s="1247" t="s">
        <v>1718</v>
      </c>
      <c r="D70" s="1247"/>
      <c r="E70" s="1247"/>
      <c r="F70" s="1247"/>
      <c r="G70" s="1247"/>
      <c r="H70" s="525" t="s">
        <v>1575</v>
      </c>
      <c r="I70" s="543">
        <v>93</v>
      </c>
      <c r="J70" s="526"/>
      <c r="K70" s="543">
        <v>93</v>
      </c>
      <c r="L70" s="528"/>
      <c r="M70" s="536">
        <v>1.19</v>
      </c>
      <c r="N70" s="534">
        <v>1319.34</v>
      </c>
      <c r="O70" s="526"/>
      <c r="P70" s="529">
        <v>122698.62</v>
      </c>
    </row>
    <row r="71" spans="1:16" ht="22.5" x14ac:dyDescent="0.25">
      <c r="A71" s="540" t="s">
        <v>891</v>
      </c>
      <c r="B71" s="524" t="s">
        <v>1719</v>
      </c>
      <c r="C71" s="1247" t="s">
        <v>1303</v>
      </c>
      <c r="D71" s="1247"/>
      <c r="E71" s="1247"/>
      <c r="F71" s="1247"/>
      <c r="G71" s="1247"/>
      <c r="H71" s="525" t="s">
        <v>1304</v>
      </c>
      <c r="I71" s="526"/>
      <c r="J71" s="526"/>
      <c r="K71" s="535">
        <v>0.2697</v>
      </c>
      <c r="L71" s="528"/>
      <c r="M71" s="526"/>
      <c r="N71" s="541">
        <v>155.02000000000001</v>
      </c>
      <c r="O71" s="543">
        <v>-1</v>
      </c>
      <c r="P71" s="573">
        <v>-41.81</v>
      </c>
    </row>
    <row r="72" spans="1:16" ht="22.5" x14ac:dyDescent="0.25">
      <c r="A72" s="540" t="s">
        <v>896</v>
      </c>
      <c r="B72" s="524" t="s">
        <v>1720</v>
      </c>
      <c r="C72" s="1247" t="s">
        <v>1721</v>
      </c>
      <c r="D72" s="1247"/>
      <c r="E72" s="1247"/>
      <c r="F72" s="1247"/>
      <c r="G72" s="1247"/>
      <c r="H72" s="525" t="s">
        <v>1304</v>
      </c>
      <c r="I72" s="526"/>
      <c r="J72" s="526"/>
      <c r="K72" s="535">
        <v>0.2697</v>
      </c>
      <c r="L72" s="528"/>
      <c r="M72" s="526"/>
      <c r="N72" s="541">
        <v>349.75</v>
      </c>
      <c r="O72" s="526"/>
      <c r="P72" s="573">
        <v>94.33</v>
      </c>
    </row>
    <row r="73" spans="1:16" x14ac:dyDescent="0.25">
      <c r="A73" s="556"/>
      <c r="B73" s="557"/>
      <c r="C73" s="1248" t="s">
        <v>1161</v>
      </c>
      <c r="D73" s="1248"/>
      <c r="E73" s="1248"/>
      <c r="F73" s="1248"/>
      <c r="G73" s="1248"/>
      <c r="H73" s="516"/>
      <c r="I73" s="517"/>
      <c r="J73" s="517"/>
      <c r="K73" s="517"/>
      <c r="L73" s="520"/>
      <c r="M73" s="517"/>
      <c r="N73" s="520"/>
      <c r="O73" s="517"/>
      <c r="P73" s="555">
        <v>122751.14</v>
      </c>
    </row>
    <row r="74" spans="1:16" x14ac:dyDescent="0.25">
      <c r="A74" s="558"/>
      <c r="B74" s="559"/>
      <c r="C74" s="559"/>
      <c r="D74" s="559"/>
      <c r="E74" s="559"/>
      <c r="F74" s="559"/>
      <c r="G74" s="559"/>
      <c r="H74" s="560"/>
      <c r="I74" s="561"/>
      <c r="J74" s="561"/>
      <c r="K74" s="561"/>
      <c r="L74" s="562"/>
      <c r="M74" s="561"/>
      <c r="N74" s="562"/>
      <c r="O74" s="561"/>
      <c r="P74" s="563"/>
    </row>
    <row r="75" spans="1:16" x14ac:dyDescent="0.25">
      <c r="A75" s="514" t="s">
        <v>36</v>
      </c>
      <c r="B75" s="515" t="s">
        <v>1695</v>
      </c>
      <c r="C75" s="1249" t="s">
        <v>1696</v>
      </c>
      <c r="D75" s="1249"/>
      <c r="E75" s="1249"/>
      <c r="F75" s="1249"/>
      <c r="G75" s="1249"/>
      <c r="H75" s="516" t="s">
        <v>1697</v>
      </c>
      <c r="I75" s="517">
        <v>0.19</v>
      </c>
      <c r="J75" s="518">
        <v>1</v>
      </c>
      <c r="K75" s="570">
        <v>0.19</v>
      </c>
      <c r="L75" s="520"/>
      <c r="M75" s="517"/>
      <c r="N75" s="521"/>
      <c r="O75" s="517"/>
      <c r="P75" s="522"/>
    </row>
    <row r="76" spans="1:16" x14ac:dyDescent="0.25">
      <c r="A76" s="523"/>
      <c r="B76" s="524" t="s">
        <v>23</v>
      </c>
      <c r="C76" s="1247" t="s">
        <v>1203</v>
      </c>
      <c r="D76" s="1247"/>
      <c r="E76" s="1247"/>
      <c r="F76" s="1247"/>
      <c r="G76" s="1247"/>
      <c r="H76" s="525" t="s">
        <v>1148</v>
      </c>
      <c r="I76" s="526"/>
      <c r="J76" s="526"/>
      <c r="K76" s="535">
        <v>18.080400000000001</v>
      </c>
      <c r="L76" s="528"/>
      <c r="M76" s="526"/>
      <c r="N76" s="528"/>
      <c r="O76" s="526"/>
      <c r="P76" s="529">
        <v>5004.84</v>
      </c>
    </row>
    <row r="77" spans="1:16" x14ac:dyDescent="0.25">
      <c r="A77" s="530"/>
      <c r="B77" s="524" t="s">
        <v>1285</v>
      </c>
      <c r="C77" s="1247" t="s">
        <v>1286</v>
      </c>
      <c r="D77" s="1247"/>
      <c r="E77" s="1247"/>
      <c r="F77" s="1247"/>
      <c r="G77" s="1247"/>
      <c r="H77" s="525" t="s">
        <v>1148</v>
      </c>
      <c r="I77" s="536">
        <v>95.16</v>
      </c>
      <c r="J77" s="526"/>
      <c r="K77" s="535">
        <v>18.080400000000001</v>
      </c>
      <c r="L77" s="532"/>
      <c r="M77" s="533"/>
      <c r="N77" s="534">
        <v>276.81</v>
      </c>
      <c r="O77" s="526"/>
      <c r="P77" s="529">
        <v>5004.84</v>
      </c>
    </row>
    <row r="78" spans="1:16" x14ac:dyDescent="0.25">
      <c r="A78" s="523"/>
      <c r="B78" s="524" t="s">
        <v>28</v>
      </c>
      <c r="C78" s="1247" t="s">
        <v>132</v>
      </c>
      <c r="D78" s="1247"/>
      <c r="E78" s="1247"/>
      <c r="F78" s="1247"/>
      <c r="G78" s="1247"/>
      <c r="H78" s="525"/>
      <c r="I78" s="526"/>
      <c r="J78" s="526"/>
      <c r="K78" s="526"/>
      <c r="L78" s="528"/>
      <c r="M78" s="526"/>
      <c r="N78" s="528"/>
      <c r="O78" s="526"/>
      <c r="P78" s="529">
        <v>1686.93</v>
      </c>
    </row>
    <row r="79" spans="1:16" x14ac:dyDescent="0.25">
      <c r="A79" s="523"/>
      <c r="B79" s="524"/>
      <c r="C79" s="1247" t="s">
        <v>1147</v>
      </c>
      <c r="D79" s="1247"/>
      <c r="E79" s="1247"/>
      <c r="F79" s="1247"/>
      <c r="G79" s="1247"/>
      <c r="H79" s="525" t="s">
        <v>1148</v>
      </c>
      <c r="I79" s="526"/>
      <c r="J79" s="526"/>
      <c r="K79" s="535">
        <v>2.0501</v>
      </c>
      <c r="L79" s="528"/>
      <c r="M79" s="526"/>
      <c r="N79" s="528"/>
      <c r="O79" s="526"/>
      <c r="P79" s="573">
        <v>680.22</v>
      </c>
    </row>
    <row r="80" spans="1:16" x14ac:dyDescent="0.25">
      <c r="A80" s="530"/>
      <c r="B80" s="524" t="s">
        <v>1698</v>
      </c>
      <c r="C80" s="1247" t="s">
        <v>1699</v>
      </c>
      <c r="D80" s="1247"/>
      <c r="E80" s="1247"/>
      <c r="F80" s="1247"/>
      <c r="G80" s="1247"/>
      <c r="H80" s="525" t="s">
        <v>1151</v>
      </c>
      <c r="I80" s="543">
        <v>9</v>
      </c>
      <c r="J80" s="526"/>
      <c r="K80" s="536">
        <v>1.71</v>
      </c>
      <c r="L80" s="538">
        <v>647.30999999999995</v>
      </c>
      <c r="M80" s="539">
        <v>1.24</v>
      </c>
      <c r="N80" s="534">
        <v>802.66</v>
      </c>
      <c r="O80" s="526"/>
      <c r="P80" s="529">
        <v>1372.55</v>
      </c>
    </row>
    <row r="81" spans="1:16" x14ac:dyDescent="0.25">
      <c r="A81" s="540"/>
      <c r="B81" s="524" t="s">
        <v>1208</v>
      </c>
      <c r="C81" s="1247" t="s">
        <v>1209</v>
      </c>
      <c r="D81" s="1247"/>
      <c r="E81" s="1247"/>
      <c r="F81" s="1247"/>
      <c r="G81" s="1247"/>
      <c r="H81" s="525" t="s">
        <v>1148</v>
      </c>
      <c r="I81" s="543">
        <v>9</v>
      </c>
      <c r="J81" s="526"/>
      <c r="K81" s="536">
        <v>1.71</v>
      </c>
      <c r="L81" s="528"/>
      <c r="M81" s="526"/>
      <c r="N81" s="541">
        <v>325.38</v>
      </c>
      <c r="O81" s="526"/>
      <c r="P81" s="573">
        <v>556.4</v>
      </c>
    </row>
    <row r="82" spans="1:16" x14ac:dyDescent="0.25">
      <c r="A82" s="530"/>
      <c r="B82" s="524" t="s">
        <v>1443</v>
      </c>
      <c r="C82" s="1247" t="s">
        <v>1444</v>
      </c>
      <c r="D82" s="1247"/>
      <c r="E82" s="1247"/>
      <c r="F82" s="1247"/>
      <c r="G82" s="1247"/>
      <c r="H82" s="525" t="s">
        <v>1151</v>
      </c>
      <c r="I82" s="536">
        <v>0.62</v>
      </c>
      <c r="J82" s="526"/>
      <c r="K82" s="535">
        <v>0.1178</v>
      </c>
      <c r="L82" s="532"/>
      <c r="M82" s="533"/>
      <c r="N82" s="534">
        <v>1550.39</v>
      </c>
      <c r="O82" s="526"/>
      <c r="P82" s="529">
        <v>182.64</v>
      </c>
    </row>
    <row r="83" spans="1:16" x14ac:dyDescent="0.25">
      <c r="A83" s="540"/>
      <c r="B83" s="524" t="s">
        <v>1152</v>
      </c>
      <c r="C83" s="1247" t="s">
        <v>1153</v>
      </c>
      <c r="D83" s="1247"/>
      <c r="E83" s="1247"/>
      <c r="F83" s="1247"/>
      <c r="G83" s="1247"/>
      <c r="H83" s="525" t="s">
        <v>1148</v>
      </c>
      <c r="I83" s="536">
        <v>0.62</v>
      </c>
      <c r="J83" s="526"/>
      <c r="K83" s="535">
        <v>0.1178</v>
      </c>
      <c r="L83" s="528"/>
      <c r="M83" s="526"/>
      <c r="N83" s="541">
        <v>437.08</v>
      </c>
      <c r="O83" s="526"/>
      <c r="P83" s="573">
        <v>51.49</v>
      </c>
    </row>
    <row r="84" spans="1:16" x14ac:dyDescent="0.25">
      <c r="A84" s="530"/>
      <c r="B84" s="524" t="s">
        <v>1445</v>
      </c>
      <c r="C84" s="1247" t="s">
        <v>1446</v>
      </c>
      <c r="D84" s="1247"/>
      <c r="E84" s="1247"/>
      <c r="F84" s="1247"/>
      <c r="G84" s="1247"/>
      <c r="H84" s="525" t="s">
        <v>1151</v>
      </c>
      <c r="I84" s="536">
        <v>1.17</v>
      </c>
      <c r="J84" s="526"/>
      <c r="K84" s="535">
        <v>0.2223</v>
      </c>
      <c r="L84" s="538">
        <v>477.92</v>
      </c>
      <c r="M84" s="539">
        <v>1.24</v>
      </c>
      <c r="N84" s="534">
        <v>592.62</v>
      </c>
      <c r="O84" s="526"/>
      <c r="P84" s="529">
        <v>131.74</v>
      </c>
    </row>
    <row r="85" spans="1:16" x14ac:dyDescent="0.25">
      <c r="A85" s="540"/>
      <c r="B85" s="524" t="s">
        <v>1208</v>
      </c>
      <c r="C85" s="1247" t="s">
        <v>1209</v>
      </c>
      <c r="D85" s="1247"/>
      <c r="E85" s="1247"/>
      <c r="F85" s="1247"/>
      <c r="G85" s="1247"/>
      <c r="H85" s="525" t="s">
        <v>1148</v>
      </c>
      <c r="I85" s="536">
        <v>1.17</v>
      </c>
      <c r="J85" s="526"/>
      <c r="K85" s="535">
        <v>0.2223</v>
      </c>
      <c r="L85" s="528"/>
      <c r="M85" s="526"/>
      <c r="N85" s="541">
        <v>325.38</v>
      </c>
      <c r="O85" s="526"/>
      <c r="P85" s="573">
        <v>72.33</v>
      </c>
    </row>
    <row r="86" spans="1:16" x14ac:dyDescent="0.25">
      <c r="A86" s="523"/>
      <c r="B86" s="524" t="s">
        <v>36</v>
      </c>
      <c r="C86" s="1247" t="s">
        <v>134</v>
      </c>
      <c r="D86" s="1247"/>
      <c r="E86" s="1247"/>
      <c r="F86" s="1247"/>
      <c r="G86" s="1247"/>
      <c r="H86" s="525"/>
      <c r="I86" s="526"/>
      <c r="J86" s="526"/>
      <c r="K86" s="526"/>
      <c r="L86" s="528"/>
      <c r="M86" s="526"/>
      <c r="N86" s="528"/>
      <c r="O86" s="526"/>
      <c r="P86" s="529">
        <v>62555.96</v>
      </c>
    </row>
    <row r="87" spans="1:16" x14ac:dyDescent="0.25">
      <c r="A87" s="530"/>
      <c r="B87" s="524" t="s">
        <v>1700</v>
      </c>
      <c r="C87" s="1247" t="s">
        <v>1701</v>
      </c>
      <c r="D87" s="1247"/>
      <c r="E87" s="1247"/>
      <c r="F87" s="1247"/>
      <c r="G87" s="1247"/>
      <c r="H87" s="525" t="s">
        <v>1244</v>
      </c>
      <c r="I87" s="527">
        <v>10.706</v>
      </c>
      <c r="J87" s="526"/>
      <c r="K87" s="537">
        <v>2.0341399999999998</v>
      </c>
      <c r="L87" s="538">
        <v>151.93</v>
      </c>
      <c r="M87" s="575">
        <v>1.2</v>
      </c>
      <c r="N87" s="534">
        <v>182.32</v>
      </c>
      <c r="O87" s="526"/>
      <c r="P87" s="529">
        <v>370.86</v>
      </c>
    </row>
    <row r="88" spans="1:16" x14ac:dyDescent="0.25">
      <c r="A88" s="530"/>
      <c r="B88" s="524" t="s">
        <v>1702</v>
      </c>
      <c r="C88" s="1247" t="s">
        <v>1703</v>
      </c>
      <c r="D88" s="1247"/>
      <c r="E88" s="1247"/>
      <c r="F88" s="1247"/>
      <c r="G88" s="1247"/>
      <c r="H88" s="525" t="s">
        <v>1575</v>
      </c>
      <c r="I88" s="543">
        <v>100</v>
      </c>
      <c r="J88" s="526"/>
      <c r="K88" s="543">
        <v>19</v>
      </c>
      <c r="L88" s="542">
        <v>2417.39</v>
      </c>
      <c r="M88" s="539">
        <v>1.0900000000000001</v>
      </c>
      <c r="N88" s="534">
        <v>2634.96</v>
      </c>
      <c r="O88" s="526"/>
      <c r="P88" s="529">
        <v>50064.24</v>
      </c>
    </row>
    <row r="89" spans="1:16" x14ac:dyDescent="0.25">
      <c r="A89" s="530"/>
      <c r="B89" s="524" t="s">
        <v>1704</v>
      </c>
      <c r="C89" s="1247" t="s">
        <v>1705</v>
      </c>
      <c r="D89" s="1247"/>
      <c r="E89" s="1247"/>
      <c r="F89" s="1247"/>
      <c r="G89" s="1247"/>
      <c r="H89" s="525" t="s">
        <v>1575</v>
      </c>
      <c r="I89" s="543">
        <v>200</v>
      </c>
      <c r="J89" s="526"/>
      <c r="K89" s="543">
        <v>38</v>
      </c>
      <c r="L89" s="538">
        <v>279.8</v>
      </c>
      <c r="M89" s="539">
        <v>1.1399999999999999</v>
      </c>
      <c r="N89" s="534">
        <v>318.97000000000003</v>
      </c>
      <c r="O89" s="526"/>
      <c r="P89" s="529">
        <v>12120.86</v>
      </c>
    </row>
    <row r="90" spans="1:16" x14ac:dyDescent="0.25">
      <c r="A90" s="544" t="s">
        <v>1239</v>
      </c>
      <c r="B90" s="545" t="s">
        <v>1706</v>
      </c>
      <c r="C90" s="1250" t="s">
        <v>1707</v>
      </c>
      <c r="D90" s="1250"/>
      <c r="E90" s="1250"/>
      <c r="F90" s="1250"/>
      <c r="G90" s="1250"/>
      <c r="H90" s="546" t="s">
        <v>1575</v>
      </c>
      <c r="I90" s="547">
        <v>100</v>
      </c>
      <c r="J90" s="548"/>
      <c r="K90" s="547">
        <v>19</v>
      </c>
      <c r="L90" s="550"/>
      <c r="M90" s="548"/>
      <c r="N90" s="550"/>
      <c r="O90" s="548"/>
      <c r="P90" s="551"/>
    </row>
    <row r="91" spans="1:16" x14ac:dyDescent="0.25">
      <c r="A91" s="544" t="s">
        <v>1239</v>
      </c>
      <c r="B91" s="545" t="s">
        <v>1708</v>
      </c>
      <c r="C91" s="1250" t="s">
        <v>1709</v>
      </c>
      <c r="D91" s="1250"/>
      <c r="E91" s="1250"/>
      <c r="F91" s="1250"/>
      <c r="G91" s="1250"/>
      <c r="H91" s="546" t="s">
        <v>1575</v>
      </c>
      <c r="I91" s="547">
        <v>100</v>
      </c>
      <c r="J91" s="548"/>
      <c r="K91" s="547">
        <v>19</v>
      </c>
      <c r="L91" s="550"/>
      <c r="M91" s="548"/>
      <c r="N91" s="550"/>
      <c r="O91" s="548"/>
      <c r="P91" s="551"/>
    </row>
    <row r="92" spans="1:16" x14ac:dyDescent="0.25">
      <c r="A92" s="552"/>
      <c r="B92" s="553"/>
      <c r="C92" s="1248" t="s">
        <v>1154</v>
      </c>
      <c r="D92" s="1248"/>
      <c r="E92" s="1248"/>
      <c r="F92" s="1248"/>
      <c r="G92" s="1248"/>
      <c r="H92" s="516"/>
      <c r="I92" s="517"/>
      <c r="J92" s="517"/>
      <c r="K92" s="517"/>
      <c r="L92" s="520"/>
      <c r="M92" s="517"/>
      <c r="N92" s="554"/>
      <c r="O92" s="517"/>
      <c r="P92" s="555">
        <v>69927.95</v>
      </c>
    </row>
    <row r="93" spans="1:16" ht="22.5" x14ac:dyDescent="0.25">
      <c r="A93" s="540" t="s">
        <v>1311</v>
      </c>
      <c r="B93" s="524" t="s">
        <v>1710</v>
      </c>
      <c r="C93" s="1247" t="s">
        <v>1303</v>
      </c>
      <c r="D93" s="1247"/>
      <c r="E93" s="1247"/>
      <c r="F93" s="1247"/>
      <c r="G93" s="1247"/>
      <c r="H93" s="525" t="s">
        <v>1304</v>
      </c>
      <c r="I93" s="526"/>
      <c r="J93" s="526"/>
      <c r="K93" s="535">
        <v>0.17860000000000001</v>
      </c>
      <c r="L93" s="528"/>
      <c r="M93" s="526"/>
      <c r="N93" s="541">
        <v>155.02000000000001</v>
      </c>
      <c r="O93" s="543">
        <v>-1</v>
      </c>
      <c r="P93" s="573">
        <v>-27.69</v>
      </c>
    </row>
    <row r="94" spans="1:16" ht="22.5" x14ac:dyDescent="0.25">
      <c r="A94" s="540" t="s">
        <v>1312</v>
      </c>
      <c r="B94" s="524" t="s">
        <v>1711</v>
      </c>
      <c r="C94" s="1247" t="s">
        <v>1712</v>
      </c>
      <c r="D94" s="1247"/>
      <c r="E94" s="1247"/>
      <c r="F94" s="1247"/>
      <c r="G94" s="1247"/>
      <c r="H94" s="525" t="s">
        <v>1304</v>
      </c>
      <c r="I94" s="526"/>
      <c r="J94" s="526"/>
      <c r="K94" s="535">
        <v>0.17860000000000001</v>
      </c>
      <c r="L94" s="528"/>
      <c r="M94" s="526"/>
      <c r="N94" s="541">
        <v>368.84</v>
      </c>
      <c r="O94" s="526"/>
      <c r="P94" s="573">
        <v>65.87</v>
      </c>
    </row>
    <row r="95" spans="1:16" x14ac:dyDescent="0.25">
      <c r="A95" s="540"/>
      <c r="B95" s="524"/>
      <c r="C95" s="1247" t="s">
        <v>1155</v>
      </c>
      <c r="D95" s="1247"/>
      <c r="E95" s="1247"/>
      <c r="F95" s="1247"/>
      <c r="G95" s="1247"/>
      <c r="H95" s="525"/>
      <c r="I95" s="526"/>
      <c r="J95" s="526"/>
      <c r="K95" s="526"/>
      <c r="L95" s="528"/>
      <c r="M95" s="526"/>
      <c r="N95" s="528"/>
      <c r="O95" s="526"/>
      <c r="P95" s="529">
        <v>5685.06</v>
      </c>
    </row>
    <row r="96" spans="1:16" x14ac:dyDescent="0.25">
      <c r="A96" s="540"/>
      <c r="B96" s="524" t="s">
        <v>1295</v>
      </c>
      <c r="C96" s="1247" t="s">
        <v>1296</v>
      </c>
      <c r="D96" s="1247"/>
      <c r="E96" s="1247"/>
      <c r="F96" s="1247"/>
      <c r="G96" s="1247"/>
      <c r="H96" s="525" t="s">
        <v>1158</v>
      </c>
      <c r="I96" s="543">
        <v>147</v>
      </c>
      <c r="J96" s="526"/>
      <c r="K96" s="543">
        <v>147</v>
      </c>
      <c r="L96" s="528"/>
      <c r="M96" s="526"/>
      <c r="N96" s="528"/>
      <c r="O96" s="526"/>
      <c r="P96" s="529">
        <v>8357.0400000000009</v>
      </c>
    </row>
    <row r="97" spans="1:16" x14ac:dyDescent="0.25">
      <c r="A97" s="540"/>
      <c r="B97" s="524" t="s">
        <v>1297</v>
      </c>
      <c r="C97" s="1247" t="s">
        <v>1298</v>
      </c>
      <c r="D97" s="1247"/>
      <c r="E97" s="1247"/>
      <c r="F97" s="1247"/>
      <c r="G97" s="1247"/>
      <c r="H97" s="525" t="s">
        <v>1158</v>
      </c>
      <c r="I97" s="543">
        <v>134</v>
      </c>
      <c r="J97" s="526"/>
      <c r="K97" s="543">
        <v>134</v>
      </c>
      <c r="L97" s="528"/>
      <c r="M97" s="526"/>
      <c r="N97" s="528"/>
      <c r="O97" s="526"/>
      <c r="P97" s="529">
        <v>7617.98</v>
      </c>
    </row>
    <row r="98" spans="1:16" x14ac:dyDescent="0.25">
      <c r="A98" s="556"/>
      <c r="B98" s="557"/>
      <c r="C98" s="1248" t="s">
        <v>1161</v>
      </c>
      <c r="D98" s="1248"/>
      <c r="E98" s="1248"/>
      <c r="F98" s="1248"/>
      <c r="G98" s="1248"/>
      <c r="H98" s="516"/>
      <c r="I98" s="517"/>
      <c r="J98" s="517"/>
      <c r="K98" s="517"/>
      <c r="L98" s="520"/>
      <c r="M98" s="517"/>
      <c r="N98" s="554">
        <v>452321.84</v>
      </c>
      <c r="O98" s="517"/>
      <c r="P98" s="555">
        <v>85941.15</v>
      </c>
    </row>
    <row r="99" spans="1:16" x14ac:dyDescent="0.25">
      <c r="A99" s="558"/>
      <c r="B99" s="559"/>
      <c r="C99" s="559"/>
      <c r="D99" s="559"/>
      <c r="E99" s="559"/>
      <c r="F99" s="559"/>
      <c r="G99" s="559"/>
      <c r="H99" s="560"/>
      <c r="I99" s="561"/>
      <c r="J99" s="561"/>
      <c r="K99" s="561"/>
      <c r="L99" s="562"/>
      <c r="M99" s="561"/>
      <c r="N99" s="562"/>
      <c r="O99" s="561"/>
      <c r="P99" s="563"/>
    </row>
    <row r="100" spans="1:16" ht="22.5" x14ac:dyDescent="0.25">
      <c r="A100" s="514" t="s">
        <v>41</v>
      </c>
      <c r="B100" s="515" t="s">
        <v>1713</v>
      </c>
      <c r="C100" s="1249" t="s">
        <v>1714</v>
      </c>
      <c r="D100" s="1249"/>
      <c r="E100" s="1249"/>
      <c r="F100" s="1249"/>
      <c r="G100" s="1249"/>
      <c r="H100" s="516" t="s">
        <v>1715</v>
      </c>
      <c r="I100" s="517">
        <v>0.51071999999999995</v>
      </c>
      <c r="J100" s="518">
        <v>1</v>
      </c>
      <c r="K100" s="590">
        <v>0.51071999999999995</v>
      </c>
      <c r="L100" s="520"/>
      <c r="M100" s="517"/>
      <c r="N100" s="564">
        <v>152834.25</v>
      </c>
      <c r="O100" s="517"/>
      <c r="P100" s="555">
        <v>78055.509999999995</v>
      </c>
    </row>
    <row r="101" spans="1:16" x14ac:dyDescent="0.25">
      <c r="A101" s="556"/>
      <c r="B101" s="557"/>
      <c r="C101" s="1248" t="s">
        <v>1161</v>
      </c>
      <c r="D101" s="1248"/>
      <c r="E101" s="1248"/>
      <c r="F101" s="1248"/>
      <c r="G101" s="1248"/>
      <c r="H101" s="516"/>
      <c r="I101" s="517"/>
      <c r="J101" s="517"/>
      <c r="K101" s="517"/>
      <c r="L101" s="520"/>
      <c r="M101" s="517"/>
      <c r="N101" s="520"/>
      <c r="O101" s="517"/>
      <c r="P101" s="555">
        <v>78055.509999999995</v>
      </c>
    </row>
    <row r="102" spans="1:16" x14ac:dyDescent="0.25">
      <c r="A102" s="558"/>
      <c r="B102" s="559"/>
      <c r="C102" s="559"/>
      <c r="D102" s="559"/>
      <c r="E102" s="559"/>
      <c r="F102" s="559"/>
      <c r="G102" s="559"/>
      <c r="H102" s="560"/>
      <c r="I102" s="561"/>
      <c r="J102" s="561"/>
      <c r="K102" s="561"/>
      <c r="L102" s="562"/>
      <c r="M102" s="561"/>
      <c r="N102" s="562"/>
      <c r="O102" s="561"/>
      <c r="P102" s="563"/>
    </row>
    <row r="103" spans="1:16" x14ac:dyDescent="0.25">
      <c r="A103" s="514" t="s">
        <v>44</v>
      </c>
      <c r="B103" s="515" t="s">
        <v>1716</v>
      </c>
      <c r="C103" s="1249" t="s">
        <v>1717</v>
      </c>
      <c r="D103" s="1249"/>
      <c r="E103" s="1249"/>
      <c r="F103" s="1249"/>
      <c r="G103" s="1249"/>
      <c r="H103" s="516" t="s">
        <v>1575</v>
      </c>
      <c r="I103" s="517">
        <v>19</v>
      </c>
      <c r="J103" s="518">
        <v>1</v>
      </c>
      <c r="K103" s="518">
        <v>19</v>
      </c>
      <c r="L103" s="520"/>
      <c r="M103" s="517"/>
      <c r="N103" s="564">
        <v>1319.34</v>
      </c>
      <c r="O103" s="517"/>
      <c r="P103" s="555">
        <v>25067.46</v>
      </c>
    </row>
    <row r="104" spans="1:16" x14ac:dyDescent="0.25">
      <c r="A104" s="540" t="s">
        <v>44</v>
      </c>
      <c r="B104" s="524" t="s">
        <v>1716</v>
      </c>
      <c r="C104" s="1247" t="s">
        <v>1718</v>
      </c>
      <c r="D104" s="1247"/>
      <c r="E104" s="1247"/>
      <c r="F104" s="1247"/>
      <c r="G104" s="1247"/>
      <c r="H104" s="525" t="s">
        <v>1575</v>
      </c>
      <c r="I104" s="543">
        <v>19</v>
      </c>
      <c r="J104" s="526"/>
      <c r="K104" s="543">
        <v>19</v>
      </c>
      <c r="L104" s="528"/>
      <c r="M104" s="536">
        <v>1.19</v>
      </c>
      <c r="N104" s="534">
        <v>1319.34</v>
      </c>
      <c r="O104" s="526"/>
      <c r="P104" s="529">
        <v>25067.46</v>
      </c>
    </row>
    <row r="105" spans="1:16" ht="22.5" x14ac:dyDescent="0.25">
      <c r="A105" s="540" t="s">
        <v>1313</v>
      </c>
      <c r="B105" s="524" t="s">
        <v>1719</v>
      </c>
      <c r="C105" s="1247" t="s">
        <v>1303</v>
      </c>
      <c r="D105" s="1247"/>
      <c r="E105" s="1247"/>
      <c r="F105" s="1247"/>
      <c r="G105" s="1247"/>
      <c r="H105" s="525" t="s">
        <v>1304</v>
      </c>
      <c r="I105" s="526"/>
      <c r="J105" s="526"/>
      <c r="K105" s="535">
        <v>5.5100000000000003E-2</v>
      </c>
      <c r="L105" s="528"/>
      <c r="M105" s="526"/>
      <c r="N105" s="541">
        <v>155.02000000000001</v>
      </c>
      <c r="O105" s="543">
        <v>-1</v>
      </c>
      <c r="P105" s="573">
        <v>-8.5399999999999991</v>
      </c>
    </row>
    <row r="106" spans="1:16" ht="22.5" x14ac:dyDescent="0.25">
      <c r="A106" s="540" t="s">
        <v>966</v>
      </c>
      <c r="B106" s="524" t="s">
        <v>1720</v>
      </c>
      <c r="C106" s="1247" t="s">
        <v>1721</v>
      </c>
      <c r="D106" s="1247"/>
      <c r="E106" s="1247"/>
      <c r="F106" s="1247"/>
      <c r="G106" s="1247"/>
      <c r="H106" s="525" t="s">
        <v>1304</v>
      </c>
      <c r="I106" s="526"/>
      <c r="J106" s="526"/>
      <c r="K106" s="535">
        <v>5.5100000000000003E-2</v>
      </c>
      <c r="L106" s="528"/>
      <c r="M106" s="526"/>
      <c r="N106" s="541">
        <v>349.75</v>
      </c>
      <c r="O106" s="526"/>
      <c r="P106" s="573">
        <v>19.27</v>
      </c>
    </row>
    <row r="107" spans="1:16" x14ac:dyDescent="0.25">
      <c r="A107" s="556"/>
      <c r="B107" s="557"/>
      <c r="C107" s="1248" t="s">
        <v>1161</v>
      </c>
      <c r="D107" s="1248"/>
      <c r="E107" s="1248"/>
      <c r="F107" s="1248"/>
      <c r="G107" s="1248"/>
      <c r="H107" s="516"/>
      <c r="I107" s="517"/>
      <c r="J107" s="517"/>
      <c r="K107" s="517"/>
      <c r="L107" s="520"/>
      <c r="M107" s="517"/>
      <c r="N107" s="520"/>
      <c r="O107" s="517"/>
      <c r="P107" s="555">
        <v>25078.19</v>
      </c>
    </row>
    <row r="108" spans="1:16" x14ac:dyDescent="0.25">
      <c r="A108" s="558"/>
      <c r="B108" s="559"/>
      <c r="C108" s="559"/>
      <c r="D108" s="559"/>
      <c r="E108" s="559"/>
      <c r="F108" s="559"/>
      <c r="G108" s="559"/>
      <c r="H108" s="560"/>
      <c r="I108" s="561"/>
      <c r="J108" s="561"/>
      <c r="K108" s="561"/>
      <c r="L108" s="562"/>
      <c r="M108" s="561"/>
      <c r="N108" s="562"/>
      <c r="O108" s="561"/>
      <c r="P108" s="563"/>
    </row>
    <row r="109" spans="1:16" x14ac:dyDescent="0.25">
      <c r="A109" s="514" t="s">
        <v>49</v>
      </c>
      <c r="B109" s="515" t="s">
        <v>1695</v>
      </c>
      <c r="C109" s="1249" t="s">
        <v>1696</v>
      </c>
      <c r="D109" s="1249"/>
      <c r="E109" s="1249"/>
      <c r="F109" s="1249"/>
      <c r="G109" s="1249"/>
      <c r="H109" s="516" t="s">
        <v>1697</v>
      </c>
      <c r="I109" s="517">
        <v>0.12</v>
      </c>
      <c r="J109" s="518">
        <v>1</v>
      </c>
      <c r="K109" s="570">
        <v>0.12</v>
      </c>
      <c r="L109" s="520"/>
      <c r="M109" s="517"/>
      <c r="N109" s="521"/>
      <c r="O109" s="517"/>
      <c r="P109" s="522"/>
    </row>
    <row r="110" spans="1:16" x14ac:dyDescent="0.25">
      <c r="A110" s="523"/>
      <c r="B110" s="524" t="s">
        <v>23</v>
      </c>
      <c r="C110" s="1247" t="s">
        <v>1203</v>
      </c>
      <c r="D110" s="1247"/>
      <c r="E110" s="1247"/>
      <c r="F110" s="1247"/>
      <c r="G110" s="1247"/>
      <c r="H110" s="525" t="s">
        <v>1148</v>
      </c>
      <c r="I110" s="526"/>
      <c r="J110" s="526"/>
      <c r="K110" s="535">
        <v>11.4192</v>
      </c>
      <c r="L110" s="528"/>
      <c r="M110" s="526"/>
      <c r="N110" s="528"/>
      <c r="O110" s="526"/>
      <c r="P110" s="529">
        <v>3160.95</v>
      </c>
    </row>
    <row r="111" spans="1:16" x14ac:dyDescent="0.25">
      <c r="A111" s="530"/>
      <c r="B111" s="524" t="s">
        <v>1285</v>
      </c>
      <c r="C111" s="1247" t="s">
        <v>1286</v>
      </c>
      <c r="D111" s="1247"/>
      <c r="E111" s="1247"/>
      <c r="F111" s="1247"/>
      <c r="G111" s="1247"/>
      <c r="H111" s="525" t="s">
        <v>1148</v>
      </c>
      <c r="I111" s="536">
        <v>95.16</v>
      </c>
      <c r="J111" s="526"/>
      <c r="K111" s="535">
        <v>11.4192</v>
      </c>
      <c r="L111" s="532"/>
      <c r="M111" s="533"/>
      <c r="N111" s="534">
        <v>276.81</v>
      </c>
      <c r="O111" s="526"/>
      <c r="P111" s="529">
        <v>3160.95</v>
      </c>
    </row>
    <row r="112" spans="1:16" x14ac:dyDescent="0.25">
      <c r="A112" s="523"/>
      <c r="B112" s="524" t="s">
        <v>28</v>
      </c>
      <c r="C112" s="1247" t="s">
        <v>132</v>
      </c>
      <c r="D112" s="1247"/>
      <c r="E112" s="1247"/>
      <c r="F112" s="1247"/>
      <c r="G112" s="1247"/>
      <c r="H112" s="525"/>
      <c r="I112" s="526"/>
      <c r="J112" s="526"/>
      <c r="K112" s="526"/>
      <c r="L112" s="528"/>
      <c r="M112" s="526"/>
      <c r="N112" s="528"/>
      <c r="O112" s="526"/>
      <c r="P112" s="529">
        <v>1065.42</v>
      </c>
    </row>
    <row r="113" spans="1:16" x14ac:dyDescent="0.25">
      <c r="A113" s="523"/>
      <c r="B113" s="524"/>
      <c r="C113" s="1247" t="s">
        <v>1147</v>
      </c>
      <c r="D113" s="1247"/>
      <c r="E113" s="1247"/>
      <c r="F113" s="1247"/>
      <c r="G113" s="1247"/>
      <c r="H113" s="525" t="s">
        <v>1148</v>
      </c>
      <c r="I113" s="526"/>
      <c r="J113" s="526"/>
      <c r="K113" s="535">
        <v>1.2948</v>
      </c>
      <c r="L113" s="528"/>
      <c r="M113" s="526"/>
      <c r="N113" s="528"/>
      <c r="O113" s="526"/>
      <c r="P113" s="573">
        <v>429.61</v>
      </c>
    </row>
    <row r="114" spans="1:16" x14ac:dyDescent="0.25">
      <c r="A114" s="530"/>
      <c r="B114" s="524" t="s">
        <v>1698</v>
      </c>
      <c r="C114" s="1247" t="s">
        <v>1699</v>
      </c>
      <c r="D114" s="1247"/>
      <c r="E114" s="1247"/>
      <c r="F114" s="1247"/>
      <c r="G114" s="1247"/>
      <c r="H114" s="525" t="s">
        <v>1151</v>
      </c>
      <c r="I114" s="543">
        <v>9</v>
      </c>
      <c r="J114" s="526"/>
      <c r="K114" s="536">
        <v>1.08</v>
      </c>
      <c r="L114" s="538">
        <v>647.30999999999995</v>
      </c>
      <c r="M114" s="539">
        <v>1.24</v>
      </c>
      <c r="N114" s="534">
        <v>802.66</v>
      </c>
      <c r="O114" s="526"/>
      <c r="P114" s="529">
        <v>866.87</v>
      </c>
    </row>
    <row r="115" spans="1:16" x14ac:dyDescent="0.25">
      <c r="A115" s="540"/>
      <c r="B115" s="524" t="s">
        <v>1208</v>
      </c>
      <c r="C115" s="1247" t="s">
        <v>1209</v>
      </c>
      <c r="D115" s="1247"/>
      <c r="E115" s="1247"/>
      <c r="F115" s="1247"/>
      <c r="G115" s="1247"/>
      <c r="H115" s="525" t="s">
        <v>1148</v>
      </c>
      <c r="I115" s="543">
        <v>9</v>
      </c>
      <c r="J115" s="526"/>
      <c r="K115" s="536">
        <v>1.08</v>
      </c>
      <c r="L115" s="528"/>
      <c r="M115" s="526"/>
      <c r="N115" s="541">
        <v>325.38</v>
      </c>
      <c r="O115" s="526"/>
      <c r="P115" s="573">
        <v>351.41</v>
      </c>
    </row>
    <row r="116" spans="1:16" x14ac:dyDescent="0.25">
      <c r="A116" s="530"/>
      <c r="B116" s="524" t="s">
        <v>1443</v>
      </c>
      <c r="C116" s="1247" t="s">
        <v>1444</v>
      </c>
      <c r="D116" s="1247"/>
      <c r="E116" s="1247"/>
      <c r="F116" s="1247"/>
      <c r="G116" s="1247"/>
      <c r="H116" s="525" t="s">
        <v>1151</v>
      </c>
      <c r="I116" s="536">
        <v>0.62</v>
      </c>
      <c r="J116" s="526"/>
      <c r="K116" s="535">
        <v>7.4399999999999994E-2</v>
      </c>
      <c r="L116" s="532"/>
      <c r="M116" s="533"/>
      <c r="N116" s="534">
        <v>1550.39</v>
      </c>
      <c r="O116" s="526"/>
      <c r="P116" s="529">
        <v>115.35</v>
      </c>
    </row>
    <row r="117" spans="1:16" x14ac:dyDescent="0.25">
      <c r="A117" s="540"/>
      <c r="B117" s="524" t="s">
        <v>1152</v>
      </c>
      <c r="C117" s="1247" t="s">
        <v>1153</v>
      </c>
      <c r="D117" s="1247"/>
      <c r="E117" s="1247"/>
      <c r="F117" s="1247"/>
      <c r="G117" s="1247"/>
      <c r="H117" s="525" t="s">
        <v>1148</v>
      </c>
      <c r="I117" s="536">
        <v>0.62</v>
      </c>
      <c r="J117" s="526"/>
      <c r="K117" s="535">
        <v>7.4399999999999994E-2</v>
      </c>
      <c r="L117" s="528"/>
      <c r="M117" s="526"/>
      <c r="N117" s="541">
        <v>437.08</v>
      </c>
      <c r="O117" s="526"/>
      <c r="P117" s="573">
        <v>32.520000000000003</v>
      </c>
    </row>
    <row r="118" spans="1:16" x14ac:dyDescent="0.25">
      <c r="A118" s="530"/>
      <c r="B118" s="524" t="s">
        <v>1445</v>
      </c>
      <c r="C118" s="1247" t="s">
        <v>1446</v>
      </c>
      <c r="D118" s="1247"/>
      <c r="E118" s="1247"/>
      <c r="F118" s="1247"/>
      <c r="G118" s="1247"/>
      <c r="H118" s="525" t="s">
        <v>1151</v>
      </c>
      <c r="I118" s="536">
        <v>1.17</v>
      </c>
      <c r="J118" s="526"/>
      <c r="K118" s="535">
        <v>0.1404</v>
      </c>
      <c r="L118" s="538">
        <v>477.92</v>
      </c>
      <c r="M118" s="539">
        <v>1.24</v>
      </c>
      <c r="N118" s="534">
        <v>592.62</v>
      </c>
      <c r="O118" s="526"/>
      <c r="P118" s="529">
        <v>83.2</v>
      </c>
    </row>
    <row r="119" spans="1:16" x14ac:dyDescent="0.25">
      <c r="A119" s="540"/>
      <c r="B119" s="524" t="s">
        <v>1208</v>
      </c>
      <c r="C119" s="1247" t="s">
        <v>1209</v>
      </c>
      <c r="D119" s="1247"/>
      <c r="E119" s="1247"/>
      <c r="F119" s="1247"/>
      <c r="G119" s="1247"/>
      <c r="H119" s="525" t="s">
        <v>1148</v>
      </c>
      <c r="I119" s="536">
        <v>1.17</v>
      </c>
      <c r="J119" s="526"/>
      <c r="K119" s="535">
        <v>0.1404</v>
      </c>
      <c r="L119" s="528"/>
      <c r="M119" s="526"/>
      <c r="N119" s="541">
        <v>325.38</v>
      </c>
      <c r="O119" s="526"/>
      <c r="P119" s="573">
        <v>45.68</v>
      </c>
    </row>
    <row r="120" spans="1:16" x14ac:dyDescent="0.25">
      <c r="A120" s="523"/>
      <c r="B120" s="524" t="s">
        <v>36</v>
      </c>
      <c r="C120" s="1247" t="s">
        <v>134</v>
      </c>
      <c r="D120" s="1247"/>
      <c r="E120" s="1247"/>
      <c r="F120" s="1247"/>
      <c r="G120" s="1247"/>
      <c r="H120" s="525"/>
      <c r="I120" s="526"/>
      <c r="J120" s="526"/>
      <c r="K120" s="526"/>
      <c r="L120" s="528"/>
      <c r="M120" s="526"/>
      <c r="N120" s="528"/>
      <c r="O120" s="526"/>
      <c r="P120" s="529">
        <v>39509.03</v>
      </c>
    </row>
    <row r="121" spans="1:16" x14ac:dyDescent="0.25">
      <c r="A121" s="530"/>
      <c r="B121" s="524" t="s">
        <v>1700</v>
      </c>
      <c r="C121" s="1247" t="s">
        <v>1701</v>
      </c>
      <c r="D121" s="1247"/>
      <c r="E121" s="1247"/>
      <c r="F121" s="1247"/>
      <c r="G121" s="1247"/>
      <c r="H121" s="525" t="s">
        <v>1244</v>
      </c>
      <c r="I121" s="527">
        <v>10.706</v>
      </c>
      <c r="J121" s="526"/>
      <c r="K121" s="537">
        <v>1.2847200000000001</v>
      </c>
      <c r="L121" s="538">
        <v>151.93</v>
      </c>
      <c r="M121" s="575">
        <v>1.2</v>
      </c>
      <c r="N121" s="534">
        <v>182.32</v>
      </c>
      <c r="O121" s="526"/>
      <c r="P121" s="529">
        <v>234.23</v>
      </c>
    </row>
    <row r="122" spans="1:16" x14ac:dyDescent="0.25">
      <c r="A122" s="530"/>
      <c r="B122" s="524" t="s">
        <v>1702</v>
      </c>
      <c r="C122" s="1247" t="s">
        <v>1703</v>
      </c>
      <c r="D122" s="1247"/>
      <c r="E122" s="1247"/>
      <c r="F122" s="1247"/>
      <c r="G122" s="1247"/>
      <c r="H122" s="525" t="s">
        <v>1575</v>
      </c>
      <c r="I122" s="543">
        <v>100</v>
      </c>
      <c r="J122" s="526"/>
      <c r="K122" s="543">
        <v>12</v>
      </c>
      <c r="L122" s="542">
        <v>2417.39</v>
      </c>
      <c r="M122" s="539">
        <v>1.0900000000000001</v>
      </c>
      <c r="N122" s="534">
        <v>2634.96</v>
      </c>
      <c r="O122" s="526"/>
      <c r="P122" s="529">
        <v>31619.52</v>
      </c>
    </row>
    <row r="123" spans="1:16" x14ac:dyDescent="0.25">
      <c r="A123" s="530"/>
      <c r="B123" s="524" t="s">
        <v>1704</v>
      </c>
      <c r="C123" s="1247" t="s">
        <v>1705</v>
      </c>
      <c r="D123" s="1247"/>
      <c r="E123" s="1247"/>
      <c r="F123" s="1247"/>
      <c r="G123" s="1247"/>
      <c r="H123" s="525" t="s">
        <v>1575</v>
      </c>
      <c r="I123" s="543">
        <v>200</v>
      </c>
      <c r="J123" s="526"/>
      <c r="K123" s="543">
        <v>24</v>
      </c>
      <c r="L123" s="538">
        <v>279.8</v>
      </c>
      <c r="M123" s="539">
        <v>1.1399999999999999</v>
      </c>
      <c r="N123" s="534">
        <v>318.97000000000003</v>
      </c>
      <c r="O123" s="526"/>
      <c r="P123" s="529">
        <v>7655.28</v>
      </c>
    </row>
    <row r="124" spans="1:16" x14ac:dyDescent="0.25">
      <c r="A124" s="544" t="s">
        <v>1239</v>
      </c>
      <c r="B124" s="545" t="s">
        <v>1706</v>
      </c>
      <c r="C124" s="1250" t="s">
        <v>1707</v>
      </c>
      <c r="D124" s="1250"/>
      <c r="E124" s="1250"/>
      <c r="F124" s="1250"/>
      <c r="G124" s="1250"/>
      <c r="H124" s="546" t="s">
        <v>1575</v>
      </c>
      <c r="I124" s="547">
        <v>100</v>
      </c>
      <c r="J124" s="548"/>
      <c r="K124" s="547">
        <v>12</v>
      </c>
      <c r="L124" s="550"/>
      <c r="M124" s="548"/>
      <c r="N124" s="550"/>
      <c r="O124" s="548"/>
      <c r="P124" s="551"/>
    </row>
    <row r="125" spans="1:16" x14ac:dyDescent="0.25">
      <c r="A125" s="544" t="s">
        <v>1239</v>
      </c>
      <c r="B125" s="545" t="s">
        <v>1708</v>
      </c>
      <c r="C125" s="1250" t="s">
        <v>1709</v>
      </c>
      <c r="D125" s="1250"/>
      <c r="E125" s="1250"/>
      <c r="F125" s="1250"/>
      <c r="G125" s="1250"/>
      <c r="H125" s="546" t="s">
        <v>1575</v>
      </c>
      <c r="I125" s="547">
        <v>100</v>
      </c>
      <c r="J125" s="548"/>
      <c r="K125" s="547">
        <v>12</v>
      </c>
      <c r="L125" s="550"/>
      <c r="M125" s="548"/>
      <c r="N125" s="550"/>
      <c r="O125" s="548"/>
      <c r="P125" s="551"/>
    </row>
    <row r="126" spans="1:16" x14ac:dyDescent="0.25">
      <c r="A126" s="552"/>
      <c r="B126" s="553"/>
      <c r="C126" s="1248" t="s">
        <v>1154</v>
      </c>
      <c r="D126" s="1248"/>
      <c r="E126" s="1248"/>
      <c r="F126" s="1248"/>
      <c r="G126" s="1248"/>
      <c r="H126" s="516"/>
      <c r="I126" s="517"/>
      <c r="J126" s="517"/>
      <c r="K126" s="517"/>
      <c r="L126" s="520"/>
      <c r="M126" s="517"/>
      <c r="N126" s="554"/>
      <c r="O126" s="517"/>
      <c r="P126" s="555">
        <v>44165.01</v>
      </c>
    </row>
    <row r="127" spans="1:16" ht="22.5" x14ac:dyDescent="0.25">
      <c r="A127" s="540" t="s">
        <v>1722</v>
      </c>
      <c r="B127" s="524" t="s">
        <v>1710</v>
      </c>
      <c r="C127" s="1247" t="s">
        <v>1303</v>
      </c>
      <c r="D127" s="1247"/>
      <c r="E127" s="1247"/>
      <c r="F127" s="1247"/>
      <c r="G127" s="1247"/>
      <c r="H127" s="525" t="s">
        <v>1304</v>
      </c>
      <c r="I127" s="526"/>
      <c r="J127" s="526"/>
      <c r="K127" s="535">
        <v>0.1128</v>
      </c>
      <c r="L127" s="528"/>
      <c r="M127" s="526"/>
      <c r="N127" s="541">
        <v>155.02000000000001</v>
      </c>
      <c r="O127" s="543">
        <v>-1</v>
      </c>
      <c r="P127" s="573">
        <v>-17.489999999999998</v>
      </c>
    </row>
    <row r="128" spans="1:16" ht="22.5" x14ac:dyDescent="0.25">
      <c r="A128" s="540" t="s">
        <v>1723</v>
      </c>
      <c r="B128" s="524" t="s">
        <v>1711</v>
      </c>
      <c r="C128" s="1247" t="s">
        <v>1712</v>
      </c>
      <c r="D128" s="1247"/>
      <c r="E128" s="1247"/>
      <c r="F128" s="1247"/>
      <c r="G128" s="1247"/>
      <c r="H128" s="525" t="s">
        <v>1304</v>
      </c>
      <c r="I128" s="526"/>
      <c r="J128" s="526"/>
      <c r="K128" s="535">
        <v>0.1128</v>
      </c>
      <c r="L128" s="528"/>
      <c r="M128" s="526"/>
      <c r="N128" s="541">
        <v>368.84</v>
      </c>
      <c r="O128" s="526"/>
      <c r="P128" s="573">
        <v>41.61</v>
      </c>
    </row>
    <row r="129" spans="1:16" x14ac:dyDescent="0.25">
      <c r="A129" s="540"/>
      <c r="B129" s="524"/>
      <c r="C129" s="1247" t="s">
        <v>1155</v>
      </c>
      <c r="D129" s="1247"/>
      <c r="E129" s="1247"/>
      <c r="F129" s="1247"/>
      <c r="G129" s="1247"/>
      <c r="H129" s="525"/>
      <c r="I129" s="526"/>
      <c r="J129" s="526"/>
      <c r="K129" s="526"/>
      <c r="L129" s="528"/>
      <c r="M129" s="526"/>
      <c r="N129" s="528"/>
      <c r="O129" s="526"/>
      <c r="P129" s="529">
        <v>3590.56</v>
      </c>
    </row>
    <row r="130" spans="1:16" x14ac:dyDescent="0.25">
      <c r="A130" s="540"/>
      <c r="B130" s="524" t="s">
        <v>1295</v>
      </c>
      <c r="C130" s="1247" t="s">
        <v>1296</v>
      </c>
      <c r="D130" s="1247"/>
      <c r="E130" s="1247"/>
      <c r="F130" s="1247"/>
      <c r="G130" s="1247"/>
      <c r="H130" s="525" t="s">
        <v>1158</v>
      </c>
      <c r="I130" s="543">
        <v>147</v>
      </c>
      <c r="J130" s="526"/>
      <c r="K130" s="543">
        <v>147</v>
      </c>
      <c r="L130" s="528"/>
      <c r="M130" s="526"/>
      <c r="N130" s="528"/>
      <c r="O130" s="526"/>
      <c r="P130" s="529">
        <v>5278.12</v>
      </c>
    </row>
    <row r="131" spans="1:16" x14ac:dyDescent="0.25">
      <c r="A131" s="540"/>
      <c r="B131" s="524" t="s">
        <v>1297</v>
      </c>
      <c r="C131" s="1247" t="s">
        <v>1298</v>
      </c>
      <c r="D131" s="1247"/>
      <c r="E131" s="1247"/>
      <c r="F131" s="1247"/>
      <c r="G131" s="1247"/>
      <c r="H131" s="525" t="s">
        <v>1158</v>
      </c>
      <c r="I131" s="543">
        <v>134</v>
      </c>
      <c r="J131" s="526"/>
      <c r="K131" s="543">
        <v>134</v>
      </c>
      <c r="L131" s="528"/>
      <c r="M131" s="526"/>
      <c r="N131" s="528"/>
      <c r="O131" s="526"/>
      <c r="P131" s="529">
        <v>4811.3500000000004</v>
      </c>
    </row>
    <row r="132" spans="1:16" x14ac:dyDescent="0.25">
      <c r="A132" s="556"/>
      <c r="B132" s="557"/>
      <c r="C132" s="1248" t="s">
        <v>1161</v>
      </c>
      <c r="D132" s="1248"/>
      <c r="E132" s="1248"/>
      <c r="F132" s="1248"/>
      <c r="G132" s="1248"/>
      <c r="H132" s="516"/>
      <c r="I132" s="517"/>
      <c r="J132" s="517"/>
      <c r="K132" s="517"/>
      <c r="L132" s="520"/>
      <c r="M132" s="517"/>
      <c r="N132" s="554">
        <v>452321.67</v>
      </c>
      <c r="O132" s="517"/>
      <c r="P132" s="555">
        <v>54278.6</v>
      </c>
    </row>
    <row r="133" spans="1:16" x14ac:dyDescent="0.25">
      <c r="A133" s="558"/>
      <c r="B133" s="559"/>
      <c r="C133" s="559"/>
      <c r="D133" s="559"/>
      <c r="E133" s="559"/>
      <c r="F133" s="559"/>
      <c r="G133" s="559"/>
      <c r="H133" s="560"/>
      <c r="I133" s="561"/>
      <c r="J133" s="561"/>
      <c r="K133" s="561"/>
      <c r="L133" s="562"/>
      <c r="M133" s="561"/>
      <c r="N133" s="562"/>
      <c r="O133" s="561"/>
      <c r="P133" s="563"/>
    </row>
    <row r="134" spans="1:16" ht="22.5" x14ac:dyDescent="0.25">
      <c r="A134" s="514" t="s">
        <v>54</v>
      </c>
      <c r="B134" s="515" t="s">
        <v>1713</v>
      </c>
      <c r="C134" s="1249" t="s">
        <v>1714</v>
      </c>
      <c r="D134" s="1249"/>
      <c r="E134" s="1249"/>
      <c r="F134" s="1249"/>
      <c r="G134" s="1249"/>
      <c r="H134" s="516" t="s">
        <v>1715</v>
      </c>
      <c r="I134" s="517">
        <v>0.33792</v>
      </c>
      <c r="J134" s="518">
        <v>1</v>
      </c>
      <c r="K134" s="590">
        <v>0.33792</v>
      </c>
      <c r="L134" s="520"/>
      <c r="M134" s="517"/>
      <c r="N134" s="564">
        <v>152834.25</v>
      </c>
      <c r="O134" s="517"/>
      <c r="P134" s="555">
        <v>51645.75</v>
      </c>
    </row>
    <row r="135" spans="1:16" x14ac:dyDescent="0.25">
      <c r="A135" s="556"/>
      <c r="B135" s="557"/>
      <c r="C135" s="1248" t="s">
        <v>1161</v>
      </c>
      <c r="D135" s="1248"/>
      <c r="E135" s="1248"/>
      <c r="F135" s="1248"/>
      <c r="G135" s="1248"/>
      <c r="H135" s="516"/>
      <c r="I135" s="517"/>
      <c r="J135" s="517"/>
      <c r="K135" s="517"/>
      <c r="L135" s="520"/>
      <c r="M135" s="517"/>
      <c r="N135" s="520"/>
      <c r="O135" s="517"/>
      <c r="P135" s="555">
        <v>51645.75</v>
      </c>
    </row>
    <row r="136" spans="1:16" x14ac:dyDescent="0.25">
      <c r="A136" s="558"/>
      <c r="B136" s="559"/>
      <c r="C136" s="559"/>
      <c r="D136" s="559"/>
      <c r="E136" s="559"/>
      <c r="F136" s="559"/>
      <c r="G136" s="559"/>
      <c r="H136" s="560"/>
      <c r="I136" s="561"/>
      <c r="J136" s="561"/>
      <c r="K136" s="561"/>
      <c r="L136" s="562"/>
      <c r="M136" s="561"/>
      <c r="N136" s="562"/>
      <c r="O136" s="561"/>
      <c r="P136" s="563"/>
    </row>
    <row r="137" spans="1:16" x14ac:dyDescent="0.25">
      <c r="A137" s="514" t="s">
        <v>61</v>
      </c>
      <c r="B137" s="515" t="s">
        <v>1716</v>
      </c>
      <c r="C137" s="1249" t="s">
        <v>1717</v>
      </c>
      <c r="D137" s="1249"/>
      <c r="E137" s="1249"/>
      <c r="F137" s="1249"/>
      <c r="G137" s="1249"/>
      <c r="H137" s="516" t="s">
        <v>1575</v>
      </c>
      <c r="I137" s="517">
        <v>12</v>
      </c>
      <c r="J137" s="518">
        <v>1</v>
      </c>
      <c r="K137" s="518">
        <v>12</v>
      </c>
      <c r="L137" s="520"/>
      <c r="M137" s="517"/>
      <c r="N137" s="564">
        <v>1319.34</v>
      </c>
      <c r="O137" s="517"/>
      <c r="P137" s="555">
        <v>15832.08</v>
      </c>
    </row>
    <row r="138" spans="1:16" x14ac:dyDescent="0.25">
      <c r="A138" s="540" t="s">
        <v>61</v>
      </c>
      <c r="B138" s="524" t="s">
        <v>1716</v>
      </c>
      <c r="C138" s="1247" t="s">
        <v>1718</v>
      </c>
      <c r="D138" s="1247"/>
      <c r="E138" s="1247"/>
      <c r="F138" s="1247"/>
      <c r="G138" s="1247"/>
      <c r="H138" s="525" t="s">
        <v>1575</v>
      </c>
      <c r="I138" s="543">
        <v>12</v>
      </c>
      <c r="J138" s="526"/>
      <c r="K138" s="543">
        <v>12</v>
      </c>
      <c r="L138" s="528"/>
      <c r="M138" s="536">
        <v>1.19</v>
      </c>
      <c r="N138" s="534">
        <v>1319.34</v>
      </c>
      <c r="O138" s="526"/>
      <c r="P138" s="529">
        <v>15832.08</v>
      </c>
    </row>
    <row r="139" spans="1:16" ht="22.5" x14ac:dyDescent="0.25">
      <c r="A139" s="540" t="s">
        <v>1724</v>
      </c>
      <c r="B139" s="524" t="s">
        <v>1719</v>
      </c>
      <c r="C139" s="1247" t="s">
        <v>1303</v>
      </c>
      <c r="D139" s="1247"/>
      <c r="E139" s="1247"/>
      <c r="F139" s="1247"/>
      <c r="G139" s="1247"/>
      <c r="H139" s="525" t="s">
        <v>1304</v>
      </c>
      <c r="I139" s="526"/>
      <c r="J139" s="526"/>
      <c r="K139" s="535">
        <v>3.4799999999999998E-2</v>
      </c>
      <c r="L139" s="528"/>
      <c r="M139" s="526"/>
      <c r="N139" s="541">
        <v>155.02000000000001</v>
      </c>
      <c r="O139" s="543">
        <v>-1</v>
      </c>
      <c r="P139" s="573">
        <v>-5.39</v>
      </c>
    </row>
    <row r="140" spans="1:16" ht="22.5" x14ac:dyDescent="0.25">
      <c r="A140" s="540" t="s">
        <v>1725</v>
      </c>
      <c r="B140" s="524" t="s">
        <v>1720</v>
      </c>
      <c r="C140" s="1247" t="s">
        <v>1721</v>
      </c>
      <c r="D140" s="1247"/>
      <c r="E140" s="1247"/>
      <c r="F140" s="1247"/>
      <c r="G140" s="1247"/>
      <c r="H140" s="525" t="s">
        <v>1304</v>
      </c>
      <c r="I140" s="526"/>
      <c r="J140" s="526"/>
      <c r="K140" s="535">
        <v>3.4799999999999998E-2</v>
      </c>
      <c r="L140" s="528"/>
      <c r="M140" s="526"/>
      <c r="N140" s="541">
        <v>349.75</v>
      </c>
      <c r="O140" s="526"/>
      <c r="P140" s="573">
        <v>12.17</v>
      </c>
    </row>
    <row r="141" spans="1:16" x14ac:dyDescent="0.25">
      <c r="A141" s="556"/>
      <c r="B141" s="557"/>
      <c r="C141" s="1248" t="s">
        <v>1161</v>
      </c>
      <c r="D141" s="1248"/>
      <c r="E141" s="1248"/>
      <c r="F141" s="1248"/>
      <c r="G141" s="1248"/>
      <c r="H141" s="516"/>
      <c r="I141" s="517"/>
      <c r="J141" s="517"/>
      <c r="K141" s="517"/>
      <c r="L141" s="520"/>
      <c r="M141" s="517"/>
      <c r="N141" s="520"/>
      <c r="O141" s="517"/>
      <c r="P141" s="555">
        <v>15838.86</v>
      </c>
    </row>
    <row r="142" spans="1:16" x14ac:dyDescent="0.25">
      <c r="A142" s="558"/>
      <c r="B142" s="559"/>
      <c r="C142" s="559"/>
      <c r="D142" s="559"/>
      <c r="E142" s="559"/>
      <c r="F142" s="559"/>
      <c r="G142" s="559"/>
      <c r="H142" s="560"/>
      <c r="I142" s="561"/>
      <c r="J142" s="561"/>
      <c r="K142" s="561"/>
      <c r="L142" s="562"/>
      <c r="M142" s="561"/>
      <c r="N142" s="562"/>
      <c r="O142" s="561"/>
      <c r="P142" s="563"/>
    </row>
    <row r="143" spans="1:16" x14ac:dyDescent="0.25">
      <c r="A143" s="514" t="s">
        <v>67</v>
      </c>
      <c r="B143" s="515" t="s">
        <v>1695</v>
      </c>
      <c r="C143" s="1249" t="s">
        <v>1696</v>
      </c>
      <c r="D143" s="1249"/>
      <c r="E143" s="1249"/>
      <c r="F143" s="1249"/>
      <c r="G143" s="1249"/>
      <c r="H143" s="516" t="s">
        <v>1697</v>
      </c>
      <c r="I143" s="517">
        <v>0.08</v>
      </c>
      <c r="J143" s="518">
        <v>1</v>
      </c>
      <c r="K143" s="570">
        <v>0.08</v>
      </c>
      <c r="L143" s="520"/>
      <c r="M143" s="517"/>
      <c r="N143" s="521"/>
      <c r="O143" s="517"/>
      <c r="P143" s="522"/>
    </row>
    <row r="144" spans="1:16" x14ac:dyDescent="0.25">
      <c r="A144" s="523"/>
      <c r="B144" s="524" t="s">
        <v>23</v>
      </c>
      <c r="C144" s="1247" t="s">
        <v>1203</v>
      </c>
      <c r="D144" s="1247"/>
      <c r="E144" s="1247"/>
      <c r="F144" s="1247"/>
      <c r="G144" s="1247"/>
      <c r="H144" s="525" t="s">
        <v>1148</v>
      </c>
      <c r="I144" s="526"/>
      <c r="J144" s="526"/>
      <c r="K144" s="535">
        <v>7.6128</v>
      </c>
      <c r="L144" s="528"/>
      <c r="M144" s="526"/>
      <c r="N144" s="528"/>
      <c r="O144" s="526"/>
      <c r="P144" s="529">
        <v>2107.3000000000002</v>
      </c>
    </row>
    <row r="145" spans="1:16" x14ac:dyDescent="0.25">
      <c r="A145" s="530"/>
      <c r="B145" s="524" t="s">
        <v>1285</v>
      </c>
      <c r="C145" s="1247" t="s">
        <v>1286</v>
      </c>
      <c r="D145" s="1247"/>
      <c r="E145" s="1247"/>
      <c r="F145" s="1247"/>
      <c r="G145" s="1247"/>
      <c r="H145" s="525" t="s">
        <v>1148</v>
      </c>
      <c r="I145" s="536">
        <v>95.16</v>
      </c>
      <c r="J145" s="526"/>
      <c r="K145" s="535">
        <v>7.6128</v>
      </c>
      <c r="L145" s="532"/>
      <c r="M145" s="533"/>
      <c r="N145" s="534">
        <v>276.81</v>
      </c>
      <c r="O145" s="526"/>
      <c r="P145" s="529">
        <v>2107.3000000000002</v>
      </c>
    </row>
    <row r="146" spans="1:16" x14ac:dyDescent="0.25">
      <c r="A146" s="523"/>
      <c r="B146" s="524" t="s">
        <v>28</v>
      </c>
      <c r="C146" s="1247" t="s">
        <v>132</v>
      </c>
      <c r="D146" s="1247"/>
      <c r="E146" s="1247"/>
      <c r="F146" s="1247"/>
      <c r="G146" s="1247"/>
      <c r="H146" s="525"/>
      <c r="I146" s="526"/>
      <c r="J146" s="526"/>
      <c r="K146" s="526"/>
      <c r="L146" s="528"/>
      <c r="M146" s="526"/>
      <c r="N146" s="528"/>
      <c r="O146" s="526"/>
      <c r="P146" s="573">
        <v>710.29</v>
      </c>
    </row>
    <row r="147" spans="1:16" x14ac:dyDescent="0.25">
      <c r="A147" s="523"/>
      <c r="B147" s="524"/>
      <c r="C147" s="1247" t="s">
        <v>1147</v>
      </c>
      <c r="D147" s="1247"/>
      <c r="E147" s="1247"/>
      <c r="F147" s="1247"/>
      <c r="G147" s="1247"/>
      <c r="H147" s="525" t="s">
        <v>1148</v>
      </c>
      <c r="I147" s="526"/>
      <c r="J147" s="526"/>
      <c r="K147" s="535">
        <v>0.86319999999999997</v>
      </c>
      <c r="L147" s="528"/>
      <c r="M147" s="526"/>
      <c r="N147" s="528"/>
      <c r="O147" s="526"/>
      <c r="P147" s="573">
        <v>286.41000000000003</v>
      </c>
    </row>
    <row r="148" spans="1:16" x14ac:dyDescent="0.25">
      <c r="A148" s="530"/>
      <c r="B148" s="524" t="s">
        <v>1698</v>
      </c>
      <c r="C148" s="1247" t="s">
        <v>1699</v>
      </c>
      <c r="D148" s="1247"/>
      <c r="E148" s="1247"/>
      <c r="F148" s="1247"/>
      <c r="G148" s="1247"/>
      <c r="H148" s="525" t="s">
        <v>1151</v>
      </c>
      <c r="I148" s="543">
        <v>9</v>
      </c>
      <c r="J148" s="526"/>
      <c r="K148" s="536">
        <v>0.72</v>
      </c>
      <c r="L148" s="538">
        <v>647.30999999999995</v>
      </c>
      <c r="M148" s="539">
        <v>1.24</v>
      </c>
      <c r="N148" s="534">
        <v>802.66</v>
      </c>
      <c r="O148" s="526"/>
      <c r="P148" s="529">
        <v>577.91999999999996</v>
      </c>
    </row>
    <row r="149" spans="1:16" x14ac:dyDescent="0.25">
      <c r="A149" s="540"/>
      <c r="B149" s="524" t="s">
        <v>1208</v>
      </c>
      <c r="C149" s="1247" t="s">
        <v>1209</v>
      </c>
      <c r="D149" s="1247"/>
      <c r="E149" s="1247"/>
      <c r="F149" s="1247"/>
      <c r="G149" s="1247"/>
      <c r="H149" s="525" t="s">
        <v>1148</v>
      </c>
      <c r="I149" s="543">
        <v>9</v>
      </c>
      <c r="J149" s="526"/>
      <c r="K149" s="536">
        <v>0.72</v>
      </c>
      <c r="L149" s="528"/>
      <c r="M149" s="526"/>
      <c r="N149" s="541">
        <v>325.38</v>
      </c>
      <c r="O149" s="526"/>
      <c r="P149" s="573">
        <v>234.27</v>
      </c>
    </row>
    <row r="150" spans="1:16" x14ac:dyDescent="0.25">
      <c r="A150" s="530"/>
      <c r="B150" s="524" t="s">
        <v>1443</v>
      </c>
      <c r="C150" s="1247" t="s">
        <v>1444</v>
      </c>
      <c r="D150" s="1247"/>
      <c r="E150" s="1247"/>
      <c r="F150" s="1247"/>
      <c r="G150" s="1247"/>
      <c r="H150" s="525" t="s">
        <v>1151</v>
      </c>
      <c r="I150" s="536">
        <v>0.62</v>
      </c>
      <c r="J150" s="526"/>
      <c r="K150" s="535">
        <v>4.9599999999999998E-2</v>
      </c>
      <c r="L150" s="532"/>
      <c r="M150" s="533"/>
      <c r="N150" s="534">
        <v>1550.39</v>
      </c>
      <c r="O150" s="526"/>
      <c r="P150" s="529">
        <v>76.900000000000006</v>
      </c>
    </row>
    <row r="151" spans="1:16" x14ac:dyDescent="0.25">
      <c r="A151" s="540"/>
      <c r="B151" s="524" t="s">
        <v>1152</v>
      </c>
      <c r="C151" s="1247" t="s">
        <v>1153</v>
      </c>
      <c r="D151" s="1247"/>
      <c r="E151" s="1247"/>
      <c r="F151" s="1247"/>
      <c r="G151" s="1247"/>
      <c r="H151" s="525" t="s">
        <v>1148</v>
      </c>
      <c r="I151" s="536">
        <v>0.62</v>
      </c>
      <c r="J151" s="526"/>
      <c r="K151" s="535">
        <v>4.9599999999999998E-2</v>
      </c>
      <c r="L151" s="528"/>
      <c r="M151" s="526"/>
      <c r="N151" s="541">
        <v>437.08</v>
      </c>
      <c r="O151" s="526"/>
      <c r="P151" s="573">
        <v>21.68</v>
      </c>
    </row>
    <row r="152" spans="1:16" x14ac:dyDescent="0.25">
      <c r="A152" s="530"/>
      <c r="B152" s="524" t="s">
        <v>1445</v>
      </c>
      <c r="C152" s="1247" t="s">
        <v>1446</v>
      </c>
      <c r="D152" s="1247"/>
      <c r="E152" s="1247"/>
      <c r="F152" s="1247"/>
      <c r="G152" s="1247"/>
      <c r="H152" s="525" t="s">
        <v>1151</v>
      </c>
      <c r="I152" s="536">
        <v>1.17</v>
      </c>
      <c r="J152" s="526"/>
      <c r="K152" s="535">
        <v>9.3600000000000003E-2</v>
      </c>
      <c r="L152" s="538">
        <v>477.92</v>
      </c>
      <c r="M152" s="539">
        <v>1.24</v>
      </c>
      <c r="N152" s="534">
        <v>592.62</v>
      </c>
      <c r="O152" s="526"/>
      <c r="P152" s="529">
        <v>55.47</v>
      </c>
    </row>
    <row r="153" spans="1:16" x14ac:dyDescent="0.25">
      <c r="A153" s="540"/>
      <c r="B153" s="524" t="s">
        <v>1208</v>
      </c>
      <c r="C153" s="1247" t="s">
        <v>1209</v>
      </c>
      <c r="D153" s="1247"/>
      <c r="E153" s="1247"/>
      <c r="F153" s="1247"/>
      <c r="G153" s="1247"/>
      <c r="H153" s="525" t="s">
        <v>1148</v>
      </c>
      <c r="I153" s="536">
        <v>1.17</v>
      </c>
      <c r="J153" s="526"/>
      <c r="K153" s="535">
        <v>9.3600000000000003E-2</v>
      </c>
      <c r="L153" s="528"/>
      <c r="M153" s="526"/>
      <c r="N153" s="541">
        <v>325.38</v>
      </c>
      <c r="O153" s="526"/>
      <c r="P153" s="573">
        <v>30.46</v>
      </c>
    </row>
    <row r="154" spans="1:16" x14ac:dyDescent="0.25">
      <c r="A154" s="523"/>
      <c r="B154" s="524" t="s">
        <v>36</v>
      </c>
      <c r="C154" s="1247" t="s">
        <v>134</v>
      </c>
      <c r="D154" s="1247"/>
      <c r="E154" s="1247"/>
      <c r="F154" s="1247"/>
      <c r="G154" s="1247"/>
      <c r="H154" s="525"/>
      <c r="I154" s="526"/>
      <c r="J154" s="526"/>
      <c r="K154" s="526"/>
      <c r="L154" s="528"/>
      <c r="M154" s="526"/>
      <c r="N154" s="528"/>
      <c r="O154" s="526"/>
      <c r="P154" s="529">
        <v>26339.35</v>
      </c>
    </row>
    <row r="155" spans="1:16" x14ac:dyDescent="0.25">
      <c r="A155" s="530"/>
      <c r="B155" s="524" t="s">
        <v>1700</v>
      </c>
      <c r="C155" s="1247" t="s">
        <v>1701</v>
      </c>
      <c r="D155" s="1247"/>
      <c r="E155" s="1247"/>
      <c r="F155" s="1247"/>
      <c r="G155" s="1247"/>
      <c r="H155" s="525" t="s">
        <v>1244</v>
      </c>
      <c r="I155" s="527">
        <v>10.706</v>
      </c>
      <c r="J155" s="526"/>
      <c r="K155" s="537">
        <v>0.85648000000000002</v>
      </c>
      <c r="L155" s="538">
        <v>151.93</v>
      </c>
      <c r="M155" s="575">
        <v>1.2</v>
      </c>
      <c r="N155" s="534">
        <v>182.32</v>
      </c>
      <c r="O155" s="526"/>
      <c r="P155" s="529">
        <v>156.15</v>
      </c>
    </row>
    <row r="156" spans="1:16" x14ac:dyDescent="0.25">
      <c r="A156" s="530"/>
      <c r="B156" s="524" t="s">
        <v>1702</v>
      </c>
      <c r="C156" s="1247" t="s">
        <v>1703</v>
      </c>
      <c r="D156" s="1247"/>
      <c r="E156" s="1247"/>
      <c r="F156" s="1247"/>
      <c r="G156" s="1247"/>
      <c r="H156" s="525" t="s">
        <v>1575</v>
      </c>
      <c r="I156" s="543">
        <v>100</v>
      </c>
      <c r="J156" s="526"/>
      <c r="K156" s="543">
        <v>8</v>
      </c>
      <c r="L156" s="542">
        <v>2417.39</v>
      </c>
      <c r="M156" s="539">
        <v>1.0900000000000001</v>
      </c>
      <c r="N156" s="534">
        <v>2634.96</v>
      </c>
      <c r="O156" s="526"/>
      <c r="P156" s="529">
        <v>21079.68</v>
      </c>
    </row>
    <row r="157" spans="1:16" x14ac:dyDescent="0.25">
      <c r="A157" s="530"/>
      <c r="B157" s="524" t="s">
        <v>1704</v>
      </c>
      <c r="C157" s="1247" t="s">
        <v>1705</v>
      </c>
      <c r="D157" s="1247"/>
      <c r="E157" s="1247"/>
      <c r="F157" s="1247"/>
      <c r="G157" s="1247"/>
      <c r="H157" s="525" t="s">
        <v>1575</v>
      </c>
      <c r="I157" s="543">
        <v>200</v>
      </c>
      <c r="J157" s="526"/>
      <c r="K157" s="543">
        <v>16</v>
      </c>
      <c r="L157" s="538">
        <v>279.8</v>
      </c>
      <c r="M157" s="539">
        <v>1.1399999999999999</v>
      </c>
      <c r="N157" s="534">
        <v>318.97000000000003</v>
      </c>
      <c r="O157" s="526"/>
      <c r="P157" s="529">
        <v>5103.5200000000004</v>
      </c>
    </row>
    <row r="158" spans="1:16" x14ac:dyDescent="0.25">
      <c r="A158" s="544" t="s">
        <v>1239</v>
      </c>
      <c r="B158" s="545" t="s">
        <v>1706</v>
      </c>
      <c r="C158" s="1250" t="s">
        <v>1707</v>
      </c>
      <c r="D158" s="1250"/>
      <c r="E158" s="1250"/>
      <c r="F158" s="1250"/>
      <c r="G158" s="1250"/>
      <c r="H158" s="546" t="s">
        <v>1575</v>
      </c>
      <c r="I158" s="547">
        <v>100</v>
      </c>
      <c r="J158" s="548"/>
      <c r="K158" s="547">
        <v>8</v>
      </c>
      <c r="L158" s="550"/>
      <c r="M158" s="548"/>
      <c r="N158" s="550"/>
      <c r="O158" s="548"/>
      <c r="P158" s="551"/>
    </row>
    <row r="159" spans="1:16" x14ac:dyDescent="0.25">
      <c r="A159" s="544" t="s">
        <v>1239</v>
      </c>
      <c r="B159" s="545" t="s">
        <v>1708</v>
      </c>
      <c r="C159" s="1250" t="s">
        <v>1709</v>
      </c>
      <c r="D159" s="1250"/>
      <c r="E159" s="1250"/>
      <c r="F159" s="1250"/>
      <c r="G159" s="1250"/>
      <c r="H159" s="546" t="s">
        <v>1575</v>
      </c>
      <c r="I159" s="547">
        <v>100</v>
      </c>
      <c r="J159" s="548"/>
      <c r="K159" s="547">
        <v>8</v>
      </c>
      <c r="L159" s="550"/>
      <c r="M159" s="548"/>
      <c r="N159" s="550"/>
      <c r="O159" s="548"/>
      <c r="P159" s="551"/>
    </row>
    <row r="160" spans="1:16" x14ac:dyDescent="0.25">
      <c r="A160" s="552"/>
      <c r="B160" s="553"/>
      <c r="C160" s="1248" t="s">
        <v>1154</v>
      </c>
      <c r="D160" s="1248"/>
      <c r="E160" s="1248"/>
      <c r="F160" s="1248"/>
      <c r="G160" s="1248"/>
      <c r="H160" s="516"/>
      <c r="I160" s="517"/>
      <c r="J160" s="517"/>
      <c r="K160" s="517"/>
      <c r="L160" s="520"/>
      <c r="M160" s="517"/>
      <c r="N160" s="554"/>
      <c r="O160" s="517"/>
      <c r="P160" s="555">
        <v>29443.35</v>
      </c>
    </row>
    <row r="161" spans="1:16" ht="22.5" x14ac:dyDescent="0.25">
      <c r="A161" s="540" t="s">
        <v>1318</v>
      </c>
      <c r="B161" s="524" t="s">
        <v>1710</v>
      </c>
      <c r="C161" s="1247" t="s">
        <v>1303</v>
      </c>
      <c r="D161" s="1247"/>
      <c r="E161" s="1247"/>
      <c r="F161" s="1247"/>
      <c r="G161" s="1247"/>
      <c r="H161" s="525" t="s">
        <v>1304</v>
      </c>
      <c r="I161" s="526"/>
      <c r="J161" s="526"/>
      <c r="K161" s="535">
        <v>7.5200000000000003E-2</v>
      </c>
      <c r="L161" s="528"/>
      <c r="M161" s="526"/>
      <c r="N161" s="541">
        <v>155.02000000000001</v>
      </c>
      <c r="O161" s="543">
        <v>-1</v>
      </c>
      <c r="P161" s="573">
        <v>-11.66</v>
      </c>
    </row>
    <row r="162" spans="1:16" ht="22.5" x14ac:dyDescent="0.25">
      <c r="A162" s="540" t="s">
        <v>1319</v>
      </c>
      <c r="B162" s="524" t="s">
        <v>1711</v>
      </c>
      <c r="C162" s="1247" t="s">
        <v>1712</v>
      </c>
      <c r="D162" s="1247"/>
      <c r="E162" s="1247"/>
      <c r="F162" s="1247"/>
      <c r="G162" s="1247"/>
      <c r="H162" s="525" t="s">
        <v>1304</v>
      </c>
      <c r="I162" s="526"/>
      <c r="J162" s="526"/>
      <c r="K162" s="535">
        <v>7.5200000000000003E-2</v>
      </c>
      <c r="L162" s="528"/>
      <c r="M162" s="526"/>
      <c r="N162" s="541">
        <v>368.84</v>
      </c>
      <c r="O162" s="526"/>
      <c r="P162" s="573">
        <v>27.74</v>
      </c>
    </row>
    <row r="163" spans="1:16" x14ac:dyDescent="0.25">
      <c r="A163" s="540"/>
      <c r="B163" s="524"/>
      <c r="C163" s="1247" t="s">
        <v>1155</v>
      </c>
      <c r="D163" s="1247"/>
      <c r="E163" s="1247"/>
      <c r="F163" s="1247"/>
      <c r="G163" s="1247"/>
      <c r="H163" s="525"/>
      <c r="I163" s="526"/>
      <c r="J163" s="526"/>
      <c r="K163" s="526"/>
      <c r="L163" s="528"/>
      <c r="M163" s="526"/>
      <c r="N163" s="528"/>
      <c r="O163" s="526"/>
      <c r="P163" s="529">
        <v>2393.71</v>
      </c>
    </row>
    <row r="164" spans="1:16" x14ac:dyDescent="0.25">
      <c r="A164" s="540"/>
      <c r="B164" s="524" t="s">
        <v>1295</v>
      </c>
      <c r="C164" s="1247" t="s">
        <v>1296</v>
      </c>
      <c r="D164" s="1247"/>
      <c r="E164" s="1247"/>
      <c r="F164" s="1247"/>
      <c r="G164" s="1247"/>
      <c r="H164" s="525" t="s">
        <v>1158</v>
      </c>
      <c r="I164" s="543">
        <v>147</v>
      </c>
      <c r="J164" s="526"/>
      <c r="K164" s="543">
        <v>147</v>
      </c>
      <c r="L164" s="528"/>
      <c r="M164" s="526"/>
      <c r="N164" s="528"/>
      <c r="O164" s="526"/>
      <c r="P164" s="529">
        <v>3518.75</v>
      </c>
    </row>
    <row r="165" spans="1:16" x14ac:dyDescent="0.25">
      <c r="A165" s="540"/>
      <c r="B165" s="524" t="s">
        <v>1297</v>
      </c>
      <c r="C165" s="1247" t="s">
        <v>1298</v>
      </c>
      <c r="D165" s="1247"/>
      <c r="E165" s="1247"/>
      <c r="F165" s="1247"/>
      <c r="G165" s="1247"/>
      <c r="H165" s="525" t="s">
        <v>1158</v>
      </c>
      <c r="I165" s="543">
        <v>134</v>
      </c>
      <c r="J165" s="526"/>
      <c r="K165" s="543">
        <v>134</v>
      </c>
      <c r="L165" s="528"/>
      <c r="M165" s="526"/>
      <c r="N165" s="528"/>
      <c r="O165" s="526"/>
      <c r="P165" s="529">
        <v>3207.57</v>
      </c>
    </row>
    <row r="166" spans="1:16" x14ac:dyDescent="0.25">
      <c r="A166" s="556"/>
      <c r="B166" s="557"/>
      <c r="C166" s="1248" t="s">
        <v>1161</v>
      </c>
      <c r="D166" s="1248"/>
      <c r="E166" s="1248"/>
      <c r="F166" s="1248"/>
      <c r="G166" s="1248"/>
      <c r="H166" s="516"/>
      <c r="I166" s="517"/>
      <c r="J166" s="517"/>
      <c r="K166" s="517"/>
      <c r="L166" s="520"/>
      <c r="M166" s="517"/>
      <c r="N166" s="554">
        <v>452321.88</v>
      </c>
      <c r="O166" s="517"/>
      <c r="P166" s="555">
        <v>36185.75</v>
      </c>
    </row>
    <row r="167" spans="1:16" x14ac:dyDescent="0.25">
      <c r="A167" s="558"/>
      <c r="B167" s="559"/>
      <c r="C167" s="559"/>
      <c r="D167" s="559"/>
      <c r="E167" s="559"/>
      <c r="F167" s="559"/>
      <c r="G167" s="559"/>
      <c r="H167" s="560"/>
      <c r="I167" s="561"/>
      <c r="J167" s="561"/>
      <c r="K167" s="561"/>
      <c r="L167" s="562"/>
      <c r="M167" s="561"/>
      <c r="N167" s="562"/>
      <c r="O167" s="561"/>
      <c r="P167" s="563"/>
    </row>
    <row r="168" spans="1:16" ht="22.5" x14ac:dyDescent="0.25">
      <c r="A168" s="514" t="s">
        <v>69</v>
      </c>
      <c r="B168" s="515" t="s">
        <v>1713</v>
      </c>
      <c r="C168" s="1249" t="s">
        <v>1714</v>
      </c>
      <c r="D168" s="1249"/>
      <c r="E168" s="1249"/>
      <c r="F168" s="1249"/>
      <c r="G168" s="1249"/>
      <c r="H168" s="516" t="s">
        <v>1715</v>
      </c>
      <c r="I168" s="517">
        <v>0.23552000000000001</v>
      </c>
      <c r="J168" s="518">
        <v>1</v>
      </c>
      <c r="K168" s="590">
        <v>0.23552000000000001</v>
      </c>
      <c r="L168" s="520"/>
      <c r="M168" s="517"/>
      <c r="N168" s="564">
        <v>152834.25</v>
      </c>
      <c r="O168" s="517"/>
      <c r="P168" s="555">
        <v>35995.519999999997</v>
      </c>
    </row>
    <row r="169" spans="1:16" x14ac:dyDescent="0.25">
      <c r="A169" s="556"/>
      <c r="B169" s="557"/>
      <c r="C169" s="1248" t="s">
        <v>1161</v>
      </c>
      <c r="D169" s="1248"/>
      <c r="E169" s="1248"/>
      <c r="F169" s="1248"/>
      <c r="G169" s="1248"/>
      <c r="H169" s="516"/>
      <c r="I169" s="517"/>
      <c r="J169" s="517"/>
      <c r="K169" s="517"/>
      <c r="L169" s="520"/>
      <c r="M169" s="517"/>
      <c r="N169" s="520"/>
      <c r="O169" s="517"/>
      <c r="P169" s="555">
        <v>35995.519999999997</v>
      </c>
    </row>
    <row r="170" spans="1:16" x14ac:dyDescent="0.25">
      <c r="A170" s="558"/>
      <c r="B170" s="559"/>
      <c r="C170" s="559"/>
      <c r="D170" s="559"/>
      <c r="E170" s="559"/>
      <c r="F170" s="559"/>
      <c r="G170" s="559"/>
      <c r="H170" s="560"/>
      <c r="I170" s="561"/>
      <c r="J170" s="561"/>
      <c r="K170" s="561"/>
      <c r="L170" s="562"/>
      <c r="M170" s="561"/>
      <c r="N170" s="562"/>
      <c r="O170" s="561"/>
      <c r="P170" s="563"/>
    </row>
    <row r="171" spans="1:16" x14ac:dyDescent="0.25">
      <c r="A171" s="514" t="s">
        <v>72</v>
      </c>
      <c r="B171" s="515" t="s">
        <v>1716</v>
      </c>
      <c r="C171" s="1249" t="s">
        <v>1717</v>
      </c>
      <c r="D171" s="1249"/>
      <c r="E171" s="1249"/>
      <c r="F171" s="1249"/>
      <c r="G171" s="1249"/>
      <c r="H171" s="516" t="s">
        <v>1575</v>
      </c>
      <c r="I171" s="517">
        <v>8</v>
      </c>
      <c r="J171" s="518">
        <v>1</v>
      </c>
      <c r="K171" s="518">
        <v>8</v>
      </c>
      <c r="L171" s="520"/>
      <c r="M171" s="517"/>
      <c r="N171" s="564">
        <v>1319.34</v>
      </c>
      <c r="O171" s="517"/>
      <c r="P171" s="555">
        <v>10554.72</v>
      </c>
    </row>
    <row r="172" spans="1:16" x14ac:dyDescent="0.25">
      <c r="A172" s="540" t="s">
        <v>72</v>
      </c>
      <c r="B172" s="524" t="s">
        <v>1716</v>
      </c>
      <c r="C172" s="1247" t="s">
        <v>1718</v>
      </c>
      <c r="D172" s="1247"/>
      <c r="E172" s="1247"/>
      <c r="F172" s="1247"/>
      <c r="G172" s="1247"/>
      <c r="H172" s="525" t="s">
        <v>1575</v>
      </c>
      <c r="I172" s="543">
        <v>8</v>
      </c>
      <c r="J172" s="526"/>
      <c r="K172" s="543">
        <v>8</v>
      </c>
      <c r="L172" s="528"/>
      <c r="M172" s="536">
        <v>1.19</v>
      </c>
      <c r="N172" s="534">
        <v>1319.34</v>
      </c>
      <c r="O172" s="526"/>
      <c r="P172" s="529">
        <v>10554.72</v>
      </c>
    </row>
    <row r="173" spans="1:16" ht="22.5" x14ac:dyDescent="0.25">
      <c r="A173" s="540" t="s">
        <v>1322</v>
      </c>
      <c r="B173" s="524" t="s">
        <v>1719</v>
      </c>
      <c r="C173" s="1247" t="s">
        <v>1303</v>
      </c>
      <c r="D173" s="1247"/>
      <c r="E173" s="1247"/>
      <c r="F173" s="1247"/>
      <c r="G173" s="1247"/>
      <c r="H173" s="525" t="s">
        <v>1304</v>
      </c>
      <c r="I173" s="526"/>
      <c r="J173" s="526"/>
      <c r="K173" s="535">
        <v>2.3199999999999998E-2</v>
      </c>
      <c r="L173" s="528"/>
      <c r="M173" s="526"/>
      <c r="N173" s="541">
        <v>155.02000000000001</v>
      </c>
      <c r="O173" s="543">
        <v>-1</v>
      </c>
      <c r="P173" s="573">
        <v>-3.6</v>
      </c>
    </row>
    <row r="174" spans="1:16" ht="22.5" x14ac:dyDescent="0.25">
      <c r="A174" s="540" t="s">
        <v>1323</v>
      </c>
      <c r="B174" s="524" t="s">
        <v>1720</v>
      </c>
      <c r="C174" s="1247" t="s">
        <v>1721</v>
      </c>
      <c r="D174" s="1247"/>
      <c r="E174" s="1247"/>
      <c r="F174" s="1247"/>
      <c r="G174" s="1247"/>
      <c r="H174" s="525" t="s">
        <v>1304</v>
      </c>
      <c r="I174" s="526"/>
      <c r="J174" s="526"/>
      <c r="K174" s="535">
        <v>2.3199999999999998E-2</v>
      </c>
      <c r="L174" s="528"/>
      <c r="M174" s="526"/>
      <c r="N174" s="541">
        <v>349.75</v>
      </c>
      <c r="O174" s="526"/>
      <c r="P174" s="573">
        <v>8.11</v>
      </c>
    </row>
    <row r="175" spans="1:16" x14ac:dyDescent="0.25">
      <c r="A175" s="556"/>
      <c r="B175" s="557"/>
      <c r="C175" s="1248" t="s">
        <v>1161</v>
      </c>
      <c r="D175" s="1248"/>
      <c r="E175" s="1248"/>
      <c r="F175" s="1248"/>
      <c r="G175" s="1248"/>
      <c r="H175" s="516"/>
      <c r="I175" s="517"/>
      <c r="J175" s="517"/>
      <c r="K175" s="517"/>
      <c r="L175" s="520"/>
      <c r="M175" s="517"/>
      <c r="N175" s="520"/>
      <c r="O175" s="517"/>
      <c r="P175" s="555">
        <v>10559.23</v>
      </c>
    </row>
    <row r="176" spans="1:16" x14ac:dyDescent="0.25">
      <c r="A176" s="558"/>
      <c r="B176" s="559"/>
      <c r="C176" s="559"/>
      <c r="D176" s="559"/>
      <c r="E176" s="559"/>
      <c r="F176" s="559"/>
      <c r="G176" s="559"/>
      <c r="H176" s="560"/>
      <c r="I176" s="561"/>
      <c r="J176" s="561"/>
      <c r="K176" s="561"/>
      <c r="L176" s="562"/>
      <c r="M176" s="561"/>
      <c r="N176" s="562"/>
      <c r="O176" s="561"/>
      <c r="P176" s="563"/>
    </row>
    <row r="177" spans="1:16" x14ac:dyDescent="0.25">
      <c r="A177" s="514" t="s">
        <v>75</v>
      </c>
      <c r="B177" s="515" t="s">
        <v>1695</v>
      </c>
      <c r="C177" s="1249" t="s">
        <v>1696</v>
      </c>
      <c r="D177" s="1249"/>
      <c r="E177" s="1249"/>
      <c r="F177" s="1249"/>
      <c r="G177" s="1249"/>
      <c r="H177" s="516" t="s">
        <v>1697</v>
      </c>
      <c r="I177" s="517">
        <v>0.04</v>
      </c>
      <c r="J177" s="518">
        <v>1</v>
      </c>
      <c r="K177" s="570">
        <v>0.04</v>
      </c>
      <c r="L177" s="520"/>
      <c r="M177" s="517"/>
      <c r="N177" s="521"/>
      <c r="O177" s="517"/>
      <c r="P177" s="522"/>
    </row>
    <row r="178" spans="1:16" x14ac:dyDescent="0.25">
      <c r="A178" s="523"/>
      <c r="B178" s="524" t="s">
        <v>23</v>
      </c>
      <c r="C178" s="1247" t="s">
        <v>1203</v>
      </c>
      <c r="D178" s="1247"/>
      <c r="E178" s="1247"/>
      <c r="F178" s="1247"/>
      <c r="G178" s="1247"/>
      <c r="H178" s="525" t="s">
        <v>1148</v>
      </c>
      <c r="I178" s="526"/>
      <c r="J178" s="526"/>
      <c r="K178" s="535">
        <v>3.8064</v>
      </c>
      <c r="L178" s="528"/>
      <c r="M178" s="526"/>
      <c r="N178" s="528"/>
      <c r="O178" s="526"/>
      <c r="P178" s="529">
        <v>1053.6500000000001</v>
      </c>
    </row>
    <row r="179" spans="1:16" x14ac:dyDescent="0.25">
      <c r="A179" s="530"/>
      <c r="B179" s="524" t="s">
        <v>1285</v>
      </c>
      <c r="C179" s="1247" t="s">
        <v>1286</v>
      </c>
      <c r="D179" s="1247"/>
      <c r="E179" s="1247"/>
      <c r="F179" s="1247"/>
      <c r="G179" s="1247"/>
      <c r="H179" s="525" t="s">
        <v>1148</v>
      </c>
      <c r="I179" s="536">
        <v>95.16</v>
      </c>
      <c r="J179" s="526"/>
      <c r="K179" s="535">
        <v>3.8064</v>
      </c>
      <c r="L179" s="532"/>
      <c r="M179" s="533"/>
      <c r="N179" s="534">
        <v>276.81</v>
      </c>
      <c r="O179" s="526"/>
      <c r="P179" s="529">
        <v>1053.6500000000001</v>
      </c>
    </row>
    <row r="180" spans="1:16" x14ac:dyDescent="0.25">
      <c r="A180" s="523"/>
      <c r="B180" s="524" t="s">
        <v>28</v>
      </c>
      <c r="C180" s="1247" t="s">
        <v>132</v>
      </c>
      <c r="D180" s="1247"/>
      <c r="E180" s="1247"/>
      <c r="F180" s="1247"/>
      <c r="G180" s="1247"/>
      <c r="H180" s="525"/>
      <c r="I180" s="526"/>
      <c r="J180" s="526"/>
      <c r="K180" s="526"/>
      <c r="L180" s="528"/>
      <c r="M180" s="526"/>
      <c r="N180" s="528"/>
      <c r="O180" s="526"/>
      <c r="P180" s="573">
        <v>355.14</v>
      </c>
    </row>
    <row r="181" spans="1:16" x14ac:dyDescent="0.25">
      <c r="A181" s="523"/>
      <c r="B181" s="524"/>
      <c r="C181" s="1247" t="s">
        <v>1147</v>
      </c>
      <c r="D181" s="1247"/>
      <c r="E181" s="1247"/>
      <c r="F181" s="1247"/>
      <c r="G181" s="1247"/>
      <c r="H181" s="525" t="s">
        <v>1148</v>
      </c>
      <c r="I181" s="526"/>
      <c r="J181" s="526"/>
      <c r="K181" s="535">
        <v>0.43159999999999998</v>
      </c>
      <c r="L181" s="528"/>
      <c r="M181" s="526"/>
      <c r="N181" s="528"/>
      <c r="O181" s="526"/>
      <c r="P181" s="573">
        <v>143.21</v>
      </c>
    </row>
    <row r="182" spans="1:16" x14ac:dyDescent="0.25">
      <c r="A182" s="530"/>
      <c r="B182" s="524" t="s">
        <v>1698</v>
      </c>
      <c r="C182" s="1247" t="s">
        <v>1699</v>
      </c>
      <c r="D182" s="1247"/>
      <c r="E182" s="1247"/>
      <c r="F182" s="1247"/>
      <c r="G182" s="1247"/>
      <c r="H182" s="525" t="s">
        <v>1151</v>
      </c>
      <c r="I182" s="543">
        <v>9</v>
      </c>
      <c r="J182" s="526"/>
      <c r="K182" s="536">
        <v>0.36</v>
      </c>
      <c r="L182" s="538">
        <v>647.30999999999995</v>
      </c>
      <c r="M182" s="539">
        <v>1.24</v>
      </c>
      <c r="N182" s="534">
        <v>802.66</v>
      </c>
      <c r="O182" s="526"/>
      <c r="P182" s="529">
        <v>288.95999999999998</v>
      </c>
    </row>
    <row r="183" spans="1:16" x14ac:dyDescent="0.25">
      <c r="A183" s="540"/>
      <c r="B183" s="524" t="s">
        <v>1208</v>
      </c>
      <c r="C183" s="1247" t="s">
        <v>1209</v>
      </c>
      <c r="D183" s="1247"/>
      <c r="E183" s="1247"/>
      <c r="F183" s="1247"/>
      <c r="G183" s="1247"/>
      <c r="H183" s="525" t="s">
        <v>1148</v>
      </c>
      <c r="I183" s="543">
        <v>9</v>
      </c>
      <c r="J183" s="526"/>
      <c r="K183" s="536">
        <v>0.36</v>
      </c>
      <c r="L183" s="528"/>
      <c r="M183" s="526"/>
      <c r="N183" s="541">
        <v>325.38</v>
      </c>
      <c r="O183" s="526"/>
      <c r="P183" s="573">
        <v>117.14</v>
      </c>
    </row>
    <row r="184" spans="1:16" x14ac:dyDescent="0.25">
      <c r="A184" s="530"/>
      <c r="B184" s="524" t="s">
        <v>1443</v>
      </c>
      <c r="C184" s="1247" t="s">
        <v>1444</v>
      </c>
      <c r="D184" s="1247"/>
      <c r="E184" s="1247"/>
      <c r="F184" s="1247"/>
      <c r="G184" s="1247"/>
      <c r="H184" s="525" t="s">
        <v>1151</v>
      </c>
      <c r="I184" s="536">
        <v>0.62</v>
      </c>
      <c r="J184" s="526"/>
      <c r="K184" s="535">
        <v>2.4799999999999999E-2</v>
      </c>
      <c r="L184" s="532"/>
      <c r="M184" s="533"/>
      <c r="N184" s="534">
        <v>1550.39</v>
      </c>
      <c r="O184" s="526"/>
      <c r="P184" s="529">
        <v>38.450000000000003</v>
      </c>
    </row>
    <row r="185" spans="1:16" x14ac:dyDescent="0.25">
      <c r="A185" s="540"/>
      <c r="B185" s="524" t="s">
        <v>1152</v>
      </c>
      <c r="C185" s="1247" t="s">
        <v>1153</v>
      </c>
      <c r="D185" s="1247"/>
      <c r="E185" s="1247"/>
      <c r="F185" s="1247"/>
      <c r="G185" s="1247"/>
      <c r="H185" s="525" t="s">
        <v>1148</v>
      </c>
      <c r="I185" s="536">
        <v>0.62</v>
      </c>
      <c r="J185" s="526"/>
      <c r="K185" s="535">
        <v>2.4799999999999999E-2</v>
      </c>
      <c r="L185" s="528"/>
      <c r="M185" s="526"/>
      <c r="N185" s="541">
        <v>437.08</v>
      </c>
      <c r="O185" s="526"/>
      <c r="P185" s="573">
        <v>10.84</v>
      </c>
    </row>
    <row r="186" spans="1:16" x14ac:dyDescent="0.25">
      <c r="A186" s="530"/>
      <c r="B186" s="524" t="s">
        <v>1445</v>
      </c>
      <c r="C186" s="1247" t="s">
        <v>1446</v>
      </c>
      <c r="D186" s="1247"/>
      <c r="E186" s="1247"/>
      <c r="F186" s="1247"/>
      <c r="G186" s="1247"/>
      <c r="H186" s="525" t="s">
        <v>1151</v>
      </c>
      <c r="I186" s="536">
        <v>1.17</v>
      </c>
      <c r="J186" s="526"/>
      <c r="K186" s="535">
        <v>4.6800000000000001E-2</v>
      </c>
      <c r="L186" s="538">
        <v>477.92</v>
      </c>
      <c r="M186" s="539">
        <v>1.24</v>
      </c>
      <c r="N186" s="534">
        <v>592.62</v>
      </c>
      <c r="O186" s="526"/>
      <c r="P186" s="529">
        <v>27.73</v>
      </c>
    </row>
    <row r="187" spans="1:16" x14ac:dyDescent="0.25">
      <c r="A187" s="540"/>
      <c r="B187" s="524" t="s">
        <v>1208</v>
      </c>
      <c r="C187" s="1247" t="s">
        <v>1209</v>
      </c>
      <c r="D187" s="1247"/>
      <c r="E187" s="1247"/>
      <c r="F187" s="1247"/>
      <c r="G187" s="1247"/>
      <c r="H187" s="525" t="s">
        <v>1148</v>
      </c>
      <c r="I187" s="536">
        <v>1.17</v>
      </c>
      <c r="J187" s="526"/>
      <c r="K187" s="535">
        <v>4.6800000000000001E-2</v>
      </c>
      <c r="L187" s="528"/>
      <c r="M187" s="526"/>
      <c r="N187" s="541">
        <v>325.38</v>
      </c>
      <c r="O187" s="526"/>
      <c r="P187" s="573">
        <v>15.23</v>
      </c>
    </row>
    <row r="188" spans="1:16" x14ac:dyDescent="0.25">
      <c r="A188" s="523"/>
      <c r="B188" s="524" t="s">
        <v>36</v>
      </c>
      <c r="C188" s="1247" t="s">
        <v>134</v>
      </c>
      <c r="D188" s="1247"/>
      <c r="E188" s="1247"/>
      <c r="F188" s="1247"/>
      <c r="G188" s="1247"/>
      <c r="H188" s="525"/>
      <c r="I188" s="526"/>
      <c r="J188" s="526"/>
      <c r="K188" s="526"/>
      <c r="L188" s="528"/>
      <c r="M188" s="526"/>
      <c r="N188" s="528"/>
      <c r="O188" s="526"/>
      <c r="P188" s="529">
        <v>13169.68</v>
      </c>
    </row>
    <row r="189" spans="1:16" x14ac:dyDescent="0.25">
      <c r="A189" s="530"/>
      <c r="B189" s="524" t="s">
        <v>1700</v>
      </c>
      <c r="C189" s="1247" t="s">
        <v>1701</v>
      </c>
      <c r="D189" s="1247"/>
      <c r="E189" s="1247"/>
      <c r="F189" s="1247"/>
      <c r="G189" s="1247"/>
      <c r="H189" s="525" t="s">
        <v>1244</v>
      </c>
      <c r="I189" s="527">
        <v>10.706</v>
      </c>
      <c r="J189" s="526"/>
      <c r="K189" s="537">
        <v>0.42824000000000001</v>
      </c>
      <c r="L189" s="538">
        <v>151.93</v>
      </c>
      <c r="M189" s="575">
        <v>1.2</v>
      </c>
      <c r="N189" s="534">
        <v>182.32</v>
      </c>
      <c r="O189" s="526"/>
      <c r="P189" s="529">
        <v>78.08</v>
      </c>
    </row>
    <row r="190" spans="1:16" x14ac:dyDescent="0.25">
      <c r="A190" s="530"/>
      <c r="B190" s="524" t="s">
        <v>1702</v>
      </c>
      <c r="C190" s="1247" t="s">
        <v>1703</v>
      </c>
      <c r="D190" s="1247"/>
      <c r="E190" s="1247"/>
      <c r="F190" s="1247"/>
      <c r="G190" s="1247"/>
      <c r="H190" s="525" t="s">
        <v>1575</v>
      </c>
      <c r="I190" s="543">
        <v>100</v>
      </c>
      <c r="J190" s="526"/>
      <c r="K190" s="543">
        <v>4</v>
      </c>
      <c r="L190" s="542">
        <v>2417.39</v>
      </c>
      <c r="M190" s="539">
        <v>1.0900000000000001</v>
      </c>
      <c r="N190" s="534">
        <v>2634.96</v>
      </c>
      <c r="O190" s="526"/>
      <c r="P190" s="529">
        <v>10539.84</v>
      </c>
    </row>
    <row r="191" spans="1:16" x14ac:dyDescent="0.25">
      <c r="A191" s="530"/>
      <c r="B191" s="524" t="s">
        <v>1704</v>
      </c>
      <c r="C191" s="1247" t="s">
        <v>1705</v>
      </c>
      <c r="D191" s="1247"/>
      <c r="E191" s="1247"/>
      <c r="F191" s="1247"/>
      <c r="G191" s="1247"/>
      <c r="H191" s="525" t="s">
        <v>1575</v>
      </c>
      <c r="I191" s="543">
        <v>200</v>
      </c>
      <c r="J191" s="526"/>
      <c r="K191" s="543">
        <v>8</v>
      </c>
      <c r="L191" s="538">
        <v>279.8</v>
      </c>
      <c r="M191" s="539">
        <v>1.1399999999999999</v>
      </c>
      <c r="N191" s="534">
        <v>318.97000000000003</v>
      </c>
      <c r="O191" s="526"/>
      <c r="P191" s="529">
        <v>2551.7600000000002</v>
      </c>
    </row>
    <row r="192" spans="1:16" x14ac:dyDescent="0.25">
      <c r="A192" s="544" t="s">
        <v>1239</v>
      </c>
      <c r="B192" s="545" t="s">
        <v>1706</v>
      </c>
      <c r="C192" s="1250" t="s">
        <v>1707</v>
      </c>
      <c r="D192" s="1250"/>
      <c r="E192" s="1250"/>
      <c r="F192" s="1250"/>
      <c r="G192" s="1250"/>
      <c r="H192" s="546" t="s">
        <v>1575</v>
      </c>
      <c r="I192" s="547">
        <v>100</v>
      </c>
      <c r="J192" s="548"/>
      <c r="K192" s="547">
        <v>4</v>
      </c>
      <c r="L192" s="550"/>
      <c r="M192" s="548"/>
      <c r="N192" s="550"/>
      <c r="O192" s="548"/>
      <c r="P192" s="551"/>
    </row>
    <row r="193" spans="1:16" x14ac:dyDescent="0.25">
      <c r="A193" s="544" t="s">
        <v>1239</v>
      </c>
      <c r="B193" s="545" t="s">
        <v>1708</v>
      </c>
      <c r="C193" s="1250" t="s">
        <v>1709</v>
      </c>
      <c r="D193" s="1250"/>
      <c r="E193" s="1250"/>
      <c r="F193" s="1250"/>
      <c r="G193" s="1250"/>
      <c r="H193" s="546" t="s">
        <v>1575</v>
      </c>
      <c r="I193" s="547">
        <v>100</v>
      </c>
      <c r="J193" s="548"/>
      <c r="K193" s="547">
        <v>4</v>
      </c>
      <c r="L193" s="550"/>
      <c r="M193" s="548"/>
      <c r="N193" s="550"/>
      <c r="O193" s="548"/>
      <c r="P193" s="551"/>
    </row>
    <row r="194" spans="1:16" x14ac:dyDescent="0.25">
      <c r="A194" s="552"/>
      <c r="B194" s="553"/>
      <c r="C194" s="1248" t="s">
        <v>1154</v>
      </c>
      <c r="D194" s="1248"/>
      <c r="E194" s="1248"/>
      <c r="F194" s="1248"/>
      <c r="G194" s="1248"/>
      <c r="H194" s="516"/>
      <c r="I194" s="517"/>
      <c r="J194" s="517"/>
      <c r="K194" s="517"/>
      <c r="L194" s="520"/>
      <c r="M194" s="517"/>
      <c r="N194" s="554"/>
      <c r="O194" s="517"/>
      <c r="P194" s="555">
        <v>14721.68</v>
      </c>
    </row>
    <row r="195" spans="1:16" ht="22.5" x14ac:dyDescent="0.25">
      <c r="A195" s="540" t="s">
        <v>1726</v>
      </c>
      <c r="B195" s="524" t="s">
        <v>1710</v>
      </c>
      <c r="C195" s="1247" t="s">
        <v>1303</v>
      </c>
      <c r="D195" s="1247"/>
      <c r="E195" s="1247"/>
      <c r="F195" s="1247"/>
      <c r="G195" s="1247"/>
      <c r="H195" s="525" t="s">
        <v>1304</v>
      </c>
      <c r="I195" s="526"/>
      <c r="J195" s="526"/>
      <c r="K195" s="535">
        <v>3.7600000000000001E-2</v>
      </c>
      <c r="L195" s="528"/>
      <c r="M195" s="526"/>
      <c r="N195" s="541">
        <v>155.02000000000001</v>
      </c>
      <c r="O195" s="543">
        <v>-1</v>
      </c>
      <c r="P195" s="573">
        <v>-5.83</v>
      </c>
    </row>
    <row r="196" spans="1:16" ht="22.5" x14ac:dyDescent="0.25">
      <c r="A196" s="540" t="s">
        <v>1727</v>
      </c>
      <c r="B196" s="524" t="s">
        <v>1711</v>
      </c>
      <c r="C196" s="1247" t="s">
        <v>1712</v>
      </c>
      <c r="D196" s="1247"/>
      <c r="E196" s="1247"/>
      <c r="F196" s="1247"/>
      <c r="G196" s="1247"/>
      <c r="H196" s="525" t="s">
        <v>1304</v>
      </c>
      <c r="I196" s="526"/>
      <c r="J196" s="526"/>
      <c r="K196" s="535">
        <v>3.7600000000000001E-2</v>
      </c>
      <c r="L196" s="528"/>
      <c r="M196" s="526"/>
      <c r="N196" s="541">
        <v>368.84</v>
      </c>
      <c r="O196" s="526"/>
      <c r="P196" s="573">
        <v>13.87</v>
      </c>
    </row>
    <row r="197" spans="1:16" x14ac:dyDescent="0.25">
      <c r="A197" s="540"/>
      <c r="B197" s="524"/>
      <c r="C197" s="1247" t="s">
        <v>1155</v>
      </c>
      <c r="D197" s="1247"/>
      <c r="E197" s="1247"/>
      <c r="F197" s="1247"/>
      <c r="G197" s="1247"/>
      <c r="H197" s="525"/>
      <c r="I197" s="526"/>
      <c r="J197" s="526"/>
      <c r="K197" s="526"/>
      <c r="L197" s="528"/>
      <c r="M197" s="526"/>
      <c r="N197" s="528"/>
      <c r="O197" s="526"/>
      <c r="P197" s="529">
        <v>1196.8599999999999</v>
      </c>
    </row>
    <row r="198" spans="1:16" x14ac:dyDescent="0.25">
      <c r="A198" s="540"/>
      <c r="B198" s="524" t="s">
        <v>1295</v>
      </c>
      <c r="C198" s="1247" t="s">
        <v>1296</v>
      </c>
      <c r="D198" s="1247"/>
      <c r="E198" s="1247"/>
      <c r="F198" s="1247"/>
      <c r="G198" s="1247"/>
      <c r="H198" s="525" t="s">
        <v>1158</v>
      </c>
      <c r="I198" s="543">
        <v>147</v>
      </c>
      <c r="J198" s="526"/>
      <c r="K198" s="543">
        <v>147</v>
      </c>
      <c r="L198" s="528"/>
      <c r="M198" s="526"/>
      <c r="N198" s="528"/>
      <c r="O198" s="526"/>
      <c r="P198" s="529">
        <v>1759.38</v>
      </c>
    </row>
    <row r="199" spans="1:16" x14ac:dyDescent="0.25">
      <c r="A199" s="540"/>
      <c r="B199" s="524" t="s">
        <v>1297</v>
      </c>
      <c r="C199" s="1247" t="s">
        <v>1298</v>
      </c>
      <c r="D199" s="1247"/>
      <c r="E199" s="1247"/>
      <c r="F199" s="1247"/>
      <c r="G199" s="1247"/>
      <c r="H199" s="525" t="s">
        <v>1158</v>
      </c>
      <c r="I199" s="543">
        <v>134</v>
      </c>
      <c r="J199" s="526"/>
      <c r="K199" s="543">
        <v>134</v>
      </c>
      <c r="L199" s="528"/>
      <c r="M199" s="526"/>
      <c r="N199" s="528"/>
      <c r="O199" s="526"/>
      <c r="P199" s="529">
        <v>1603.79</v>
      </c>
    </row>
    <row r="200" spans="1:16" x14ac:dyDescent="0.25">
      <c r="A200" s="556"/>
      <c r="B200" s="557"/>
      <c r="C200" s="1248" t="s">
        <v>1161</v>
      </c>
      <c r="D200" s="1248"/>
      <c r="E200" s="1248"/>
      <c r="F200" s="1248"/>
      <c r="G200" s="1248"/>
      <c r="H200" s="516"/>
      <c r="I200" s="517"/>
      <c r="J200" s="517"/>
      <c r="K200" s="517"/>
      <c r="L200" s="520"/>
      <c r="M200" s="517"/>
      <c r="N200" s="554">
        <v>452322.25</v>
      </c>
      <c r="O200" s="517"/>
      <c r="P200" s="555">
        <v>18092.89</v>
      </c>
    </row>
    <row r="201" spans="1:16" x14ac:dyDescent="0.25">
      <c r="A201" s="558"/>
      <c r="B201" s="559"/>
      <c r="C201" s="559"/>
      <c r="D201" s="559"/>
      <c r="E201" s="559"/>
      <c r="F201" s="559"/>
      <c r="G201" s="559"/>
      <c r="H201" s="560"/>
      <c r="I201" s="561"/>
      <c r="J201" s="561"/>
      <c r="K201" s="561"/>
      <c r="L201" s="562"/>
      <c r="M201" s="561"/>
      <c r="N201" s="562"/>
      <c r="O201" s="561"/>
      <c r="P201" s="563"/>
    </row>
    <row r="202" spans="1:16" ht="22.5" x14ac:dyDescent="0.25">
      <c r="A202" s="514" t="s">
        <v>78</v>
      </c>
      <c r="B202" s="515" t="s">
        <v>1713</v>
      </c>
      <c r="C202" s="1249" t="s">
        <v>1714</v>
      </c>
      <c r="D202" s="1249"/>
      <c r="E202" s="1249"/>
      <c r="F202" s="1249"/>
      <c r="G202" s="1249"/>
      <c r="H202" s="516" t="s">
        <v>1715</v>
      </c>
      <c r="I202" s="517">
        <v>0.12544</v>
      </c>
      <c r="J202" s="518">
        <v>1</v>
      </c>
      <c r="K202" s="590">
        <v>0.12544</v>
      </c>
      <c r="L202" s="520"/>
      <c r="M202" s="517"/>
      <c r="N202" s="564">
        <v>152834.25</v>
      </c>
      <c r="O202" s="517"/>
      <c r="P202" s="555">
        <v>19171.53</v>
      </c>
    </row>
    <row r="203" spans="1:16" x14ac:dyDescent="0.25">
      <c r="A203" s="556"/>
      <c r="B203" s="557"/>
      <c r="C203" s="1248" t="s">
        <v>1161</v>
      </c>
      <c r="D203" s="1248"/>
      <c r="E203" s="1248"/>
      <c r="F203" s="1248"/>
      <c r="G203" s="1248"/>
      <c r="H203" s="516"/>
      <c r="I203" s="517"/>
      <c r="J203" s="517"/>
      <c r="K203" s="517"/>
      <c r="L203" s="520"/>
      <c r="M203" s="517"/>
      <c r="N203" s="520"/>
      <c r="O203" s="517"/>
      <c r="P203" s="555">
        <v>19171.53</v>
      </c>
    </row>
    <row r="204" spans="1:16" x14ac:dyDescent="0.25">
      <c r="A204" s="558"/>
      <c r="B204" s="559"/>
      <c r="C204" s="559"/>
      <c r="D204" s="559"/>
      <c r="E204" s="559"/>
      <c r="F204" s="559"/>
      <c r="G204" s="559"/>
      <c r="H204" s="560"/>
      <c r="I204" s="561"/>
      <c r="J204" s="561"/>
      <c r="K204" s="561"/>
      <c r="L204" s="562"/>
      <c r="M204" s="561"/>
      <c r="N204" s="562"/>
      <c r="O204" s="561"/>
      <c r="P204" s="563"/>
    </row>
    <row r="205" spans="1:16" x14ac:dyDescent="0.25">
      <c r="A205" s="514" t="s">
        <v>81</v>
      </c>
      <c r="B205" s="515" t="s">
        <v>1716</v>
      </c>
      <c r="C205" s="1249" t="s">
        <v>1717</v>
      </c>
      <c r="D205" s="1249"/>
      <c r="E205" s="1249"/>
      <c r="F205" s="1249"/>
      <c r="G205" s="1249"/>
      <c r="H205" s="516" t="s">
        <v>1575</v>
      </c>
      <c r="I205" s="517">
        <v>4</v>
      </c>
      <c r="J205" s="518">
        <v>1</v>
      </c>
      <c r="K205" s="518">
        <v>4</v>
      </c>
      <c r="L205" s="520"/>
      <c r="M205" s="517"/>
      <c r="N205" s="564">
        <v>1319.34</v>
      </c>
      <c r="O205" s="517"/>
      <c r="P205" s="555">
        <v>5277.36</v>
      </c>
    </row>
    <row r="206" spans="1:16" x14ac:dyDescent="0.25">
      <c r="A206" s="540" t="s">
        <v>81</v>
      </c>
      <c r="B206" s="524" t="s">
        <v>1716</v>
      </c>
      <c r="C206" s="1247" t="s">
        <v>1718</v>
      </c>
      <c r="D206" s="1247"/>
      <c r="E206" s="1247"/>
      <c r="F206" s="1247"/>
      <c r="G206" s="1247"/>
      <c r="H206" s="525" t="s">
        <v>1575</v>
      </c>
      <c r="I206" s="543">
        <v>4</v>
      </c>
      <c r="J206" s="526"/>
      <c r="K206" s="543">
        <v>4</v>
      </c>
      <c r="L206" s="534">
        <v>1108.69</v>
      </c>
      <c r="M206" s="536">
        <v>1.19</v>
      </c>
      <c r="N206" s="534">
        <v>1319.34</v>
      </c>
      <c r="O206" s="526"/>
      <c r="P206" s="529">
        <v>5277.36</v>
      </c>
    </row>
    <row r="207" spans="1:16" ht="22.5" x14ac:dyDescent="0.25">
      <c r="A207" s="540" t="s">
        <v>1335</v>
      </c>
      <c r="B207" s="524" t="s">
        <v>1719</v>
      </c>
      <c r="C207" s="1247" t="s">
        <v>1303</v>
      </c>
      <c r="D207" s="1247"/>
      <c r="E207" s="1247"/>
      <c r="F207" s="1247"/>
      <c r="G207" s="1247"/>
      <c r="H207" s="525" t="s">
        <v>1304</v>
      </c>
      <c r="I207" s="526"/>
      <c r="J207" s="526"/>
      <c r="K207" s="535">
        <v>1.1599999999999999E-2</v>
      </c>
      <c r="L207" s="528"/>
      <c r="M207" s="526"/>
      <c r="N207" s="541">
        <v>155.02000000000001</v>
      </c>
      <c r="O207" s="543">
        <v>-1</v>
      </c>
      <c r="P207" s="573">
        <v>-1.8</v>
      </c>
    </row>
    <row r="208" spans="1:16" ht="22.5" x14ac:dyDescent="0.25">
      <c r="A208" s="540" t="s">
        <v>1337</v>
      </c>
      <c r="B208" s="524" t="s">
        <v>1720</v>
      </c>
      <c r="C208" s="1247" t="s">
        <v>1721</v>
      </c>
      <c r="D208" s="1247"/>
      <c r="E208" s="1247"/>
      <c r="F208" s="1247"/>
      <c r="G208" s="1247"/>
      <c r="H208" s="525" t="s">
        <v>1304</v>
      </c>
      <c r="I208" s="526"/>
      <c r="J208" s="526"/>
      <c r="K208" s="535">
        <v>1.1599999999999999E-2</v>
      </c>
      <c r="L208" s="528"/>
      <c r="M208" s="526"/>
      <c r="N208" s="541">
        <v>349.75</v>
      </c>
      <c r="O208" s="526"/>
      <c r="P208" s="573">
        <v>4.0599999999999996</v>
      </c>
    </row>
    <row r="209" spans="1:16" x14ac:dyDescent="0.25">
      <c r="A209" s="556"/>
      <c r="B209" s="557"/>
      <c r="C209" s="1248" t="s">
        <v>1161</v>
      </c>
      <c r="D209" s="1248"/>
      <c r="E209" s="1248"/>
      <c r="F209" s="1248"/>
      <c r="G209" s="1248"/>
      <c r="H209" s="516"/>
      <c r="I209" s="517"/>
      <c r="J209" s="517"/>
      <c r="K209" s="517"/>
      <c r="L209" s="520"/>
      <c r="M209" s="517"/>
      <c r="N209" s="520"/>
      <c r="O209" s="517"/>
      <c r="P209" s="555">
        <v>5279.62</v>
      </c>
    </row>
    <row r="210" spans="1:16" x14ac:dyDescent="0.25">
      <c r="A210" s="558"/>
      <c r="B210" s="559"/>
      <c r="C210" s="559"/>
      <c r="D210" s="559"/>
      <c r="E210" s="559"/>
      <c r="F210" s="559"/>
      <c r="G210" s="559"/>
      <c r="H210" s="560"/>
      <c r="I210" s="561"/>
      <c r="J210" s="561"/>
      <c r="K210" s="561"/>
      <c r="L210" s="562"/>
      <c r="M210" s="561"/>
      <c r="N210" s="562"/>
      <c r="O210" s="561"/>
      <c r="P210" s="563"/>
    </row>
    <row r="211" spans="1:16" x14ac:dyDescent="0.25">
      <c r="A211" s="514" t="s">
        <v>87</v>
      </c>
      <c r="B211" s="515" t="s">
        <v>1695</v>
      </c>
      <c r="C211" s="1249" t="s">
        <v>1696</v>
      </c>
      <c r="D211" s="1249"/>
      <c r="E211" s="1249"/>
      <c r="F211" s="1249"/>
      <c r="G211" s="1249"/>
      <c r="H211" s="516" t="s">
        <v>1697</v>
      </c>
      <c r="I211" s="517">
        <v>0.02</v>
      </c>
      <c r="J211" s="518">
        <v>1</v>
      </c>
      <c r="K211" s="570">
        <v>0.02</v>
      </c>
      <c r="L211" s="520"/>
      <c r="M211" s="517"/>
      <c r="N211" s="521"/>
      <c r="O211" s="517"/>
      <c r="P211" s="522"/>
    </row>
    <row r="212" spans="1:16" x14ac:dyDescent="0.25">
      <c r="A212" s="523"/>
      <c r="B212" s="524" t="s">
        <v>23</v>
      </c>
      <c r="C212" s="1247" t="s">
        <v>1203</v>
      </c>
      <c r="D212" s="1247"/>
      <c r="E212" s="1247"/>
      <c r="F212" s="1247"/>
      <c r="G212" s="1247"/>
      <c r="H212" s="525" t="s">
        <v>1148</v>
      </c>
      <c r="I212" s="526"/>
      <c r="J212" s="526"/>
      <c r="K212" s="535">
        <v>1.9032</v>
      </c>
      <c r="L212" s="528"/>
      <c r="M212" s="526"/>
      <c r="N212" s="528"/>
      <c r="O212" s="526"/>
      <c r="P212" s="573">
        <v>526.82000000000005</v>
      </c>
    </row>
    <row r="213" spans="1:16" x14ac:dyDescent="0.25">
      <c r="A213" s="530"/>
      <c r="B213" s="524" t="s">
        <v>1285</v>
      </c>
      <c r="C213" s="1247" t="s">
        <v>1286</v>
      </c>
      <c r="D213" s="1247"/>
      <c r="E213" s="1247"/>
      <c r="F213" s="1247"/>
      <c r="G213" s="1247"/>
      <c r="H213" s="525" t="s">
        <v>1148</v>
      </c>
      <c r="I213" s="536">
        <v>95.16</v>
      </c>
      <c r="J213" s="526"/>
      <c r="K213" s="535">
        <v>1.9032</v>
      </c>
      <c r="L213" s="532"/>
      <c r="M213" s="533"/>
      <c r="N213" s="534">
        <v>276.81</v>
      </c>
      <c r="O213" s="526"/>
      <c r="P213" s="529">
        <v>526.82000000000005</v>
      </c>
    </row>
    <row r="214" spans="1:16" x14ac:dyDescent="0.25">
      <c r="A214" s="523"/>
      <c r="B214" s="524" t="s">
        <v>28</v>
      </c>
      <c r="C214" s="1247" t="s">
        <v>132</v>
      </c>
      <c r="D214" s="1247"/>
      <c r="E214" s="1247"/>
      <c r="F214" s="1247"/>
      <c r="G214" s="1247"/>
      <c r="H214" s="525"/>
      <c r="I214" s="526"/>
      <c r="J214" s="526"/>
      <c r="K214" s="526"/>
      <c r="L214" s="528"/>
      <c r="M214" s="526"/>
      <c r="N214" s="528"/>
      <c r="O214" s="526"/>
      <c r="P214" s="573">
        <v>177.57</v>
      </c>
    </row>
    <row r="215" spans="1:16" x14ac:dyDescent="0.25">
      <c r="A215" s="523"/>
      <c r="B215" s="524"/>
      <c r="C215" s="1247" t="s">
        <v>1147</v>
      </c>
      <c r="D215" s="1247"/>
      <c r="E215" s="1247"/>
      <c r="F215" s="1247"/>
      <c r="G215" s="1247"/>
      <c r="H215" s="525" t="s">
        <v>1148</v>
      </c>
      <c r="I215" s="526"/>
      <c r="J215" s="526"/>
      <c r="K215" s="535">
        <v>0.21579999999999999</v>
      </c>
      <c r="L215" s="528"/>
      <c r="M215" s="526"/>
      <c r="N215" s="528"/>
      <c r="O215" s="526"/>
      <c r="P215" s="573">
        <v>71.599999999999994</v>
      </c>
    </row>
    <row r="216" spans="1:16" x14ac:dyDescent="0.25">
      <c r="A216" s="530"/>
      <c r="B216" s="524" t="s">
        <v>1698</v>
      </c>
      <c r="C216" s="1247" t="s">
        <v>1699</v>
      </c>
      <c r="D216" s="1247"/>
      <c r="E216" s="1247"/>
      <c r="F216" s="1247"/>
      <c r="G216" s="1247"/>
      <c r="H216" s="525" t="s">
        <v>1151</v>
      </c>
      <c r="I216" s="543">
        <v>9</v>
      </c>
      <c r="J216" s="526"/>
      <c r="K216" s="536">
        <v>0.18</v>
      </c>
      <c r="L216" s="538">
        <v>647.30999999999995</v>
      </c>
      <c r="M216" s="539">
        <v>1.24</v>
      </c>
      <c r="N216" s="534">
        <v>802.66</v>
      </c>
      <c r="O216" s="526"/>
      <c r="P216" s="529">
        <v>144.47999999999999</v>
      </c>
    </row>
    <row r="217" spans="1:16" x14ac:dyDescent="0.25">
      <c r="A217" s="540"/>
      <c r="B217" s="524" t="s">
        <v>1208</v>
      </c>
      <c r="C217" s="1247" t="s">
        <v>1209</v>
      </c>
      <c r="D217" s="1247"/>
      <c r="E217" s="1247"/>
      <c r="F217" s="1247"/>
      <c r="G217" s="1247"/>
      <c r="H217" s="525" t="s">
        <v>1148</v>
      </c>
      <c r="I217" s="543">
        <v>9</v>
      </c>
      <c r="J217" s="526"/>
      <c r="K217" s="536">
        <v>0.18</v>
      </c>
      <c r="L217" s="528"/>
      <c r="M217" s="526"/>
      <c r="N217" s="541">
        <v>325.38</v>
      </c>
      <c r="O217" s="526"/>
      <c r="P217" s="573">
        <v>58.57</v>
      </c>
    </row>
    <row r="218" spans="1:16" x14ac:dyDescent="0.25">
      <c r="A218" s="530"/>
      <c r="B218" s="524" t="s">
        <v>1443</v>
      </c>
      <c r="C218" s="1247" t="s">
        <v>1444</v>
      </c>
      <c r="D218" s="1247"/>
      <c r="E218" s="1247"/>
      <c r="F218" s="1247"/>
      <c r="G218" s="1247"/>
      <c r="H218" s="525" t="s">
        <v>1151</v>
      </c>
      <c r="I218" s="536">
        <v>0.62</v>
      </c>
      <c r="J218" s="526"/>
      <c r="K218" s="535">
        <v>1.24E-2</v>
      </c>
      <c r="L218" s="532"/>
      <c r="M218" s="533"/>
      <c r="N218" s="534">
        <v>1550.39</v>
      </c>
      <c r="O218" s="526"/>
      <c r="P218" s="529">
        <v>19.22</v>
      </c>
    </row>
    <row r="219" spans="1:16" x14ac:dyDescent="0.25">
      <c r="A219" s="540"/>
      <c r="B219" s="524" t="s">
        <v>1152</v>
      </c>
      <c r="C219" s="1247" t="s">
        <v>1153</v>
      </c>
      <c r="D219" s="1247"/>
      <c r="E219" s="1247"/>
      <c r="F219" s="1247"/>
      <c r="G219" s="1247"/>
      <c r="H219" s="525" t="s">
        <v>1148</v>
      </c>
      <c r="I219" s="536">
        <v>0.62</v>
      </c>
      <c r="J219" s="526"/>
      <c r="K219" s="535">
        <v>1.24E-2</v>
      </c>
      <c r="L219" s="528"/>
      <c r="M219" s="526"/>
      <c r="N219" s="541">
        <v>437.08</v>
      </c>
      <c r="O219" s="526"/>
      <c r="P219" s="573">
        <v>5.42</v>
      </c>
    </row>
    <row r="220" spans="1:16" x14ac:dyDescent="0.25">
      <c r="A220" s="530"/>
      <c r="B220" s="524" t="s">
        <v>1445</v>
      </c>
      <c r="C220" s="1247" t="s">
        <v>1446</v>
      </c>
      <c r="D220" s="1247"/>
      <c r="E220" s="1247"/>
      <c r="F220" s="1247"/>
      <c r="G220" s="1247"/>
      <c r="H220" s="525" t="s">
        <v>1151</v>
      </c>
      <c r="I220" s="536">
        <v>1.17</v>
      </c>
      <c r="J220" s="526"/>
      <c r="K220" s="535">
        <v>2.3400000000000001E-2</v>
      </c>
      <c r="L220" s="538">
        <v>477.92</v>
      </c>
      <c r="M220" s="539">
        <v>1.24</v>
      </c>
      <c r="N220" s="534">
        <v>592.62</v>
      </c>
      <c r="O220" s="526"/>
      <c r="P220" s="529">
        <v>13.87</v>
      </c>
    </row>
    <row r="221" spans="1:16" x14ac:dyDescent="0.25">
      <c r="A221" s="540"/>
      <c r="B221" s="524" t="s">
        <v>1208</v>
      </c>
      <c r="C221" s="1247" t="s">
        <v>1209</v>
      </c>
      <c r="D221" s="1247"/>
      <c r="E221" s="1247"/>
      <c r="F221" s="1247"/>
      <c r="G221" s="1247"/>
      <c r="H221" s="525" t="s">
        <v>1148</v>
      </c>
      <c r="I221" s="536">
        <v>1.17</v>
      </c>
      <c r="J221" s="526"/>
      <c r="K221" s="535">
        <v>2.3400000000000001E-2</v>
      </c>
      <c r="L221" s="528"/>
      <c r="M221" s="526"/>
      <c r="N221" s="541">
        <v>325.38</v>
      </c>
      <c r="O221" s="526"/>
      <c r="P221" s="573">
        <v>7.61</v>
      </c>
    </row>
    <row r="222" spans="1:16" x14ac:dyDescent="0.25">
      <c r="A222" s="523"/>
      <c r="B222" s="524" t="s">
        <v>36</v>
      </c>
      <c r="C222" s="1247" t="s">
        <v>134</v>
      </c>
      <c r="D222" s="1247"/>
      <c r="E222" s="1247"/>
      <c r="F222" s="1247"/>
      <c r="G222" s="1247"/>
      <c r="H222" s="525"/>
      <c r="I222" s="526"/>
      <c r="J222" s="526"/>
      <c r="K222" s="526"/>
      <c r="L222" s="528"/>
      <c r="M222" s="526"/>
      <c r="N222" s="528"/>
      <c r="O222" s="526"/>
      <c r="P222" s="529">
        <v>6584.84</v>
      </c>
    </row>
    <row r="223" spans="1:16" x14ac:dyDescent="0.25">
      <c r="A223" s="530"/>
      <c r="B223" s="524" t="s">
        <v>1700</v>
      </c>
      <c r="C223" s="1247" t="s">
        <v>1701</v>
      </c>
      <c r="D223" s="1247"/>
      <c r="E223" s="1247"/>
      <c r="F223" s="1247"/>
      <c r="G223" s="1247"/>
      <c r="H223" s="525" t="s">
        <v>1244</v>
      </c>
      <c r="I223" s="527">
        <v>10.706</v>
      </c>
      <c r="J223" s="526"/>
      <c r="K223" s="537">
        <v>0.21412</v>
      </c>
      <c r="L223" s="538">
        <v>151.93</v>
      </c>
      <c r="M223" s="575">
        <v>1.2</v>
      </c>
      <c r="N223" s="534">
        <v>182.32</v>
      </c>
      <c r="O223" s="526"/>
      <c r="P223" s="529">
        <v>39.04</v>
      </c>
    </row>
    <row r="224" spans="1:16" x14ac:dyDescent="0.25">
      <c r="A224" s="530"/>
      <c r="B224" s="524" t="s">
        <v>1702</v>
      </c>
      <c r="C224" s="1247" t="s">
        <v>1703</v>
      </c>
      <c r="D224" s="1247"/>
      <c r="E224" s="1247"/>
      <c r="F224" s="1247"/>
      <c r="G224" s="1247"/>
      <c r="H224" s="525" t="s">
        <v>1575</v>
      </c>
      <c r="I224" s="543">
        <v>100</v>
      </c>
      <c r="J224" s="526"/>
      <c r="K224" s="543">
        <v>2</v>
      </c>
      <c r="L224" s="542">
        <v>2417.39</v>
      </c>
      <c r="M224" s="539">
        <v>1.0900000000000001</v>
      </c>
      <c r="N224" s="534">
        <v>2634.96</v>
      </c>
      <c r="O224" s="526"/>
      <c r="P224" s="529">
        <v>5269.92</v>
      </c>
    </row>
    <row r="225" spans="1:16" x14ac:dyDescent="0.25">
      <c r="A225" s="530"/>
      <c r="B225" s="524" t="s">
        <v>1704</v>
      </c>
      <c r="C225" s="1247" t="s">
        <v>1705</v>
      </c>
      <c r="D225" s="1247"/>
      <c r="E225" s="1247"/>
      <c r="F225" s="1247"/>
      <c r="G225" s="1247"/>
      <c r="H225" s="525" t="s">
        <v>1575</v>
      </c>
      <c r="I225" s="543">
        <v>200</v>
      </c>
      <c r="J225" s="526"/>
      <c r="K225" s="543">
        <v>4</v>
      </c>
      <c r="L225" s="538">
        <v>279.8</v>
      </c>
      <c r="M225" s="539">
        <v>1.1399999999999999</v>
      </c>
      <c r="N225" s="534">
        <v>318.97000000000003</v>
      </c>
      <c r="O225" s="526"/>
      <c r="P225" s="529">
        <v>1275.8800000000001</v>
      </c>
    </row>
    <row r="226" spans="1:16" x14ac:dyDescent="0.25">
      <c r="A226" s="544" t="s">
        <v>1239</v>
      </c>
      <c r="B226" s="545" t="s">
        <v>1706</v>
      </c>
      <c r="C226" s="1250" t="s">
        <v>1707</v>
      </c>
      <c r="D226" s="1250"/>
      <c r="E226" s="1250"/>
      <c r="F226" s="1250"/>
      <c r="G226" s="1250"/>
      <c r="H226" s="546" t="s">
        <v>1575</v>
      </c>
      <c r="I226" s="547">
        <v>100</v>
      </c>
      <c r="J226" s="548"/>
      <c r="K226" s="547">
        <v>2</v>
      </c>
      <c r="L226" s="550"/>
      <c r="M226" s="548"/>
      <c r="N226" s="550"/>
      <c r="O226" s="548"/>
      <c r="P226" s="551"/>
    </row>
    <row r="227" spans="1:16" x14ac:dyDescent="0.25">
      <c r="A227" s="544" t="s">
        <v>1239</v>
      </c>
      <c r="B227" s="545" t="s">
        <v>1708</v>
      </c>
      <c r="C227" s="1250" t="s">
        <v>1709</v>
      </c>
      <c r="D227" s="1250"/>
      <c r="E227" s="1250"/>
      <c r="F227" s="1250"/>
      <c r="G227" s="1250"/>
      <c r="H227" s="546" t="s">
        <v>1575</v>
      </c>
      <c r="I227" s="547">
        <v>100</v>
      </c>
      <c r="J227" s="548"/>
      <c r="K227" s="547">
        <v>2</v>
      </c>
      <c r="L227" s="550"/>
      <c r="M227" s="548"/>
      <c r="N227" s="550"/>
      <c r="O227" s="548"/>
      <c r="P227" s="551"/>
    </row>
    <row r="228" spans="1:16" x14ac:dyDescent="0.25">
      <c r="A228" s="552"/>
      <c r="B228" s="553"/>
      <c r="C228" s="1248" t="s">
        <v>1154</v>
      </c>
      <c r="D228" s="1248"/>
      <c r="E228" s="1248"/>
      <c r="F228" s="1248"/>
      <c r="G228" s="1248"/>
      <c r="H228" s="516"/>
      <c r="I228" s="517"/>
      <c r="J228" s="517"/>
      <c r="K228" s="517"/>
      <c r="L228" s="520"/>
      <c r="M228" s="517"/>
      <c r="N228" s="554"/>
      <c r="O228" s="517"/>
      <c r="P228" s="555">
        <v>7360.83</v>
      </c>
    </row>
    <row r="229" spans="1:16" ht="22.5" x14ac:dyDescent="0.25">
      <c r="A229" s="540" t="s">
        <v>1728</v>
      </c>
      <c r="B229" s="524" t="s">
        <v>1710</v>
      </c>
      <c r="C229" s="1247" t="s">
        <v>1303</v>
      </c>
      <c r="D229" s="1247"/>
      <c r="E229" s="1247"/>
      <c r="F229" s="1247"/>
      <c r="G229" s="1247"/>
      <c r="H229" s="525" t="s">
        <v>1304</v>
      </c>
      <c r="I229" s="526"/>
      <c r="J229" s="526"/>
      <c r="K229" s="535">
        <v>1.8800000000000001E-2</v>
      </c>
      <c r="L229" s="528"/>
      <c r="M229" s="526"/>
      <c r="N229" s="541">
        <v>155.02000000000001</v>
      </c>
      <c r="O229" s="543">
        <v>-1</v>
      </c>
      <c r="P229" s="573">
        <v>-2.91</v>
      </c>
    </row>
    <row r="230" spans="1:16" ht="22.5" x14ac:dyDescent="0.25">
      <c r="A230" s="540" t="s">
        <v>1729</v>
      </c>
      <c r="B230" s="524" t="s">
        <v>1711</v>
      </c>
      <c r="C230" s="1247" t="s">
        <v>1712</v>
      </c>
      <c r="D230" s="1247"/>
      <c r="E230" s="1247"/>
      <c r="F230" s="1247"/>
      <c r="G230" s="1247"/>
      <c r="H230" s="525" t="s">
        <v>1304</v>
      </c>
      <c r="I230" s="526"/>
      <c r="J230" s="526"/>
      <c r="K230" s="535">
        <v>1.8800000000000001E-2</v>
      </c>
      <c r="L230" s="528"/>
      <c r="M230" s="526"/>
      <c r="N230" s="541">
        <v>368.84</v>
      </c>
      <c r="O230" s="526"/>
      <c r="P230" s="573">
        <v>6.93</v>
      </c>
    </row>
    <row r="231" spans="1:16" x14ac:dyDescent="0.25">
      <c r="A231" s="540"/>
      <c r="B231" s="524"/>
      <c r="C231" s="1247" t="s">
        <v>1155</v>
      </c>
      <c r="D231" s="1247"/>
      <c r="E231" s="1247"/>
      <c r="F231" s="1247"/>
      <c r="G231" s="1247"/>
      <c r="H231" s="525"/>
      <c r="I231" s="526"/>
      <c r="J231" s="526"/>
      <c r="K231" s="526"/>
      <c r="L231" s="528"/>
      <c r="M231" s="526"/>
      <c r="N231" s="528"/>
      <c r="O231" s="526"/>
      <c r="P231" s="573">
        <v>598.41999999999996</v>
      </c>
    </row>
    <row r="232" spans="1:16" x14ac:dyDescent="0.25">
      <c r="A232" s="540"/>
      <c r="B232" s="524" t="s">
        <v>1295</v>
      </c>
      <c r="C232" s="1247" t="s">
        <v>1296</v>
      </c>
      <c r="D232" s="1247"/>
      <c r="E232" s="1247"/>
      <c r="F232" s="1247"/>
      <c r="G232" s="1247"/>
      <c r="H232" s="525" t="s">
        <v>1158</v>
      </c>
      <c r="I232" s="543">
        <v>147</v>
      </c>
      <c r="J232" s="526"/>
      <c r="K232" s="543">
        <v>147</v>
      </c>
      <c r="L232" s="528"/>
      <c r="M232" s="526"/>
      <c r="N232" s="528"/>
      <c r="O232" s="526"/>
      <c r="P232" s="573">
        <v>879.68</v>
      </c>
    </row>
    <row r="233" spans="1:16" x14ac:dyDescent="0.25">
      <c r="A233" s="540"/>
      <c r="B233" s="524" t="s">
        <v>1297</v>
      </c>
      <c r="C233" s="1247" t="s">
        <v>1298</v>
      </c>
      <c r="D233" s="1247"/>
      <c r="E233" s="1247"/>
      <c r="F233" s="1247"/>
      <c r="G233" s="1247"/>
      <c r="H233" s="525" t="s">
        <v>1158</v>
      </c>
      <c r="I233" s="543">
        <v>134</v>
      </c>
      <c r="J233" s="526"/>
      <c r="K233" s="543">
        <v>134</v>
      </c>
      <c r="L233" s="528"/>
      <c r="M233" s="526"/>
      <c r="N233" s="528"/>
      <c r="O233" s="526"/>
      <c r="P233" s="573">
        <v>801.88</v>
      </c>
    </row>
    <row r="234" spans="1:16" x14ac:dyDescent="0.25">
      <c r="A234" s="556"/>
      <c r="B234" s="557"/>
      <c r="C234" s="1248" t="s">
        <v>1161</v>
      </c>
      <c r="D234" s="1248"/>
      <c r="E234" s="1248"/>
      <c r="F234" s="1248"/>
      <c r="G234" s="1248"/>
      <c r="H234" s="516"/>
      <c r="I234" s="517"/>
      <c r="J234" s="517"/>
      <c r="K234" s="517"/>
      <c r="L234" s="520"/>
      <c r="M234" s="517"/>
      <c r="N234" s="554">
        <v>452320.5</v>
      </c>
      <c r="O234" s="517"/>
      <c r="P234" s="555">
        <v>9046.41</v>
      </c>
    </row>
    <row r="235" spans="1:16" x14ac:dyDescent="0.25">
      <c r="A235" s="558"/>
      <c r="B235" s="559"/>
      <c r="C235" s="559"/>
      <c r="D235" s="559"/>
      <c r="E235" s="559"/>
      <c r="F235" s="559"/>
      <c r="G235" s="559"/>
      <c r="H235" s="560"/>
      <c r="I235" s="561"/>
      <c r="J235" s="561"/>
      <c r="K235" s="561"/>
      <c r="L235" s="562"/>
      <c r="M235" s="561"/>
      <c r="N235" s="562"/>
      <c r="O235" s="561"/>
      <c r="P235" s="563"/>
    </row>
    <row r="236" spans="1:16" ht="22.5" x14ac:dyDescent="0.25">
      <c r="A236" s="514" t="s">
        <v>93</v>
      </c>
      <c r="B236" s="515" t="s">
        <v>1713</v>
      </c>
      <c r="C236" s="1249" t="s">
        <v>1714</v>
      </c>
      <c r="D236" s="1249"/>
      <c r="E236" s="1249"/>
      <c r="F236" s="1249"/>
      <c r="G236" s="1249"/>
      <c r="H236" s="516" t="s">
        <v>1715</v>
      </c>
      <c r="I236" s="517">
        <v>6.7839999999999998E-2</v>
      </c>
      <c r="J236" s="518">
        <v>1</v>
      </c>
      <c r="K236" s="590">
        <v>6.7839999999999998E-2</v>
      </c>
      <c r="L236" s="520"/>
      <c r="M236" s="517"/>
      <c r="N236" s="564">
        <v>152834.25</v>
      </c>
      <c r="O236" s="517"/>
      <c r="P236" s="555">
        <v>10368.280000000001</v>
      </c>
    </row>
    <row r="237" spans="1:16" x14ac:dyDescent="0.25">
      <c r="A237" s="556"/>
      <c r="B237" s="557"/>
      <c r="C237" s="1248" t="s">
        <v>1161</v>
      </c>
      <c r="D237" s="1248"/>
      <c r="E237" s="1248"/>
      <c r="F237" s="1248"/>
      <c r="G237" s="1248"/>
      <c r="H237" s="516"/>
      <c r="I237" s="517"/>
      <c r="J237" s="517"/>
      <c r="K237" s="517"/>
      <c r="L237" s="520"/>
      <c r="M237" s="517"/>
      <c r="N237" s="520"/>
      <c r="O237" s="517"/>
      <c r="P237" s="555">
        <v>10368.280000000001</v>
      </c>
    </row>
    <row r="238" spans="1:16" x14ac:dyDescent="0.25">
      <c r="A238" s="558"/>
      <c r="B238" s="559"/>
      <c r="C238" s="559"/>
      <c r="D238" s="559"/>
      <c r="E238" s="559"/>
      <c r="F238" s="559"/>
      <c r="G238" s="559"/>
      <c r="H238" s="560"/>
      <c r="I238" s="561"/>
      <c r="J238" s="561"/>
      <c r="K238" s="561"/>
      <c r="L238" s="562"/>
      <c r="M238" s="561"/>
      <c r="N238" s="562"/>
      <c r="O238" s="561"/>
      <c r="P238" s="563"/>
    </row>
    <row r="239" spans="1:16" x14ac:dyDescent="0.25">
      <c r="A239" s="514" t="s">
        <v>96</v>
      </c>
      <c r="B239" s="515" t="s">
        <v>1716</v>
      </c>
      <c r="C239" s="1249" t="s">
        <v>1717</v>
      </c>
      <c r="D239" s="1249"/>
      <c r="E239" s="1249"/>
      <c r="F239" s="1249"/>
      <c r="G239" s="1249"/>
      <c r="H239" s="516" t="s">
        <v>1575</v>
      </c>
      <c r="I239" s="517">
        <v>2</v>
      </c>
      <c r="J239" s="518">
        <v>1</v>
      </c>
      <c r="K239" s="518">
        <v>2</v>
      </c>
      <c r="L239" s="520"/>
      <c r="M239" s="517"/>
      <c r="N239" s="564">
        <v>1319.34</v>
      </c>
      <c r="O239" s="517"/>
      <c r="P239" s="555">
        <v>2638.68</v>
      </c>
    </row>
    <row r="240" spans="1:16" x14ac:dyDescent="0.25">
      <c r="A240" s="540" t="s">
        <v>96</v>
      </c>
      <c r="B240" s="524" t="s">
        <v>1716</v>
      </c>
      <c r="C240" s="1247" t="s">
        <v>1718</v>
      </c>
      <c r="D240" s="1247"/>
      <c r="E240" s="1247"/>
      <c r="F240" s="1247"/>
      <c r="G240" s="1247"/>
      <c r="H240" s="525" t="s">
        <v>1575</v>
      </c>
      <c r="I240" s="543">
        <v>2</v>
      </c>
      <c r="J240" s="526"/>
      <c r="K240" s="543">
        <v>2</v>
      </c>
      <c r="L240" s="534">
        <v>1108.69</v>
      </c>
      <c r="M240" s="536">
        <v>1.19</v>
      </c>
      <c r="N240" s="534">
        <v>1319.34</v>
      </c>
      <c r="O240" s="526"/>
      <c r="P240" s="529">
        <v>2638.68</v>
      </c>
    </row>
    <row r="241" spans="1:16" ht="22.5" x14ac:dyDescent="0.25">
      <c r="A241" s="540" t="s">
        <v>1372</v>
      </c>
      <c r="B241" s="524" t="s">
        <v>1719</v>
      </c>
      <c r="C241" s="1247" t="s">
        <v>1303</v>
      </c>
      <c r="D241" s="1247"/>
      <c r="E241" s="1247"/>
      <c r="F241" s="1247"/>
      <c r="G241" s="1247"/>
      <c r="H241" s="525" t="s">
        <v>1304</v>
      </c>
      <c r="I241" s="526"/>
      <c r="J241" s="526"/>
      <c r="K241" s="535">
        <v>5.7999999999999996E-3</v>
      </c>
      <c r="L241" s="528"/>
      <c r="M241" s="526"/>
      <c r="N241" s="541">
        <v>155.02000000000001</v>
      </c>
      <c r="O241" s="543">
        <v>-1</v>
      </c>
      <c r="P241" s="573">
        <v>-0.9</v>
      </c>
    </row>
    <row r="242" spans="1:16" ht="22.5" x14ac:dyDescent="0.25">
      <c r="A242" s="540" t="s">
        <v>1374</v>
      </c>
      <c r="B242" s="524" t="s">
        <v>1720</v>
      </c>
      <c r="C242" s="1247" t="s">
        <v>1721</v>
      </c>
      <c r="D242" s="1247"/>
      <c r="E242" s="1247"/>
      <c r="F242" s="1247"/>
      <c r="G242" s="1247"/>
      <c r="H242" s="525" t="s">
        <v>1304</v>
      </c>
      <c r="I242" s="526"/>
      <c r="J242" s="526"/>
      <c r="K242" s="535">
        <v>5.7999999999999996E-3</v>
      </c>
      <c r="L242" s="528"/>
      <c r="M242" s="526"/>
      <c r="N242" s="541">
        <v>349.75</v>
      </c>
      <c r="O242" s="526"/>
      <c r="P242" s="573">
        <v>2.0299999999999998</v>
      </c>
    </row>
    <row r="243" spans="1:16" x14ac:dyDescent="0.25">
      <c r="A243" s="556"/>
      <c r="B243" s="557"/>
      <c r="C243" s="1248" t="s">
        <v>1161</v>
      </c>
      <c r="D243" s="1248"/>
      <c r="E243" s="1248"/>
      <c r="F243" s="1248"/>
      <c r="G243" s="1248"/>
      <c r="H243" s="516"/>
      <c r="I243" s="517"/>
      <c r="J243" s="517"/>
      <c r="K243" s="517"/>
      <c r="L243" s="520"/>
      <c r="M243" s="517"/>
      <c r="N243" s="520"/>
      <c r="O243" s="517"/>
      <c r="P243" s="555">
        <v>2639.81</v>
      </c>
    </row>
    <row r="244" spans="1:16" x14ac:dyDescent="0.25">
      <c r="A244" s="558"/>
      <c r="B244" s="559"/>
      <c r="C244" s="559"/>
      <c r="D244" s="559"/>
      <c r="E244" s="559"/>
      <c r="F244" s="559"/>
      <c r="G244" s="559"/>
      <c r="H244" s="560"/>
      <c r="I244" s="561"/>
      <c r="J244" s="561"/>
      <c r="K244" s="561"/>
      <c r="L244" s="562"/>
      <c r="M244" s="561"/>
      <c r="N244" s="562"/>
      <c r="O244" s="561"/>
      <c r="P244" s="563"/>
    </row>
    <row r="245" spans="1:16" x14ac:dyDescent="0.25">
      <c r="A245" s="514" t="s">
        <v>98</v>
      </c>
      <c r="B245" s="515" t="s">
        <v>1695</v>
      </c>
      <c r="C245" s="1249" t="s">
        <v>1696</v>
      </c>
      <c r="D245" s="1249"/>
      <c r="E245" s="1249"/>
      <c r="F245" s="1249"/>
      <c r="G245" s="1249"/>
      <c r="H245" s="516" t="s">
        <v>1697</v>
      </c>
      <c r="I245" s="517">
        <v>0.02</v>
      </c>
      <c r="J245" s="518">
        <v>1</v>
      </c>
      <c r="K245" s="570">
        <v>0.02</v>
      </c>
      <c r="L245" s="520"/>
      <c r="M245" s="517"/>
      <c r="N245" s="521"/>
      <c r="O245" s="517"/>
      <c r="P245" s="522"/>
    </row>
    <row r="246" spans="1:16" x14ac:dyDescent="0.25">
      <c r="A246" s="523"/>
      <c r="B246" s="524" t="s">
        <v>23</v>
      </c>
      <c r="C246" s="1247" t="s">
        <v>1203</v>
      </c>
      <c r="D246" s="1247"/>
      <c r="E246" s="1247"/>
      <c r="F246" s="1247"/>
      <c r="G246" s="1247"/>
      <c r="H246" s="525" t="s">
        <v>1148</v>
      </c>
      <c r="I246" s="526"/>
      <c r="J246" s="526"/>
      <c r="K246" s="535">
        <v>1.9032</v>
      </c>
      <c r="L246" s="528"/>
      <c r="M246" s="526"/>
      <c r="N246" s="528"/>
      <c r="O246" s="526"/>
      <c r="P246" s="573">
        <v>526.82000000000005</v>
      </c>
    </row>
    <row r="247" spans="1:16" x14ac:dyDescent="0.25">
      <c r="A247" s="530"/>
      <c r="B247" s="524" t="s">
        <v>1285</v>
      </c>
      <c r="C247" s="1247" t="s">
        <v>1286</v>
      </c>
      <c r="D247" s="1247"/>
      <c r="E247" s="1247"/>
      <c r="F247" s="1247"/>
      <c r="G247" s="1247"/>
      <c r="H247" s="525" t="s">
        <v>1148</v>
      </c>
      <c r="I247" s="536">
        <v>95.16</v>
      </c>
      <c r="J247" s="526"/>
      <c r="K247" s="535">
        <v>1.9032</v>
      </c>
      <c r="L247" s="532"/>
      <c r="M247" s="533"/>
      <c r="N247" s="534">
        <v>276.81</v>
      </c>
      <c r="O247" s="526"/>
      <c r="P247" s="529">
        <v>526.82000000000005</v>
      </c>
    </row>
    <row r="248" spans="1:16" x14ac:dyDescent="0.25">
      <c r="A248" s="523"/>
      <c r="B248" s="524" t="s">
        <v>28</v>
      </c>
      <c r="C248" s="1247" t="s">
        <v>132</v>
      </c>
      <c r="D248" s="1247"/>
      <c r="E248" s="1247"/>
      <c r="F248" s="1247"/>
      <c r="G248" s="1247"/>
      <c r="H248" s="525"/>
      <c r="I248" s="526"/>
      <c r="J248" s="526"/>
      <c r="K248" s="526"/>
      <c r="L248" s="528"/>
      <c r="M248" s="526"/>
      <c r="N248" s="528"/>
      <c r="O248" s="526"/>
      <c r="P248" s="573">
        <v>177.57</v>
      </c>
    </row>
    <row r="249" spans="1:16" x14ac:dyDescent="0.25">
      <c r="A249" s="523"/>
      <c r="B249" s="524"/>
      <c r="C249" s="1247" t="s">
        <v>1147</v>
      </c>
      <c r="D249" s="1247"/>
      <c r="E249" s="1247"/>
      <c r="F249" s="1247"/>
      <c r="G249" s="1247"/>
      <c r="H249" s="525" t="s">
        <v>1148</v>
      </c>
      <c r="I249" s="526"/>
      <c r="J249" s="526"/>
      <c r="K249" s="535">
        <v>0.21579999999999999</v>
      </c>
      <c r="L249" s="528"/>
      <c r="M249" s="526"/>
      <c r="N249" s="528"/>
      <c r="O249" s="526"/>
      <c r="P249" s="573">
        <v>71.599999999999994</v>
      </c>
    </row>
    <row r="250" spans="1:16" x14ac:dyDescent="0.25">
      <c r="A250" s="530"/>
      <c r="B250" s="524" t="s">
        <v>1698</v>
      </c>
      <c r="C250" s="1247" t="s">
        <v>1699</v>
      </c>
      <c r="D250" s="1247"/>
      <c r="E250" s="1247"/>
      <c r="F250" s="1247"/>
      <c r="G250" s="1247"/>
      <c r="H250" s="525" t="s">
        <v>1151</v>
      </c>
      <c r="I250" s="543">
        <v>9</v>
      </c>
      <c r="J250" s="526"/>
      <c r="K250" s="536">
        <v>0.18</v>
      </c>
      <c r="L250" s="538">
        <v>647.30999999999995</v>
      </c>
      <c r="M250" s="539">
        <v>1.24</v>
      </c>
      <c r="N250" s="534">
        <v>802.66</v>
      </c>
      <c r="O250" s="526"/>
      <c r="P250" s="529">
        <v>144.47999999999999</v>
      </c>
    </row>
    <row r="251" spans="1:16" x14ac:dyDescent="0.25">
      <c r="A251" s="540"/>
      <c r="B251" s="524" t="s">
        <v>1208</v>
      </c>
      <c r="C251" s="1247" t="s">
        <v>1209</v>
      </c>
      <c r="D251" s="1247"/>
      <c r="E251" s="1247"/>
      <c r="F251" s="1247"/>
      <c r="G251" s="1247"/>
      <c r="H251" s="525" t="s">
        <v>1148</v>
      </c>
      <c r="I251" s="543">
        <v>9</v>
      </c>
      <c r="J251" s="526"/>
      <c r="K251" s="536">
        <v>0.18</v>
      </c>
      <c r="L251" s="528"/>
      <c r="M251" s="526"/>
      <c r="N251" s="541">
        <v>325.38</v>
      </c>
      <c r="O251" s="526"/>
      <c r="P251" s="573">
        <v>58.57</v>
      </c>
    </row>
    <row r="252" spans="1:16" x14ac:dyDescent="0.25">
      <c r="A252" s="530"/>
      <c r="B252" s="524" t="s">
        <v>1443</v>
      </c>
      <c r="C252" s="1247" t="s">
        <v>1444</v>
      </c>
      <c r="D252" s="1247"/>
      <c r="E252" s="1247"/>
      <c r="F252" s="1247"/>
      <c r="G252" s="1247"/>
      <c r="H252" s="525" t="s">
        <v>1151</v>
      </c>
      <c r="I252" s="536">
        <v>0.62</v>
      </c>
      <c r="J252" s="526"/>
      <c r="K252" s="535">
        <v>1.24E-2</v>
      </c>
      <c r="L252" s="532"/>
      <c r="M252" s="533"/>
      <c r="N252" s="534">
        <v>1550.39</v>
      </c>
      <c r="O252" s="526"/>
      <c r="P252" s="529">
        <v>19.22</v>
      </c>
    </row>
    <row r="253" spans="1:16" x14ac:dyDescent="0.25">
      <c r="A253" s="540"/>
      <c r="B253" s="524" t="s">
        <v>1152</v>
      </c>
      <c r="C253" s="1247" t="s">
        <v>1153</v>
      </c>
      <c r="D253" s="1247"/>
      <c r="E253" s="1247"/>
      <c r="F253" s="1247"/>
      <c r="G253" s="1247"/>
      <c r="H253" s="525" t="s">
        <v>1148</v>
      </c>
      <c r="I253" s="536">
        <v>0.62</v>
      </c>
      <c r="J253" s="526"/>
      <c r="K253" s="535">
        <v>1.24E-2</v>
      </c>
      <c r="L253" s="528"/>
      <c r="M253" s="526"/>
      <c r="N253" s="541">
        <v>437.08</v>
      </c>
      <c r="O253" s="526"/>
      <c r="P253" s="573">
        <v>5.42</v>
      </c>
    </row>
    <row r="254" spans="1:16" x14ac:dyDescent="0.25">
      <c r="A254" s="530"/>
      <c r="B254" s="524" t="s">
        <v>1445</v>
      </c>
      <c r="C254" s="1247" t="s">
        <v>1446</v>
      </c>
      <c r="D254" s="1247"/>
      <c r="E254" s="1247"/>
      <c r="F254" s="1247"/>
      <c r="G254" s="1247"/>
      <c r="H254" s="525" t="s">
        <v>1151</v>
      </c>
      <c r="I254" s="536">
        <v>1.17</v>
      </c>
      <c r="J254" s="526"/>
      <c r="K254" s="535">
        <v>2.3400000000000001E-2</v>
      </c>
      <c r="L254" s="538">
        <v>477.92</v>
      </c>
      <c r="M254" s="539">
        <v>1.24</v>
      </c>
      <c r="N254" s="534">
        <v>592.62</v>
      </c>
      <c r="O254" s="526"/>
      <c r="P254" s="529">
        <v>13.87</v>
      </c>
    </row>
    <row r="255" spans="1:16" x14ac:dyDescent="0.25">
      <c r="A255" s="540"/>
      <c r="B255" s="524" t="s">
        <v>1208</v>
      </c>
      <c r="C255" s="1247" t="s">
        <v>1209</v>
      </c>
      <c r="D255" s="1247"/>
      <c r="E255" s="1247"/>
      <c r="F255" s="1247"/>
      <c r="G255" s="1247"/>
      <c r="H255" s="525" t="s">
        <v>1148</v>
      </c>
      <c r="I255" s="536">
        <v>1.17</v>
      </c>
      <c r="J255" s="526"/>
      <c r="K255" s="535">
        <v>2.3400000000000001E-2</v>
      </c>
      <c r="L255" s="528"/>
      <c r="M255" s="526"/>
      <c r="N255" s="541">
        <v>325.38</v>
      </c>
      <c r="O255" s="526"/>
      <c r="P255" s="573">
        <v>7.61</v>
      </c>
    </row>
    <row r="256" spans="1:16" x14ac:dyDescent="0.25">
      <c r="A256" s="523"/>
      <c r="B256" s="524" t="s">
        <v>36</v>
      </c>
      <c r="C256" s="1247" t="s">
        <v>134</v>
      </c>
      <c r="D256" s="1247"/>
      <c r="E256" s="1247"/>
      <c r="F256" s="1247"/>
      <c r="G256" s="1247"/>
      <c r="H256" s="525"/>
      <c r="I256" s="526"/>
      <c r="J256" s="526"/>
      <c r="K256" s="526"/>
      <c r="L256" s="528"/>
      <c r="M256" s="526"/>
      <c r="N256" s="528"/>
      <c r="O256" s="526"/>
      <c r="P256" s="529">
        <v>6584.84</v>
      </c>
    </row>
    <row r="257" spans="1:16" x14ac:dyDescent="0.25">
      <c r="A257" s="530"/>
      <c r="B257" s="524" t="s">
        <v>1700</v>
      </c>
      <c r="C257" s="1247" t="s">
        <v>1701</v>
      </c>
      <c r="D257" s="1247"/>
      <c r="E257" s="1247"/>
      <c r="F257" s="1247"/>
      <c r="G257" s="1247"/>
      <c r="H257" s="525" t="s">
        <v>1244</v>
      </c>
      <c r="I257" s="527">
        <v>10.706</v>
      </c>
      <c r="J257" s="526"/>
      <c r="K257" s="537">
        <v>0.21412</v>
      </c>
      <c r="L257" s="538">
        <v>151.93</v>
      </c>
      <c r="M257" s="575">
        <v>1.2</v>
      </c>
      <c r="N257" s="534">
        <v>182.32</v>
      </c>
      <c r="O257" s="526"/>
      <c r="P257" s="529">
        <v>39.04</v>
      </c>
    </row>
    <row r="258" spans="1:16" x14ac:dyDescent="0.25">
      <c r="A258" s="530"/>
      <c r="B258" s="524" t="s">
        <v>1702</v>
      </c>
      <c r="C258" s="1247" t="s">
        <v>1703</v>
      </c>
      <c r="D258" s="1247"/>
      <c r="E258" s="1247"/>
      <c r="F258" s="1247"/>
      <c r="G258" s="1247"/>
      <c r="H258" s="525" t="s">
        <v>1575</v>
      </c>
      <c r="I258" s="543">
        <v>100</v>
      </c>
      <c r="J258" s="526"/>
      <c r="K258" s="543">
        <v>2</v>
      </c>
      <c r="L258" s="542">
        <v>2417.39</v>
      </c>
      <c r="M258" s="539">
        <v>1.0900000000000001</v>
      </c>
      <c r="N258" s="534">
        <v>2634.96</v>
      </c>
      <c r="O258" s="526"/>
      <c r="P258" s="529">
        <v>5269.92</v>
      </c>
    </row>
    <row r="259" spans="1:16" x14ac:dyDescent="0.25">
      <c r="A259" s="530"/>
      <c r="B259" s="524" t="s">
        <v>1704</v>
      </c>
      <c r="C259" s="1247" t="s">
        <v>1705</v>
      </c>
      <c r="D259" s="1247"/>
      <c r="E259" s="1247"/>
      <c r="F259" s="1247"/>
      <c r="G259" s="1247"/>
      <c r="H259" s="525" t="s">
        <v>1575</v>
      </c>
      <c r="I259" s="543">
        <v>200</v>
      </c>
      <c r="J259" s="526"/>
      <c r="K259" s="543">
        <v>4</v>
      </c>
      <c r="L259" s="538">
        <v>279.8</v>
      </c>
      <c r="M259" s="539">
        <v>1.1399999999999999</v>
      </c>
      <c r="N259" s="534">
        <v>318.97000000000003</v>
      </c>
      <c r="O259" s="526"/>
      <c r="P259" s="529">
        <v>1275.8800000000001</v>
      </c>
    </row>
    <row r="260" spans="1:16" x14ac:dyDescent="0.25">
      <c r="A260" s="544" t="s">
        <v>1239</v>
      </c>
      <c r="B260" s="545" t="s">
        <v>1706</v>
      </c>
      <c r="C260" s="1250" t="s">
        <v>1707</v>
      </c>
      <c r="D260" s="1250"/>
      <c r="E260" s="1250"/>
      <c r="F260" s="1250"/>
      <c r="G260" s="1250"/>
      <c r="H260" s="546" t="s">
        <v>1575</v>
      </c>
      <c r="I260" s="547">
        <v>100</v>
      </c>
      <c r="J260" s="548"/>
      <c r="K260" s="547">
        <v>2</v>
      </c>
      <c r="L260" s="550"/>
      <c r="M260" s="548"/>
      <c r="N260" s="550"/>
      <c r="O260" s="548"/>
      <c r="P260" s="551"/>
    </row>
    <row r="261" spans="1:16" x14ac:dyDescent="0.25">
      <c r="A261" s="544" t="s">
        <v>1239</v>
      </c>
      <c r="B261" s="545" t="s">
        <v>1708</v>
      </c>
      <c r="C261" s="1250" t="s">
        <v>1709</v>
      </c>
      <c r="D261" s="1250"/>
      <c r="E261" s="1250"/>
      <c r="F261" s="1250"/>
      <c r="G261" s="1250"/>
      <c r="H261" s="546" t="s">
        <v>1575</v>
      </c>
      <c r="I261" s="547">
        <v>100</v>
      </c>
      <c r="J261" s="548"/>
      <c r="K261" s="547">
        <v>2</v>
      </c>
      <c r="L261" s="550"/>
      <c r="M261" s="548"/>
      <c r="N261" s="550"/>
      <c r="O261" s="548"/>
      <c r="P261" s="551"/>
    </row>
    <row r="262" spans="1:16" x14ac:dyDescent="0.25">
      <c r="A262" s="552"/>
      <c r="B262" s="553"/>
      <c r="C262" s="1248" t="s">
        <v>1154</v>
      </c>
      <c r="D262" s="1248"/>
      <c r="E262" s="1248"/>
      <c r="F262" s="1248"/>
      <c r="G262" s="1248"/>
      <c r="H262" s="516"/>
      <c r="I262" s="517"/>
      <c r="J262" s="517"/>
      <c r="K262" s="517"/>
      <c r="L262" s="520"/>
      <c r="M262" s="517"/>
      <c r="N262" s="554"/>
      <c r="O262" s="517"/>
      <c r="P262" s="555">
        <v>7360.83</v>
      </c>
    </row>
    <row r="263" spans="1:16" ht="22.5" x14ac:dyDescent="0.25">
      <c r="A263" s="540" t="s">
        <v>1730</v>
      </c>
      <c r="B263" s="524" t="s">
        <v>1710</v>
      </c>
      <c r="C263" s="1247" t="s">
        <v>1303</v>
      </c>
      <c r="D263" s="1247"/>
      <c r="E263" s="1247"/>
      <c r="F263" s="1247"/>
      <c r="G263" s="1247"/>
      <c r="H263" s="525" t="s">
        <v>1304</v>
      </c>
      <c r="I263" s="526"/>
      <c r="J263" s="526"/>
      <c r="K263" s="535">
        <v>1.8800000000000001E-2</v>
      </c>
      <c r="L263" s="528"/>
      <c r="M263" s="526"/>
      <c r="N263" s="541">
        <v>155.02000000000001</v>
      </c>
      <c r="O263" s="543">
        <v>-1</v>
      </c>
      <c r="P263" s="573">
        <v>-2.91</v>
      </c>
    </row>
    <row r="264" spans="1:16" ht="22.5" x14ac:dyDescent="0.25">
      <c r="A264" s="540" t="s">
        <v>1731</v>
      </c>
      <c r="B264" s="524" t="s">
        <v>1711</v>
      </c>
      <c r="C264" s="1247" t="s">
        <v>1712</v>
      </c>
      <c r="D264" s="1247"/>
      <c r="E264" s="1247"/>
      <c r="F264" s="1247"/>
      <c r="G264" s="1247"/>
      <c r="H264" s="525" t="s">
        <v>1304</v>
      </c>
      <c r="I264" s="526"/>
      <c r="J264" s="526"/>
      <c r="K264" s="535">
        <v>1.8800000000000001E-2</v>
      </c>
      <c r="L264" s="528"/>
      <c r="M264" s="526"/>
      <c r="N264" s="541">
        <v>368.84</v>
      </c>
      <c r="O264" s="526"/>
      <c r="P264" s="573">
        <v>6.93</v>
      </c>
    </row>
    <row r="265" spans="1:16" x14ac:dyDescent="0.25">
      <c r="A265" s="540"/>
      <c r="B265" s="524"/>
      <c r="C265" s="1247" t="s">
        <v>1155</v>
      </c>
      <c r="D265" s="1247"/>
      <c r="E265" s="1247"/>
      <c r="F265" s="1247"/>
      <c r="G265" s="1247"/>
      <c r="H265" s="525"/>
      <c r="I265" s="526"/>
      <c r="J265" s="526"/>
      <c r="K265" s="526"/>
      <c r="L265" s="528"/>
      <c r="M265" s="526"/>
      <c r="N265" s="528"/>
      <c r="O265" s="526"/>
      <c r="P265" s="573">
        <v>598.41999999999996</v>
      </c>
    </row>
    <row r="266" spans="1:16" x14ac:dyDescent="0.25">
      <c r="A266" s="540"/>
      <c r="B266" s="524" t="s">
        <v>1295</v>
      </c>
      <c r="C266" s="1247" t="s">
        <v>1296</v>
      </c>
      <c r="D266" s="1247"/>
      <c r="E266" s="1247"/>
      <c r="F266" s="1247"/>
      <c r="G266" s="1247"/>
      <c r="H266" s="525" t="s">
        <v>1158</v>
      </c>
      <c r="I266" s="543">
        <v>147</v>
      </c>
      <c r="J266" s="526"/>
      <c r="K266" s="543">
        <v>147</v>
      </c>
      <c r="L266" s="528"/>
      <c r="M266" s="526"/>
      <c r="N266" s="528"/>
      <c r="O266" s="526"/>
      <c r="P266" s="573">
        <v>879.68</v>
      </c>
    </row>
    <row r="267" spans="1:16" x14ac:dyDescent="0.25">
      <c r="A267" s="540"/>
      <c r="B267" s="524" t="s">
        <v>1297</v>
      </c>
      <c r="C267" s="1247" t="s">
        <v>1298</v>
      </c>
      <c r="D267" s="1247"/>
      <c r="E267" s="1247"/>
      <c r="F267" s="1247"/>
      <c r="G267" s="1247"/>
      <c r="H267" s="525" t="s">
        <v>1158</v>
      </c>
      <c r="I267" s="543">
        <v>134</v>
      </c>
      <c r="J267" s="526"/>
      <c r="K267" s="543">
        <v>134</v>
      </c>
      <c r="L267" s="528"/>
      <c r="M267" s="526"/>
      <c r="N267" s="528"/>
      <c r="O267" s="526"/>
      <c r="P267" s="573">
        <v>801.88</v>
      </c>
    </row>
    <row r="268" spans="1:16" x14ac:dyDescent="0.25">
      <c r="A268" s="556"/>
      <c r="B268" s="557"/>
      <c r="C268" s="1248" t="s">
        <v>1161</v>
      </c>
      <c r="D268" s="1248"/>
      <c r="E268" s="1248"/>
      <c r="F268" s="1248"/>
      <c r="G268" s="1248"/>
      <c r="H268" s="516"/>
      <c r="I268" s="517"/>
      <c r="J268" s="517"/>
      <c r="K268" s="517"/>
      <c r="L268" s="520"/>
      <c r="M268" s="517"/>
      <c r="N268" s="554">
        <v>452320.5</v>
      </c>
      <c r="O268" s="517"/>
      <c r="P268" s="555">
        <v>9046.41</v>
      </c>
    </row>
    <row r="269" spans="1:16" x14ac:dyDescent="0.25">
      <c r="A269" s="558"/>
      <c r="B269" s="559"/>
      <c r="C269" s="559"/>
      <c r="D269" s="559"/>
      <c r="E269" s="559"/>
      <c r="F269" s="559"/>
      <c r="G269" s="559"/>
      <c r="H269" s="560"/>
      <c r="I269" s="561"/>
      <c r="J269" s="561"/>
      <c r="K269" s="561"/>
      <c r="L269" s="562"/>
      <c r="M269" s="561"/>
      <c r="N269" s="562"/>
      <c r="O269" s="561"/>
      <c r="P269" s="563"/>
    </row>
    <row r="270" spans="1:16" ht="22.5" x14ac:dyDescent="0.25">
      <c r="A270" s="514" t="s">
        <v>102</v>
      </c>
      <c r="B270" s="515" t="s">
        <v>1713</v>
      </c>
      <c r="C270" s="1249" t="s">
        <v>1714</v>
      </c>
      <c r="D270" s="1249"/>
      <c r="E270" s="1249"/>
      <c r="F270" s="1249"/>
      <c r="G270" s="1249"/>
      <c r="H270" s="516" t="s">
        <v>1715</v>
      </c>
      <c r="I270" s="517">
        <v>4.0960000000000003E-2</v>
      </c>
      <c r="J270" s="518">
        <v>1</v>
      </c>
      <c r="K270" s="590">
        <v>4.0960000000000003E-2</v>
      </c>
      <c r="L270" s="520"/>
      <c r="M270" s="517"/>
      <c r="N270" s="564">
        <v>152834.25</v>
      </c>
      <c r="O270" s="517"/>
      <c r="P270" s="555">
        <v>6260.09</v>
      </c>
    </row>
    <row r="271" spans="1:16" x14ac:dyDescent="0.25">
      <c r="A271" s="556"/>
      <c r="B271" s="557"/>
      <c r="C271" s="1248" t="s">
        <v>1161</v>
      </c>
      <c r="D271" s="1248"/>
      <c r="E271" s="1248"/>
      <c r="F271" s="1248"/>
      <c r="G271" s="1248"/>
      <c r="H271" s="516"/>
      <c r="I271" s="517"/>
      <c r="J271" s="517"/>
      <c r="K271" s="517"/>
      <c r="L271" s="520"/>
      <c r="M271" s="517"/>
      <c r="N271" s="520"/>
      <c r="O271" s="517"/>
      <c r="P271" s="555">
        <v>6260.09</v>
      </c>
    </row>
    <row r="272" spans="1:16" x14ac:dyDescent="0.25">
      <c r="A272" s="558"/>
      <c r="B272" s="559"/>
      <c r="C272" s="559"/>
      <c r="D272" s="559"/>
      <c r="E272" s="559"/>
      <c r="F272" s="559"/>
      <c r="G272" s="559"/>
      <c r="H272" s="560"/>
      <c r="I272" s="561"/>
      <c r="J272" s="561"/>
      <c r="K272" s="561"/>
      <c r="L272" s="562"/>
      <c r="M272" s="561"/>
      <c r="N272" s="562"/>
      <c r="O272" s="561"/>
      <c r="P272" s="563"/>
    </row>
    <row r="273" spans="1:16" x14ac:dyDescent="0.25">
      <c r="A273" s="514" t="s">
        <v>105</v>
      </c>
      <c r="B273" s="515" t="s">
        <v>1732</v>
      </c>
      <c r="C273" s="1249" t="s">
        <v>1733</v>
      </c>
      <c r="D273" s="1249"/>
      <c r="E273" s="1249"/>
      <c r="F273" s="1249"/>
      <c r="G273" s="1249"/>
      <c r="H273" s="516" t="s">
        <v>1575</v>
      </c>
      <c r="I273" s="517">
        <v>2</v>
      </c>
      <c r="J273" s="518">
        <v>1</v>
      </c>
      <c r="K273" s="518">
        <v>2</v>
      </c>
      <c r="L273" s="520"/>
      <c r="M273" s="517"/>
      <c r="N273" s="564">
        <v>1163.2</v>
      </c>
      <c r="O273" s="517"/>
      <c r="P273" s="555">
        <v>2326.4</v>
      </c>
    </row>
    <row r="274" spans="1:16" x14ac:dyDescent="0.25">
      <c r="A274" s="540" t="s">
        <v>105</v>
      </c>
      <c r="B274" s="524" t="s">
        <v>1732</v>
      </c>
      <c r="C274" s="1247" t="s">
        <v>1734</v>
      </c>
      <c r="D274" s="1247"/>
      <c r="E274" s="1247"/>
      <c r="F274" s="1247"/>
      <c r="G274" s="1247"/>
      <c r="H274" s="525" t="s">
        <v>1575</v>
      </c>
      <c r="I274" s="543">
        <v>2</v>
      </c>
      <c r="J274" s="526"/>
      <c r="K274" s="543">
        <v>2</v>
      </c>
      <c r="L274" s="528"/>
      <c r="M274" s="536">
        <v>1.19</v>
      </c>
      <c r="N274" s="534">
        <v>1163.2</v>
      </c>
      <c r="O274" s="526"/>
      <c r="P274" s="529">
        <v>2326.4</v>
      </c>
    </row>
    <row r="275" spans="1:16" ht="22.5" x14ac:dyDescent="0.25">
      <c r="A275" s="540" t="s">
        <v>1735</v>
      </c>
      <c r="B275" s="524" t="s">
        <v>1736</v>
      </c>
      <c r="C275" s="1247" t="s">
        <v>1303</v>
      </c>
      <c r="D275" s="1247"/>
      <c r="E275" s="1247"/>
      <c r="F275" s="1247"/>
      <c r="G275" s="1247"/>
      <c r="H275" s="525" t="s">
        <v>1304</v>
      </c>
      <c r="I275" s="526"/>
      <c r="J275" s="526"/>
      <c r="K275" s="535">
        <v>4.7000000000000002E-3</v>
      </c>
      <c r="L275" s="528"/>
      <c r="M275" s="526"/>
      <c r="N275" s="541">
        <v>155.02000000000001</v>
      </c>
      <c r="O275" s="543">
        <v>-1</v>
      </c>
      <c r="P275" s="573">
        <v>-0.73</v>
      </c>
    </row>
    <row r="276" spans="1:16" ht="22.5" x14ac:dyDescent="0.25">
      <c r="A276" s="540" t="s">
        <v>1737</v>
      </c>
      <c r="B276" s="524" t="s">
        <v>1738</v>
      </c>
      <c r="C276" s="1247" t="s">
        <v>1721</v>
      </c>
      <c r="D276" s="1247"/>
      <c r="E276" s="1247"/>
      <c r="F276" s="1247"/>
      <c r="G276" s="1247"/>
      <c r="H276" s="525" t="s">
        <v>1304</v>
      </c>
      <c r="I276" s="526"/>
      <c r="J276" s="526"/>
      <c r="K276" s="535">
        <v>4.7000000000000002E-3</v>
      </c>
      <c r="L276" s="528"/>
      <c r="M276" s="526"/>
      <c r="N276" s="541">
        <v>349.75</v>
      </c>
      <c r="O276" s="526"/>
      <c r="P276" s="573">
        <v>1.64</v>
      </c>
    </row>
    <row r="277" spans="1:16" x14ac:dyDescent="0.25">
      <c r="A277" s="556"/>
      <c r="B277" s="557"/>
      <c r="C277" s="1248" t="s">
        <v>1161</v>
      </c>
      <c r="D277" s="1248"/>
      <c r="E277" s="1248"/>
      <c r="F277" s="1248"/>
      <c r="G277" s="1248"/>
      <c r="H277" s="516"/>
      <c r="I277" s="517"/>
      <c r="J277" s="517"/>
      <c r="K277" s="517"/>
      <c r="L277" s="520"/>
      <c r="M277" s="517"/>
      <c r="N277" s="520"/>
      <c r="O277" s="517"/>
      <c r="P277" s="555">
        <v>2327.31</v>
      </c>
    </row>
    <row r="278" spans="1:16" x14ac:dyDescent="0.25">
      <c r="A278" s="558"/>
      <c r="B278" s="559"/>
      <c r="C278" s="559"/>
      <c r="D278" s="559"/>
      <c r="E278" s="559"/>
      <c r="F278" s="559"/>
      <c r="G278" s="559"/>
      <c r="H278" s="560"/>
      <c r="I278" s="561"/>
      <c r="J278" s="561"/>
      <c r="K278" s="561"/>
      <c r="L278" s="562"/>
      <c r="M278" s="561"/>
      <c r="N278" s="562"/>
      <c r="O278" s="561"/>
      <c r="P278" s="563"/>
    </row>
    <row r="279" spans="1:16" x14ac:dyDescent="0.25">
      <c r="A279" s="514" t="s">
        <v>111</v>
      </c>
      <c r="B279" s="515" t="s">
        <v>1695</v>
      </c>
      <c r="C279" s="1249" t="s">
        <v>1696</v>
      </c>
      <c r="D279" s="1249"/>
      <c r="E279" s="1249"/>
      <c r="F279" s="1249"/>
      <c r="G279" s="1249"/>
      <c r="H279" s="516" t="s">
        <v>1697</v>
      </c>
      <c r="I279" s="517">
        <v>0.49</v>
      </c>
      <c r="J279" s="518">
        <v>1</v>
      </c>
      <c r="K279" s="570">
        <v>0.49</v>
      </c>
      <c r="L279" s="520"/>
      <c r="M279" s="517"/>
      <c r="N279" s="521"/>
      <c r="O279" s="517"/>
      <c r="P279" s="522"/>
    </row>
    <row r="280" spans="1:16" x14ac:dyDescent="0.25">
      <c r="A280" s="523"/>
      <c r="B280" s="524" t="s">
        <v>23</v>
      </c>
      <c r="C280" s="1247" t="s">
        <v>1203</v>
      </c>
      <c r="D280" s="1247"/>
      <c r="E280" s="1247"/>
      <c r="F280" s="1247"/>
      <c r="G280" s="1247"/>
      <c r="H280" s="525" t="s">
        <v>1148</v>
      </c>
      <c r="I280" s="526"/>
      <c r="J280" s="526"/>
      <c r="K280" s="535">
        <v>46.628399999999999</v>
      </c>
      <c r="L280" s="528"/>
      <c r="M280" s="526"/>
      <c r="N280" s="528"/>
      <c r="O280" s="526"/>
      <c r="P280" s="529">
        <v>12907.21</v>
      </c>
    </row>
    <row r="281" spans="1:16" x14ac:dyDescent="0.25">
      <c r="A281" s="530"/>
      <c r="B281" s="524" t="s">
        <v>1285</v>
      </c>
      <c r="C281" s="1247" t="s">
        <v>1286</v>
      </c>
      <c r="D281" s="1247"/>
      <c r="E281" s="1247"/>
      <c r="F281" s="1247"/>
      <c r="G281" s="1247"/>
      <c r="H281" s="525" t="s">
        <v>1148</v>
      </c>
      <c r="I281" s="536">
        <v>95.16</v>
      </c>
      <c r="J281" s="526"/>
      <c r="K281" s="535">
        <v>46.628399999999999</v>
      </c>
      <c r="L281" s="532"/>
      <c r="M281" s="533"/>
      <c r="N281" s="534">
        <v>276.81</v>
      </c>
      <c r="O281" s="526"/>
      <c r="P281" s="529">
        <v>12907.21</v>
      </c>
    </row>
    <row r="282" spans="1:16" x14ac:dyDescent="0.25">
      <c r="A282" s="523"/>
      <c r="B282" s="524" t="s">
        <v>28</v>
      </c>
      <c r="C282" s="1247" t="s">
        <v>132</v>
      </c>
      <c r="D282" s="1247"/>
      <c r="E282" s="1247"/>
      <c r="F282" s="1247"/>
      <c r="G282" s="1247"/>
      <c r="H282" s="525"/>
      <c r="I282" s="526"/>
      <c r="J282" s="526"/>
      <c r="K282" s="526"/>
      <c r="L282" s="528"/>
      <c r="M282" s="526"/>
      <c r="N282" s="528"/>
      <c r="O282" s="526"/>
      <c r="P282" s="529">
        <v>4350.49</v>
      </c>
    </row>
    <row r="283" spans="1:16" x14ac:dyDescent="0.25">
      <c r="A283" s="523"/>
      <c r="B283" s="524"/>
      <c r="C283" s="1247" t="s">
        <v>1147</v>
      </c>
      <c r="D283" s="1247"/>
      <c r="E283" s="1247"/>
      <c r="F283" s="1247"/>
      <c r="G283" s="1247"/>
      <c r="H283" s="525" t="s">
        <v>1148</v>
      </c>
      <c r="I283" s="526"/>
      <c r="J283" s="526"/>
      <c r="K283" s="535">
        <v>5.2870999999999997</v>
      </c>
      <c r="L283" s="528"/>
      <c r="M283" s="526"/>
      <c r="N283" s="528"/>
      <c r="O283" s="526"/>
      <c r="P283" s="529">
        <v>1754.25</v>
      </c>
    </row>
    <row r="284" spans="1:16" x14ac:dyDescent="0.25">
      <c r="A284" s="530"/>
      <c r="B284" s="524" t="s">
        <v>1698</v>
      </c>
      <c r="C284" s="1247" t="s">
        <v>1699</v>
      </c>
      <c r="D284" s="1247"/>
      <c r="E284" s="1247"/>
      <c r="F284" s="1247"/>
      <c r="G284" s="1247"/>
      <c r="H284" s="525" t="s">
        <v>1151</v>
      </c>
      <c r="I284" s="543">
        <v>9</v>
      </c>
      <c r="J284" s="526"/>
      <c r="K284" s="536">
        <v>4.41</v>
      </c>
      <c r="L284" s="538">
        <v>647.30999999999995</v>
      </c>
      <c r="M284" s="539">
        <v>1.24</v>
      </c>
      <c r="N284" s="534">
        <v>802.66</v>
      </c>
      <c r="O284" s="526"/>
      <c r="P284" s="529">
        <v>3539.73</v>
      </c>
    </row>
    <row r="285" spans="1:16" x14ac:dyDescent="0.25">
      <c r="A285" s="540"/>
      <c r="B285" s="524" t="s">
        <v>1208</v>
      </c>
      <c r="C285" s="1247" t="s">
        <v>1209</v>
      </c>
      <c r="D285" s="1247"/>
      <c r="E285" s="1247"/>
      <c r="F285" s="1247"/>
      <c r="G285" s="1247"/>
      <c r="H285" s="525" t="s">
        <v>1148</v>
      </c>
      <c r="I285" s="543">
        <v>9</v>
      </c>
      <c r="J285" s="526"/>
      <c r="K285" s="536">
        <v>4.41</v>
      </c>
      <c r="L285" s="528"/>
      <c r="M285" s="526"/>
      <c r="N285" s="541">
        <v>325.38</v>
      </c>
      <c r="O285" s="526"/>
      <c r="P285" s="529">
        <v>1434.93</v>
      </c>
    </row>
    <row r="286" spans="1:16" x14ac:dyDescent="0.25">
      <c r="A286" s="530"/>
      <c r="B286" s="524" t="s">
        <v>1443</v>
      </c>
      <c r="C286" s="1247" t="s">
        <v>1444</v>
      </c>
      <c r="D286" s="1247"/>
      <c r="E286" s="1247"/>
      <c r="F286" s="1247"/>
      <c r="G286" s="1247"/>
      <c r="H286" s="525" t="s">
        <v>1151</v>
      </c>
      <c r="I286" s="536">
        <v>0.62</v>
      </c>
      <c r="J286" s="526"/>
      <c r="K286" s="535">
        <v>0.30380000000000001</v>
      </c>
      <c r="L286" s="532"/>
      <c r="M286" s="533"/>
      <c r="N286" s="534">
        <v>1550.39</v>
      </c>
      <c r="O286" s="526"/>
      <c r="P286" s="529">
        <v>471.01</v>
      </c>
    </row>
    <row r="287" spans="1:16" x14ac:dyDescent="0.25">
      <c r="A287" s="540"/>
      <c r="B287" s="524" t="s">
        <v>1152</v>
      </c>
      <c r="C287" s="1247" t="s">
        <v>1153</v>
      </c>
      <c r="D287" s="1247"/>
      <c r="E287" s="1247"/>
      <c r="F287" s="1247"/>
      <c r="G287" s="1247"/>
      <c r="H287" s="525" t="s">
        <v>1148</v>
      </c>
      <c r="I287" s="536">
        <v>0.62</v>
      </c>
      <c r="J287" s="526"/>
      <c r="K287" s="535">
        <v>0.30380000000000001</v>
      </c>
      <c r="L287" s="528"/>
      <c r="M287" s="526"/>
      <c r="N287" s="541">
        <v>437.08</v>
      </c>
      <c r="O287" s="526"/>
      <c r="P287" s="573">
        <v>132.78</v>
      </c>
    </row>
    <row r="288" spans="1:16" x14ac:dyDescent="0.25">
      <c r="A288" s="530"/>
      <c r="B288" s="524" t="s">
        <v>1445</v>
      </c>
      <c r="C288" s="1247" t="s">
        <v>1446</v>
      </c>
      <c r="D288" s="1247"/>
      <c r="E288" s="1247"/>
      <c r="F288" s="1247"/>
      <c r="G288" s="1247"/>
      <c r="H288" s="525" t="s">
        <v>1151</v>
      </c>
      <c r="I288" s="536">
        <v>1.17</v>
      </c>
      <c r="J288" s="526"/>
      <c r="K288" s="535">
        <v>0.57330000000000003</v>
      </c>
      <c r="L288" s="538">
        <v>477.92</v>
      </c>
      <c r="M288" s="539">
        <v>1.24</v>
      </c>
      <c r="N288" s="534">
        <v>592.62</v>
      </c>
      <c r="O288" s="526"/>
      <c r="P288" s="529">
        <v>339.75</v>
      </c>
    </row>
    <row r="289" spans="1:16" x14ac:dyDescent="0.25">
      <c r="A289" s="540"/>
      <c r="B289" s="524" t="s">
        <v>1208</v>
      </c>
      <c r="C289" s="1247" t="s">
        <v>1209</v>
      </c>
      <c r="D289" s="1247"/>
      <c r="E289" s="1247"/>
      <c r="F289" s="1247"/>
      <c r="G289" s="1247"/>
      <c r="H289" s="525" t="s">
        <v>1148</v>
      </c>
      <c r="I289" s="536">
        <v>1.17</v>
      </c>
      <c r="J289" s="526"/>
      <c r="K289" s="535">
        <v>0.57330000000000003</v>
      </c>
      <c r="L289" s="528"/>
      <c r="M289" s="526"/>
      <c r="N289" s="541">
        <v>325.38</v>
      </c>
      <c r="O289" s="526"/>
      <c r="P289" s="573">
        <v>186.54</v>
      </c>
    </row>
    <row r="290" spans="1:16" x14ac:dyDescent="0.25">
      <c r="A290" s="523"/>
      <c r="B290" s="524" t="s">
        <v>36</v>
      </c>
      <c r="C290" s="1247" t="s">
        <v>134</v>
      </c>
      <c r="D290" s="1247"/>
      <c r="E290" s="1247"/>
      <c r="F290" s="1247"/>
      <c r="G290" s="1247"/>
      <c r="H290" s="525"/>
      <c r="I290" s="526"/>
      <c r="J290" s="526"/>
      <c r="K290" s="526"/>
      <c r="L290" s="528"/>
      <c r="M290" s="526"/>
      <c r="N290" s="528"/>
      <c r="O290" s="526"/>
      <c r="P290" s="529">
        <v>161328.54</v>
      </c>
    </row>
    <row r="291" spans="1:16" x14ac:dyDescent="0.25">
      <c r="A291" s="530"/>
      <c r="B291" s="524" t="s">
        <v>1700</v>
      </c>
      <c r="C291" s="1247" t="s">
        <v>1701</v>
      </c>
      <c r="D291" s="1247"/>
      <c r="E291" s="1247"/>
      <c r="F291" s="1247"/>
      <c r="G291" s="1247"/>
      <c r="H291" s="525" t="s">
        <v>1244</v>
      </c>
      <c r="I291" s="527">
        <v>10.706</v>
      </c>
      <c r="J291" s="526"/>
      <c r="K291" s="537">
        <v>5.24594</v>
      </c>
      <c r="L291" s="538">
        <v>151.93</v>
      </c>
      <c r="M291" s="575">
        <v>1.2</v>
      </c>
      <c r="N291" s="534">
        <v>182.32</v>
      </c>
      <c r="O291" s="526"/>
      <c r="P291" s="529">
        <v>956.44</v>
      </c>
    </row>
    <row r="292" spans="1:16" x14ac:dyDescent="0.25">
      <c r="A292" s="530"/>
      <c r="B292" s="524" t="s">
        <v>1702</v>
      </c>
      <c r="C292" s="1247" t="s">
        <v>1703</v>
      </c>
      <c r="D292" s="1247"/>
      <c r="E292" s="1247"/>
      <c r="F292" s="1247"/>
      <c r="G292" s="1247"/>
      <c r="H292" s="525" t="s">
        <v>1575</v>
      </c>
      <c r="I292" s="543">
        <v>100</v>
      </c>
      <c r="J292" s="526"/>
      <c r="K292" s="543">
        <v>49</v>
      </c>
      <c r="L292" s="542">
        <v>2417.39</v>
      </c>
      <c r="M292" s="539">
        <v>1.0900000000000001</v>
      </c>
      <c r="N292" s="534">
        <v>2634.96</v>
      </c>
      <c r="O292" s="526"/>
      <c r="P292" s="529">
        <v>129113.04</v>
      </c>
    </row>
    <row r="293" spans="1:16" x14ac:dyDescent="0.25">
      <c r="A293" s="530"/>
      <c r="B293" s="524" t="s">
        <v>1704</v>
      </c>
      <c r="C293" s="1247" t="s">
        <v>1705</v>
      </c>
      <c r="D293" s="1247"/>
      <c r="E293" s="1247"/>
      <c r="F293" s="1247"/>
      <c r="G293" s="1247"/>
      <c r="H293" s="525" t="s">
        <v>1575</v>
      </c>
      <c r="I293" s="543">
        <v>200</v>
      </c>
      <c r="J293" s="526"/>
      <c r="K293" s="543">
        <v>98</v>
      </c>
      <c r="L293" s="538">
        <v>279.8</v>
      </c>
      <c r="M293" s="539">
        <v>1.1399999999999999</v>
      </c>
      <c r="N293" s="534">
        <v>318.97000000000003</v>
      </c>
      <c r="O293" s="526"/>
      <c r="P293" s="529">
        <v>31259.06</v>
      </c>
    </row>
    <row r="294" spans="1:16" x14ac:dyDescent="0.25">
      <c r="A294" s="544" t="s">
        <v>1239</v>
      </c>
      <c r="B294" s="545" t="s">
        <v>1706</v>
      </c>
      <c r="C294" s="1250" t="s">
        <v>1707</v>
      </c>
      <c r="D294" s="1250"/>
      <c r="E294" s="1250"/>
      <c r="F294" s="1250"/>
      <c r="G294" s="1250"/>
      <c r="H294" s="546" t="s">
        <v>1575</v>
      </c>
      <c r="I294" s="547">
        <v>100</v>
      </c>
      <c r="J294" s="548"/>
      <c r="K294" s="547">
        <v>49</v>
      </c>
      <c r="L294" s="550"/>
      <c r="M294" s="548"/>
      <c r="N294" s="550"/>
      <c r="O294" s="548"/>
      <c r="P294" s="551"/>
    </row>
    <row r="295" spans="1:16" x14ac:dyDescent="0.25">
      <c r="A295" s="544" t="s">
        <v>1239</v>
      </c>
      <c r="B295" s="545" t="s">
        <v>1708</v>
      </c>
      <c r="C295" s="1250" t="s">
        <v>1709</v>
      </c>
      <c r="D295" s="1250"/>
      <c r="E295" s="1250"/>
      <c r="F295" s="1250"/>
      <c r="G295" s="1250"/>
      <c r="H295" s="546" t="s">
        <v>1575</v>
      </c>
      <c r="I295" s="547">
        <v>100</v>
      </c>
      <c r="J295" s="548"/>
      <c r="K295" s="547">
        <v>49</v>
      </c>
      <c r="L295" s="550"/>
      <c r="M295" s="548"/>
      <c r="N295" s="550"/>
      <c r="O295" s="548"/>
      <c r="P295" s="551"/>
    </row>
    <row r="296" spans="1:16" x14ac:dyDescent="0.25">
      <c r="A296" s="552"/>
      <c r="B296" s="553"/>
      <c r="C296" s="1248" t="s">
        <v>1154</v>
      </c>
      <c r="D296" s="1248"/>
      <c r="E296" s="1248"/>
      <c r="F296" s="1248"/>
      <c r="G296" s="1248"/>
      <c r="H296" s="516"/>
      <c r="I296" s="517"/>
      <c r="J296" s="517"/>
      <c r="K296" s="517"/>
      <c r="L296" s="520"/>
      <c r="M296" s="517"/>
      <c r="N296" s="554"/>
      <c r="O296" s="517"/>
      <c r="P296" s="555">
        <v>180340.49</v>
      </c>
    </row>
    <row r="297" spans="1:16" ht="22.5" x14ac:dyDescent="0.25">
      <c r="A297" s="540" t="s">
        <v>1382</v>
      </c>
      <c r="B297" s="524" t="s">
        <v>1710</v>
      </c>
      <c r="C297" s="1247" t="s">
        <v>1303</v>
      </c>
      <c r="D297" s="1247"/>
      <c r="E297" s="1247"/>
      <c r="F297" s="1247"/>
      <c r="G297" s="1247"/>
      <c r="H297" s="525" t="s">
        <v>1304</v>
      </c>
      <c r="I297" s="526"/>
      <c r="J297" s="526"/>
      <c r="K297" s="535">
        <v>0.46060000000000001</v>
      </c>
      <c r="L297" s="528"/>
      <c r="M297" s="526"/>
      <c r="N297" s="541">
        <v>155.02000000000001</v>
      </c>
      <c r="O297" s="543">
        <v>-1</v>
      </c>
      <c r="P297" s="573">
        <v>-71.400000000000006</v>
      </c>
    </row>
    <row r="298" spans="1:16" ht="22.5" x14ac:dyDescent="0.25">
      <c r="A298" s="540" t="s">
        <v>1383</v>
      </c>
      <c r="B298" s="524" t="s">
        <v>1711</v>
      </c>
      <c r="C298" s="1247" t="s">
        <v>1712</v>
      </c>
      <c r="D298" s="1247"/>
      <c r="E298" s="1247"/>
      <c r="F298" s="1247"/>
      <c r="G298" s="1247"/>
      <c r="H298" s="525" t="s">
        <v>1304</v>
      </c>
      <c r="I298" s="526"/>
      <c r="J298" s="526"/>
      <c r="K298" s="535">
        <v>0.46060000000000001</v>
      </c>
      <c r="L298" s="528"/>
      <c r="M298" s="526"/>
      <c r="N298" s="541">
        <v>368.84</v>
      </c>
      <c r="O298" s="526"/>
      <c r="P298" s="573">
        <v>169.89</v>
      </c>
    </row>
    <row r="299" spans="1:16" x14ac:dyDescent="0.25">
      <c r="A299" s="540"/>
      <c r="B299" s="524"/>
      <c r="C299" s="1247" t="s">
        <v>1155</v>
      </c>
      <c r="D299" s="1247"/>
      <c r="E299" s="1247"/>
      <c r="F299" s="1247"/>
      <c r="G299" s="1247"/>
      <c r="H299" s="525"/>
      <c r="I299" s="526"/>
      <c r="J299" s="526"/>
      <c r="K299" s="526"/>
      <c r="L299" s="528"/>
      <c r="M299" s="526"/>
      <c r="N299" s="528"/>
      <c r="O299" s="526"/>
      <c r="P299" s="529">
        <v>14661.46</v>
      </c>
    </row>
    <row r="300" spans="1:16" x14ac:dyDescent="0.25">
      <c r="A300" s="540"/>
      <c r="B300" s="524" t="s">
        <v>1295</v>
      </c>
      <c r="C300" s="1247" t="s">
        <v>1296</v>
      </c>
      <c r="D300" s="1247"/>
      <c r="E300" s="1247"/>
      <c r="F300" s="1247"/>
      <c r="G300" s="1247"/>
      <c r="H300" s="525" t="s">
        <v>1158</v>
      </c>
      <c r="I300" s="543">
        <v>147</v>
      </c>
      <c r="J300" s="526"/>
      <c r="K300" s="543">
        <v>147</v>
      </c>
      <c r="L300" s="528"/>
      <c r="M300" s="526"/>
      <c r="N300" s="528"/>
      <c r="O300" s="526"/>
      <c r="P300" s="529">
        <v>21552.35</v>
      </c>
    </row>
    <row r="301" spans="1:16" x14ac:dyDescent="0.25">
      <c r="A301" s="540"/>
      <c r="B301" s="524" t="s">
        <v>1297</v>
      </c>
      <c r="C301" s="1247" t="s">
        <v>1298</v>
      </c>
      <c r="D301" s="1247"/>
      <c r="E301" s="1247"/>
      <c r="F301" s="1247"/>
      <c r="G301" s="1247"/>
      <c r="H301" s="525" t="s">
        <v>1158</v>
      </c>
      <c r="I301" s="543">
        <v>134</v>
      </c>
      <c r="J301" s="526"/>
      <c r="K301" s="543">
        <v>134</v>
      </c>
      <c r="L301" s="528"/>
      <c r="M301" s="526"/>
      <c r="N301" s="528"/>
      <c r="O301" s="526"/>
      <c r="P301" s="529">
        <v>19646.36</v>
      </c>
    </row>
    <row r="302" spans="1:16" x14ac:dyDescent="0.25">
      <c r="A302" s="556"/>
      <c r="B302" s="557"/>
      <c r="C302" s="1248" t="s">
        <v>1161</v>
      </c>
      <c r="D302" s="1248"/>
      <c r="E302" s="1248"/>
      <c r="F302" s="1248"/>
      <c r="G302" s="1248"/>
      <c r="H302" s="516"/>
      <c r="I302" s="517"/>
      <c r="J302" s="517"/>
      <c r="K302" s="517"/>
      <c r="L302" s="520"/>
      <c r="M302" s="517"/>
      <c r="N302" s="554">
        <v>452321.82</v>
      </c>
      <c r="O302" s="517"/>
      <c r="P302" s="555">
        <v>221637.69</v>
      </c>
    </row>
    <row r="303" spans="1:16" x14ac:dyDescent="0.25">
      <c r="A303" s="558"/>
      <c r="B303" s="559"/>
      <c r="C303" s="559"/>
      <c r="D303" s="559"/>
      <c r="E303" s="559"/>
      <c r="F303" s="559"/>
      <c r="G303" s="559"/>
      <c r="H303" s="560"/>
      <c r="I303" s="561"/>
      <c r="J303" s="561"/>
      <c r="K303" s="561"/>
      <c r="L303" s="562"/>
      <c r="M303" s="561"/>
      <c r="N303" s="562"/>
      <c r="O303" s="561"/>
      <c r="P303" s="563"/>
    </row>
    <row r="304" spans="1:16" ht="22.5" x14ac:dyDescent="0.25">
      <c r="A304" s="514" t="s">
        <v>121</v>
      </c>
      <c r="B304" s="515" t="s">
        <v>1713</v>
      </c>
      <c r="C304" s="1249" t="s">
        <v>1714</v>
      </c>
      <c r="D304" s="1249"/>
      <c r="E304" s="1249"/>
      <c r="F304" s="1249"/>
      <c r="G304" s="1249"/>
      <c r="H304" s="516" t="s">
        <v>1715</v>
      </c>
      <c r="I304" s="517">
        <v>1.03488</v>
      </c>
      <c r="J304" s="518">
        <v>1</v>
      </c>
      <c r="K304" s="590">
        <v>1.03488</v>
      </c>
      <c r="L304" s="520"/>
      <c r="M304" s="517"/>
      <c r="N304" s="564">
        <v>152834.25</v>
      </c>
      <c r="O304" s="517"/>
      <c r="P304" s="555">
        <v>158165.10999999999</v>
      </c>
    </row>
    <row r="305" spans="1:16" x14ac:dyDescent="0.25">
      <c r="A305" s="556"/>
      <c r="B305" s="557"/>
      <c r="C305" s="1248" t="s">
        <v>1161</v>
      </c>
      <c r="D305" s="1248"/>
      <c r="E305" s="1248"/>
      <c r="F305" s="1248"/>
      <c r="G305" s="1248"/>
      <c r="H305" s="516"/>
      <c r="I305" s="517"/>
      <c r="J305" s="517"/>
      <c r="K305" s="517"/>
      <c r="L305" s="520"/>
      <c r="M305" s="517"/>
      <c r="N305" s="520"/>
      <c r="O305" s="517"/>
      <c r="P305" s="555">
        <v>158165.10999999999</v>
      </c>
    </row>
    <row r="306" spans="1:16" x14ac:dyDescent="0.25">
      <c r="A306" s="558"/>
      <c r="B306" s="559"/>
      <c r="C306" s="559"/>
      <c r="D306" s="559"/>
      <c r="E306" s="559"/>
      <c r="F306" s="559"/>
      <c r="G306" s="559"/>
      <c r="H306" s="560"/>
      <c r="I306" s="561"/>
      <c r="J306" s="561"/>
      <c r="K306" s="561"/>
      <c r="L306" s="562"/>
      <c r="M306" s="561"/>
      <c r="N306" s="562"/>
      <c r="O306" s="561"/>
      <c r="P306" s="563"/>
    </row>
    <row r="307" spans="1:16" x14ac:dyDescent="0.25">
      <c r="A307" s="514" t="s">
        <v>558</v>
      </c>
      <c r="B307" s="515" t="s">
        <v>1732</v>
      </c>
      <c r="C307" s="1249" t="s">
        <v>1733</v>
      </c>
      <c r="D307" s="1249"/>
      <c r="E307" s="1249"/>
      <c r="F307" s="1249"/>
      <c r="G307" s="1249"/>
      <c r="H307" s="516" t="s">
        <v>1575</v>
      </c>
      <c r="I307" s="517">
        <v>49</v>
      </c>
      <c r="J307" s="518">
        <v>1</v>
      </c>
      <c r="K307" s="518">
        <v>49</v>
      </c>
      <c r="L307" s="520"/>
      <c r="M307" s="517"/>
      <c r="N307" s="564">
        <v>1163.2</v>
      </c>
      <c r="O307" s="517"/>
      <c r="P307" s="555">
        <v>56996.800000000003</v>
      </c>
    </row>
    <row r="308" spans="1:16" x14ac:dyDescent="0.25">
      <c r="A308" s="540" t="s">
        <v>558</v>
      </c>
      <c r="B308" s="524" t="s">
        <v>1732</v>
      </c>
      <c r="C308" s="1247" t="s">
        <v>1734</v>
      </c>
      <c r="D308" s="1247"/>
      <c r="E308" s="1247"/>
      <c r="F308" s="1247"/>
      <c r="G308" s="1247"/>
      <c r="H308" s="525" t="s">
        <v>1575</v>
      </c>
      <c r="I308" s="543">
        <v>49</v>
      </c>
      <c r="J308" s="526"/>
      <c r="K308" s="543">
        <v>49</v>
      </c>
      <c r="L308" s="528"/>
      <c r="M308" s="536">
        <v>1.19</v>
      </c>
      <c r="N308" s="534">
        <v>1163.2</v>
      </c>
      <c r="O308" s="526"/>
      <c r="P308" s="529">
        <v>56996.800000000003</v>
      </c>
    </row>
    <row r="309" spans="1:16" ht="22.5" x14ac:dyDescent="0.25">
      <c r="A309" s="540" t="s">
        <v>1739</v>
      </c>
      <c r="B309" s="524" t="s">
        <v>1736</v>
      </c>
      <c r="C309" s="1247" t="s">
        <v>1303</v>
      </c>
      <c r="D309" s="1247"/>
      <c r="E309" s="1247"/>
      <c r="F309" s="1247"/>
      <c r="G309" s="1247"/>
      <c r="H309" s="525" t="s">
        <v>1304</v>
      </c>
      <c r="I309" s="526"/>
      <c r="J309" s="526"/>
      <c r="K309" s="535">
        <v>0.11609999999999999</v>
      </c>
      <c r="L309" s="528"/>
      <c r="M309" s="526"/>
      <c r="N309" s="541">
        <v>155.02000000000001</v>
      </c>
      <c r="O309" s="543">
        <v>-1</v>
      </c>
      <c r="P309" s="573">
        <v>-18</v>
      </c>
    </row>
    <row r="310" spans="1:16" ht="22.5" x14ac:dyDescent="0.25">
      <c r="A310" s="540" t="s">
        <v>1740</v>
      </c>
      <c r="B310" s="524" t="s">
        <v>1738</v>
      </c>
      <c r="C310" s="1247" t="s">
        <v>1721</v>
      </c>
      <c r="D310" s="1247"/>
      <c r="E310" s="1247"/>
      <c r="F310" s="1247"/>
      <c r="G310" s="1247"/>
      <c r="H310" s="525" t="s">
        <v>1304</v>
      </c>
      <c r="I310" s="526"/>
      <c r="J310" s="526"/>
      <c r="K310" s="535">
        <v>0.11609999999999999</v>
      </c>
      <c r="L310" s="528"/>
      <c r="M310" s="526"/>
      <c r="N310" s="541">
        <v>349.75</v>
      </c>
      <c r="O310" s="526"/>
      <c r="P310" s="573">
        <v>40.61</v>
      </c>
    </row>
    <row r="311" spans="1:16" x14ac:dyDescent="0.25">
      <c r="A311" s="556"/>
      <c r="B311" s="557"/>
      <c r="C311" s="1248" t="s">
        <v>1161</v>
      </c>
      <c r="D311" s="1248"/>
      <c r="E311" s="1248"/>
      <c r="F311" s="1248"/>
      <c r="G311" s="1248"/>
      <c r="H311" s="516"/>
      <c r="I311" s="517"/>
      <c r="J311" s="517"/>
      <c r="K311" s="517"/>
      <c r="L311" s="520"/>
      <c r="M311" s="517"/>
      <c r="N311" s="520"/>
      <c r="O311" s="517"/>
      <c r="P311" s="555">
        <v>57019.41</v>
      </c>
    </row>
    <row r="312" spans="1:16" x14ac:dyDescent="0.25">
      <c r="A312" s="558"/>
      <c r="B312" s="559"/>
      <c r="C312" s="559"/>
      <c r="D312" s="559"/>
      <c r="E312" s="559"/>
      <c r="F312" s="559"/>
      <c r="G312" s="559"/>
      <c r="H312" s="560"/>
      <c r="I312" s="561"/>
      <c r="J312" s="561"/>
      <c r="K312" s="561"/>
      <c r="L312" s="562"/>
      <c r="M312" s="561"/>
      <c r="N312" s="562"/>
      <c r="O312" s="561"/>
      <c r="P312" s="563"/>
    </row>
    <row r="313" spans="1:16" x14ac:dyDescent="0.25">
      <c r="A313" s="514" t="s">
        <v>576</v>
      </c>
      <c r="B313" s="515" t="s">
        <v>1695</v>
      </c>
      <c r="C313" s="1249" t="s">
        <v>1696</v>
      </c>
      <c r="D313" s="1249"/>
      <c r="E313" s="1249"/>
      <c r="F313" s="1249"/>
      <c r="G313" s="1249"/>
      <c r="H313" s="516" t="s">
        <v>1697</v>
      </c>
      <c r="I313" s="517">
        <v>0.02</v>
      </c>
      <c r="J313" s="518">
        <v>1</v>
      </c>
      <c r="K313" s="570">
        <v>0.02</v>
      </c>
      <c r="L313" s="520"/>
      <c r="M313" s="517"/>
      <c r="N313" s="521"/>
      <c r="O313" s="517"/>
      <c r="P313" s="522"/>
    </row>
    <row r="314" spans="1:16" x14ac:dyDescent="0.25">
      <c r="A314" s="523"/>
      <c r="B314" s="524" t="s">
        <v>23</v>
      </c>
      <c r="C314" s="1247" t="s">
        <v>1203</v>
      </c>
      <c r="D314" s="1247"/>
      <c r="E314" s="1247"/>
      <c r="F314" s="1247"/>
      <c r="G314" s="1247"/>
      <c r="H314" s="525" t="s">
        <v>1148</v>
      </c>
      <c r="I314" s="526"/>
      <c r="J314" s="526"/>
      <c r="K314" s="535">
        <v>1.9032</v>
      </c>
      <c r="L314" s="528"/>
      <c r="M314" s="526"/>
      <c r="N314" s="528"/>
      <c r="O314" s="526"/>
      <c r="P314" s="573">
        <v>526.82000000000005</v>
      </c>
    </row>
    <row r="315" spans="1:16" x14ac:dyDescent="0.25">
      <c r="A315" s="530"/>
      <c r="B315" s="524" t="s">
        <v>1285</v>
      </c>
      <c r="C315" s="1247" t="s">
        <v>1286</v>
      </c>
      <c r="D315" s="1247"/>
      <c r="E315" s="1247"/>
      <c r="F315" s="1247"/>
      <c r="G315" s="1247"/>
      <c r="H315" s="525" t="s">
        <v>1148</v>
      </c>
      <c r="I315" s="536">
        <v>95.16</v>
      </c>
      <c r="J315" s="526"/>
      <c r="K315" s="535">
        <v>1.9032</v>
      </c>
      <c r="L315" s="532"/>
      <c r="M315" s="533"/>
      <c r="N315" s="534">
        <v>276.81</v>
      </c>
      <c r="O315" s="526"/>
      <c r="P315" s="529">
        <v>526.82000000000005</v>
      </c>
    </row>
    <row r="316" spans="1:16" x14ac:dyDescent="0.25">
      <c r="A316" s="523"/>
      <c r="B316" s="524" t="s">
        <v>28</v>
      </c>
      <c r="C316" s="1247" t="s">
        <v>132</v>
      </c>
      <c r="D316" s="1247"/>
      <c r="E316" s="1247"/>
      <c r="F316" s="1247"/>
      <c r="G316" s="1247"/>
      <c r="H316" s="525"/>
      <c r="I316" s="526"/>
      <c r="J316" s="526"/>
      <c r="K316" s="526"/>
      <c r="L316" s="528"/>
      <c r="M316" s="526"/>
      <c r="N316" s="528"/>
      <c r="O316" s="526"/>
      <c r="P316" s="573">
        <v>177.57</v>
      </c>
    </row>
    <row r="317" spans="1:16" x14ac:dyDescent="0.25">
      <c r="A317" s="523"/>
      <c r="B317" s="524"/>
      <c r="C317" s="1247" t="s">
        <v>1147</v>
      </c>
      <c r="D317" s="1247"/>
      <c r="E317" s="1247"/>
      <c r="F317" s="1247"/>
      <c r="G317" s="1247"/>
      <c r="H317" s="525" t="s">
        <v>1148</v>
      </c>
      <c r="I317" s="526"/>
      <c r="J317" s="526"/>
      <c r="K317" s="535">
        <v>0.21579999999999999</v>
      </c>
      <c r="L317" s="528"/>
      <c r="M317" s="526"/>
      <c r="N317" s="528"/>
      <c r="O317" s="526"/>
      <c r="P317" s="573">
        <v>71.599999999999994</v>
      </c>
    </row>
    <row r="318" spans="1:16" x14ac:dyDescent="0.25">
      <c r="A318" s="530"/>
      <c r="B318" s="524" t="s">
        <v>1698</v>
      </c>
      <c r="C318" s="1247" t="s">
        <v>1699</v>
      </c>
      <c r="D318" s="1247"/>
      <c r="E318" s="1247"/>
      <c r="F318" s="1247"/>
      <c r="G318" s="1247"/>
      <c r="H318" s="525" t="s">
        <v>1151</v>
      </c>
      <c r="I318" s="543">
        <v>9</v>
      </c>
      <c r="J318" s="526"/>
      <c r="K318" s="536">
        <v>0.18</v>
      </c>
      <c r="L318" s="538">
        <v>647.30999999999995</v>
      </c>
      <c r="M318" s="539">
        <v>1.24</v>
      </c>
      <c r="N318" s="534">
        <v>802.66</v>
      </c>
      <c r="O318" s="526"/>
      <c r="P318" s="529">
        <v>144.47999999999999</v>
      </c>
    </row>
    <row r="319" spans="1:16" x14ac:dyDescent="0.25">
      <c r="A319" s="540"/>
      <c r="B319" s="524" t="s">
        <v>1208</v>
      </c>
      <c r="C319" s="1247" t="s">
        <v>1209</v>
      </c>
      <c r="D319" s="1247"/>
      <c r="E319" s="1247"/>
      <c r="F319" s="1247"/>
      <c r="G319" s="1247"/>
      <c r="H319" s="525" t="s">
        <v>1148</v>
      </c>
      <c r="I319" s="543">
        <v>9</v>
      </c>
      <c r="J319" s="526"/>
      <c r="K319" s="536">
        <v>0.18</v>
      </c>
      <c r="L319" s="528"/>
      <c r="M319" s="526"/>
      <c r="N319" s="541">
        <v>325.38</v>
      </c>
      <c r="O319" s="526"/>
      <c r="P319" s="573">
        <v>58.57</v>
      </c>
    </row>
    <row r="320" spans="1:16" x14ac:dyDescent="0.25">
      <c r="A320" s="530"/>
      <c r="B320" s="524" t="s">
        <v>1443</v>
      </c>
      <c r="C320" s="1247" t="s">
        <v>1444</v>
      </c>
      <c r="D320" s="1247"/>
      <c r="E320" s="1247"/>
      <c r="F320" s="1247"/>
      <c r="G320" s="1247"/>
      <c r="H320" s="525" t="s">
        <v>1151</v>
      </c>
      <c r="I320" s="536">
        <v>0.62</v>
      </c>
      <c r="J320" s="526"/>
      <c r="K320" s="535">
        <v>1.24E-2</v>
      </c>
      <c r="L320" s="532"/>
      <c r="M320" s="533"/>
      <c r="N320" s="534">
        <v>1550.39</v>
      </c>
      <c r="O320" s="526"/>
      <c r="P320" s="529">
        <v>19.22</v>
      </c>
    </row>
    <row r="321" spans="1:16" x14ac:dyDescent="0.25">
      <c r="A321" s="540"/>
      <c r="B321" s="524" t="s">
        <v>1152</v>
      </c>
      <c r="C321" s="1247" t="s">
        <v>1153</v>
      </c>
      <c r="D321" s="1247"/>
      <c r="E321" s="1247"/>
      <c r="F321" s="1247"/>
      <c r="G321" s="1247"/>
      <c r="H321" s="525" t="s">
        <v>1148</v>
      </c>
      <c r="I321" s="536">
        <v>0.62</v>
      </c>
      <c r="J321" s="526"/>
      <c r="K321" s="535">
        <v>1.24E-2</v>
      </c>
      <c r="L321" s="528"/>
      <c r="M321" s="526"/>
      <c r="N321" s="541">
        <v>437.08</v>
      </c>
      <c r="O321" s="526"/>
      <c r="P321" s="573">
        <v>5.42</v>
      </c>
    </row>
    <row r="322" spans="1:16" x14ac:dyDescent="0.25">
      <c r="A322" s="530"/>
      <c r="B322" s="524" t="s">
        <v>1445</v>
      </c>
      <c r="C322" s="1247" t="s">
        <v>1446</v>
      </c>
      <c r="D322" s="1247"/>
      <c r="E322" s="1247"/>
      <c r="F322" s="1247"/>
      <c r="G322" s="1247"/>
      <c r="H322" s="525" t="s">
        <v>1151</v>
      </c>
      <c r="I322" s="536">
        <v>1.17</v>
      </c>
      <c r="J322" s="526"/>
      <c r="K322" s="535">
        <v>2.3400000000000001E-2</v>
      </c>
      <c r="L322" s="538">
        <v>477.92</v>
      </c>
      <c r="M322" s="539">
        <v>1.24</v>
      </c>
      <c r="N322" s="534">
        <v>592.62</v>
      </c>
      <c r="O322" s="526"/>
      <c r="P322" s="529">
        <v>13.87</v>
      </c>
    </row>
    <row r="323" spans="1:16" x14ac:dyDescent="0.25">
      <c r="A323" s="540"/>
      <c r="B323" s="524" t="s">
        <v>1208</v>
      </c>
      <c r="C323" s="1247" t="s">
        <v>1209</v>
      </c>
      <c r="D323" s="1247"/>
      <c r="E323" s="1247"/>
      <c r="F323" s="1247"/>
      <c r="G323" s="1247"/>
      <c r="H323" s="525" t="s">
        <v>1148</v>
      </c>
      <c r="I323" s="536">
        <v>1.17</v>
      </c>
      <c r="J323" s="526"/>
      <c r="K323" s="535">
        <v>2.3400000000000001E-2</v>
      </c>
      <c r="L323" s="528"/>
      <c r="M323" s="526"/>
      <c r="N323" s="541">
        <v>325.38</v>
      </c>
      <c r="O323" s="526"/>
      <c r="P323" s="573">
        <v>7.61</v>
      </c>
    </row>
    <row r="324" spans="1:16" x14ac:dyDescent="0.25">
      <c r="A324" s="523"/>
      <c r="B324" s="524" t="s">
        <v>36</v>
      </c>
      <c r="C324" s="1247" t="s">
        <v>134</v>
      </c>
      <c r="D324" s="1247"/>
      <c r="E324" s="1247"/>
      <c r="F324" s="1247"/>
      <c r="G324" s="1247"/>
      <c r="H324" s="525"/>
      <c r="I324" s="526"/>
      <c r="J324" s="526"/>
      <c r="K324" s="526"/>
      <c r="L324" s="528"/>
      <c r="M324" s="526"/>
      <c r="N324" s="528"/>
      <c r="O324" s="526"/>
      <c r="P324" s="529">
        <v>6584.84</v>
      </c>
    </row>
    <row r="325" spans="1:16" x14ac:dyDescent="0.25">
      <c r="A325" s="530"/>
      <c r="B325" s="524" t="s">
        <v>1700</v>
      </c>
      <c r="C325" s="1247" t="s">
        <v>1701</v>
      </c>
      <c r="D325" s="1247"/>
      <c r="E325" s="1247"/>
      <c r="F325" s="1247"/>
      <c r="G325" s="1247"/>
      <c r="H325" s="525" t="s">
        <v>1244</v>
      </c>
      <c r="I325" s="527">
        <v>10.706</v>
      </c>
      <c r="J325" s="526"/>
      <c r="K325" s="537">
        <v>0.21412</v>
      </c>
      <c r="L325" s="538">
        <v>151.93</v>
      </c>
      <c r="M325" s="575">
        <v>1.2</v>
      </c>
      <c r="N325" s="534">
        <v>182.32</v>
      </c>
      <c r="O325" s="526"/>
      <c r="P325" s="529">
        <v>39.04</v>
      </c>
    </row>
    <row r="326" spans="1:16" x14ac:dyDescent="0.25">
      <c r="A326" s="530"/>
      <c r="B326" s="524" t="s">
        <v>1702</v>
      </c>
      <c r="C326" s="1247" t="s">
        <v>1703</v>
      </c>
      <c r="D326" s="1247"/>
      <c r="E326" s="1247"/>
      <c r="F326" s="1247"/>
      <c r="G326" s="1247"/>
      <c r="H326" s="525" t="s">
        <v>1575</v>
      </c>
      <c r="I326" s="543">
        <v>100</v>
      </c>
      <c r="J326" s="526"/>
      <c r="K326" s="543">
        <v>2</v>
      </c>
      <c r="L326" s="542">
        <v>2417.39</v>
      </c>
      <c r="M326" s="539">
        <v>1.0900000000000001</v>
      </c>
      <c r="N326" s="534">
        <v>2634.96</v>
      </c>
      <c r="O326" s="526"/>
      <c r="P326" s="529">
        <v>5269.92</v>
      </c>
    </row>
    <row r="327" spans="1:16" x14ac:dyDescent="0.25">
      <c r="A327" s="530"/>
      <c r="B327" s="524" t="s">
        <v>1704</v>
      </c>
      <c r="C327" s="1247" t="s">
        <v>1705</v>
      </c>
      <c r="D327" s="1247"/>
      <c r="E327" s="1247"/>
      <c r="F327" s="1247"/>
      <c r="G327" s="1247"/>
      <c r="H327" s="525" t="s">
        <v>1575</v>
      </c>
      <c r="I327" s="543">
        <v>200</v>
      </c>
      <c r="J327" s="526"/>
      <c r="K327" s="543">
        <v>4</v>
      </c>
      <c r="L327" s="538">
        <v>279.8</v>
      </c>
      <c r="M327" s="539">
        <v>1.1399999999999999</v>
      </c>
      <c r="N327" s="534">
        <v>318.97000000000003</v>
      </c>
      <c r="O327" s="526"/>
      <c r="P327" s="529">
        <v>1275.8800000000001</v>
      </c>
    </row>
    <row r="328" spans="1:16" x14ac:dyDescent="0.25">
      <c r="A328" s="544" t="s">
        <v>1239</v>
      </c>
      <c r="B328" s="545" t="s">
        <v>1706</v>
      </c>
      <c r="C328" s="1250" t="s">
        <v>1707</v>
      </c>
      <c r="D328" s="1250"/>
      <c r="E328" s="1250"/>
      <c r="F328" s="1250"/>
      <c r="G328" s="1250"/>
      <c r="H328" s="546" t="s">
        <v>1575</v>
      </c>
      <c r="I328" s="547">
        <v>100</v>
      </c>
      <c r="J328" s="548"/>
      <c r="K328" s="547">
        <v>2</v>
      </c>
      <c r="L328" s="550"/>
      <c r="M328" s="548"/>
      <c r="N328" s="550"/>
      <c r="O328" s="548"/>
      <c r="P328" s="551"/>
    </row>
    <row r="329" spans="1:16" x14ac:dyDescent="0.25">
      <c r="A329" s="544" t="s">
        <v>1239</v>
      </c>
      <c r="B329" s="545" t="s">
        <v>1708</v>
      </c>
      <c r="C329" s="1250" t="s">
        <v>1709</v>
      </c>
      <c r="D329" s="1250"/>
      <c r="E329" s="1250"/>
      <c r="F329" s="1250"/>
      <c r="G329" s="1250"/>
      <c r="H329" s="546" t="s">
        <v>1575</v>
      </c>
      <c r="I329" s="547">
        <v>100</v>
      </c>
      <c r="J329" s="548"/>
      <c r="K329" s="547">
        <v>2</v>
      </c>
      <c r="L329" s="550"/>
      <c r="M329" s="548"/>
      <c r="N329" s="550"/>
      <c r="O329" s="548"/>
      <c r="P329" s="551"/>
    </row>
    <row r="330" spans="1:16" x14ac:dyDescent="0.25">
      <c r="A330" s="552"/>
      <c r="B330" s="553"/>
      <c r="C330" s="1248" t="s">
        <v>1154</v>
      </c>
      <c r="D330" s="1248"/>
      <c r="E330" s="1248"/>
      <c r="F330" s="1248"/>
      <c r="G330" s="1248"/>
      <c r="H330" s="516"/>
      <c r="I330" s="517"/>
      <c r="J330" s="517"/>
      <c r="K330" s="517"/>
      <c r="L330" s="520"/>
      <c r="M330" s="517"/>
      <c r="N330" s="554"/>
      <c r="O330" s="517"/>
      <c r="P330" s="555">
        <v>7360.83</v>
      </c>
    </row>
    <row r="331" spans="1:16" ht="22.5" x14ac:dyDescent="0.25">
      <c r="A331" s="540" t="s">
        <v>1741</v>
      </c>
      <c r="B331" s="524" t="s">
        <v>1710</v>
      </c>
      <c r="C331" s="1247" t="s">
        <v>1303</v>
      </c>
      <c r="D331" s="1247"/>
      <c r="E331" s="1247"/>
      <c r="F331" s="1247"/>
      <c r="G331" s="1247"/>
      <c r="H331" s="525" t="s">
        <v>1304</v>
      </c>
      <c r="I331" s="526"/>
      <c r="J331" s="526"/>
      <c r="K331" s="535">
        <v>1.8800000000000001E-2</v>
      </c>
      <c r="L331" s="528"/>
      <c r="M331" s="526"/>
      <c r="N331" s="541">
        <v>155.02000000000001</v>
      </c>
      <c r="O331" s="543">
        <v>-1</v>
      </c>
      <c r="P331" s="573">
        <v>-2.91</v>
      </c>
    </row>
    <row r="332" spans="1:16" ht="22.5" x14ac:dyDescent="0.25">
      <c r="A332" s="540" t="s">
        <v>1742</v>
      </c>
      <c r="B332" s="524" t="s">
        <v>1711</v>
      </c>
      <c r="C332" s="1247" t="s">
        <v>1712</v>
      </c>
      <c r="D332" s="1247"/>
      <c r="E332" s="1247"/>
      <c r="F332" s="1247"/>
      <c r="G332" s="1247"/>
      <c r="H332" s="525" t="s">
        <v>1304</v>
      </c>
      <c r="I332" s="526"/>
      <c r="J332" s="526"/>
      <c r="K332" s="535">
        <v>1.8800000000000001E-2</v>
      </c>
      <c r="L332" s="528"/>
      <c r="M332" s="526"/>
      <c r="N332" s="541">
        <v>368.84</v>
      </c>
      <c r="O332" s="526"/>
      <c r="P332" s="573">
        <v>6.93</v>
      </c>
    </row>
    <row r="333" spans="1:16" x14ac:dyDescent="0.25">
      <c r="A333" s="540"/>
      <c r="B333" s="524"/>
      <c r="C333" s="1247" t="s">
        <v>1155</v>
      </c>
      <c r="D333" s="1247"/>
      <c r="E333" s="1247"/>
      <c r="F333" s="1247"/>
      <c r="G333" s="1247"/>
      <c r="H333" s="525"/>
      <c r="I333" s="526"/>
      <c r="J333" s="526"/>
      <c r="K333" s="526"/>
      <c r="L333" s="528"/>
      <c r="M333" s="526"/>
      <c r="N333" s="528"/>
      <c r="O333" s="526"/>
      <c r="P333" s="573">
        <v>598.41999999999996</v>
      </c>
    </row>
    <row r="334" spans="1:16" x14ac:dyDescent="0.25">
      <c r="A334" s="540"/>
      <c r="B334" s="524" t="s">
        <v>1295</v>
      </c>
      <c r="C334" s="1247" t="s">
        <v>1296</v>
      </c>
      <c r="D334" s="1247"/>
      <c r="E334" s="1247"/>
      <c r="F334" s="1247"/>
      <c r="G334" s="1247"/>
      <c r="H334" s="525" t="s">
        <v>1158</v>
      </c>
      <c r="I334" s="543">
        <v>147</v>
      </c>
      <c r="J334" s="526"/>
      <c r="K334" s="543">
        <v>147</v>
      </c>
      <c r="L334" s="528"/>
      <c r="M334" s="526"/>
      <c r="N334" s="528"/>
      <c r="O334" s="526"/>
      <c r="P334" s="573">
        <v>879.68</v>
      </c>
    </row>
    <row r="335" spans="1:16" x14ac:dyDescent="0.25">
      <c r="A335" s="540"/>
      <c r="B335" s="524" t="s">
        <v>1297</v>
      </c>
      <c r="C335" s="1247" t="s">
        <v>1298</v>
      </c>
      <c r="D335" s="1247"/>
      <c r="E335" s="1247"/>
      <c r="F335" s="1247"/>
      <c r="G335" s="1247"/>
      <c r="H335" s="525" t="s">
        <v>1158</v>
      </c>
      <c r="I335" s="543">
        <v>134</v>
      </c>
      <c r="J335" s="526"/>
      <c r="K335" s="543">
        <v>134</v>
      </c>
      <c r="L335" s="528"/>
      <c r="M335" s="526"/>
      <c r="N335" s="528"/>
      <c r="O335" s="526"/>
      <c r="P335" s="573">
        <v>801.88</v>
      </c>
    </row>
    <row r="336" spans="1:16" x14ac:dyDescent="0.25">
      <c r="A336" s="556"/>
      <c r="B336" s="557"/>
      <c r="C336" s="1248" t="s">
        <v>1161</v>
      </c>
      <c r="D336" s="1248"/>
      <c r="E336" s="1248"/>
      <c r="F336" s="1248"/>
      <c r="G336" s="1248"/>
      <c r="H336" s="516"/>
      <c r="I336" s="517"/>
      <c r="J336" s="517"/>
      <c r="K336" s="517"/>
      <c r="L336" s="520"/>
      <c r="M336" s="517"/>
      <c r="N336" s="554">
        <v>452320.5</v>
      </c>
      <c r="O336" s="517"/>
      <c r="P336" s="555">
        <v>9046.41</v>
      </c>
    </row>
    <row r="337" spans="1:16" x14ac:dyDescent="0.25">
      <c r="A337" s="558"/>
      <c r="B337" s="559"/>
      <c r="C337" s="559"/>
      <c r="D337" s="559"/>
      <c r="E337" s="559"/>
      <c r="F337" s="559"/>
      <c r="G337" s="559"/>
      <c r="H337" s="560"/>
      <c r="I337" s="561"/>
      <c r="J337" s="561"/>
      <c r="K337" s="561"/>
      <c r="L337" s="562"/>
      <c r="M337" s="561"/>
      <c r="N337" s="562"/>
      <c r="O337" s="561"/>
      <c r="P337" s="563"/>
    </row>
    <row r="338" spans="1:16" ht="22.5" x14ac:dyDescent="0.25">
      <c r="A338" s="514" t="s">
        <v>1180</v>
      </c>
      <c r="B338" s="515" t="s">
        <v>1713</v>
      </c>
      <c r="C338" s="1249" t="s">
        <v>1714</v>
      </c>
      <c r="D338" s="1249"/>
      <c r="E338" s="1249"/>
      <c r="F338" s="1249"/>
      <c r="G338" s="1249"/>
      <c r="H338" s="516" t="s">
        <v>1715</v>
      </c>
      <c r="I338" s="517">
        <v>5.1200000000000002E-2</v>
      </c>
      <c r="J338" s="518">
        <v>1</v>
      </c>
      <c r="K338" s="568">
        <v>5.1200000000000002E-2</v>
      </c>
      <c r="L338" s="520"/>
      <c r="M338" s="517"/>
      <c r="N338" s="564">
        <v>152834.25</v>
      </c>
      <c r="O338" s="517"/>
      <c r="P338" s="555">
        <v>7825.11</v>
      </c>
    </row>
    <row r="339" spans="1:16" x14ac:dyDescent="0.25">
      <c r="A339" s="556"/>
      <c r="B339" s="557"/>
      <c r="C339" s="1248" t="s">
        <v>1161</v>
      </c>
      <c r="D339" s="1248"/>
      <c r="E339" s="1248"/>
      <c r="F339" s="1248"/>
      <c r="G339" s="1248"/>
      <c r="H339" s="516"/>
      <c r="I339" s="517"/>
      <c r="J339" s="517"/>
      <c r="K339" s="517"/>
      <c r="L339" s="520"/>
      <c r="M339" s="517"/>
      <c r="N339" s="520"/>
      <c r="O339" s="517"/>
      <c r="P339" s="555">
        <v>7825.11</v>
      </c>
    </row>
    <row r="340" spans="1:16" x14ac:dyDescent="0.25">
      <c r="A340" s="558"/>
      <c r="B340" s="559"/>
      <c r="C340" s="559"/>
      <c r="D340" s="559"/>
      <c r="E340" s="559"/>
      <c r="F340" s="559"/>
      <c r="G340" s="559"/>
      <c r="H340" s="560"/>
      <c r="I340" s="561"/>
      <c r="J340" s="561"/>
      <c r="K340" s="561"/>
      <c r="L340" s="562"/>
      <c r="M340" s="561"/>
      <c r="N340" s="562"/>
      <c r="O340" s="561"/>
      <c r="P340" s="563"/>
    </row>
    <row r="341" spans="1:16" x14ac:dyDescent="0.25">
      <c r="A341" s="514" t="s">
        <v>1182</v>
      </c>
      <c r="B341" s="515" t="s">
        <v>1732</v>
      </c>
      <c r="C341" s="1249" t="s">
        <v>1733</v>
      </c>
      <c r="D341" s="1249"/>
      <c r="E341" s="1249"/>
      <c r="F341" s="1249"/>
      <c r="G341" s="1249"/>
      <c r="H341" s="516" t="s">
        <v>1575</v>
      </c>
      <c r="I341" s="517">
        <v>2</v>
      </c>
      <c r="J341" s="518">
        <v>1</v>
      </c>
      <c r="K341" s="518">
        <v>2</v>
      </c>
      <c r="L341" s="520"/>
      <c r="M341" s="517"/>
      <c r="N341" s="564">
        <v>1163.2</v>
      </c>
      <c r="O341" s="517"/>
      <c r="P341" s="555">
        <v>2326.4</v>
      </c>
    </row>
    <row r="342" spans="1:16" x14ac:dyDescent="0.25">
      <c r="A342" s="540" t="s">
        <v>1182</v>
      </c>
      <c r="B342" s="524" t="s">
        <v>1732</v>
      </c>
      <c r="C342" s="1247" t="s">
        <v>1734</v>
      </c>
      <c r="D342" s="1247"/>
      <c r="E342" s="1247"/>
      <c r="F342" s="1247"/>
      <c r="G342" s="1247"/>
      <c r="H342" s="525" t="s">
        <v>1575</v>
      </c>
      <c r="I342" s="543">
        <v>2</v>
      </c>
      <c r="J342" s="526"/>
      <c r="K342" s="543">
        <v>2</v>
      </c>
      <c r="L342" s="528"/>
      <c r="M342" s="536">
        <v>1.19</v>
      </c>
      <c r="N342" s="534">
        <v>1163.2</v>
      </c>
      <c r="O342" s="526"/>
      <c r="P342" s="529">
        <v>2326.4</v>
      </c>
    </row>
    <row r="343" spans="1:16" ht="22.5" x14ac:dyDescent="0.25">
      <c r="A343" s="540" t="s">
        <v>1400</v>
      </c>
      <c r="B343" s="524" t="s">
        <v>1736</v>
      </c>
      <c r="C343" s="1247" t="s">
        <v>1303</v>
      </c>
      <c r="D343" s="1247"/>
      <c r="E343" s="1247"/>
      <c r="F343" s="1247"/>
      <c r="G343" s="1247"/>
      <c r="H343" s="525" t="s">
        <v>1304</v>
      </c>
      <c r="I343" s="526"/>
      <c r="J343" s="526"/>
      <c r="K343" s="535">
        <v>4.7000000000000002E-3</v>
      </c>
      <c r="L343" s="528"/>
      <c r="M343" s="526"/>
      <c r="N343" s="541">
        <v>155.02000000000001</v>
      </c>
      <c r="O343" s="543">
        <v>-1</v>
      </c>
      <c r="P343" s="573">
        <v>-0.73</v>
      </c>
    </row>
    <row r="344" spans="1:16" ht="22.5" x14ac:dyDescent="0.25">
      <c r="A344" s="540" t="s">
        <v>1402</v>
      </c>
      <c r="B344" s="524" t="s">
        <v>1738</v>
      </c>
      <c r="C344" s="1247" t="s">
        <v>1721</v>
      </c>
      <c r="D344" s="1247"/>
      <c r="E344" s="1247"/>
      <c r="F344" s="1247"/>
      <c r="G344" s="1247"/>
      <c r="H344" s="525" t="s">
        <v>1304</v>
      </c>
      <c r="I344" s="526"/>
      <c r="J344" s="526"/>
      <c r="K344" s="535">
        <v>4.7000000000000002E-3</v>
      </c>
      <c r="L344" s="528"/>
      <c r="M344" s="526"/>
      <c r="N344" s="541">
        <v>349.75</v>
      </c>
      <c r="O344" s="526"/>
      <c r="P344" s="573">
        <v>1.64</v>
      </c>
    </row>
    <row r="345" spans="1:16" x14ac:dyDescent="0.25">
      <c r="A345" s="556"/>
      <c r="B345" s="557"/>
      <c r="C345" s="1248" t="s">
        <v>1161</v>
      </c>
      <c r="D345" s="1248"/>
      <c r="E345" s="1248"/>
      <c r="F345" s="1248"/>
      <c r="G345" s="1248"/>
      <c r="H345" s="516"/>
      <c r="I345" s="517"/>
      <c r="J345" s="517"/>
      <c r="K345" s="517"/>
      <c r="L345" s="520"/>
      <c r="M345" s="517"/>
      <c r="N345" s="520"/>
      <c r="O345" s="517"/>
      <c r="P345" s="555">
        <v>2327.31</v>
      </c>
    </row>
    <row r="346" spans="1:16" x14ac:dyDescent="0.25">
      <c r="A346" s="558"/>
      <c r="B346" s="559"/>
      <c r="C346" s="559"/>
      <c r="D346" s="559"/>
      <c r="E346" s="559"/>
      <c r="F346" s="559"/>
      <c r="G346" s="559"/>
      <c r="H346" s="560"/>
      <c r="I346" s="561"/>
      <c r="J346" s="561"/>
      <c r="K346" s="561"/>
      <c r="L346" s="562"/>
      <c r="M346" s="561"/>
      <c r="N346" s="562"/>
      <c r="O346" s="561"/>
      <c r="P346" s="563"/>
    </row>
    <row r="347" spans="1:16" x14ac:dyDescent="0.25">
      <c r="A347" s="514" t="s">
        <v>1193</v>
      </c>
      <c r="B347" s="515" t="s">
        <v>1695</v>
      </c>
      <c r="C347" s="1249" t="s">
        <v>1696</v>
      </c>
      <c r="D347" s="1249"/>
      <c r="E347" s="1249"/>
      <c r="F347" s="1249"/>
      <c r="G347" s="1249"/>
      <c r="H347" s="516" t="s">
        <v>1697</v>
      </c>
      <c r="I347" s="517">
        <v>0.22</v>
      </c>
      <c r="J347" s="518">
        <v>1</v>
      </c>
      <c r="K347" s="570">
        <v>0.22</v>
      </c>
      <c r="L347" s="520"/>
      <c r="M347" s="517"/>
      <c r="N347" s="521"/>
      <c r="O347" s="517"/>
      <c r="P347" s="522"/>
    </row>
    <row r="348" spans="1:16" x14ac:dyDescent="0.25">
      <c r="A348" s="523"/>
      <c r="B348" s="524" t="s">
        <v>23</v>
      </c>
      <c r="C348" s="1247" t="s">
        <v>1203</v>
      </c>
      <c r="D348" s="1247"/>
      <c r="E348" s="1247"/>
      <c r="F348" s="1247"/>
      <c r="G348" s="1247"/>
      <c r="H348" s="525" t="s">
        <v>1148</v>
      </c>
      <c r="I348" s="526"/>
      <c r="J348" s="526"/>
      <c r="K348" s="535">
        <v>20.935199999999998</v>
      </c>
      <c r="L348" s="528"/>
      <c r="M348" s="526"/>
      <c r="N348" s="528"/>
      <c r="O348" s="526"/>
      <c r="P348" s="529">
        <v>5795.07</v>
      </c>
    </row>
    <row r="349" spans="1:16" x14ac:dyDescent="0.25">
      <c r="A349" s="530"/>
      <c r="B349" s="524" t="s">
        <v>1285</v>
      </c>
      <c r="C349" s="1247" t="s">
        <v>1286</v>
      </c>
      <c r="D349" s="1247"/>
      <c r="E349" s="1247"/>
      <c r="F349" s="1247"/>
      <c r="G349" s="1247"/>
      <c r="H349" s="525" t="s">
        <v>1148</v>
      </c>
      <c r="I349" s="536">
        <v>95.16</v>
      </c>
      <c r="J349" s="526"/>
      <c r="K349" s="535">
        <v>20.935199999999998</v>
      </c>
      <c r="L349" s="532"/>
      <c r="M349" s="533"/>
      <c r="N349" s="534">
        <v>276.81</v>
      </c>
      <c r="O349" s="526"/>
      <c r="P349" s="529">
        <v>5795.07</v>
      </c>
    </row>
    <row r="350" spans="1:16" x14ac:dyDescent="0.25">
      <c r="A350" s="523"/>
      <c r="B350" s="524" t="s">
        <v>28</v>
      </c>
      <c r="C350" s="1247" t="s">
        <v>132</v>
      </c>
      <c r="D350" s="1247"/>
      <c r="E350" s="1247"/>
      <c r="F350" s="1247"/>
      <c r="G350" s="1247"/>
      <c r="H350" s="525"/>
      <c r="I350" s="526"/>
      <c r="J350" s="526"/>
      <c r="K350" s="526"/>
      <c r="L350" s="528"/>
      <c r="M350" s="526"/>
      <c r="N350" s="528"/>
      <c r="O350" s="526"/>
      <c r="P350" s="529">
        <v>1953.28</v>
      </c>
    </row>
    <row r="351" spans="1:16" x14ac:dyDescent="0.25">
      <c r="A351" s="523"/>
      <c r="B351" s="524"/>
      <c r="C351" s="1247" t="s">
        <v>1147</v>
      </c>
      <c r="D351" s="1247"/>
      <c r="E351" s="1247"/>
      <c r="F351" s="1247"/>
      <c r="G351" s="1247"/>
      <c r="H351" s="525" t="s">
        <v>1148</v>
      </c>
      <c r="I351" s="526"/>
      <c r="J351" s="526"/>
      <c r="K351" s="535">
        <v>2.3738000000000001</v>
      </c>
      <c r="L351" s="528"/>
      <c r="M351" s="526"/>
      <c r="N351" s="528"/>
      <c r="O351" s="526"/>
      <c r="P351" s="573">
        <v>787.62</v>
      </c>
    </row>
    <row r="352" spans="1:16" x14ac:dyDescent="0.25">
      <c r="A352" s="530"/>
      <c r="B352" s="524" t="s">
        <v>1698</v>
      </c>
      <c r="C352" s="1247" t="s">
        <v>1699</v>
      </c>
      <c r="D352" s="1247"/>
      <c r="E352" s="1247"/>
      <c r="F352" s="1247"/>
      <c r="G352" s="1247"/>
      <c r="H352" s="525" t="s">
        <v>1151</v>
      </c>
      <c r="I352" s="543">
        <v>9</v>
      </c>
      <c r="J352" s="526"/>
      <c r="K352" s="536">
        <v>1.98</v>
      </c>
      <c r="L352" s="538">
        <v>647.30999999999995</v>
      </c>
      <c r="M352" s="539">
        <v>1.24</v>
      </c>
      <c r="N352" s="534">
        <v>802.66</v>
      </c>
      <c r="O352" s="526"/>
      <c r="P352" s="529">
        <v>1589.27</v>
      </c>
    </row>
    <row r="353" spans="1:16" x14ac:dyDescent="0.25">
      <c r="A353" s="540"/>
      <c r="B353" s="524" t="s">
        <v>1208</v>
      </c>
      <c r="C353" s="1247" t="s">
        <v>1209</v>
      </c>
      <c r="D353" s="1247"/>
      <c r="E353" s="1247"/>
      <c r="F353" s="1247"/>
      <c r="G353" s="1247"/>
      <c r="H353" s="525" t="s">
        <v>1148</v>
      </c>
      <c r="I353" s="543">
        <v>9</v>
      </c>
      <c r="J353" s="526"/>
      <c r="K353" s="536">
        <v>1.98</v>
      </c>
      <c r="L353" s="528"/>
      <c r="M353" s="526"/>
      <c r="N353" s="541">
        <v>325.38</v>
      </c>
      <c r="O353" s="526"/>
      <c r="P353" s="573">
        <v>644.25</v>
      </c>
    </row>
    <row r="354" spans="1:16" x14ac:dyDescent="0.25">
      <c r="A354" s="530"/>
      <c r="B354" s="524" t="s">
        <v>1443</v>
      </c>
      <c r="C354" s="1247" t="s">
        <v>1444</v>
      </c>
      <c r="D354" s="1247"/>
      <c r="E354" s="1247"/>
      <c r="F354" s="1247"/>
      <c r="G354" s="1247"/>
      <c r="H354" s="525" t="s">
        <v>1151</v>
      </c>
      <c r="I354" s="536">
        <v>0.62</v>
      </c>
      <c r="J354" s="526"/>
      <c r="K354" s="535">
        <v>0.13639999999999999</v>
      </c>
      <c r="L354" s="532"/>
      <c r="M354" s="533"/>
      <c r="N354" s="534">
        <v>1550.39</v>
      </c>
      <c r="O354" s="526"/>
      <c r="P354" s="529">
        <v>211.47</v>
      </c>
    </row>
    <row r="355" spans="1:16" x14ac:dyDescent="0.25">
      <c r="A355" s="540"/>
      <c r="B355" s="524" t="s">
        <v>1152</v>
      </c>
      <c r="C355" s="1247" t="s">
        <v>1153</v>
      </c>
      <c r="D355" s="1247"/>
      <c r="E355" s="1247"/>
      <c r="F355" s="1247"/>
      <c r="G355" s="1247"/>
      <c r="H355" s="525" t="s">
        <v>1148</v>
      </c>
      <c r="I355" s="536">
        <v>0.62</v>
      </c>
      <c r="J355" s="526"/>
      <c r="K355" s="535">
        <v>0.13639999999999999</v>
      </c>
      <c r="L355" s="528"/>
      <c r="M355" s="526"/>
      <c r="N355" s="541">
        <v>437.08</v>
      </c>
      <c r="O355" s="526"/>
      <c r="P355" s="573">
        <v>59.62</v>
      </c>
    </row>
    <row r="356" spans="1:16" x14ac:dyDescent="0.25">
      <c r="A356" s="530"/>
      <c r="B356" s="524" t="s">
        <v>1445</v>
      </c>
      <c r="C356" s="1247" t="s">
        <v>1446</v>
      </c>
      <c r="D356" s="1247"/>
      <c r="E356" s="1247"/>
      <c r="F356" s="1247"/>
      <c r="G356" s="1247"/>
      <c r="H356" s="525" t="s">
        <v>1151</v>
      </c>
      <c r="I356" s="536">
        <v>1.17</v>
      </c>
      <c r="J356" s="526"/>
      <c r="K356" s="535">
        <v>0.25740000000000002</v>
      </c>
      <c r="L356" s="538">
        <v>477.92</v>
      </c>
      <c r="M356" s="539">
        <v>1.24</v>
      </c>
      <c r="N356" s="534">
        <v>592.62</v>
      </c>
      <c r="O356" s="526"/>
      <c r="P356" s="529">
        <v>152.54</v>
      </c>
    </row>
    <row r="357" spans="1:16" x14ac:dyDescent="0.25">
      <c r="A357" s="540"/>
      <c r="B357" s="524" t="s">
        <v>1208</v>
      </c>
      <c r="C357" s="1247" t="s">
        <v>1209</v>
      </c>
      <c r="D357" s="1247"/>
      <c r="E357" s="1247"/>
      <c r="F357" s="1247"/>
      <c r="G357" s="1247"/>
      <c r="H357" s="525" t="s">
        <v>1148</v>
      </c>
      <c r="I357" s="536">
        <v>1.17</v>
      </c>
      <c r="J357" s="526"/>
      <c r="K357" s="535">
        <v>0.25740000000000002</v>
      </c>
      <c r="L357" s="528"/>
      <c r="M357" s="526"/>
      <c r="N357" s="541">
        <v>325.38</v>
      </c>
      <c r="O357" s="526"/>
      <c r="P357" s="573">
        <v>83.75</v>
      </c>
    </row>
    <row r="358" spans="1:16" x14ac:dyDescent="0.25">
      <c r="A358" s="523"/>
      <c r="B358" s="524" t="s">
        <v>36</v>
      </c>
      <c r="C358" s="1247" t="s">
        <v>134</v>
      </c>
      <c r="D358" s="1247"/>
      <c r="E358" s="1247"/>
      <c r="F358" s="1247"/>
      <c r="G358" s="1247"/>
      <c r="H358" s="525"/>
      <c r="I358" s="526"/>
      <c r="J358" s="526"/>
      <c r="K358" s="526"/>
      <c r="L358" s="528"/>
      <c r="M358" s="526"/>
      <c r="N358" s="528"/>
      <c r="O358" s="526"/>
      <c r="P358" s="529">
        <v>72433.22</v>
      </c>
    </row>
    <row r="359" spans="1:16" x14ac:dyDescent="0.25">
      <c r="A359" s="530"/>
      <c r="B359" s="524" t="s">
        <v>1700</v>
      </c>
      <c r="C359" s="1247" t="s">
        <v>1701</v>
      </c>
      <c r="D359" s="1247"/>
      <c r="E359" s="1247"/>
      <c r="F359" s="1247"/>
      <c r="G359" s="1247"/>
      <c r="H359" s="525" t="s">
        <v>1244</v>
      </c>
      <c r="I359" s="527">
        <v>10.706</v>
      </c>
      <c r="J359" s="526"/>
      <c r="K359" s="537">
        <v>2.3553199999999999</v>
      </c>
      <c r="L359" s="538">
        <v>151.93</v>
      </c>
      <c r="M359" s="575">
        <v>1.2</v>
      </c>
      <c r="N359" s="534">
        <v>182.32</v>
      </c>
      <c r="O359" s="526"/>
      <c r="P359" s="529">
        <v>429.42</v>
      </c>
    </row>
    <row r="360" spans="1:16" x14ac:dyDescent="0.25">
      <c r="A360" s="530"/>
      <c r="B360" s="524" t="s">
        <v>1702</v>
      </c>
      <c r="C360" s="1247" t="s">
        <v>1703</v>
      </c>
      <c r="D360" s="1247"/>
      <c r="E360" s="1247"/>
      <c r="F360" s="1247"/>
      <c r="G360" s="1247"/>
      <c r="H360" s="525" t="s">
        <v>1575</v>
      </c>
      <c r="I360" s="543">
        <v>100</v>
      </c>
      <c r="J360" s="526"/>
      <c r="K360" s="543">
        <v>22</v>
      </c>
      <c r="L360" s="542">
        <v>2417.39</v>
      </c>
      <c r="M360" s="539">
        <v>1.0900000000000001</v>
      </c>
      <c r="N360" s="534">
        <v>2634.96</v>
      </c>
      <c r="O360" s="526"/>
      <c r="P360" s="529">
        <v>57969.120000000003</v>
      </c>
    </row>
    <row r="361" spans="1:16" x14ac:dyDescent="0.25">
      <c r="A361" s="530"/>
      <c r="B361" s="524" t="s">
        <v>1704</v>
      </c>
      <c r="C361" s="1247" t="s">
        <v>1705</v>
      </c>
      <c r="D361" s="1247"/>
      <c r="E361" s="1247"/>
      <c r="F361" s="1247"/>
      <c r="G361" s="1247"/>
      <c r="H361" s="525" t="s">
        <v>1575</v>
      </c>
      <c r="I361" s="543">
        <v>200</v>
      </c>
      <c r="J361" s="526"/>
      <c r="K361" s="543">
        <v>44</v>
      </c>
      <c r="L361" s="538">
        <v>279.8</v>
      </c>
      <c r="M361" s="539">
        <v>1.1399999999999999</v>
      </c>
      <c r="N361" s="534">
        <v>318.97000000000003</v>
      </c>
      <c r="O361" s="526"/>
      <c r="P361" s="529">
        <v>14034.68</v>
      </c>
    </row>
    <row r="362" spans="1:16" x14ac:dyDescent="0.25">
      <c r="A362" s="544" t="s">
        <v>1239</v>
      </c>
      <c r="B362" s="545" t="s">
        <v>1706</v>
      </c>
      <c r="C362" s="1250" t="s">
        <v>1707</v>
      </c>
      <c r="D362" s="1250"/>
      <c r="E362" s="1250"/>
      <c r="F362" s="1250"/>
      <c r="G362" s="1250"/>
      <c r="H362" s="546" t="s">
        <v>1575</v>
      </c>
      <c r="I362" s="547">
        <v>100</v>
      </c>
      <c r="J362" s="548"/>
      <c r="K362" s="547">
        <v>22</v>
      </c>
      <c r="L362" s="550"/>
      <c r="M362" s="548"/>
      <c r="N362" s="550"/>
      <c r="O362" s="548"/>
      <c r="P362" s="551"/>
    </row>
    <row r="363" spans="1:16" x14ac:dyDescent="0.25">
      <c r="A363" s="544" t="s">
        <v>1239</v>
      </c>
      <c r="B363" s="545" t="s">
        <v>1708</v>
      </c>
      <c r="C363" s="1250" t="s">
        <v>1709</v>
      </c>
      <c r="D363" s="1250"/>
      <c r="E363" s="1250"/>
      <c r="F363" s="1250"/>
      <c r="G363" s="1250"/>
      <c r="H363" s="546" t="s">
        <v>1575</v>
      </c>
      <c r="I363" s="547">
        <v>100</v>
      </c>
      <c r="J363" s="548"/>
      <c r="K363" s="547">
        <v>22</v>
      </c>
      <c r="L363" s="550"/>
      <c r="M363" s="548"/>
      <c r="N363" s="550"/>
      <c r="O363" s="548"/>
      <c r="P363" s="551"/>
    </row>
    <row r="364" spans="1:16" x14ac:dyDescent="0.25">
      <c r="A364" s="552"/>
      <c r="B364" s="553"/>
      <c r="C364" s="1248" t="s">
        <v>1154</v>
      </c>
      <c r="D364" s="1248"/>
      <c r="E364" s="1248"/>
      <c r="F364" s="1248"/>
      <c r="G364" s="1248"/>
      <c r="H364" s="516"/>
      <c r="I364" s="517"/>
      <c r="J364" s="517"/>
      <c r="K364" s="517"/>
      <c r="L364" s="520"/>
      <c r="M364" s="517"/>
      <c r="N364" s="554"/>
      <c r="O364" s="517"/>
      <c r="P364" s="555">
        <v>80969.19</v>
      </c>
    </row>
    <row r="365" spans="1:16" ht="22.5" x14ac:dyDescent="0.25">
      <c r="A365" s="540" t="s">
        <v>1743</v>
      </c>
      <c r="B365" s="524" t="s">
        <v>1710</v>
      </c>
      <c r="C365" s="1247" t="s">
        <v>1303</v>
      </c>
      <c r="D365" s="1247"/>
      <c r="E365" s="1247"/>
      <c r="F365" s="1247"/>
      <c r="G365" s="1247"/>
      <c r="H365" s="525" t="s">
        <v>1304</v>
      </c>
      <c r="I365" s="526"/>
      <c r="J365" s="526"/>
      <c r="K365" s="535">
        <v>0.20680000000000001</v>
      </c>
      <c r="L365" s="528"/>
      <c r="M365" s="526"/>
      <c r="N365" s="541">
        <v>155.02000000000001</v>
      </c>
      <c r="O365" s="543">
        <v>-1</v>
      </c>
      <c r="P365" s="573">
        <v>-32.06</v>
      </c>
    </row>
    <row r="366" spans="1:16" ht="22.5" x14ac:dyDescent="0.25">
      <c r="A366" s="540" t="s">
        <v>1744</v>
      </c>
      <c r="B366" s="524" t="s">
        <v>1711</v>
      </c>
      <c r="C366" s="1247" t="s">
        <v>1712</v>
      </c>
      <c r="D366" s="1247"/>
      <c r="E366" s="1247"/>
      <c r="F366" s="1247"/>
      <c r="G366" s="1247"/>
      <c r="H366" s="525" t="s">
        <v>1304</v>
      </c>
      <c r="I366" s="526"/>
      <c r="J366" s="526"/>
      <c r="K366" s="535">
        <v>0.20680000000000001</v>
      </c>
      <c r="L366" s="528"/>
      <c r="M366" s="526"/>
      <c r="N366" s="541">
        <v>368.84</v>
      </c>
      <c r="O366" s="526"/>
      <c r="P366" s="573">
        <v>76.28</v>
      </c>
    </row>
    <row r="367" spans="1:16" x14ac:dyDescent="0.25">
      <c r="A367" s="540"/>
      <c r="B367" s="524"/>
      <c r="C367" s="1247" t="s">
        <v>1155</v>
      </c>
      <c r="D367" s="1247"/>
      <c r="E367" s="1247"/>
      <c r="F367" s="1247"/>
      <c r="G367" s="1247"/>
      <c r="H367" s="525"/>
      <c r="I367" s="526"/>
      <c r="J367" s="526"/>
      <c r="K367" s="526"/>
      <c r="L367" s="528"/>
      <c r="M367" s="526"/>
      <c r="N367" s="528"/>
      <c r="O367" s="526"/>
      <c r="P367" s="529">
        <v>6582.69</v>
      </c>
    </row>
    <row r="368" spans="1:16" x14ac:dyDescent="0.25">
      <c r="A368" s="540"/>
      <c r="B368" s="524" t="s">
        <v>1295</v>
      </c>
      <c r="C368" s="1247" t="s">
        <v>1296</v>
      </c>
      <c r="D368" s="1247"/>
      <c r="E368" s="1247"/>
      <c r="F368" s="1247"/>
      <c r="G368" s="1247"/>
      <c r="H368" s="525" t="s">
        <v>1158</v>
      </c>
      <c r="I368" s="543">
        <v>147</v>
      </c>
      <c r="J368" s="526"/>
      <c r="K368" s="543">
        <v>147</v>
      </c>
      <c r="L368" s="528"/>
      <c r="M368" s="526"/>
      <c r="N368" s="528"/>
      <c r="O368" s="526"/>
      <c r="P368" s="529">
        <v>9676.5499999999993</v>
      </c>
    </row>
    <row r="369" spans="1:16" x14ac:dyDescent="0.25">
      <c r="A369" s="540"/>
      <c r="B369" s="524" t="s">
        <v>1297</v>
      </c>
      <c r="C369" s="1247" t="s">
        <v>1298</v>
      </c>
      <c r="D369" s="1247"/>
      <c r="E369" s="1247"/>
      <c r="F369" s="1247"/>
      <c r="G369" s="1247"/>
      <c r="H369" s="525" t="s">
        <v>1158</v>
      </c>
      <c r="I369" s="543">
        <v>134</v>
      </c>
      <c r="J369" s="526"/>
      <c r="K369" s="543">
        <v>134</v>
      </c>
      <c r="L369" s="528"/>
      <c r="M369" s="526"/>
      <c r="N369" s="528"/>
      <c r="O369" s="526"/>
      <c r="P369" s="529">
        <v>8820.7999999999993</v>
      </c>
    </row>
    <row r="370" spans="1:16" x14ac:dyDescent="0.25">
      <c r="A370" s="556"/>
      <c r="B370" s="557"/>
      <c r="C370" s="1248" t="s">
        <v>1161</v>
      </c>
      <c r="D370" s="1248"/>
      <c r="E370" s="1248"/>
      <c r="F370" s="1248"/>
      <c r="G370" s="1248"/>
      <c r="H370" s="516"/>
      <c r="I370" s="517"/>
      <c r="J370" s="517"/>
      <c r="K370" s="517"/>
      <c r="L370" s="520"/>
      <c r="M370" s="517"/>
      <c r="N370" s="554">
        <v>452321.64</v>
      </c>
      <c r="O370" s="517"/>
      <c r="P370" s="555">
        <v>99510.76</v>
      </c>
    </row>
    <row r="371" spans="1:16" x14ac:dyDescent="0.25">
      <c r="A371" s="558"/>
      <c r="B371" s="559"/>
      <c r="C371" s="559"/>
      <c r="D371" s="559"/>
      <c r="E371" s="559"/>
      <c r="F371" s="559"/>
      <c r="G371" s="559"/>
      <c r="H371" s="560"/>
      <c r="I371" s="561"/>
      <c r="J371" s="561"/>
      <c r="K371" s="561"/>
      <c r="L371" s="562"/>
      <c r="M371" s="561"/>
      <c r="N371" s="562"/>
      <c r="O371" s="561"/>
      <c r="P371" s="563"/>
    </row>
    <row r="372" spans="1:16" ht="22.5" x14ac:dyDescent="0.25">
      <c r="A372" s="514" t="s">
        <v>1198</v>
      </c>
      <c r="B372" s="515" t="s">
        <v>1713</v>
      </c>
      <c r="C372" s="1249" t="s">
        <v>1714</v>
      </c>
      <c r="D372" s="1249"/>
      <c r="E372" s="1249"/>
      <c r="F372" s="1249"/>
      <c r="G372" s="1249"/>
      <c r="H372" s="516" t="s">
        <v>1715</v>
      </c>
      <c r="I372" s="517">
        <v>0.59136</v>
      </c>
      <c r="J372" s="518">
        <v>1</v>
      </c>
      <c r="K372" s="590">
        <v>0.59136</v>
      </c>
      <c r="L372" s="520"/>
      <c r="M372" s="517"/>
      <c r="N372" s="564">
        <v>152834.25</v>
      </c>
      <c r="O372" s="517"/>
      <c r="P372" s="555">
        <v>90380.06</v>
      </c>
    </row>
    <row r="373" spans="1:16" x14ac:dyDescent="0.25">
      <c r="A373" s="556"/>
      <c r="B373" s="557"/>
      <c r="C373" s="1248" t="s">
        <v>1161</v>
      </c>
      <c r="D373" s="1248"/>
      <c r="E373" s="1248"/>
      <c r="F373" s="1248"/>
      <c r="G373" s="1248"/>
      <c r="H373" s="516"/>
      <c r="I373" s="517"/>
      <c r="J373" s="517"/>
      <c r="K373" s="517"/>
      <c r="L373" s="520"/>
      <c r="M373" s="517"/>
      <c r="N373" s="520"/>
      <c r="O373" s="517"/>
      <c r="P373" s="555">
        <v>90380.06</v>
      </c>
    </row>
    <row r="374" spans="1:16" x14ac:dyDescent="0.25">
      <c r="A374" s="558"/>
      <c r="B374" s="559"/>
      <c r="C374" s="559"/>
      <c r="D374" s="559"/>
      <c r="E374" s="559"/>
      <c r="F374" s="559"/>
      <c r="G374" s="559"/>
      <c r="H374" s="560"/>
      <c r="I374" s="561"/>
      <c r="J374" s="561"/>
      <c r="K374" s="561"/>
      <c r="L374" s="562"/>
      <c r="M374" s="561"/>
      <c r="N374" s="562"/>
      <c r="O374" s="561"/>
      <c r="P374" s="563"/>
    </row>
    <row r="375" spans="1:16" x14ac:dyDescent="0.25">
      <c r="A375" s="514" t="s">
        <v>1199</v>
      </c>
      <c r="B375" s="515" t="s">
        <v>1732</v>
      </c>
      <c r="C375" s="1249" t="s">
        <v>1733</v>
      </c>
      <c r="D375" s="1249"/>
      <c r="E375" s="1249"/>
      <c r="F375" s="1249"/>
      <c r="G375" s="1249"/>
      <c r="H375" s="516" t="s">
        <v>1575</v>
      </c>
      <c r="I375" s="517">
        <v>22</v>
      </c>
      <c r="J375" s="518">
        <v>1</v>
      </c>
      <c r="K375" s="518">
        <v>22</v>
      </c>
      <c r="L375" s="520"/>
      <c r="M375" s="517"/>
      <c r="N375" s="564">
        <v>1163.2</v>
      </c>
      <c r="O375" s="517"/>
      <c r="P375" s="555">
        <v>25590.400000000001</v>
      </c>
    </row>
    <row r="376" spans="1:16" x14ac:dyDescent="0.25">
      <c r="A376" s="540" t="s">
        <v>1199</v>
      </c>
      <c r="B376" s="524" t="s">
        <v>1732</v>
      </c>
      <c r="C376" s="1247" t="s">
        <v>1734</v>
      </c>
      <c r="D376" s="1247"/>
      <c r="E376" s="1247"/>
      <c r="F376" s="1247"/>
      <c r="G376" s="1247"/>
      <c r="H376" s="525" t="s">
        <v>1575</v>
      </c>
      <c r="I376" s="543">
        <v>22</v>
      </c>
      <c r="J376" s="526"/>
      <c r="K376" s="543">
        <v>22</v>
      </c>
      <c r="L376" s="528"/>
      <c r="M376" s="536">
        <v>1.19</v>
      </c>
      <c r="N376" s="534">
        <v>1163.2</v>
      </c>
      <c r="O376" s="526"/>
      <c r="P376" s="529">
        <v>25590.400000000001</v>
      </c>
    </row>
    <row r="377" spans="1:16" ht="22.5" x14ac:dyDescent="0.25">
      <c r="A377" s="540" t="s">
        <v>1745</v>
      </c>
      <c r="B377" s="524" t="s">
        <v>1736</v>
      </c>
      <c r="C377" s="1247" t="s">
        <v>1303</v>
      </c>
      <c r="D377" s="1247"/>
      <c r="E377" s="1247"/>
      <c r="F377" s="1247"/>
      <c r="G377" s="1247"/>
      <c r="H377" s="525" t="s">
        <v>1304</v>
      </c>
      <c r="I377" s="526"/>
      <c r="J377" s="526"/>
      <c r="K377" s="535">
        <v>5.21E-2</v>
      </c>
      <c r="L377" s="528"/>
      <c r="M377" s="526"/>
      <c r="N377" s="541">
        <v>155.02000000000001</v>
      </c>
      <c r="O377" s="543">
        <v>-1</v>
      </c>
      <c r="P377" s="573">
        <v>-8.08</v>
      </c>
    </row>
    <row r="378" spans="1:16" ht="22.5" x14ac:dyDescent="0.25">
      <c r="A378" s="540" t="s">
        <v>1746</v>
      </c>
      <c r="B378" s="524" t="s">
        <v>1738</v>
      </c>
      <c r="C378" s="1247" t="s">
        <v>1721</v>
      </c>
      <c r="D378" s="1247"/>
      <c r="E378" s="1247"/>
      <c r="F378" s="1247"/>
      <c r="G378" s="1247"/>
      <c r="H378" s="525" t="s">
        <v>1304</v>
      </c>
      <c r="I378" s="526"/>
      <c r="J378" s="526"/>
      <c r="K378" s="535">
        <v>5.21E-2</v>
      </c>
      <c r="L378" s="528"/>
      <c r="M378" s="526"/>
      <c r="N378" s="541">
        <v>349.75</v>
      </c>
      <c r="O378" s="526"/>
      <c r="P378" s="573">
        <v>18.22</v>
      </c>
    </row>
    <row r="379" spans="1:16" x14ac:dyDescent="0.25">
      <c r="A379" s="556"/>
      <c r="B379" s="557"/>
      <c r="C379" s="1248" t="s">
        <v>1161</v>
      </c>
      <c r="D379" s="1248"/>
      <c r="E379" s="1248"/>
      <c r="F379" s="1248"/>
      <c r="G379" s="1248"/>
      <c r="H379" s="516"/>
      <c r="I379" s="517"/>
      <c r="J379" s="517"/>
      <c r="K379" s="517"/>
      <c r="L379" s="520"/>
      <c r="M379" s="517"/>
      <c r="N379" s="520"/>
      <c r="O379" s="517"/>
      <c r="P379" s="555">
        <v>25600.54</v>
      </c>
    </row>
    <row r="380" spans="1:16" x14ac:dyDescent="0.25">
      <c r="A380" s="558"/>
      <c r="B380" s="559"/>
      <c r="C380" s="559"/>
      <c r="D380" s="559"/>
      <c r="E380" s="559"/>
      <c r="F380" s="559"/>
      <c r="G380" s="559"/>
      <c r="H380" s="560"/>
      <c r="I380" s="561"/>
      <c r="J380" s="561"/>
      <c r="K380" s="561"/>
      <c r="L380" s="562"/>
      <c r="M380" s="561"/>
      <c r="N380" s="562"/>
      <c r="O380" s="561"/>
      <c r="P380" s="563"/>
    </row>
    <row r="381" spans="1:16" x14ac:dyDescent="0.25">
      <c r="A381" s="514" t="s">
        <v>1200</v>
      </c>
      <c r="B381" s="515" t="s">
        <v>1695</v>
      </c>
      <c r="C381" s="1249" t="s">
        <v>1696</v>
      </c>
      <c r="D381" s="1249"/>
      <c r="E381" s="1249"/>
      <c r="F381" s="1249"/>
      <c r="G381" s="1249"/>
      <c r="H381" s="516" t="s">
        <v>1697</v>
      </c>
      <c r="I381" s="517">
        <v>0.08</v>
      </c>
      <c r="J381" s="518">
        <v>1</v>
      </c>
      <c r="K381" s="570">
        <v>0.08</v>
      </c>
      <c r="L381" s="520"/>
      <c r="M381" s="517"/>
      <c r="N381" s="521"/>
      <c r="O381" s="517"/>
      <c r="P381" s="522"/>
    </row>
    <row r="382" spans="1:16" x14ac:dyDescent="0.25">
      <c r="A382" s="523"/>
      <c r="B382" s="524" t="s">
        <v>23</v>
      </c>
      <c r="C382" s="1247" t="s">
        <v>1203</v>
      </c>
      <c r="D382" s="1247"/>
      <c r="E382" s="1247"/>
      <c r="F382" s="1247"/>
      <c r="G382" s="1247"/>
      <c r="H382" s="525" t="s">
        <v>1148</v>
      </c>
      <c r="I382" s="526"/>
      <c r="J382" s="526"/>
      <c r="K382" s="535">
        <v>7.6128</v>
      </c>
      <c r="L382" s="528"/>
      <c r="M382" s="526"/>
      <c r="N382" s="528"/>
      <c r="O382" s="526"/>
      <c r="P382" s="529">
        <v>2107.3000000000002</v>
      </c>
    </row>
    <row r="383" spans="1:16" x14ac:dyDescent="0.25">
      <c r="A383" s="530"/>
      <c r="B383" s="524" t="s">
        <v>1285</v>
      </c>
      <c r="C383" s="1247" t="s">
        <v>1286</v>
      </c>
      <c r="D383" s="1247"/>
      <c r="E383" s="1247"/>
      <c r="F383" s="1247"/>
      <c r="G383" s="1247"/>
      <c r="H383" s="525" t="s">
        <v>1148</v>
      </c>
      <c r="I383" s="536">
        <v>95.16</v>
      </c>
      <c r="J383" s="526"/>
      <c r="K383" s="535">
        <v>7.6128</v>
      </c>
      <c r="L383" s="532"/>
      <c r="M383" s="533"/>
      <c r="N383" s="534">
        <v>276.81</v>
      </c>
      <c r="O383" s="526"/>
      <c r="P383" s="529">
        <v>2107.3000000000002</v>
      </c>
    </row>
    <row r="384" spans="1:16" x14ac:dyDescent="0.25">
      <c r="A384" s="523"/>
      <c r="B384" s="524" t="s">
        <v>28</v>
      </c>
      <c r="C384" s="1247" t="s">
        <v>132</v>
      </c>
      <c r="D384" s="1247"/>
      <c r="E384" s="1247"/>
      <c r="F384" s="1247"/>
      <c r="G384" s="1247"/>
      <c r="H384" s="525"/>
      <c r="I384" s="526"/>
      <c r="J384" s="526"/>
      <c r="K384" s="526"/>
      <c r="L384" s="528"/>
      <c r="M384" s="526"/>
      <c r="N384" s="528"/>
      <c r="O384" s="526"/>
      <c r="P384" s="573">
        <v>710.29</v>
      </c>
    </row>
    <row r="385" spans="1:16" x14ac:dyDescent="0.25">
      <c r="A385" s="523"/>
      <c r="B385" s="524"/>
      <c r="C385" s="1247" t="s">
        <v>1147</v>
      </c>
      <c r="D385" s="1247"/>
      <c r="E385" s="1247"/>
      <c r="F385" s="1247"/>
      <c r="G385" s="1247"/>
      <c r="H385" s="525" t="s">
        <v>1148</v>
      </c>
      <c r="I385" s="526"/>
      <c r="J385" s="526"/>
      <c r="K385" s="535">
        <v>0.86319999999999997</v>
      </c>
      <c r="L385" s="528"/>
      <c r="M385" s="526"/>
      <c r="N385" s="528"/>
      <c r="O385" s="526"/>
      <c r="P385" s="573">
        <v>286.41000000000003</v>
      </c>
    </row>
    <row r="386" spans="1:16" x14ac:dyDescent="0.25">
      <c r="A386" s="530"/>
      <c r="B386" s="524" t="s">
        <v>1698</v>
      </c>
      <c r="C386" s="1247" t="s">
        <v>1699</v>
      </c>
      <c r="D386" s="1247"/>
      <c r="E386" s="1247"/>
      <c r="F386" s="1247"/>
      <c r="G386" s="1247"/>
      <c r="H386" s="525" t="s">
        <v>1151</v>
      </c>
      <c r="I386" s="543">
        <v>9</v>
      </c>
      <c r="J386" s="526"/>
      <c r="K386" s="536">
        <v>0.72</v>
      </c>
      <c r="L386" s="538">
        <v>647.30999999999995</v>
      </c>
      <c r="M386" s="539">
        <v>1.24</v>
      </c>
      <c r="N386" s="534">
        <v>802.66</v>
      </c>
      <c r="O386" s="526"/>
      <c r="P386" s="529">
        <v>577.91999999999996</v>
      </c>
    </row>
    <row r="387" spans="1:16" x14ac:dyDescent="0.25">
      <c r="A387" s="540"/>
      <c r="B387" s="524" t="s">
        <v>1208</v>
      </c>
      <c r="C387" s="1247" t="s">
        <v>1209</v>
      </c>
      <c r="D387" s="1247"/>
      <c r="E387" s="1247"/>
      <c r="F387" s="1247"/>
      <c r="G387" s="1247"/>
      <c r="H387" s="525" t="s">
        <v>1148</v>
      </c>
      <c r="I387" s="543">
        <v>9</v>
      </c>
      <c r="J387" s="526"/>
      <c r="K387" s="536">
        <v>0.72</v>
      </c>
      <c r="L387" s="528"/>
      <c r="M387" s="526"/>
      <c r="N387" s="541">
        <v>325.38</v>
      </c>
      <c r="O387" s="526"/>
      <c r="P387" s="573">
        <v>234.27</v>
      </c>
    </row>
    <row r="388" spans="1:16" x14ac:dyDescent="0.25">
      <c r="A388" s="530"/>
      <c r="B388" s="524" t="s">
        <v>1443</v>
      </c>
      <c r="C388" s="1247" t="s">
        <v>1444</v>
      </c>
      <c r="D388" s="1247"/>
      <c r="E388" s="1247"/>
      <c r="F388" s="1247"/>
      <c r="G388" s="1247"/>
      <c r="H388" s="525" t="s">
        <v>1151</v>
      </c>
      <c r="I388" s="536">
        <v>0.62</v>
      </c>
      <c r="J388" s="526"/>
      <c r="K388" s="535">
        <v>4.9599999999999998E-2</v>
      </c>
      <c r="L388" s="532"/>
      <c r="M388" s="533"/>
      <c r="N388" s="534">
        <v>1550.39</v>
      </c>
      <c r="O388" s="526"/>
      <c r="P388" s="529">
        <v>76.900000000000006</v>
      </c>
    </row>
    <row r="389" spans="1:16" x14ac:dyDescent="0.25">
      <c r="A389" s="540"/>
      <c r="B389" s="524" t="s">
        <v>1152</v>
      </c>
      <c r="C389" s="1247" t="s">
        <v>1153</v>
      </c>
      <c r="D389" s="1247"/>
      <c r="E389" s="1247"/>
      <c r="F389" s="1247"/>
      <c r="G389" s="1247"/>
      <c r="H389" s="525" t="s">
        <v>1148</v>
      </c>
      <c r="I389" s="536">
        <v>0.62</v>
      </c>
      <c r="J389" s="526"/>
      <c r="K389" s="535">
        <v>4.9599999999999998E-2</v>
      </c>
      <c r="L389" s="528"/>
      <c r="M389" s="526"/>
      <c r="N389" s="541">
        <v>437.08</v>
      </c>
      <c r="O389" s="526"/>
      <c r="P389" s="573">
        <v>21.68</v>
      </c>
    </row>
    <row r="390" spans="1:16" x14ac:dyDescent="0.25">
      <c r="A390" s="530"/>
      <c r="B390" s="524" t="s">
        <v>1445</v>
      </c>
      <c r="C390" s="1247" t="s">
        <v>1446</v>
      </c>
      <c r="D390" s="1247"/>
      <c r="E390" s="1247"/>
      <c r="F390" s="1247"/>
      <c r="G390" s="1247"/>
      <c r="H390" s="525" t="s">
        <v>1151</v>
      </c>
      <c r="I390" s="536">
        <v>1.17</v>
      </c>
      <c r="J390" s="526"/>
      <c r="K390" s="535">
        <v>9.3600000000000003E-2</v>
      </c>
      <c r="L390" s="538">
        <v>477.92</v>
      </c>
      <c r="M390" s="539">
        <v>1.24</v>
      </c>
      <c r="N390" s="534">
        <v>592.62</v>
      </c>
      <c r="O390" s="526"/>
      <c r="P390" s="529">
        <v>55.47</v>
      </c>
    </row>
    <row r="391" spans="1:16" x14ac:dyDescent="0.25">
      <c r="A391" s="540"/>
      <c r="B391" s="524" t="s">
        <v>1208</v>
      </c>
      <c r="C391" s="1247" t="s">
        <v>1209</v>
      </c>
      <c r="D391" s="1247"/>
      <c r="E391" s="1247"/>
      <c r="F391" s="1247"/>
      <c r="G391" s="1247"/>
      <c r="H391" s="525" t="s">
        <v>1148</v>
      </c>
      <c r="I391" s="536">
        <v>1.17</v>
      </c>
      <c r="J391" s="526"/>
      <c r="K391" s="535">
        <v>9.3600000000000003E-2</v>
      </c>
      <c r="L391" s="528"/>
      <c r="M391" s="526"/>
      <c r="N391" s="541">
        <v>325.38</v>
      </c>
      <c r="O391" s="526"/>
      <c r="P391" s="573">
        <v>30.46</v>
      </c>
    </row>
    <row r="392" spans="1:16" x14ac:dyDescent="0.25">
      <c r="A392" s="523"/>
      <c r="B392" s="524" t="s">
        <v>36</v>
      </c>
      <c r="C392" s="1247" t="s">
        <v>134</v>
      </c>
      <c r="D392" s="1247"/>
      <c r="E392" s="1247"/>
      <c r="F392" s="1247"/>
      <c r="G392" s="1247"/>
      <c r="H392" s="525"/>
      <c r="I392" s="526"/>
      <c r="J392" s="526"/>
      <c r="K392" s="526"/>
      <c r="L392" s="528"/>
      <c r="M392" s="526"/>
      <c r="N392" s="528"/>
      <c r="O392" s="526"/>
      <c r="P392" s="529">
        <v>26339.35</v>
      </c>
    </row>
    <row r="393" spans="1:16" x14ac:dyDescent="0.25">
      <c r="A393" s="530"/>
      <c r="B393" s="524" t="s">
        <v>1700</v>
      </c>
      <c r="C393" s="1247" t="s">
        <v>1701</v>
      </c>
      <c r="D393" s="1247"/>
      <c r="E393" s="1247"/>
      <c r="F393" s="1247"/>
      <c r="G393" s="1247"/>
      <c r="H393" s="525" t="s">
        <v>1244</v>
      </c>
      <c r="I393" s="527">
        <v>10.706</v>
      </c>
      <c r="J393" s="526"/>
      <c r="K393" s="537">
        <v>0.85648000000000002</v>
      </c>
      <c r="L393" s="538">
        <v>151.93</v>
      </c>
      <c r="M393" s="575">
        <v>1.2</v>
      </c>
      <c r="N393" s="534">
        <v>182.32</v>
      </c>
      <c r="O393" s="526"/>
      <c r="P393" s="529">
        <v>156.15</v>
      </c>
    </row>
    <row r="394" spans="1:16" x14ac:dyDescent="0.25">
      <c r="A394" s="530"/>
      <c r="B394" s="524" t="s">
        <v>1702</v>
      </c>
      <c r="C394" s="1247" t="s">
        <v>1703</v>
      </c>
      <c r="D394" s="1247"/>
      <c r="E394" s="1247"/>
      <c r="F394" s="1247"/>
      <c r="G394" s="1247"/>
      <c r="H394" s="525" t="s">
        <v>1575</v>
      </c>
      <c r="I394" s="543">
        <v>100</v>
      </c>
      <c r="J394" s="526"/>
      <c r="K394" s="543">
        <v>8</v>
      </c>
      <c r="L394" s="542">
        <v>2417.39</v>
      </c>
      <c r="M394" s="539">
        <v>1.0900000000000001</v>
      </c>
      <c r="N394" s="534">
        <v>2634.96</v>
      </c>
      <c r="O394" s="526"/>
      <c r="P394" s="529">
        <v>21079.68</v>
      </c>
    </row>
    <row r="395" spans="1:16" x14ac:dyDescent="0.25">
      <c r="A395" s="530"/>
      <c r="B395" s="524" t="s">
        <v>1704</v>
      </c>
      <c r="C395" s="1247" t="s">
        <v>1705</v>
      </c>
      <c r="D395" s="1247"/>
      <c r="E395" s="1247"/>
      <c r="F395" s="1247"/>
      <c r="G395" s="1247"/>
      <c r="H395" s="525" t="s">
        <v>1575</v>
      </c>
      <c r="I395" s="543">
        <v>200</v>
      </c>
      <c r="J395" s="526"/>
      <c r="K395" s="543">
        <v>16</v>
      </c>
      <c r="L395" s="538">
        <v>279.8</v>
      </c>
      <c r="M395" s="539">
        <v>1.1399999999999999</v>
      </c>
      <c r="N395" s="534">
        <v>318.97000000000003</v>
      </c>
      <c r="O395" s="526"/>
      <c r="P395" s="529">
        <v>5103.5200000000004</v>
      </c>
    </row>
    <row r="396" spans="1:16" x14ac:dyDescent="0.25">
      <c r="A396" s="544" t="s">
        <v>1239</v>
      </c>
      <c r="B396" s="545" t="s">
        <v>1706</v>
      </c>
      <c r="C396" s="1250" t="s">
        <v>1707</v>
      </c>
      <c r="D396" s="1250"/>
      <c r="E396" s="1250"/>
      <c r="F396" s="1250"/>
      <c r="G396" s="1250"/>
      <c r="H396" s="546" t="s">
        <v>1575</v>
      </c>
      <c r="I396" s="547">
        <v>100</v>
      </c>
      <c r="J396" s="548"/>
      <c r="K396" s="547">
        <v>8</v>
      </c>
      <c r="L396" s="550"/>
      <c r="M396" s="548"/>
      <c r="N396" s="550"/>
      <c r="O396" s="548"/>
      <c r="P396" s="551"/>
    </row>
    <row r="397" spans="1:16" x14ac:dyDescent="0.25">
      <c r="A397" s="544" t="s">
        <v>1239</v>
      </c>
      <c r="B397" s="545" t="s">
        <v>1708</v>
      </c>
      <c r="C397" s="1250" t="s">
        <v>1709</v>
      </c>
      <c r="D397" s="1250"/>
      <c r="E397" s="1250"/>
      <c r="F397" s="1250"/>
      <c r="G397" s="1250"/>
      <c r="H397" s="546" t="s">
        <v>1575</v>
      </c>
      <c r="I397" s="547">
        <v>100</v>
      </c>
      <c r="J397" s="548"/>
      <c r="K397" s="547">
        <v>8</v>
      </c>
      <c r="L397" s="550"/>
      <c r="M397" s="548"/>
      <c r="N397" s="550"/>
      <c r="O397" s="548"/>
      <c r="P397" s="551"/>
    </row>
    <row r="398" spans="1:16" x14ac:dyDescent="0.25">
      <c r="A398" s="552"/>
      <c r="B398" s="553"/>
      <c r="C398" s="1248" t="s">
        <v>1154</v>
      </c>
      <c r="D398" s="1248"/>
      <c r="E398" s="1248"/>
      <c r="F398" s="1248"/>
      <c r="G398" s="1248"/>
      <c r="H398" s="516"/>
      <c r="I398" s="517"/>
      <c r="J398" s="517"/>
      <c r="K398" s="517"/>
      <c r="L398" s="520"/>
      <c r="M398" s="517"/>
      <c r="N398" s="554"/>
      <c r="O398" s="517"/>
      <c r="P398" s="555">
        <v>29443.35</v>
      </c>
    </row>
    <row r="399" spans="1:16" ht="22.5" x14ac:dyDescent="0.25">
      <c r="A399" s="540" t="s">
        <v>1408</v>
      </c>
      <c r="B399" s="524" t="s">
        <v>1710</v>
      </c>
      <c r="C399" s="1247" t="s">
        <v>1303</v>
      </c>
      <c r="D399" s="1247"/>
      <c r="E399" s="1247"/>
      <c r="F399" s="1247"/>
      <c r="G399" s="1247"/>
      <c r="H399" s="525" t="s">
        <v>1304</v>
      </c>
      <c r="I399" s="526"/>
      <c r="J399" s="526"/>
      <c r="K399" s="535">
        <v>7.5200000000000003E-2</v>
      </c>
      <c r="L399" s="528"/>
      <c r="M399" s="526"/>
      <c r="N399" s="541">
        <v>155.02000000000001</v>
      </c>
      <c r="O399" s="543">
        <v>-1</v>
      </c>
      <c r="P399" s="573">
        <v>-11.66</v>
      </c>
    </row>
    <row r="400" spans="1:16" ht="22.5" x14ac:dyDescent="0.25">
      <c r="A400" s="540" t="s">
        <v>1409</v>
      </c>
      <c r="B400" s="524" t="s">
        <v>1711</v>
      </c>
      <c r="C400" s="1247" t="s">
        <v>1712</v>
      </c>
      <c r="D400" s="1247"/>
      <c r="E400" s="1247"/>
      <c r="F400" s="1247"/>
      <c r="G400" s="1247"/>
      <c r="H400" s="525" t="s">
        <v>1304</v>
      </c>
      <c r="I400" s="526"/>
      <c r="J400" s="526"/>
      <c r="K400" s="535">
        <v>7.5200000000000003E-2</v>
      </c>
      <c r="L400" s="528"/>
      <c r="M400" s="526"/>
      <c r="N400" s="541">
        <v>368.84</v>
      </c>
      <c r="O400" s="526"/>
      <c r="P400" s="573">
        <v>27.74</v>
      </c>
    </row>
    <row r="401" spans="1:16" x14ac:dyDescent="0.25">
      <c r="A401" s="540"/>
      <c r="B401" s="524"/>
      <c r="C401" s="1247" t="s">
        <v>1155</v>
      </c>
      <c r="D401" s="1247"/>
      <c r="E401" s="1247"/>
      <c r="F401" s="1247"/>
      <c r="G401" s="1247"/>
      <c r="H401" s="525"/>
      <c r="I401" s="526"/>
      <c r="J401" s="526"/>
      <c r="K401" s="526"/>
      <c r="L401" s="528"/>
      <c r="M401" s="526"/>
      <c r="N401" s="528"/>
      <c r="O401" s="526"/>
      <c r="P401" s="529">
        <v>2393.71</v>
      </c>
    </row>
    <row r="402" spans="1:16" x14ac:dyDescent="0.25">
      <c r="A402" s="540"/>
      <c r="B402" s="524" t="s">
        <v>1295</v>
      </c>
      <c r="C402" s="1247" t="s">
        <v>1296</v>
      </c>
      <c r="D402" s="1247"/>
      <c r="E402" s="1247"/>
      <c r="F402" s="1247"/>
      <c r="G402" s="1247"/>
      <c r="H402" s="525" t="s">
        <v>1158</v>
      </c>
      <c r="I402" s="543">
        <v>147</v>
      </c>
      <c r="J402" s="526"/>
      <c r="K402" s="543">
        <v>147</v>
      </c>
      <c r="L402" s="528"/>
      <c r="M402" s="526"/>
      <c r="N402" s="528"/>
      <c r="O402" s="526"/>
      <c r="P402" s="529">
        <v>3518.75</v>
      </c>
    </row>
    <row r="403" spans="1:16" x14ac:dyDescent="0.25">
      <c r="A403" s="540"/>
      <c r="B403" s="524" t="s">
        <v>1297</v>
      </c>
      <c r="C403" s="1247" t="s">
        <v>1298</v>
      </c>
      <c r="D403" s="1247"/>
      <c r="E403" s="1247"/>
      <c r="F403" s="1247"/>
      <c r="G403" s="1247"/>
      <c r="H403" s="525" t="s">
        <v>1158</v>
      </c>
      <c r="I403" s="543">
        <v>134</v>
      </c>
      <c r="J403" s="526"/>
      <c r="K403" s="543">
        <v>134</v>
      </c>
      <c r="L403" s="528"/>
      <c r="M403" s="526"/>
      <c r="N403" s="528"/>
      <c r="O403" s="526"/>
      <c r="P403" s="529">
        <v>3207.57</v>
      </c>
    </row>
    <row r="404" spans="1:16" x14ac:dyDescent="0.25">
      <c r="A404" s="556"/>
      <c r="B404" s="557"/>
      <c r="C404" s="1248" t="s">
        <v>1161</v>
      </c>
      <c r="D404" s="1248"/>
      <c r="E404" s="1248"/>
      <c r="F404" s="1248"/>
      <c r="G404" s="1248"/>
      <c r="H404" s="516"/>
      <c r="I404" s="517"/>
      <c r="J404" s="517"/>
      <c r="K404" s="517"/>
      <c r="L404" s="520"/>
      <c r="M404" s="517"/>
      <c r="N404" s="554">
        <v>452321.88</v>
      </c>
      <c r="O404" s="517"/>
      <c r="P404" s="555">
        <v>36185.75</v>
      </c>
    </row>
    <row r="405" spans="1:16" x14ac:dyDescent="0.25">
      <c r="A405" s="558"/>
      <c r="B405" s="559"/>
      <c r="C405" s="559"/>
      <c r="D405" s="559"/>
      <c r="E405" s="559"/>
      <c r="F405" s="559"/>
      <c r="G405" s="559"/>
      <c r="H405" s="560"/>
      <c r="I405" s="561"/>
      <c r="J405" s="561"/>
      <c r="K405" s="561"/>
      <c r="L405" s="562"/>
      <c r="M405" s="561"/>
      <c r="N405" s="562"/>
      <c r="O405" s="561"/>
      <c r="P405" s="563"/>
    </row>
    <row r="406" spans="1:16" ht="22.5" x14ac:dyDescent="0.25">
      <c r="A406" s="514" t="s">
        <v>1214</v>
      </c>
      <c r="B406" s="515" t="s">
        <v>1713</v>
      </c>
      <c r="C406" s="1249" t="s">
        <v>1714</v>
      </c>
      <c r="D406" s="1249"/>
      <c r="E406" s="1249"/>
      <c r="F406" s="1249"/>
      <c r="G406" s="1249"/>
      <c r="H406" s="516" t="s">
        <v>1715</v>
      </c>
      <c r="I406" s="517">
        <v>0.24063999999999999</v>
      </c>
      <c r="J406" s="518">
        <v>1</v>
      </c>
      <c r="K406" s="590">
        <v>0.24063999999999999</v>
      </c>
      <c r="L406" s="520"/>
      <c r="M406" s="517"/>
      <c r="N406" s="564">
        <v>152834.25</v>
      </c>
      <c r="O406" s="517"/>
      <c r="P406" s="555">
        <v>36778.03</v>
      </c>
    </row>
    <row r="407" spans="1:16" x14ac:dyDescent="0.25">
      <c r="A407" s="556"/>
      <c r="B407" s="557"/>
      <c r="C407" s="1248" t="s">
        <v>1161</v>
      </c>
      <c r="D407" s="1248"/>
      <c r="E407" s="1248"/>
      <c r="F407" s="1248"/>
      <c r="G407" s="1248"/>
      <c r="H407" s="516"/>
      <c r="I407" s="517"/>
      <c r="J407" s="517"/>
      <c r="K407" s="517"/>
      <c r="L407" s="520"/>
      <c r="M407" s="517"/>
      <c r="N407" s="520"/>
      <c r="O407" s="517"/>
      <c r="P407" s="555">
        <v>36778.03</v>
      </c>
    </row>
    <row r="408" spans="1:16" x14ac:dyDescent="0.25">
      <c r="A408" s="558"/>
      <c r="B408" s="559"/>
      <c r="C408" s="559"/>
      <c r="D408" s="559"/>
      <c r="E408" s="559"/>
      <c r="F408" s="559"/>
      <c r="G408" s="559"/>
      <c r="H408" s="560"/>
      <c r="I408" s="561"/>
      <c r="J408" s="561"/>
      <c r="K408" s="561"/>
      <c r="L408" s="562"/>
      <c r="M408" s="561"/>
      <c r="N408" s="562"/>
      <c r="O408" s="561"/>
      <c r="P408" s="563"/>
    </row>
    <row r="409" spans="1:16" x14ac:dyDescent="0.25">
      <c r="A409" s="514" t="s">
        <v>1227</v>
      </c>
      <c r="B409" s="515" t="s">
        <v>1732</v>
      </c>
      <c r="C409" s="1249" t="s">
        <v>1733</v>
      </c>
      <c r="D409" s="1249"/>
      <c r="E409" s="1249"/>
      <c r="F409" s="1249"/>
      <c r="G409" s="1249"/>
      <c r="H409" s="516" t="s">
        <v>1575</v>
      </c>
      <c r="I409" s="517">
        <v>8</v>
      </c>
      <c r="J409" s="518">
        <v>1</v>
      </c>
      <c r="K409" s="518">
        <v>8</v>
      </c>
      <c r="L409" s="520"/>
      <c r="M409" s="517"/>
      <c r="N409" s="564">
        <v>1163.2</v>
      </c>
      <c r="O409" s="517"/>
      <c r="P409" s="555">
        <v>9305.6</v>
      </c>
    </row>
    <row r="410" spans="1:16" x14ac:dyDescent="0.25">
      <c r="A410" s="540" t="s">
        <v>1227</v>
      </c>
      <c r="B410" s="524" t="s">
        <v>1732</v>
      </c>
      <c r="C410" s="1247" t="s">
        <v>1734</v>
      </c>
      <c r="D410" s="1247"/>
      <c r="E410" s="1247"/>
      <c r="F410" s="1247"/>
      <c r="G410" s="1247"/>
      <c r="H410" s="525" t="s">
        <v>1575</v>
      </c>
      <c r="I410" s="543">
        <v>8</v>
      </c>
      <c r="J410" s="526"/>
      <c r="K410" s="543">
        <v>8</v>
      </c>
      <c r="L410" s="541">
        <v>977.48</v>
      </c>
      <c r="M410" s="536">
        <v>1.19</v>
      </c>
      <c r="N410" s="534">
        <v>1163.2</v>
      </c>
      <c r="O410" s="526"/>
      <c r="P410" s="529">
        <v>9305.6</v>
      </c>
    </row>
    <row r="411" spans="1:16" ht="22.5" x14ac:dyDescent="0.25">
      <c r="A411" s="540" t="s">
        <v>1410</v>
      </c>
      <c r="B411" s="524" t="s">
        <v>1736</v>
      </c>
      <c r="C411" s="1247" t="s">
        <v>1303</v>
      </c>
      <c r="D411" s="1247"/>
      <c r="E411" s="1247"/>
      <c r="F411" s="1247"/>
      <c r="G411" s="1247"/>
      <c r="H411" s="525" t="s">
        <v>1304</v>
      </c>
      <c r="I411" s="526"/>
      <c r="J411" s="526"/>
      <c r="K411" s="527">
        <v>1.9E-2</v>
      </c>
      <c r="L411" s="528"/>
      <c r="M411" s="526"/>
      <c r="N411" s="541">
        <v>155.02000000000001</v>
      </c>
      <c r="O411" s="543">
        <v>-1</v>
      </c>
      <c r="P411" s="573">
        <v>-2.95</v>
      </c>
    </row>
    <row r="412" spans="1:16" ht="22.5" x14ac:dyDescent="0.25">
      <c r="A412" s="540" t="s">
        <v>1411</v>
      </c>
      <c r="B412" s="524" t="s">
        <v>1738</v>
      </c>
      <c r="C412" s="1247" t="s">
        <v>1721</v>
      </c>
      <c r="D412" s="1247"/>
      <c r="E412" s="1247"/>
      <c r="F412" s="1247"/>
      <c r="G412" s="1247"/>
      <c r="H412" s="525" t="s">
        <v>1304</v>
      </c>
      <c r="I412" s="526"/>
      <c r="J412" s="526"/>
      <c r="K412" s="527">
        <v>1.9E-2</v>
      </c>
      <c r="L412" s="528"/>
      <c r="M412" s="526"/>
      <c r="N412" s="541">
        <v>349.75</v>
      </c>
      <c r="O412" s="526"/>
      <c r="P412" s="573">
        <v>6.65</v>
      </c>
    </row>
    <row r="413" spans="1:16" x14ac:dyDescent="0.25">
      <c r="A413" s="556"/>
      <c r="B413" s="557"/>
      <c r="C413" s="1248" t="s">
        <v>1161</v>
      </c>
      <c r="D413" s="1248"/>
      <c r="E413" s="1248"/>
      <c r="F413" s="1248"/>
      <c r="G413" s="1248"/>
      <c r="H413" s="516"/>
      <c r="I413" s="517"/>
      <c r="J413" s="517"/>
      <c r="K413" s="517"/>
      <c r="L413" s="520"/>
      <c r="M413" s="517"/>
      <c r="N413" s="520"/>
      <c r="O413" s="517"/>
      <c r="P413" s="555">
        <v>9309.2999999999993</v>
      </c>
    </row>
    <row r="414" spans="1:16" x14ac:dyDescent="0.25">
      <c r="A414" s="558"/>
      <c r="B414" s="559"/>
      <c r="C414" s="559"/>
      <c r="D414" s="559"/>
      <c r="E414" s="559"/>
      <c r="F414" s="559"/>
      <c r="G414" s="559"/>
      <c r="H414" s="560"/>
      <c r="I414" s="561"/>
      <c r="J414" s="561"/>
      <c r="K414" s="561"/>
      <c r="L414" s="562"/>
      <c r="M414" s="561"/>
      <c r="N414" s="562"/>
      <c r="O414" s="561"/>
      <c r="P414" s="563"/>
    </row>
    <row r="415" spans="1:16" x14ac:dyDescent="0.25">
      <c r="A415" s="514" t="s">
        <v>1228</v>
      </c>
      <c r="B415" s="515" t="s">
        <v>1695</v>
      </c>
      <c r="C415" s="1249" t="s">
        <v>1696</v>
      </c>
      <c r="D415" s="1249"/>
      <c r="E415" s="1249"/>
      <c r="F415" s="1249"/>
      <c r="G415" s="1249"/>
      <c r="H415" s="516" t="s">
        <v>1697</v>
      </c>
      <c r="I415" s="517">
        <v>0.02</v>
      </c>
      <c r="J415" s="518">
        <v>1</v>
      </c>
      <c r="K415" s="570">
        <v>0.02</v>
      </c>
      <c r="L415" s="520"/>
      <c r="M415" s="517"/>
      <c r="N415" s="521"/>
      <c r="O415" s="517"/>
      <c r="P415" s="522"/>
    </row>
    <row r="416" spans="1:16" x14ac:dyDescent="0.25">
      <c r="A416" s="523"/>
      <c r="B416" s="524" t="s">
        <v>23</v>
      </c>
      <c r="C416" s="1247" t="s">
        <v>1203</v>
      </c>
      <c r="D416" s="1247"/>
      <c r="E416" s="1247"/>
      <c r="F416" s="1247"/>
      <c r="G416" s="1247"/>
      <c r="H416" s="525" t="s">
        <v>1148</v>
      </c>
      <c r="I416" s="526"/>
      <c r="J416" s="526"/>
      <c r="K416" s="535">
        <v>1.9032</v>
      </c>
      <c r="L416" s="528"/>
      <c r="M416" s="526"/>
      <c r="N416" s="528"/>
      <c r="O416" s="526"/>
      <c r="P416" s="573">
        <v>526.82000000000005</v>
      </c>
    </row>
    <row r="417" spans="1:16" x14ac:dyDescent="0.25">
      <c r="A417" s="530"/>
      <c r="B417" s="524" t="s">
        <v>1285</v>
      </c>
      <c r="C417" s="1247" t="s">
        <v>1286</v>
      </c>
      <c r="D417" s="1247"/>
      <c r="E417" s="1247"/>
      <c r="F417" s="1247"/>
      <c r="G417" s="1247"/>
      <c r="H417" s="525" t="s">
        <v>1148</v>
      </c>
      <c r="I417" s="536">
        <v>95.16</v>
      </c>
      <c r="J417" s="526"/>
      <c r="K417" s="535">
        <v>1.9032</v>
      </c>
      <c r="L417" s="532"/>
      <c r="M417" s="533"/>
      <c r="N417" s="534">
        <v>276.81</v>
      </c>
      <c r="O417" s="526"/>
      <c r="P417" s="529">
        <v>526.82000000000005</v>
      </c>
    </row>
    <row r="418" spans="1:16" x14ac:dyDescent="0.25">
      <c r="A418" s="523"/>
      <c r="B418" s="524" t="s">
        <v>28</v>
      </c>
      <c r="C418" s="1247" t="s">
        <v>132</v>
      </c>
      <c r="D418" s="1247"/>
      <c r="E418" s="1247"/>
      <c r="F418" s="1247"/>
      <c r="G418" s="1247"/>
      <c r="H418" s="525"/>
      <c r="I418" s="526"/>
      <c r="J418" s="526"/>
      <c r="K418" s="526"/>
      <c r="L418" s="528"/>
      <c r="M418" s="526"/>
      <c r="N418" s="528"/>
      <c r="O418" s="526"/>
      <c r="P418" s="573">
        <v>177.57</v>
      </c>
    </row>
    <row r="419" spans="1:16" x14ac:dyDescent="0.25">
      <c r="A419" s="523"/>
      <c r="B419" s="524"/>
      <c r="C419" s="1247" t="s">
        <v>1147</v>
      </c>
      <c r="D419" s="1247"/>
      <c r="E419" s="1247"/>
      <c r="F419" s="1247"/>
      <c r="G419" s="1247"/>
      <c r="H419" s="525" t="s">
        <v>1148</v>
      </c>
      <c r="I419" s="526"/>
      <c r="J419" s="526"/>
      <c r="K419" s="535">
        <v>0.21579999999999999</v>
      </c>
      <c r="L419" s="528"/>
      <c r="M419" s="526"/>
      <c r="N419" s="528"/>
      <c r="O419" s="526"/>
      <c r="P419" s="573">
        <v>71.599999999999994</v>
      </c>
    </row>
    <row r="420" spans="1:16" x14ac:dyDescent="0.25">
      <c r="A420" s="530"/>
      <c r="B420" s="524" t="s">
        <v>1698</v>
      </c>
      <c r="C420" s="1247" t="s">
        <v>1699</v>
      </c>
      <c r="D420" s="1247"/>
      <c r="E420" s="1247"/>
      <c r="F420" s="1247"/>
      <c r="G420" s="1247"/>
      <c r="H420" s="525" t="s">
        <v>1151</v>
      </c>
      <c r="I420" s="543">
        <v>9</v>
      </c>
      <c r="J420" s="526"/>
      <c r="K420" s="536">
        <v>0.18</v>
      </c>
      <c r="L420" s="538">
        <v>647.30999999999995</v>
      </c>
      <c r="M420" s="539">
        <v>1.24</v>
      </c>
      <c r="N420" s="534">
        <v>802.66</v>
      </c>
      <c r="O420" s="526"/>
      <c r="P420" s="529">
        <v>144.47999999999999</v>
      </c>
    </row>
    <row r="421" spans="1:16" x14ac:dyDescent="0.25">
      <c r="A421" s="540"/>
      <c r="B421" s="524" t="s">
        <v>1208</v>
      </c>
      <c r="C421" s="1247" t="s">
        <v>1209</v>
      </c>
      <c r="D421" s="1247"/>
      <c r="E421" s="1247"/>
      <c r="F421" s="1247"/>
      <c r="G421" s="1247"/>
      <c r="H421" s="525" t="s">
        <v>1148</v>
      </c>
      <c r="I421" s="543">
        <v>9</v>
      </c>
      <c r="J421" s="526"/>
      <c r="K421" s="536">
        <v>0.18</v>
      </c>
      <c r="L421" s="528"/>
      <c r="M421" s="526"/>
      <c r="N421" s="541">
        <v>325.38</v>
      </c>
      <c r="O421" s="526"/>
      <c r="P421" s="573">
        <v>58.57</v>
      </c>
    </row>
    <row r="422" spans="1:16" x14ac:dyDescent="0.25">
      <c r="A422" s="530"/>
      <c r="B422" s="524" t="s">
        <v>1443</v>
      </c>
      <c r="C422" s="1247" t="s">
        <v>1444</v>
      </c>
      <c r="D422" s="1247"/>
      <c r="E422" s="1247"/>
      <c r="F422" s="1247"/>
      <c r="G422" s="1247"/>
      <c r="H422" s="525" t="s">
        <v>1151</v>
      </c>
      <c r="I422" s="536">
        <v>0.62</v>
      </c>
      <c r="J422" s="526"/>
      <c r="K422" s="535">
        <v>1.24E-2</v>
      </c>
      <c r="L422" s="532"/>
      <c r="M422" s="533"/>
      <c r="N422" s="534">
        <v>1550.39</v>
      </c>
      <c r="O422" s="526"/>
      <c r="P422" s="529">
        <v>19.22</v>
      </c>
    </row>
    <row r="423" spans="1:16" x14ac:dyDescent="0.25">
      <c r="A423" s="540"/>
      <c r="B423" s="524" t="s">
        <v>1152</v>
      </c>
      <c r="C423" s="1247" t="s">
        <v>1153</v>
      </c>
      <c r="D423" s="1247"/>
      <c r="E423" s="1247"/>
      <c r="F423" s="1247"/>
      <c r="G423" s="1247"/>
      <c r="H423" s="525" t="s">
        <v>1148</v>
      </c>
      <c r="I423" s="536">
        <v>0.62</v>
      </c>
      <c r="J423" s="526"/>
      <c r="K423" s="535">
        <v>1.24E-2</v>
      </c>
      <c r="L423" s="528"/>
      <c r="M423" s="526"/>
      <c r="N423" s="541">
        <v>437.08</v>
      </c>
      <c r="O423" s="526"/>
      <c r="P423" s="573">
        <v>5.42</v>
      </c>
    </row>
    <row r="424" spans="1:16" x14ac:dyDescent="0.25">
      <c r="A424" s="530"/>
      <c r="B424" s="524" t="s">
        <v>1445</v>
      </c>
      <c r="C424" s="1247" t="s">
        <v>1446</v>
      </c>
      <c r="D424" s="1247"/>
      <c r="E424" s="1247"/>
      <c r="F424" s="1247"/>
      <c r="G424" s="1247"/>
      <c r="H424" s="525" t="s">
        <v>1151</v>
      </c>
      <c r="I424" s="536">
        <v>1.17</v>
      </c>
      <c r="J424" s="526"/>
      <c r="K424" s="535">
        <v>2.3400000000000001E-2</v>
      </c>
      <c r="L424" s="538">
        <v>477.92</v>
      </c>
      <c r="M424" s="539">
        <v>1.24</v>
      </c>
      <c r="N424" s="534">
        <v>592.62</v>
      </c>
      <c r="O424" s="526"/>
      <c r="P424" s="529">
        <v>13.87</v>
      </c>
    </row>
    <row r="425" spans="1:16" x14ac:dyDescent="0.25">
      <c r="A425" s="540"/>
      <c r="B425" s="524" t="s">
        <v>1208</v>
      </c>
      <c r="C425" s="1247" t="s">
        <v>1209</v>
      </c>
      <c r="D425" s="1247"/>
      <c r="E425" s="1247"/>
      <c r="F425" s="1247"/>
      <c r="G425" s="1247"/>
      <c r="H425" s="525" t="s">
        <v>1148</v>
      </c>
      <c r="I425" s="536">
        <v>1.17</v>
      </c>
      <c r="J425" s="526"/>
      <c r="K425" s="535">
        <v>2.3400000000000001E-2</v>
      </c>
      <c r="L425" s="528"/>
      <c r="M425" s="526"/>
      <c r="N425" s="541">
        <v>325.38</v>
      </c>
      <c r="O425" s="526"/>
      <c r="P425" s="573">
        <v>7.61</v>
      </c>
    </row>
    <row r="426" spans="1:16" x14ac:dyDescent="0.25">
      <c r="A426" s="523"/>
      <c r="B426" s="524" t="s">
        <v>36</v>
      </c>
      <c r="C426" s="1247" t="s">
        <v>134</v>
      </c>
      <c r="D426" s="1247"/>
      <c r="E426" s="1247"/>
      <c r="F426" s="1247"/>
      <c r="G426" s="1247"/>
      <c r="H426" s="525"/>
      <c r="I426" s="526"/>
      <c r="J426" s="526"/>
      <c r="K426" s="526"/>
      <c r="L426" s="528"/>
      <c r="M426" s="526"/>
      <c r="N426" s="528"/>
      <c r="O426" s="526"/>
      <c r="P426" s="529">
        <v>6584.84</v>
      </c>
    </row>
    <row r="427" spans="1:16" x14ac:dyDescent="0.25">
      <c r="A427" s="530"/>
      <c r="B427" s="524" t="s">
        <v>1700</v>
      </c>
      <c r="C427" s="1247" t="s">
        <v>1701</v>
      </c>
      <c r="D427" s="1247"/>
      <c r="E427" s="1247"/>
      <c r="F427" s="1247"/>
      <c r="G427" s="1247"/>
      <c r="H427" s="525" t="s">
        <v>1244</v>
      </c>
      <c r="I427" s="527">
        <v>10.706</v>
      </c>
      <c r="J427" s="526"/>
      <c r="K427" s="537">
        <v>0.21412</v>
      </c>
      <c r="L427" s="538">
        <v>151.93</v>
      </c>
      <c r="M427" s="575">
        <v>1.2</v>
      </c>
      <c r="N427" s="534">
        <v>182.32</v>
      </c>
      <c r="O427" s="526"/>
      <c r="P427" s="529">
        <v>39.04</v>
      </c>
    </row>
    <row r="428" spans="1:16" x14ac:dyDescent="0.25">
      <c r="A428" s="530"/>
      <c r="B428" s="524" t="s">
        <v>1702</v>
      </c>
      <c r="C428" s="1247" t="s">
        <v>1703</v>
      </c>
      <c r="D428" s="1247"/>
      <c r="E428" s="1247"/>
      <c r="F428" s="1247"/>
      <c r="G428" s="1247"/>
      <c r="H428" s="525" t="s">
        <v>1575</v>
      </c>
      <c r="I428" s="543">
        <v>100</v>
      </c>
      <c r="J428" s="526"/>
      <c r="K428" s="543">
        <v>2</v>
      </c>
      <c r="L428" s="542">
        <v>2417.39</v>
      </c>
      <c r="M428" s="539">
        <v>1.0900000000000001</v>
      </c>
      <c r="N428" s="534">
        <v>2634.96</v>
      </c>
      <c r="O428" s="526"/>
      <c r="P428" s="529">
        <v>5269.92</v>
      </c>
    </row>
    <row r="429" spans="1:16" x14ac:dyDescent="0.25">
      <c r="A429" s="530"/>
      <c r="B429" s="524" t="s">
        <v>1704</v>
      </c>
      <c r="C429" s="1247" t="s">
        <v>1705</v>
      </c>
      <c r="D429" s="1247"/>
      <c r="E429" s="1247"/>
      <c r="F429" s="1247"/>
      <c r="G429" s="1247"/>
      <c r="H429" s="525" t="s">
        <v>1575</v>
      </c>
      <c r="I429" s="543">
        <v>200</v>
      </c>
      <c r="J429" s="526"/>
      <c r="K429" s="543">
        <v>4</v>
      </c>
      <c r="L429" s="538">
        <v>279.8</v>
      </c>
      <c r="M429" s="539">
        <v>1.1399999999999999</v>
      </c>
      <c r="N429" s="534">
        <v>318.97000000000003</v>
      </c>
      <c r="O429" s="526"/>
      <c r="P429" s="529">
        <v>1275.8800000000001</v>
      </c>
    </row>
    <row r="430" spans="1:16" x14ac:dyDescent="0.25">
      <c r="A430" s="544" t="s">
        <v>1239</v>
      </c>
      <c r="B430" s="545" t="s">
        <v>1706</v>
      </c>
      <c r="C430" s="1250" t="s">
        <v>1707</v>
      </c>
      <c r="D430" s="1250"/>
      <c r="E430" s="1250"/>
      <c r="F430" s="1250"/>
      <c r="G430" s="1250"/>
      <c r="H430" s="546" t="s">
        <v>1575</v>
      </c>
      <c r="I430" s="547">
        <v>100</v>
      </c>
      <c r="J430" s="548"/>
      <c r="K430" s="547">
        <v>2</v>
      </c>
      <c r="L430" s="550"/>
      <c r="M430" s="548"/>
      <c r="N430" s="550"/>
      <c r="O430" s="548"/>
      <c r="P430" s="551"/>
    </row>
    <row r="431" spans="1:16" x14ac:dyDescent="0.25">
      <c r="A431" s="544" t="s">
        <v>1239</v>
      </c>
      <c r="B431" s="545" t="s">
        <v>1708</v>
      </c>
      <c r="C431" s="1250" t="s">
        <v>1709</v>
      </c>
      <c r="D431" s="1250"/>
      <c r="E431" s="1250"/>
      <c r="F431" s="1250"/>
      <c r="G431" s="1250"/>
      <c r="H431" s="546" t="s">
        <v>1575</v>
      </c>
      <c r="I431" s="547">
        <v>100</v>
      </c>
      <c r="J431" s="548"/>
      <c r="K431" s="547">
        <v>2</v>
      </c>
      <c r="L431" s="550"/>
      <c r="M431" s="548"/>
      <c r="N431" s="550"/>
      <c r="O431" s="548"/>
      <c r="P431" s="551"/>
    </row>
    <row r="432" spans="1:16" x14ac:dyDescent="0.25">
      <c r="A432" s="552"/>
      <c r="B432" s="553"/>
      <c r="C432" s="1248" t="s">
        <v>1154</v>
      </c>
      <c r="D432" s="1248"/>
      <c r="E432" s="1248"/>
      <c r="F432" s="1248"/>
      <c r="G432" s="1248"/>
      <c r="H432" s="516"/>
      <c r="I432" s="517"/>
      <c r="J432" s="517"/>
      <c r="K432" s="517"/>
      <c r="L432" s="520"/>
      <c r="M432" s="517"/>
      <c r="N432" s="554"/>
      <c r="O432" s="517"/>
      <c r="P432" s="555">
        <v>7360.83</v>
      </c>
    </row>
    <row r="433" spans="1:16" ht="22.5" x14ac:dyDescent="0.25">
      <c r="A433" s="540" t="s">
        <v>1747</v>
      </c>
      <c r="B433" s="524" t="s">
        <v>1710</v>
      </c>
      <c r="C433" s="1247" t="s">
        <v>1303</v>
      </c>
      <c r="D433" s="1247"/>
      <c r="E433" s="1247"/>
      <c r="F433" s="1247"/>
      <c r="G433" s="1247"/>
      <c r="H433" s="525" t="s">
        <v>1304</v>
      </c>
      <c r="I433" s="526"/>
      <c r="J433" s="526"/>
      <c r="K433" s="535">
        <v>1.8800000000000001E-2</v>
      </c>
      <c r="L433" s="528"/>
      <c r="M433" s="526"/>
      <c r="N433" s="541">
        <v>155.02000000000001</v>
      </c>
      <c r="O433" s="543">
        <v>-1</v>
      </c>
      <c r="P433" s="573">
        <v>-2.91</v>
      </c>
    </row>
    <row r="434" spans="1:16" ht="22.5" x14ac:dyDescent="0.25">
      <c r="A434" s="540" t="s">
        <v>1748</v>
      </c>
      <c r="B434" s="524" t="s">
        <v>1711</v>
      </c>
      <c r="C434" s="1247" t="s">
        <v>1712</v>
      </c>
      <c r="D434" s="1247"/>
      <c r="E434" s="1247"/>
      <c r="F434" s="1247"/>
      <c r="G434" s="1247"/>
      <c r="H434" s="525" t="s">
        <v>1304</v>
      </c>
      <c r="I434" s="526"/>
      <c r="J434" s="526"/>
      <c r="K434" s="535">
        <v>1.8800000000000001E-2</v>
      </c>
      <c r="L434" s="528"/>
      <c r="M434" s="526"/>
      <c r="N434" s="541">
        <v>368.84</v>
      </c>
      <c r="O434" s="526"/>
      <c r="P434" s="573">
        <v>6.93</v>
      </c>
    </row>
    <row r="435" spans="1:16" x14ac:dyDescent="0.25">
      <c r="A435" s="540"/>
      <c r="B435" s="524"/>
      <c r="C435" s="1247" t="s">
        <v>1155</v>
      </c>
      <c r="D435" s="1247"/>
      <c r="E435" s="1247"/>
      <c r="F435" s="1247"/>
      <c r="G435" s="1247"/>
      <c r="H435" s="525"/>
      <c r="I435" s="526"/>
      <c r="J435" s="526"/>
      <c r="K435" s="526"/>
      <c r="L435" s="528"/>
      <c r="M435" s="526"/>
      <c r="N435" s="528"/>
      <c r="O435" s="526"/>
      <c r="P435" s="573">
        <v>598.41999999999996</v>
      </c>
    </row>
    <row r="436" spans="1:16" x14ac:dyDescent="0.25">
      <c r="A436" s="540"/>
      <c r="B436" s="524" t="s">
        <v>1295</v>
      </c>
      <c r="C436" s="1247" t="s">
        <v>1296</v>
      </c>
      <c r="D436" s="1247"/>
      <c r="E436" s="1247"/>
      <c r="F436" s="1247"/>
      <c r="G436" s="1247"/>
      <c r="H436" s="525" t="s">
        <v>1158</v>
      </c>
      <c r="I436" s="543">
        <v>147</v>
      </c>
      <c r="J436" s="526"/>
      <c r="K436" s="543">
        <v>147</v>
      </c>
      <c r="L436" s="528"/>
      <c r="M436" s="526"/>
      <c r="N436" s="528"/>
      <c r="O436" s="526"/>
      <c r="P436" s="573">
        <v>879.68</v>
      </c>
    </row>
    <row r="437" spans="1:16" x14ac:dyDescent="0.25">
      <c r="A437" s="540"/>
      <c r="B437" s="524" t="s">
        <v>1297</v>
      </c>
      <c r="C437" s="1247" t="s">
        <v>1298</v>
      </c>
      <c r="D437" s="1247"/>
      <c r="E437" s="1247"/>
      <c r="F437" s="1247"/>
      <c r="G437" s="1247"/>
      <c r="H437" s="525" t="s">
        <v>1158</v>
      </c>
      <c r="I437" s="543">
        <v>134</v>
      </c>
      <c r="J437" s="526"/>
      <c r="K437" s="543">
        <v>134</v>
      </c>
      <c r="L437" s="528"/>
      <c r="M437" s="526"/>
      <c r="N437" s="528"/>
      <c r="O437" s="526"/>
      <c r="P437" s="573">
        <v>801.88</v>
      </c>
    </row>
    <row r="438" spans="1:16" x14ac:dyDescent="0.25">
      <c r="A438" s="556"/>
      <c r="B438" s="557"/>
      <c r="C438" s="1248" t="s">
        <v>1161</v>
      </c>
      <c r="D438" s="1248"/>
      <c r="E438" s="1248"/>
      <c r="F438" s="1248"/>
      <c r="G438" s="1248"/>
      <c r="H438" s="516"/>
      <c r="I438" s="517"/>
      <c r="J438" s="517"/>
      <c r="K438" s="517"/>
      <c r="L438" s="520"/>
      <c r="M438" s="517"/>
      <c r="N438" s="554">
        <v>452320.5</v>
      </c>
      <c r="O438" s="517"/>
      <c r="P438" s="555">
        <v>9046.41</v>
      </c>
    </row>
    <row r="439" spans="1:16" x14ac:dyDescent="0.25">
      <c r="A439" s="558"/>
      <c r="B439" s="559"/>
      <c r="C439" s="559"/>
      <c r="D439" s="559"/>
      <c r="E439" s="559"/>
      <c r="F439" s="559"/>
      <c r="G439" s="559"/>
      <c r="H439" s="560"/>
      <c r="I439" s="561"/>
      <c r="J439" s="561"/>
      <c r="K439" s="561"/>
      <c r="L439" s="562"/>
      <c r="M439" s="561"/>
      <c r="N439" s="562"/>
      <c r="O439" s="561"/>
      <c r="P439" s="563"/>
    </row>
    <row r="440" spans="1:16" ht="22.5" x14ac:dyDescent="0.25">
      <c r="A440" s="514" t="s">
        <v>1229</v>
      </c>
      <c r="B440" s="515" t="s">
        <v>1713</v>
      </c>
      <c r="C440" s="1249" t="s">
        <v>1714</v>
      </c>
      <c r="D440" s="1249"/>
      <c r="E440" s="1249"/>
      <c r="F440" s="1249"/>
      <c r="G440" s="1249"/>
      <c r="H440" s="516" t="s">
        <v>1715</v>
      </c>
      <c r="I440" s="517">
        <v>6.2719999999999998E-2</v>
      </c>
      <c r="J440" s="518">
        <v>1</v>
      </c>
      <c r="K440" s="590">
        <v>6.2719999999999998E-2</v>
      </c>
      <c r="L440" s="520"/>
      <c r="M440" s="517"/>
      <c r="N440" s="564">
        <v>152834.25</v>
      </c>
      <c r="O440" s="517"/>
      <c r="P440" s="555">
        <v>9585.76</v>
      </c>
    </row>
    <row r="441" spans="1:16" x14ac:dyDescent="0.25">
      <c r="A441" s="556"/>
      <c r="B441" s="557"/>
      <c r="C441" s="1248" t="s">
        <v>1161</v>
      </c>
      <c r="D441" s="1248"/>
      <c r="E441" s="1248"/>
      <c r="F441" s="1248"/>
      <c r="G441" s="1248"/>
      <c r="H441" s="516"/>
      <c r="I441" s="517"/>
      <c r="J441" s="517"/>
      <c r="K441" s="517"/>
      <c r="L441" s="520"/>
      <c r="M441" s="517"/>
      <c r="N441" s="520"/>
      <c r="O441" s="517"/>
      <c r="P441" s="555">
        <v>9585.76</v>
      </c>
    </row>
    <row r="442" spans="1:16" x14ac:dyDescent="0.25">
      <c r="A442" s="558"/>
      <c r="B442" s="559"/>
      <c r="C442" s="559"/>
      <c r="D442" s="559"/>
      <c r="E442" s="559"/>
      <c r="F442" s="559"/>
      <c r="G442" s="559"/>
      <c r="H442" s="560"/>
      <c r="I442" s="561"/>
      <c r="J442" s="561"/>
      <c r="K442" s="561"/>
      <c r="L442" s="562"/>
      <c r="M442" s="561"/>
      <c r="N442" s="562"/>
      <c r="O442" s="561"/>
      <c r="P442" s="563"/>
    </row>
    <row r="443" spans="1:16" x14ac:dyDescent="0.25">
      <c r="A443" s="514" t="s">
        <v>1245</v>
      </c>
      <c r="B443" s="515" t="s">
        <v>1732</v>
      </c>
      <c r="C443" s="1249" t="s">
        <v>1733</v>
      </c>
      <c r="D443" s="1249"/>
      <c r="E443" s="1249"/>
      <c r="F443" s="1249"/>
      <c r="G443" s="1249"/>
      <c r="H443" s="516" t="s">
        <v>1575</v>
      </c>
      <c r="I443" s="517">
        <v>2</v>
      </c>
      <c r="J443" s="518">
        <v>1</v>
      </c>
      <c r="K443" s="518">
        <v>2</v>
      </c>
      <c r="L443" s="520"/>
      <c r="M443" s="517"/>
      <c r="N443" s="564">
        <v>1163.2</v>
      </c>
      <c r="O443" s="517"/>
      <c r="P443" s="555">
        <v>2326.4</v>
      </c>
    </row>
    <row r="444" spans="1:16" x14ac:dyDescent="0.25">
      <c r="A444" s="540" t="s">
        <v>1245</v>
      </c>
      <c r="B444" s="524" t="s">
        <v>1732</v>
      </c>
      <c r="C444" s="1247" t="s">
        <v>1734</v>
      </c>
      <c r="D444" s="1247"/>
      <c r="E444" s="1247"/>
      <c r="F444" s="1247"/>
      <c r="G444" s="1247"/>
      <c r="H444" s="525" t="s">
        <v>1575</v>
      </c>
      <c r="I444" s="543">
        <v>2</v>
      </c>
      <c r="J444" s="526"/>
      <c r="K444" s="543">
        <v>2</v>
      </c>
      <c r="L444" s="541">
        <v>977.48</v>
      </c>
      <c r="M444" s="536">
        <v>1.19</v>
      </c>
      <c r="N444" s="534">
        <v>1163.2</v>
      </c>
      <c r="O444" s="526"/>
      <c r="P444" s="529">
        <v>2326.4</v>
      </c>
    </row>
    <row r="445" spans="1:16" ht="22.5" x14ac:dyDescent="0.25">
      <c r="A445" s="540" t="s">
        <v>1749</v>
      </c>
      <c r="B445" s="524" t="s">
        <v>1736</v>
      </c>
      <c r="C445" s="1247" t="s">
        <v>1303</v>
      </c>
      <c r="D445" s="1247"/>
      <c r="E445" s="1247"/>
      <c r="F445" s="1247"/>
      <c r="G445" s="1247"/>
      <c r="H445" s="525" t="s">
        <v>1304</v>
      </c>
      <c r="I445" s="526"/>
      <c r="J445" s="526"/>
      <c r="K445" s="535">
        <v>4.7000000000000002E-3</v>
      </c>
      <c r="L445" s="528"/>
      <c r="M445" s="526"/>
      <c r="N445" s="541">
        <v>155.02000000000001</v>
      </c>
      <c r="O445" s="543">
        <v>-1</v>
      </c>
      <c r="P445" s="573">
        <v>-0.73</v>
      </c>
    </row>
    <row r="446" spans="1:16" ht="22.5" x14ac:dyDescent="0.25">
      <c r="A446" s="540" t="s">
        <v>1750</v>
      </c>
      <c r="B446" s="524" t="s">
        <v>1738</v>
      </c>
      <c r="C446" s="1247" t="s">
        <v>1721</v>
      </c>
      <c r="D446" s="1247"/>
      <c r="E446" s="1247"/>
      <c r="F446" s="1247"/>
      <c r="G446" s="1247"/>
      <c r="H446" s="525" t="s">
        <v>1304</v>
      </c>
      <c r="I446" s="526"/>
      <c r="J446" s="526"/>
      <c r="K446" s="535">
        <v>4.7000000000000002E-3</v>
      </c>
      <c r="L446" s="528"/>
      <c r="M446" s="526"/>
      <c r="N446" s="541">
        <v>349.75</v>
      </c>
      <c r="O446" s="526"/>
      <c r="P446" s="573">
        <v>1.64</v>
      </c>
    </row>
    <row r="447" spans="1:16" x14ac:dyDescent="0.25">
      <c r="A447" s="556"/>
      <c r="B447" s="557"/>
      <c r="C447" s="1248" t="s">
        <v>1161</v>
      </c>
      <c r="D447" s="1248"/>
      <c r="E447" s="1248"/>
      <c r="F447" s="1248"/>
      <c r="G447" s="1248"/>
      <c r="H447" s="516"/>
      <c r="I447" s="517"/>
      <c r="J447" s="517"/>
      <c r="K447" s="517"/>
      <c r="L447" s="520"/>
      <c r="M447" s="517"/>
      <c r="N447" s="520"/>
      <c r="O447" s="517"/>
      <c r="P447" s="555">
        <v>2327.31</v>
      </c>
    </row>
    <row r="448" spans="1:16" x14ac:dyDescent="0.25">
      <c r="A448" s="558"/>
      <c r="B448" s="559"/>
      <c r="C448" s="559"/>
      <c r="D448" s="559"/>
      <c r="E448" s="559"/>
      <c r="F448" s="559"/>
      <c r="G448" s="559"/>
      <c r="H448" s="560"/>
      <c r="I448" s="561"/>
      <c r="J448" s="561"/>
      <c r="K448" s="561"/>
      <c r="L448" s="562"/>
      <c r="M448" s="561"/>
      <c r="N448" s="562"/>
      <c r="O448" s="561"/>
      <c r="P448" s="563"/>
    </row>
    <row r="449" spans="1:16" x14ac:dyDescent="0.25">
      <c r="A449" s="1251" t="s">
        <v>1751</v>
      </c>
      <c r="B449" s="1252"/>
      <c r="C449" s="1252"/>
      <c r="D449" s="1252"/>
      <c r="E449" s="1252"/>
      <c r="F449" s="1252"/>
      <c r="G449" s="1252"/>
      <c r="H449" s="1252"/>
      <c r="I449" s="1252"/>
      <c r="J449" s="1252"/>
      <c r="K449" s="1252"/>
      <c r="L449" s="1252"/>
      <c r="M449" s="1252"/>
      <c r="N449" s="1252"/>
      <c r="O449" s="1252"/>
      <c r="P449" s="1253"/>
    </row>
    <row r="450" spans="1:16" x14ac:dyDescent="0.25">
      <c r="A450" s="514" t="s">
        <v>1415</v>
      </c>
      <c r="B450" s="515" t="s">
        <v>1695</v>
      </c>
      <c r="C450" s="1249" t="s">
        <v>1696</v>
      </c>
      <c r="D450" s="1249"/>
      <c r="E450" s="1249"/>
      <c r="F450" s="1249"/>
      <c r="G450" s="1249"/>
      <c r="H450" s="516" t="s">
        <v>1697</v>
      </c>
      <c r="I450" s="517">
        <v>0.03</v>
      </c>
      <c r="J450" s="518">
        <v>1</v>
      </c>
      <c r="K450" s="570">
        <v>0.03</v>
      </c>
      <c r="L450" s="520"/>
      <c r="M450" s="517"/>
      <c r="N450" s="521"/>
      <c r="O450" s="517"/>
      <c r="P450" s="522"/>
    </row>
    <row r="451" spans="1:16" x14ac:dyDescent="0.25">
      <c r="A451" s="523"/>
      <c r="B451" s="524" t="s">
        <v>23</v>
      </c>
      <c r="C451" s="1247" t="s">
        <v>1203</v>
      </c>
      <c r="D451" s="1247"/>
      <c r="E451" s="1247"/>
      <c r="F451" s="1247"/>
      <c r="G451" s="1247"/>
      <c r="H451" s="525" t="s">
        <v>1148</v>
      </c>
      <c r="I451" s="526"/>
      <c r="J451" s="526"/>
      <c r="K451" s="535">
        <v>2.8548</v>
      </c>
      <c r="L451" s="528"/>
      <c r="M451" s="526"/>
      <c r="N451" s="528"/>
      <c r="O451" s="526"/>
      <c r="P451" s="573">
        <v>790.24</v>
      </c>
    </row>
    <row r="452" spans="1:16" x14ac:dyDescent="0.25">
      <c r="A452" s="530"/>
      <c r="B452" s="524" t="s">
        <v>1285</v>
      </c>
      <c r="C452" s="1247" t="s">
        <v>1286</v>
      </c>
      <c r="D452" s="1247"/>
      <c r="E452" s="1247"/>
      <c r="F452" s="1247"/>
      <c r="G452" s="1247"/>
      <c r="H452" s="525" t="s">
        <v>1148</v>
      </c>
      <c r="I452" s="536">
        <v>95.16</v>
      </c>
      <c r="J452" s="526"/>
      <c r="K452" s="535">
        <v>2.8548</v>
      </c>
      <c r="L452" s="532"/>
      <c r="M452" s="533"/>
      <c r="N452" s="534">
        <v>276.81</v>
      </c>
      <c r="O452" s="526"/>
      <c r="P452" s="529">
        <v>790.24</v>
      </c>
    </row>
    <row r="453" spans="1:16" x14ac:dyDescent="0.25">
      <c r="A453" s="523"/>
      <c r="B453" s="524" t="s">
        <v>28</v>
      </c>
      <c r="C453" s="1247" t="s">
        <v>132</v>
      </c>
      <c r="D453" s="1247"/>
      <c r="E453" s="1247"/>
      <c r="F453" s="1247"/>
      <c r="G453" s="1247"/>
      <c r="H453" s="525"/>
      <c r="I453" s="526"/>
      <c r="J453" s="526"/>
      <c r="K453" s="526"/>
      <c r="L453" s="528"/>
      <c r="M453" s="526"/>
      <c r="N453" s="528"/>
      <c r="O453" s="526"/>
      <c r="P453" s="573">
        <v>266.36</v>
      </c>
    </row>
    <row r="454" spans="1:16" x14ac:dyDescent="0.25">
      <c r="A454" s="523"/>
      <c r="B454" s="524"/>
      <c r="C454" s="1247" t="s">
        <v>1147</v>
      </c>
      <c r="D454" s="1247"/>
      <c r="E454" s="1247"/>
      <c r="F454" s="1247"/>
      <c r="G454" s="1247"/>
      <c r="H454" s="525" t="s">
        <v>1148</v>
      </c>
      <c r="I454" s="526"/>
      <c r="J454" s="526"/>
      <c r="K454" s="535">
        <v>0.32369999999999999</v>
      </c>
      <c r="L454" s="528"/>
      <c r="M454" s="526"/>
      <c r="N454" s="528"/>
      <c r="O454" s="526"/>
      <c r="P454" s="573">
        <v>107.4</v>
      </c>
    </row>
    <row r="455" spans="1:16" x14ac:dyDescent="0.25">
      <c r="A455" s="530"/>
      <c r="B455" s="524" t="s">
        <v>1698</v>
      </c>
      <c r="C455" s="1247" t="s">
        <v>1699</v>
      </c>
      <c r="D455" s="1247"/>
      <c r="E455" s="1247"/>
      <c r="F455" s="1247"/>
      <c r="G455" s="1247"/>
      <c r="H455" s="525" t="s">
        <v>1151</v>
      </c>
      <c r="I455" s="543">
        <v>9</v>
      </c>
      <c r="J455" s="526"/>
      <c r="K455" s="536">
        <v>0.27</v>
      </c>
      <c r="L455" s="538">
        <v>647.30999999999995</v>
      </c>
      <c r="M455" s="539">
        <v>1.24</v>
      </c>
      <c r="N455" s="534">
        <v>802.66</v>
      </c>
      <c r="O455" s="526"/>
      <c r="P455" s="529">
        <v>216.72</v>
      </c>
    </row>
    <row r="456" spans="1:16" x14ac:dyDescent="0.25">
      <c r="A456" s="540"/>
      <c r="B456" s="524" t="s">
        <v>1208</v>
      </c>
      <c r="C456" s="1247" t="s">
        <v>1209</v>
      </c>
      <c r="D456" s="1247"/>
      <c r="E456" s="1247"/>
      <c r="F456" s="1247"/>
      <c r="G456" s="1247"/>
      <c r="H456" s="525" t="s">
        <v>1148</v>
      </c>
      <c r="I456" s="543">
        <v>9</v>
      </c>
      <c r="J456" s="526"/>
      <c r="K456" s="536">
        <v>0.27</v>
      </c>
      <c r="L456" s="528"/>
      <c r="M456" s="526"/>
      <c r="N456" s="541">
        <v>325.38</v>
      </c>
      <c r="O456" s="526"/>
      <c r="P456" s="573">
        <v>87.85</v>
      </c>
    </row>
    <row r="457" spans="1:16" x14ac:dyDescent="0.25">
      <c r="A457" s="530"/>
      <c r="B457" s="524" t="s">
        <v>1443</v>
      </c>
      <c r="C457" s="1247" t="s">
        <v>1444</v>
      </c>
      <c r="D457" s="1247"/>
      <c r="E457" s="1247"/>
      <c r="F457" s="1247"/>
      <c r="G457" s="1247"/>
      <c r="H457" s="525" t="s">
        <v>1151</v>
      </c>
      <c r="I457" s="536">
        <v>0.62</v>
      </c>
      <c r="J457" s="526"/>
      <c r="K457" s="535">
        <v>1.8599999999999998E-2</v>
      </c>
      <c r="L457" s="532"/>
      <c r="M457" s="533"/>
      <c r="N457" s="534">
        <v>1550.39</v>
      </c>
      <c r="O457" s="526"/>
      <c r="P457" s="529">
        <v>28.84</v>
      </c>
    </row>
    <row r="458" spans="1:16" x14ac:dyDescent="0.25">
      <c r="A458" s="540"/>
      <c r="B458" s="524" t="s">
        <v>1152</v>
      </c>
      <c r="C458" s="1247" t="s">
        <v>1153</v>
      </c>
      <c r="D458" s="1247"/>
      <c r="E458" s="1247"/>
      <c r="F458" s="1247"/>
      <c r="G458" s="1247"/>
      <c r="H458" s="525" t="s">
        <v>1148</v>
      </c>
      <c r="I458" s="536">
        <v>0.62</v>
      </c>
      <c r="J458" s="526"/>
      <c r="K458" s="535">
        <v>1.8599999999999998E-2</v>
      </c>
      <c r="L458" s="528"/>
      <c r="M458" s="526"/>
      <c r="N458" s="541">
        <v>437.08</v>
      </c>
      <c r="O458" s="526"/>
      <c r="P458" s="573">
        <v>8.1300000000000008</v>
      </c>
    </row>
    <row r="459" spans="1:16" x14ac:dyDescent="0.25">
      <c r="A459" s="530"/>
      <c r="B459" s="524" t="s">
        <v>1445</v>
      </c>
      <c r="C459" s="1247" t="s">
        <v>1446</v>
      </c>
      <c r="D459" s="1247"/>
      <c r="E459" s="1247"/>
      <c r="F459" s="1247"/>
      <c r="G459" s="1247"/>
      <c r="H459" s="525" t="s">
        <v>1151</v>
      </c>
      <c r="I459" s="536">
        <v>1.17</v>
      </c>
      <c r="J459" s="526"/>
      <c r="K459" s="535">
        <v>3.5099999999999999E-2</v>
      </c>
      <c r="L459" s="538">
        <v>477.92</v>
      </c>
      <c r="M459" s="539">
        <v>1.24</v>
      </c>
      <c r="N459" s="534">
        <v>592.62</v>
      </c>
      <c r="O459" s="526"/>
      <c r="P459" s="529">
        <v>20.8</v>
      </c>
    </row>
    <row r="460" spans="1:16" x14ac:dyDescent="0.25">
      <c r="A460" s="540"/>
      <c r="B460" s="524" t="s">
        <v>1208</v>
      </c>
      <c r="C460" s="1247" t="s">
        <v>1209</v>
      </c>
      <c r="D460" s="1247"/>
      <c r="E460" s="1247"/>
      <c r="F460" s="1247"/>
      <c r="G460" s="1247"/>
      <c r="H460" s="525" t="s">
        <v>1148</v>
      </c>
      <c r="I460" s="536">
        <v>1.17</v>
      </c>
      <c r="J460" s="526"/>
      <c r="K460" s="535">
        <v>3.5099999999999999E-2</v>
      </c>
      <c r="L460" s="528"/>
      <c r="M460" s="526"/>
      <c r="N460" s="541">
        <v>325.38</v>
      </c>
      <c r="O460" s="526"/>
      <c r="P460" s="573">
        <v>11.42</v>
      </c>
    </row>
    <row r="461" spans="1:16" x14ac:dyDescent="0.25">
      <c r="A461" s="523"/>
      <c r="B461" s="524" t="s">
        <v>36</v>
      </c>
      <c r="C461" s="1247" t="s">
        <v>134</v>
      </c>
      <c r="D461" s="1247"/>
      <c r="E461" s="1247"/>
      <c r="F461" s="1247"/>
      <c r="G461" s="1247"/>
      <c r="H461" s="525"/>
      <c r="I461" s="526"/>
      <c r="J461" s="526"/>
      <c r="K461" s="526"/>
      <c r="L461" s="528"/>
      <c r="M461" s="526"/>
      <c r="N461" s="528"/>
      <c r="O461" s="526"/>
      <c r="P461" s="529">
        <v>9877.26</v>
      </c>
    </row>
    <row r="462" spans="1:16" x14ac:dyDescent="0.25">
      <c r="A462" s="530"/>
      <c r="B462" s="524" t="s">
        <v>1700</v>
      </c>
      <c r="C462" s="1247" t="s">
        <v>1701</v>
      </c>
      <c r="D462" s="1247"/>
      <c r="E462" s="1247"/>
      <c r="F462" s="1247"/>
      <c r="G462" s="1247"/>
      <c r="H462" s="525" t="s">
        <v>1244</v>
      </c>
      <c r="I462" s="527">
        <v>10.706</v>
      </c>
      <c r="J462" s="526"/>
      <c r="K462" s="537">
        <v>0.32118000000000002</v>
      </c>
      <c r="L462" s="538">
        <v>151.93</v>
      </c>
      <c r="M462" s="575">
        <v>1.2</v>
      </c>
      <c r="N462" s="534">
        <v>182.32</v>
      </c>
      <c r="O462" s="526"/>
      <c r="P462" s="529">
        <v>58.56</v>
      </c>
    </row>
    <row r="463" spans="1:16" x14ac:dyDescent="0.25">
      <c r="A463" s="530"/>
      <c r="B463" s="524" t="s">
        <v>1702</v>
      </c>
      <c r="C463" s="1247" t="s">
        <v>1703</v>
      </c>
      <c r="D463" s="1247"/>
      <c r="E463" s="1247"/>
      <c r="F463" s="1247"/>
      <c r="G463" s="1247"/>
      <c r="H463" s="525" t="s">
        <v>1575</v>
      </c>
      <c r="I463" s="543">
        <v>100</v>
      </c>
      <c r="J463" s="526"/>
      <c r="K463" s="543">
        <v>3</v>
      </c>
      <c r="L463" s="542">
        <v>2417.39</v>
      </c>
      <c r="M463" s="539">
        <v>1.0900000000000001</v>
      </c>
      <c r="N463" s="534">
        <v>2634.96</v>
      </c>
      <c r="O463" s="526"/>
      <c r="P463" s="529">
        <v>7904.88</v>
      </c>
    </row>
    <row r="464" spans="1:16" x14ac:dyDescent="0.25">
      <c r="A464" s="530"/>
      <c r="B464" s="524" t="s">
        <v>1704</v>
      </c>
      <c r="C464" s="1247" t="s">
        <v>1705</v>
      </c>
      <c r="D464" s="1247"/>
      <c r="E464" s="1247"/>
      <c r="F464" s="1247"/>
      <c r="G464" s="1247"/>
      <c r="H464" s="525" t="s">
        <v>1575</v>
      </c>
      <c r="I464" s="543">
        <v>200</v>
      </c>
      <c r="J464" s="526"/>
      <c r="K464" s="543">
        <v>6</v>
      </c>
      <c r="L464" s="538">
        <v>279.8</v>
      </c>
      <c r="M464" s="539">
        <v>1.1399999999999999</v>
      </c>
      <c r="N464" s="534">
        <v>318.97000000000003</v>
      </c>
      <c r="O464" s="526"/>
      <c r="P464" s="529">
        <v>1913.82</v>
      </c>
    </row>
    <row r="465" spans="1:16" x14ac:dyDescent="0.25">
      <c r="A465" s="544" t="s">
        <v>1239</v>
      </c>
      <c r="B465" s="545" t="s">
        <v>1706</v>
      </c>
      <c r="C465" s="1250" t="s">
        <v>1707</v>
      </c>
      <c r="D465" s="1250"/>
      <c r="E465" s="1250"/>
      <c r="F465" s="1250"/>
      <c r="G465" s="1250"/>
      <c r="H465" s="546" t="s">
        <v>1575</v>
      </c>
      <c r="I465" s="547">
        <v>100</v>
      </c>
      <c r="J465" s="548"/>
      <c r="K465" s="547">
        <v>3</v>
      </c>
      <c r="L465" s="550"/>
      <c r="M465" s="548"/>
      <c r="N465" s="550"/>
      <c r="O465" s="548"/>
      <c r="P465" s="551"/>
    </row>
    <row r="466" spans="1:16" x14ac:dyDescent="0.25">
      <c r="A466" s="544" t="s">
        <v>1239</v>
      </c>
      <c r="B466" s="545" t="s">
        <v>1708</v>
      </c>
      <c r="C466" s="1250" t="s">
        <v>1709</v>
      </c>
      <c r="D466" s="1250"/>
      <c r="E466" s="1250"/>
      <c r="F466" s="1250"/>
      <c r="G466" s="1250"/>
      <c r="H466" s="546" t="s">
        <v>1575</v>
      </c>
      <c r="I466" s="547">
        <v>100</v>
      </c>
      <c r="J466" s="548"/>
      <c r="K466" s="547">
        <v>3</v>
      </c>
      <c r="L466" s="550"/>
      <c r="M466" s="548"/>
      <c r="N466" s="550"/>
      <c r="O466" s="548"/>
      <c r="P466" s="551"/>
    </row>
    <row r="467" spans="1:16" x14ac:dyDescent="0.25">
      <c r="A467" s="552"/>
      <c r="B467" s="553"/>
      <c r="C467" s="1248" t="s">
        <v>1154</v>
      </c>
      <c r="D467" s="1248"/>
      <c r="E467" s="1248"/>
      <c r="F467" s="1248"/>
      <c r="G467" s="1248"/>
      <c r="H467" s="516"/>
      <c r="I467" s="517"/>
      <c r="J467" s="517"/>
      <c r="K467" s="517"/>
      <c r="L467" s="520"/>
      <c r="M467" s="517"/>
      <c r="N467" s="554"/>
      <c r="O467" s="517"/>
      <c r="P467" s="555">
        <v>11041.26</v>
      </c>
    </row>
    <row r="468" spans="1:16" ht="22.5" x14ac:dyDescent="0.25">
      <c r="A468" s="540" t="s">
        <v>1416</v>
      </c>
      <c r="B468" s="524" t="s">
        <v>1710</v>
      </c>
      <c r="C468" s="1247" t="s">
        <v>1303</v>
      </c>
      <c r="D468" s="1247"/>
      <c r="E468" s="1247"/>
      <c r="F468" s="1247"/>
      <c r="G468" s="1247"/>
      <c r="H468" s="525" t="s">
        <v>1304</v>
      </c>
      <c r="I468" s="526"/>
      <c r="J468" s="526"/>
      <c r="K468" s="535">
        <v>2.8199999999999999E-2</v>
      </c>
      <c r="L468" s="528"/>
      <c r="M468" s="526"/>
      <c r="N468" s="541">
        <v>155.02000000000001</v>
      </c>
      <c r="O468" s="543">
        <v>-1</v>
      </c>
      <c r="P468" s="573">
        <v>-4.37</v>
      </c>
    </row>
    <row r="469" spans="1:16" ht="22.5" x14ac:dyDescent="0.25">
      <c r="A469" s="540" t="s">
        <v>1417</v>
      </c>
      <c r="B469" s="524" t="s">
        <v>1711</v>
      </c>
      <c r="C469" s="1247" t="s">
        <v>1712</v>
      </c>
      <c r="D469" s="1247"/>
      <c r="E469" s="1247"/>
      <c r="F469" s="1247"/>
      <c r="G469" s="1247"/>
      <c r="H469" s="525" t="s">
        <v>1304</v>
      </c>
      <c r="I469" s="526"/>
      <c r="J469" s="526"/>
      <c r="K469" s="535">
        <v>2.8199999999999999E-2</v>
      </c>
      <c r="L469" s="528"/>
      <c r="M469" s="526"/>
      <c r="N469" s="541">
        <v>368.84</v>
      </c>
      <c r="O469" s="526"/>
      <c r="P469" s="573">
        <v>10.4</v>
      </c>
    </row>
    <row r="470" spans="1:16" x14ac:dyDescent="0.25">
      <c r="A470" s="540"/>
      <c r="B470" s="524"/>
      <c r="C470" s="1247" t="s">
        <v>1155</v>
      </c>
      <c r="D470" s="1247"/>
      <c r="E470" s="1247"/>
      <c r="F470" s="1247"/>
      <c r="G470" s="1247"/>
      <c r="H470" s="525"/>
      <c r="I470" s="526"/>
      <c r="J470" s="526"/>
      <c r="K470" s="526"/>
      <c r="L470" s="528"/>
      <c r="M470" s="526"/>
      <c r="N470" s="528"/>
      <c r="O470" s="526"/>
      <c r="P470" s="573">
        <v>897.64</v>
      </c>
    </row>
    <row r="471" spans="1:16" x14ac:dyDescent="0.25">
      <c r="A471" s="540"/>
      <c r="B471" s="524" t="s">
        <v>1295</v>
      </c>
      <c r="C471" s="1247" t="s">
        <v>1296</v>
      </c>
      <c r="D471" s="1247"/>
      <c r="E471" s="1247"/>
      <c r="F471" s="1247"/>
      <c r="G471" s="1247"/>
      <c r="H471" s="525" t="s">
        <v>1158</v>
      </c>
      <c r="I471" s="543">
        <v>147</v>
      </c>
      <c r="J471" s="526"/>
      <c r="K471" s="543">
        <v>147</v>
      </c>
      <c r="L471" s="528"/>
      <c r="M471" s="526"/>
      <c r="N471" s="528"/>
      <c r="O471" s="526"/>
      <c r="P471" s="529">
        <v>1319.53</v>
      </c>
    </row>
    <row r="472" spans="1:16" x14ac:dyDescent="0.25">
      <c r="A472" s="540"/>
      <c r="B472" s="524" t="s">
        <v>1297</v>
      </c>
      <c r="C472" s="1247" t="s">
        <v>1298</v>
      </c>
      <c r="D472" s="1247"/>
      <c r="E472" s="1247"/>
      <c r="F472" s="1247"/>
      <c r="G472" s="1247"/>
      <c r="H472" s="525" t="s">
        <v>1158</v>
      </c>
      <c r="I472" s="543">
        <v>134</v>
      </c>
      <c r="J472" s="526"/>
      <c r="K472" s="543">
        <v>134</v>
      </c>
      <c r="L472" s="528"/>
      <c r="M472" s="526"/>
      <c r="N472" s="528"/>
      <c r="O472" s="526"/>
      <c r="P472" s="529">
        <v>1202.8399999999999</v>
      </c>
    </row>
    <row r="473" spans="1:16" x14ac:dyDescent="0.25">
      <c r="A473" s="556"/>
      <c r="B473" s="557"/>
      <c r="C473" s="1248" t="s">
        <v>1161</v>
      </c>
      <c r="D473" s="1248"/>
      <c r="E473" s="1248"/>
      <c r="F473" s="1248"/>
      <c r="G473" s="1248"/>
      <c r="H473" s="516"/>
      <c r="I473" s="517"/>
      <c r="J473" s="517"/>
      <c r="K473" s="517"/>
      <c r="L473" s="520"/>
      <c r="M473" s="517"/>
      <c r="N473" s="554">
        <v>452322</v>
      </c>
      <c r="O473" s="517"/>
      <c r="P473" s="555">
        <v>13569.66</v>
      </c>
    </row>
    <row r="474" spans="1:16" x14ac:dyDescent="0.25">
      <c r="A474" s="558"/>
      <c r="B474" s="559"/>
      <c r="C474" s="559"/>
      <c r="D474" s="559"/>
      <c r="E474" s="559"/>
      <c r="F474" s="559"/>
      <c r="G474" s="559"/>
      <c r="H474" s="560"/>
      <c r="I474" s="561"/>
      <c r="J474" s="561"/>
      <c r="K474" s="561"/>
      <c r="L474" s="562"/>
      <c r="M474" s="561"/>
      <c r="N474" s="562"/>
      <c r="O474" s="561"/>
      <c r="P474" s="563"/>
    </row>
    <row r="475" spans="1:16" ht="22.5" x14ac:dyDescent="0.25">
      <c r="A475" s="514" t="s">
        <v>1418</v>
      </c>
      <c r="B475" s="515" t="s">
        <v>1713</v>
      </c>
      <c r="C475" s="1249" t="s">
        <v>1714</v>
      </c>
      <c r="D475" s="1249"/>
      <c r="E475" s="1249"/>
      <c r="F475" s="1249"/>
      <c r="G475" s="1249"/>
      <c r="H475" s="516" t="s">
        <v>1715</v>
      </c>
      <c r="I475" s="517">
        <v>6.1440000000000002E-2</v>
      </c>
      <c r="J475" s="518">
        <v>1</v>
      </c>
      <c r="K475" s="590">
        <v>6.1440000000000002E-2</v>
      </c>
      <c r="L475" s="520"/>
      <c r="M475" s="517"/>
      <c r="N475" s="564">
        <v>152834.25</v>
      </c>
      <c r="O475" s="517"/>
      <c r="P475" s="555">
        <v>9390.14</v>
      </c>
    </row>
    <row r="476" spans="1:16" x14ac:dyDescent="0.25">
      <c r="A476" s="556"/>
      <c r="B476" s="557"/>
      <c r="C476" s="1248" t="s">
        <v>1161</v>
      </c>
      <c r="D476" s="1248"/>
      <c r="E476" s="1248"/>
      <c r="F476" s="1248"/>
      <c r="G476" s="1248"/>
      <c r="H476" s="516"/>
      <c r="I476" s="517"/>
      <c r="J476" s="517"/>
      <c r="K476" s="517"/>
      <c r="L476" s="520"/>
      <c r="M476" s="517"/>
      <c r="N476" s="520"/>
      <c r="O476" s="517"/>
      <c r="P476" s="555">
        <v>9390.14</v>
      </c>
    </row>
    <row r="477" spans="1:16" x14ac:dyDescent="0.25">
      <c r="A477" s="558"/>
      <c r="B477" s="559"/>
      <c r="C477" s="559"/>
      <c r="D477" s="559"/>
      <c r="E477" s="559"/>
      <c r="F477" s="559"/>
      <c r="G477" s="559"/>
      <c r="H477" s="560"/>
      <c r="I477" s="561"/>
      <c r="J477" s="561"/>
      <c r="K477" s="561"/>
      <c r="L477" s="562"/>
      <c r="M477" s="561"/>
      <c r="N477" s="562"/>
      <c r="O477" s="561"/>
      <c r="P477" s="563"/>
    </row>
    <row r="478" spans="1:16" x14ac:dyDescent="0.25">
      <c r="A478" s="514" t="s">
        <v>1419</v>
      </c>
      <c r="B478" s="515" t="s">
        <v>1752</v>
      </c>
      <c r="C478" s="1249" t="s">
        <v>1753</v>
      </c>
      <c r="D478" s="1249"/>
      <c r="E478" s="1249"/>
      <c r="F478" s="1249"/>
      <c r="G478" s="1249"/>
      <c r="H478" s="516" t="s">
        <v>1575</v>
      </c>
      <c r="I478" s="517">
        <v>3</v>
      </c>
      <c r="J478" s="518">
        <v>1</v>
      </c>
      <c r="K478" s="518">
        <v>3</v>
      </c>
      <c r="L478" s="520"/>
      <c r="M478" s="517"/>
      <c r="N478" s="564">
        <v>1319.09</v>
      </c>
      <c r="O478" s="517"/>
      <c r="P478" s="555">
        <v>3957.27</v>
      </c>
    </row>
    <row r="479" spans="1:16" x14ac:dyDescent="0.25">
      <c r="A479" s="540" t="s">
        <v>1419</v>
      </c>
      <c r="B479" s="524" t="s">
        <v>1752</v>
      </c>
      <c r="C479" s="1247" t="s">
        <v>1754</v>
      </c>
      <c r="D479" s="1247"/>
      <c r="E479" s="1247"/>
      <c r="F479" s="1247"/>
      <c r="G479" s="1247"/>
      <c r="H479" s="525" t="s">
        <v>1575</v>
      </c>
      <c r="I479" s="543">
        <v>3</v>
      </c>
      <c r="J479" s="526"/>
      <c r="K479" s="543">
        <v>3</v>
      </c>
      <c r="L479" s="528"/>
      <c r="M479" s="536">
        <v>1.19</v>
      </c>
      <c r="N479" s="534">
        <v>1319.09</v>
      </c>
      <c r="O479" s="526"/>
      <c r="P479" s="529">
        <v>3957.27</v>
      </c>
    </row>
    <row r="480" spans="1:16" ht="22.5" x14ac:dyDescent="0.25">
      <c r="A480" s="540" t="s">
        <v>1420</v>
      </c>
      <c r="B480" s="524" t="s">
        <v>1755</v>
      </c>
      <c r="C480" s="1247" t="s">
        <v>1303</v>
      </c>
      <c r="D480" s="1247"/>
      <c r="E480" s="1247"/>
      <c r="F480" s="1247"/>
      <c r="G480" s="1247"/>
      <c r="H480" s="525" t="s">
        <v>1304</v>
      </c>
      <c r="I480" s="526"/>
      <c r="J480" s="526"/>
      <c r="K480" s="535">
        <v>8.6999999999999994E-3</v>
      </c>
      <c r="L480" s="528"/>
      <c r="M480" s="526"/>
      <c r="N480" s="541">
        <v>155.02000000000001</v>
      </c>
      <c r="O480" s="543">
        <v>-1</v>
      </c>
      <c r="P480" s="573">
        <v>-1.35</v>
      </c>
    </row>
    <row r="481" spans="1:16" ht="22.5" x14ac:dyDescent="0.25">
      <c r="A481" s="540" t="s">
        <v>1421</v>
      </c>
      <c r="B481" s="524" t="s">
        <v>1756</v>
      </c>
      <c r="C481" s="1247" t="s">
        <v>1721</v>
      </c>
      <c r="D481" s="1247"/>
      <c r="E481" s="1247"/>
      <c r="F481" s="1247"/>
      <c r="G481" s="1247"/>
      <c r="H481" s="525" t="s">
        <v>1304</v>
      </c>
      <c r="I481" s="526"/>
      <c r="J481" s="526"/>
      <c r="K481" s="535">
        <v>8.6999999999999994E-3</v>
      </c>
      <c r="L481" s="528"/>
      <c r="M481" s="526"/>
      <c r="N481" s="541">
        <v>349.75</v>
      </c>
      <c r="O481" s="526"/>
      <c r="P481" s="573">
        <v>3.04</v>
      </c>
    </row>
    <row r="482" spans="1:16" x14ac:dyDescent="0.25">
      <c r="A482" s="556"/>
      <c r="B482" s="557"/>
      <c r="C482" s="1248" t="s">
        <v>1161</v>
      </c>
      <c r="D482" s="1248"/>
      <c r="E482" s="1248"/>
      <c r="F482" s="1248"/>
      <c r="G482" s="1248"/>
      <c r="H482" s="516"/>
      <c r="I482" s="517"/>
      <c r="J482" s="517"/>
      <c r="K482" s="517"/>
      <c r="L482" s="520"/>
      <c r="M482" s="517"/>
      <c r="N482" s="520"/>
      <c r="O482" s="517"/>
      <c r="P482" s="555">
        <v>3958.96</v>
      </c>
    </row>
    <row r="483" spans="1:16" x14ac:dyDescent="0.25">
      <c r="A483" s="558"/>
      <c r="B483" s="559"/>
      <c r="C483" s="559"/>
      <c r="D483" s="559"/>
      <c r="E483" s="559"/>
      <c r="F483" s="559"/>
      <c r="G483" s="559"/>
      <c r="H483" s="560"/>
      <c r="I483" s="561"/>
      <c r="J483" s="561"/>
      <c r="K483" s="561"/>
      <c r="L483" s="562"/>
      <c r="M483" s="561"/>
      <c r="N483" s="562"/>
      <c r="O483" s="561"/>
      <c r="P483" s="563"/>
    </row>
    <row r="484" spans="1:16" x14ac:dyDescent="0.25">
      <c r="A484" s="514" t="s">
        <v>1422</v>
      </c>
      <c r="B484" s="515" t="s">
        <v>1757</v>
      </c>
      <c r="C484" s="1249" t="s">
        <v>1758</v>
      </c>
      <c r="D484" s="1249"/>
      <c r="E484" s="1249"/>
      <c r="F484" s="1249"/>
      <c r="G484" s="1249"/>
      <c r="H484" s="516" t="s">
        <v>1697</v>
      </c>
      <c r="I484" s="517">
        <v>0.03</v>
      </c>
      <c r="J484" s="518">
        <v>1</v>
      </c>
      <c r="K484" s="570">
        <v>0.03</v>
      </c>
      <c r="L484" s="520"/>
      <c r="M484" s="517"/>
      <c r="N484" s="521"/>
      <c r="O484" s="517"/>
      <c r="P484" s="522"/>
    </row>
    <row r="485" spans="1:16" x14ac:dyDescent="0.25">
      <c r="A485" s="523"/>
      <c r="B485" s="524" t="s">
        <v>23</v>
      </c>
      <c r="C485" s="1247" t="s">
        <v>1203</v>
      </c>
      <c r="D485" s="1247"/>
      <c r="E485" s="1247"/>
      <c r="F485" s="1247"/>
      <c r="G485" s="1247"/>
      <c r="H485" s="525" t="s">
        <v>1148</v>
      </c>
      <c r="I485" s="526"/>
      <c r="J485" s="526"/>
      <c r="K485" s="536">
        <v>2.0699999999999998</v>
      </c>
      <c r="L485" s="528"/>
      <c r="M485" s="526"/>
      <c r="N485" s="528"/>
      <c r="O485" s="526"/>
      <c r="P485" s="573">
        <v>598.15</v>
      </c>
    </row>
    <row r="486" spans="1:16" x14ac:dyDescent="0.25">
      <c r="A486" s="530"/>
      <c r="B486" s="524" t="s">
        <v>1482</v>
      </c>
      <c r="C486" s="1247" t="s">
        <v>1483</v>
      </c>
      <c r="D486" s="1247"/>
      <c r="E486" s="1247"/>
      <c r="F486" s="1247"/>
      <c r="G486" s="1247"/>
      <c r="H486" s="525" t="s">
        <v>1148</v>
      </c>
      <c r="I486" s="543">
        <v>69</v>
      </c>
      <c r="J486" s="526"/>
      <c r="K486" s="536">
        <v>2.0699999999999998</v>
      </c>
      <c r="L486" s="532"/>
      <c r="M486" s="533"/>
      <c r="N486" s="534">
        <v>288.95999999999998</v>
      </c>
      <c r="O486" s="526"/>
      <c r="P486" s="529">
        <v>598.15</v>
      </c>
    </row>
    <row r="487" spans="1:16" x14ac:dyDescent="0.25">
      <c r="A487" s="523"/>
      <c r="B487" s="524" t="s">
        <v>36</v>
      </c>
      <c r="C487" s="1247" t="s">
        <v>134</v>
      </c>
      <c r="D487" s="1247"/>
      <c r="E487" s="1247"/>
      <c r="F487" s="1247"/>
      <c r="G487" s="1247"/>
      <c r="H487" s="525"/>
      <c r="I487" s="526"/>
      <c r="J487" s="526"/>
      <c r="K487" s="526"/>
      <c r="L487" s="528"/>
      <c r="M487" s="526"/>
      <c r="N487" s="528"/>
      <c r="O487" s="526"/>
      <c r="P487" s="573">
        <v>104.64</v>
      </c>
    </row>
    <row r="488" spans="1:16" x14ac:dyDescent="0.25">
      <c r="A488" s="530"/>
      <c r="B488" s="524" t="s">
        <v>1759</v>
      </c>
      <c r="C488" s="1247" t="s">
        <v>1760</v>
      </c>
      <c r="D488" s="1247"/>
      <c r="E488" s="1247"/>
      <c r="F488" s="1247"/>
      <c r="G488" s="1247"/>
      <c r="H488" s="525" t="s">
        <v>1164</v>
      </c>
      <c r="I488" s="527">
        <v>4.8000000000000001E-2</v>
      </c>
      <c r="J488" s="526"/>
      <c r="K488" s="537">
        <v>1.4400000000000001E-3</v>
      </c>
      <c r="L488" s="542">
        <v>55898.18</v>
      </c>
      <c r="M488" s="575">
        <v>1.3</v>
      </c>
      <c r="N488" s="534">
        <v>72667.63</v>
      </c>
      <c r="O488" s="526"/>
      <c r="P488" s="529">
        <v>104.64</v>
      </c>
    </row>
    <row r="489" spans="1:16" x14ac:dyDescent="0.25">
      <c r="A489" s="544" t="s">
        <v>1239</v>
      </c>
      <c r="B489" s="545" t="s">
        <v>1706</v>
      </c>
      <c r="C489" s="1250" t="s">
        <v>1707</v>
      </c>
      <c r="D489" s="1250"/>
      <c r="E489" s="1250"/>
      <c r="F489" s="1250"/>
      <c r="G489" s="1250"/>
      <c r="H489" s="546" t="s">
        <v>1575</v>
      </c>
      <c r="I489" s="547">
        <v>100</v>
      </c>
      <c r="J489" s="548"/>
      <c r="K489" s="547">
        <v>3</v>
      </c>
      <c r="L489" s="550"/>
      <c r="M489" s="548"/>
      <c r="N489" s="550"/>
      <c r="O489" s="548"/>
      <c r="P489" s="551"/>
    </row>
    <row r="490" spans="1:16" x14ac:dyDescent="0.25">
      <c r="A490" s="552"/>
      <c r="B490" s="553"/>
      <c r="C490" s="1248" t="s">
        <v>1154</v>
      </c>
      <c r="D490" s="1248"/>
      <c r="E490" s="1248"/>
      <c r="F490" s="1248"/>
      <c r="G490" s="1248"/>
      <c r="H490" s="516"/>
      <c r="I490" s="517"/>
      <c r="J490" s="517"/>
      <c r="K490" s="517"/>
      <c r="L490" s="520"/>
      <c r="M490" s="517"/>
      <c r="N490" s="554"/>
      <c r="O490" s="517"/>
      <c r="P490" s="555">
        <v>702.79</v>
      </c>
    </row>
    <row r="491" spans="1:16" x14ac:dyDescent="0.25">
      <c r="A491" s="540"/>
      <c r="B491" s="524"/>
      <c r="C491" s="1247" t="s">
        <v>1155</v>
      </c>
      <c r="D491" s="1247"/>
      <c r="E491" s="1247"/>
      <c r="F491" s="1247"/>
      <c r="G491" s="1247"/>
      <c r="H491" s="525"/>
      <c r="I491" s="526"/>
      <c r="J491" s="526"/>
      <c r="K491" s="526"/>
      <c r="L491" s="528"/>
      <c r="M491" s="526"/>
      <c r="N491" s="528"/>
      <c r="O491" s="526"/>
      <c r="P491" s="573">
        <v>598.15</v>
      </c>
    </row>
    <row r="492" spans="1:16" x14ac:dyDescent="0.25">
      <c r="A492" s="540"/>
      <c r="B492" s="524" t="s">
        <v>1295</v>
      </c>
      <c r="C492" s="1247" t="s">
        <v>1296</v>
      </c>
      <c r="D492" s="1247"/>
      <c r="E492" s="1247"/>
      <c r="F492" s="1247"/>
      <c r="G492" s="1247"/>
      <c r="H492" s="525" t="s">
        <v>1158</v>
      </c>
      <c r="I492" s="543">
        <v>147</v>
      </c>
      <c r="J492" s="526"/>
      <c r="K492" s="543">
        <v>147</v>
      </c>
      <c r="L492" s="528"/>
      <c r="M492" s="526"/>
      <c r="N492" s="528"/>
      <c r="O492" s="526"/>
      <c r="P492" s="573">
        <v>879.28</v>
      </c>
    </row>
    <row r="493" spans="1:16" x14ac:dyDescent="0.25">
      <c r="A493" s="540"/>
      <c r="B493" s="524" t="s">
        <v>1297</v>
      </c>
      <c r="C493" s="1247" t="s">
        <v>1298</v>
      </c>
      <c r="D493" s="1247"/>
      <c r="E493" s="1247"/>
      <c r="F493" s="1247"/>
      <c r="G493" s="1247"/>
      <c r="H493" s="525" t="s">
        <v>1158</v>
      </c>
      <c r="I493" s="543">
        <v>134</v>
      </c>
      <c r="J493" s="526"/>
      <c r="K493" s="543">
        <v>134</v>
      </c>
      <c r="L493" s="528"/>
      <c r="M493" s="526"/>
      <c r="N493" s="528"/>
      <c r="O493" s="526"/>
      <c r="P493" s="573">
        <v>801.52</v>
      </c>
    </row>
    <row r="494" spans="1:16" x14ac:dyDescent="0.25">
      <c r="A494" s="556"/>
      <c r="B494" s="557"/>
      <c r="C494" s="1248" t="s">
        <v>1161</v>
      </c>
      <c r="D494" s="1248"/>
      <c r="E494" s="1248"/>
      <c r="F494" s="1248"/>
      <c r="G494" s="1248"/>
      <c r="H494" s="516"/>
      <c r="I494" s="517"/>
      <c r="J494" s="517"/>
      <c r="K494" s="517"/>
      <c r="L494" s="520"/>
      <c r="M494" s="517"/>
      <c r="N494" s="554">
        <v>79453</v>
      </c>
      <c r="O494" s="517"/>
      <c r="P494" s="555">
        <v>2383.59</v>
      </c>
    </row>
    <row r="495" spans="1:16" x14ac:dyDescent="0.25">
      <c r="A495" s="558"/>
      <c r="B495" s="559"/>
      <c r="C495" s="559"/>
      <c r="D495" s="559"/>
      <c r="E495" s="559"/>
      <c r="F495" s="559"/>
      <c r="G495" s="559"/>
      <c r="H495" s="560"/>
      <c r="I495" s="561"/>
      <c r="J495" s="561"/>
      <c r="K495" s="561"/>
      <c r="L495" s="562"/>
      <c r="M495" s="561"/>
      <c r="N495" s="562"/>
      <c r="O495" s="561"/>
      <c r="P495" s="563"/>
    </row>
    <row r="496" spans="1:16" x14ac:dyDescent="0.25">
      <c r="A496" s="514" t="s">
        <v>1425</v>
      </c>
      <c r="B496" s="515" t="s">
        <v>1752</v>
      </c>
      <c r="C496" s="1249" t="s">
        <v>1753</v>
      </c>
      <c r="D496" s="1249"/>
      <c r="E496" s="1249"/>
      <c r="F496" s="1249"/>
      <c r="G496" s="1249"/>
      <c r="H496" s="516" t="s">
        <v>1575</v>
      </c>
      <c r="I496" s="517">
        <v>3</v>
      </c>
      <c r="J496" s="518">
        <v>1</v>
      </c>
      <c r="K496" s="518">
        <v>3</v>
      </c>
      <c r="L496" s="520"/>
      <c r="M496" s="517"/>
      <c r="N496" s="564">
        <v>1319.09</v>
      </c>
      <c r="O496" s="517"/>
      <c r="P496" s="555">
        <v>3957.27</v>
      </c>
    </row>
    <row r="497" spans="1:16" x14ac:dyDescent="0.25">
      <c r="A497" s="540" t="s">
        <v>1425</v>
      </c>
      <c r="B497" s="524" t="s">
        <v>1752</v>
      </c>
      <c r="C497" s="1247" t="s">
        <v>1754</v>
      </c>
      <c r="D497" s="1247"/>
      <c r="E497" s="1247"/>
      <c r="F497" s="1247"/>
      <c r="G497" s="1247"/>
      <c r="H497" s="525" t="s">
        <v>1575</v>
      </c>
      <c r="I497" s="543">
        <v>3</v>
      </c>
      <c r="J497" s="526"/>
      <c r="K497" s="543">
        <v>3</v>
      </c>
      <c r="L497" s="534">
        <v>1108.48</v>
      </c>
      <c r="M497" s="536">
        <v>1.19</v>
      </c>
      <c r="N497" s="534">
        <v>1319.09</v>
      </c>
      <c r="O497" s="526"/>
      <c r="P497" s="529">
        <v>3957.27</v>
      </c>
    </row>
    <row r="498" spans="1:16" ht="22.5" x14ac:dyDescent="0.25">
      <c r="A498" s="540" t="s">
        <v>1761</v>
      </c>
      <c r="B498" s="524" t="s">
        <v>1755</v>
      </c>
      <c r="C498" s="1247" t="s">
        <v>1303</v>
      </c>
      <c r="D498" s="1247"/>
      <c r="E498" s="1247"/>
      <c r="F498" s="1247"/>
      <c r="G498" s="1247"/>
      <c r="H498" s="525" t="s">
        <v>1304</v>
      </c>
      <c r="I498" s="526"/>
      <c r="J498" s="526"/>
      <c r="K498" s="535">
        <v>8.6999999999999994E-3</v>
      </c>
      <c r="L498" s="528"/>
      <c r="M498" s="526"/>
      <c r="N498" s="541">
        <v>155.02000000000001</v>
      </c>
      <c r="O498" s="543">
        <v>-1</v>
      </c>
      <c r="P498" s="573">
        <v>-1.35</v>
      </c>
    </row>
    <row r="499" spans="1:16" ht="22.5" x14ac:dyDescent="0.25">
      <c r="A499" s="540" t="s">
        <v>1762</v>
      </c>
      <c r="B499" s="524" t="s">
        <v>1756</v>
      </c>
      <c r="C499" s="1247" t="s">
        <v>1721</v>
      </c>
      <c r="D499" s="1247"/>
      <c r="E499" s="1247"/>
      <c r="F499" s="1247"/>
      <c r="G499" s="1247"/>
      <c r="H499" s="525" t="s">
        <v>1304</v>
      </c>
      <c r="I499" s="526"/>
      <c r="J499" s="526"/>
      <c r="K499" s="535">
        <v>8.6999999999999994E-3</v>
      </c>
      <c r="L499" s="528"/>
      <c r="M499" s="526"/>
      <c r="N499" s="541">
        <v>349.75</v>
      </c>
      <c r="O499" s="526"/>
      <c r="P499" s="573">
        <v>3.04</v>
      </c>
    </row>
    <row r="500" spans="1:16" x14ac:dyDescent="0.25">
      <c r="A500" s="556"/>
      <c r="B500" s="557"/>
      <c r="C500" s="1248" t="s">
        <v>1161</v>
      </c>
      <c r="D500" s="1248"/>
      <c r="E500" s="1248"/>
      <c r="F500" s="1248"/>
      <c r="G500" s="1248"/>
      <c r="H500" s="516"/>
      <c r="I500" s="517"/>
      <c r="J500" s="517"/>
      <c r="K500" s="517"/>
      <c r="L500" s="520"/>
      <c r="M500" s="517"/>
      <c r="N500" s="520"/>
      <c r="O500" s="517"/>
      <c r="P500" s="555">
        <v>3958.96</v>
      </c>
    </row>
    <row r="501" spans="1:16" x14ac:dyDescent="0.25">
      <c r="A501" s="558"/>
      <c r="B501" s="559"/>
      <c r="C501" s="559"/>
      <c r="D501" s="559"/>
      <c r="E501" s="559"/>
      <c r="F501" s="559"/>
      <c r="G501" s="559"/>
      <c r="H501" s="560"/>
      <c r="I501" s="561"/>
      <c r="J501" s="561"/>
      <c r="K501" s="561"/>
      <c r="L501" s="562"/>
      <c r="M501" s="561"/>
      <c r="N501" s="562"/>
      <c r="O501" s="561"/>
      <c r="P501" s="563"/>
    </row>
    <row r="502" spans="1:16" x14ac:dyDescent="0.25">
      <c r="A502" s="514" t="s">
        <v>1426</v>
      </c>
      <c r="B502" s="515" t="s">
        <v>1695</v>
      </c>
      <c r="C502" s="1249" t="s">
        <v>1696</v>
      </c>
      <c r="D502" s="1249"/>
      <c r="E502" s="1249"/>
      <c r="F502" s="1249"/>
      <c r="G502" s="1249"/>
      <c r="H502" s="516" t="s">
        <v>1697</v>
      </c>
      <c r="I502" s="517">
        <v>0.02</v>
      </c>
      <c r="J502" s="518">
        <v>1</v>
      </c>
      <c r="K502" s="570">
        <v>0.02</v>
      </c>
      <c r="L502" s="520"/>
      <c r="M502" s="517"/>
      <c r="N502" s="521"/>
      <c r="O502" s="517"/>
      <c r="P502" s="522"/>
    </row>
    <row r="503" spans="1:16" x14ac:dyDescent="0.25">
      <c r="A503" s="523"/>
      <c r="B503" s="524" t="s">
        <v>23</v>
      </c>
      <c r="C503" s="1247" t="s">
        <v>1203</v>
      </c>
      <c r="D503" s="1247"/>
      <c r="E503" s="1247"/>
      <c r="F503" s="1247"/>
      <c r="G503" s="1247"/>
      <c r="H503" s="525" t="s">
        <v>1148</v>
      </c>
      <c r="I503" s="526"/>
      <c r="J503" s="526"/>
      <c r="K503" s="535">
        <v>1.9032</v>
      </c>
      <c r="L503" s="528"/>
      <c r="M503" s="526"/>
      <c r="N503" s="528"/>
      <c r="O503" s="526"/>
      <c r="P503" s="573">
        <v>526.82000000000005</v>
      </c>
    </row>
    <row r="504" spans="1:16" x14ac:dyDescent="0.25">
      <c r="A504" s="530"/>
      <c r="B504" s="524" t="s">
        <v>1285</v>
      </c>
      <c r="C504" s="1247" t="s">
        <v>1286</v>
      </c>
      <c r="D504" s="1247"/>
      <c r="E504" s="1247"/>
      <c r="F504" s="1247"/>
      <c r="G504" s="1247"/>
      <c r="H504" s="525" t="s">
        <v>1148</v>
      </c>
      <c r="I504" s="536">
        <v>95.16</v>
      </c>
      <c r="J504" s="526"/>
      <c r="K504" s="535">
        <v>1.9032</v>
      </c>
      <c r="L504" s="532"/>
      <c r="M504" s="533"/>
      <c r="N504" s="534">
        <v>276.81</v>
      </c>
      <c r="O504" s="526"/>
      <c r="P504" s="529">
        <v>526.82000000000005</v>
      </c>
    </row>
    <row r="505" spans="1:16" x14ac:dyDescent="0.25">
      <c r="A505" s="523"/>
      <c r="B505" s="524" t="s">
        <v>28</v>
      </c>
      <c r="C505" s="1247" t="s">
        <v>132</v>
      </c>
      <c r="D505" s="1247"/>
      <c r="E505" s="1247"/>
      <c r="F505" s="1247"/>
      <c r="G505" s="1247"/>
      <c r="H505" s="525"/>
      <c r="I505" s="526"/>
      <c r="J505" s="526"/>
      <c r="K505" s="526"/>
      <c r="L505" s="528"/>
      <c r="M505" s="526"/>
      <c r="N505" s="528"/>
      <c r="O505" s="526"/>
      <c r="P505" s="573">
        <v>177.57</v>
      </c>
    </row>
    <row r="506" spans="1:16" x14ac:dyDescent="0.25">
      <c r="A506" s="523"/>
      <c r="B506" s="524"/>
      <c r="C506" s="1247" t="s">
        <v>1147</v>
      </c>
      <c r="D506" s="1247"/>
      <c r="E506" s="1247"/>
      <c r="F506" s="1247"/>
      <c r="G506" s="1247"/>
      <c r="H506" s="525" t="s">
        <v>1148</v>
      </c>
      <c r="I506" s="526"/>
      <c r="J506" s="526"/>
      <c r="K506" s="535">
        <v>0.21579999999999999</v>
      </c>
      <c r="L506" s="528"/>
      <c r="M506" s="526"/>
      <c r="N506" s="528"/>
      <c r="O506" s="526"/>
      <c r="P506" s="573">
        <v>71.599999999999994</v>
      </c>
    </row>
    <row r="507" spans="1:16" x14ac:dyDescent="0.25">
      <c r="A507" s="530"/>
      <c r="B507" s="524" t="s">
        <v>1698</v>
      </c>
      <c r="C507" s="1247" t="s">
        <v>1699</v>
      </c>
      <c r="D507" s="1247"/>
      <c r="E507" s="1247"/>
      <c r="F507" s="1247"/>
      <c r="G507" s="1247"/>
      <c r="H507" s="525" t="s">
        <v>1151</v>
      </c>
      <c r="I507" s="543">
        <v>9</v>
      </c>
      <c r="J507" s="526"/>
      <c r="K507" s="536">
        <v>0.18</v>
      </c>
      <c r="L507" s="538">
        <v>647.30999999999995</v>
      </c>
      <c r="M507" s="539">
        <v>1.24</v>
      </c>
      <c r="N507" s="534">
        <v>802.66</v>
      </c>
      <c r="O507" s="526"/>
      <c r="P507" s="529">
        <v>144.47999999999999</v>
      </c>
    </row>
    <row r="508" spans="1:16" x14ac:dyDescent="0.25">
      <c r="A508" s="540"/>
      <c r="B508" s="524" t="s">
        <v>1208</v>
      </c>
      <c r="C508" s="1247" t="s">
        <v>1209</v>
      </c>
      <c r="D508" s="1247"/>
      <c r="E508" s="1247"/>
      <c r="F508" s="1247"/>
      <c r="G508" s="1247"/>
      <c r="H508" s="525" t="s">
        <v>1148</v>
      </c>
      <c r="I508" s="543">
        <v>9</v>
      </c>
      <c r="J508" s="526"/>
      <c r="K508" s="536">
        <v>0.18</v>
      </c>
      <c r="L508" s="528"/>
      <c r="M508" s="526"/>
      <c r="N508" s="541">
        <v>325.38</v>
      </c>
      <c r="O508" s="526"/>
      <c r="P508" s="573">
        <v>58.57</v>
      </c>
    </row>
    <row r="509" spans="1:16" x14ac:dyDescent="0.25">
      <c r="A509" s="530"/>
      <c r="B509" s="524" t="s">
        <v>1443</v>
      </c>
      <c r="C509" s="1247" t="s">
        <v>1444</v>
      </c>
      <c r="D509" s="1247"/>
      <c r="E509" s="1247"/>
      <c r="F509" s="1247"/>
      <c r="G509" s="1247"/>
      <c r="H509" s="525" t="s">
        <v>1151</v>
      </c>
      <c r="I509" s="536">
        <v>0.62</v>
      </c>
      <c r="J509" s="526"/>
      <c r="K509" s="535">
        <v>1.24E-2</v>
      </c>
      <c r="L509" s="532"/>
      <c r="M509" s="533"/>
      <c r="N509" s="534">
        <v>1550.39</v>
      </c>
      <c r="O509" s="526"/>
      <c r="P509" s="529">
        <v>19.22</v>
      </c>
    </row>
    <row r="510" spans="1:16" x14ac:dyDescent="0.25">
      <c r="A510" s="540"/>
      <c r="B510" s="524" t="s">
        <v>1152</v>
      </c>
      <c r="C510" s="1247" t="s">
        <v>1153</v>
      </c>
      <c r="D510" s="1247"/>
      <c r="E510" s="1247"/>
      <c r="F510" s="1247"/>
      <c r="G510" s="1247"/>
      <c r="H510" s="525" t="s">
        <v>1148</v>
      </c>
      <c r="I510" s="536">
        <v>0.62</v>
      </c>
      <c r="J510" s="526"/>
      <c r="K510" s="535">
        <v>1.24E-2</v>
      </c>
      <c r="L510" s="528"/>
      <c r="M510" s="526"/>
      <c r="N510" s="541">
        <v>437.08</v>
      </c>
      <c r="O510" s="526"/>
      <c r="P510" s="573">
        <v>5.42</v>
      </c>
    </row>
    <row r="511" spans="1:16" x14ac:dyDescent="0.25">
      <c r="A511" s="530"/>
      <c r="B511" s="524" t="s">
        <v>1445</v>
      </c>
      <c r="C511" s="1247" t="s">
        <v>1446</v>
      </c>
      <c r="D511" s="1247"/>
      <c r="E511" s="1247"/>
      <c r="F511" s="1247"/>
      <c r="G511" s="1247"/>
      <c r="H511" s="525" t="s">
        <v>1151</v>
      </c>
      <c r="I511" s="536">
        <v>1.17</v>
      </c>
      <c r="J511" s="526"/>
      <c r="K511" s="535">
        <v>2.3400000000000001E-2</v>
      </c>
      <c r="L511" s="538">
        <v>477.92</v>
      </c>
      <c r="M511" s="539">
        <v>1.24</v>
      </c>
      <c r="N511" s="534">
        <v>592.62</v>
      </c>
      <c r="O511" s="526"/>
      <c r="P511" s="529">
        <v>13.87</v>
      </c>
    </row>
    <row r="512" spans="1:16" x14ac:dyDescent="0.25">
      <c r="A512" s="540"/>
      <c r="B512" s="524" t="s">
        <v>1208</v>
      </c>
      <c r="C512" s="1247" t="s">
        <v>1209</v>
      </c>
      <c r="D512" s="1247"/>
      <c r="E512" s="1247"/>
      <c r="F512" s="1247"/>
      <c r="G512" s="1247"/>
      <c r="H512" s="525" t="s">
        <v>1148</v>
      </c>
      <c r="I512" s="536">
        <v>1.17</v>
      </c>
      <c r="J512" s="526"/>
      <c r="K512" s="535">
        <v>2.3400000000000001E-2</v>
      </c>
      <c r="L512" s="528"/>
      <c r="M512" s="526"/>
      <c r="N512" s="541">
        <v>325.38</v>
      </c>
      <c r="O512" s="526"/>
      <c r="P512" s="573">
        <v>7.61</v>
      </c>
    </row>
    <row r="513" spans="1:16" x14ac:dyDescent="0.25">
      <c r="A513" s="523"/>
      <c r="B513" s="524" t="s">
        <v>36</v>
      </c>
      <c r="C513" s="1247" t="s">
        <v>134</v>
      </c>
      <c r="D513" s="1247"/>
      <c r="E513" s="1247"/>
      <c r="F513" s="1247"/>
      <c r="G513" s="1247"/>
      <c r="H513" s="525"/>
      <c r="I513" s="526"/>
      <c r="J513" s="526"/>
      <c r="K513" s="526"/>
      <c r="L513" s="528"/>
      <c r="M513" s="526"/>
      <c r="N513" s="528"/>
      <c r="O513" s="526"/>
      <c r="P513" s="529">
        <v>6584.84</v>
      </c>
    </row>
    <row r="514" spans="1:16" x14ac:dyDescent="0.25">
      <c r="A514" s="530"/>
      <c r="B514" s="524" t="s">
        <v>1700</v>
      </c>
      <c r="C514" s="1247" t="s">
        <v>1701</v>
      </c>
      <c r="D514" s="1247"/>
      <c r="E514" s="1247"/>
      <c r="F514" s="1247"/>
      <c r="G514" s="1247"/>
      <c r="H514" s="525" t="s">
        <v>1244</v>
      </c>
      <c r="I514" s="527">
        <v>10.706</v>
      </c>
      <c r="J514" s="526"/>
      <c r="K514" s="537">
        <v>0.21412</v>
      </c>
      <c r="L514" s="538">
        <v>151.93</v>
      </c>
      <c r="M514" s="575">
        <v>1.2</v>
      </c>
      <c r="N514" s="534">
        <v>182.32</v>
      </c>
      <c r="O514" s="526"/>
      <c r="P514" s="529">
        <v>39.04</v>
      </c>
    </row>
    <row r="515" spans="1:16" x14ac:dyDescent="0.25">
      <c r="A515" s="530"/>
      <c r="B515" s="524" t="s">
        <v>1702</v>
      </c>
      <c r="C515" s="1247" t="s">
        <v>1703</v>
      </c>
      <c r="D515" s="1247"/>
      <c r="E515" s="1247"/>
      <c r="F515" s="1247"/>
      <c r="G515" s="1247"/>
      <c r="H515" s="525" t="s">
        <v>1575</v>
      </c>
      <c r="I515" s="543">
        <v>100</v>
      </c>
      <c r="J515" s="526"/>
      <c r="K515" s="543">
        <v>2</v>
      </c>
      <c r="L515" s="542">
        <v>2417.39</v>
      </c>
      <c r="M515" s="539">
        <v>1.0900000000000001</v>
      </c>
      <c r="N515" s="534">
        <v>2634.96</v>
      </c>
      <c r="O515" s="526"/>
      <c r="P515" s="529">
        <v>5269.92</v>
      </c>
    </row>
    <row r="516" spans="1:16" x14ac:dyDescent="0.25">
      <c r="A516" s="530"/>
      <c r="B516" s="524" t="s">
        <v>1704</v>
      </c>
      <c r="C516" s="1247" t="s">
        <v>1705</v>
      </c>
      <c r="D516" s="1247"/>
      <c r="E516" s="1247"/>
      <c r="F516" s="1247"/>
      <c r="G516" s="1247"/>
      <c r="H516" s="525" t="s">
        <v>1575</v>
      </c>
      <c r="I516" s="543">
        <v>200</v>
      </c>
      <c r="J516" s="526"/>
      <c r="K516" s="543">
        <v>4</v>
      </c>
      <c r="L516" s="538">
        <v>279.8</v>
      </c>
      <c r="M516" s="539">
        <v>1.1399999999999999</v>
      </c>
      <c r="N516" s="534">
        <v>318.97000000000003</v>
      </c>
      <c r="O516" s="526"/>
      <c r="P516" s="529">
        <v>1275.8800000000001</v>
      </c>
    </row>
    <row r="517" spans="1:16" x14ac:dyDescent="0.25">
      <c r="A517" s="544" t="s">
        <v>1239</v>
      </c>
      <c r="B517" s="545" t="s">
        <v>1706</v>
      </c>
      <c r="C517" s="1250" t="s">
        <v>1707</v>
      </c>
      <c r="D517" s="1250"/>
      <c r="E517" s="1250"/>
      <c r="F517" s="1250"/>
      <c r="G517" s="1250"/>
      <c r="H517" s="546" t="s">
        <v>1575</v>
      </c>
      <c r="I517" s="547">
        <v>100</v>
      </c>
      <c r="J517" s="548"/>
      <c r="K517" s="547">
        <v>2</v>
      </c>
      <c r="L517" s="550"/>
      <c r="M517" s="548"/>
      <c r="N517" s="550"/>
      <c r="O517" s="548"/>
      <c r="P517" s="551"/>
    </row>
    <row r="518" spans="1:16" x14ac:dyDescent="0.25">
      <c r="A518" s="544" t="s">
        <v>1239</v>
      </c>
      <c r="B518" s="545" t="s">
        <v>1708</v>
      </c>
      <c r="C518" s="1250" t="s">
        <v>1709</v>
      </c>
      <c r="D518" s="1250"/>
      <c r="E518" s="1250"/>
      <c r="F518" s="1250"/>
      <c r="G518" s="1250"/>
      <c r="H518" s="546" t="s">
        <v>1575</v>
      </c>
      <c r="I518" s="547">
        <v>100</v>
      </c>
      <c r="J518" s="548"/>
      <c r="K518" s="547">
        <v>2</v>
      </c>
      <c r="L518" s="550"/>
      <c r="M518" s="548"/>
      <c r="N518" s="550"/>
      <c r="O518" s="548"/>
      <c r="P518" s="551"/>
    </row>
    <row r="519" spans="1:16" x14ac:dyDescent="0.25">
      <c r="A519" s="552"/>
      <c r="B519" s="553"/>
      <c r="C519" s="1248" t="s">
        <v>1154</v>
      </c>
      <c r="D519" s="1248"/>
      <c r="E519" s="1248"/>
      <c r="F519" s="1248"/>
      <c r="G519" s="1248"/>
      <c r="H519" s="516"/>
      <c r="I519" s="517"/>
      <c r="J519" s="517"/>
      <c r="K519" s="517"/>
      <c r="L519" s="520"/>
      <c r="M519" s="517"/>
      <c r="N519" s="554"/>
      <c r="O519" s="517"/>
      <c r="P519" s="555">
        <v>7360.83</v>
      </c>
    </row>
    <row r="520" spans="1:16" ht="22.5" x14ac:dyDescent="0.25">
      <c r="A520" s="540" t="s">
        <v>1763</v>
      </c>
      <c r="B520" s="524" t="s">
        <v>1710</v>
      </c>
      <c r="C520" s="1247" t="s">
        <v>1303</v>
      </c>
      <c r="D520" s="1247"/>
      <c r="E520" s="1247"/>
      <c r="F520" s="1247"/>
      <c r="G520" s="1247"/>
      <c r="H520" s="525" t="s">
        <v>1304</v>
      </c>
      <c r="I520" s="526"/>
      <c r="J520" s="526"/>
      <c r="K520" s="535">
        <v>1.8800000000000001E-2</v>
      </c>
      <c r="L520" s="528"/>
      <c r="M520" s="526"/>
      <c r="N520" s="541">
        <v>155.02000000000001</v>
      </c>
      <c r="O520" s="543">
        <v>-1</v>
      </c>
      <c r="P520" s="573">
        <v>-2.91</v>
      </c>
    </row>
    <row r="521" spans="1:16" ht="22.5" x14ac:dyDescent="0.25">
      <c r="A521" s="540" t="s">
        <v>1764</v>
      </c>
      <c r="B521" s="524" t="s">
        <v>1711</v>
      </c>
      <c r="C521" s="1247" t="s">
        <v>1712</v>
      </c>
      <c r="D521" s="1247"/>
      <c r="E521" s="1247"/>
      <c r="F521" s="1247"/>
      <c r="G521" s="1247"/>
      <c r="H521" s="525" t="s">
        <v>1304</v>
      </c>
      <c r="I521" s="526"/>
      <c r="J521" s="526"/>
      <c r="K521" s="535">
        <v>1.8800000000000001E-2</v>
      </c>
      <c r="L521" s="528"/>
      <c r="M521" s="526"/>
      <c r="N521" s="541">
        <v>368.84</v>
      </c>
      <c r="O521" s="526"/>
      <c r="P521" s="573">
        <v>6.93</v>
      </c>
    </row>
    <row r="522" spans="1:16" x14ac:dyDescent="0.25">
      <c r="A522" s="540"/>
      <c r="B522" s="524"/>
      <c r="C522" s="1247" t="s">
        <v>1155</v>
      </c>
      <c r="D522" s="1247"/>
      <c r="E522" s="1247"/>
      <c r="F522" s="1247"/>
      <c r="G522" s="1247"/>
      <c r="H522" s="525"/>
      <c r="I522" s="526"/>
      <c r="J522" s="526"/>
      <c r="K522" s="526"/>
      <c r="L522" s="528"/>
      <c r="M522" s="526"/>
      <c r="N522" s="528"/>
      <c r="O522" s="526"/>
      <c r="P522" s="573">
        <v>598.41999999999996</v>
      </c>
    </row>
    <row r="523" spans="1:16" x14ac:dyDescent="0.25">
      <c r="A523" s="540"/>
      <c r="B523" s="524" t="s">
        <v>1295</v>
      </c>
      <c r="C523" s="1247" t="s">
        <v>1296</v>
      </c>
      <c r="D523" s="1247"/>
      <c r="E523" s="1247"/>
      <c r="F523" s="1247"/>
      <c r="G523" s="1247"/>
      <c r="H523" s="525" t="s">
        <v>1158</v>
      </c>
      <c r="I523" s="543">
        <v>147</v>
      </c>
      <c r="J523" s="526"/>
      <c r="K523" s="543">
        <v>147</v>
      </c>
      <c r="L523" s="528"/>
      <c r="M523" s="526"/>
      <c r="N523" s="528"/>
      <c r="O523" s="526"/>
      <c r="P523" s="573">
        <v>879.68</v>
      </c>
    </row>
    <row r="524" spans="1:16" x14ac:dyDescent="0.25">
      <c r="A524" s="540"/>
      <c r="B524" s="524" t="s">
        <v>1297</v>
      </c>
      <c r="C524" s="1247" t="s">
        <v>1298</v>
      </c>
      <c r="D524" s="1247"/>
      <c r="E524" s="1247"/>
      <c r="F524" s="1247"/>
      <c r="G524" s="1247"/>
      <c r="H524" s="525" t="s">
        <v>1158</v>
      </c>
      <c r="I524" s="543">
        <v>134</v>
      </c>
      <c r="J524" s="526"/>
      <c r="K524" s="543">
        <v>134</v>
      </c>
      <c r="L524" s="528"/>
      <c r="M524" s="526"/>
      <c r="N524" s="528"/>
      <c r="O524" s="526"/>
      <c r="P524" s="573">
        <v>801.88</v>
      </c>
    </row>
    <row r="525" spans="1:16" x14ac:dyDescent="0.25">
      <c r="A525" s="556"/>
      <c r="B525" s="557"/>
      <c r="C525" s="1248" t="s">
        <v>1161</v>
      </c>
      <c r="D525" s="1248"/>
      <c r="E525" s="1248"/>
      <c r="F525" s="1248"/>
      <c r="G525" s="1248"/>
      <c r="H525" s="516"/>
      <c r="I525" s="517"/>
      <c r="J525" s="517"/>
      <c r="K525" s="517"/>
      <c r="L525" s="520"/>
      <c r="M525" s="517"/>
      <c r="N525" s="554">
        <v>452320.5</v>
      </c>
      <c r="O525" s="517"/>
      <c r="P525" s="555">
        <v>9046.41</v>
      </c>
    </row>
    <row r="526" spans="1:16" x14ac:dyDescent="0.25">
      <c r="A526" s="558"/>
      <c r="B526" s="559"/>
      <c r="C526" s="559"/>
      <c r="D526" s="559"/>
      <c r="E526" s="559"/>
      <c r="F526" s="559"/>
      <c r="G526" s="559"/>
      <c r="H526" s="560"/>
      <c r="I526" s="561"/>
      <c r="J526" s="561"/>
      <c r="K526" s="561"/>
      <c r="L526" s="562"/>
      <c r="M526" s="561"/>
      <c r="N526" s="562"/>
      <c r="O526" s="561"/>
      <c r="P526" s="563"/>
    </row>
    <row r="527" spans="1:16" ht="22.5" x14ac:dyDescent="0.25">
      <c r="A527" s="514" t="s">
        <v>1427</v>
      </c>
      <c r="B527" s="515" t="s">
        <v>1713</v>
      </c>
      <c r="C527" s="1249" t="s">
        <v>1714</v>
      </c>
      <c r="D527" s="1249"/>
      <c r="E527" s="1249"/>
      <c r="F527" s="1249"/>
      <c r="G527" s="1249"/>
      <c r="H527" s="516" t="s">
        <v>1715</v>
      </c>
      <c r="I527" s="517">
        <v>4.9919999999999999E-2</v>
      </c>
      <c r="J527" s="518">
        <v>1</v>
      </c>
      <c r="K527" s="590">
        <v>4.9919999999999999E-2</v>
      </c>
      <c r="L527" s="520"/>
      <c r="M527" s="517"/>
      <c r="N527" s="564">
        <v>152834.25</v>
      </c>
      <c r="O527" s="517"/>
      <c r="P527" s="555">
        <v>7629.49</v>
      </c>
    </row>
    <row r="528" spans="1:16" x14ac:dyDescent="0.25">
      <c r="A528" s="556"/>
      <c r="B528" s="557"/>
      <c r="C528" s="1248" t="s">
        <v>1161</v>
      </c>
      <c r="D528" s="1248"/>
      <c r="E528" s="1248"/>
      <c r="F528" s="1248"/>
      <c r="G528" s="1248"/>
      <c r="H528" s="516"/>
      <c r="I528" s="517"/>
      <c r="J528" s="517"/>
      <c r="K528" s="517"/>
      <c r="L528" s="520"/>
      <c r="M528" s="517"/>
      <c r="N528" s="520"/>
      <c r="O528" s="517"/>
      <c r="P528" s="555">
        <v>7629.49</v>
      </c>
    </row>
    <row r="529" spans="1:16" x14ac:dyDescent="0.25">
      <c r="A529" s="558"/>
      <c r="B529" s="559"/>
      <c r="C529" s="559"/>
      <c r="D529" s="559"/>
      <c r="E529" s="559"/>
      <c r="F529" s="559"/>
      <c r="G529" s="559"/>
      <c r="H529" s="560"/>
      <c r="I529" s="561"/>
      <c r="J529" s="561"/>
      <c r="K529" s="561"/>
      <c r="L529" s="562"/>
      <c r="M529" s="561"/>
      <c r="N529" s="562"/>
      <c r="O529" s="561"/>
      <c r="P529" s="563"/>
    </row>
    <row r="530" spans="1:16" x14ac:dyDescent="0.25">
      <c r="A530" s="514" t="s">
        <v>1430</v>
      </c>
      <c r="B530" s="515" t="s">
        <v>1752</v>
      </c>
      <c r="C530" s="1249" t="s">
        <v>1753</v>
      </c>
      <c r="D530" s="1249"/>
      <c r="E530" s="1249"/>
      <c r="F530" s="1249"/>
      <c r="G530" s="1249"/>
      <c r="H530" s="516" t="s">
        <v>1575</v>
      </c>
      <c r="I530" s="517">
        <v>2</v>
      </c>
      <c r="J530" s="518">
        <v>1</v>
      </c>
      <c r="K530" s="518">
        <v>2</v>
      </c>
      <c r="L530" s="520"/>
      <c r="M530" s="517"/>
      <c r="N530" s="564">
        <v>1319.09</v>
      </c>
      <c r="O530" s="517"/>
      <c r="P530" s="555">
        <v>2638.18</v>
      </c>
    </row>
    <row r="531" spans="1:16" x14ac:dyDescent="0.25">
      <c r="A531" s="540" t="s">
        <v>1430</v>
      </c>
      <c r="B531" s="524" t="s">
        <v>1752</v>
      </c>
      <c r="C531" s="1247" t="s">
        <v>1754</v>
      </c>
      <c r="D531" s="1247"/>
      <c r="E531" s="1247"/>
      <c r="F531" s="1247"/>
      <c r="G531" s="1247"/>
      <c r="H531" s="525" t="s">
        <v>1575</v>
      </c>
      <c r="I531" s="543">
        <v>2</v>
      </c>
      <c r="J531" s="526"/>
      <c r="K531" s="543">
        <v>2</v>
      </c>
      <c r="L531" s="534">
        <v>1108.48</v>
      </c>
      <c r="M531" s="536">
        <v>1.19</v>
      </c>
      <c r="N531" s="534">
        <v>1319.09</v>
      </c>
      <c r="O531" s="526"/>
      <c r="P531" s="529">
        <v>2638.18</v>
      </c>
    </row>
    <row r="532" spans="1:16" ht="22.5" x14ac:dyDescent="0.25">
      <c r="A532" s="540" t="s">
        <v>1765</v>
      </c>
      <c r="B532" s="524" t="s">
        <v>1755</v>
      </c>
      <c r="C532" s="1247" t="s">
        <v>1303</v>
      </c>
      <c r="D532" s="1247"/>
      <c r="E532" s="1247"/>
      <c r="F532" s="1247"/>
      <c r="G532" s="1247"/>
      <c r="H532" s="525" t="s">
        <v>1304</v>
      </c>
      <c r="I532" s="526"/>
      <c r="J532" s="526"/>
      <c r="K532" s="535">
        <v>5.7999999999999996E-3</v>
      </c>
      <c r="L532" s="528"/>
      <c r="M532" s="526"/>
      <c r="N532" s="541">
        <v>155.02000000000001</v>
      </c>
      <c r="O532" s="543">
        <v>-1</v>
      </c>
      <c r="P532" s="573">
        <v>-0.9</v>
      </c>
    </row>
    <row r="533" spans="1:16" ht="22.5" x14ac:dyDescent="0.25">
      <c r="A533" s="540" t="s">
        <v>1766</v>
      </c>
      <c r="B533" s="524" t="s">
        <v>1756</v>
      </c>
      <c r="C533" s="1247" t="s">
        <v>1721</v>
      </c>
      <c r="D533" s="1247"/>
      <c r="E533" s="1247"/>
      <c r="F533" s="1247"/>
      <c r="G533" s="1247"/>
      <c r="H533" s="525" t="s">
        <v>1304</v>
      </c>
      <c r="I533" s="526"/>
      <c r="J533" s="526"/>
      <c r="K533" s="535">
        <v>5.7999999999999996E-3</v>
      </c>
      <c r="L533" s="528"/>
      <c r="M533" s="526"/>
      <c r="N533" s="541">
        <v>349.75</v>
      </c>
      <c r="O533" s="526"/>
      <c r="P533" s="573">
        <v>2.0299999999999998</v>
      </c>
    </row>
    <row r="534" spans="1:16" x14ac:dyDescent="0.25">
      <c r="A534" s="556"/>
      <c r="B534" s="557"/>
      <c r="C534" s="1248" t="s">
        <v>1161</v>
      </c>
      <c r="D534" s="1248"/>
      <c r="E534" s="1248"/>
      <c r="F534" s="1248"/>
      <c r="G534" s="1248"/>
      <c r="H534" s="516"/>
      <c r="I534" s="517"/>
      <c r="J534" s="517"/>
      <c r="K534" s="517"/>
      <c r="L534" s="520"/>
      <c r="M534" s="517"/>
      <c r="N534" s="520"/>
      <c r="O534" s="517"/>
      <c r="P534" s="555">
        <v>2639.31</v>
      </c>
    </row>
    <row r="535" spans="1:16" x14ac:dyDescent="0.25">
      <c r="A535" s="558"/>
      <c r="B535" s="559"/>
      <c r="C535" s="559"/>
      <c r="D535" s="559"/>
      <c r="E535" s="559"/>
      <c r="F535" s="559"/>
      <c r="G535" s="559"/>
      <c r="H535" s="560"/>
      <c r="I535" s="561"/>
      <c r="J535" s="561"/>
      <c r="K535" s="561"/>
      <c r="L535" s="562"/>
      <c r="M535" s="561"/>
      <c r="N535" s="562"/>
      <c r="O535" s="561"/>
      <c r="P535" s="563"/>
    </row>
    <row r="536" spans="1:16" x14ac:dyDescent="0.25">
      <c r="A536" s="514" t="s">
        <v>1431</v>
      </c>
      <c r="B536" s="515" t="s">
        <v>1695</v>
      </c>
      <c r="C536" s="1249" t="s">
        <v>1696</v>
      </c>
      <c r="D536" s="1249"/>
      <c r="E536" s="1249"/>
      <c r="F536" s="1249"/>
      <c r="G536" s="1249"/>
      <c r="H536" s="516" t="s">
        <v>1697</v>
      </c>
      <c r="I536" s="517">
        <v>0.06</v>
      </c>
      <c r="J536" s="518">
        <v>1</v>
      </c>
      <c r="K536" s="570">
        <v>0.06</v>
      </c>
      <c r="L536" s="520"/>
      <c r="M536" s="517"/>
      <c r="N536" s="521"/>
      <c r="O536" s="517"/>
      <c r="P536" s="522"/>
    </row>
    <row r="537" spans="1:16" x14ac:dyDescent="0.25">
      <c r="A537" s="523"/>
      <c r="B537" s="524" t="s">
        <v>23</v>
      </c>
      <c r="C537" s="1247" t="s">
        <v>1203</v>
      </c>
      <c r="D537" s="1247"/>
      <c r="E537" s="1247"/>
      <c r="F537" s="1247"/>
      <c r="G537" s="1247"/>
      <c r="H537" s="525" t="s">
        <v>1148</v>
      </c>
      <c r="I537" s="526"/>
      <c r="J537" s="526"/>
      <c r="K537" s="535">
        <v>5.7096</v>
      </c>
      <c r="L537" s="528"/>
      <c r="M537" s="526"/>
      <c r="N537" s="528"/>
      <c r="O537" s="526"/>
      <c r="P537" s="529">
        <v>1580.47</v>
      </c>
    </row>
    <row r="538" spans="1:16" x14ac:dyDescent="0.25">
      <c r="A538" s="530"/>
      <c r="B538" s="524" t="s">
        <v>1285</v>
      </c>
      <c r="C538" s="1247" t="s">
        <v>1286</v>
      </c>
      <c r="D538" s="1247"/>
      <c r="E538" s="1247"/>
      <c r="F538" s="1247"/>
      <c r="G538" s="1247"/>
      <c r="H538" s="525" t="s">
        <v>1148</v>
      </c>
      <c r="I538" s="536">
        <v>95.16</v>
      </c>
      <c r="J538" s="526"/>
      <c r="K538" s="535">
        <v>5.7096</v>
      </c>
      <c r="L538" s="532"/>
      <c r="M538" s="533"/>
      <c r="N538" s="534">
        <v>276.81</v>
      </c>
      <c r="O538" s="526"/>
      <c r="P538" s="529">
        <v>1580.47</v>
      </c>
    </row>
    <row r="539" spans="1:16" x14ac:dyDescent="0.25">
      <c r="A539" s="523"/>
      <c r="B539" s="524" t="s">
        <v>28</v>
      </c>
      <c r="C539" s="1247" t="s">
        <v>132</v>
      </c>
      <c r="D539" s="1247"/>
      <c r="E539" s="1247"/>
      <c r="F539" s="1247"/>
      <c r="G539" s="1247"/>
      <c r="H539" s="525"/>
      <c r="I539" s="526"/>
      <c r="J539" s="526"/>
      <c r="K539" s="526"/>
      <c r="L539" s="528"/>
      <c r="M539" s="526"/>
      <c r="N539" s="528"/>
      <c r="O539" s="526"/>
      <c r="P539" s="573">
        <v>532.71</v>
      </c>
    </row>
    <row r="540" spans="1:16" x14ac:dyDescent="0.25">
      <c r="A540" s="523"/>
      <c r="B540" s="524"/>
      <c r="C540" s="1247" t="s">
        <v>1147</v>
      </c>
      <c r="D540" s="1247"/>
      <c r="E540" s="1247"/>
      <c r="F540" s="1247"/>
      <c r="G540" s="1247"/>
      <c r="H540" s="525" t="s">
        <v>1148</v>
      </c>
      <c r="I540" s="526"/>
      <c r="J540" s="526"/>
      <c r="K540" s="535">
        <v>0.64739999999999998</v>
      </c>
      <c r="L540" s="528"/>
      <c r="M540" s="526"/>
      <c r="N540" s="528"/>
      <c r="O540" s="526"/>
      <c r="P540" s="573">
        <v>214.81</v>
      </c>
    </row>
    <row r="541" spans="1:16" x14ac:dyDescent="0.25">
      <c r="A541" s="530"/>
      <c r="B541" s="524" t="s">
        <v>1698</v>
      </c>
      <c r="C541" s="1247" t="s">
        <v>1699</v>
      </c>
      <c r="D541" s="1247"/>
      <c r="E541" s="1247"/>
      <c r="F541" s="1247"/>
      <c r="G541" s="1247"/>
      <c r="H541" s="525" t="s">
        <v>1151</v>
      </c>
      <c r="I541" s="543">
        <v>9</v>
      </c>
      <c r="J541" s="526"/>
      <c r="K541" s="536">
        <v>0.54</v>
      </c>
      <c r="L541" s="538">
        <v>647.30999999999995</v>
      </c>
      <c r="M541" s="539">
        <v>1.24</v>
      </c>
      <c r="N541" s="534">
        <v>802.66</v>
      </c>
      <c r="O541" s="526"/>
      <c r="P541" s="529">
        <v>433.44</v>
      </c>
    </row>
    <row r="542" spans="1:16" x14ac:dyDescent="0.25">
      <c r="A542" s="540"/>
      <c r="B542" s="524" t="s">
        <v>1208</v>
      </c>
      <c r="C542" s="1247" t="s">
        <v>1209</v>
      </c>
      <c r="D542" s="1247"/>
      <c r="E542" s="1247"/>
      <c r="F542" s="1247"/>
      <c r="G542" s="1247"/>
      <c r="H542" s="525" t="s">
        <v>1148</v>
      </c>
      <c r="I542" s="543">
        <v>9</v>
      </c>
      <c r="J542" s="526"/>
      <c r="K542" s="536">
        <v>0.54</v>
      </c>
      <c r="L542" s="528"/>
      <c r="M542" s="526"/>
      <c r="N542" s="541">
        <v>325.38</v>
      </c>
      <c r="O542" s="526"/>
      <c r="P542" s="573">
        <v>175.71</v>
      </c>
    </row>
    <row r="543" spans="1:16" x14ac:dyDescent="0.25">
      <c r="A543" s="530"/>
      <c r="B543" s="524" t="s">
        <v>1443</v>
      </c>
      <c r="C543" s="1247" t="s">
        <v>1444</v>
      </c>
      <c r="D543" s="1247"/>
      <c r="E543" s="1247"/>
      <c r="F543" s="1247"/>
      <c r="G543" s="1247"/>
      <c r="H543" s="525" t="s">
        <v>1151</v>
      </c>
      <c r="I543" s="536">
        <v>0.62</v>
      </c>
      <c r="J543" s="526"/>
      <c r="K543" s="535">
        <v>3.7199999999999997E-2</v>
      </c>
      <c r="L543" s="532"/>
      <c r="M543" s="533"/>
      <c r="N543" s="534">
        <v>1550.39</v>
      </c>
      <c r="O543" s="526"/>
      <c r="P543" s="529">
        <v>57.67</v>
      </c>
    </row>
    <row r="544" spans="1:16" x14ac:dyDescent="0.25">
      <c r="A544" s="540"/>
      <c r="B544" s="524" t="s">
        <v>1152</v>
      </c>
      <c r="C544" s="1247" t="s">
        <v>1153</v>
      </c>
      <c r="D544" s="1247"/>
      <c r="E544" s="1247"/>
      <c r="F544" s="1247"/>
      <c r="G544" s="1247"/>
      <c r="H544" s="525" t="s">
        <v>1148</v>
      </c>
      <c r="I544" s="536">
        <v>0.62</v>
      </c>
      <c r="J544" s="526"/>
      <c r="K544" s="535">
        <v>3.7199999999999997E-2</v>
      </c>
      <c r="L544" s="528"/>
      <c r="M544" s="526"/>
      <c r="N544" s="541">
        <v>437.08</v>
      </c>
      <c r="O544" s="526"/>
      <c r="P544" s="573">
        <v>16.260000000000002</v>
      </c>
    </row>
    <row r="545" spans="1:16" x14ac:dyDescent="0.25">
      <c r="A545" s="530"/>
      <c r="B545" s="524" t="s">
        <v>1445</v>
      </c>
      <c r="C545" s="1247" t="s">
        <v>1446</v>
      </c>
      <c r="D545" s="1247"/>
      <c r="E545" s="1247"/>
      <c r="F545" s="1247"/>
      <c r="G545" s="1247"/>
      <c r="H545" s="525" t="s">
        <v>1151</v>
      </c>
      <c r="I545" s="536">
        <v>1.17</v>
      </c>
      <c r="J545" s="526"/>
      <c r="K545" s="535">
        <v>7.0199999999999999E-2</v>
      </c>
      <c r="L545" s="538">
        <v>477.92</v>
      </c>
      <c r="M545" s="539">
        <v>1.24</v>
      </c>
      <c r="N545" s="534">
        <v>592.62</v>
      </c>
      <c r="O545" s="526"/>
      <c r="P545" s="529">
        <v>41.6</v>
      </c>
    </row>
    <row r="546" spans="1:16" x14ac:dyDescent="0.25">
      <c r="A546" s="540"/>
      <c r="B546" s="524" t="s">
        <v>1208</v>
      </c>
      <c r="C546" s="1247" t="s">
        <v>1209</v>
      </c>
      <c r="D546" s="1247"/>
      <c r="E546" s="1247"/>
      <c r="F546" s="1247"/>
      <c r="G546" s="1247"/>
      <c r="H546" s="525" t="s">
        <v>1148</v>
      </c>
      <c r="I546" s="536">
        <v>1.17</v>
      </c>
      <c r="J546" s="526"/>
      <c r="K546" s="535">
        <v>7.0199999999999999E-2</v>
      </c>
      <c r="L546" s="528"/>
      <c r="M546" s="526"/>
      <c r="N546" s="541">
        <v>325.38</v>
      </c>
      <c r="O546" s="526"/>
      <c r="P546" s="573">
        <v>22.84</v>
      </c>
    </row>
    <row r="547" spans="1:16" x14ac:dyDescent="0.25">
      <c r="A547" s="523"/>
      <c r="B547" s="524" t="s">
        <v>36</v>
      </c>
      <c r="C547" s="1247" t="s">
        <v>134</v>
      </c>
      <c r="D547" s="1247"/>
      <c r="E547" s="1247"/>
      <c r="F547" s="1247"/>
      <c r="G547" s="1247"/>
      <c r="H547" s="525"/>
      <c r="I547" s="526"/>
      <c r="J547" s="526"/>
      <c r="K547" s="526"/>
      <c r="L547" s="528"/>
      <c r="M547" s="526"/>
      <c r="N547" s="528"/>
      <c r="O547" s="526"/>
      <c r="P547" s="529">
        <v>19754.52</v>
      </c>
    </row>
    <row r="548" spans="1:16" x14ac:dyDescent="0.25">
      <c r="A548" s="530"/>
      <c r="B548" s="524" t="s">
        <v>1700</v>
      </c>
      <c r="C548" s="1247" t="s">
        <v>1701</v>
      </c>
      <c r="D548" s="1247"/>
      <c r="E548" s="1247"/>
      <c r="F548" s="1247"/>
      <c r="G548" s="1247"/>
      <c r="H548" s="525" t="s">
        <v>1244</v>
      </c>
      <c r="I548" s="527">
        <v>10.706</v>
      </c>
      <c r="J548" s="526"/>
      <c r="K548" s="537">
        <v>0.64236000000000004</v>
      </c>
      <c r="L548" s="538">
        <v>151.93</v>
      </c>
      <c r="M548" s="575">
        <v>1.2</v>
      </c>
      <c r="N548" s="534">
        <v>182.32</v>
      </c>
      <c r="O548" s="526"/>
      <c r="P548" s="529">
        <v>117.12</v>
      </c>
    </row>
    <row r="549" spans="1:16" x14ac:dyDescent="0.25">
      <c r="A549" s="530"/>
      <c r="B549" s="524" t="s">
        <v>1702</v>
      </c>
      <c r="C549" s="1247" t="s">
        <v>1703</v>
      </c>
      <c r="D549" s="1247"/>
      <c r="E549" s="1247"/>
      <c r="F549" s="1247"/>
      <c r="G549" s="1247"/>
      <c r="H549" s="525" t="s">
        <v>1575</v>
      </c>
      <c r="I549" s="543">
        <v>100</v>
      </c>
      <c r="J549" s="526"/>
      <c r="K549" s="543">
        <v>6</v>
      </c>
      <c r="L549" s="542">
        <v>2417.39</v>
      </c>
      <c r="M549" s="539">
        <v>1.0900000000000001</v>
      </c>
      <c r="N549" s="534">
        <v>2634.96</v>
      </c>
      <c r="O549" s="526"/>
      <c r="P549" s="529">
        <v>15809.76</v>
      </c>
    </row>
    <row r="550" spans="1:16" x14ac:dyDescent="0.25">
      <c r="A550" s="530"/>
      <c r="B550" s="524" t="s">
        <v>1704</v>
      </c>
      <c r="C550" s="1247" t="s">
        <v>1705</v>
      </c>
      <c r="D550" s="1247"/>
      <c r="E550" s="1247"/>
      <c r="F550" s="1247"/>
      <c r="G550" s="1247"/>
      <c r="H550" s="525" t="s">
        <v>1575</v>
      </c>
      <c r="I550" s="543">
        <v>200</v>
      </c>
      <c r="J550" s="526"/>
      <c r="K550" s="543">
        <v>12</v>
      </c>
      <c r="L550" s="538">
        <v>279.8</v>
      </c>
      <c r="M550" s="539">
        <v>1.1399999999999999</v>
      </c>
      <c r="N550" s="534">
        <v>318.97000000000003</v>
      </c>
      <c r="O550" s="526"/>
      <c r="P550" s="529">
        <v>3827.64</v>
      </c>
    </row>
    <row r="551" spans="1:16" x14ac:dyDescent="0.25">
      <c r="A551" s="544" t="s">
        <v>1239</v>
      </c>
      <c r="B551" s="545" t="s">
        <v>1706</v>
      </c>
      <c r="C551" s="1250" t="s">
        <v>1707</v>
      </c>
      <c r="D551" s="1250"/>
      <c r="E551" s="1250"/>
      <c r="F551" s="1250"/>
      <c r="G551" s="1250"/>
      <c r="H551" s="546" t="s">
        <v>1575</v>
      </c>
      <c r="I551" s="547">
        <v>100</v>
      </c>
      <c r="J551" s="548"/>
      <c r="K551" s="547">
        <v>6</v>
      </c>
      <c r="L551" s="550"/>
      <c r="M551" s="548"/>
      <c r="N551" s="550"/>
      <c r="O551" s="548"/>
      <c r="P551" s="551"/>
    </row>
    <row r="552" spans="1:16" x14ac:dyDescent="0.25">
      <c r="A552" s="544" t="s">
        <v>1239</v>
      </c>
      <c r="B552" s="545" t="s">
        <v>1708</v>
      </c>
      <c r="C552" s="1250" t="s">
        <v>1709</v>
      </c>
      <c r="D552" s="1250"/>
      <c r="E552" s="1250"/>
      <c r="F552" s="1250"/>
      <c r="G552" s="1250"/>
      <c r="H552" s="546" t="s">
        <v>1575</v>
      </c>
      <c r="I552" s="547">
        <v>100</v>
      </c>
      <c r="J552" s="548"/>
      <c r="K552" s="547">
        <v>6</v>
      </c>
      <c r="L552" s="550"/>
      <c r="M552" s="548"/>
      <c r="N552" s="550"/>
      <c r="O552" s="548"/>
      <c r="P552" s="551"/>
    </row>
    <row r="553" spans="1:16" x14ac:dyDescent="0.25">
      <c r="A553" s="552"/>
      <c r="B553" s="553"/>
      <c r="C553" s="1248" t="s">
        <v>1154</v>
      </c>
      <c r="D553" s="1248"/>
      <c r="E553" s="1248"/>
      <c r="F553" s="1248"/>
      <c r="G553" s="1248"/>
      <c r="H553" s="516"/>
      <c r="I553" s="517"/>
      <c r="J553" s="517"/>
      <c r="K553" s="517"/>
      <c r="L553" s="520"/>
      <c r="M553" s="517"/>
      <c r="N553" s="554"/>
      <c r="O553" s="517"/>
      <c r="P553" s="555">
        <v>22082.51</v>
      </c>
    </row>
    <row r="554" spans="1:16" ht="22.5" x14ac:dyDescent="0.25">
      <c r="A554" s="540" t="s">
        <v>1767</v>
      </c>
      <c r="B554" s="524" t="s">
        <v>1710</v>
      </c>
      <c r="C554" s="1247" t="s">
        <v>1303</v>
      </c>
      <c r="D554" s="1247"/>
      <c r="E554" s="1247"/>
      <c r="F554" s="1247"/>
      <c r="G554" s="1247"/>
      <c r="H554" s="525" t="s">
        <v>1304</v>
      </c>
      <c r="I554" s="526"/>
      <c r="J554" s="526"/>
      <c r="K554" s="535">
        <v>5.6399999999999999E-2</v>
      </c>
      <c r="L554" s="528"/>
      <c r="M554" s="526"/>
      <c r="N554" s="541">
        <v>155.02000000000001</v>
      </c>
      <c r="O554" s="543">
        <v>-1</v>
      </c>
      <c r="P554" s="573">
        <v>-8.74</v>
      </c>
    </row>
    <row r="555" spans="1:16" ht="22.5" x14ac:dyDescent="0.25">
      <c r="A555" s="540" t="s">
        <v>1768</v>
      </c>
      <c r="B555" s="524" t="s">
        <v>1711</v>
      </c>
      <c r="C555" s="1247" t="s">
        <v>1712</v>
      </c>
      <c r="D555" s="1247"/>
      <c r="E555" s="1247"/>
      <c r="F555" s="1247"/>
      <c r="G555" s="1247"/>
      <c r="H555" s="525" t="s">
        <v>1304</v>
      </c>
      <c r="I555" s="526"/>
      <c r="J555" s="526"/>
      <c r="K555" s="535">
        <v>5.6399999999999999E-2</v>
      </c>
      <c r="L555" s="528"/>
      <c r="M555" s="526"/>
      <c r="N555" s="541">
        <v>368.84</v>
      </c>
      <c r="O555" s="526"/>
      <c r="P555" s="573">
        <v>20.8</v>
      </c>
    </row>
    <row r="556" spans="1:16" x14ac:dyDescent="0.25">
      <c r="A556" s="540"/>
      <c r="B556" s="524"/>
      <c r="C556" s="1247" t="s">
        <v>1155</v>
      </c>
      <c r="D556" s="1247"/>
      <c r="E556" s="1247"/>
      <c r="F556" s="1247"/>
      <c r="G556" s="1247"/>
      <c r="H556" s="525"/>
      <c r="I556" s="526"/>
      <c r="J556" s="526"/>
      <c r="K556" s="526"/>
      <c r="L556" s="528"/>
      <c r="M556" s="526"/>
      <c r="N556" s="528"/>
      <c r="O556" s="526"/>
      <c r="P556" s="529">
        <v>1795.28</v>
      </c>
    </row>
    <row r="557" spans="1:16" x14ac:dyDescent="0.25">
      <c r="A557" s="540"/>
      <c r="B557" s="524" t="s">
        <v>1295</v>
      </c>
      <c r="C557" s="1247" t="s">
        <v>1296</v>
      </c>
      <c r="D557" s="1247"/>
      <c r="E557" s="1247"/>
      <c r="F557" s="1247"/>
      <c r="G557" s="1247"/>
      <c r="H557" s="525" t="s">
        <v>1158</v>
      </c>
      <c r="I557" s="543">
        <v>147</v>
      </c>
      <c r="J557" s="526"/>
      <c r="K557" s="543">
        <v>147</v>
      </c>
      <c r="L557" s="528"/>
      <c r="M557" s="526"/>
      <c r="N557" s="528"/>
      <c r="O557" s="526"/>
      <c r="P557" s="529">
        <v>2639.06</v>
      </c>
    </row>
    <row r="558" spans="1:16" x14ac:dyDescent="0.25">
      <c r="A558" s="540"/>
      <c r="B558" s="524" t="s">
        <v>1297</v>
      </c>
      <c r="C558" s="1247" t="s">
        <v>1298</v>
      </c>
      <c r="D558" s="1247"/>
      <c r="E558" s="1247"/>
      <c r="F558" s="1247"/>
      <c r="G558" s="1247"/>
      <c r="H558" s="525" t="s">
        <v>1158</v>
      </c>
      <c r="I558" s="543">
        <v>134</v>
      </c>
      <c r="J558" s="526"/>
      <c r="K558" s="543">
        <v>134</v>
      </c>
      <c r="L558" s="528"/>
      <c r="M558" s="526"/>
      <c r="N558" s="528"/>
      <c r="O558" s="526"/>
      <c r="P558" s="529">
        <v>2405.6799999999998</v>
      </c>
    </row>
    <row r="559" spans="1:16" x14ac:dyDescent="0.25">
      <c r="A559" s="556"/>
      <c r="B559" s="557"/>
      <c r="C559" s="1248" t="s">
        <v>1161</v>
      </c>
      <c r="D559" s="1248"/>
      <c r="E559" s="1248"/>
      <c r="F559" s="1248"/>
      <c r="G559" s="1248"/>
      <c r="H559" s="516"/>
      <c r="I559" s="517"/>
      <c r="J559" s="517"/>
      <c r="K559" s="517"/>
      <c r="L559" s="520"/>
      <c r="M559" s="517"/>
      <c r="N559" s="554">
        <v>452321.83</v>
      </c>
      <c r="O559" s="517"/>
      <c r="P559" s="555">
        <v>27139.31</v>
      </c>
    </row>
    <row r="560" spans="1:16" x14ac:dyDescent="0.25">
      <c r="A560" s="558"/>
      <c r="B560" s="559"/>
      <c r="C560" s="559"/>
      <c r="D560" s="559"/>
      <c r="E560" s="559"/>
      <c r="F560" s="559"/>
      <c r="G560" s="559"/>
      <c r="H560" s="560"/>
      <c r="I560" s="561"/>
      <c r="J560" s="561"/>
      <c r="K560" s="561"/>
      <c r="L560" s="562"/>
      <c r="M560" s="561"/>
      <c r="N560" s="562"/>
      <c r="O560" s="561"/>
      <c r="P560" s="563"/>
    </row>
    <row r="561" spans="1:16" ht="22.5" x14ac:dyDescent="0.25">
      <c r="A561" s="514" t="s">
        <v>1432</v>
      </c>
      <c r="B561" s="515" t="s">
        <v>1713</v>
      </c>
      <c r="C561" s="1249" t="s">
        <v>1714</v>
      </c>
      <c r="D561" s="1249"/>
      <c r="E561" s="1249"/>
      <c r="F561" s="1249"/>
      <c r="G561" s="1249"/>
      <c r="H561" s="516" t="s">
        <v>1715</v>
      </c>
      <c r="I561" s="517">
        <v>0.18432000000000001</v>
      </c>
      <c r="J561" s="518">
        <v>1</v>
      </c>
      <c r="K561" s="590">
        <v>0.18432000000000001</v>
      </c>
      <c r="L561" s="520"/>
      <c r="M561" s="517"/>
      <c r="N561" s="564">
        <v>152834.25</v>
      </c>
      <c r="O561" s="517"/>
      <c r="P561" s="555">
        <v>28170.41</v>
      </c>
    </row>
    <row r="562" spans="1:16" x14ac:dyDescent="0.25">
      <c r="A562" s="556"/>
      <c r="B562" s="557"/>
      <c r="C562" s="1248" t="s">
        <v>1161</v>
      </c>
      <c r="D562" s="1248"/>
      <c r="E562" s="1248"/>
      <c r="F562" s="1248"/>
      <c r="G562" s="1248"/>
      <c r="H562" s="516"/>
      <c r="I562" s="517"/>
      <c r="J562" s="517"/>
      <c r="K562" s="517"/>
      <c r="L562" s="520"/>
      <c r="M562" s="517"/>
      <c r="N562" s="520"/>
      <c r="O562" s="517"/>
      <c r="P562" s="555">
        <v>28170.41</v>
      </c>
    </row>
    <row r="563" spans="1:16" x14ac:dyDescent="0.25">
      <c r="A563" s="558"/>
      <c r="B563" s="559"/>
      <c r="C563" s="559"/>
      <c r="D563" s="559"/>
      <c r="E563" s="559"/>
      <c r="F563" s="559"/>
      <c r="G563" s="559"/>
      <c r="H563" s="560"/>
      <c r="I563" s="561"/>
      <c r="J563" s="561"/>
      <c r="K563" s="561"/>
      <c r="L563" s="562"/>
      <c r="M563" s="561"/>
      <c r="N563" s="562"/>
      <c r="O563" s="561"/>
      <c r="P563" s="563"/>
    </row>
    <row r="564" spans="1:16" x14ac:dyDescent="0.25">
      <c r="A564" s="514" t="s">
        <v>1433</v>
      </c>
      <c r="B564" s="515" t="s">
        <v>1752</v>
      </c>
      <c r="C564" s="1249" t="s">
        <v>1753</v>
      </c>
      <c r="D564" s="1249"/>
      <c r="E564" s="1249"/>
      <c r="F564" s="1249"/>
      <c r="G564" s="1249"/>
      <c r="H564" s="516" t="s">
        <v>1575</v>
      </c>
      <c r="I564" s="517">
        <v>6</v>
      </c>
      <c r="J564" s="518">
        <v>1</v>
      </c>
      <c r="K564" s="518">
        <v>6</v>
      </c>
      <c r="L564" s="520"/>
      <c r="M564" s="517"/>
      <c r="N564" s="564">
        <v>1319.09</v>
      </c>
      <c r="O564" s="517"/>
      <c r="P564" s="555">
        <v>7914.54</v>
      </c>
    </row>
    <row r="565" spans="1:16" x14ac:dyDescent="0.25">
      <c r="A565" s="540" t="s">
        <v>1433</v>
      </c>
      <c r="B565" s="524" t="s">
        <v>1752</v>
      </c>
      <c r="C565" s="1247" t="s">
        <v>1754</v>
      </c>
      <c r="D565" s="1247"/>
      <c r="E565" s="1247"/>
      <c r="F565" s="1247"/>
      <c r="G565" s="1247"/>
      <c r="H565" s="525" t="s">
        <v>1575</v>
      </c>
      <c r="I565" s="543">
        <v>6</v>
      </c>
      <c r="J565" s="526"/>
      <c r="K565" s="543">
        <v>6</v>
      </c>
      <c r="L565" s="534">
        <v>1108.48</v>
      </c>
      <c r="M565" s="536">
        <v>1.19</v>
      </c>
      <c r="N565" s="534">
        <v>1319.09</v>
      </c>
      <c r="O565" s="526"/>
      <c r="P565" s="529">
        <v>7914.54</v>
      </c>
    </row>
    <row r="566" spans="1:16" ht="22.5" x14ac:dyDescent="0.25">
      <c r="A566" s="540" t="s">
        <v>1769</v>
      </c>
      <c r="B566" s="524" t="s">
        <v>1755</v>
      </c>
      <c r="C566" s="1247" t="s">
        <v>1303</v>
      </c>
      <c r="D566" s="1247"/>
      <c r="E566" s="1247"/>
      <c r="F566" s="1247"/>
      <c r="G566" s="1247"/>
      <c r="H566" s="525" t="s">
        <v>1304</v>
      </c>
      <c r="I566" s="526"/>
      <c r="J566" s="526"/>
      <c r="K566" s="535">
        <v>1.7399999999999999E-2</v>
      </c>
      <c r="L566" s="528"/>
      <c r="M566" s="526"/>
      <c r="N566" s="541">
        <v>155.02000000000001</v>
      </c>
      <c r="O566" s="543">
        <v>-1</v>
      </c>
      <c r="P566" s="573">
        <v>-2.7</v>
      </c>
    </row>
    <row r="567" spans="1:16" ht="22.5" x14ac:dyDescent="0.25">
      <c r="A567" s="540" t="s">
        <v>1770</v>
      </c>
      <c r="B567" s="524" t="s">
        <v>1756</v>
      </c>
      <c r="C567" s="1247" t="s">
        <v>1721</v>
      </c>
      <c r="D567" s="1247"/>
      <c r="E567" s="1247"/>
      <c r="F567" s="1247"/>
      <c r="G567" s="1247"/>
      <c r="H567" s="525" t="s">
        <v>1304</v>
      </c>
      <c r="I567" s="526"/>
      <c r="J567" s="526"/>
      <c r="K567" s="535">
        <v>1.7399999999999999E-2</v>
      </c>
      <c r="L567" s="528"/>
      <c r="M567" s="526"/>
      <c r="N567" s="541">
        <v>349.75</v>
      </c>
      <c r="O567" s="526"/>
      <c r="P567" s="573">
        <v>6.09</v>
      </c>
    </row>
    <row r="568" spans="1:16" x14ac:dyDescent="0.25">
      <c r="A568" s="556"/>
      <c r="B568" s="557"/>
      <c r="C568" s="1248" t="s">
        <v>1161</v>
      </c>
      <c r="D568" s="1248"/>
      <c r="E568" s="1248"/>
      <c r="F568" s="1248"/>
      <c r="G568" s="1248"/>
      <c r="H568" s="516"/>
      <c r="I568" s="517"/>
      <c r="J568" s="517"/>
      <c r="K568" s="517"/>
      <c r="L568" s="520"/>
      <c r="M568" s="517"/>
      <c r="N568" s="520"/>
      <c r="O568" s="517"/>
      <c r="P568" s="555">
        <v>7917.93</v>
      </c>
    </row>
    <row r="569" spans="1:16" x14ac:dyDescent="0.25">
      <c r="A569" s="558"/>
      <c r="B569" s="559"/>
      <c r="C569" s="559"/>
      <c r="D569" s="559"/>
      <c r="E569" s="559"/>
      <c r="F569" s="559"/>
      <c r="G569" s="559"/>
      <c r="H569" s="560"/>
      <c r="I569" s="561"/>
      <c r="J569" s="561"/>
      <c r="K569" s="561"/>
      <c r="L569" s="562"/>
      <c r="M569" s="561"/>
      <c r="N569" s="562"/>
      <c r="O569" s="561"/>
      <c r="P569" s="563"/>
    </row>
    <row r="570" spans="1:16" x14ac:dyDescent="0.25">
      <c r="A570" s="1251" t="s">
        <v>1771</v>
      </c>
      <c r="B570" s="1252"/>
      <c r="C570" s="1252"/>
      <c r="D570" s="1252"/>
      <c r="E570" s="1252"/>
      <c r="F570" s="1252"/>
      <c r="G570" s="1252"/>
      <c r="H570" s="1252"/>
      <c r="I570" s="1252"/>
      <c r="J570" s="1252"/>
      <c r="K570" s="1252"/>
      <c r="L570" s="1252"/>
      <c r="M570" s="1252"/>
      <c r="N570" s="1252"/>
      <c r="O570" s="1252"/>
      <c r="P570" s="1253"/>
    </row>
    <row r="571" spans="1:16" x14ac:dyDescent="0.25">
      <c r="A571" s="514" t="s">
        <v>1434</v>
      </c>
      <c r="B571" s="515" t="s">
        <v>1757</v>
      </c>
      <c r="C571" s="1249" t="s">
        <v>1758</v>
      </c>
      <c r="D571" s="1249"/>
      <c r="E571" s="1249"/>
      <c r="F571" s="1249"/>
      <c r="G571" s="1249"/>
      <c r="H571" s="516" t="s">
        <v>1697</v>
      </c>
      <c r="I571" s="517">
        <v>0.12</v>
      </c>
      <c r="J571" s="518">
        <v>1</v>
      </c>
      <c r="K571" s="570">
        <v>0.12</v>
      </c>
      <c r="L571" s="520"/>
      <c r="M571" s="517"/>
      <c r="N571" s="521"/>
      <c r="O571" s="517"/>
      <c r="P571" s="522"/>
    </row>
    <row r="572" spans="1:16" x14ac:dyDescent="0.25">
      <c r="A572" s="523"/>
      <c r="B572" s="524" t="s">
        <v>23</v>
      </c>
      <c r="C572" s="1247" t="s">
        <v>1203</v>
      </c>
      <c r="D572" s="1247"/>
      <c r="E572" s="1247"/>
      <c r="F572" s="1247"/>
      <c r="G572" s="1247"/>
      <c r="H572" s="525" t="s">
        <v>1148</v>
      </c>
      <c r="I572" s="526"/>
      <c r="J572" s="526"/>
      <c r="K572" s="536">
        <v>8.2799999999999994</v>
      </c>
      <c r="L572" s="528"/>
      <c r="M572" s="526"/>
      <c r="N572" s="528"/>
      <c r="O572" s="526"/>
      <c r="P572" s="529">
        <v>2392.59</v>
      </c>
    </row>
    <row r="573" spans="1:16" x14ac:dyDescent="0.25">
      <c r="A573" s="530"/>
      <c r="B573" s="524" t="s">
        <v>1482</v>
      </c>
      <c r="C573" s="1247" t="s">
        <v>1483</v>
      </c>
      <c r="D573" s="1247"/>
      <c r="E573" s="1247"/>
      <c r="F573" s="1247"/>
      <c r="G573" s="1247"/>
      <c r="H573" s="525" t="s">
        <v>1148</v>
      </c>
      <c r="I573" s="543">
        <v>69</v>
      </c>
      <c r="J573" s="526"/>
      <c r="K573" s="536">
        <v>8.2799999999999994</v>
      </c>
      <c r="L573" s="532"/>
      <c r="M573" s="533"/>
      <c r="N573" s="534">
        <v>288.95999999999998</v>
      </c>
      <c r="O573" s="526"/>
      <c r="P573" s="529">
        <v>2392.59</v>
      </c>
    </row>
    <row r="574" spans="1:16" x14ac:dyDescent="0.25">
      <c r="A574" s="523"/>
      <c r="B574" s="524" t="s">
        <v>36</v>
      </c>
      <c r="C574" s="1247" t="s">
        <v>134</v>
      </c>
      <c r="D574" s="1247"/>
      <c r="E574" s="1247"/>
      <c r="F574" s="1247"/>
      <c r="G574" s="1247"/>
      <c r="H574" s="525"/>
      <c r="I574" s="526"/>
      <c r="J574" s="526"/>
      <c r="K574" s="526"/>
      <c r="L574" s="528"/>
      <c r="M574" s="526"/>
      <c r="N574" s="528"/>
      <c r="O574" s="526"/>
      <c r="P574" s="573">
        <v>418.57</v>
      </c>
    </row>
    <row r="575" spans="1:16" x14ac:dyDescent="0.25">
      <c r="A575" s="530"/>
      <c r="B575" s="524" t="s">
        <v>1759</v>
      </c>
      <c r="C575" s="1247" t="s">
        <v>1760</v>
      </c>
      <c r="D575" s="1247"/>
      <c r="E575" s="1247"/>
      <c r="F575" s="1247"/>
      <c r="G575" s="1247"/>
      <c r="H575" s="525" t="s">
        <v>1164</v>
      </c>
      <c r="I575" s="527">
        <v>4.8000000000000001E-2</v>
      </c>
      <c r="J575" s="526"/>
      <c r="K575" s="537">
        <v>5.7600000000000004E-3</v>
      </c>
      <c r="L575" s="542">
        <v>55898.18</v>
      </c>
      <c r="M575" s="575">
        <v>1.3</v>
      </c>
      <c r="N575" s="534">
        <v>72667.63</v>
      </c>
      <c r="O575" s="526"/>
      <c r="P575" s="529">
        <v>418.57</v>
      </c>
    </row>
    <row r="576" spans="1:16" x14ac:dyDescent="0.25">
      <c r="A576" s="544" t="s">
        <v>1239</v>
      </c>
      <c r="B576" s="545" t="s">
        <v>1706</v>
      </c>
      <c r="C576" s="1250" t="s">
        <v>1707</v>
      </c>
      <c r="D576" s="1250"/>
      <c r="E576" s="1250"/>
      <c r="F576" s="1250"/>
      <c r="G576" s="1250"/>
      <c r="H576" s="546" t="s">
        <v>1575</v>
      </c>
      <c r="I576" s="547">
        <v>100</v>
      </c>
      <c r="J576" s="548"/>
      <c r="K576" s="547">
        <v>12</v>
      </c>
      <c r="L576" s="550"/>
      <c r="M576" s="548"/>
      <c r="N576" s="550"/>
      <c r="O576" s="548"/>
      <c r="P576" s="551"/>
    </row>
    <row r="577" spans="1:16" x14ac:dyDescent="0.25">
      <c r="A577" s="552"/>
      <c r="B577" s="553"/>
      <c r="C577" s="1248" t="s">
        <v>1154</v>
      </c>
      <c r="D577" s="1248"/>
      <c r="E577" s="1248"/>
      <c r="F577" s="1248"/>
      <c r="G577" s="1248"/>
      <c r="H577" s="516"/>
      <c r="I577" s="517"/>
      <c r="J577" s="517"/>
      <c r="K577" s="517"/>
      <c r="L577" s="520"/>
      <c r="M577" s="517"/>
      <c r="N577" s="554"/>
      <c r="O577" s="517"/>
      <c r="P577" s="555">
        <v>2811.16</v>
      </c>
    </row>
    <row r="578" spans="1:16" x14ac:dyDescent="0.25">
      <c r="A578" s="540"/>
      <c r="B578" s="524"/>
      <c r="C578" s="1247" t="s">
        <v>1155</v>
      </c>
      <c r="D578" s="1247"/>
      <c r="E578" s="1247"/>
      <c r="F578" s="1247"/>
      <c r="G578" s="1247"/>
      <c r="H578" s="525"/>
      <c r="I578" s="526"/>
      <c r="J578" s="526"/>
      <c r="K578" s="526"/>
      <c r="L578" s="528"/>
      <c r="M578" s="526"/>
      <c r="N578" s="528"/>
      <c r="O578" s="526"/>
      <c r="P578" s="529">
        <v>2392.59</v>
      </c>
    </row>
    <row r="579" spans="1:16" x14ac:dyDescent="0.25">
      <c r="A579" s="540"/>
      <c r="B579" s="524" t="s">
        <v>1295</v>
      </c>
      <c r="C579" s="1247" t="s">
        <v>1296</v>
      </c>
      <c r="D579" s="1247"/>
      <c r="E579" s="1247"/>
      <c r="F579" s="1247"/>
      <c r="G579" s="1247"/>
      <c r="H579" s="525" t="s">
        <v>1158</v>
      </c>
      <c r="I579" s="543">
        <v>147</v>
      </c>
      <c r="J579" s="526"/>
      <c r="K579" s="543">
        <v>147</v>
      </c>
      <c r="L579" s="528"/>
      <c r="M579" s="526"/>
      <c r="N579" s="528"/>
      <c r="O579" s="526"/>
      <c r="P579" s="529">
        <v>3517.11</v>
      </c>
    </row>
    <row r="580" spans="1:16" x14ac:dyDescent="0.25">
      <c r="A580" s="540"/>
      <c r="B580" s="524" t="s">
        <v>1297</v>
      </c>
      <c r="C580" s="1247" t="s">
        <v>1298</v>
      </c>
      <c r="D580" s="1247"/>
      <c r="E580" s="1247"/>
      <c r="F580" s="1247"/>
      <c r="G580" s="1247"/>
      <c r="H580" s="525" t="s">
        <v>1158</v>
      </c>
      <c r="I580" s="543">
        <v>134</v>
      </c>
      <c r="J580" s="526"/>
      <c r="K580" s="543">
        <v>134</v>
      </c>
      <c r="L580" s="528"/>
      <c r="M580" s="526"/>
      <c r="N580" s="528"/>
      <c r="O580" s="526"/>
      <c r="P580" s="529">
        <v>3206.07</v>
      </c>
    </row>
    <row r="581" spans="1:16" x14ac:dyDescent="0.25">
      <c r="A581" s="556"/>
      <c r="B581" s="557"/>
      <c r="C581" s="1248" t="s">
        <v>1161</v>
      </c>
      <c r="D581" s="1248"/>
      <c r="E581" s="1248"/>
      <c r="F581" s="1248"/>
      <c r="G581" s="1248"/>
      <c r="H581" s="516"/>
      <c r="I581" s="517"/>
      <c r="J581" s="517"/>
      <c r="K581" s="517"/>
      <c r="L581" s="520"/>
      <c r="M581" s="517"/>
      <c r="N581" s="554">
        <v>79452.83</v>
      </c>
      <c r="O581" s="517"/>
      <c r="P581" s="555">
        <v>9534.34</v>
      </c>
    </row>
    <row r="582" spans="1:16" x14ac:dyDescent="0.25">
      <c r="A582" s="558"/>
      <c r="B582" s="559"/>
      <c r="C582" s="559"/>
      <c r="D582" s="559"/>
      <c r="E582" s="559"/>
      <c r="F582" s="559"/>
      <c r="G582" s="559"/>
      <c r="H582" s="560"/>
      <c r="I582" s="561"/>
      <c r="J582" s="561"/>
      <c r="K582" s="561"/>
      <c r="L582" s="562"/>
      <c r="M582" s="561"/>
      <c r="N582" s="562"/>
      <c r="O582" s="561"/>
      <c r="P582" s="563"/>
    </row>
    <row r="583" spans="1:16" x14ac:dyDescent="0.25">
      <c r="A583" s="514" t="s">
        <v>1435</v>
      </c>
      <c r="B583" s="515" t="s">
        <v>1772</v>
      </c>
      <c r="C583" s="1249" t="s">
        <v>1773</v>
      </c>
      <c r="D583" s="1249"/>
      <c r="E583" s="1249"/>
      <c r="F583" s="1249"/>
      <c r="G583" s="1249"/>
      <c r="H583" s="516" t="s">
        <v>1575</v>
      </c>
      <c r="I583" s="517">
        <v>1</v>
      </c>
      <c r="J583" s="518">
        <v>1</v>
      </c>
      <c r="K583" s="518">
        <v>1</v>
      </c>
      <c r="L583" s="520"/>
      <c r="M583" s="517"/>
      <c r="N583" s="564">
        <v>1319.09</v>
      </c>
      <c r="O583" s="517"/>
      <c r="P583" s="555">
        <v>1319.09</v>
      </c>
    </row>
    <row r="584" spans="1:16" x14ac:dyDescent="0.25">
      <c r="A584" s="540" t="s">
        <v>1435</v>
      </c>
      <c r="B584" s="524" t="s">
        <v>1772</v>
      </c>
      <c r="C584" s="1247" t="s">
        <v>1774</v>
      </c>
      <c r="D584" s="1247"/>
      <c r="E584" s="1247"/>
      <c r="F584" s="1247"/>
      <c r="G584" s="1247"/>
      <c r="H584" s="525" t="s">
        <v>1575</v>
      </c>
      <c r="I584" s="543">
        <v>1</v>
      </c>
      <c r="J584" s="526"/>
      <c r="K584" s="543">
        <v>1</v>
      </c>
      <c r="L584" s="528"/>
      <c r="M584" s="536">
        <v>1.19</v>
      </c>
      <c r="N584" s="534">
        <v>1319.09</v>
      </c>
      <c r="O584" s="526"/>
      <c r="P584" s="529">
        <v>1319.09</v>
      </c>
    </row>
    <row r="585" spans="1:16" ht="22.5" x14ac:dyDescent="0.25">
      <c r="A585" s="540" t="s">
        <v>1775</v>
      </c>
      <c r="B585" s="524" t="s">
        <v>1776</v>
      </c>
      <c r="C585" s="1247" t="s">
        <v>1303</v>
      </c>
      <c r="D585" s="1247"/>
      <c r="E585" s="1247"/>
      <c r="F585" s="1247"/>
      <c r="G585" s="1247"/>
      <c r="H585" s="525" t="s">
        <v>1304</v>
      </c>
      <c r="I585" s="526"/>
      <c r="J585" s="526"/>
      <c r="K585" s="535">
        <v>2.8999999999999998E-3</v>
      </c>
      <c r="L585" s="528"/>
      <c r="M585" s="526"/>
      <c r="N585" s="541">
        <v>155.02000000000001</v>
      </c>
      <c r="O585" s="543">
        <v>-1</v>
      </c>
      <c r="P585" s="573">
        <v>-0.45</v>
      </c>
    </row>
    <row r="586" spans="1:16" ht="22.5" x14ac:dyDescent="0.25">
      <c r="A586" s="540" t="s">
        <v>1777</v>
      </c>
      <c r="B586" s="524" t="s">
        <v>1778</v>
      </c>
      <c r="C586" s="1247" t="s">
        <v>1721</v>
      </c>
      <c r="D586" s="1247"/>
      <c r="E586" s="1247"/>
      <c r="F586" s="1247"/>
      <c r="G586" s="1247"/>
      <c r="H586" s="525" t="s">
        <v>1304</v>
      </c>
      <c r="I586" s="526"/>
      <c r="J586" s="526"/>
      <c r="K586" s="535">
        <v>2.8999999999999998E-3</v>
      </c>
      <c r="L586" s="528"/>
      <c r="M586" s="526"/>
      <c r="N586" s="541">
        <v>349.75</v>
      </c>
      <c r="O586" s="526"/>
      <c r="P586" s="573">
        <v>1.01</v>
      </c>
    </row>
    <row r="587" spans="1:16" x14ac:dyDescent="0.25">
      <c r="A587" s="556"/>
      <c r="B587" s="557"/>
      <c r="C587" s="1248" t="s">
        <v>1161</v>
      </c>
      <c r="D587" s="1248"/>
      <c r="E587" s="1248"/>
      <c r="F587" s="1248"/>
      <c r="G587" s="1248"/>
      <c r="H587" s="516"/>
      <c r="I587" s="517"/>
      <c r="J587" s="517"/>
      <c r="K587" s="517"/>
      <c r="L587" s="520"/>
      <c r="M587" s="517"/>
      <c r="N587" s="520"/>
      <c r="O587" s="517"/>
      <c r="P587" s="555">
        <v>1319.65</v>
      </c>
    </row>
    <row r="588" spans="1:16" x14ac:dyDescent="0.25">
      <c r="A588" s="558"/>
      <c r="B588" s="559"/>
      <c r="C588" s="559"/>
      <c r="D588" s="559"/>
      <c r="E588" s="559"/>
      <c r="F588" s="559"/>
      <c r="G588" s="559"/>
      <c r="H588" s="560"/>
      <c r="I588" s="561"/>
      <c r="J588" s="561"/>
      <c r="K588" s="561"/>
      <c r="L588" s="562"/>
      <c r="M588" s="561"/>
      <c r="N588" s="562"/>
      <c r="O588" s="561"/>
      <c r="P588" s="563"/>
    </row>
    <row r="589" spans="1:16" x14ac:dyDescent="0.25">
      <c r="A589" s="514" t="s">
        <v>1437</v>
      </c>
      <c r="B589" s="515" t="s">
        <v>1772</v>
      </c>
      <c r="C589" s="1249" t="s">
        <v>1773</v>
      </c>
      <c r="D589" s="1249"/>
      <c r="E589" s="1249"/>
      <c r="F589" s="1249"/>
      <c r="G589" s="1249"/>
      <c r="H589" s="516" t="s">
        <v>1575</v>
      </c>
      <c r="I589" s="517">
        <v>2</v>
      </c>
      <c r="J589" s="518">
        <v>1</v>
      </c>
      <c r="K589" s="518">
        <v>2</v>
      </c>
      <c r="L589" s="520"/>
      <c r="M589" s="517"/>
      <c r="N589" s="564">
        <v>1319.09</v>
      </c>
      <c r="O589" s="517"/>
      <c r="P589" s="555">
        <v>2638.18</v>
      </c>
    </row>
    <row r="590" spans="1:16" x14ac:dyDescent="0.25">
      <c r="A590" s="540" t="s">
        <v>1437</v>
      </c>
      <c r="B590" s="524" t="s">
        <v>1772</v>
      </c>
      <c r="C590" s="1247" t="s">
        <v>1774</v>
      </c>
      <c r="D590" s="1247"/>
      <c r="E590" s="1247"/>
      <c r="F590" s="1247"/>
      <c r="G590" s="1247"/>
      <c r="H590" s="525" t="s">
        <v>1575</v>
      </c>
      <c r="I590" s="543">
        <v>2</v>
      </c>
      <c r="J590" s="526"/>
      <c r="K590" s="543">
        <v>2</v>
      </c>
      <c r="L590" s="528"/>
      <c r="M590" s="536">
        <v>1.19</v>
      </c>
      <c r="N590" s="534">
        <v>1319.09</v>
      </c>
      <c r="O590" s="526"/>
      <c r="P590" s="529">
        <v>2638.18</v>
      </c>
    </row>
    <row r="591" spans="1:16" ht="22.5" x14ac:dyDescent="0.25">
      <c r="A591" s="540" t="s">
        <v>1779</v>
      </c>
      <c r="B591" s="524" t="s">
        <v>1776</v>
      </c>
      <c r="C591" s="1247" t="s">
        <v>1303</v>
      </c>
      <c r="D591" s="1247"/>
      <c r="E591" s="1247"/>
      <c r="F591" s="1247"/>
      <c r="G591" s="1247"/>
      <c r="H591" s="525" t="s">
        <v>1304</v>
      </c>
      <c r="I591" s="526"/>
      <c r="J591" s="526"/>
      <c r="K591" s="535">
        <v>5.7999999999999996E-3</v>
      </c>
      <c r="L591" s="528"/>
      <c r="M591" s="526"/>
      <c r="N591" s="541">
        <v>155.02000000000001</v>
      </c>
      <c r="O591" s="543">
        <v>-1</v>
      </c>
      <c r="P591" s="573">
        <v>-0.9</v>
      </c>
    </row>
    <row r="592" spans="1:16" ht="22.5" x14ac:dyDescent="0.25">
      <c r="A592" s="540" t="s">
        <v>1780</v>
      </c>
      <c r="B592" s="524" t="s">
        <v>1778</v>
      </c>
      <c r="C592" s="1247" t="s">
        <v>1721</v>
      </c>
      <c r="D592" s="1247"/>
      <c r="E592" s="1247"/>
      <c r="F592" s="1247"/>
      <c r="G592" s="1247"/>
      <c r="H592" s="525" t="s">
        <v>1304</v>
      </c>
      <c r="I592" s="526"/>
      <c r="J592" s="526"/>
      <c r="K592" s="535">
        <v>5.7999999999999996E-3</v>
      </c>
      <c r="L592" s="528"/>
      <c r="M592" s="526"/>
      <c r="N592" s="541">
        <v>349.75</v>
      </c>
      <c r="O592" s="526"/>
      <c r="P592" s="573">
        <v>2.0299999999999998</v>
      </c>
    </row>
    <row r="593" spans="1:16" x14ac:dyDescent="0.25">
      <c r="A593" s="556"/>
      <c r="B593" s="557"/>
      <c r="C593" s="1248" t="s">
        <v>1161</v>
      </c>
      <c r="D593" s="1248"/>
      <c r="E593" s="1248"/>
      <c r="F593" s="1248"/>
      <c r="G593" s="1248"/>
      <c r="H593" s="516"/>
      <c r="I593" s="517"/>
      <c r="J593" s="517"/>
      <c r="K593" s="517"/>
      <c r="L593" s="520"/>
      <c r="M593" s="517"/>
      <c r="N593" s="520"/>
      <c r="O593" s="517"/>
      <c r="P593" s="555">
        <v>2639.31</v>
      </c>
    </row>
    <row r="594" spans="1:16" x14ac:dyDescent="0.25">
      <c r="A594" s="558"/>
      <c r="B594" s="559"/>
      <c r="C594" s="559"/>
      <c r="D594" s="559"/>
      <c r="E594" s="559"/>
      <c r="F594" s="559"/>
      <c r="G594" s="559"/>
      <c r="H594" s="560"/>
      <c r="I594" s="561"/>
      <c r="J594" s="561"/>
      <c r="K594" s="561"/>
      <c r="L594" s="562"/>
      <c r="M594" s="561"/>
      <c r="N594" s="562"/>
      <c r="O594" s="561"/>
      <c r="P594" s="563"/>
    </row>
    <row r="595" spans="1:16" x14ac:dyDescent="0.25">
      <c r="A595" s="514" t="s">
        <v>1457</v>
      </c>
      <c r="B595" s="515" t="s">
        <v>1772</v>
      </c>
      <c r="C595" s="1249" t="s">
        <v>1773</v>
      </c>
      <c r="D595" s="1249"/>
      <c r="E595" s="1249"/>
      <c r="F595" s="1249"/>
      <c r="G595" s="1249"/>
      <c r="H595" s="516" t="s">
        <v>1575</v>
      </c>
      <c r="I595" s="517">
        <v>9</v>
      </c>
      <c r="J595" s="518">
        <v>1</v>
      </c>
      <c r="K595" s="518">
        <v>9</v>
      </c>
      <c r="L595" s="520"/>
      <c r="M595" s="517"/>
      <c r="N595" s="564">
        <v>1319.09</v>
      </c>
      <c r="O595" s="517"/>
      <c r="P595" s="555">
        <v>11871.81</v>
      </c>
    </row>
    <row r="596" spans="1:16" x14ac:dyDescent="0.25">
      <c r="A596" s="540" t="s">
        <v>1457</v>
      </c>
      <c r="B596" s="524" t="s">
        <v>1772</v>
      </c>
      <c r="C596" s="1247" t="s">
        <v>1774</v>
      </c>
      <c r="D596" s="1247"/>
      <c r="E596" s="1247"/>
      <c r="F596" s="1247"/>
      <c r="G596" s="1247"/>
      <c r="H596" s="525" t="s">
        <v>1575</v>
      </c>
      <c r="I596" s="543">
        <v>9</v>
      </c>
      <c r="J596" s="526"/>
      <c r="K596" s="543">
        <v>9</v>
      </c>
      <c r="L596" s="528"/>
      <c r="M596" s="536">
        <v>1.19</v>
      </c>
      <c r="N596" s="534">
        <v>1319.09</v>
      </c>
      <c r="O596" s="526"/>
      <c r="P596" s="529">
        <v>11871.81</v>
      </c>
    </row>
    <row r="597" spans="1:16" ht="22.5" x14ac:dyDescent="0.25">
      <c r="A597" s="540" t="s">
        <v>1461</v>
      </c>
      <c r="B597" s="524" t="s">
        <v>1776</v>
      </c>
      <c r="C597" s="1247" t="s">
        <v>1303</v>
      </c>
      <c r="D597" s="1247"/>
      <c r="E597" s="1247"/>
      <c r="F597" s="1247"/>
      <c r="G597" s="1247"/>
      <c r="H597" s="525" t="s">
        <v>1304</v>
      </c>
      <c r="I597" s="526"/>
      <c r="J597" s="526"/>
      <c r="K597" s="535">
        <v>2.6100000000000002E-2</v>
      </c>
      <c r="L597" s="528"/>
      <c r="M597" s="526"/>
      <c r="N597" s="541">
        <v>155.02000000000001</v>
      </c>
      <c r="O597" s="543">
        <v>-1</v>
      </c>
      <c r="P597" s="573">
        <v>-4.05</v>
      </c>
    </row>
    <row r="598" spans="1:16" ht="22.5" x14ac:dyDescent="0.25">
      <c r="A598" s="540" t="s">
        <v>1463</v>
      </c>
      <c r="B598" s="524" t="s">
        <v>1778</v>
      </c>
      <c r="C598" s="1247" t="s">
        <v>1721</v>
      </c>
      <c r="D598" s="1247"/>
      <c r="E598" s="1247"/>
      <c r="F598" s="1247"/>
      <c r="G598" s="1247"/>
      <c r="H598" s="525" t="s">
        <v>1304</v>
      </c>
      <c r="I598" s="526"/>
      <c r="J598" s="526"/>
      <c r="K598" s="535">
        <v>2.6100000000000002E-2</v>
      </c>
      <c r="L598" s="528"/>
      <c r="M598" s="526"/>
      <c r="N598" s="541">
        <v>349.75</v>
      </c>
      <c r="O598" s="526"/>
      <c r="P598" s="573">
        <v>9.1300000000000008</v>
      </c>
    </row>
    <row r="599" spans="1:16" x14ac:dyDescent="0.25">
      <c r="A599" s="556"/>
      <c r="B599" s="557"/>
      <c r="C599" s="1248" t="s">
        <v>1161</v>
      </c>
      <c r="D599" s="1248"/>
      <c r="E599" s="1248"/>
      <c r="F599" s="1248"/>
      <c r="G599" s="1248"/>
      <c r="H599" s="516"/>
      <c r="I599" s="517"/>
      <c r="J599" s="517"/>
      <c r="K599" s="517"/>
      <c r="L599" s="520"/>
      <c r="M599" s="517"/>
      <c r="N599" s="520"/>
      <c r="O599" s="517"/>
      <c r="P599" s="555">
        <v>11876.89</v>
      </c>
    </row>
    <row r="600" spans="1:16" x14ac:dyDescent="0.25">
      <c r="A600" s="558"/>
      <c r="B600" s="559"/>
      <c r="C600" s="559"/>
      <c r="D600" s="559"/>
      <c r="E600" s="559"/>
      <c r="F600" s="559"/>
      <c r="G600" s="559"/>
      <c r="H600" s="560"/>
      <c r="I600" s="561"/>
      <c r="J600" s="561"/>
      <c r="K600" s="561"/>
      <c r="L600" s="562"/>
      <c r="M600" s="561"/>
      <c r="N600" s="562"/>
      <c r="O600" s="561"/>
      <c r="P600" s="563"/>
    </row>
    <row r="601" spans="1:16" x14ac:dyDescent="0.25">
      <c r="A601" s="514" t="s">
        <v>1478</v>
      </c>
      <c r="B601" s="515" t="s">
        <v>1695</v>
      </c>
      <c r="C601" s="1249" t="s">
        <v>1696</v>
      </c>
      <c r="D601" s="1249"/>
      <c r="E601" s="1249"/>
      <c r="F601" s="1249"/>
      <c r="G601" s="1249"/>
      <c r="H601" s="516" t="s">
        <v>1697</v>
      </c>
      <c r="I601" s="517">
        <v>0.16</v>
      </c>
      <c r="J601" s="518">
        <v>1</v>
      </c>
      <c r="K601" s="570">
        <v>0.16</v>
      </c>
      <c r="L601" s="520"/>
      <c r="M601" s="517"/>
      <c r="N601" s="521"/>
      <c r="O601" s="517"/>
      <c r="P601" s="522"/>
    </row>
    <row r="602" spans="1:16" x14ac:dyDescent="0.25">
      <c r="A602" s="523"/>
      <c r="B602" s="524" t="s">
        <v>23</v>
      </c>
      <c r="C602" s="1247" t="s">
        <v>1203</v>
      </c>
      <c r="D602" s="1247"/>
      <c r="E602" s="1247"/>
      <c r="F602" s="1247"/>
      <c r="G602" s="1247"/>
      <c r="H602" s="525" t="s">
        <v>1148</v>
      </c>
      <c r="I602" s="526"/>
      <c r="J602" s="526"/>
      <c r="K602" s="535">
        <v>15.2256</v>
      </c>
      <c r="L602" s="528"/>
      <c r="M602" s="526"/>
      <c r="N602" s="528"/>
      <c r="O602" s="526"/>
      <c r="P602" s="529">
        <v>4214.6000000000004</v>
      </c>
    </row>
    <row r="603" spans="1:16" x14ac:dyDescent="0.25">
      <c r="A603" s="530"/>
      <c r="B603" s="524" t="s">
        <v>1285</v>
      </c>
      <c r="C603" s="1247" t="s">
        <v>1286</v>
      </c>
      <c r="D603" s="1247"/>
      <c r="E603" s="1247"/>
      <c r="F603" s="1247"/>
      <c r="G603" s="1247"/>
      <c r="H603" s="525" t="s">
        <v>1148</v>
      </c>
      <c r="I603" s="536">
        <v>95.16</v>
      </c>
      <c r="J603" s="526"/>
      <c r="K603" s="535">
        <v>15.2256</v>
      </c>
      <c r="L603" s="532"/>
      <c r="M603" s="533"/>
      <c r="N603" s="534">
        <v>276.81</v>
      </c>
      <c r="O603" s="526"/>
      <c r="P603" s="529">
        <v>4214.6000000000004</v>
      </c>
    </row>
    <row r="604" spans="1:16" x14ac:dyDescent="0.25">
      <c r="A604" s="523"/>
      <c r="B604" s="524" t="s">
        <v>28</v>
      </c>
      <c r="C604" s="1247" t="s">
        <v>132</v>
      </c>
      <c r="D604" s="1247"/>
      <c r="E604" s="1247"/>
      <c r="F604" s="1247"/>
      <c r="G604" s="1247"/>
      <c r="H604" s="525"/>
      <c r="I604" s="526"/>
      <c r="J604" s="526"/>
      <c r="K604" s="526"/>
      <c r="L604" s="528"/>
      <c r="M604" s="526"/>
      <c r="N604" s="528"/>
      <c r="O604" s="526"/>
      <c r="P604" s="529">
        <v>1420.57</v>
      </c>
    </row>
    <row r="605" spans="1:16" x14ac:dyDescent="0.25">
      <c r="A605" s="523"/>
      <c r="B605" s="524"/>
      <c r="C605" s="1247" t="s">
        <v>1147</v>
      </c>
      <c r="D605" s="1247"/>
      <c r="E605" s="1247"/>
      <c r="F605" s="1247"/>
      <c r="G605" s="1247"/>
      <c r="H605" s="525" t="s">
        <v>1148</v>
      </c>
      <c r="I605" s="526"/>
      <c r="J605" s="526"/>
      <c r="K605" s="535">
        <v>1.7263999999999999</v>
      </c>
      <c r="L605" s="528"/>
      <c r="M605" s="526"/>
      <c r="N605" s="528"/>
      <c r="O605" s="526"/>
      <c r="P605" s="573">
        <v>572.82000000000005</v>
      </c>
    </row>
    <row r="606" spans="1:16" x14ac:dyDescent="0.25">
      <c r="A606" s="530"/>
      <c r="B606" s="524" t="s">
        <v>1698</v>
      </c>
      <c r="C606" s="1247" t="s">
        <v>1699</v>
      </c>
      <c r="D606" s="1247"/>
      <c r="E606" s="1247"/>
      <c r="F606" s="1247"/>
      <c r="G606" s="1247"/>
      <c r="H606" s="525" t="s">
        <v>1151</v>
      </c>
      <c r="I606" s="543">
        <v>9</v>
      </c>
      <c r="J606" s="526"/>
      <c r="K606" s="536">
        <v>1.44</v>
      </c>
      <c r="L606" s="538">
        <v>647.30999999999995</v>
      </c>
      <c r="M606" s="539">
        <v>1.24</v>
      </c>
      <c r="N606" s="534">
        <v>802.66</v>
      </c>
      <c r="O606" s="526"/>
      <c r="P606" s="529">
        <v>1155.83</v>
      </c>
    </row>
    <row r="607" spans="1:16" x14ac:dyDescent="0.25">
      <c r="A607" s="540"/>
      <c r="B607" s="524" t="s">
        <v>1208</v>
      </c>
      <c r="C607" s="1247" t="s">
        <v>1209</v>
      </c>
      <c r="D607" s="1247"/>
      <c r="E607" s="1247"/>
      <c r="F607" s="1247"/>
      <c r="G607" s="1247"/>
      <c r="H607" s="525" t="s">
        <v>1148</v>
      </c>
      <c r="I607" s="543">
        <v>9</v>
      </c>
      <c r="J607" s="526"/>
      <c r="K607" s="536">
        <v>1.44</v>
      </c>
      <c r="L607" s="528"/>
      <c r="M607" s="526"/>
      <c r="N607" s="541">
        <v>325.38</v>
      </c>
      <c r="O607" s="526"/>
      <c r="P607" s="573">
        <v>468.55</v>
      </c>
    </row>
    <row r="608" spans="1:16" x14ac:dyDescent="0.25">
      <c r="A608" s="530"/>
      <c r="B608" s="524" t="s">
        <v>1443</v>
      </c>
      <c r="C608" s="1247" t="s">
        <v>1444</v>
      </c>
      <c r="D608" s="1247"/>
      <c r="E608" s="1247"/>
      <c r="F608" s="1247"/>
      <c r="G608" s="1247"/>
      <c r="H608" s="525" t="s">
        <v>1151</v>
      </c>
      <c r="I608" s="536">
        <v>0.62</v>
      </c>
      <c r="J608" s="526"/>
      <c r="K608" s="535">
        <v>9.9199999999999997E-2</v>
      </c>
      <c r="L608" s="532"/>
      <c r="M608" s="533"/>
      <c r="N608" s="534">
        <v>1550.39</v>
      </c>
      <c r="O608" s="526"/>
      <c r="P608" s="529">
        <v>153.80000000000001</v>
      </c>
    </row>
    <row r="609" spans="1:16" x14ac:dyDescent="0.25">
      <c r="A609" s="540"/>
      <c r="B609" s="524" t="s">
        <v>1152</v>
      </c>
      <c r="C609" s="1247" t="s">
        <v>1153</v>
      </c>
      <c r="D609" s="1247"/>
      <c r="E609" s="1247"/>
      <c r="F609" s="1247"/>
      <c r="G609" s="1247"/>
      <c r="H609" s="525" t="s">
        <v>1148</v>
      </c>
      <c r="I609" s="536">
        <v>0.62</v>
      </c>
      <c r="J609" s="526"/>
      <c r="K609" s="535">
        <v>9.9199999999999997E-2</v>
      </c>
      <c r="L609" s="528"/>
      <c r="M609" s="526"/>
      <c r="N609" s="541">
        <v>437.08</v>
      </c>
      <c r="O609" s="526"/>
      <c r="P609" s="573">
        <v>43.36</v>
      </c>
    </row>
    <row r="610" spans="1:16" x14ac:dyDescent="0.25">
      <c r="A610" s="530"/>
      <c r="B610" s="524" t="s">
        <v>1445</v>
      </c>
      <c r="C610" s="1247" t="s">
        <v>1446</v>
      </c>
      <c r="D610" s="1247"/>
      <c r="E610" s="1247"/>
      <c r="F610" s="1247"/>
      <c r="G610" s="1247"/>
      <c r="H610" s="525" t="s">
        <v>1151</v>
      </c>
      <c r="I610" s="536">
        <v>1.17</v>
      </c>
      <c r="J610" s="526"/>
      <c r="K610" s="535">
        <v>0.18720000000000001</v>
      </c>
      <c r="L610" s="538">
        <v>477.92</v>
      </c>
      <c r="M610" s="539">
        <v>1.24</v>
      </c>
      <c r="N610" s="534">
        <v>592.62</v>
      </c>
      <c r="O610" s="526"/>
      <c r="P610" s="529">
        <v>110.94</v>
      </c>
    </row>
    <row r="611" spans="1:16" x14ac:dyDescent="0.25">
      <c r="A611" s="540"/>
      <c r="B611" s="524" t="s">
        <v>1208</v>
      </c>
      <c r="C611" s="1247" t="s">
        <v>1209</v>
      </c>
      <c r="D611" s="1247"/>
      <c r="E611" s="1247"/>
      <c r="F611" s="1247"/>
      <c r="G611" s="1247"/>
      <c r="H611" s="525" t="s">
        <v>1148</v>
      </c>
      <c r="I611" s="536">
        <v>1.17</v>
      </c>
      <c r="J611" s="526"/>
      <c r="K611" s="535">
        <v>0.18720000000000001</v>
      </c>
      <c r="L611" s="528"/>
      <c r="M611" s="526"/>
      <c r="N611" s="541">
        <v>325.38</v>
      </c>
      <c r="O611" s="526"/>
      <c r="P611" s="573">
        <v>60.91</v>
      </c>
    </row>
    <row r="612" spans="1:16" x14ac:dyDescent="0.25">
      <c r="A612" s="523"/>
      <c r="B612" s="524" t="s">
        <v>36</v>
      </c>
      <c r="C612" s="1247" t="s">
        <v>134</v>
      </c>
      <c r="D612" s="1247"/>
      <c r="E612" s="1247"/>
      <c r="F612" s="1247"/>
      <c r="G612" s="1247"/>
      <c r="H612" s="525"/>
      <c r="I612" s="526"/>
      <c r="J612" s="526"/>
      <c r="K612" s="526"/>
      <c r="L612" s="528"/>
      <c r="M612" s="526"/>
      <c r="N612" s="528"/>
      <c r="O612" s="526"/>
      <c r="P612" s="529">
        <v>52678.71</v>
      </c>
    </row>
    <row r="613" spans="1:16" x14ac:dyDescent="0.25">
      <c r="A613" s="530"/>
      <c r="B613" s="524" t="s">
        <v>1700</v>
      </c>
      <c r="C613" s="1247" t="s">
        <v>1701</v>
      </c>
      <c r="D613" s="1247"/>
      <c r="E613" s="1247"/>
      <c r="F613" s="1247"/>
      <c r="G613" s="1247"/>
      <c r="H613" s="525" t="s">
        <v>1244</v>
      </c>
      <c r="I613" s="527">
        <v>10.706</v>
      </c>
      <c r="J613" s="526"/>
      <c r="K613" s="537">
        <v>1.71296</v>
      </c>
      <c r="L613" s="538">
        <v>151.93</v>
      </c>
      <c r="M613" s="575">
        <v>1.2</v>
      </c>
      <c r="N613" s="534">
        <v>182.32</v>
      </c>
      <c r="O613" s="526"/>
      <c r="P613" s="529">
        <v>312.31</v>
      </c>
    </row>
    <row r="614" spans="1:16" x14ac:dyDescent="0.25">
      <c r="A614" s="530"/>
      <c r="B614" s="524" t="s">
        <v>1702</v>
      </c>
      <c r="C614" s="1247" t="s">
        <v>1703</v>
      </c>
      <c r="D614" s="1247"/>
      <c r="E614" s="1247"/>
      <c r="F614" s="1247"/>
      <c r="G614" s="1247"/>
      <c r="H614" s="525" t="s">
        <v>1575</v>
      </c>
      <c r="I614" s="543">
        <v>100</v>
      </c>
      <c r="J614" s="526"/>
      <c r="K614" s="543">
        <v>16</v>
      </c>
      <c r="L614" s="542">
        <v>2417.39</v>
      </c>
      <c r="M614" s="539">
        <v>1.0900000000000001</v>
      </c>
      <c r="N614" s="534">
        <v>2634.96</v>
      </c>
      <c r="O614" s="526"/>
      <c r="P614" s="529">
        <v>42159.360000000001</v>
      </c>
    </row>
    <row r="615" spans="1:16" x14ac:dyDescent="0.25">
      <c r="A615" s="530"/>
      <c r="B615" s="524" t="s">
        <v>1704</v>
      </c>
      <c r="C615" s="1247" t="s">
        <v>1705</v>
      </c>
      <c r="D615" s="1247"/>
      <c r="E615" s="1247"/>
      <c r="F615" s="1247"/>
      <c r="G615" s="1247"/>
      <c r="H615" s="525" t="s">
        <v>1575</v>
      </c>
      <c r="I615" s="543">
        <v>200</v>
      </c>
      <c r="J615" s="526"/>
      <c r="K615" s="543">
        <v>32</v>
      </c>
      <c r="L615" s="538">
        <v>279.8</v>
      </c>
      <c r="M615" s="539">
        <v>1.1399999999999999</v>
      </c>
      <c r="N615" s="534">
        <v>318.97000000000003</v>
      </c>
      <c r="O615" s="526"/>
      <c r="P615" s="529">
        <v>10207.040000000001</v>
      </c>
    </row>
    <row r="616" spans="1:16" x14ac:dyDescent="0.25">
      <c r="A616" s="544" t="s">
        <v>1239</v>
      </c>
      <c r="B616" s="545" t="s">
        <v>1706</v>
      </c>
      <c r="C616" s="1250" t="s">
        <v>1707</v>
      </c>
      <c r="D616" s="1250"/>
      <c r="E616" s="1250"/>
      <c r="F616" s="1250"/>
      <c r="G616" s="1250"/>
      <c r="H616" s="546" t="s">
        <v>1575</v>
      </c>
      <c r="I616" s="547">
        <v>100</v>
      </c>
      <c r="J616" s="548"/>
      <c r="K616" s="547">
        <v>16</v>
      </c>
      <c r="L616" s="550"/>
      <c r="M616" s="548"/>
      <c r="N616" s="550"/>
      <c r="O616" s="548"/>
      <c r="P616" s="551"/>
    </row>
    <row r="617" spans="1:16" x14ac:dyDescent="0.25">
      <c r="A617" s="544" t="s">
        <v>1239</v>
      </c>
      <c r="B617" s="545" t="s">
        <v>1708</v>
      </c>
      <c r="C617" s="1250" t="s">
        <v>1709</v>
      </c>
      <c r="D617" s="1250"/>
      <c r="E617" s="1250"/>
      <c r="F617" s="1250"/>
      <c r="G617" s="1250"/>
      <c r="H617" s="546" t="s">
        <v>1575</v>
      </c>
      <c r="I617" s="547">
        <v>100</v>
      </c>
      <c r="J617" s="548"/>
      <c r="K617" s="547">
        <v>16</v>
      </c>
      <c r="L617" s="550"/>
      <c r="M617" s="548"/>
      <c r="N617" s="550"/>
      <c r="O617" s="548"/>
      <c r="P617" s="551"/>
    </row>
    <row r="618" spans="1:16" x14ac:dyDescent="0.25">
      <c r="A618" s="552"/>
      <c r="B618" s="553"/>
      <c r="C618" s="1248" t="s">
        <v>1154</v>
      </c>
      <c r="D618" s="1248"/>
      <c r="E618" s="1248"/>
      <c r="F618" s="1248"/>
      <c r="G618" s="1248"/>
      <c r="H618" s="516"/>
      <c r="I618" s="517"/>
      <c r="J618" s="517"/>
      <c r="K618" s="517"/>
      <c r="L618" s="520"/>
      <c r="M618" s="517"/>
      <c r="N618" s="554"/>
      <c r="O618" s="517"/>
      <c r="P618" s="555">
        <v>58886.7</v>
      </c>
    </row>
    <row r="619" spans="1:16" ht="22.5" x14ac:dyDescent="0.25">
      <c r="A619" s="540" t="s">
        <v>1781</v>
      </c>
      <c r="B619" s="524" t="s">
        <v>1710</v>
      </c>
      <c r="C619" s="1247" t="s">
        <v>1303</v>
      </c>
      <c r="D619" s="1247"/>
      <c r="E619" s="1247"/>
      <c r="F619" s="1247"/>
      <c r="G619" s="1247"/>
      <c r="H619" s="525" t="s">
        <v>1304</v>
      </c>
      <c r="I619" s="526"/>
      <c r="J619" s="526"/>
      <c r="K619" s="535">
        <v>0.15040000000000001</v>
      </c>
      <c r="L619" s="528"/>
      <c r="M619" s="526"/>
      <c r="N619" s="541">
        <v>155.02000000000001</v>
      </c>
      <c r="O619" s="543">
        <v>-1</v>
      </c>
      <c r="P619" s="573">
        <v>-23.32</v>
      </c>
    </row>
    <row r="620" spans="1:16" ht="22.5" x14ac:dyDescent="0.25">
      <c r="A620" s="540" t="s">
        <v>1782</v>
      </c>
      <c r="B620" s="524" t="s">
        <v>1711</v>
      </c>
      <c r="C620" s="1247" t="s">
        <v>1712</v>
      </c>
      <c r="D620" s="1247"/>
      <c r="E620" s="1247"/>
      <c r="F620" s="1247"/>
      <c r="G620" s="1247"/>
      <c r="H620" s="525" t="s">
        <v>1304</v>
      </c>
      <c r="I620" s="526"/>
      <c r="J620" s="526"/>
      <c r="K620" s="535">
        <v>0.15040000000000001</v>
      </c>
      <c r="L620" s="528"/>
      <c r="M620" s="526"/>
      <c r="N620" s="541">
        <v>368.84</v>
      </c>
      <c r="O620" s="526"/>
      <c r="P620" s="573">
        <v>55.47</v>
      </c>
    </row>
    <row r="621" spans="1:16" x14ac:dyDescent="0.25">
      <c r="A621" s="540"/>
      <c r="B621" s="524"/>
      <c r="C621" s="1247" t="s">
        <v>1155</v>
      </c>
      <c r="D621" s="1247"/>
      <c r="E621" s="1247"/>
      <c r="F621" s="1247"/>
      <c r="G621" s="1247"/>
      <c r="H621" s="525"/>
      <c r="I621" s="526"/>
      <c r="J621" s="526"/>
      <c r="K621" s="526"/>
      <c r="L621" s="528"/>
      <c r="M621" s="526"/>
      <c r="N621" s="528"/>
      <c r="O621" s="526"/>
      <c r="P621" s="529">
        <v>4787.42</v>
      </c>
    </row>
    <row r="622" spans="1:16" x14ac:dyDescent="0.25">
      <c r="A622" s="540"/>
      <c r="B622" s="524" t="s">
        <v>1295</v>
      </c>
      <c r="C622" s="1247" t="s">
        <v>1296</v>
      </c>
      <c r="D622" s="1247"/>
      <c r="E622" s="1247"/>
      <c r="F622" s="1247"/>
      <c r="G622" s="1247"/>
      <c r="H622" s="525" t="s">
        <v>1158</v>
      </c>
      <c r="I622" s="543">
        <v>147</v>
      </c>
      <c r="J622" s="526"/>
      <c r="K622" s="543">
        <v>147</v>
      </c>
      <c r="L622" s="528"/>
      <c r="M622" s="526"/>
      <c r="N622" s="528"/>
      <c r="O622" s="526"/>
      <c r="P622" s="529">
        <v>7037.51</v>
      </c>
    </row>
    <row r="623" spans="1:16" x14ac:dyDescent="0.25">
      <c r="A623" s="540"/>
      <c r="B623" s="524" t="s">
        <v>1297</v>
      </c>
      <c r="C623" s="1247" t="s">
        <v>1298</v>
      </c>
      <c r="D623" s="1247"/>
      <c r="E623" s="1247"/>
      <c r="F623" s="1247"/>
      <c r="G623" s="1247"/>
      <c r="H623" s="525" t="s">
        <v>1158</v>
      </c>
      <c r="I623" s="543">
        <v>134</v>
      </c>
      <c r="J623" s="526"/>
      <c r="K623" s="543">
        <v>134</v>
      </c>
      <c r="L623" s="528"/>
      <c r="M623" s="526"/>
      <c r="N623" s="528"/>
      <c r="O623" s="526"/>
      <c r="P623" s="529">
        <v>6415.14</v>
      </c>
    </row>
    <row r="624" spans="1:16" x14ac:dyDescent="0.25">
      <c r="A624" s="556"/>
      <c r="B624" s="557"/>
      <c r="C624" s="1248" t="s">
        <v>1161</v>
      </c>
      <c r="D624" s="1248"/>
      <c r="E624" s="1248"/>
      <c r="F624" s="1248"/>
      <c r="G624" s="1248"/>
      <c r="H624" s="516"/>
      <c r="I624" s="517"/>
      <c r="J624" s="517"/>
      <c r="K624" s="517"/>
      <c r="L624" s="520"/>
      <c r="M624" s="517"/>
      <c r="N624" s="554">
        <v>452321.88</v>
      </c>
      <c r="O624" s="517"/>
      <c r="P624" s="555">
        <v>72371.5</v>
      </c>
    </row>
    <row r="625" spans="1:16" x14ac:dyDescent="0.25">
      <c r="A625" s="558"/>
      <c r="B625" s="559"/>
      <c r="C625" s="559"/>
      <c r="D625" s="559"/>
      <c r="E625" s="559"/>
      <c r="F625" s="559"/>
      <c r="G625" s="559"/>
      <c r="H625" s="560"/>
      <c r="I625" s="561"/>
      <c r="J625" s="561"/>
      <c r="K625" s="561"/>
      <c r="L625" s="562"/>
      <c r="M625" s="561"/>
      <c r="N625" s="562"/>
      <c r="O625" s="561"/>
      <c r="P625" s="563"/>
    </row>
    <row r="626" spans="1:16" ht="22.5" x14ac:dyDescent="0.25">
      <c r="A626" s="514" t="s">
        <v>1479</v>
      </c>
      <c r="B626" s="515" t="s">
        <v>1713</v>
      </c>
      <c r="C626" s="1249" t="s">
        <v>1714</v>
      </c>
      <c r="D626" s="1249"/>
      <c r="E626" s="1249"/>
      <c r="F626" s="1249"/>
      <c r="G626" s="1249"/>
      <c r="H626" s="516" t="s">
        <v>1715</v>
      </c>
      <c r="I626" s="517">
        <v>0.32768000000000003</v>
      </c>
      <c r="J626" s="518">
        <v>1</v>
      </c>
      <c r="K626" s="590">
        <v>0.32768000000000003</v>
      </c>
      <c r="L626" s="520"/>
      <c r="M626" s="517"/>
      <c r="N626" s="564">
        <v>152834.25</v>
      </c>
      <c r="O626" s="517"/>
      <c r="P626" s="555">
        <v>50080.73</v>
      </c>
    </row>
    <row r="627" spans="1:16" x14ac:dyDescent="0.25">
      <c r="A627" s="556"/>
      <c r="B627" s="557"/>
      <c r="C627" s="1248" t="s">
        <v>1161</v>
      </c>
      <c r="D627" s="1248"/>
      <c r="E627" s="1248"/>
      <c r="F627" s="1248"/>
      <c r="G627" s="1248"/>
      <c r="H627" s="516"/>
      <c r="I627" s="517"/>
      <c r="J627" s="517"/>
      <c r="K627" s="517"/>
      <c r="L627" s="520"/>
      <c r="M627" s="517"/>
      <c r="N627" s="520"/>
      <c r="O627" s="517"/>
      <c r="P627" s="555">
        <v>50080.73</v>
      </c>
    </row>
    <row r="628" spans="1:16" x14ac:dyDescent="0.25">
      <c r="A628" s="558"/>
      <c r="B628" s="559"/>
      <c r="C628" s="559"/>
      <c r="D628" s="559"/>
      <c r="E628" s="559"/>
      <c r="F628" s="559"/>
      <c r="G628" s="559"/>
      <c r="H628" s="560"/>
      <c r="I628" s="561"/>
      <c r="J628" s="561"/>
      <c r="K628" s="561"/>
      <c r="L628" s="562"/>
      <c r="M628" s="561"/>
      <c r="N628" s="562"/>
      <c r="O628" s="561"/>
      <c r="P628" s="563"/>
    </row>
    <row r="629" spans="1:16" x14ac:dyDescent="0.25">
      <c r="A629" s="514" t="s">
        <v>1520</v>
      </c>
      <c r="B629" s="515" t="s">
        <v>1772</v>
      </c>
      <c r="C629" s="1249" t="s">
        <v>1773</v>
      </c>
      <c r="D629" s="1249"/>
      <c r="E629" s="1249"/>
      <c r="F629" s="1249"/>
      <c r="G629" s="1249"/>
      <c r="H629" s="516" t="s">
        <v>1575</v>
      </c>
      <c r="I629" s="517">
        <v>16</v>
      </c>
      <c r="J629" s="518">
        <v>1</v>
      </c>
      <c r="K629" s="518">
        <v>16</v>
      </c>
      <c r="L629" s="520"/>
      <c r="M629" s="517"/>
      <c r="N629" s="564">
        <v>1319.09</v>
      </c>
      <c r="O629" s="517"/>
      <c r="P629" s="555">
        <v>21105.439999999999</v>
      </c>
    </row>
    <row r="630" spans="1:16" x14ac:dyDescent="0.25">
      <c r="A630" s="540" t="s">
        <v>1520</v>
      </c>
      <c r="B630" s="524" t="s">
        <v>1772</v>
      </c>
      <c r="C630" s="1247" t="s">
        <v>1774</v>
      </c>
      <c r="D630" s="1247"/>
      <c r="E630" s="1247"/>
      <c r="F630" s="1247"/>
      <c r="G630" s="1247"/>
      <c r="H630" s="525" t="s">
        <v>1575</v>
      </c>
      <c r="I630" s="543">
        <v>16</v>
      </c>
      <c r="J630" s="526"/>
      <c r="K630" s="543">
        <v>16</v>
      </c>
      <c r="L630" s="528"/>
      <c r="M630" s="536">
        <v>1.19</v>
      </c>
      <c r="N630" s="534">
        <v>1319.09</v>
      </c>
      <c r="O630" s="526"/>
      <c r="P630" s="529">
        <v>21105.439999999999</v>
      </c>
    </row>
    <row r="631" spans="1:16" ht="22.5" x14ac:dyDescent="0.25">
      <c r="A631" s="540" t="s">
        <v>1783</v>
      </c>
      <c r="B631" s="524" t="s">
        <v>1776</v>
      </c>
      <c r="C631" s="1247" t="s">
        <v>1303</v>
      </c>
      <c r="D631" s="1247"/>
      <c r="E631" s="1247"/>
      <c r="F631" s="1247"/>
      <c r="G631" s="1247"/>
      <c r="H631" s="525" t="s">
        <v>1304</v>
      </c>
      <c r="I631" s="526"/>
      <c r="J631" s="526"/>
      <c r="K631" s="535">
        <v>4.6399999999999997E-2</v>
      </c>
      <c r="L631" s="528"/>
      <c r="M631" s="526"/>
      <c r="N631" s="541">
        <v>155.02000000000001</v>
      </c>
      <c r="O631" s="543">
        <v>-1</v>
      </c>
      <c r="P631" s="573">
        <v>-7.19</v>
      </c>
    </row>
    <row r="632" spans="1:16" ht="22.5" x14ac:dyDescent="0.25">
      <c r="A632" s="540" t="s">
        <v>1784</v>
      </c>
      <c r="B632" s="524" t="s">
        <v>1778</v>
      </c>
      <c r="C632" s="1247" t="s">
        <v>1721</v>
      </c>
      <c r="D632" s="1247"/>
      <c r="E632" s="1247"/>
      <c r="F632" s="1247"/>
      <c r="G632" s="1247"/>
      <c r="H632" s="525" t="s">
        <v>1304</v>
      </c>
      <c r="I632" s="526"/>
      <c r="J632" s="526"/>
      <c r="K632" s="535">
        <v>4.6399999999999997E-2</v>
      </c>
      <c r="L632" s="528"/>
      <c r="M632" s="526"/>
      <c r="N632" s="541">
        <v>349.75</v>
      </c>
      <c r="O632" s="526"/>
      <c r="P632" s="573">
        <v>16.23</v>
      </c>
    </row>
    <row r="633" spans="1:16" x14ac:dyDescent="0.25">
      <c r="A633" s="556"/>
      <c r="B633" s="557"/>
      <c r="C633" s="1248" t="s">
        <v>1161</v>
      </c>
      <c r="D633" s="1248"/>
      <c r="E633" s="1248"/>
      <c r="F633" s="1248"/>
      <c r="G633" s="1248"/>
      <c r="H633" s="516"/>
      <c r="I633" s="517"/>
      <c r="J633" s="517"/>
      <c r="K633" s="517"/>
      <c r="L633" s="520"/>
      <c r="M633" s="517"/>
      <c r="N633" s="520"/>
      <c r="O633" s="517"/>
      <c r="P633" s="555">
        <v>21114.48</v>
      </c>
    </row>
    <row r="634" spans="1:16" x14ac:dyDescent="0.25">
      <c r="A634" s="558"/>
      <c r="B634" s="559"/>
      <c r="C634" s="559"/>
      <c r="D634" s="559"/>
      <c r="E634" s="559"/>
      <c r="F634" s="559"/>
      <c r="G634" s="559"/>
      <c r="H634" s="560"/>
      <c r="I634" s="561"/>
      <c r="J634" s="561"/>
      <c r="K634" s="561"/>
      <c r="L634" s="562"/>
      <c r="M634" s="561"/>
      <c r="N634" s="562"/>
      <c r="O634" s="561"/>
      <c r="P634" s="563"/>
    </row>
    <row r="635" spans="1:16" x14ac:dyDescent="0.25">
      <c r="A635" s="514" t="s">
        <v>1525</v>
      </c>
      <c r="B635" s="515" t="s">
        <v>1695</v>
      </c>
      <c r="C635" s="1249" t="s">
        <v>1696</v>
      </c>
      <c r="D635" s="1249"/>
      <c r="E635" s="1249"/>
      <c r="F635" s="1249"/>
      <c r="G635" s="1249"/>
      <c r="H635" s="516" t="s">
        <v>1697</v>
      </c>
      <c r="I635" s="517">
        <v>0.15</v>
      </c>
      <c r="J635" s="518">
        <v>1</v>
      </c>
      <c r="K635" s="570">
        <v>0.15</v>
      </c>
      <c r="L635" s="520"/>
      <c r="M635" s="517"/>
      <c r="N635" s="521"/>
      <c r="O635" s="517"/>
      <c r="P635" s="522"/>
    </row>
    <row r="636" spans="1:16" x14ac:dyDescent="0.25">
      <c r="A636" s="523"/>
      <c r="B636" s="524" t="s">
        <v>23</v>
      </c>
      <c r="C636" s="1247" t="s">
        <v>1203</v>
      </c>
      <c r="D636" s="1247"/>
      <c r="E636" s="1247"/>
      <c r="F636" s="1247"/>
      <c r="G636" s="1247"/>
      <c r="H636" s="525" t="s">
        <v>1148</v>
      </c>
      <c r="I636" s="526"/>
      <c r="J636" s="526"/>
      <c r="K636" s="527">
        <v>14.273999999999999</v>
      </c>
      <c r="L636" s="528"/>
      <c r="M636" s="526"/>
      <c r="N636" s="528"/>
      <c r="O636" s="526"/>
      <c r="P636" s="529">
        <v>3951.19</v>
      </c>
    </row>
    <row r="637" spans="1:16" x14ac:dyDescent="0.25">
      <c r="A637" s="530"/>
      <c r="B637" s="524" t="s">
        <v>1285</v>
      </c>
      <c r="C637" s="1247" t="s">
        <v>1286</v>
      </c>
      <c r="D637" s="1247"/>
      <c r="E637" s="1247"/>
      <c r="F637" s="1247"/>
      <c r="G637" s="1247"/>
      <c r="H637" s="525" t="s">
        <v>1148</v>
      </c>
      <c r="I637" s="536">
        <v>95.16</v>
      </c>
      <c r="J637" s="526"/>
      <c r="K637" s="527">
        <v>14.273999999999999</v>
      </c>
      <c r="L637" s="532"/>
      <c r="M637" s="533"/>
      <c r="N637" s="534">
        <v>276.81</v>
      </c>
      <c r="O637" s="526"/>
      <c r="P637" s="529">
        <v>3951.19</v>
      </c>
    </row>
    <row r="638" spans="1:16" x14ac:dyDescent="0.25">
      <c r="A638" s="523"/>
      <c r="B638" s="524" t="s">
        <v>28</v>
      </c>
      <c r="C638" s="1247" t="s">
        <v>132</v>
      </c>
      <c r="D638" s="1247"/>
      <c r="E638" s="1247"/>
      <c r="F638" s="1247"/>
      <c r="G638" s="1247"/>
      <c r="H638" s="525"/>
      <c r="I638" s="526"/>
      <c r="J638" s="526"/>
      <c r="K638" s="526"/>
      <c r="L638" s="528"/>
      <c r="M638" s="526"/>
      <c r="N638" s="528"/>
      <c r="O638" s="526"/>
      <c r="P638" s="529">
        <v>1331.78</v>
      </c>
    </row>
    <row r="639" spans="1:16" x14ac:dyDescent="0.25">
      <c r="A639" s="523"/>
      <c r="B639" s="524"/>
      <c r="C639" s="1247" t="s">
        <v>1147</v>
      </c>
      <c r="D639" s="1247"/>
      <c r="E639" s="1247"/>
      <c r="F639" s="1247"/>
      <c r="G639" s="1247"/>
      <c r="H639" s="525" t="s">
        <v>1148</v>
      </c>
      <c r="I639" s="526"/>
      <c r="J639" s="526"/>
      <c r="K639" s="535">
        <v>1.6185</v>
      </c>
      <c r="L639" s="528"/>
      <c r="M639" s="526"/>
      <c r="N639" s="528"/>
      <c r="O639" s="526"/>
      <c r="P639" s="573">
        <v>537.01</v>
      </c>
    </row>
    <row r="640" spans="1:16" x14ac:dyDescent="0.25">
      <c r="A640" s="530"/>
      <c r="B640" s="524" t="s">
        <v>1698</v>
      </c>
      <c r="C640" s="1247" t="s">
        <v>1699</v>
      </c>
      <c r="D640" s="1247"/>
      <c r="E640" s="1247"/>
      <c r="F640" s="1247"/>
      <c r="G640" s="1247"/>
      <c r="H640" s="525" t="s">
        <v>1151</v>
      </c>
      <c r="I640" s="543">
        <v>9</v>
      </c>
      <c r="J640" s="526"/>
      <c r="K640" s="536">
        <v>1.35</v>
      </c>
      <c r="L640" s="538">
        <v>647.30999999999995</v>
      </c>
      <c r="M640" s="539">
        <v>1.24</v>
      </c>
      <c r="N640" s="534">
        <v>802.66</v>
      </c>
      <c r="O640" s="526"/>
      <c r="P640" s="529">
        <v>1083.5899999999999</v>
      </c>
    </row>
    <row r="641" spans="1:16" x14ac:dyDescent="0.25">
      <c r="A641" s="540"/>
      <c r="B641" s="524" t="s">
        <v>1208</v>
      </c>
      <c r="C641" s="1247" t="s">
        <v>1209</v>
      </c>
      <c r="D641" s="1247"/>
      <c r="E641" s="1247"/>
      <c r="F641" s="1247"/>
      <c r="G641" s="1247"/>
      <c r="H641" s="525" t="s">
        <v>1148</v>
      </c>
      <c r="I641" s="543">
        <v>9</v>
      </c>
      <c r="J641" s="526"/>
      <c r="K641" s="536">
        <v>1.35</v>
      </c>
      <c r="L641" s="528"/>
      <c r="M641" s="526"/>
      <c r="N641" s="541">
        <v>325.38</v>
      </c>
      <c r="O641" s="526"/>
      <c r="P641" s="573">
        <v>439.26</v>
      </c>
    </row>
    <row r="642" spans="1:16" x14ac:dyDescent="0.25">
      <c r="A642" s="530"/>
      <c r="B642" s="524" t="s">
        <v>1443</v>
      </c>
      <c r="C642" s="1247" t="s">
        <v>1444</v>
      </c>
      <c r="D642" s="1247"/>
      <c r="E642" s="1247"/>
      <c r="F642" s="1247"/>
      <c r="G642" s="1247"/>
      <c r="H642" s="525" t="s">
        <v>1151</v>
      </c>
      <c r="I642" s="536">
        <v>0.62</v>
      </c>
      <c r="J642" s="526"/>
      <c r="K642" s="527">
        <v>9.2999999999999999E-2</v>
      </c>
      <c r="L642" s="532"/>
      <c r="M642" s="533"/>
      <c r="N642" s="534">
        <v>1550.39</v>
      </c>
      <c r="O642" s="526"/>
      <c r="P642" s="529">
        <v>144.19</v>
      </c>
    </row>
    <row r="643" spans="1:16" x14ac:dyDescent="0.25">
      <c r="A643" s="540"/>
      <c r="B643" s="524" t="s">
        <v>1152</v>
      </c>
      <c r="C643" s="1247" t="s">
        <v>1153</v>
      </c>
      <c r="D643" s="1247"/>
      <c r="E643" s="1247"/>
      <c r="F643" s="1247"/>
      <c r="G643" s="1247"/>
      <c r="H643" s="525" t="s">
        <v>1148</v>
      </c>
      <c r="I643" s="536">
        <v>0.62</v>
      </c>
      <c r="J643" s="526"/>
      <c r="K643" s="527">
        <v>9.2999999999999999E-2</v>
      </c>
      <c r="L643" s="528"/>
      <c r="M643" s="526"/>
      <c r="N643" s="541">
        <v>437.08</v>
      </c>
      <c r="O643" s="526"/>
      <c r="P643" s="573">
        <v>40.65</v>
      </c>
    </row>
    <row r="644" spans="1:16" x14ac:dyDescent="0.25">
      <c r="A644" s="530"/>
      <c r="B644" s="524" t="s">
        <v>1445</v>
      </c>
      <c r="C644" s="1247" t="s">
        <v>1446</v>
      </c>
      <c r="D644" s="1247"/>
      <c r="E644" s="1247"/>
      <c r="F644" s="1247"/>
      <c r="G644" s="1247"/>
      <c r="H644" s="525" t="s">
        <v>1151</v>
      </c>
      <c r="I644" s="536">
        <v>1.17</v>
      </c>
      <c r="J644" s="526"/>
      <c r="K644" s="535">
        <v>0.17549999999999999</v>
      </c>
      <c r="L644" s="538">
        <v>477.92</v>
      </c>
      <c r="M644" s="539">
        <v>1.24</v>
      </c>
      <c r="N644" s="534">
        <v>592.62</v>
      </c>
      <c r="O644" s="526"/>
      <c r="P644" s="529">
        <v>104</v>
      </c>
    </row>
    <row r="645" spans="1:16" x14ac:dyDescent="0.25">
      <c r="A645" s="540"/>
      <c r="B645" s="524" t="s">
        <v>1208</v>
      </c>
      <c r="C645" s="1247" t="s">
        <v>1209</v>
      </c>
      <c r="D645" s="1247"/>
      <c r="E645" s="1247"/>
      <c r="F645" s="1247"/>
      <c r="G645" s="1247"/>
      <c r="H645" s="525" t="s">
        <v>1148</v>
      </c>
      <c r="I645" s="536">
        <v>1.17</v>
      </c>
      <c r="J645" s="526"/>
      <c r="K645" s="535">
        <v>0.17549999999999999</v>
      </c>
      <c r="L645" s="528"/>
      <c r="M645" s="526"/>
      <c r="N645" s="541">
        <v>325.38</v>
      </c>
      <c r="O645" s="526"/>
      <c r="P645" s="573">
        <v>57.1</v>
      </c>
    </row>
    <row r="646" spans="1:16" x14ac:dyDescent="0.25">
      <c r="A646" s="523"/>
      <c r="B646" s="524" t="s">
        <v>36</v>
      </c>
      <c r="C646" s="1247" t="s">
        <v>134</v>
      </c>
      <c r="D646" s="1247"/>
      <c r="E646" s="1247"/>
      <c r="F646" s="1247"/>
      <c r="G646" s="1247"/>
      <c r="H646" s="525"/>
      <c r="I646" s="526"/>
      <c r="J646" s="526"/>
      <c r="K646" s="526"/>
      <c r="L646" s="528"/>
      <c r="M646" s="526"/>
      <c r="N646" s="528"/>
      <c r="O646" s="526"/>
      <c r="P646" s="529">
        <v>49386.29</v>
      </c>
    </row>
    <row r="647" spans="1:16" x14ac:dyDescent="0.25">
      <c r="A647" s="530"/>
      <c r="B647" s="524" t="s">
        <v>1700</v>
      </c>
      <c r="C647" s="1247" t="s">
        <v>1701</v>
      </c>
      <c r="D647" s="1247"/>
      <c r="E647" s="1247"/>
      <c r="F647" s="1247"/>
      <c r="G647" s="1247"/>
      <c r="H647" s="525" t="s">
        <v>1244</v>
      </c>
      <c r="I647" s="527">
        <v>10.706</v>
      </c>
      <c r="J647" s="526"/>
      <c r="K647" s="535">
        <v>1.6059000000000001</v>
      </c>
      <c r="L647" s="538">
        <v>151.93</v>
      </c>
      <c r="M647" s="575">
        <v>1.2</v>
      </c>
      <c r="N647" s="534">
        <v>182.32</v>
      </c>
      <c r="O647" s="526"/>
      <c r="P647" s="529">
        <v>292.79000000000002</v>
      </c>
    </row>
    <row r="648" spans="1:16" x14ac:dyDescent="0.25">
      <c r="A648" s="530"/>
      <c r="B648" s="524" t="s">
        <v>1702</v>
      </c>
      <c r="C648" s="1247" t="s">
        <v>1703</v>
      </c>
      <c r="D648" s="1247"/>
      <c r="E648" s="1247"/>
      <c r="F648" s="1247"/>
      <c r="G648" s="1247"/>
      <c r="H648" s="525" t="s">
        <v>1575</v>
      </c>
      <c r="I648" s="543">
        <v>100</v>
      </c>
      <c r="J648" s="526"/>
      <c r="K648" s="543">
        <v>15</v>
      </c>
      <c r="L648" s="542">
        <v>2417.39</v>
      </c>
      <c r="M648" s="539">
        <v>1.0900000000000001</v>
      </c>
      <c r="N648" s="534">
        <v>2634.96</v>
      </c>
      <c r="O648" s="526"/>
      <c r="P648" s="529">
        <v>39524.400000000001</v>
      </c>
    </row>
    <row r="649" spans="1:16" x14ac:dyDescent="0.25">
      <c r="A649" s="530"/>
      <c r="B649" s="524" t="s">
        <v>1704</v>
      </c>
      <c r="C649" s="1247" t="s">
        <v>1705</v>
      </c>
      <c r="D649" s="1247"/>
      <c r="E649" s="1247"/>
      <c r="F649" s="1247"/>
      <c r="G649" s="1247"/>
      <c r="H649" s="525" t="s">
        <v>1575</v>
      </c>
      <c r="I649" s="543">
        <v>200</v>
      </c>
      <c r="J649" s="526"/>
      <c r="K649" s="543">
        <v>30</v>
      </c>
      <c r="L649" s="538">
        <v>279.8</v>
      </c>
      <c r="M649" s="539">
        <v>1.1399999999999999</v>
      </c>
      <c r="N649" s="534">
        <v>318.97000000000003</v>
      </c>
      <c r="O649" s="526"/>
      <c r="P649" s="529">
        <v>9569.1</v>
      </c>
    </row>
    <row r="650" spans="1:16" x14ac:dyDescent="0.25">
      <c r="A650" s="544" t="s">
        <v>1239</v>
      </c>
      <c r="B650" s="545" t="s">
        <v>1706</v>
      </c>
      <c r="C650" s="1250" t="s">
        <v>1707</v>
      </c>
      <c r="D650" s="1250"/>
      <c r="E650" s="1250"/>
      <c r="F650" s="1250"/>
      <c r="G650" s="1250"/>
      <c r="H650" s="546" t="s">
        <v>1575</v>
      </c>
      <c r="I650" s="547">
        <v>100</v>
      </c>
      <c r="J650" s="548"/>
      <c r="K650" s="547">
        <v>15</v>
      </c>
      <c r="L650" s="550"/>
      <c r="M650" s="548"/>
      <c r="N650" s="550"/>
      <c r="O650" s="548"/>
      <c r="P650" s="551"/>
    </row>
    <row r="651" spans="1:16" x14ac:dyDescent="0.25">
      <c r="A651" s="544" t="s">
        <v>1239</v>
      </c>
      <c r="B651" s="545" t="s">
        <v>1708</v>
      </c>
      <c r="C651" s="1250" t="s">
        <v>1709</v>
      </c>
      <c r="D651" s="1250"/>
      <c r="E651" s="1250"/>
      <c r="F651" s="1250"/>
      <c r="G651" s="1250"/>
      <c r="H651" s="546" t="s">
        <v>1575</v>
      </c>
      <c r="I651" s="547">
        <v>100</v>
      </c>
      <c r="J651" s="548"/>
      <c r="K651" s="547">
        <v>15</v>
      </c>
      <c r="L651" s="550"/>
      <c r="M651" s="548"/>
      <c r="N651" s="550"/>
      <c r="O651" s="548"/>
      <c r="P651" s="551"/>
    </row>
    <row r="652" spans="1:16" x14ac:dyDescent="0.25">
      <c r="A652" s="552"/>
      <c r="B652" s="553"/>
      <c r="C652" s="1248" t="s">
        <v>1154</v>
      </c>
      <c r="D652" s="1248"/>
      <c r="E652" s="1248"/>
      <c r="F652" s="1248"/>
      <c r="G652" s="1248"/>
      <c r="H652" s="516"/>
      <c r="I652" s="517"/>
      <c r="J652" s="517"/>
      <c r="K652" s="517"/>
      <c r="L652" s="520"/>
      <c r="M652" s="517"/>
      <c r="N652" s="554"/>
      <c r="O652" s="517"/>
      <c r="P652" s="555">
        <v>55206.27</v>
      </c>
    </row>
    <row r="653" spans="1:16" ht="22.5" x14ac:dyDescent="0.25">
      <c r="A653" s="540" t="s">
        <v>1785</v>
      </c>
      <c r="B653" s="524" t="s">
        <v>1710</v>
      </c>
      <c r="C653" s="1247" t="s">
        <v>1303</v>
      </c>
      <c r="D653" s="1247"/>
      <c r="E653" s="1247"/>
      <c r="F653" s="1247"/>
      <c r="G653" s="1247"/>
      <c r="H653" s="525" t="s">
        <v>1304</v>
      </c>
      <c r="I653" s="526"/>
      <c r="J653" s="526"/>
      <c r="K653" s="527">
        <v>0.14099999999999999</v>
      </c>
      <c r="L653" s="528"/>
      <c r="M653" s="526"/>
      <c r="N653" s="541">
        <v>155.02000000000001</v>
      </c>
      <c r="O653" s="543">
        <v>-1</v>
      </c>
      <c r="P653" s="573">
        <v>-21.86</v>
      </c>
    </row>
    <row r="654" spans="1:16" ht="22.5" x14ac:dyDescent="0.25">
      <c r="A654" s="540" t="s">
        <v>1786</v>
      </c>
      <c r="B654" s="524" t="s">
        <v>1711</v>
      </c>
      <c r="C654" s="1247" t="s">
        <v>1712</v>
      </c>
      <c r="D654" s="1247"/>
      <c r="E654" s="1247"/>
      <c r="F654" s="1247"/>
      <c r="G654" s="1247"/>
      <c r="H654" s="525" t="s">
        <v>1304</v>
      </c>
      <c r="I654" s="526"/>
      <c r="J654" s="526"/>
      <c r="K654" s="527">
        <v>0.14099999999999999</v>
      </c>
      <c r="L654" s="528"/>
      <c r="M654" s="526"/>
      <c r="N654" s="541">
        <v>368.84</v>
      </c>
      <c r="O654" s="526"/>
      <c r="P654" s="573">
        <v>52.01</v>
      </c>
    </row>
    <row r="655" spans="1:16" x14ac:dyDescent="0.25">
      <c r="A655" s="540"/>
      <c r="B655" s="524"/>
      <c r="C655" s="1247" t="s">
        <v>1155</v>
      </c>
      <c r="D655" s="1247"/>
      <c r="E655" s="1247"/>
      <c r="F655" s="1247"/>
      <c r="G655" s="1247"/>
      <c r="H655" s="525"/>
      <c r="I655" s="526"/>
      <c r="J655" s="526"/>
      <c r="K655" s="526"/>
      <c r="L655" s="528"/>
      <c r="M655" s="526"/>
      <c r="N655" s="528"/>
      <c r="O655" s="526"/>
      <c r="P655" s="529">
        <v>4488.2</v>
      </c>
    </row>
    <row r="656" spans="1:16" x14ac:dyDescent="0.25">
      <c r="A656" s="540"/>
      <c r="B656" s="524" t="s">
        <v>1295</v>
      </c>
      <c r="C656" s="1247" t="s">
        <v>1296</v>
      </c>
      <c r="D656" s="1247"/>
      <c r="E656" s="1247"/>
      <c r="F656" s="1247"/>
      <c r="G656" s="1247"/>
      <c r="H656" s="525" t="s">
        <v>1158</v>
      </c>
      <c r="I656" s="543">
        <v>147</v>
      </c>
      <c r="J656" s="526"/>
      <c r="K656" s="543">
        <v>147</v>
      </c>
      <c r="L656" s="528"/>
      <c r="M656" s="526"/>
      <c r="N656" s="528"/>
      <c r="O656" s="526"/>
      <c r="P656" s="529">
        <v>6597.65</v>
      </c>
    </row>
    <row r="657" spans="1:16" x14ac:dyDescent="0.25">
      <c r="A657" s="540"/>
      <c r="B657" s="524" t="s">
        <v>1297</v>
      </c>
      <c r="C657" s="1247" t="s">
        <v>1298</v>
      </c>
      <c r="D657" s="1247"/>
      <c r="E657" s="1247"/>
      <c r="F657" s="1247"/>
      <c r="G657" s="1247"/>
      <c r="H657" s="525" t="s">
        <v>1158</v>
      </c>
      <c r="I657" s="543">
        <v>134</v>
      </c>
      <c r="J657" s="526"/>
      <c r="K657" s="543">
        <v>134</v>
      </c>
      <c r="L657" s="528"/>
      <c r="M657" s="526"/>
      <c r="N657" s="528"/>
      <c r="O657" s="526"/>
      <c r="P657" s="529">
        <v>6014.19</v>
      </c>
    </row>
    <row r="658" spans="1:16" x14ac:dyDescent="0.25">
      <c r="A658" s="556"/>
      <c r="B658" s="557"/>
      <c r="C658" s="1248" t="s">
        <v>1161</v>
      </c>
      <c r="D658" s="1248"/>
      <c r="E658" s="1248"/>
      <c r="F658" s="1248"/>
      <c r="G658" s="1248"/>
      <c r="H658" s="516"/>
      <c r="I658" s="517"/>
      <c r="J658" s="517"/>
      <c r="K658" s="517"/>
      <c r="L658" s="520"/>
      <c r="M658" s="517"/>
      <c r="N658" s="554">
        <v>452321.73</v>
      </c>
      <c r="O658" s="517"/>
      <c r="P658" s="555">
        <v>67848.259999999995</v>
      </c>
    </row>
    <row r="659" spans="1:16" x14ac:dyDescent="0.25">
      <c r="A659" s="558"/>
      <c r="B659" s="559"/>
      <c r="C659" s="559"/>
      <c r="D659" s="559"/>
      <c r="E659" s="559"/>
      <c r="F659" s="559"/>
      <c r="G659" s="559"/>
      <c r="H659" s="560"/>
      <c r="I659" s="561"/>
      <c r="J659" s="561"/>
      <c r="K659" s="561"/>
      <c r="L659" s="562"/>
      <c r="M659" s="561"/>
      <c r="N659" s="562"/>
      <c r="O659" s="561"/>
      <c r="P659" s="563"/>
    </row>
    <row r="660" spans="1:16" ht="22.5" x14ac:dyDescent="0.25">
      <c r="A660" s="514" t="s">
        <v>1526</v>
      </c>
      <c r="B660" s="515" t="s">
        <v>1713</v>
      </c>
      <c r="C660" s="1249" t="s">
        <v>1714</v>
      </c>
      <c r="D660" s="1249"/>
      <c r="E660" s="1249"/>
      <c r="F660" s="1249"/>
      <c r="G660" s="1249"/>
      <c r="H660" s="516" t="s">
        <v>1715</v>
      </c>
      <c r="I660" s="517">
        <v>0.30719999999999997</v>
      </c>
      <c r="J660" s="518">
        <v>1</v>
      </c>
      <c r="K660" s="568">
        <v>0.30719999999999997</v>
      </c>
      <c r="L660" s="520"/>
      <c r="M660" s="517"/>
      <c r="N660" s="564">
        <v>152834.25</v>
      </c>
      <c r="O660" s="517"/>
      <c r="P660" s="555">
        <v>46950.68</v>
      </c>
    </row>
    <row r="661" spans="1:16" x14ac:dyDescent="0.25">
      <c r="A661" s="556"/>
      <c r="B661" s="557"/>
      <c r="C661" s="1248" t="s">
        <v>1161</v>
      </c>
      <c r="D661" s="1248"/>
      <c r="E661" s="1248"/>
      <c r="F661" s="1248"/>
      <c r="G661" s="1248"/>
      <c r="H661" s="516"/>
      <c r="I661" s="517"/>
      <c r="J661" s="517"/>
      <c r="K661" s="517"/>
      <c r="L661" s="520"/>
      <c r="M661" s="517"/>
      <c r="N661" s="520"/>
      <c r="O661" s="517"/>
      <c r="P661" s="555">
        <v>46950.68</v>
      </c>
    </row>
    <row r="662" spans="1:16" x14ac:dyDescent="0.25">
      <c r="A662" s="558"/>
      <c r="B662" s="559"/>
      <c r="C662" s="559"/>
      <c r="D662" s="559"/>
      <c r="E662" s="559"/>
      <c r="F662" s="559"/>
      <c r="G662" s="559"/>
      <c r="H662" s="560"/>
      <c r="I662" s="561"/>
      <c r="J662" s="561"/>
      <c r="K662" s="561"/>
      <c r="L662" s="562"/>
      <c r="M662" s="561"/>
      <c r="N662" s="562"/>
      <c r="O662" s="561"/>
      <c r="P662" s="563"/>
    </row>
    <row r="663" spans="1:16" x14ac:dyDescent="0.25">
      <c r="A663" s="514" t="s">
        <v>1530</v>
      </c>
      <c r="B663" s="515" t="s">
        <v>1772</v>
      </c>
      <c r="C663" s="1249" t="s">
        <v>1773</v>
      </c>
      <c r="D663" s="1249"/>
      <c r="E663" s="1249"/>
      <c r="F663" s="1249"/>
      <c r="G663" s="1249"/>
      <c r="H663" s="516" t="s">
        <v>1575</v>
      </c>
      <c r="I663" s="517">
        <v>15</v>
      </c>
      <c r="J663" s="518">
        <v>1</v>
      </c>
      <c r="K663" s="518">
        <v>15</v>
      </c>
      <c r="L663" s="520"/>
      <c r="M663" s="517"/>
      <c r="N663" s="564">
        <v>1319.09</v>
      </c>
      <c r="O663" s="517"/>
      <c r="P663" s="555">
        <v>19786.349999999999</v>
      </c>
    </row>
    <row r="664" spans="1:16" x14ac:dyDescent="0.25">
      <c r="A664" s="540" t="s">
        <v>1530</v>
      </c>
      <c r="B664" s="524" t="s">
        <v>1772</v>
      </c>
      <c r="C664" s="1247" t="s">
        <v>1774</v>
      </c>
      <c r="D664" s="1247"/>
      <c r="E664" s="1247"/>
      <c r="F664" s="1247"/>
      <c r="G664" s="1247"/>
      <c r="H664" s="525" t="s">
        <v>1575</v>
      </c>
      <c r="I664" s="543">
        <v>15</v>
      </c>
      <c r="J664" s="526"/>
      <c r="K664" s="543">
        <v>15</v>
      </c>
      <c r="L664" s="528"/>
      <c r="M664" s="536">
        <v>1.19</v>
      </c>
      <c r="N664" s="534">
        <v>1319.09</v>
      </c>
      <c r="O664" s="526"/>
      <c r="P664" s="529">
        <v>19786.349999999999</v>
      </c>
    </row>
    <row r="665" spans="1:16" ht="22.5" x14ac:dyDescent="0.25">
      <c r="A665" s="540" t="s">
        <v>1787</v>
      </c>
      <c r="B665" s="524" t="s">
        <v>1776</v>
      </c>
      <c r="C665" s="1247" t="s">
        <v>1303</v>
      </c>
      <c r="D665" s="1247"/>
      <c r="E665" s="1247"/>
      <c r="F665" s="1247"/>
      <c r="G665" s="1247"/>
      <c r="H665" s="525" t="s">
        <v>1304</v>
      </c>
      <c r="I665" s="526"/>
      <c r="J665" s="526"/>
      <c r="K665" s="535">
        <v>4.3499999999999997E-2</v>
      </c>
      <c r="L665" s="528"/>
      <c r="M665" s="526"/>
      <c r="N665" s="541">
        <v>155.02000000000001</v>
      </c>
      <c r="O665" s="543">
        <v>-1</v>
      </c>
      <c r="P665" s="573">
        <v>-6.74</v>
      </c>
    </row>
    <row r="666" spans="1:16" ht="22.5" x14ac:dyDescent="0.25">
      <c r="A666" s="540" t="s">
        <v>1788</v>
      </c>
      <c r="B666" s="524" t="s">
        <v>1778</v>
      </c>
      <c r="C666" s="1247" t="s">
        <v>1721</v>
      </c>
      <c r="D666" s="1247"/>
      <c r="E666" s="1247"/>
      <c r="F666" s="1247"/>
      <c r="G666" s="1247"/>
      <c r="H666" s="525" t="s">
        <v>1304</v>
      </c>
      <c r="I666" s="526"/>
      <c r="J666" s="526"/>
      <c r="K666" s="535">
        <v>4.3499999999999997E-2</v>
      </c>
      <c r="L666" s="528"/>
      <c r="M666" s="526"/>
      <c r="N666" s="541">
        <v>349.75</v>
      </c>
      <c r="O666" s="526"/>
      <c r="P666" s="573">
        <v>15.21</v>
      </c>
    </row>
    <row r="667" spans="1:16" x14ac:dyDescent="0.25">
      <c r="A667" s="556"/>
      <c r="B667" s="557"/>
      <c r="C667" s="1248" t="s">
        <v>1161</v>
      </c>
      <c r="D667" s="1248"/>
      <c r="E667" s="1248"/>
      <c r="F667" s="1248"/>
      <c r="G667" s="1248"/>
      <c r="H667" s="516"/>
      <c r="I667" s="517"/>
      <c r="J667" s="517"/>
      <c r="K667" s="517"/>
      <c r="L667" s="520"/>
      <c r="M667" s="517"/>
      <c r="N667" s="520"/>
      <c r="O667" s="517"/>
      <c r="P667" s="555">
        <v>19794.82</v>
      </c>
    </row>
    <row r="668" spans="1:16" x14ac:dyDescent="0.25">
      <c r="A668" s="558"/>
      <c r="B668" s="559"/>
      <c r="C668" s="559"/>
      <c r="D668" s="559"/>
      <c r="E668" s="559"/>
      <c r="F668" s="559"/>
      <c r="G668" s="559"/>
      <c r="H668" s="560"/>
      <c r="I668" s="561"/>
      <c r="J668" s="561"/>
      <c r="K668" s="561"/>
      <c r="L668" s="562"/>
      <c r="M668" s="561"/>
      <c r="N668" s="562"/>
      <c r="O668" s="561"/>
      <c r="P668" s="563"/>
    </row>
    <row r="669" spans="1:16" x14ac:dyDescent="0.25">
      <c r="A669" s="514" t="s">
        <v>1531</v>
      </c>
      <c r="B669" s="515" t="s">
        <v>1757</v>
      </c>
      <c r="C669" s="1249" t="s">
        <v>1758</v>
      </c>
      <c r="D669" s="1249"/>
      <c r="E669" s="1249"/>
      <c r="F669" s="1249"/>
      <c r="G669" s="1249"/>
      <c r="H669" s="516" t="s">
        <v>1697</v>
      </c>
      <c r="I669" s="517">
        <v>0.16</v>
      </c>
      <c r="J669" s="518">
        <v>1</v>
      </c>
      <c r="K669" s="570">
        <v>0.16</v>
      </c>
      <c r="L669" s="520"/>
      <c r="M669" s="517"/>
      <c r="N669" s="521"/>
      <c r="O669" s="517"/>
      <c r="P669" s="522"/>
    </row>
    <row r="670" spans="1:16" x14ac:dyDescent="0.25">
      <c r="A670" s="523"/>
      <c r="B670" s="524" t="s">
        <v>23</v>
      </c>
      <c r="C670" s="1247" t="s">
        <v>1203</v>
      </c>
      <c r="D670" s="1247"/>
      <c r="E670" s="1247"/>
      <c r="F670" s="1247"/>
      <c r="G670" s="1247"/>
      <c r="H670" s="525" t="s">
        <v>1148</v>
      </c>
      <c r="I670" s="526"/>
      <c r="J670" s="526"/>
      <c r="K670" s="536">
        <v>11.04</v>
      </c>
      <c r="L670" s="528"/>
      <c r="M670" s="526"/>
      <c r="N670" s="528"/>
      <c r="O670" s="526"/>
      <c r="P670" s="529">
        <v>3190.12</v>
      </c>
    </row>
    <row r="671" spans="1:16" x14ac:dyDescent="0.25">
      <c r="A671" s="530"/>
      <c r="B671" s="524" t="s">
        <v>1482</v>
      </c>
      <c r="C671" s="1247" t="s">
        <v>1483</v>
      </c>
      <c r="D671" s="1247"/>
      <c r="E671" s="1247"/>
      <c r="F671" s="1247"/>
      <c r="G671" s="1247"/>
      <c r="H671" s="525" t="s">
        <v>1148</v>
      </c>
      <c r="I671" s="543">
        <v>69</v>
      </c>
      <c r="J671" s="526"/>
      <c r="K671" s="536">
        <v>11.04</v>
      </c>
      <c r="L671" s="532"/>
      <c r="M671" s="533"/>
      <c r="N671" s="534">
        <v>288.95999999999998</v>
      </c>
      <c r="O671" s="526"/>
      <c r="P671" s="529">
        <v>3190.12</v>
      </c>
    </row>
    <row r="672" spans="1:16" x14ac:dyDescent="0.25">
      <c r="A672" s="523"/>
      <c r="B672" s="524" t="s">
        <v>36</v>
      </c>
      <c r="C672" s="1247" t="s">
        <v>134</v>
      </c>
      <c r="D672" s="1247"/>
      <c r="E672" s="1247"/>
      <c r="F672" s="1247"/>
      <c r="G672" s="1247"/>
      <c r="H672" s="525"/>
      <c r="I672" s="526"/>
      <c r="J672" s="526"/>
      <c r="K672" s="526"/>
      <c r="L672" s="528"/>
      <c r="M672" s="526"/>
      <c r="N672" s="528"/>
      <c r="O672" s="526"/>
      <c r="P672" s="573">
        <v>558.09</v>
      </c>
    </row>
    <row r="673" spans="1:16" x14ac:dyDescent="0.25">
      <c r="A673" s="530"/>
      <c r="B673" s="524" t="s">
        <v>1759</v>
      </c>
      <c r="C673" s="1247" t="s">
        <v>1760</v>
      </c>
      <c r="D673" s="1247"/>
      <c r="E673" s="1247"/>
      <c r="F673" s="1247"/>
      <c r="G673" s="1247"/>
      <c r="H673" s="525" t="s">
        <v>1164</v>
      </c>
      <c r="I673" s="527">
        <v>4.8000000000000001E-2</v>
      </c>
      <c r="J673" s="526"/>
      <c r="K673" s="537">
        <v>7.6800000000000002E-3</v>
      </c>
      <c r="L673" s="542">
        <v>55898.18</v>
      </c>
      <c r="M673" s="575">
        <v>1.3</v>
      </c>
      <c r="N673" s="534">
        <v>72667.63</v>
      </c>
      <c r="O673" s="526"/>
      <c r="P673" s="529">
        <v>558.09</v>
      </c>
    </row>
    <row r="674" spans="1:16" x14ac:dyDescent="0.25">
      <c r="A674" s="544" t="s">
        <v>1239</v>
      </c>
      <c r="B674" s="545" t="s">
        <v>1706</v>
      </c>
      <c r="C674" s="1250" t="s">
        <v>1707</v>
      </c>
      <c r="D674" s="1250"/>
      <c r="E674" s="1250"/>
      <c r="F674" s="1250"/>
      <c r="G674" s="1250"/>
      <c r="H674" s="546" t="s">
        <v>1575</v>
      </c>
      <c r="I674" s="547">
        <v>100</v>
      </c>
      <c r="J674" s="548"/>
      <c r="K674" s="547">
        <v>16</v>
      </c>
      <c r="L674" s="550"/>
      <c r="M674" s="548"/>
      <c r="N674" s="550"/>
      <c r="O674" s="548"/>
      <c r="P674" s="551"/>
    </row>
    <row r="675" spans="1:16" x14ac:dyDescent="0.25">
      <c r="A675" s="552"/>
      <c r="B675" s="553"/>
      <c r="C675" s="1248" t="s">
        <v>1154</v>
      </c>
      <c r="D675" s="1248"/>
      <c r="E675" s="1248"/>
      <c r="F675" s="1248"/>
      <c r="G675" s="1248"/>
      <c r="H675" s="516"/>
      <c r="I675" s="517"/>
      <c r="J675" s="517"/>
      <c r="K675" s="517"/>
      <c r="L675" s="520"/>
      <c r="M675" s="517"/>
      <c r="N675" s="554"/>
      <c r="O675" s="517"/>
      <c r="P675" s="555">
        <v>3748.21</v>
      </c>
    </row>
    <row r="676" spans="1:16" x14ac:dyDescent="0.25">
      <c r="A676" s="540"/>
      <c r="B676" s="524"/>
      <c r="C676" s="1247" t="s">
        <v>1155</v>
      </c>
      <c r="D676" s="1247"/>
      <c r="E676" s="1247"/>
      <c r="F676" s="1247"/>
      <c r="G676" s="1247"/>
      <c r="H676" s="525"/>
      <c r="I676" s="526"/>
      <c r="J676" s="526"/>
      <c r="K676" s="526"/>
      <c r="L676" s="528"/>
      <c r="M676" s="526"/>
      <c r="N676" s="528"/>
      <c r="O676" s="526"/>
      <c r="P676" s="529">
        <v>3190.12</v>
      </c>
    </row>
    <row r="677" spans="1:16" x14ac:dyDescent="0.25">
      <c r="A677" s="540"/>
      <c r="B677" s="524" t="s">
        <v>1295</v>
      </c>
      <c r="C677" s="1247" t="s">
        <v>1296</v>
      </c>
      <c r="D677" s="1247"/>
      <c r="E677" s="1247"/>
      <c r="F677" s="1247"/>
      <c r="G677" s="1247"/>
      <c r="H677" s="525" t="s">
        <v>1158</v>
      </c>
      <c r="I677" s="543">
        <v>147</v>
      </c>
      <c r="J677" s="526"/>
      <c r="K677" s="543">
        <v>147</v>
      </c>
      <c r="L677" s="528"/>
      <c r="M677" s="526"/>
      <c r="N677" s="528"/>
      <c r="O677" s="526"/>
      <c r="P677" s="529">
        <v>4689.4799999999996</v>
      </c>
    </row>
    <row r="678" spans="1:16" x14ac:dyDescent="0.25">
      <c r="A678" s="540"/>
      <c r="B678" s="524" t="s">
        <v>1297</v>
      </c>
      <c r="C678" s="1247" t="s">
        <v>1298</v>
      </c>
      <c r="D678" s="1247"/>
      <c r="E678" s="1247"/>
      <c r="F678" s="1247"/>
      <c r="G678" s="1247"/>
      <c r="H678" s="525" t="s">
        <v>1158</v>
      </c>
      <c r="I678" s="543">
        <v>134</v>
      </c>
      <c r="J678" s="526"/>
      <c r="K678" s="543">
        <v>134</v>
      </c>
      <c r="L678" s="528"/>
      <c r="M678" s="526"/>
      <c r="N678" s="528"/>
      <c r="O678" s="526"/>
      <c r="P678" s="529">
        <v>4274.76</v>
      </c>
    </row>
    <row r="679" spans="1:16" x14ac:dyDescent="0.25">
      <c r="A679" s="556"/>
      <c r="B679" s="557"/>
      <c r="C679" s="1248" t="s">
        <v>1161</v>
      </c>
      <c r="D679" s="1248"/>
      <c r="E679" s="1248"/>
      <c r="F679" s="1248"/>
      <c r="G679" s="1248"/>
      <c r="H679" s="516"/>
      <c r="I679" s="517"/>
      <c r="J679" s="517"/>
      <c r="K679" s="517"/>
      <c r="L679" s="520"/>
      <c r="M679" s="517"/>
      <c r="N679" s="554">
        <v>79452.81</v>
      </c>
      <c r="O679" s="517"/>
      <c r="P679" s="555">
        <v>12712.45</v>
      </c>
    </row>
    <row r="680" spans="1:16" x14ac:dyDescent="0.25">
      <c r="A680" s="558"/>
      <c r="B680" s="559"/>
      <c r="C680" s="559"/>
      <c r="D680" s="559"/>
      <c r="E680" s="559"/>
      <c r="F680" s="559"/>
      <c r="G680" s="559"/>
      <c r="H680" s="560"/>
      <c r="I680" s="561"/>
      <c r="J680" s="561"/>
      <c r="K680" s="561"/>
      <c r="L680" s="562"/>
      <c r="M680" s="561"/>
      <c r="N680" s="562"/>
      <c r="O680" s="561"/>
      <c r="P680" s="563"/>
    </row>
    <row r="681" spans="1:16" x14ac:dyDescent="0.25">
      <c r="A681" s="514" t="s">
        <v>1534</v>
      </c>
      <c r="B681" s="515" t="s">
        <v>1772</v>
      </c>
      <c r="C681" s="1249" t="s">
        <v>1773</v>
      </c>
      <c r="D681" s="1249"/>
      <c r="E681" s="1249"/>
      <c r="F681" s="1249"/>
      <c r="G681" s="1249"/>
      <c r="H681" s="516" t="s">
        <v>1575</v>
      </c>
      <c r="I681" s="517">
        <v>16</v>
      </c>
      <c r="J681" s="518">
        <v>1</v>
      </c>
      <c r="K681" s="518">
        <v>16</v>
      </c>
      <c r="L681" s="520"/>
      <c r="M681" s="517"/>
      <c r="N681" s="564">
        <v>1319.09</v>
      </c>
      <c r="O681" s="517"/>
      <c r="P681" s="555">
        <v>21105.439999999999</v>
      </c>
    </row>
    <row r="682" spans="1:16" x14ac:dyDescent="0.25">
      <c r="A682" s="540" t="s">
        <v>1534</v>
      </c>
      <c r="B682" s="524" t="s">
        <v>1772</v>
      </c>
      <c r="C682" s="1247" t="s">
        <v>1774</v>
      </c>
      <c r="D682" s="1247"/>
      <c r="E682" s="1247"/>
      <c r="F682" s="1247"/>
      <c r="G682" s="1247"/>
      <c r="H682" s="525" t="s">
        <v>1575</v>
      </c>
      <c r="I682" s="543">
        <v>16</v>
      </c>
      <c r="J682" s="526"/>
      <c r="K682" s="543">
        <v>16</v>
      </c>
      <c r="L682" s="534">
        <v>1108.48</v>
      </c>
      <c r="M682" s="536">
        <v>1.19</v>
      </c>
      <c r="N682" s="534">
        <v>1319.09</v>
      </c>
      <c r="O682" s="526"/>
      <c r="P682" s="529">
        <v>21105.439999999999</v>
      </c>
    </row>
    <row r="683" spans="1:16" ht="22.5" x14ac:dyDescent="0.25">
      <c r="A683" s="540" t="s">
        <v>1535</v>
      </c>
      <c r="B683" s="524" t="s">
        <v>1776</v>
      </c>
      <c r="C683" s="1247" t="s">
        <v>1303</v>
      </c>
      <c r="D683" s="1247"/>
      <c r="E683" s="1247"/>
      <c r="F683" s="1247"/>
      <c r="G683" s="1247"/>
      <c r="H683" s="525" t="s">
        <v>1304</v>
      </c>
      <c r="I683" s="526"/>
      <c r="J683" s="526"/>
      <c r="K683" s="535">
        <v>4.6399999999999997E-2</v>
      </c>
      <c r="L683" s="528"/>
      <c r="M683" s="526"/>
      <c r="N683" s="541">
        <v>155.02000000000001</v>
      </c>
      <c r="O683" s="543">
        <v>-1</v>
      </c>
      <c r="P683" s="573">
        <v>-7.19</v>
      </c>
    </row>
    <row r="684" spans="1:16" ht="22.5" x14ac:dyDescent="0.25">
      <c r="A684" s="540" t="s">
        <v>1536</v>
      </c>
      <c r="B684" s="524" t="s">
        <v>1778</v>
      </c>
      <c r="C684" s="1247" t="s">
        <v>1721</v>
      </c>
      <c r="D684" s="1247"/>
      <c r="E684" s="1247"/>
      <c r="F684" s="1247"/>
      <c r="G684" s="1247"/>
      <c r="H684" s="525" t="s">
        <v>1304</v>
      </c>
      <c r="I684" s="526"/>
      <c r="J684" s="526"/>
      <c r="K684" s="535">
        <v>4.6399999999999997E-2</v>
      </c>
      <c r="L684" s="528"/>
      <c r="M684" s="526"/>
      <c r="N684" s="541">
        <v>349.75</v>
      </c>
      <c r="O684" s="526"/>
      <c r="P684" s="573">
        <v>16.23</v>
      </c>
    </row>
    <row r="685" spans="1:16" x14ac:dyDescent="0.25">
      <c r="A685" s="556"/>
      <c r="B685" s="557"/>
      <c r="C685" s="1248" t="s">
        <v>1161</v>
      </c>
      <c r="D685" s="1248"/>
      <c r="E685" s="1248"/>
      <c r="F685" s="1248"/>
      <c r="G685" s="1248"/>
      <c r="H685" s="516"/>
      <c r="I685" s="517"/>
      <c r="J685" s="517"/>
      <c r="K685" s="517"/>
      <c r="L685" s="520"/>
      <c r="M685" s="517"/>
      <c r="N685" s="520"/>
      <c r="O685" s="517"/>
      <c r="P685" s="555">
        <v>21114.48</v>
      </c>
    </row>
    <row r="686" spans="1:16" x14ac:dyDescent="0.25">
      <c r="A686" s="558"/>
      <c r="B686" s="559"/>
      <c r="C686" s="559"/>
      <c r="D686" s="559"/>
      <c r="E686" s="559"/>
      <c r="F686" s="559"/>
      <c r="G686" s="559"/>
      <c r="H686" s="560"/>
      <c r="I686" s="561"/>
      <c r="J686" s="561"/>
      <c r="K686" s="561"/>
      <c r="L686" s="562"/>
      <c r="M686" s="561"/>
      <c r="N686" s="562"/>
      <c r="O686" s="561"/>
      <c r="P686" s="563"/>
    </row>
    <row r="687" spans="1:16" x14ac:dyDescent="0.25">
      <c r="A687" s="514" t="s">
        <v>1537</v>
      </c>
      <c r="B687" s="515" t="s">
        <v>1695</v>
      </c>
      <c r="C687" s="1249" t="s">
        <v>1696</v>
      </c>
      <c r="D687" s="1249"/>
      <c r="E687" s="1249"/>
      <c r="F687" s="1249"/>
      <c r="G687" s="1249"/>
      <c r="H687" s="516" t="s">
        <v>1697</v>
      </c>
      <c r="I687" s="517">
        <v>0.18</v>
      </c>
      <c r="J687" s="518">
        <v>1</v>
      </c>
      <c r="K687" s="570">
        <v>0.18</v>
      </c>
      <c r="L687" s="520"/>
      <c r="M687" s="517"/>
      <c r="N687" s="521"/>
      <c r="O687" s="517"/>
      <c r="P687" s="522"/>
    </row>
    <row r="688" spans="1:16" x14ac:dyDescent="0.25">
      <c r="A688" s="523"/>
      <c r="B688" s="524" t="s">
        <v>23</v>
      </c>
      <c r="C688" s="1247" t="s">
        <v>1203</v>
      </c>
      <c r="D688" s="1247"/>
      <c r="E688" s="1247"/>
      <c r="F688" s="1247"/>
      <c r="G688" s="1247"/>
      <c r="H688" s="525" t="s">
        <v>1148</v>
      </c>
      <c r="I688" s="526"/>
      <c r="J688" s="526"/>
      <c r="K688" s="535">
        <v>17.128799999999998</v>
      </c>
      <c r="L688" s="528"/>
      <c r="M688" s="526"/>
      <c r="N688" s="528"/>
      <c r="O688" s="526"/>
      <c r="P688" s="529">
        <v>4741.42</v>
      </c>
    </row>
    <row r="689" spans="1:16" x14ac:dyDescent="0.25">
      <c r="A689" s="530"/>
      <c r="B689" s="524" t="s">
        <v>1285</v>
      </c>
      <c r="C689" s="1247" t="s">
        <v>1286</v>
      </c>
      <c r="D689" s="1247"/>
      <c r="E689" s="1247"/>
      <c r="F689" s="1247"/>
      <c r="G689" s="1247"/>
      <c r="H689" s="525" t="s">
        <v>1148</v>
      </c>
      <c r="I689" s="536">
        <v>95.16</v>
      </c>
      <c r="J689" s="526"/>
      <c r="K689" s="535">
        <v>17.128799999999998</v>
      </c>
      <c r="L689" s="532"/>
      <c r="M689" s="533"/>
      <c r="N689" s="534">
        <v>276.81</v>
      </c>
      <c r="O689" s="526"/>
      <c r="P689" s="529">
        <v>4741.42</v>
      </c>
    </row>
    <row r="690" spans="1:16" x14ac:dyDescent="0.25">
      <c r="A690" s="523"/>
      <c r="B690" s="524" t="s">
        <v>28</v>
      </c>
      <c r="C690" s="1247" t="s">
        <v>132</v>
      </c>
      <c r="D690" s="1247"/>
      <c r="E690" s="1247"/>
      <c r="F690" s="1247"/>
      <c r="G690" s="1247"/>
      <c r="H690" s="525"/>
      <c r="I690" s="526"/>
      <c r="J690" s="526"/>
      <c r="K690" s="526"/>
      <c r="L690" s="528"/>
      <c r="M690" s="526"/>
      <c r="N690" s="528"/>
      <c r="O690" s="526"/>
      <c r="P690" s="529">
        <v>1598.14</v>
      </c>
    </row>
    <row r="691" spans="1:16" x14ac:dyDescent="0.25">
      <c r="A691" s="523"/>
      <c r="B691" s="524"/>
      <c r="C691" s="1247" t="s">
        <v>1147</v>
      </c>
      <c r="D691" s="1247"/>
      <c r="E691" s="1247"/>
      <c r="F691" s="1247"/>
      <c r="G691" s="1247"/>
      <c r="H691" s="525" t="s">
        <v>1148</v>
      </c>
      <c r="I691" s="526"/>
      <c r="J691" s="526"/>
      <c r="K691" s="535">
        <v>1.9421999999999999</v>
      </c>
      <c r="L691" s="528"/>
      <c r="M691" s="526"/>
      <c r="N691" s="528"/>
      <c r="O691" s="526"/>
      <c r="P691" s="573">
        <v>644.42999999999995</v>
      </c>
    </row>
    <row r="692" spans="1:16" x14ac:dyDescent="0.25">
      <c r="A692" s="530"/>
      <c r="B692" s="524" t="s">
        <v>1698</v>
      </c>
      <c r="C692" s="1247" t="s">
        <v>1699</v>
      </c>
      <c r="D692" s="1247"/>
      <c r="E692" s="1247"/>
      <c r="F692" s="1247"/>
      <c r="G692" s="1247"/>
      <c r="H692" s="525" t="s">
        <v>1151</v>
      </c>
      <c r="I692" s="543">
        <v>9</v>
      </c>
      <c r="J692" s="526"/>
      <c r="K692" s="536">
        <v>1.62</v>
      </c>
      <c r="L692" s="538">
        <v>647.30999999999995</v>
      </c>
      <c r="M692" s="539">
        <v>1.24</v>
      </c>
      <c r="N692" s="534">
        <v>802.66</v>
      </c>
      <c r="O692" s="526"/>
      <c r="P692" s="529">
        <v>1300.31</v>
      </c>
    </row>
    <row r="693" spans="1:16" x14ac:dyDescent="0.25">
      <c r="A693" s="540"/>
      <c r="B693" s="524" t="s">
        <v>1208</v>
      </c>
      <c r="C693" s="1247" t="s">
        <v>1209</v>
      </c>
      <c r="D693" s="1247"/>
      <c r="E693" s="1247"/>
      <c r="F693" s="1247"/>
      <c r="G693" s="1247"/>
      <c r="H693" s="525" t="s">
        <v>1148</v>
      </c>
      <c r="I693" s="543">
        <v>9</v>
      </c>
      <c r="J693" s="526"/>
      <c r="K693" s="536">
        <v>1.62</v>
      </c>
      <c r="L693" s="528"/>
      <c r="M693" s="526"/>
      <c r="N693" s="541">
        <v>325.38</v>
      </c>
      <c r="O693" s="526"/>
      <c r="P693" s="573">
        <v>527.12</v>
      </c>
    </row>
    <row r="694" spans="1:16" x14ac:dyDescent="0.25">
      <c r="A694" s="530"/>
      <c r="B694" s="524" t="s">
        <v>1443</v>
      </c>
      <c r="C694" s="1247" t="s">
        <v>1444</v>
      </c>
      <c r="D694" s="1247"/>
      <c r="E694" s="1247"/>
      <c r="F694" s="1247"/>
      <c r="G694" s="1247"/>
      <c r="H694" s="525" t="s">
        <v>1151</v>
      </c>
      <c r="I694" s="536">
        <v>0.62</v>
      </c>
      <c r="J694" s="526"/>
      <c r="K694" s="535">
        <v>0.1116</v>
      </c>
      <c r="L694" s="532"/>
      <c r="M694" s="533"/>
      <c r="N694" s="534">
        <v>1550.39</v>
      </c>
      <c r="O694" s="526"/>
      <c r="P694" s="529">
        <v>173.02</v>
      </c>
    </row>
    <row r="695" spans="1:16" x14ac:dyDescent="0.25">
      <c r="A695" s="540"/>
      <c r="B695" s="524" t="s">
        <v>1152</v>
      </c>
      <c r="C695" s="1247" t="s">
        <v>1153</v>
      </c>
      <c r="D695" s="1247"/>
      <c r="E695" s="1247"/>
      <c r="F695" s="1247"/>
      <c r="G695" s="1247"/>
      <c r="H695" s="525" t="s">
        <v>1148</v>
      </c>
      <c r="I695" s="536">
        <v>0.62</v>
      </c>
      <c r="J695" s="526"/>
      <c r="K695" s="535">
        <v>0.1116</v>
      </c>
      <c r="L695" s="528"/>
      <c r="M695" s="526"/>
      <c r="N695" s="541">
        <v>437.08</v>
      </c>
      <c r="O695" s="526"/>
      <c r="P695" s="573">
        <v>48.78</v>
      </c>
    </row>
    <row r="696" spans="1:16" x14ac:dyDescent="0.25">
      <c r="A696" s="530"/>
      <c r="B696" s="524" t="s">
        <v>1445</v>
      </c>
      <c r="C696" s="1247" t="s">
        <v>1446</v>
      </c>
      <c r="D696" s="1247"/>
      <c r="E696" s="1247"/>
      <c r="F696" s="1247"/>
      <c r="G696" s="1247"/>
      <c r="H696" s="525" t="s">
        <v>1151</v>
      </c>
      <c r="I696" s="536">
        <v>1.17</v>
      </c>
      <c r="J696" s="526"/>
      <c r="K696" s="535">
        <v>0.21060000000000001</v>
      </c>
      <c r="L696" s="538">
        <v>477.92</v>
      </c>
      <c r="M696" s="539">
        <v>1.24</v>
      </c>
      <c r="N696" s="534">
        <v>592.62</v>
      </c>
      <c r="O696" s="526"/>
      <c r="P696" s="529">
        <v>124.81</v>
      </c>
    </row>
    <row r="697" spans="1:16" x14ac:dyDescent="0.25">
      <c r="A697" s="540"/>
      <c r="B697" s="524" t="s">
        <v>1208</v>
      </c>
      <c r="C697" s="1247" t="s">
        <v>1209</v>
      </c>
      <c r="D697" s="1247"/>
      <c r="E697" s="1247"/>
      <c r="F697" s="1247"/>
      <c r="G697" s="1247"/>
      <c r="H697" s="525" t="s">
        <v>1148</v>
      </c>
      <c r="I697" s="536">
        <v>1.17</v>
      </c>
      <c r="J697" s="526"/>
      <c r="K697" s="535">
        <v>0.21060000000000001</v>
      </c>
      <c r="L697" s="528"/>
      <c r="M697" s="526"/>
      <c r="N697" s="541">
        <v>325.38</v>
      </c>
      <c r="O697" s="526"/>
      <c r="P697" s="573">
        <v>68.53</v>
      </c>
    </row>
    <row r="698" spans="1:16" x14ac:dyDescent="0.25">
      <c r="A698" s="523"/>
      <c r="B698" s="524" t="s">
        <v>36</v>
      </c>
      <c r="C698" s="1247" t="s">
        <v>134</v>
      </c>
      <c r="D698" s="1247"/>
      <c r="E698" s="1247"/>
      <c r="F698" s="1247"/>
      <c r="G698" s="1247"/>
      <c r="H698" s="525"/>
      <c r="I698" s="526"/>
      <c r="J698" s="526"/>
      <c r="K698" s="526"/>
      <c r="L698" s="528"/>
      <c r="M698" s="526"/>
      <c r="N698" s="528"/>
      <c r="O698" s="526"/>
      <c r="P698" s="529">
        <v>59263.55</v>
      </c>
    </row>
    <row r="699" spans="1:16" x14ac:dyDescent="0.25">
      <c r="A699" s="530"/>
      <c r="B699" s="524" t="s">
        <v>1700</v>
      </c>
      <c r="C699" s="1247" t="s">
        <v>1701</v>
      </c>
      <c r="D699" s="1247"/>
      <c r="E699" s="1247"/>
      <c r="F699" s="1247"/>
      <c r="G699" s="1247"/>
      <c r="H699" s="525" t="s">
        <v>1244</v>
      </c>
      <c r="I699" s="527">
        <v>10.706</v>
      </c>
      <c r="J699" s="526"/>
      <c r="K699" s="537">
        <v>1.9270799999999999</v>
      </c>
      <c r="L699" s="538">
        <v>151.93</v>
      </c>
      <c r="M699" s="575">
        <v>1.2</v>
      </c>
      <c r="N699" s="534">
        <v>182.32</v>
      </c>
      <c r="O699" s="526"/>
      <c r="P699" s="529">
        <v>351.35</v>
      </c>
    </row>
    <row r="700" spans="1:16" x14ac:dyDescent="0.25">
      <c r="A700" s="530"/>
      <c r="B700" s="524" t="s">
        <v>1702</v>
      </c>
      <c r="C700" s="1247" t="s">
        <v>1703</v>
      </c>
      <c r="D700" s="1247"/>
      <c r="E700" s="1247"/>
      <c r="F700" s="1247"/>
      <c r="G700" s="1247"/>
      <c r="H700" s="525" t="s">
        <v>1575</v>
      </c>
      <c r="I700" s="543">
        <v>100</v>
      </c>
      <c r="J700" s="526"/>
      <c r="K700" s="543">
        <v>18</v>
      </c>
      <c r="L700" s="542">
        <v>2417.39</v>
      </c>
      <c r="M700" s="539">
        <v>1.0900000000000001</v>
      </c>
      <c r="N700" s="534">
        <v>2634.96</v>
      </c>
      <c r="O700" s="526"/>
      <c r="P700" s="529">
        <v>47429.279999999999</v>
      </c>
    </row>
    <row r="701" spans="1:16" x14ac:dyDescent="0.25">
      <c r="A701" s="530"/>
      <c r="B701" s="524" t="s">
        <v>1704</v>
      </c>
      <c r="C701" s="1247" t="s">
        <v>1705</v>
      </c>
      <c r="D701" s="1247"/>
      <c r="E701" s="1247"/>
      <c r="F701" s="1247"/>
      <c r="G701" s="1247"/>
      <c r="H701" s="525" t="s">
        <v>1575</v>
      </c>
      <c r="I701" s="543">
        <v>200</v>
      </c>
      <c r="J701" s="526"/>
      <c r="K701" s="543">
        <v>36</v>
      </c>
      <c r="L701" s="538">
        <v>279.8</v>
      </c>
      <c r="M701" s="539">
        <v>1.1399999999999999</v>
      </c>
      <c r="N701" s="534">
        <v>318.97000000000003</v>
      </c>
      <c r="O701" s="526"/>
      <c r="P701" s="529">
        <v>11482.92</v>
      </c>
    </row>
    <row r="702" spans="1:16" x14ac:dyDescent="0.25">
      <c r="A702" s="544" t="s">
        <v>1239</v>
      </c>
      <c r="B702" s="545" t="s">
        <v>1706</v>
      </c>
      <c r="C702" s="1250" t="s">
        <v>1707</v>
      </c>
      <c r="D702" s="1250"/>
      <c r="E702" s="1250"/>
      <c r="F702" s="1250"/>
      <c r="G702" s="1250"/>
      <c r="H702" s="546" t="s">
        <v>1575</v>
      </c>
      <c r="I702" s="547">
        <v>100</v>
      </c>
      <c r="J702" s="548"/>
      <c r="K702" s="547">
        <v>18</v>
      </c>
      <c r="L702" s="550"/>
      <c r="M702" s="548"/>
      <c r="N702" s="550"/>
      <c r="O702" s="548"/>
      <c r="P702" s="551"/>
    </row>
    <row r="703" spans="1:16" x14ac:dyDescent="0.25">
      <c r="A703" s="544" t="s">
        <v>1239</v>
      </c>
      <c r="B703" s="545" t="s">
        <v>1708</v>
      </c>
      <c r="C703" s="1250" t="s">
        <v>1709</v>
      </c>
      <c r="D703" s="1250"/>
      <c r="E703" s="1250"/>
      <c r="F703" s="1250"/>
      <c r="G703" s="1250"/>
      <c r="H703" s="546" t="s">
        <v>1575</v>
      </c>
      <c r="I703" s="547">
        <v>100</v>
      </c>
      <c r="J703" s="548"/>
      <c r="K703" s="547">
        <v>18</v>
      </c>
      <c r="L703" s="550"/>
      <c r="M703" s="548"/>
      <c r="N703" s="550"/>
      <c r="O703" s="548"/>
      <c r="P703" s="551"/>
    </row>
    <row r="704" spans="1:16" x14ac:dyDescent="0.25">
      <c r="A704" s="552"/>
      <c r="B704" s="553"/>
      <c r="C704" s="1248" t="s">
        <v>1154</v>
      </c>
      <c r="D704" s="1248"/>
      <c r="E704" s="1248"/>
      <c r="F704" s="1248"/>
      <c r="G704" s="1248"/>
      <c r="H704" s="516"/>
      <c r="I704" s="517"/>
      <c r="J704" s="517"/>
      <c r="K704" s="517"/>
      <c r="L704" s="520"/>
      <c r="M704" s="517"/>
      <c r="N704" s="554"/>
      <c r="O704" s="517"/>
      <c r="P704" s="555">
        <v>66247.539999999994</v>
      </c>
    </row>
    <row r="705" spans="1:16" ht="22.5" x14ac:dyDescent="0.25">
      <c r="A705" s="540" t="s">
        <v>1789</v>
      </c>
      <c r="B705" s="524" t="s">
        <v>1710</v>
      </c>
      <c r="C705" s="1247" t="s">
        <v>1303</v>
      </c>
      <c r="D705" s="1247"/>
      <c r="E705" s="1247"/>
      <c r="F705" s="1247"/>
      <c r="G705" s="1247"/>
      <c r="H705" s="525" t="s">
        <v>1304</v>
      </c>
      <c r="I705" s="526"/>
      <c r="J705" s="526"/>
      <c r="K705" s="535">
        <v>0.16919999999999999</v>
      </c>
      <c r="L705" s="528"/>
      <c r="M705" s="526"/>
      <c r="N705" s="541">
        <v>155.02000000000001</v>
      </c>
      <c r="O705" s="543">
        <v>-1</v>
      </c>
      <c r="P705" s="573">
        <v>-26.23</v>
      </c>
    </row>
    <row r="706" spans="1:16" ht="22.5" x14ac:dyDescent="0.25">
      <c r="A706" s="540" t="s">
        <v>1790</v>
      </c>
      <c r="B706" s="524" t="s">
        <v>1711</v>
      </c>
      <c r="C706" s="1247" t="s">
        <v>1712</v>
      </c>
      <c r="D706" s="1247"/>
      <c r="E706" s="1247"/>
      <c r="F706" s="1247"/>
      <c r="G706" s="1247"/>
      <c r="H706" s="525" t="s">
        <v>1304</v>
      </c>
      <c r="I706" s="526"/>
      <c r="J706" s="526"/>
      <c r="K706" s="535">
        <v>0.16919999999999999</v>
      </c>
      <c r="L706" s="528"/>
      <c r="M706" s="526"/>
      <c r="N706" s="541">
        <v>368.84</v>
      </c>
      <c r="O706" s="526"/>
      <c r="P706" s="573">
        <v>62.41</v>
      </c>
    </row>
    <row r="707" spans="1:16" x14ac:dyDescent="0.25">
      <c r="A707" s="540"/>
      <c r="B707" s="524"/>
      <c r="C707" s="1247" t="s">
        <v>1155</v>
      </c>
      <c r="D707" s="1247"/>
      <c r="E707" s="1247"/>
      <c r="F707" s="1247"/>
      <c r="G707" s="1247"/>
      <c r="H707" s="525"/>
      <c r="I707" s="526"/>
      <c r="J707" s="526"/>
      <c r="K707" s="526"/>
      <c r="L707" s="528"/>
      <c r="M707" s="526"/>
      <c r="N707" s="528"/>
      <c r="O707" s="526"/>
      <c r="P707" s="529">
        <v>5385.85</v>
      </c>
    </row>
    <row r="708" spans="1:16" x14ac:dyDescent="0.25">
      <c r="A708" s="540"/>
      <c r="B708" s="524" t="s">
        <v>1295</v>
      </c>
      <c r="C708" s="1247" t="s">
        <v>1296</v>
      </c>
      <c r="D708" s="1247"/>
      <c r="E708" s="1247"/>
      <c r="F708" s="1247"/>
      <c r="G708" s="1247"/>
      <c r="H708" s="525" t="s">
        <v>1158</v>
      </c>
      <c r="I708" s="543">
        <v>147</v>
      </c>
      <c r="J708" s="526"/>
      <c r="K708" s="543">
        <v>147</v>
      </c>
      <c r="L708" s="528"/>
      <c r="M708" s="526"/>
      <c r="N708" s="528"/>
      <c r="O708" s="526"/>
      <c r="P708" s="529">
        <v>7917.2</v>
      </c>
    </row>
    <row r="709" spans="1:16" x14ac:dyDescent="0.25">
      <c r="A709" s="540"/>
      <c r="B709" s="524" t="s">
        <v>1297</v>
      </c>
      <c r="C709" s="1247" t="s">
        <v>1298</v>
      </c>
      <c r="D709" s="1247"/>
      <c r="E709" s="1247"/>
      <c r="F709" s="1247"/>
      <c r="G709" s="1247"/>
      <c r="H709" s="525" t="s">
        <v>1158</v>
      </c>
      <c r="I709" s="543">
        <v>134</v>
      </c>
      <c r="J709" s="526"/>
      <c r="K709" s="543">
        <v>134</v>
      </c>
      <c r="L709" s="528"/>
      <c r="M709" s="526"/>
      <c r="N709" s="528"/>
      <c r="O709" s="526"/>
      <c r="P709" s="529">
        <v>7217.04</v>
      </c>
    </row>
    <row r="710" spans="1:16" x14ac:dyDescent="0.25">
      <c r="A710" s="556"/>
      <c r="B710" s="557"/>
      <c r="C710" s="1248" t="s">
        <v>1161</v>
      </c>
      <c r="D710" s="1248"/>
      <c r="E710" s="1248"/>
      <c r="F710" s="1248"/>
      <c r="G710" s="1248"/>
      <c r="H710" s="516"/>
      <c r="I710" s="517"/>
      <c r="J710" s="517"/>
      <c r="K710" s="517"/>
      <c r="L710" s="520"/>
      <c r="M710" s="517"/>
      <c r="N710" s="554">
        <v>452322</v>
      </c>
      <c r="O710" s="517"/>
      <c r="P710" s="555">
        <v>81417.960000000006</v>
      </c>
    </row>
    <row r="711" spans="1:16" x14ac:dyDescent="0.25">
      <c r="A711" s="558"/>
      <c r="B711" s="559"/>
      <c r="C711" s="559"/>
      <c r="D711" s="559"/>
      <c r="E711" s="559"/>
      <c r="F711" s="559"/>
      <c r="G711" s="559"/>
      <c r="H711" s="560"/>
      <c r="I711" s="561"/>
      <c r="J711" s="561"/>
      <c r="K711" s="561"/>
      <c r="L711" s="562"/>
      <c r="M711" s="561"/>
      <c r="N711" s="562"/>
      <c r="O711" s="561"/>
      <c r="P711" s="563"/>
    </row>
    <row r="712" spans="1:16" ht="22.5" x14ac:dyDescent="0.25">
      <c r="A712" s="514" t="s">
        <v>1540</v>
      </c>
      <c r="B712" s="515" t="s">
        <v>1713</v>
      </c>
      <c r="C712" s="1249" t="s">
        <v>1714</v>
      </c>
      <c r="D712" s="1249"/>
      <c r="E712" s="1249"/>
      <c r="F712" s="1249"/>
      <c r="G712" s="1249"/>
      <c r="H712" s="516" t="s">
        <v>1715</v>
      </c>
      <c r="I712" s="517">
        <v>0.36864000000000002</v>
      </c>
      <c r="J712" s="518">
        <v>1</v>
      </c>
      <c r="K712" s="590">
        <v>0.36864000000000002</v>
      </c>
      <c r="L712" s="520"/>
      <c r="M712" s="517"/>
      <c r="N712" s="564">
        <v>152834.25</v>
      </c>
      <c r="O712" s="517"/>
      <c r="P712" s="555">
        <v>56340.82</v>
      </c>
    </row>
    <row r="713" spans="1:16" x14ac:dyDescent="0.25">
      <c r="A713" s="556"/>
      <c r="B713" s="557"/>
      <c r="C713" s="1248" t="s">
        <v>1161</v>
      </c>
      <c r="D713" s="1248"/>
      <c r="E713" s="1248"/>
      <c r="F713" s="1248"/>
      <c r="G713" s="1248"/>
      <c r="H713" s="516"/>
      <c r="I713" s="517"/>
      <c r="J713" s="517"/>
      <c r="K713" s="517"/>
      <c r="L713" s="520"/>
      <c r="M713" s="517"/>
      <c r="N713" s="520"/>
      <c r="O713" s="517"/>
      <c r="P713" s="555">
        <v>56340.82</v>
      </c>
    </row>
    <row r="714" spans="1:16" x14ac:dyDescent="0.25">
      <c r="A714" s="558"/>
      <c r="B714" s="559"/>
      <c r="C714" s="559"/>
      <c r="D714" s="559"/>
      <c r="E714" s="559"/>
      <c r="F714" s="559"/>
      <c r="G714" s="559"/>
      <c r="H714" s="560"/>
      <c r="I714" s="561"/>
      <c r="J714" s="561"/>
      <c r="K714" s="561"/>
      <c r="L714" s="562"/>
      <c r="M714" s="561"/>
      <c r="N714" s="562"/>
      <c r="O714" s="561"/>
      <c r="P714" s="563"/>
    </row>
    <row r="715" spans="1:16" x14ac:dyDescent="0.25">
      <c r="A715" s="514" t="s">
        <v>1543</v>
      </c>
      <c r="B715" s="515" t="s">
        <v>1772</v>
      </c>
      <c r="C715" s="1249" t="s">
        <v>1773</v>
      </c>
      <c r="D715" s="1249"/>
      <c r="E715" s="1249"/>
      <c r="F715" s="1249"/>
      <c r="G715" s="1249"/>
      <c r="H715" s="516" t="s">
        <v>1575</v>
      </c>
      <c r="I715" s="517">
        <v>18</v>
      </c>
      <c r="J715" s="518">
        <v>1</v>
      </c>
      <c r="K715" s="518">
        <v>18</v>
      </c>
      <c r="L715" s="520"/>
      <c r="M715" s="517"/>
      <c r="N715" s="564">
        <v>1319.09</v>
      </c>
      <c r="O715" s="517"/>
      <c r="P715" s="555">
        <v>23743.62</v>
      </c>
    </row>
    <row r="716" spans="1:16" x14ac:dyDescent="0.25">
      <c r="A716" s="540" t="s">
        <v>1543</v>
      </c>
      <c r="B716" s="524" t="s">
        <v>1772</v>
      </c>
      <c r="C716" s="1247" t="s">
        <v>1774</v>
      </c>
      <c r="D716" s="1247"/>
      <c r="E716" s="1247"/>
      <c r="F716" s="1247"/>
      <c r="G716" s="1247"/>
      <c r="H716" s="525" t="s">
        <v>1575</v>
      </c>
      <c r="I716" s="543">
        <v>18</v>
      </c>
      <c r="J716" s="526"/>
      <c r="K716" s="543">
        <v>18</v>
      </c>
      <c r="L716" s="534">
        <v>1108.48</v>
      </c>
      <c r="M716" s="536">
        <v>1.19</v>
      </c>
      <c r="N716" s="534">
        <v>1319.09</v>
      </c>
      <c r="O716" s="526"/>
      <c r="P716" s="529">
        <v>23743.62</v>
      </c>
    </row>
    <row r="717" spans="1:16" ht="22.5" x14ac:dyDescent="0.25">
      <c r="A717" s="540" t="s">
        <v>1791</v>
      </c>
      <c r="B717" s="524" t="s">
        <v>1776</v>
      </c>
      <c r="C717" s="1247" t="s">
        <v>1303</v>
      </c>
      <c r="D717" s="1247"/>
      <c r="E717" s="1247"/>
      <c r="F717" s="1247"/>
      <c r="G717" s="1247"/>
      <c r="H717" s="525" t="s">
        <v>1304</v>
      </c>
      <c r="I717" s="526"/>
      <c r="J717" s="526"/>
      <c r="K717" s="535">
        <v>5.2200000000000003E-2</v>
      </c>
      <c r="L717" s="528"/>
      <c r="M717" s="526"/>
      <c r="N717" s="541">
        <v>155.02000000000001</v>
      </c>
      <c r="O717" s="543">
        <v>-1</v>
      </c>
      <c r="P717" s="573">
        <v>-8.09</v>
      </c>
    </row>
    <row r="718" spans="1:16" ht="22.5" x14ac:dyDescent="0.25">
      <c r="A718" s="540" t="s">
        <v>1792</v>
      </c>
      <c r="B718" s="524" t="s">
        <v>1778</v>
      </c>
      <c r="C718" s="1247" t="s">
        <v>1721</v>
      </c>
      <c r="D718" s="1247"/>
      <c r="E718" s="1247"/>
      <c r="F718" s="1247"/>
      <c r="G718" s="1247"/>
      <c r="H718" s="525" t="s">
        <v>1304</v>
      </c>
      <c r="I718" s="526"/>
      <c r="J718" s="526"/>
      <c r="K718" s="535">
        <v>5.2200000000000003E-2</v>
      </c>
      <c r="L718" s="528"/>
      <c r="M718" s="526"/>
      <c r="N718" s="541">
        <v>349.75</v>
      </c>
      <c r="O718" s="526"/>
      <c r="P718" s="573">
        <v>18.260000000000002</v>
      </c>
    </row>
    <row r="719" spans="1:16" x14ac:dyDescent="0.25">
      <c r="A719" s="556"/>
      <c r="B719" s="557"/>
      <c r="C719" s="1248" t="s">
        <v>1161</v>
      </c>
      <c r="D719" s="1248"/>
      <c r="E719" s="1248"/>
      <c r="F719" s="1248"/>
      <c r="G719" s="1248"/>
      <c r="H719" s="516"/>
      <c r="I719" s="517"/>
      <c r="J719" s="517"/>
      <c r="K719" s="517"/>
      <c r="L719" s="520"/>
      <c r="M719" s="517"/>
      <c r="N719" s="520"/>
      <c r="O719" s="517"/>
      <c r="P719" s="555">
        <v>23753.79</v>
      </c>
    </row>
    <row r="720" spans="1:16" x14ac:dyDescent="0.25">
      <c r="A720" s="558"/>
      <c r="B720" s="559"/>
      <c r="C720" s="559"/>
      <c r="D720" s="559"/>
      <c r="E720" s="559"/>
      <c r="F720" s="559"/>
      <c r="G720" s="559"/>
      <c r="H720" s="560"/>
      <c r="I720" s="561"/>
      <c r="J720" s="561"/>
      <c r="K720" s="561"/>
      <c r="L720" s="562"/>
      <c r="M720" s="561"/>
      <c r="N720" s="562"/>
      <c r="O720" s="561"/>
      <c r="P720" s="563"/>
    </row>
    <row r="721" spans="1:16" x14ac:dyDescent="0.25">
      <c r="A721" s="1251" t="s">
        <v>1793</v>
      </c>
      <c r="B721" s="1252"/>
      <c r="C721" s="1252"/>
      <c r="D721" s="1252"/>
      <c r="E721" s="1252"/>
      <c r="F721" s="1252"/>
      <c r="G721" s="1252"/>
      <c r="H721" s="1252"/>
      <c r="I721" s="1252"/>
      <c r="J721" s="1252"/>
      <c r="K721" s="1252"/>
      <c r="L721" s="1252"/>
      <c r="M721" s="1252"/>
      <c r="N721" s="1252"/>
      <c r="O721" s="1252"/>
      <c r="P721" s="1253"/>
    </row>
    <row r="722" spans="1:16" x14ac:dyDescent="0.25">
      <c r="A722" s="514" t="s">
        <v>1559</v>
      </c>
      <c r="B722" s="515" t="s">
        <v>1695</v>
      </c>
      <c r="C722" s="1249" t="s">
        <v>1696</v>
      </c>
      <c r="D722" s="1249"/>
      <c r="E722" s="1249"/>
      <c r="F722" s="1249"/>
      <c r="G722" s="1249"/>
      <c r="H722" s="516" t="s">
        <v>1697</v>
      </c>
      <c r="I722" s="517">
        <v>0.14000000000000001</v>
      </c>
      <c r="J722" s="518">
        <v>1</v>
      </c>
      <c r="K722" s="570">
        <v>0.14000000000000001</v>
      </c>
      <c r="L722" s="520"/>
      <c r="M722" s="517"/>
      <c r="N722" s="521"/>
      <c r="O722" s="517"/>
      <c r="P722" s="522"/>
    </row>
    <row r="723" spans="1:16" x14ac:dyDescent="0.25">
      <c r="A723" s="523"/>
      <c r="B723" s="524" t="s">
        <v>23</v>
      </c>
      <c r="C723" s="1247" t="s">
        <v>1203</v>
      </c>
      <c r="D723" s="1247"/>
      <c r="E723" s="1247"/>
      <c r="F723" s="1247"/>
      <c r="G723" s="1247"/>
      <c r="H723" s="525" t="s">
        <v>1148</v>
      </c>
      <c r="I723" s="526"/>
      <c r="J723" s="526"/>
      <c r="K723" s="535">
        <v>13.3224</v>
      </c>
      <c r="L723" s="528"/>
      <c r="M723" s="526"/>
      <c r="N723" s="528"/>
      <c r="O723" s="526"/>
      <c r="P723" s="529">
        <v>3687.77</v>
      </c>
    </row>
    <row r="724" spans="1:16" x14ac:dyDescent="0.25">
      <c r="A724" s="530"/>
      <c r="B724" s="524" t="s">
        <v>1285</v>
      </c>
      <c r="C724" s="1247" t="s">
        <v>1286</v>
      </c>
      <c r="D724" s="1247"/>
      <c r="E724" s="1247"/>
      <c r="F724" s="1247"/>
      <c r="G724" s="1247"/>
      <c r="H724" s="525" t="s">
        <v>1148</v>
      </c>
      <c r="I724" s="536">
        <v>95.16</v>
      </c>
      <c r="J724" s="526"/>
      <c r="K724" s="535">
        <v>13.3224</v>
      </c>
      <c r="L724" s="532"/>
      <c r="M724" s="533"/>
      <c r="N724" s="534">
        <v>276.81</v>
      </c>
      <c r="O724" s="526"/>
      <c r="P724" s="529">
        <v>3687.77</v>
      </c>
    </row>
    <row r="725" spans="1:16" x14ac:dyDescent="0.25">
      <c r="A725" s="523"/>
      <c r="B725" s="524" t="s">
        <v>28</v>
      </c>
      <c r="C725" s="1247" t="s">
        <v>132</v>
      </c>
      <c r="D725" s="1247"/>
      <c r="E725" s="1247"/>
      <c r="F725" s="1247"/>
      <c r="G725" s="1247"/>
      <c r="H725" s="525"/>
      <c r="I725" s="526"/>
      <c r="J725" s="526"/>
      <c r="K725" s="526"/>
      <c r="L725" s="528"/>
      <c r="M725" s="526"/>
      <c r="N725" s="528"/>
      <c r="O725" s="526"/>
      <c r="P725" s="529">
        <v>1242.99</v>
      </c>
    </row>
    <row r="726" spans="1:16" x14ac:dyDescent="0.25">
      <c r="A726" s="523"/>
      <c r="B726" s="524"/>
      <c r="C726" s="1247" t="s">
        <v>1147</v>
      </c>
      <c r="D726" s="1247"/>
      <c r="E726" s="1247"/>
      <c r="F726" s="1247"/>
      <c r="G726" s="1247"/>
      <c r="H726" s="525" t="s">
        <v>1148</v>
      </c>
      <c r="I726" s="526"/>
      <c r="J726" s="526"/>
      <c r="K726" s="535">
        <v>1.5105999999999999</v>
      </c>
      <c r="L726" s="528"/>
      <c r="M726" s="526"/>
      <c r="N726" s="528"/>
      <c r="O726" s="526"/>
      <c r="P726" s="573">
        <v>501.22</v>
      </c>
    </row>
    <row r="727" spans="1:16" x14ac:dyDescent="0.25">
      <c r="A727" s="530"/>
      <c r="B727" s="524" t="s">
        <v>1698</v>
      </c>
      <c r="C727" s="1247" t="s">
        <v>1699</v>
      </c>
      <c r="D727" s="1247"/>
      <c r="E727" s="1247"/>
      <c r="F727" s="1247"/>
      <c r="G727" s="1247"/>
      <c r="H727" s="525" t="s">
        <v>1151</v>
      </c>
      <c r="I727" s="543">
        <v>9</v>
      </c>
      <c r="J727" s="526"/>
      <c r="K727" s="536">
        <v>1.26</v>
      </c>
      <c r="L727" s="538">
        <v>647.30999999999995</v>
      </c>
      <c r="M727" s="539">
        <v>1.24</v>
      </c>
      <c r="N727" s="534">
        <v>802.66</v>
      </c>
      <c r="O727" s="526"/>
      <c r="P727" s="529">
        <v>1011.35</v>
      </c>
    </row>
    <row r="728" spans="1:16" x14ac:dyDescent="0.25">
      <c r="A728" s="540"/>
      <c r="B728" s="524" t="s">
        <v>1208</v>
      </c>
      <c r="C728" s="1247" t="s">
        <v>1209</v>
      </c>
      <c r="D728" s="1247"/>
      <c r="E728" s="1247"/>
      <c r="F728" s="1247"/>
      <c r="G728" s="1247"/>
      <c r="H728" s="525" t="s">
        <v>1148</v>
      </c>
      <c r="I728" s="543">
        <v>9</v>
      </c>
      <c r="J728" s="526"/>
      <c r="K728" s="536">
        <v>1.26</v>
      </c>
      <c r="L728" s="528"/>
      <c r="M728" s="526"/>
      <c r="N728" s="541">
        <v>325.38</v>
      </c>
      <c r="O728" s="526"/>
      <c r="P728" s="573">
        <v>409.98</v>
      </c>
    </row>
    <row r="729" spans="1:16" x14ac:dyDescent="0.25">
      <c r="A729" s="530"/>
      <c r="B729" s="524" t="s">
        <v>1443</v>
      </c>
      <c r="C729" s="1247" t="s">
        <v>1444</v>
      </c>
      <c r="D729" s="1247"/>
      <c r="E729" s="1247"/>
      <c r="F729" s="1247"/>
      <c r="G729" s="1247"/>
      <c r="H729" s="525" t="s">
        <v>1151</v>
      </c>
      <c r="I729" s="536">
        <v>0.62</v>
      </c>
      <c r="J729" s="526"/>
      <c r="K729" s="535">
        <v>8.6800000000000002E-2</v>
      </c>
      <c r="L729" s="532"/>
      <c r="M729" s="533"/>
      <c r="N729" s="534">
        <v>1550.39</v>
      </c>
      <c r="O729" s="526"/>
      <c r="P729" s="529">
        <v>134.57</v>
      </c>
    </row>
    <row r="730" spans="1:16" x14ac:dyDescent="0.25">
      <c r="A730" s="540"/>
      <c r="B730" s="524" t="s">
        <v>1152</v>
      </c>
      <c r="C730" s="1247" t="s">
        <v>1153</v>
      </c>
      <c r="D730" s="1247"/>
      <c r="E730" s="1247"/>
      <c r="F730" s="1247"/>
      <c r="G730" s="1247"/>
      <c r="H730" s="525" t="s">
        <v>1148</v>
      </c>
      <c r="I730" s="536">
        <v>0.62</v>
      </c>
      <c r="J730" s="526"/>
      <c r="K730" s="535">
        <v>8.6800000000000002E-2</v>
      </c>
      <c r="L730" s="528"/>
      <c r="M730" s="526"/>
      <c r="N730" s="541">
        <v>437.08</v>
      </c>
      <c r="O730" s="526"/>
      <c r="P730" s="573">
        <v>37.94</v>
      </c>
    </row>
    <row r="731" spans="1:16" x14ac:dyDescent="0.25">
      <c r="A731" s="530"/>
      <c r="B731" s="524" t="s">
        <v>1445</v>
      </c>
      <c r="C731" s="1247" t="s">
        <v>1446</v>
      </c>
      <c r="D731" s="1247"/>
      <c r="E731" s="1247"/>
      <c r="F731" s="1247"/>
      <c r="G731" s="1247"/>
      <c r="H731" s="525" t="s">
        <v>1151</v>
      </c>
      <c r="I731" s="536">
        <v>1.17</v>
      </c>
      <c r="J731" s="526"/>
      <c r="K731" s="535">
        <v>0.1638</v>
      </c>
      <c r="L731" s="538">
        <v>477.92</v>
      </c>
      <c r="M731" s="539">
        <v>1.24</v>
      </c>
      <c r="N731" s="534">
        <v>592.62</v>
      </c>
      <c r="O731" s="526"/>
      <c r="P731" s="529">
        <v>97.07</v>
      </c>
    </row>
    <row r="732" spans="1:16" x14ac:dyDescent="0.25">
      <c r="A732" s="540"/>
      <c r="B732" s="524" t="s">
        <v>1208</v>
      </c>
      <c r="C732" s="1247" t="s">
        <v>1209</v>
      </c>
      <c r="D732" s="1247"/>
      <c r="E732" s="1247"/>
      <c r="F732" s="1247"/>
      <c r="G732" s="1247"/>
      <c r="H732" s="525" t="s">
        <v>1148</v>
      </c>
      <c r="I732" s="536">
        <v>1.17</v>
      </c>
      <c r="J732" s="526"/>
      <c r="K732" s="535">
        <v>0.1638</v>
      </c>
      <c r="L732" s="528"/>
      <c r="M732" s="526"/>
      <c r="N732" s="541">
        <v>325.38</v>
      </c>
      <c r="O732" s="526"/>
      <c r="P732" s="573">
        <v>53.3</v>
      </c>
    </row>
    <row r="733" spans="1:16" x14ac:dyDescent="0.25">
      <c r="A733" s="523"/>
      <c r="B733" s="524" t="s">
        <v>36</v>
      </c>
      <c r="C733" s="1247" t="s">
        <v>134</v>
      </c>
      <c r="D733" s="1247"/>
      <c r="E733" s="1247"/>
      <c r="F733" s="1247"/>
      <c r="G733" s="1247"/>
      <c r="H733" s="525"/>
      <c r="I733" s="526"/>
      <c r="J733" s="526"/>
      <c r="K733" s="526"/>
      <c r="L733" s="528"/>
      <c r="M733" s="526"/>
      <c r="N733" s="528"/>
      <c r="O733" s="526"/>
      <c r="P733" s="529">
        <v>46093.87</v>
      </c>
    </row>
    <row r="734" spans="1:16" x14ac:dyDescent="0.25">
      <c r="A734" s="530"/>
      <c r="B734" s="524" t="s">
        <v>1700</v>
      </c>
      <c r="C734" s="1247" t="s">
        <v>1701</v>
      </c>
      <c r="D734" s="1247"/>
      <c r="E734" s="1247"/>
      <c r="F734" s="1247"/>
      <c r="G734" s="1247"/>
      <c r="H734" s="525" t="s">
        <v>1244</v>
      </c>
      <c r="I734" s="527">
        <v>10.706</v>
      </c>
      <c r="J734" s="526"/>
      <c r="K734" s="537">
        <v>1.49884</v>
      </c>
      <c r="L734" s="538">
        <v>151.93</v>
      </c>
      <c r="M734" s="575">
        <v>1.2</v>
      </c>
      <c r="N734" s="534">
        <v>182.32</v>
      </c>
      <c r="O734" s="526"/>
      <c r="P734" s="529">
        <v>273.27</v>
      </c>
    </row>
    <row r="735" spans="1:16" x14ac:dyDescent="0.25">
      <c r="A735" s="530"/>
      <c r="B735" s="524" t="s">
        <v>1702</v>
      </c>
      <c r="C735" s="1247" t="s">
        <v>1703</v>
      </c>
      <c r="D735" s="1247"/>
      <c r="E735" s="1247"/>
      <c r="F735" s="1247"/>
      <c r="G735" s="1247"/>
      <c r="H735" s="525" t="s">
        <v>1575</v>
      </c>
      <c r="I735" s="543">
        <v>100</v>
      </c>
      <c r="J735" s="526"/>
      <c r="K735" s="543">
        <v>14</v>
      </c>
      <c r="L735" s="542">
        <v>2417.39</v>
      </c>
      <c r="M735" s="539">
        <v>1.0900000000000001</v>
      </c>
      <c r="N735" s="534">
        <v>2634.96</v>
      </c>
      <c r="O735" s="526"/>
      <c r="P735" s="529">
        <v>36889.440000000002</v>
      </c>
    </row>
    <row r="736" spans="1:16" x14ac:dyDescent="0.25">
      <c r="A736" s="530"/>
      <c r="B736" s="524" t="s">
        <v>1704</v>
      </c>
      <c r="C736" s="1247" t="s">
        <v>1705</v>
      </c>
      <c r="D736" s="1247"/>
      <c r="E736" s="1247"/>
      <c r="F736" s="1247"/>
      <c r="G736" s="1247"/>
      <c r="H736" s="525" t="s">
        <v>1575</v>
      </c>
      <c r="I736" s="543">
        <v>200</v>
      </c>
      <c r="J736" s="526"/>
      <c r="K736" s="543">
        <v>28</v>
      </c>
      <c r="L736" s="538">
        <v>279.8</v>
      </c>
      <c r="M736" s="539">
        <v>1.1399999999999999</v>
      </c>
      <c r="N736" s="534">
        <v>318.97000000000003</v>
      </c>
      <c r="O736" s="526"/>
      <c r="P736" s="529">
        <v>8931.16</v>
      </c>
    </row>
    <row r="737" spans="1:16" x14ac:dyDescent="0.25">
      <c r="A737" s="544" t="s">
        <v>1239</v>
      </c>
      <c r="B737" s="545" t="s">
        <v>1706</v>
      </c>
      <c r="C737" s="1250" t="s">
        <v>1707</v>
      </c>
      <c r="D737" s="1250"/>
      <c r="E737" s="1250"/>
      <c r="F737" s="1250"/>
      <c r="G737" s="1250"/>
      <c r="H737" s="546" t="s">
        <v>1575</v>
      </c>
      <c r="I737" s="547">
        <v>100</v>
      </c>
      <c r="J737" s="548"/>
      <c r="K737" s="547">
        <v>14</v>
      </c>
      <c r="L737" s="550"/>
      <c r="M737" s="548"/>
      <c r="N737" s="550"/>
      <c r="O737" s="548"/>
      <c r="P737" s="551"/>
    </row>
    <row r="738" spans="1:16" x14ac:dyDescent="0.25">
      <c r="A738" s="544" t="s">
        <v>1239</v>
      </c>
      <c r="B738" s="545" t="s">
        <v>1708</v>
      </c>
      <c r="C738" s="1250" t="s">
        <v>1709</v>
      </c>
      <c r="D738" s="1250"/>
      <c r="E738" s="1250"/>
      <c r="F738" s="1250"/>
      <c r="G738" s="1250"/>
      <c r="H738" s="546" t="s">
        <v>1575</v>
      </c>
      <c r="I738" s="547">
        <v>100</v>
      </c>
      <c r="J738" s="548"/>
      <c r="K738" s="547">
        <v>14</v>
      </c>
      <c r="L738" s="550"/>
      <c r="M738" s="548"/>
      <c r="N738" s="550"/>
      <c r="O738" s="548"/>
      <c r="P738" s="551"/>
    </row>
    <row r="739" spans="1:16" x14ac:dyDescent="0.25">
      <c r="A739" s="552"/>
      <c r="B739" s="553"/>
      <c r="C739" s="1248" t="s">
        <v>1154</v>
      </c>
      <c r="D739" s="1248"/>
      <c r="E739" s="1248"/>
      <c r="F739" s="1248"/>
      <c r="G739" s="1248"/>
      <c r="H739" s="516"/>
      <c r="I739" s="517"/>
      <c r="J739" s="517"/>
      <c r="K739" s="517"/>
      <c r="L739" s="520"/>
      <c r="M739" s="517"/>
      <c r="N739" s="554"/>
      <c r="O739" s="517"/>
      <c r="P739" s="555">
        <v>51525.85</v>
      </c>
    </row>
    <row r="740" spans="1:16" x14ac:dyDescent="0.25">
      <c r="A740" s="540"/>
      <c r="B740" s="524"/>
      <c r="C740" s="1247" t="s">
        <v>1155</v>
      </c>
      <c r="D740" s="1247"/>
      <c r="E740" s="1247"/>
      <c r="F740" s="1247"/>
      <c r="G740" s="1247"/>
      <c r="H740" s="525"/>
      <c r="I740" s="526"/>
      <c r="J740" s="526"/>
      <c r="K740" s="526"/>
      <c r="L740" s="528"/>
      <c r="M740" s="526"/>
      <c r="N740" s="528"/>
      <c r="O740" s="526"/>
      <c r="P740" s="529">
        <v>4188.99</v>
      </c>
    </row>
    <row r="741" spans="1:16" x14ac:dyDescent="0.25">
      <c r="A741" s="540"/>
      <c r="B741" s="524" t="s">
        <v>1295</v>
      </c>
      <c r="C741" s="1247" t="s">
        <v>1296</v>
      </c>
      <c r="D741" s="1247"/>
      <c r="E741" s="1247"/>
      <c r="F741" s="1247"/>
      <c r="G741" s="1247"/>
      <c r="H741" s="525" t="s">
        <v>1158</v>
      </c>
      <c r="I741" s="543">
        <v>147</v>
      </c>
      <c r="J741" s="526"/>
      <c r="K741" s="543">
        <v>147</v>
      </c>
      <c r="L741" s="528"/>
      <c r="M741" s="526"/>
      <c r="N741" s="528"/>
      <c r="O741" s="526"/>
      <c r="P741" s="529">
        <v>6157.82</v>
      </c>
    </row>
    <row r="742" spans="1:16" x14ac:dyDescent="0.25">
      <c r="A742" s="540"/>
      <c r="B742" s="524" t="s">
        <v>1297</v>
      </c>
      <c r="C742" s="1247" t="s">
        <v>1298</v>
      </c>
      <c r="D742" s="1247"/>
      <c r="E742" s="1247"/>
      <c r="F742" s="1247"/>
      <c r="G742" s="1247"/>
      <c r="H742" s="525" t="s">
        <v>1158</v>
      </c>
      <c r="I742" s="543">
        <v>134</v>
      </c>
      <c r="J742" s="526"/>
      <c r="K742" s="543">
        <v>134</v>
      </c>
      <c r="L742" s="528"/>
      <c r="M742" s="526"/>
      <c r="N742" s="528"/>
      <c r="O742" s="526"/>
      <c r="P742" s="529">
        <v>5613.25</v>
      </c>
    </row>
    <row r="743" spans="1:16" x14ac:dyDescent="0.25">
      <c r="A743" s="556"/>
      <c r="B743" s="557"/>
      <c r="C743" s="1248" t="s">
        <v>1161</v>
      </c>
      <c r="D743" s="1248"/>
      <c r="E743" s="1248"/>
      <c r="F743" s="1248"/>
      <c r="G743" s="1248"/>
      <c r="H743" s="516"/>
      <c r="I743" s="517"/>
      <c r="J743" s="517"/>
      <c r="K743" s="517"/>
      <c r="L743" s="520"/>
      <c r="M743" s="517"/>
      <c r="N743" s="554">
        <v>452120.86</v>
      </c>
      <c r="O743" s="517"/>
      <c r="P743" s="555">
        <v>63296.92</v>
      </c>
    </row>
    <row r="744" spans="1:16" x14ac:dyDescent="0.25">
      <c r="A744" s="558"/>
      <c r="B744" s="559"/>
      <c r="C744" s="559"/>
      <c r="D744" s="559"/>
      <c r="E744" s="559"/>
      <c r="F744" s="559"/>
      <c r="G744" s="559"/>
      <c r="H744" s="560"/>
      <c r="I744" s="561"/>
      <c r="J744" s="561"/>
      <c r="K744" s="561"/>
      <c r="L744" s="562"/>
      <c r="M744" s="561"/>
      <c r="N744" s="562"/>
      <c r="O744" s="561"/>
      <c r="P744" s="563"/>
    </row>
    <row r="745" spans="1:16" ht="22.5" x14ac:dyDescent="0.25">
      <c r="A745" s="514" t="s">
        <v>1562</v>
      </c>
      <c r="B745" s="515" t="s">
        <v>1713</v>
      </c>
      <c r="C745" s="1249" t="s">
        <v>1714</v>
      </c>
      <c r="D745" s="1249"/>
      <c r="E745" s="1249"/>
      <c r="F745" s="1249"/>
      <c r="G745" s="1249"/>
      <c r="H745" s="516" t="s">
        <v>1715</v>
      </c>
      <c r="I745" s="517">
        <v>0.28671999999999997</v>
      </c>
      <c r="J745" s="518">
        <v>1</v>
      </c>
      <c r="K745" s="590">
        <v>0.28671999999999997</v>
      </c>
      <c r="L745" s="520"/>
      <c r="M745" s="517"/>
      <c r="N745" s="564">
        <v>152834.25</v>
      </c>
      <c r="O745" s="517"/>
      <c r="P745" s="555">
        <v>43820.639999999999</v>
      </c>
    </row>
    <row r="746" spans="1:16" x14ac:dyDescent="0.25">
      <c r="A746" s="556"/>
      <c r="B746" s="557"/>
      <c r="C746" s="1248" t="s">
        <v>1161</v>
      </c>
      <c r="D746" s="1248"/>
      <c r="E746" s="1248"/>
      <c r="F746" s="1248"/>
      <c r="G746" s="1248"/>
      <c r="H746" s="516"/>
      <c r="I746" s="517"/>
      <c r="J746" s="517"/>
      <c r="K746" s="517"/>
      <c r="L746" s="520"/>
      <c r="M746" s="517"/>
      <c r="N746" s="520"/>
      <c r="O746" s="517"/>
      <c r="P746" s="555">
        <v>43820.639999999999</v>
      </c>
    </row>
    <row r="747" spans="1:16" x14ac:dyDescent="0.25">
      <c r="A747" s="558"/>
      <c r="B747" s="559"/>
      <c r="C747" s="559"/>
      <c r="D747" s="559"/>
      <c r="E747" s="559"/>
      <c r="F747" s="559"/>
      <c r="G747" s="559"/>
      <c r="H747" s="560"/>
      <c r="I747" s="561"/>
      <c r="J747" s="561"/>
      <c r="K747" s="561"/>
      <c r="L747" s="562"/>
      <c r="M747" s="561"/>
      <c r="N747" s="562"/>
      <c r="O747" s="561"/>
      <c r="P747" s="563"/>
    </row>
    <row r="748" spans="1:16" x14ac:dyDescent="0.25">
      <c r="A748" s="514" t="s">
        <v>1565</v>
      </c>
      <c r="B748" s="515" t="s">
        <v>1794</v>
      </c>
      <c r="C748" s="1249" t="s">
        <v>1795</v>
      </c>
      <c r="D748" s="1249"/>
      <c r="E748" s="1249"/>
      <c r="F748" s="1249"/>
      <c r="G748" s="1249"/>
      <c r="H748" s="516" t="s">
        <v>1575</v>
      </c>
      <c r="I748" s="517">
        <v>14</v>
      </c>
      <c r="J748" s="518">
        <v>1</v>
      </c>
      <c r="K748" s="518">
        <v>14</v>
      </c>
      <c r="L748" s="520"/>
      <c r="M748" s="517"/>
      <c r="N748" s="564">
        <v>2636.21</v>
      </c>
      <c r="O748" s="517"/>
      <c r="P748" s="555">
        <v>36906.94</v>
      </c>
    </row>
    <row r="749" spans="1:16" x14ac:dyDescent="0.25">
      <c r="A749" s="540" t="s">
        <v>1565</v>
      </c>
      <c r="B749" s="524" t="s">
        <v>1794</v>
      </c>
      <c r="C749" s="1247" t="s">
        <v>1796</v>
      </c>
      <c r="D749" s="1247"/>
      <c r="E749" s="1247"/>
      <c r="F749" s="1247"/>
      <c r="G749" s="1247"/>
      <c r="H749" s="525" t="s">
        <v>1575</v>
      </c>
      <c r="I749" s="543">
        <v>14</v>
      </c>
      <c r="J749" s="526"/>
      <c r="K749" s="543">
        <v>14</v>
      </c>
      <c r="L749" s="528"/>
      <c r="M749" s="536">
        <v>1.19</v>
      </c>
      <c r="N749" s="534">
        <v>2636.21</v>
      </c>
      <c r="O749" s="526"/>
      <c r="P749" s="529">
        <v>36906.94</v>
      </c>
    </row>
    <row r="750" spans="1:16" ht="22.5" x14ac:dyDescent="0.25">
      <c r="A750" s="540" t="s">
        <v>1797</v>
      </c>
      <c r="B750" s="524" t="s">
        <v>1798</v>
      </c>
      <c r="C750" s="1247" t="s">
        <v>1303</v>
      </c>
      <c r="D750" s="1247"/>
      <c r="E750" s="1247"/>
      <c r="F750" s="1247"/>
      <c r="G750" s="1247"/>
      <c r="H750" s="525" t="s">
        <v>1304</v>
      </c>
      <c r="I750" s="526"/>
      <c r="J750" s="526"/>
      <c r="K750" s="535">
        <v>4.0599999999999997E-2</v>
      </c>
      <c r="L750" s="528"/>
      <c r="M750" s="526"/>
      <c r="N750" s="541">
        <v>155.02000000000001</v>
      </c>
      <c r="O750" s="543">
        <v>-1</v>
      </c>
      <c r="P750" s="573">
        <v>-6.29</v>
      </c>
    </row>
    <row r="751" spans="1:16" ht="22.5" x14ac:dyDescent="0.25">
      <c r="A751" s="540" t="s">
        <v>1799</v>
      </c>
      <c r="B751" s="524" t="s">
        <v>1800</v>
      </c>
      <c r="C751" s="1247" t="s">
        <v>1721</v>
      </c>
      <c r="D751" s="1247"/>
      <c r="E751" s="1247"/>
      <c r="F751" s="1247"/>
      <c r="G751" s="1247"/>
      <c r="H751" s="525" t="s">
        <v>1304</v>
      </c>
      <c r="I751" s="526"/>
      <c r="J751" s="526"/>
      <c r="K751" s="535">
        <v>4.0599999999999997E-2</v>
      </c>
      <c r="L751" s="528"/>
      <c r="M751" s="526"/>
      <c r="N751" s="541">
        <v>349.75</v>
      </c>
      <c r="O751" s="526"/>
      <c r="P751" s="573">
        <v>14.2</v>
      </c>
    </row>
    <row r="752" spans="1:16" x14ac:dyDescent="0.25">
      <c r="A752" s="556"/>
      <c r="B752" s="557"/>
      <c r="C752" s="1248" t="s">
        <v>1161</v>
      </c>
      <c r="D752" s="1248"/>
      <c r="E752" s="1248"/>
      <c r="F752" s="1248"/>
      <c r="G752" s="1248"/>
      <c r="H752" s="516"/>
      <c r="I752" s="517"/>
      <c r="J752" s="517"/>
      <c r="K752" s="517"/>
      <c r="L752" s="520"/>
      <c r="M752" s="517"/>
      <c r="N752" s="520"/>
      <c r="O752" s="517"/>
      <c r="P752" s="555">
        <v>36914.85</v>
      </c>
    </row>
    <row r="753" spans="1:16" x14ac:dyDescent="0.25">
      <c r="A753" s="558"/>
      <c r="B753" s="559"/>
      <c r="C753" s="559"/>
      <c r="D753" s="559"/>
      <c r="E753" s="559"/>
      <c r="F753" s="559"/>
      <c r="G753" s="559"/>
      <c r="H753" s="560"/>
      <c r="I753" s="561"/>
      <c r="J753" s="561"/>
      <c r="K753" s="561"/>
      <c r="L753" s="562"/>
      <c r="M753" s="561"/>
      <c r="N753" s="562"/>
      <c r="O753" s="561"/>
      <c r="P753" s="563"/>
    </row>
    <row r="754" spans="1:16" x14ac:dyDescent="0.25">
      <c r="A754" s="514" t="s">
        <v>1572</v>
      </c>
      <c r="B754" s="515" t="s">
        <v>1695</v>
      </c>
      <c r="C754" s="1249" t="s">
        <v>1696</v>
      </c>
      <c r="D754" s="1249"/>
      <c r="E754" s="1249"/>
      <c r="F754" s="1249"/>
      <c r="G754" s="1249"/>
      <c r="H754" s="516" t="s">
        <v>1697</v>
      </c>
      <c r="I754" s="517">
        <v>0.01</v>
      </c>
      <c r="J754" s="518">
        <v>1</v>
      </c>
      <c r="K754" s="570">
        <v>0.01</v>
      </c>
      <c r="L754" s="520"/>
      <c r="M754" s="517"/>
      <c r="N754" s="521"/>
      <c r="O754" s="517"/>
      <c r="P754" s="522"/>
    </row>
    <row r="755" spans="1:16" x14ac:dyDescent="0.25">
      <c r="A755" s="523"/>
      <c r="B755" s="524" t="s">
        <v>23</v>
      </c>
      <c r="C755" s="1247" t="s">
        <v>1203</v>
      </c>
      <c r="D755" s="1247"/>
      <c r="E755" s="1247"/>
      <c r="F755" s="1247"/>
      <c r="G755" s="1247"/>
      <c r="H755" s="525" t="s">
        <v>1148</v>
      </c>
      <c r="I755" s="526"/>
      <c r="J755" s="526"/>
      <c r="K755" s="535">
        <v>0.9516</v>
      </c>
      <c r="L755" s="528"/>
      <c r="M755" s="526"/>
      <c r="N755" s="528"/>
      <c r="O755" s="526"/>
      <c r="P755" s="573">
        <v>263.41000000000003</v>
      </c>
    </row>
    <row r="756" spans="1:16" x14ac:dyDescent="0.25">
      <c r="A756" s="530"/>
      <c r="B756" s="524" t="s">
        <v>1285</v>
      </c>
      <c r="C756" s="1247" t="s">
        <v>1286</v>
      </c>
      <c r="D756" s="1247"/>
      <c r="E756" s="1247"/>
      <c r="F756" s="1247"/>
      <c r="G756" s="1247"/>
      <c r="H756" s="525" t="s">
        <v>1148</v>
      </c>
      <c r="I756" s="536">
        <v>95.16</v>
      </c>
      <c r="J756" s="526"/>
      <c r="K756" s="535">
        <v>0.9516</v>
      </c>
      <c r="L756" s="532"/>
      <c r="M756" s="533"/>
      <c r="N756" s="534">
        <v>276.81</v>
      </c>
      <c r="O756" s="526"/>
      <c r="P756" s="529">
        <v>263.41000000000003</v>
      </c>
    </row>
    <row r="757" spans="1:16" x14ac:dyDescent="0.25">
      <c r="A757" s="523"/>
      <c r="B757" s="524" t="s">
        <v>28</v>
      </c>
      <c r="C757" s="1247" t="s">
        <v>132</v>
      </c>
      <c r="D757" s="1247"/>
      <c r="E757" s="1247"/>
      <c r="F757" s="1247"/>
      <c r="G757" s="1247"/>
      <c r="H757" s="525"/>
      <c r="I757" s="526"/>
      <c r="J757" s="526"/>
      <c r="K757" s="526"/>
      <c r="L757" s="528"/>
      <c r="M757" s="526"/>
      <c r="N757" s="528"/>
      <c r="O757" s="526"/>
      <c r="P757" s="573">
        <v>88.78</v>
      </c>
    </row>
    <row r="758" spans="1:16" x14ac:dyDescent="0.25">
      <c r="A758" s="523"/>
      <c r="B758" s="524"/>
      <c r="C758" s="1247" t="s">
        <v>1147</v>
      </c>
      <c r="D758" s="1247"/>
      <c r="E758" s="1247"/>
      <c r="F758" s="1247"/>
      <c r="G758" s="1247"/>
      <c r="H758" s="525" t="s">
        <v>1148</v>
      </c>
      <c r="I758" s="526"/>
      <c r="J758" s="526"/>
      <c r="K758" s="535">
        <v>0.1079</v>
      </c>
      <c r="L758" s="528"/>
      <c r="M758" s="526"/>
      <c r="N758" s="528"/>
      <c r="O758" s="526"/>
      <c r="P758" s="573">
        <v>35.799999999999997</v>
      </c>
    </row>
    <row r="759" spans="1:16" x14ac:dyDescent="0.25">
      <c r="A759" s="530"/>
      <c r="B759" s="524" t="s">
        <v>1698</v>
      </c>
      <c r="C759" s="1247" t="s">
        <v>1699</v>
      </c>
      <c r="D759" s="1247"/>
      <c r="E759" s="1247"/>
      <c r="F759" s="1247"/>
      <c r="G759" s="1247"/>
      <c r="H759" s="525" t="s">
        <v>1151</v>
      </c>
      <c r="I759" s="543">
        <v>9</v>
      </c>
      <c r="J759" s="526"/>
      <c r="K759" s="536">
        <v>0.09</v>
      </c>
      <c r="L759" s="538">
        <v>647.30999999999995</v>
      </c>
      <c r="M759" s="539">
        <v>1.24</v>
      </c>
      <c r="N759" s="534">
        <v>802.66</v>
      </c>
      <c r="O759" s="526"/>
      <c r="P759" s="529">
        <v>72.239999999999995</v>
      </c>
    </row>
    <row r="760" spans="1:16" x14ac:dyDescent="0.25">
      <c r="A760" s="540"/>
      <c r="B760" s="524" t="s">
        <v>1208</v>
      </c>
      <c r="C760" s="1247" t="s">
        <v>1209</v>
      </c>
      <c r="D760" s="1247"/>
      <c r="E760" s="1247"/>
      <c r="F760" s="1247"/>
      <c r="G760" s="1247"/>
      <c r="H760" s="525" t="s">
        <v>1148</v>
      </c>
      <c r="I760" s="543">
        <v>9</v>
      </c>
      <c r="J760" s="526"/>
      <c r="K760" s="536">
        <v>0.09</v>
      </c>
      <c r="L760" s="528"/>
      <c r="M760" s="526"/>
      <c r="N760" s="541">
        <v>325.38</v>
      </c>
      <c r="O760" s="526"/>
      <c r="P760" s="573">
        <v>29.28</v>
      </c>
    </row>
    <row r="761" spans="1:16" x14ac:dyDescent="0.25">
      <c r="A761" s="530"/>
      <c r="B761" s="524" t="s">
        <v>1443</v>
      </c>
      <c r="C761" s="1247" t="s">
        <v>1444</v>
      </c>
      <c r="D761" s="1247"/>
      <c r="E761" s="1247"/>
      <c r="F761" s="1247"/>
      <c r="G761" s="1247"/>
      <c r="H761" s="525" t="s">
        <v>1151</v>
      </c>
      <c r="I761" s="536">
        <v>0.62</v>
      </c>
      <c r="J761" s="526"/>
      <c r="K761" s="535">
        <v>6.1999999999999998E-3</v>
      </c>
      <c r="L761" s="532"/>
      <c r="M761" s="533"/>
      <c r="N761" s="534">
        <v>1550.39</v>
      </c>
      <c r="O761" s="526"/>
      <c r="P761" s="529">
        <v>9.61</v>
      </c>
    </row>
    <row r="762" spans="1:16" x14ac:dyDescent="0.25">
      <c r="A762" s="540"/>
      <c r="B762" s="524" t="s">
        <v>1152</v>
      </c>
      <c r="C762" s="1247" t="s">
        <v>1153</v>
      </c>
      <c r="D762" s="1247"/>
      <c r="E762" s="1247"/>
      <c r="F762" s="1247"/>
      <c r="G762" s="1247"/>
      <c r="H762" s="525" t="s">
        <v>1148</v>
      </c>
      <c r="I762" s="536">
        <v>0.62</v>
      </c>
      <c r="J762" s="526"/>
      <c r="K762" s="535">
        <v>6.1999999999999998E-3</v>
      </c>
      <c r="L762" s="528"/>
      <c r="M762" s="526"/>
      <c r="N762" s="541">
        <v>437.08</v>
      </c>
      <c r="O762" s="526"/>
      <c r="P762" s="573">
        <v>2.71</v>
      </c>
    </row>
    <row r="763" spans="1:16" x14ac:dyDescent="0.25">
      <c r="A763" s="530"/>
      <c r="B763" s="524" t="s">
        <v>1445</v>
      </c>
      <c r="C763" s="1247" t="s">
        <v>1446</v>
      </c>
      <c r="D763" s="1247"/>
      <c r="E763" s="1247"/>
      <c r="F763" s="1247"/>
      <c r="G763" s="1247"/>
      <c r="H763" s="525" t="s">
        <v>1151</v>
      </c>
      <c r="I763" s="536">
        <v>1.17</v>
      </c>
      <c r="J763" s="526"/>
      <c r="K763" s="535">
        <v>1.17E-2</v>
      </c>
      <c r="L763" s="538">
        <v>477.92</v>
      </c>
      <c r="M763" s="539">
        <v>1.24</v>
      </c>
      <c r="N763" s="534">
        <v>592.62</v>
      </c>
      <c r="O763" s="526"/>
      <c r="P763" s="529">
        <v>6.93</v>
      </c>
    </row>
    <row r="764" spans="1:16" x14ac:dyDescent="0.25">
      <c r="A764" s="540"/>
      <c r="B764" s="524" t="s">
        <v>1208</v>
      </c>
      <c r="C764" s="1247" t="s">
        <v>1209</v>
      </c>
      <c r="D764" s="1247"/>
      <c r="E764" s="1247"/>
      <c r="F764" s="1247"/>
      <c r="G764" s="1247"/>
      <c r="H764" s="525" t="s">
        <v>1148</v>
      </c>
      <c r="I764" s="536">
        <v>1.17</v>
      </c>
      <c r="J764" s="526"/>
      <c r="K764" s="535">
        <v>1.17E-2</v>
      </c>
      <c r="L764" s="528"/>
      <c r="M764" s="526"/>
      <c r="N764" s="541">
        <v>325.38</v>
      </c>
      <c r="O764" s="526"/>
      <c r="P764" s="573">
        <v>3.81</v>
      </c>
    </row>
    <row r="765" spans="1:16" x14ac:dyDescent="0.25">
      <c r="A765" s="523"/>
      <c r="B765" s="524" t="s">
        <v>36</v>
      </c>
      <c r="C765" s="1247" t="s">
        <v>134</v>
      </c>
      <c r="D765" s="1247"/>
      <c r="E765" s="1247"/>
      <c r="F765" s="1247"/>
      <c r="G765" s="1247"/>
      <c r="H765" s="525"/>
      <c r="I765" s="526"/>
      <c r="J765" s="526"/>
      <c r="K765" s="526"/>
      <c r="L765" s="528"/>
      <c r="M765" s="526"/>
      <c r="N765" s="528"/>
      <c r="O765" s="526"/>
      <c r="P765" s="529">
        <v>3292.42</v>
      </c>
    </row>
    <row r="766" spans="1:16" x14ac:dyDescent="0.25">
      <c r="A766" s="530"/>
      <c r="B766" s="524" t="s">
        <v>1700</v>
      </c>
      <c r="C766" s="1247" t="s">
        <v>1701</v>
      </c>
      <c r="D766" s="1247"/>
      <c r="E766" s="1247"/>
      <c r="F766" s="1247"/>
      <c r="G766" s="1247"/>
      <c r="H766" s="525" t="s">
        <v>1244</v>
      </c>
      <c r="I766" s="527">
        <v>10.706</v>
      </c>
      <c r="J766" s="526"/>
      <c r="K766" s="537">
        <v>0.10706</v>
      </c>
      <c r="L766" s="538">
        <v>151.93</v>
      </c>
      <c r="M766" s="575">
        <v>1.2</v>
      </c>
      <c r="N766" s="534">
        <v>182.32</v>
      </c>
      <c r="O766" s="526"/>
      <c r="P766" s="529">
        <v>19.52</v>
      </c>
    </row>
    <row r="767" spans="1:16" x14ac:dyDescent="0.25">
      <c r="A767" s="530"/>
      <c r="B767" s="524" t="s">
        <v>1702</v>
      </c>
      <c r="C767" s="1247" t="s">
        <v>1703</v>
      </c>
      <c r="D767" s="1247"/>
      <c r="E767" s="1247"/>
      <c r="F767" s="1247"/>
      <c r="G767" s="1247"/>
      <c r="H767" s="525" t="s">
        <v>1575</v>
      </c>
      <c r="I767" s="543">
        <v>100</v>
      </c>
      <c r="J767" s="526"/>
      <c r="K767" s="543">
        <v>1</v>
      </c>
      <c r="L767" s="542">
        <v>2417.39</v>
      </c>
      <c r="M767" s="539">
        <v>1.0900000000000001</v>
      </c>
      <c r="N767" s="534">
        <v>2634.96</v>
      </c>
      <c r="O767" s="526"/>
      <c r="P767" s="529">
        <v>2634.96</v>
      </c>
    </row>
    <row r="768" spans="1:16" x14ac:dyDescent="0.25">
      <c r="A768" s="530"/>
      <c r="B768" s="524" t="s">
        <v>1704</v>
      </c>
      <c r="C768" s="1247" t="s">
        <v>1705</v>
      </c>
      <c r="D768" s="1247"/>
      <c r="E768" s="1247"/>
      <c r="F768" s="1247"/>
      <c r="G768" s="1247"/>
      <c r="H768" s="525" t="s">
        <v>1575</v>
      </c>
      <c r="I768" s="543">
        <v>200</v>
      </c>
      <c r="J768" s="526"/>
      <c r="K768" s="543">
        <v>2</v>
      </c>
      <c r="L768" s="538">
        <v>279.8</v>
      </c>
      <c r="M768" s="539">
        <v>1.1399999999999999</v>
      </c>
      <c r="N768" s="534">
        <v>318.97000000000003</v>
      </c>
      <c r="O768" s="526"/>
      <c r="P768" s="529">
        <v>637.94000000000005</v>
      </c>
    </row>
    <row r="769" spans="1:16" x14ac:dyDescent="0.25">
      <c r="A769" s="544" t="s">
        <v>1239</v>
      </c>
      <c r="B769" s="545" t="s">
        <v>1706</v>
      </c>
      <c r="C769" s="1250" t="s">
        <v>1707</v>
      </c>
      <c r="D769" s="1250"/>
      <c r="E769" s="1250"/>
      <c r="F769" s="1250"/>
      <c r="G769" s="1250"/>
      <c r="H769" s="546" t="s">
        <v>1575</v>
      </c>
      <c r="I769" s="547">
        <v>100</v>
      </c>
      <c r="J769" s="548"/>
      <c r="K769" s="547">
        <v>1</v>
      </c>
      <c r="L769" s="550"/>
      <c r="M769" s="548"/>
      <c r="N769" s="550"/>
      <c r="O769" s="548"/>
      <c r="P769" s="551"/>
    </row>
    <row r="770" spans="1:16" x14ac:dyDescent="0.25">
      <c r="A770" s="544" t="s">
        <v>1239</v>
      </c>
      <c r="B770" s="545" t="s">
        <v>1708</v>
      </c>
      <c r="C770" s="1250" t="s">
        <v>1709</v>
      </c>
      <c r="D770" s="1250"/>
      <c r="E770" s="1250"/>
      <c r="F770" s="1250"/>
      <c r="G770" s="1250"/>
      <c r="H770" s="546" t="s">
        <v>1575</v>
      </c>
      <c r="I770" s="547">
        <v>100</v>
      </c>
      <c r="J770" s="548"/>
      <c r="K770" s="547">
        <v>1</v>
      </c>
      <c r="L770" s="550"/>
      <c r="M770" s="548"/>
      <c r="N770" s="550"/>
      <c r="O770" s="548"/>
      <c r="P770" s="551"/>
    </row>
    <row r="771" spans="1:16" x14ac:dyDescent="0.25">
      <c r="A771" s="552"/>
      <c r="B771" s="553"/>
      <c r="C771" s="1248" t="s">
        <v>1154</v>
      </c>
      <c r="D771" s="1248"/>
      <c r="E771" s="1248"/>
      <c r="F771" s="1248"/>
      <c r="G771" s="1248"/>
      <c r="H771" s="516"/>
      <c r="I771" s="517"/>
      <c r="J771" s="517"/>
      <c r="K771" s="517"/>
      <c r="L771" s="520"/>
      <c r="M771" s="517"/>
      <c r="N771" s="554"/>
      <c r="O771" s="517"/>
      <c r="P771" s="555">
        <v>3680.41</v>
      </c>
    </row>
    <row r="772" spans="1:16" ht="22.5" x14ac:dyDescent="0.25">
      <c r="A772" s="540" t="s">
        <v>1801</v>
      </c>
      <c r="B772" s="524" t="s">
        <v>1710</v>
      </c>
      <c r="C772" s="1247" t="s">
        <v>1303</v>
      </c>
      <c r="D772" s="1247"/>
      <c r="E772" s="1247"/>
      <c r="F772" s="1247"/>
      <c r="G772" s="1247"/>
      <c r="H772" s="525" t="s">
        <v>1304</v>
      </c>
      <c r="I772" s="526"/>
      <c r="J772" s="526"/>
      <c r="K772" s="535">
        <v>9.4000000000000004E-3</v>
      </c>
      <c r="L772" s="528"/>
      <c r="M772" s="526"/>
      <c r="N772" s="541">
        <v>155.02000000000001</v>
      </c>
      <c r="O772" s="543">
        <v>-1</v>
      </c>
      <c r="P772" s="573">
        <v>-1.46</v>
      </c>
    </row>
    <row r="773" spans="1:16" ht="22.5" x14ac:dyDescent="0.25">
      <c r="A773" s="540" t="s">
        <v>1802</v>
      </c>
      <c r="B773" s="524" t="s">
        <v>1711</v>
      </c>
      <c r="C773" s="1247" t="s">
        <v>1712</v>
      </c>
      <c r="D773" s="1247"/>
      <c r="E773" s="1247"/>
      <c r="F773" s="1247"/>
      <c r="G773" s="1247"/>
      <c r="H773" s="525" t="s">
        <v>1304</v>
      </c>
      <c r="I773" s="526"/>
      <c r="J773" s="526"/>
      <c r="K773" s="535">
        <v>9.4000000000000004E-3</v>
      </c>
      <c r="L773" s="528"/>
      <c r="M773" s="526"/>
      <c r="N773" s="541">
        <v>368.84</v>
      </c>
      <c r="O773" s="526"/>
      <c r="P773" s="573">
        <v>3.47</v>
      </c>
    </row>
    <row r="774" spans="1:16" x14ac:dyDescent="0.25">
      <c r="A774" s="540"/>
      <c r="B774" s="524"/>
      <c r="C774" s="1247" t="s">
        <v>1155</v>
      </c>
      <c r="D774" s="1247"/>
      <c r="E774" s="1247"/>
      <c r="F774" s="1247"/>
      <c r="G774" s="1247"/>
      <c r="H774" s="525"/>
      <c r="I774" s="526"/>
      <c r="J774" s="526"/>
      <c r="K774" s="526"/>
      <c r="L774" s="528"/>
      <c r="M774" s="526"/>
      <c r="N774" s="528"/>
      <c r="O774" s="526"/>
      <c r="P774" s="573">
        <v>299.20999999999998</v>
      </c>
    </row>
    <row r="775" spans="1:16" x14ac:dyDescent="0.25">
      <c r="A775" s="540"/>
      <c r="B775" s="524" t="s">
        <v>1295</v>
      </c>
      <c r="C775" s="1247" t="s">
        <v>1296</v>
      </c>
      <c r="D775" s="1247"/>
      <c r="E775" s="1247"/>
      <c r="F775" s="1247"/>
      <c r="G775" s="1247"/>
      <c r="H775" s="525" t="s">
        <v>1158</v>
      </c>
      <c r="I775" s="543">
        <v>147</v>
      </c>
      <c r="J775" s="526"/>
      <c r="K775" s="543">
        <v>147</v>
      </c>
      <c r="L775" s="528"/>
      <c r="M775" s="526"/>
      <c r="N775" s="528"/>
      <c r="O775" s="526"/>
      <c r="P775" s="573">
        <v>439.84</v>
      </c>
    </row>
    <row r="776" spans="1:16" x14ac:dyDescent="0.25">
      <c r="A776" s="540"/>
      <c r="B776" s="524" t="s">
        <v>1297</v>
      </c>
      <c r="C776" s="1247" t="s">
        <v>1298</v>
      </c>
      <c r="D776" s="1247"/>
      <c r="E776" s="1247"/>
      <c r="F776" s="1247"/>
      <c r="G776" s="1247"/>
      <c r="H776" s="525" t="s">
        <v>1158</v>
      </c>
      <c r="I776" s="543">
        <v>134</v>
      </c>
      <c r="J776" s="526"/>
      <c r="K776" s="543">
        <v>134</v>
      </c>
      <c r="L776" s="528"/>
      <c r="M776" s="526"/>
      <c r="N776" s="528"/>
      <c r="O776" s="526"/>
      <c r="P776" s="573">
        <v>400.94</v>
      </c>
    </row>
    <row r="777" spans="1:16" x14ac:dyDescent="0.25">
      <c r="A777" s="556"/>
      <c r="B777" s="557"/>
      <c r="C777" s="1248" t="s">
        <v>1161</v>
      </c>
      <c r="D777" s="1248"/>
      <c r="E777" s="1248"/>
      <c r="F777" s="1248"/>
      <c r="G777" s="1248"/>
      <c r="H777" s="516"/>
      <c r="I777" s="517"/>
      <c r="J777" s="517"/>
      <c r="K777" s="517"/>
      <c r="L777" s="520"/>
      <c r="M777" s="517"/>
      <c r="N777" s="554">
        <v>452320</v>
      </c>
      <c r="O777" s="517"/>
      <c r="P777" s="555">
        <v>4523.2</v>
      </c>
    </row>
    <row r="778" spans="1:16" x14ac:dyDescent="0.25">
      <c r="A778" s="558"/>
      <c r="B778" s="559"/>
      <c r="C778" s="559"/>
      <c r="D778" s="559"/>
      <c r="E778" s="559"/>
      <c r="F778" s="559"/>
      <c r="G778" s="559"/>
      <c r="H778" s="560"/>
      <c r="I778" s="561"/>
      <c r="J778" s="561"/>
      <c r="K778" s="561"/>
      <c r="L778" s="562"/>
      <c r="M778" s="561"/>
      <c r="N778" s="562"/>
      <c r="O778" s="561"/>
      <c r="P778" s="563"/>
    </row>
    <row r="779" spans="1:16" ht="22.5" x14ac:dyDescent="0.25">
      <c r="A779" s="514" t="s">
        <v>1576</v>
      </c>
      <c r="B779" s="515" t="s">
        <v>1713</v>
      </c>
      <c r="C779" s="1249" t="s">
        <v>1714</v>
      </c>
      <c r="D779" s="1249"/>
      <c r="E779" s="1249"/>
      <c r="F779" s="1249"/>
      <c r="G779" s="1249"/>
      <c r="H779" s="516" t="s">
        <v>1715</v>
      </c>
      <c r="I779" s="517">
        <v>0.12623999999999999</v>
      </c>
      <c r="J779" s="518">
        <v>1</v>
      </c>
      <c r="K779" s="590">
        <v>0.12623999999999999</v>
      </c>
      <c r="L779" s="520"/>
      <c r="M779" s="517"/>
      <c r="N779" s="564">
        <v>152834.25</v>
      </c>
      <c r="O779" s="517"/>
      <c r="P779" s="555">
        <v>19293.8</v>
      </c>
    </row>
    <row r="780" spans="1:16" x14ac:dyDescent="0.25">
      <c r="A780" s="556"/>
      <c r="B780" s="557"/>
      <c r="C780" s="1248" t="s">
        <v>1161</v>
      </c>
      <c r="D780" s="1248"/>
      <c r="E780" s="1248"/>
      <c r="F780" s="1248"/>
      <c r="G780" s="1248"/>
      <c r="H780" s="516"/>
      <c r="I780" s="517"/>
      <c r="J780" s="517"/>
      <c r="K780" s="517"/>
      <c r="L780" s="520"/>
      <c r="M780" s="517"/>
      <c r="N780" s="520"/>
      <c r="O780" s="517"/>
      <c r="P780" s="555">
        <v>19293.8</v>
      </c>
    </row>
    <row r="781" spans="1:16" x14ac:dyDescent="0.25">
      <c r="A781" s="558"/>
      <c r="B781" s="559"/>
      <c r="C781" s="559"/>
      <c r="D781" s="559"/>
      <c r="E781" s="559"/>
      <c r="F781" s="559"/>
      <c r="G781" s="559"/>
      <c r="H781" s="560"/>
      <c r="I781" s="561"/>
      <c r="J781" s="561"/>
      <c r="K781" s="561"/>
      <c r="L781" s="562"/>
      <c r="M781" s="561"/>
      <c r="N781" s="562"/>
      <c r="O781" s="561"/>
      <c r="P781" s="563"/>
    </row>
    <row r="782" spans="1:16" x14ac:dyDescent="0.25">
      <c r="A782" s="514" t="s">
        <v>1579</v>
      </c>
      <c r="B782" s="515" t="s">
        <v>1794</v>
      </c>
      <c r="C782" s="1249" t="s">
        <v>1795</v>
      </c>
      <c r="D782" s="1249"/>
      <c r="E782" s="1249"/>
      <c r="F782" s="1249"/>
      <c r="G782" s="1249"/>
      <c r="H782" s="516" t="s">
        <v>1575</v>
      </c>
      <c r="I782" s="517">
        <v>1</v>
      </c>
      <c r="J782" s="518">
        <v>1</v>
      </c>
      <c r="K782" s="518">
        <v>1</v>
      </c>
      <c r="L782" s="520"/>
      <c r="M782" s="517"/>
      <c r="N782" s="564">
        <v>2636.21</v>
      </c>
      <c r="O782" s="517"/>
      <c r="P782" s="555">
        <v>2636.21</v>
      </c>
    </row>
    <row r="783" spans="1:16" x14ac:dyDescent="0.25">
      <c r="A783" s="540" t="s">
        <v>1579</v>
      </c>
      <c r="B783" s="524" t="s">
        <v>1794</v>
      </c>
      <c r="C783" s="1247" t="s">
        <v>1796</v>
      </c>
      <c r="D783" s="1247"/>
      <c r="E783" s="1247"/>
      <c r="F783" s="1247"/>
      <c r="G783" s="1247"/>
      <c r="H783" s="525" t="s">
        <v>1575</v>
      </c>
      <c r="I783" s="543">
        <v>1</v>
      </c>
      <c r="J783" s="526"/>
      <c r="K783" s="543">
        <v>1</v>
      </c>
      <c r="L783" s="534">
        <v>2215.3000000000002</v>
      </c>
      <c r="M783" s="536">
        <v>1.19</v>
      </c>
      <c r="N783" s="534">
        <v>2636.21</v>
      </c>
      <c r="O783" s="526"/>
      <c r="P783" s="529">
        <v>2636.21</v>
      </c>
    </row>
    <row r="784" spans="1:16" ht="22.5" x14ac:dyDescent="0.25">
      <c r="A784" s="540" t="s">
        <v>1803</v>
      </c>
      <c r="B784" s="524" t="s">
        <v>1798</v>
      </c>
      <c r="C784" s="1247" t="s">
        <v>1303</v>
      </c>
      <c r="D784" s="1247"/>
      <c r="E784" s="1247"/>
      <c r="F784" s="1247"/>
      <c r="G784" s="1247"/>
      <c r="H784" s="525" t="s">
        <v>1304</v>
      </c>
      <c r="I784" s="526"/>
      <c r="J784" s="526"/>
      <c r="K784" s="535">
        <v>9.2999999999999992E-3</v>
      </c>
      <c r="L784" s="528"/>
      <c r="M784" s="526"/>
      <c r="N784" s="541">
        <v>155.02000000000001</v>
      </c>
      <c r="O784" s="543">
        <v>-1</v>
      </c>
      <c r="P784" s="573">
        <v>-1.44</v>
      </c>
    </row>
    <row r="785" spans="1:16" ht="22.5" x14ac:dyDescent="0.25">
      <c r="A785" s="540" t="s">
        <v>1804</v>
      </c>
      <c r="B785" s="524" t="s">
        <v>1800</v>
      </c>
      <c r="C785" s="1247" t="s">
        <v>1721</v>
      </c>
      <c r="D785" s="1247"/>
      <c r="E785" s="1247"/>
      <c r="F785" s="1247"/>
      <c r="G785" s="1247"/>
      <c r="H785" s="525" t="s">
        <v>1304</v>
      </c>
      <c r="I785" s="526"/>
      <c r="J785" s="526"/>
      <c r="K785" s="535">
        <v>9.2999999999999992E-3</v>
      </c>
      <c r="L785" s="528"/>
      <c r="M785" s="526"/>
      <c r="N785" s="541">
        <v>349.75</v>
      </c>
      <c r="O785" s="526"/>
      <c r="P785" s="573">
        <v>3.25</v>
      </c>
    </row>
    <row r="786" spans="1:16" x14ac:dyDescent="0.25">
      <c r="A786" s="556"/>
      <c r="B786" s="557"/>
      <c r="C786" s="1248" t="s">
        <v>1161</v>
      </c>
      <c r="D786" s="1248"/>
      <c r="E786" s="1248"/>
      <c r="F786" s="1248"/>
      <c r="G786" s="1248"/>
      <c r="H786" s="516"/>
      <c r="I786" s="517"/>
      <c r="J786" s="517"/>
      <c r="K786" s="517"/>
      <c r="L786" s="520"/>
      <c r="M786" s="517"/>
      <c r="N786" s="520"/>
      <c r="O786" s="517"/>
      <c r="P786" s="555">
        <v>2638.02</v>
      </c>
    </row>
    <row r="787" spans="1:16" x14ac:dyDescent="0.25">
      <c r="A787" s="558"/>
      <c r="B787" s="559"/>
      <c r="C787" s="559"/>
      <c r="D787" s="559"/>
      <c r="E787" s="559"/>
      <c r="F787" s="559"/>
      <c r="G787" s="559"/>
      <c r="H787" s="560"/>
      <c r="I787" s="561"/>
      <c r="J787" s="561"/>
      <c r="K787" s="561"/>
      <c r="L787" s="562"/>
      <c r="M787" s="561"/>
      <c r="N787" s="562"/>
      <c r="O787" s="561"/>
      <c r="P787" s="563"/>
    </row>
    <row r="788" spans="1:16" x14ac:dyDescent="0.25">
      <c r="A788" s="514" t="s">
        <v>1582</v>
      </c>
      <c r="B788" s="515" t="s">
        <v>1757</v>
      </c>
      <c r="C788" s="1249" t="s">
        <v>1758</v>
      </c>
      <c r="D788" s="1249"/>
      <c r="E788" s="1249"/>
      <c r="F788" s="1249"/>
      <c r="G788" s="1249"/>
      <c r="H788" s="516" t="s">
        <v>1697</v>
      </c>
      <c r="I788" s="517">
        <v>0.15</v>
      </c>
      <c r="J788" s="518">
        <v>1</v>
      </c>
      <c r="K788" s="570">
        <v>0.15</v>
      </c>
      <c r="L788" s="520"/>
      <c r="M788" s="517"/>
      <c r="N788" s="521"/>
      <c r="O788" s="517"/>
      <c r="P788" s="522"/>
    </row>
    <row r="789" spans="1:16" x14ac:dyDescent="0.25">
      <c r="A789" s="523"/>
      <c r="B789" s="524" t="s">
        <v>23</v>
      </c>
      <c r="C789" s="1247" t="s">
        <v>1203</v>
      </c>
      <c r="D789" s="1247"/>
      <c r="E789" s="1247"/>
      <c r="F789" s="1247"/>
      <c r="G789" s="1247"/>
      <c r="H789" s="525" t="s">
        <v>1148</v>
      </c>
      <c r="I789" s="526"/>
      <c r="J789" s="526"/>
      <c r="K789" s="536">
        <v>10.35</v>
      </c>
      <c r="L789" s="528"/>
      <c r="M789" s="526"/>
      <c r="N789" s="528"/>
      <c r="O789" s="526"/>
      <c r="P789" s="529">
        <v>2990.74</v>
      </c>
    </row>
    <row r="790" spans="1:16" x14ac:dyDescent="0.25">
      <c r="A790" s="530"/>
      <c r="B790" s="524" t="s">
        <v>1482</v>
      </c>
      <c r="C790" s="1247" t="s">
        <v>1483</v>
      </c>
      <c r="D790" s="1247"/>
      <c r="E790" s="1247"/>
      <c r="F790" s="1247"/>
      <c r="G790" s="1247"/>
      <c r="H790" s="525" t="s">
        <v>1148</v>
      </c>
      <c r="I790" s="543">
        <v>69</v>
      </c>
      <c r="J790" s="526"/>
      <c r="K790" s="536">
        <v>10.35</v>
      </c>
      <c r="L790" s="532"/>
      <c r="M790" s="533"/>
      <c r="N790" s="534">
        <v>288.95999999999998</v>
      </c>
      <c r="O790" s="526"/>
      <c r="P790" s="529">
        <v>2990.74</v>
      </c>
    </row>
    <row r="791" spans="1:16" x14ac:dyDescent="0.25">
      <c r="A791" s="523"/>
      <c r="B791" s="524" t="s">
        <v>36</v>
      </c>
      <c r="C791" s="1247" t="s">
        <v>134</v>
      </c>
      <c r="D791" s="1247"/>
      <c r="E791" s="1247"/>
      <c r="F791" s="1247"/>
      <c r="G791" s="1247"/>
      <c r="H791" s="525"/>
      <c r="I791" s="526"/>
      <c r="J791" s="526"/>
      <c r="K791" s="526"/>
      <c r="L791" s="528"/>
      <c r="M791" s="526"/>
      <c r="N791" s="528"/>
      <c r="O791" s="526"/>
      <c r="P791" s="573">
        <v>523.21</v>
      </c>
    </row>
    <row r="792" spans="1:16" x14ac:dyDescent="0.25">
      <c r="A792" s="530"/>
      <c r="B792" s="524" t="s">
        <v>1759</v>
      </c>
      <c r="C792" s="1247" t="s">
        <v>1760</v>
      </c>
      <c r="D792" s="1247"/>
      <c r="E792" s="1247"/>
      <c r="F792" s="1247"/>
      <c r="G792" s="1247"/>
      <c r="H792" s="525" t="s">
        <v>1164</v>
      </c>
      <c r="I792" s="527">
        <v>4.8000000000000001E-2</v>
      </c>
      <c r="J792" s="526"/>
      <c r="K792" s="535">
        <v>7.1999999999999998E-3</v>
      </c>
      <c r="L792" s="542">
        <v>55898.18</v>
      </c>
      <c r="M792" s="575">
        <v>1.3</v>
      </c>
      <c r="N792" s="534">
        <v>72667.63</v>
      </c>
      <c r="O792" s="526"/>
      <c r="P792" s="529">
        <v>523.21</v>
      </c>
    </row>
    <row r="793" spans="1:16" x14ac:dyDescent="0.25">
      <c r="A793" s="544" t="s">
        <v>1239</v>
      </c>
      <c r="B793" s="545" t="s">
        <v>1706</v>
      </c>
      <c r="C793" s="1250" t="s">
        <v>1707</v>
      </c>
      <c r="D793" s="1250"/>
      <c r="E793" s="1250"/>
      <c r="F793" s="1250"/>
      <c r="G793" s="1250"/>
      <c r="H793" s="546" t="s">
        <v>1575</v>
      </c>
      <c r="I793" s="547">
        <v>100</v>
      </c>
      <c r="J793" s="548"/>
      <c r="K793" s="547">
        <v>15</v>
      </c>
      <c r="L793" s="550"/>
      <c r="M793" s="548"/>
      <c r="N793" s="550"/>
      <c r="O793" s="548"/>
      <c r="P793" s="551"/>
    </row>
    <row r="794" spans="1:16" x14ac:dyDescent="0.25">
      <c r="A794" s="552"/>
      <c r="B794" s="553"/>
      <c r="C794" s="1248" t="s">
        <v>1154</v>
      </c>
      <c r="D794" s="1248"/>
      <c r="E794" s="1248"/>
      <c r="F794" s="1248"/>
      <c r="G794" s="1248"/>
      <c r="H794" s="516"/>
      <c r="I794" s="517"/>
      <c r="J794" s="517"/>
      <c r="K794" s="517"/>
      <c r="L794" s="520"/>
      <c r="M794" s="517"/>
      <c r="N794" s="554"/>
      <c r="O794" s="517"/>
      <c r="P794" s="555">
        <v>3513.95</v>
      </c>
    </row>
    <row r="795" spans="1:16" x14ac:dyDescent="0.25">
      <c r="A795" s="540"/>
      <c r="B795" s="524"/>
      <c r="C795" s="1247" t="s">
        <v>1155</v>
      </c>
      <c r="D795" s="1247"/>
      <c r="E795" s="1247"/>
      <c r="F795" s="1247"/>
      <c r="G795" s="1247"/>
      <c r="H795" s="525"/>
      <c r="I795" s="526"/>
      <c r="J795" s="526"/>
      <c r="K795" s="526"/>
      <c r="L795" s="528"/>
      <c r="M795" s="526"/>
      <c r="N795" s="528"/>
      <c r="O795" s="526"/>
      <c r="P795" s="529">
        <v>2990.74</v>
      </c>
    </row>
    <row r="796" spans="1:16" x14ac:dyDescent="0.25">
      <c r="A796" s="540"/>
      <c r="B796" s="524" t="s">
        <v>1295</v>
      </c>
      <c r="C796" s="1247" t="s">
        <v>1296</v>
      </c>
      <c r="D796" s="1247"/>
      <c r="E796" s="1247"/>
      <c r="F796" s="1247"/>
      <c r="G796" s="1247"/>
      <c r="H796" s="525" t="s">
        <v>1158</v>
      </c>
      <c r="I796" s="543">
        <v>147</v>
      </c>
      <c r="J796" s="526"/>
      <c r="K796" s="543">
        <v>147</v>
      </c>
      <c r="L796" s="528"/>
      <c r="M796" s="526"/>
      <c r="N796" s="528"/>
      <c r="O796" s="526"/>
      <c r="P796" s="529">
        <v>4396.3900000000003</v>
      </c>
    </row>
    <row r="797" spans="1:16" x14ac:dyDescent="0.25">
      <c r="A797" s="540"/>
      <c r="B797" s="524" t="s">
        <v>1297</v>
      </c>
      <c r="C797" s="1247" t="s">
        <v>1298</v>
      </c>
      <c r="D797" s="1247"/>
      <c r="E797" s="1247"/>
      <c r="F797" s="1247"/>
      <c r="G797" s="1247"/>
      <c r="H797" s="525" t="s">
        <v>1158</v>
      </c>
      <c r="I797" s="543">
        <v>134</v>
      </c>
      <c r="J797" s="526"/>
      <c r="K797" s="543">
        <v>134</v>
      </c>
      <c r="L797" s="528"/>
      <c r="M797" s="526"/>
      <c r="N797" s="528"/>
      <c r="O797" s="526"/>
      <c r="P797" s="529">
        <v>4007.59</v>
      </c>
    </row>
    <row r="798" spans="1:16" x14ac:dyDescent="0.25">
      <c r="A798" s="556"/>
      <c r="B798" s="557"/>
      <c r="C798" s="1248" t="s">
        <v>1161</v>
      </c>
      <c r="D798" s="1248"/>
      <c r="E798" s="1248"/>
      <c r="F798" s="1248"/>
      <c r="G798" s="1248"/>
      <c r="H798" s="516"/>
      <c r="I798" s="517"/>
      <c r="J798" s="517"/>
      <c r="K798" s="517"/>
      <c r="L798" s="520"/>
      <c r="M798" s="517"/>
      <c r="N798" s="554">
        <v>79452.87</v>
      </c>
      <c r="O798" s="517"/>
      <c r="P798" s="555">
        <v>11917.93</v>
      </c>
    </row>
    <row r="799" spans="1:16" x14ac:dyDescent="0.25">
      <c r="A799" s="558"/>
      <c r="B799" s="559"/>
      <c r="C799" s="559"/>
      <c r="D799" s="559"/>
      <c r="E799" s="559"/>
      <c r="F799" s="559"/>
      <c r="G799" s="559"/>
      <c r="H799" s="560"/>
      <c r="I799" s="561"/>
      <c r="J799" s="561"/>
      <c r="K799" s="561"/>
      <c r="L799" s="562"/>
      <c r="M799" s="561"/>
      <c r="N799" s="562"/>
      <c r="O799" s="561"/>
      <c r="P799" s="563"/>
    </row>
    <row r="800" spans="1:16" x14ac:dyDescent="0.25">
      <c r="A800" s="514" t="s">
        <v>1585</v>
      </c>
      <c r="B800" s="515" t="s">
        <v>1794</v>
      </c>
      <c r="C800" s="1249" t="s">
        <v>1795</v>
      </c>
      <c r="D800" s="1249"/>
      <c r="E800" s="1249"/>
      <c r="F800" s="1249"/>
      <c r="G800" s="1249"/>
      <c r="H800" s="516" t="s">
        <v>1575</v>
      </c>
      <c r="I800" s="517">
        <v>15</v>
      </c>
      <c r="J800" s="518">
        <v>1</v>
      </c>
      <c r="K800" s="518">
        <v>15</v>
      </c>
      <c r="L800" s="520"/>
      <c r="M800" s="517"/>
      <c r="N800" s="564">
        <v>2636.21</v>
      </c>
      <c r="O800" s="517"/>
      <c r="P800" s="555">
        <v>39543.15</v>
      </c>
    </row>
    <row r="801" spans="1:16" x14ac:dyDescent="0.25">
      <c r="A801" s="540" t="s">
        <v>1585</v>
      </c>
      <c r="B801" s="524" t="s">
        <v>1794</v>
      </c>
      <c r="C801" s="1247" t="s">
        <v>1796</v>
      </c>
      <c r="D801" s="1247"/>
      <c r="E801" s="1247"/>
      <c r="F801" s="1247"/>
      <c r="G801" s="1247"/>
      <c r="H801" s="525" t="s">
        <v>1575</v>
      </c>
      <c r="I801" s="543">
        <v>15</v>
      </c>
      <c r="J801" s="526"/>
      <c r="K801" s="543">
        <v>15</v>
      </c>
      <c r="L801" s="534">
        <v>2215.3000000000002</v>
      </c>
      <c r="M801" s="536">
        <v>1.19</v>
      </c>
      <c r="N801" s="534">
        <v>2636.21</v>
      </c>
      <c r="O801" s="526"/>
      <c r="P801" s="529">
        <v>39543.15</v>
      </c>
    </row>
    <row r="802" spans="1:16" ht="22.5" x14ac:dyDescent="0.25">
      <c r="A802" s="540" t="s">
        <v>1805</v>
      </c>
      <c r="B802" s="524" t="s">
        <v>1798</v>
      </c>
      <c r="C802" s="1247" t="s">
        <v>1303</v>
      </c>
      <c r="D802" s="1247"/>
      <c r="E802" s="1247"/>
      <c r="F802" s="1247"/>
      <c r="G802" s="1247"/>
      <c r="H802" s="525" t="s">
        <v>1304</v>
      </c>
      <c r="I802" s="526"/>
      <c r="J802" s="526"/>
      <c r="K802" s="535">
        <v>0.13880000000000001</v>
      </c>
      <c r="L802" s="528"/>
      <c r="M802" s="526"/>
      <c r="N802" s="541">
        <v>155.02000000000001</v>
      </c>
      <c r="O802" s="543">
        <v>-1</v>
      </c>
      <c r="P802" s="573">
        <v>-21.52</v>
      </c>
    </row>
    <row r="803" spans="1:16" ht="22.5" x14ac:dyDescent="0.25">
      <c r="A803" s="540" t="s">
        <v>1806</v>
      </c>
      <c r="B803" s="524" t="s">
        <v>1800</v>
      </c>
      <c r="C803" s="1247" t="s">
        <v>1721</v>
      </c>
      <c r="D803" s="1247"/>
      <c r="E803" s="1247"/>
      <c r="F803" s="1247"/>
      <c r="G803" s="1247"/>
      <c r="H803" s="525" t="s">
        <v>1304</v>
      </c>
      <c r="I803" s="526"/>
      <c r="J803" s="526"/>
      <c r="K803" s="535">
        <v>0.13880000000000001</v>
      </c>
      <c r="L803" s="528"/>
      <c r="M803" s="526"/>
      <c r="N803" s="541">
        <v>349.75</v>
      </c>
      <c r="O803" s="526"/>
      <c r="P803" s="573">
        <v>48.55</v>
      </c>
    </row>
    <row r="804" spans="1:16" x14ac:dyDescent="0.25">
      <c r="A804" s="556"/>
      <c r="B804" s="557"/>
      <c r="C804" s="1248" t="s">
        <v>1161</v>
      </c>
      <c r="D804" s="1248"/>
      <c r="E804" s="1248"/>
      <c r="F804" s="1248"/>
      <c r="G804" s="1248"/>
      <c r="H804" s="516"/>
      <c r="I804" s="517"/>
      <c r="J804" s="517"/>
      <c r="K804" s="517"/>
      <c r="L804" s="520"/>
      <c r="M804" s="517"/>
      <c r="N804" s="520"/>
      <c r="O804" s="517"/>
      <c r="P804" s="555">
        <v>39570.18</v>
      </c>
    </row>
    <row r="805" spans="1:16" x14ac:dyDescent="0.25">
      <c r="A805" s="558"/>
      <c r="B805" s="559"/>
      <c r="C805" s="559"/>
      <c r="D805" s="559"/>
      <c r="E805" s="559"/>
      <c r="F805" s="559"/>
      <c r="G805" s="559"/>
      <c r="H805" s="560"/>
      <c r="I805" s="561"/>
      <c r="J805" s="561"/>
      <c r="K805" s="561"/>
      <c r="L805" s="562"/>
      <c r="M805" s="561"/>
      <c r="N805" s="562"/>
      <c r="O805" s="561"/>
      <c r="P805" s="563"/>
    </row>
    <row r="806" spans="1:16" x14ac:dyDescent="0.25">
      <c r="A806" s="514" t="s">
        <v>1592</v>
      </c>
      <c r="B806" s="515" t="s">
        <v>1695</v>
      </c>
      <c r="C806" s="1249" t="s">
        <v>1696</v>
      </c>
      <c r="D806" s="1249"/>
      <c r="E806" s="1249"/>
      <c r="F806" s="1249"/>
      <c r="G806" s="1249"/>
      <c r="H806" s="516" t="s">
        <v>1697</v>
      </c>
      <c r="I806" s="517">
        <v>0.14000000000000001</v>
      </c>
      <c r="J806" s="518">
        <v>1</v>
      </c>
      <c r="K806" s="570">
        <v>0.14000000000000001</v>
      </c>
      <c r="L806" s="520"/>
      <c r="M806" s="517"/>
      <c r="N806" s="521"/>
      <c r="O806" s="517"/>
      <c r="P806" s="522"/>
    </row>
    <row r="807" spans="1:16" x14ac:dyDescent="0.25">
      <c r="A807" s="523"/>
      <c r="B807" s="524" t="s">
        <v>23</v>
      </c>
      <c r="C807" s="1247" t="s">
        <v>1203</v>
      </c>
      <c r="D807" s="1247"/>
      <c r="E807" s="1247"/>
      <c r="F807" s="1247"/>
      <c r="G807" s="1247"/>
      <c r="H807" s="525" t="s">
        <v>1148</v>
      </c>
      <c r="I807" s="526"/>
      <c r="J807" s="526"/>
      <c r="K807" s="535">
        <v>13.3224</v>
      </c>
      <c r="L807" s="528"/>
      <c r="M807" s="526"/>
      <c r="N807" s="528"/>
      <c r="O807" s="526"/>
      <c r="P807" s="529">
        <v>3687.77</v>
      </c>
    </row>
    <row r="808" spans="1:16" x14ac:dyDescent="0.25">
      <c r="A808" s="530"/>
      <c r="B808" s="524" t="s">
        <v>1285</v>
      </c>
      <c r="C808" s="1247" t="s">
        <v>1286</v>
      </c>
      <c r="D808" s="1247"/>
      <c r="E808" s="1247"/>
      <c r="F808" s="1247"/>
      <c r="G808" s="1247"/>
      <c r="H808" s="525" t="s">
        <v>1148</v>
      </c>
      <c r="I808" s="536">
        <v>95.16</v>
      </c>
      <c r="J808" s="526"/>
      <c r="K808" s="535">
        <v>13.3224</v>
      </c>
      <c r="L808" s="532"/>
      <c r="M808" s="533"/>
      <c r="N808" s="534">
        <v>276.81</v>
      </c>
      <c r="O808" s="526"/>
      <c r="P808" s="529">
        <v>3687.77</v>
      </c>
    </row>
    <row r="809" spans="1:16" x14ac:dyDescent="0.25">
      <c r="A809" s="523"/>
      <c r="B809" s="524" t="s">
        <v>28</v>
      </c>
      <c r="C809" s="1247" t="s">
        <v>132</v>
      </c>
      <c r="D809" s="1247"/>
      <c r="E809" s="1247"/>
      <c r="F809" s="1247"/>
      <c r="G809" s="1247"/>
      <c r="H809" s="525"/>
      <c r="I809" s="526"/>
      <c r="J809" s="526"/>
      <c r="K809" s="526"/>
      <c r="L809" s="528"/>
      <c r="M809" s="526"/>
      <c r="N809" s="528"/>
      <c r="O809" s="526"/>
      <c r="P809" s="529">
        <v>1242.99</v>
      </c>
    </row>
    <row r="810" spans="1:16" x14ac:dyDescent="0.25">
      <c r="A810" s="523"/>
      <c r="B810" s="524"/>
      <c r="C810" s="1247" t="s">
        <v>1147</v>
      </c>
      <c r="D810" s="1247"/>
      <c r="E810" s="1247"/>
      <c r="F810" s="1247"/>
      <c r="G810" s="1247"/>
      <c r="H810" s="525" t="s">
        <v>1148</v>
      </c>
      <c r="I810" s="526"/>
      <c r="J810" s="526"/>
      <c r="K810" s="535">
        <v>1.5105999999999999</v>
      </c>
      <c r="L810" s="528"/>
      <c r="M810" s="526"/>
      <c r="N810" s="528"/>
      <c r="O810" s="526"/>
      <c r="P810" s="573">
        <v>501.22</v>
      </c>
    </row>
    <row r="811" spans="1:16" x14ac:dyDescent="0.25">
      <c r="A811" s="530"/>
      <c r="B811" s="524" t="s">
        <v>1698</v>
      </c>
      <c r="C811" s="1247" t="s">
        <v>1699</v>
      </c>
      <c r="D811" s="1247"/>
      <c r="E811" s="1247"/>
      <c r="F811" s="1247"/>
      <c r="G811" s="1247"/>
      <c r="H811" s="525" t="s">
        <v>1151</v>
      </c>
      <c r="I811" s="543">
        <v>9</v>
      </c>
      <c r="J811" s="526"/>
      <c r="K811" s="536">
        <v>1.26</v>
      </c>
      <c r="L811" s="538">
        <v>647.30999999999995</v>
      </c>
      <c r="M811" s="539">
        <v>1.24</v>
      </c>
      <c r="N811" s="534">
        <v>802.66</v>
      </c>
      <c r="O811" s="526"/>
      <c r="P811" s="529">
        <v>1011.35</v>
      </c>
    </row>
    <row r="812" spans="1:16" x14ac:dyDescent="0.25">
      <c r="A812" s="540"/>
      <c r="B812" s="524" t="s">
        <v>1208</v>
      </c>
      <c r="C812" s="1247" t="s">
        <v>1209</v>
      </c>
      <c r="D812" s="1247"/>
      <c r="E812" s="1247"/>
      <c r="F812" s="1247"/>
      <c r="G812" s="1247"/>
      <c r="H812" s="525" t="s">
        <v>1148</v>
      </c>
      <c r="I812" s="543">
        <v>9</v>
      </c>
      <c r="J812" s="526"/>
      <c r="K812" s="536">
        <v>1.26</v>
      </c>
      <c r="L812" s="528"/>
      <c r="M812" s="526"/>
      <c r="N812" s="541">
        <v>325.38</v>
      </c>
      <c r="O812" s="526"/>
      <c r="P812" s="573">
        <v>409.98</v>
      </c>
    </row>
    <row r="813" spans="1:16" x14ac:dyDescent="0.25">
      <c r="A813" s="530"/>
      <c r="B813" s="524" t="s">
        <v>1443</v>
      </c>
      <c r="C813" s="1247" t="s">
        <v>1444</v>
      </c>
      <c r="D813" s="1247"/>
      <c r="E813" s="1247"/>
      <c r="F813" s="1247"/>
      <c r="G813" s="1247"/>
      <c r="H813" s="525" t="s">
        <v>1151</v>
      </c>
      <c r="I813" s="536">
        <v>0.62</v>
      </c>
      <c r="J813" s="526"/>
      <c r="K813" s="535">
        <v>8.6800000000000002E-2</v>
      </c>
      <c r="L813" s="532"/>
      <c r="M813" s="533"/>
      <c r="N813" s="534">
        <v>1550.39</v>
      </c>
      <c r="O813" s="526"/>
      <c r="P813" s="529">
        <v>134.57</v>
      </c>
    </row>
    <row r="814" spans="1:16" x14ac:dyDescent="0.25">
      <c r="A814" s="540"/>
      <c r="B814" s="524" t="s">
        <v>1152</v>
      </c>
      <c r="C814" s="1247" t="s">
        <v>1153</v>
      </c>
      <c r="D814" s="1247"/>
      <c r="E814" s="1247"/>
      <c r="F814" s="1247"/>
      <c r="G814" s="1247"/>
      <c r="H814" s="525" t="s">
        <v>1148</v>
      </c>
      <c r="I814" s="536">
        <v>0.62</v>
      </c>
      <c r="J814" s="526"/>
      <c r="K814" s="535">
        <v>8.6800000000000002E-2</v>
      </c>
      <c r="L814" s="528"/>
      <c r="M814" s="526"/>
      <c r="N814" s="541">
        <v>437.08</v>
      </c>
      <c r="O814" s="526"/>
      <c r="P814" s="573">
        <v>37.94</v>
      </c>
    </row>
    <row r="815" spans="1:16" x14ac:dyDescent="0.25">
      <c r="A815" s="530"/>
      <c r="B815" s="524" t="s">
        <v>1445</v>
      </c>
      <c r="C815" s="1247" t="s">
        <v>1446</v>
      </c>
      <c r="D815" s="1247"/>
      <c r="E815" s="1247"/>
      <c r="F815" s="1247"/>
      <c r="G815" s="1247"/>
      <c r="H815" s="525" t="s">
        <v>1151</v>
      </c>
      <c r="I815" s="536">
        <v>1.17</v>
      </c>
      <c r="J815" s="526"/>
      <c r="K815" s="535">
        <v>0.1638</v>
      </c>
      <c r="L815" s="538">
        <v>477.92</v>
      </c>
      <c r="M815" s="539">
        <v>1.24</v>
      </c>
      <c r="N815" s="534">
        <v>592.62</v>
      </c>
      <c r="O815" s="526"/>
      <c r="P815" s="529">
        <v>97.07</v>
      </c>
    </row>
    <row r="816" spans="1:16" x14ac:dyDescent="0.25">
      <c r="A816" s="540"/>
      <c r="B816" s="524" t="s">
        <v>1208</v>
      </c>
      <c r="C816" s="1247" t="s">
        <v>1209</v>
      </c>
      <c r="D816" s="1247"/>
      <c r="E816" s="1247"/>
      <c r="F816" s="1247"/>
      <c r="G816" s="1247"/>
      <c r="H816" s="525" t="s">
        <v>1148</v>
      </c>
      <c r="I816" s="536">
        <v>1.17</v>
      </c>
      <c r="J816" s="526"/>
      <c r="K816" s="535">
        <v>0.1638</v>
      </c>
      <c r="L816" s="528"/>
      <c r="M816" s="526"/>
      <c r="N816" s="541">
        <v>325.38</v>
      </c>
      <c r="O816" s="526"/>
      <c r="P816" s="573">
        <v>53.3</v>
      </c>
    </row>
    <row r="817" spans="1:16" x14ac:dyDescent="0.25">
      <c r="A817" s="523"/>
      <c r="B817" s="524" t="s">
        <v>36</v>
      </c>
      <c r="C817" s="1247" t="s">
        <v>134</v>
      </c>
      <c r="D817" s="1247"/>
      <c r="E817" s="1247"/>
      <c r="F817" s="1247"/>
      <c r="G817" s="1247"/>
      <c r="H817" s="525"/>
      <c r="I817" s="526"/>
      <c r="J817" s="526"/>
      <c r="K817" s="526"/>
      <c r="L817" s="528"/>
      <c r="M817" s="526"/>
      <c r="N817" s="528"/>
      <c r="O817" s="526"/>
      <c r="P817" s="529">
        <v>46093.87</v>
      </c>
    </row>
    <row r="818" spans="1:16" x14ac:dyDescent="0.25">
      <c r="A818" s="530"/>
      <c r="B818" s="524" t="s">
        <v>1700</v>
      </c>
      <c r="C818" s="1247" t="s">
        <v>1701</v>
      </c>
      <c r="D818" s="1247"/>
      <c r="E818" s="1247"/>
      <c r="F818" s="1247"/>
      <c r="G818" s="1247"/>
      <c r="H818" s="525" t="s">
        <v>1244</v>
      </c>
      <c r="I818" s="527">
        <v>10.706</v>
      </c>
      <c r="J818" s="526"/>
      <c r="K818" s="537">
        <v>1.49884</v>
      </c>
      <c r="L818" s="538">
        <v>151.93</v>
      </c>
      <c r="M818" s="575">
        <v>1.2</v>
      </c>
      <c r="N818" s="534">
        <v>182.32</v>
      </c>
      <c r="O818" s="526"/>
      <c r="P818" s="529">
        <v>273.27</v>
      </c>
    </row>
    <row r="819" spans="1:16" x14ac:dyDescent="0.25">
      <c r="A819" s="530"/>
      <c r="B819" s="524" t="s">
        <v>1702</v>
      </c>
      <c r="C819" s="1247" t="s">
        <v>1703</v>
      </c>
      <c r="D819" s="1247"/>
      <c r="E819" s="1247"/>
      <c r="F819" s="1247"/>
      <c r="G819" s="1247"/>
      <c r="H819" s="525" t="s">
        <v>1575</v>
      </c>
      <c r="I819" s="543">
        <v>100</v>
      </c>
      <c r="J819" s="526"/>
      <c r="K819" s="543">
        <v>14</v>
      </c>
      <c r="L819" s="542">
        <v>2417.39</v>
      </c>
      <c r="M819" s="539">
        <v>1.0900000000000001</v>
      </c>
      <c r="N819" s="534">
        <v>2634.96</v>
      </c>
      <c r="O819" s="526"/>
      <c r="P819" s="529">
        <v>36889.440000000002</v>
      </c>
    </row>
    <row r="820" spans="1:16" x14ac:dyDescent="0.25">
      <c r="A820" s="530"/>
      <c r="B820" s="524" t="s">
        <v>1704</v>
      </c>
      <c r="C820" s="1247" t="s">
        <v>1705</v>
      </c>
      <c r="D820" s="1247"/>
      <c r="E820" s="1247"/>
      <c r="F820" s="1247"/>
      <c r="G820" s="1247"/>
      <c r="H820" s="525" t="s">
        <v>1575</v>
      </c>
      <c r="I820" s="543">
        <v>200</v>
      </c>
      <c r="J820" s="526"/>
      <c r="K820" s="543">
        <v>28</v>
      </c>
      <c r="L820" s="538">
        <v>279.8</v>
      </c>
      <c r="M820" s="539">
        <v>1.1399999999999999</v>
      </c>
      <c r="N820" s="534">
        <v>318.97000000000003</v>
      </c>
      <c r="O820" s="526"/>
      <c r="P820" s="529">
        <v>8931.16</v>
      </c>
    </row>
    <row r="821" spans="1:16" x14ac:dyDescent="0.25">
      <c r="A821" s="544" t="s">
        <v>1239</v>
      </c>
      <c r="B821" s="545" t="s">
        <v>1706</v>
      </c>
      <c r="C821" s="1250" t="s">
        <v>1707</v>
      </c>
      <c r="D821" s="1250"/>
      <c r="E821" s="1250"/>
      <c r="F821" s="1250"/>
      <c r="G821" s="1250"/>
      <c r="H821" s="546" t="s">
        <v>1575</v>
      </c>
      <c r="I821" s="547">
        <v>100</v>
      </c>
      <c r="J821" s="548"/>
      <c r="K821" s="547">
        <v>14</v>
      </c>
      <c r="L821" s="550"/>
      <c r="M821" s="548"/>
      <c r="N821" s="550"/>
      <c r="O821" s="548"/>
      <c r="P821" s="551"/>
    </row>
    <row r="822" spans="1:16" x14ac:dyDescent="0.25">
      <c r="A822" s="544" t="s">
        <v>1239</v>
      </c>
      <c r="B822" s="545" t="s">
        <v>1708</v>
      </c>
      <c r="C822" s="1250" t="s">
        <v>1709</v>
      </c>
      <c r="D822" s="1250"/>
      <c r="E822" s="1250"/>
      <c r="F822" s="1250"/>
      <c r="G822" s="1250"/>
      <c r="H822" s="546" t="s">
        <v>1575</v>
      </c>
      <c r="I822" s="547">
        <v>100</v>
      </c>
      <c r="J822" s="548"/>
      <c r="K822" s="547">
        <v>14</v>
      </c>
      <c r="L822" s="550"/>
      <c r="M822" s="548"/>
      <c r="N822" s="550"/>
      <c r="O822" s="548"/>
      <c r="P822" s="551"/>
    </row>
    <row r="823" spans="1:16" x14ac:dyDescent="0.25">
      <c r="A823" s="552"/>
      <c r="B823" s="553"/>
      <c r="C823" s="1248" t="s">
        <v>1154</v>
      </c>
      <c r="D823" s="1248"/>
      <c r="E823" s="1248"/>
      <c r="F823" s="1248"/>
      <c r="G823" s="1248"/>
      <c r="H823" s="516"/>
      <c r="I823" s="517"/>
      <c r="J823" s="517"/>
      <c r="K823" s="517"/>
      <c r="L823" s="520"/>
      <c r="M823" s="517"/>
      <c r="N823" s="554"/>
      <c r="O823" s="517"/>
      <c r="P823" s="555">
        <v>51525.85</v>
      </c>
    </row>
    <row r="824" spans="1:16" ht="22.5" x14ac:dyDescent="0.25">
      <c r="A824" s="540" t="s">
        <v>1807</v>
      </c>
      <c r="B824" s="524" t="s">
        <v>1710</v>
      </c>
      <c r="C824" s="1247" t="s">
        <v>1303</v>
      </c>
      <c r="D824" s="1247"/>
      <c r="E824" s="1247"/>
      <c r="F824" s="1247"/>
      <c r="G824" s="1247"/>
      <c r="H824" s="525" t="s">
        <v>1304</v>
      </c>
      <c r="I824" s="526"/>
      <c r="J824" s="526"/>
      <c r="K824" s="535">
        <v>0.13159999999999999</v>
      </c>
      <c r="L824" s="528"/>
      <c r="M824" s="526"/>
      <c r="N824" s="541">
        <v>155.02000000000001</v>
      </c>
      <c r="O824" s="543">
        <v>-1</v>
      </c>
      <c r="P824" s="573">
        <v>-20.399999999999999</v>
      </c>
    </row>
    <row r="825" spans="1:16" ht="22.5" x14ac:dyDescent="0.25">
      <c r="A825" s="540" t="s">
        <v>1808</v>
      </c>
      <c r="B825" s="524" t="s">
        <v>1711</v>
      </c>
      <c r="C825" s="1247" t="s">
        <v>1712</v>
      </c>
      <c r="D825" s="1247"/>
      <c r="E825" s="1247"/>
      <c r="F825" s="1247"/>
      <c r="G825" s="1247"/>
      <c r="H825" s="525" t="s">
        <v>1304</v>
      </c>
      <c r="I825" s="526"/>
      <c r="J825" s="526"/>
      <c r="K825" s="535">
        <v>0.13159999999999999</v>
      </c>
      <c r="L825" s="528"/>
      <c r="M825" s="526"/>
      <c r="N825" s="541">
        <v>368.84</v>
      </c>
      <c r="O825" s="526"/>
      <c r="P825" s="573">
        <v>48.54</v>
      </c>
    </row>
    <row r="826" spans="1:16" x14ac:dyDescent="0.25">
      <c r="A826" s="540"/>
      <c r="B826" s="524"/>
      <c r="C826" s="1247" t="s">
        <v>1155</v>
      </c>
      <c r="D826" s="1247"/>
      <c r="E826" s="1247"/>
      <c r="F826" s="1247"/>
      <c r="G826" s="1247"/>
      <c r="H826" s="525"/>
      <c r="I826" s="526"/>
      <c r="J826" s="526"/>
      <c r="K826" s="526"/>
      <c r="L826" s="528"/>
      <c r="M826" s="526"/>
      <c r="N826" s="528"/>
      <c r="O826" s="526"/>
      <c r="P826" s="529">
        <v>4188.99</v>
      </c>
    </row>
    <row r="827" spans="1:16" x14ac:dyDescent="0.25">
      <c r="A827" s="540"/>
      <c r="B827" s="524" t="s">
        <v>1295</v>
      </c>
      <c r="C827" s="1247" t="s">
        <v>1296</v>
      </c>
      <c r="D827" s="1247"/>
      <c r="E827" s="1247"/>
      <c r="F827" s="1247"/>
      <c r="G827" s="1247"/>
      <c r="H827" s="525" t="s">
        <v>1158</v>
      </c>
      <c r="I827" s="543">
        <v>147</v>
      </c>
      <c r="J827" s="526"/>
      <c r="K827" s="543">
        <v>147</v>
      </c>
      <c r="L827" s="528"/>
      <c r="M827" s="526"/>
      <c r="N827" s="528"/>
      <c r="O827" s="526"/>
      <c r="P827" s="529">
        <v>6157.82</v>
      </c>
    </row>
    <row r="828" spans="1:16" x14ac:dyDescent="0.25">
      <c r="A828" s="540"/>
      <c r="B828" s="524" t="s">
        <v>1297</v>
      </c>
      <c r="C828" s="1247" t="s">
        <v>1298</v>
      </c>
      <c r="D828" s="1247"/>
      <c r="E828" s="1247"/>
      <c r="F828" s="1247"/>
      <c r="G828" s="1247"/>
      <c r="H828" s="525" t="s">
        <v>1158</v>
      </c>
      <c r="I828" s="543">
        <v>134</v>
      </c>
      <c r="J828" s="526"/>
      <c r="K828" s="543">
        <v>134</v>
      </c>
      <c r="L828" s="528"/>
      <c r="M828" s="526"/>
      <c r="N828" s="528"/>
      <c r="O828" s="526"/>
      <c r="P828" s="529">
        <v>5613.25</v>
      </c>
    </row>
    <row r="829" spans="1:16" x14ac:dyDescent="0.25">
      <c r="A829" s="556"/>
      <c r="B829" s="557"/>
      <c r="C829" s="1248" t="s">
        <v>1161</v>
      </c>
      <c r="D829" s="1248"/>
      <c r="E829" s="1248"/>
      <c r="F829" s="1248"/>
      <c r="G829" s="1248"/>
      <c r="H829" s="516"/>
      <c r="I829" s="517"/>
      <c r="J829" s="517"/>
      <c r="K829" s="517"/>
      <c r="L829" s="520"/>
      <c r="M829" s="517"/>
      <c r="N829" s="554">
        <v>452321.86</v>
      </c>
      <c r="O829" s="517"/>
      <c r="P829" s="555">
        <v>63325.06</v>
      </c>
    </row>
    <row r="830" spans="1:16" x14ac:dyDescent="0.25">
      <c r="A830" s="558"/>
      <c r="B830" s="559"/>
      <c r="C830" s="559"/>
      <c r="D830" s="559"/>
      <c r="E830" s="559"/>
      <c r="F830" s="559"/>
      <c r="G830" s="559"/>
      <c r="H830" s="560"/>
      <c r="I830" s="561"/>
      <c r="J830" s="561"/>
      <c r="K830" s="561"/>
      <c r="L830" s="562"/>
      <c r="M830" s="561"/>
      <c r="N830" s="562"/>
      <c r="O830" s="561"/>
      <c r="P830" s="563"/>
    </row>
    <row r="831" spans="1:16" ht="22.5" x14ac:dyDescent="0.25">
      <c r="A831" s="514" t="s">
        <v>1593</v>
      </c>
      <c r="B831" s="515" t="s">
        <v>1713</v>
      </c>
      <c r="C831" s="1249" t="s">
        <v>1714</v>
      </c>
      <c r="D831" s="1249"/>
      <c r="E831" s="1249"/>
      <c r="F831" s="1249"/>
      <c r="G831" s="1249"/>
      <c r="H831" s="516" t="s">
        <v>1715</v>
      </c>
      <c r="I831" s="517">
        <v>0.28671999999999997</v>
      </c>
      <c r="J831" s="518">
        <v>1</v>
      </c>
      <c r="K831" s="590">
        <v>0.28671999999999997</v>
      </c>
      <c r="L831" s="520"/>
      <c r="M831" s="517"/>
      <c r="N831" s="564">
        <v>152834.25</v>
      </c>
      <c r="O831" s="517"/>
      <c r="P831" s="555">
        <v>43820.639999999999</v>
      </c>
    </row>
    <row r="832" spans="1:16" x14ac:dyDescent="0.25">
      <c r="A832" s="556"/>
      <c r="B832" s="557"/>
      <c r="C832" s="1248" t="s">
        <v>1161</v>
      </c>
      <c r="D832" s="1248"/>
      <c r="E832" s="1248"/>
      <c r="F832" s="1248"/>
      <c r="G832" s="1248"/>
      <c r="H832" s="516"/>
      <c r="I832" s="517"/>
      <c r="J832" s="517"/>
      <c r="K832" s="517"/>
      <c r="L832" s="520"/>
      <c r="M832" s="517"/>
      <c r="N832" s="520"/>
      <c r="O832" s="517"/>
      <c r="P832" s="555">
        <v>43820.639999999999</v>
      </c>
    </row>
    <row r="833" spans="1:16" x14ac:dyDescent="0.25">
      <c r="A833" s="558"/>
      <c r="B833" s="559"/>
      <c r="C833" s="559"/>
      <c r="D833" s="559"/>
      <c r="E833" s="559"/>
      <c r="F833" s="559"/>
      <c r="G833" s="559"/>
      <c r="H833" s="560"/>
      <c r="I833" s="561"/>
      <c r="J833" s="561"/>
      <c r="K833" s="561"/>
      <c r="L833" s="562"/>
      <c r="M833" s="561"/>
      <c r="N833" s="562"/>
      <c r="O833" s="561"/>
      <c r="P833" s="563"/>
    </row>
    <row r="834" spans="1:16" x14ac:dyDescent="0.25">
      <c r="A834" s="514" t="s">
        <v>1598</v>
      </c>
      <c r="B834" s="515" t="s">
        <v>1716</v>
      </c>
      <c r="C834" s="1249" t="s">
        <v>1717</v>
      </c>
      <c r="D834" s="1249"/>
      <c r="E834" s="1249"/>
      <c r="F834" s="1249"/>
      <c r="G834" s="1249"/>
      <c r="H834" s="516" t="s">
        <v>1575</v>
      </c>
      <c r="I834" s="517">
        <v>14</v>
      </c>
      <c r="J834" s="518">
        <v>1</v>
      </c>
      <c r="K834" s="518">
        <v>14</v>
      </c>
      <c r="L834" s="520"/>
      <c r="M834" s="517"/>
      <c r="N834" s="564">
        <v>1319.34</v>
      </c>
      <c r="O834" s="517"/>
      <c r="P834" s="555">
        <v>18470.759999999998</v>
      </c>
    </row>
    <row r="835" spans="1:16" x14ac:dyDescent="0.25">
      <c r="A835" s="540" t="s">
        <v>1598</v>
      </c>
      <c r="B835" s="524" t="s">
        <v>1716</v>
      </c>
      <c r="C835" s="1247" t="s">
        <v>1718</v>
      </c>
      <c r="D835" s="1247"/>
      <c r="E835" s="1247"/>
      <c r="F835" s="1247"/>
      <c r="G835" s="1247"/>
      <c r="H835" s="525" t="s">
        <v>1575</v>
      </c>
      <c r="I835" s="543">
        <v>14</v>
      </c>
      <c r="J835" s="526"/>
      <c r="K835" s="543">
        <v>14</v>
      </c>
      <c r="L835" s="534">
        <v>1108.69</v>
      </c>
      <c r="M835" s="536">
        <v>1.19</v>
      </c>
      <c r="N835" s="534">
        <v>1319.34</v>
      </c>
      <c r="O835" s="526"/>
      <c r="P835" s="529">
        <v>18470.759999999998</v>
      </c>
    </row>
    <row r="836" spans="1:16" ht="22.5" x14ac:dyDescent="0.25">
      <c r="A836" s="540" t="s">
        <v>1809</v>
      </c>
      <c r="B836" s="524" t="s">
        <v>1719</v>
      </c>
      <c r="C836" s="1247" t="s">
        <v>1303</v>
      </c>
      <c r="D836" s="1247"/>
      <c r="E836" s="1247"/>
      <c r="F836" s="1247"/>
      <c r="G836" s="1247"/>
      <c r="H836" s="525" t="s">
        <v>1304</v>
      </c>
      <c r="I836" s="526"/>
      <c r="J836" s="526"/>
      <c r="K836" s="535">
        <v>0.1295</v>
      </c>
      <c r="L836" s="528"/>
      <c r="M836" s="526"/>
      <c r="N836" s="541">
        <v>155.02000000000001</v>
      </c>
      <c r="O836" s="543">
        <v>-1</v>
      </c>
      <c r="P836" s="573">
        <v>-20.079999999999998</v>
      </c>
    </row>
    <row r="837" spans="1:16" ht="22.5" x14ac:dyDescent="0.25">
      <c r="A837" s="540" t="s">
        <v>1810</v>
      </c>
      <c r="B837" s="524" t="s">
        <v>1720</v>
      </c>
      <c r="C837" s="1247" t="s">
        <v>1721</v>
      </c>
      <c r="D837" s="1247"/>
      <c r="E837" s="1247"/>
      <c r="F837" s="1247"/>
      <c r="G837" s="1247"/>
      <c r="H837" s="525" t="s">
        <v>1304</v>
      </c>
      <c r="I837" s="526"/>
      <c r="J837" s="526"/>
      <c r="K837" s="535">
        <v>0.1295</v>
      </c>
      <c r="L837" s="528"/>
      <c r="M837" s="526"/>
      <c r="N837" s="541">
        <v>349.75</v>
      </c>
      <c r="O837" s="526"/>
      <c r="P837" s="573">
        <v>45.29</v>
      </c>
    </row>
    <row r="838" spans="1:16" x14ac:dyDescent="0.25">
      <c r="A838" s="556"/>
      <c r="B838" s="557"/>
      <c r="C838" s="1248" t="s">
        <v>1161</v>
      </c>
      <c r="D838" s="1248"/>
      <c r="E838" s="1248"/>
      <c r="F838" s="1248"/>
      <c r="G838" s="1248"/>
      <c r="H838" s="516"/>
      <c r="I838" s="517"/>
      <c r="J838" s="517"/>
      <c r="K838" s="517"/>
      <c r="L838" s="520"/>
      <c r="M838" s="517"/>
      <c r="N838" s="520"/>
      <c r="O838" s="517"/>
      <c r="P838" s="555">
        <v>18495.97</v>
      </c>
    </row>
    <row r="839" spans="1:16" x14ac:dyDescent="0.25">
      <c r="A839" s="558"/>
      <c r="B839" s="559"/>
      <c r="C839" s="559"/>
      <c r="D839" s="559"/>
      <c r="E839" s="559"/>
      <c r="F839" s="559"/>
      <c r="G839" s="559"/>
      <c r="H839" s="560"/>
      <c r="I839" s="561"/>
      <c r="J839" s="561"/>
      <c r="K839" s="561"/>
      <c r="L839" s="562"/>
      <c r="M839" s="561"/>
      <c r="N839" s="562"/>
      <c r="O839" s="561"/>
      <c r="P839" s="563"/>
    </row>
    <row r="840" spans="1:16" x14ac:dyDescent="0.25">
      <c r="A840" s="514" t="s">
        <v>1599</v>
      </c>
      <c r="B840" s="515" t="s">
        <v>1757</v>
      </c>
      <c r="C840" s="1249" t="s">
        <v>1758</v>
      </c>
      <c r="D840" s="1249"/>
      <c r="E840" s="1249"/>
      <c r="F840" s="1249"/>
      <c r="G840" s="1249"/>
      <c r="H840" s="516" t="s">
        <v>1697</v>
      </c>
      <c r="I840" s="517">
        <v>0.01</v>
      </c>
      <c r="J840" s="518">
        <v>1</v>
      </c>
      <c r="K840" s="570">
        <v>0.01</v>
      </c>
      <c r="L840" s="520"/>
      <c r="M840" s="517"/>
      <c r="N840" s="521"/>
      <c r="O840" s="517"/>
      <c r="P840" s="522"/>
    </row>
    <row r="841" spans="1:16" x14ac:dyDescent="0.25">
      <c r="A841" s="523"/>
      <c r="B841" s="524" t="s">
        <v>23</v>
      </c>
      <c r="C841" s="1247" t="s">
        <v>1203</v>
      </c>
      <c r="D841" s="1247"/>
      <c r="E841" s="1247"/>
      <c r="F841" s="1247"/>
      <c r="G841" s="1247"/>
      <c r="H841" s="525" t="s">
        <v>1148</v>
      </c>
      <c r="I841" s="526"/>
      <c r="J841" s="526"/>
      <c r="K841" s="536">
        <v>0.69</v>
      </c>
      <c r="L841" s="528"/>
      <c r="M841" s="526"/>
      <c r="N841" s="528"/>
      <c r="O841" s="526"/>
      <c r="P841" s="573">
        <v>199.38</v>
      </c>
    </row>
    <row r="842" spans="1:16" x14ac:dyDescent="0.25">
      <c r="A842" s="530"/>
      <c r="B842" s="524" t="s">
        <v>1482</v>
      </c>
      <c r="C842" s="1247" t="s">
        <v>1483</v>
      </c>
      <c r="D842" s="1247"/>
      <c r="E842" s="1247"/>
      <c r="F842" s="1247"/>
      <c r="G842" s="1247"/>
      <c r="H842" s="525" t="s">
        <v>1148</v>
      </c>
      <c r="I842" s="543">
        <v>69</v>
      </c>
      <c r="J842" s="526"/>
      <c r="K842" s="536">
        <v>0.69</v>
      </c>
      <c r="L842" s="532"/>
      <c r="M842" s="533"/>
      <c r="N842" s="534">
        <v>288.95999999999998</v>
      </c>
      <c r="O842" s="526"/>
      <c r="P842" s="529">
        <v>199.38</v>
      </c>
    </row>
    <row r="843" spans="1:16" x14ac:dyDescent="0.25">
      <c r="A843" s="523"/>
      <c r="B843" s="524" t="s">
        <v>36</v>
      </c>
      <c r="C843" s="1247" t="s">
        <v>134</v>
      </c>
      <c r="D843" s="1247"/>
      <c r="E843" s="1247"/>
      <c r="F843" s="1247"/>
      <c r="G843" s="1247"/>
      <c r="H843" s="525"/>
      <c r="I843" s="526"/>
      <c r="J843" s="526"/>
      <c r="K843" s="526"/>
      <c r="L843" s="528"/>
      <c r="M843" s="526"/>
      <c r="N843" s="528"/>
      <c r="O843" s="526"/>
      <c r="P843" s="573">
        <v>34.880000000000003</v>
      </c>
    </row>
    <row r="844" spans="1:16" x14ac:dyDescent="0.25">
      <c r="A844" s="530"/>
      <c r="B844" s="524" t="s">
        <v>1759</v>
      </c>
      <c r="C844" s="1247" t="s">
        <v>1760</v>
      </c>
      <c r="D844" s="1247"/>
      <c r="E844" s="1247"/>
      <c r="F844" s="1247"/>
      <c r="G844" s="1247"/>
      <c r="H844" s="525" t="s">
        <v>1164</v>
      </c>
      <c r="I844" s="527">
        <v>4.8000000000000001E-2</v>
      </c>
      <c r="J844" s="526"/>
      <c r="K844" s="537">
        <v>4.8000000000000001E-4</v>
      </c>
      <c r="L844" s="542">
        <v>55898.18</v>
      </c>
      <c r="M844" s="575">
        <v>1.3</v>
      </c>
      <c r="N844" s="534">
        <v>72667.63</v>
      </c>
      <c r="O844" s="526"/>
      <c r="P844" s="529">
        <v>34.880000000000003</v>
      </c>
    </row>
    <row r="845" spans="1:16" x14ac:dyDescent="0.25">
      <c r="A845" s="544" t="s">
        <v>1239</v>
      </c>
      <c r="B845" s="545" t="s">
        <v>1706</v>
      </c>
      <c r="C845" s="1250" t="s">
        <v>1707</v>
      </c>
      <c r="D845" s="1250"/>
      <c r="E845" s="1250"/>
      <c r="F845" s="1250"/>
      <c r="G845" s="1250"/>
      <c r="H845" s="546" t="s">
        <v>1575</v>
      </c>
      <c r="I845" s="547">
        <v>100</v>
      </c>
      <c r="J845" s="548"/>
      <c r="K845" s="547">
        <v>1</v>
      </c>
      <c r="L845" s="550"/>
      <c r="M845" s="548"/>
      <c r="N845" s="550"/>
      <c r="O845" s="548"/>
      <c r="P845" s="551"/>
    </row>
    <row r="846" spans="1:16" x14ac:dyDescent="0.25">
      <c r="A846" s="552"/>
      <c r="B846" s="553"/>
      <c r="C846" s="1248" t="s">
        <v>1154</v>
      </c>
      <c r="D846" s="1248"/>
      <c r="E846" s="1248"/>
      <c r="F846" s="1248"/>
      <c r="G846" s="1248"/>
      <c r="H846" s="516"/>
      <c r="I846" s="517"/>
      <c r="J846" s="517"/>
      <c r="K846" s="517"/>
      <c r="L846" s="520"/>
      <c r="M846" s="517"/>
      <c r="N846" s="554"/>
      <c r="O846" s="517"/>
      <c r="P846" s="555">
        <v>234.26</v>
      </c>
    </row>
    <row r="847" spans="1:16" x14ac:dyDescent="0.25">
      <c r="A847" s="540"/>
      <c r="B847" s="524"/>
      <c r="C847" s="1247" t="s">
        <v>1155</v>
      </c>
      <c r="D847" s="1247"/>
      <c r="E847" s="1247"/>
      <c r="F847" s="1247"/>
      <c r="G847" s="1247"/>
      <c r="H847" s="525"/>
      <c r="I847" s="526"/>
      <c r="J847" s="526"/>
      <c r="K847" s="526"/>
      <c r="L847" s="528"/>
      <c r="M847" s="526"/>
      <c r="N847" s="528"/>
      <c r="O847" s="526"/>
      <c r="P847" s="573">
        <v>199.38</v>
      </c>
    </row>
    <row r="848" spans="1:16" x14ac:dyDescent="0.25">
      <c r="A848" s="540"/>
      <c r="B848" s="524" t="s">
        <v>1295</v>
      </c>
      <c r="C848" s="1247" t="s">
        <v>1296</v>
      </c>
      <c r="D848" s="1247"/>
      <c r="E848" s="1247"/>
      <c r="F848" s="1247"/>
      <c r="G848" s="1247"/>
      <c r="H848" s="525" t="s">
        <v>1158</v>
      </c>
      <c r="I848" s="543">
        <v>147</v>
      </c>
      <c r="J848" s="526"/>
      <c r="K848" s="543">
        <v>147</v>
      </c>
      <c r="L848" s="528"/>
      <c r="M848" s="526"/>
      <c r="N848" s="528"/>
      <c r="O848" s="526"/>
      <c r="P848" s="573">
        <v>293.08999999999997</v>
      </c>
    </row>
    <row r="849" spans="1:16" x14ac:dyDescent="0.25">
      <c r="A849" s="540"/>
      <c r="B849" s="524" t="s">
        <v>1297</v>
      </c>
      <c r="C849" s="1247" t="s">
        <v>1298</v>
      </c>
      <c r="D849" s="1247"/>
      <c r="E849" s="1247"/>
      <c r="F849" s="1247"/>
      <c r="G849" s="1247"/>
      <c r="H849" s="525" t="s">
        <v>1158</v>
      </c>
      <c r="I849" s="543">
        <v>134</v>
      </c>
      <c r="J849" s="526"/>
      <c r="K849" s="543">
        <v>134</v>
      </c>
      <c r="L849" s="528"/>
      <c r="M849" s="526"/>
      <c r="N849" s="528"/>
      <c r="O849" s="526"/>
      <c r="P849" s="573">
        <v>267.17</v>
      </c>
    </row>
    <row r="850" spans="1:16" x14ac:dyDescent="0.25">
      <c r="A850" s="556"/>
      <c r="B850" s="557"/>
      <c r="C850" s="1248" t="s">
        <v>1161</v>
      </c>
      <c r="D850" s="1248"/>
      <c r="E850" s="1248"/>
      <c r="F850" s="1248"/>
      <c r="G850" s="1248"/>
      <c r="H850" s="516"/>
      <c r="I850" s="517"/>
      <c r="J850" s="517"/>
      <c r="K850" s="517"/>
      <c r="L850" s="520"/>
      <c r="M850" s="517"/>
      <c r="N850" s="554">
        <v>79452</v>
      </c>
      <c r="O850" s="517"/>
      <c r="P850" s="612">
        <v>794.52</v>
      </c>
    </row>
    <row r="851" spans="1:16" x14ac:dyDescent="0.25">
      <c r="A851" s="558"/>
      <c r="B851" s="559"/>
      <c r="C851" s="559"/>
      <c r="D851" s="559"/>
      <c r="E851" s="559"/>
      <c r="F851" s="559"/>
      <c r="G851" s="559"/>
      <c r="H851" s="560"/>
      <c r="I851" s="561"/>
      <c r="J851" s="561"/>
      <c r="K851" s="561"/>
      <c r="L851" s="562"/>
      <c r="M851" s="561"/>
      <c r="N851" s="562"/>
      <c r="O851" s="561"/>
      <c r="P851" s="563"/>
    </row>
    <row r="852" spans="1:16" x14ac:dyDescent="0.25">
      <c r="A852" s="514" t="s">
        <v>1602</v>
      </c>
      <c r="B852" s="515" t="s">
        <v>1716</v>
      </c>
      <c r="C852" s="1249" t="s">
        <v>1717</v>
      </c>
      <c r="D852" s="1249"/>
      <c r="E852" s="1249"/>
      <c r="F852" s="1249"/>
      <c r="G852" s="1249"/>
      <c r="H852" s="516" t="s">
        <v>1575</v>
      </c>
      <c r="I852" s="517">
        <v>1</v>
      </c>
      <c r="J852" s="518">
        <v>1</v>
      </c>
      <c r="K852" s="518">
        <v>1</v>
      </c>
      <c r="L852" s="520"/>
      <c r="M852" s="517"/>
      <c r="N852" s="564">
        <v>1319.34</v>
      </c>
      <c r="O852" s="517"/>
      <c r="P852" s="555">
        <v>1319.34</v>
      </c>
    </row>
    <row r="853" spans="1:16" x14ac:dyDescent="0.25">
      <c r="A853" s="540" t="s">
        <v>1602</v>
      </c>
      <c r="B853" s="524" t="s">
        <v>1716</v>
      </c>
      <c r="C853" s="1247" t="s">
        <v>1718</v>
      </c>
      <c r="D853" s="1247"/>
      <c r="E853" s="1247"/>
      <c r="F853" s="1247"/>
      <c r="G853" s="1247"/>
      <c r="H853" s="525" t="s">
        <v>1575</v>
      </c>
      <c r="I853" s="543">
        <v>1</v>
      </c>
      <c r="J853" s="526"/>
      <c r="K853" s="543">
        <v>1</v>
      </c>
      <c r="L853" s="534">
        <v>1108.69</v>
      </c>
      <c r="M853" s="536">
        <v>1.19</v>
      </c>
      <c r="N853" s="534">
        <v>1319.34</v>
      </c>
      <c r="O853" s="526"/>
      <c r="P853" s="529">
        <v>1319.34</v>
      </c>
    </row>
    <row r="854" spans="1:16" ht="22.5" x14ac:dyDescent="0.25">
      <c r="A854" s="540" t="s">
        <v>1811</v>
      </c>
      <c r="B854" s="524" t="s">
        <v>1719</v>
      </c>
      <c r="C854" s="1247" t="s">
        <v>1303</v>
      </c>
      <c r="D854" s="1247"/>
      <c r="E854" s="1247"/>
      <c r="F854" s="1247"/>
      <c r="G854" s="1247"/>
      <c r="H854" s="525" t="s">
        <v>1304</v>
      </c>
      <c r="I854" s="526"/>
      <c r="J854" s="526"/>
      <c r="K854" s="535">
        <v>2.8999999999999998E-3</v>
      </c>
      <c r="L854" s="528"/>
      <c r="M854" s="526"/>
      <c r="N854" s="541">
        <v>155.02000000000001</v>
      </c>
      <c r="O854" s="543">
        <v>-1</v>
      </c>
      <c r="P854" s="573">
        <v>-0.45</v>
      </c>
    </row>
    <row r="855" spans="1:16" ht="22.5" x14ac:dyDescent="0.25">
      <c r="A855" s="540" t="s">
        <v>1812</v>
      </c>
      <c r="B855" s="524" t="s">
        <v>1720</v>
      </c>
      <c r="C855" s="1247" t="s">
        <v>1721</v>
      </c>
      <c r="D855" s="1247"/>
      <c r="E855" s="1247"/>
      <c r="F855" s="1247"/>
      <c r="G855" s="1247"/>
      <c r="H855" s="525" t="s">
        <v>1304</v>
      </c>
      <c r="I855" s="526"/>
      <c r="J855" s="526"/>
      <c r="K855" s="535">
        <v>2.8999999999999998E-3</v>
      </c>
      <c r="L855" s="528"/>
      <c r="M855" s="526"/>
      <c r="N855" s="541">
        <v>349.75</v>
      </c>
      <c r="O855" s="526"/>
      <c r="P855" s="573">
        <v>1.01</v>
      </c>
    </row>
    <row r="856" spans="1:16" x14ac:dyDescent="0.25">
      <c r="A856" s="556"/>
      <c r="B856" s="557"/>
      <c r="C856" s="1248" t="s">
        <v>1161</v>
      </c>
      <c r="D856" s="1248"/>
      <c r="E856" s="1248"/>
      <c r="F856" s="1248"/>
      <c r="G856" s="1248"/>
      <c r="H856" s="516"/>
      <c r="I856" s="517"/>
      <c r="J856" s="517"/>
      <c r="K856" s="517"/>
      <c r="L856" s="520"/>
      <c r="M856" s="517"/>
      <c r="N856" s="520"/>
      <c r="O856" s="517"/>
      <c r="P856" s="555">
        <v>1319.9</v>
      </c>
    </row>
    <row r="857" spans="1:16" x14ac:dyDescent="0.25">
      <c r="A857" s="558"/>
      <c r="B857" s="559"/>
      <c r="C857" s="559"/>
      <c r="D857" s="559"/>
      <c r="E857" s="559"/>
      <c r="F857" s="559"/>
      <c r="G857" s="559"/>
      <c r="H857" s="560"/>
      <c r="I857" s="561"/>
      <c r="J857" s="561"/>
      <c r="K857" s="561"/>
      <c r="L857" s="562"/>
      <c r="M857" s="561"/>
      <c r="N857" s="562"/>
      <c r="O857" s="561"/>
      <c r="P857" s="563"/>
    </row>
    <row r="858" spans="1:16" x14ac:dyDescent="0.25">
      <c r="A858" s="514" t="s">
        <v>1605</v>
      </c>
      <c r="B858" s="515" t="s">
        <v>1695</v>
      </c>
      <c r="C858" s="1249" t="s">
        <v>1696</v>
      </c>
      <c r="D858" s="1249"/>
      <c r="E858" s="1249"/>
      <c r="F858" s="1249"/>
      <c r="G858" s="1249"/>
      <c r="H858" s="516" t="s">
        <v>1697</v>
      </c>
      <c r="I858" s="517">
        <v>0.27</v>
      </c>
      <c r="J858" s="518">
        <v>1</v>
      </c>
      <c r="K858" s="570">
        <v>0.27</v>
      </c>
      <c r="L858" s="520"/>
      <c r="M858" s="517"/>
      <c r="N858" s="521"/>
      <c r="O858" s="517"/>
      <c r="P858" s="522"/>
    </row>
    <row r="859" spans="1:16" x14ac:dyDescent="0.25">
      <c r="A859" s="523"/>
      <c r="B859" s="524" t="s">
        <v>23</v>
      </c>
      <c r="C859" s="1247" t="s">
        <v>1203</v>
      </c>
      <c r="D859" s="1247"/>
      <c r="E859" s="1247"/>
      <c r="F859" s="1247"/>
      <c r="G859" s="1247"/>
      <c r="H859" s="525" t="s">
        <v>1148</v>
      </c>
      <c r="I859" s="526"/>
      <c r="J859" s="526"/>
      <c r="K859" s="535">
        <v>25.693200000000001</v>
      </c>
      <c r="L859" s="528"/>
      <c r="M859" s="526"/>
      <c r="N859" s="528"/>
      <c r="O859" s="526"/>
      <c r="P859" s="529">
        <v>7112.13</v>
      </c>
    </row>
    <row r="860" spans="1:16" x14ac:dyDescent="0.25">
      <c r="A860" s="530"/>
      <c r="B860" s="524" t="s">
        <v>1285</v>
      </c>
      <c r="C860" s="1247" t="s">
        <v>1286</v>
      </c>
      <c r="D860" s="1247"/>
      <c r="E860" s="1247"/>
      <c r="F860" s="1247"/>
      <c r="G860" s="1247"/>
      <c r="H860" s="525" t="s">
        <v>1148</v>
      </c>
      <c r="I860" s="536">
        <v>95.16</v>
      </c>
      <c r="J860" s="526"/>
      <c r="K860" s="535">
        <v>25.693200000000001</v>
      </c>
      <c r="L860" s="532"/>
      <c r="M860" s="533"/>
      <c r="N860" s="534">
        <v>276.81</v>
      </c>
      <c r="O860" s="526"/>
      <c r="P860" s="529">
        <v>7112.13</v>
      </c>
    </row>
    <row r="861" spans="1:16" x14ac:dyDescent="0.25">
      <c r="A861" s="523"/>
      <c r="B861" s="524" t="s">
        <v>28</v>
      </c>
      <c r="C861" s="1247" t="s">
        <v>132</v>
      </c>
      <c r="D861" s="1247"/>
      <c r="E861" s="1247"/>
      <c r="F861" s="1247"/>
      <c r="G861" s="1247"/>
      <c r="H861" s="525"/>
      <c r="I861" s="526"/>
      <c r="J861" s="526"/>
      <c r="K861" s="526"/>
      <c r="L861" s="528"/>
      <c r="M861" s="526"/>
      <c r="N861" s="528"/>
      <c r="O861" s="526"/>
      <c r="P861" s="529">
        <v>2397.21</v>
      </c>
    </row>
    <row r="862" spans="1:16" x14ac:dyDescent="0.25">
      <c r="A862" s="523"/>
      <c r="B862" s="524"/>
      <c r="C862" s="1247" t="s">
        <v>1147</v>
      </c>
      <c r="D862" s="1247"/>
      <c r="E862" s="1247"/>
      <c r="F862" s="1247"/>
      <c r="G862" s="1247"/>
      <c r="H862" s="525" t="s">
        <v>1148</v>
      </c>
      <c r="I862" s="526"/>
      <c r="J862" s="526"/>
      <c r="K862" s="535">
        <v>2.9133</v>
      </c>
      <c r="L862" s="528"/>
      <c r="M862" s="526"/>
      <c r="N862" s="528"/>
      <c r="O862" s="526"/>
      <c r="P862" s="573">
        <v>966.63</v>
      </c>
    </row>
    <row r="863" spans="1:16" x14ac:dyDescent="0.25">
      <c r="A863" s="530"/>
      <c r="B863" s="524" t="s">
        <v>1698</v>
      </c>
      <c r="C863" s="1247" t="s">
        <v>1699</v>
      </c>
      <c r="D863" s="1247"/>
      <c r="E863" s="1247"/>
      <c r="F863" s="1247"/>
      <c r="G863" s="1247"/>
      <c r="H863" s="525" t="s">
        <v>1151</v>
      </c>
      <c r="I863" s="543">
        <v>9</v>
      </c>
      <c r="J863" s="526"/>
      <c r="K863" s="536">
        <v>2.4300000000000002</v>
      </c>
      <c r="L863" s="538">
        <v>647.30999999999995</v>
      </c>
      <c r="M863" s="539">
        <v>1.24</v>
      </c>
      <c r="N863" s="534">
        <v>802.66</v>
      </c>
      <c r="O863" s="526"/>
      <c r="P863" s="529">
        <v>1950.46</v>
      </c>
    </row>
    <row r="864" spans="1:16" x14ac:dyDescent="0.25">
      <c r="A864" s="540"/>
      <c r="B864" s="524" t="s">
        <v>1208</v>
      </c>
      <c r="C864" s="1247" t="s">
        <v>1209</v>
      </c>
      <c r="D864" s="1247"/>
      <c r="E864" s="1247"/>
      <c r="F864" s="1247"/>
      <c r="G864" s="1247"/>
      <c r="H864" s="525" t="s">
        <v>1148</v>
      </c>
      <c r="I864" s="543">
        <v>9</v>
      </c>
      <c r="J864" s="526"/>
      <c r="K864" s="536">
        <v>2.4300000000000002</v>
      </c>
      <c r="L864" s="528"/>
      <c r="M864" s="526"/>
      <c r="N864" s="541">
        <v>325.38</v>
      </c>
      <c r="O864" s="526"/>
      <c r="P864" s="573">
        <v>790.67</v>
      </c>
    </row>
    <row r="865" spans="1:16" x14ac:dyDescent="0.25">
      <c r="A865" s="530"/>
      <c r="B865" s="524" t="s">
        <v>1443</v>
      </c>
      <c r="C865" s="1247" t="s">
        <v>1444</v>
      </c>
      <c r="D865" s="1247"/>
      <c r="E865" s="1247"/>
      <c r="F865" s="1247"/>
      <c r="G865" s="1247"/>
      <c r="H865" s="525" t="s">
        <v>1151</v>
      </c>
      <c r="I865" s="536">
        <v>0.62</v>
      </c>
      <c r="J865" s="526"/>
      <c r="K865" s="535">
        <v>0.16739999999999999</v>
      </c>
      <c r="L865" s="532"/>
      <c r="M865" s="533"/>
      <c r="N865" s="534">
        <v>1550.39</v>
      </c>
      <c r="O865" s="526"/>
      <c r="P865" s="529">
        <v>259.54000000000002</v>
      </c>
    </row>
    <row r="866" spans="1:16" x14ac:dyDescent="0.25">
      <c r="A866" s="540"/>
      <c r="B866" s="524" t="s">
        <v>1152</v>
      </c>
      <c r="C866" s="1247" t="s">
        <v>1153</v>
      </c>
      <c r="D866" s="1247"/>
      <c r="E866" s="1247"/>
      <c r="F866" s="1247"/>
      <c r="G866" s="1247"/>
      <c r="H866" s="525" t="s">
        <v>1148</v>
      </c>
      <c r="I866" s="536">
        <v>0.62</v>
      </c>
      <c r="J866" s="526"/>
      <c r="K866" s="535">
        <v>0.16739999999999999</v>
      </c>
      <c r="L866" s="528"/>
      <c r="M866" s="526"/>
      <c r="N866" s="541">
        <v>437.08</v>
      </c>
      <c r="O866" s="526"/>
      <c r="P866" s="573">
        <v>73.17</v>
      </c>
    </row>
    <row r="867" spans="1:16" x14ac:dyDescent="0.25">
      <c r="A867" s="530"/>
      <c r="B867" s="524" t="s">
        <v>1445</v>
      </c>
      <c r="C867" s="1247" t="s">
        <v>1446</v>
      </c>
      <c r="D867" s="1247"/>
      <c r="E867" s="1247"/>
      <c r="F867" s="1247"/>
      <c r="G867" s="1247"/>
      <c r="H867" s="525" t="s">
        <v>1151</v>
      </c>
      <c r="I867" s="536">
        <v>1.17</v>
      </c>
      <c r="J867" s="526"/>
      <c r="K867" s="535">
        <v>0.31590000000000001</v>
      </c>
      <c r="L867" s="538">
        <v>477.92</v>
      </c>
      <c r="M867" s="539">
        <v>1.24</v>
      </c>
      <c r="N867" s="534">
        <v>592.62</v>
      </c>
      <c r="O867" s="526"/>
      <c r="P867" s="529">
        <v>187.21</v>
      </c>
    </row>
    <row r="868" spans="1:16" x14ac:dyDescent="0.25">
      <c r="A868" s="540"/>
      <c r="B868" s="524" t="s">
        <v>1208</v>
      </c>
      <c r="C868" s="1247" t="s">
        <v>1209</v>
      </c>
      <c r="D868" s="1247"/>
      <c r="E868" s="1247"/>
      <c r="F868" s="1247"/>
      <c r="G868" s="1247"/>
      <c r="H868" s="525" t="s">
        <v>1148</v>
      </c>
      <c r="I868" s="536">
        <v>1.17</v>
      </c>
      <c r="J868" s="526"/>
      <c r="K868" s="535">
        <v>0.31590000000000001</v>
      </c>
      <c r="L868" s="528"/>
      <c r="M868" s="526"/>
      <c r="N868" s="541">
        <v>325.38</v>
      </c>
      <c r="O868" s="526"/>
      <c r="P868" s="573">
        <v>102.79</v>
      </c>
    </row>
    <row r="869" spans="1:16" x14ac:dyDescent="0.25">
      <c r="A869" s="523"/>
      <c r="B869" s="524" t="s">
        <v>36</v>
      </c>
      <c r="C869" s="1247" t="s">
        <v>134</v>
      </c>
      <c r="D869" s="1247"/>
      <c r="E869" s="1247"/>
      <c r="F869" s="1247"/>
      <c r="G869" s="1247"/>
      <c r="H869" s="525"/>
      <c r="I869" s="526"/>
      <c r="J869" s="526"/>
      <c r="K869" s="526"/>
      <c r="L869" s="528"/>
      <c r="M869" s="526"/>
      <c r="N869" s="528"/>
      <c r="O869" s="526"/>
      <c r="P869" s="529">
        <v>88895.32</v>
      </c>
    </row>
    <row r="870" spans="1:16" x14ac:dyDescent="0.25">
      <c r="A870" s="530"/>
      <c r="B870" s="524" t="s">
        <v>1700</v>
      </c>
      <c r="C870" s="1247" t="s">
        <v>1701</v>
      </c>
      <c r="D870" s="1247"/>
      <c r="E870" s="1247"/>
      <c r="F870" s="1247"/>
      <c r="G870" s="1247"/>
      <c r="H870" s="525" t="s">
        <v>1244</v>
      </c>
      <c r="I870" s="527">
        <v>10.706</v>
      </c>
      <c r="J870" s="526"/>
      <c r="K870" s="537">
        <v>2.8906200000000002</v>
      </c>
      <c r="L870" s="538">
        <v>151.93</v>
      </c>
      <c r="M870" s="575">
        <v>1.2</v>
      </c>
      <c r="N870" s="534">
        <v>182.32</v>
      </c>
      <c r="O870" s="526"/>
      <c r="P870" s="529">
        <v>527.02</v>
      </c>
    </row>
    <row r="871" spans="1:16" x14ac:dyDescent="0.25">
      <c r="A871" s="530"/>
      <c r="B871" s="524" t="s">
        <v>1702</v>
      </c>
      <c r="C871" s="1247" t="s">
        <v>1703</v>
      </c>
      <c r="D871" s="1247"/>
      <c r="E871" s="1247"/>
      <c r="F871" s="1247"/>
      <c r="G871" s="1247"/>
      <c r="H871" s="525" t="s">
        <v>1575</v>
      </c>
      <c r="I871" s="543">
        <v>100</v>
      </c>
      <c r="J871" s="526"/>
      <c r="K871" s="543">
        <v>27</v>
      </c>
      <c r="L871" s="542">
        <v>2417.39</v>
      </c>
      <c r="M871" s="539">
        <v>1.0900000000000001</v>
      </c>
      <c r="N871" s="534">
        <v>2634.96</v>
      </c>
      <c r="O871" s="526"/>
      <c r="P871" s="529">
        <v>71143.92</v>
      </c>
    </row>
    <row r="872" spans="1:16" x14ac:dyDescent="0.25">
      <c r="A872" s="530"/>
      <c r="B872" s="524" t="s">
        <v>1704</v>
      </c>
      <c r="C872" s="1247" t="s">
        <v>1705</v>
      </c>
      <c r="D872" s="1247"/>
      <c r="E872" s="1247"/>
      <c r="F872" s="1247"/>
      <c r="G872" s="1247"/>
      <c r="H872" s="525" t="s">
        <v>1575</v>
      </c>
      <c r="I872" s="543">
        <v>200</v>
      </c>
      <c r="J872" s="526"/>
      <c r="K872" s="543">
        <v>54</v>
      </c>
      <c r="L872" s="538">
        <v>279.8</v>
      </c>
      <c r="M872" s="539">
        <v>1.1399999999999999</v>
      </c>
      <c r="N872" s="534">
        <v>318.97000000000003</v>
      </c>
      <c r="O872" s="526"/>
      <c r="P872" s="529">
        <v>17224.38</v>
      </c>
    </row>
    <row r="873" spans="1:16" x14ac:dyDescent="0.25">
      <c r="A873" s="544" t="s">
        <v>1239</v>
      </c>
      <c r="B873" s="545" t="s">
        <v>1706</v>
      </c>
      <c r="C873" s="1250" t="s">
        <v>1707</v>
      </c>
      <c r="D873" s="1250"/>
      <c r="E873" s="1250"/>
      <c r="F873" s="1250"/>
      <c r="G873" s="1250"/>
      <c r="H873" s="546" t="s">
        <v>1575</v>
      </c>
      <c r="I873" s="547">
        <v>100</v>
      </c>
      <c r="J873" s="548"/>
      <c r="K873" s="547">
        <v>27</v>
      </c>
      <c r="L873" s="550"/>
      <c r="M873" s="548"/>
      <c r="N873" s="550"/>
      <c r="O873" s="548"/>
      <c r="P873" s="551"/>
    </row>
    <row r="874" spans="1:16" x14ac:dyDescent="0.25">
      <c r="A874" s="544" t="s">
        <v>1239</v>
      </c>
      <c r="B874" s="545" t="s">
        <v>1708</v>
      </c>
      <c r="C874" s="1250" t="s">
        <v>1709</v>
      </c>
      <c r="D874" s="1250"/>
      <c r="E874" s="1250"/>
      <c r="F874" s="1250"/>
      <c r="G874" s="1250"/>
      <c r="H874" s="546" t="s">
        <v>1575</v>
      </c>
      <c r="I874" s="547">
        <v>100</v>
      </c>
      <c r="J874" s="548"/>
      <c r="K874" s="547">
        <v>27</v>
      </c>
      <c r="L874" s="550"/>
      <c r="M874" s="548"/>
      <c r="N874" s="550"/>
      <c r="O874" s="548"/>
      <c r="P874" s="551"/>
    </row>
    <row r="875" spans="1:16" x14ac:dyDescent="0.25">
      <c r="A875" s="552"/>
      <c r="B875" s="553"/>
      <c r="C875" s="1248" t="s">
        <v>1154</v>
      </c>
      <c r="D875" s="1248"/>
      <c r="E875" s="1248"/>
      <c r="F875" s="1248"/>
      <c r="G875" s="1248"/>
      <c r="H875" s="516"/>
      <c r="I875" s="517"/>
      <c r="J875" s="517"/>
      <c r="K875" s="517"/>
      <c r="L875" s="520"/>
      <c r="M875" s="517"/>
      <c r="N875" s="554"/>
      <c r="O875" s="517"/>
      <c r="P875" s="555">
        <v>99371.29</v>
      </c>
    </row>
    <row r="876" spans="1:16" ht="22.5" x14ac:dyDescent="0.25">
      <c r="A876" s="540" t="s">
        <v>1606</v>
      </c>
      <c r="B876" s="524" t="s">
        <v>1710</v>
      </c>
      <c r="C876" s="1247" t="s">
        <v>1303</v>
      </c>
      <c r="D876" s="1247"/>
      <c r="E876" s="1247"/>
      <c r="F876" s="1247"/>
      <c r="G876" s="1247"/>
      <c r="H876" s="525" t="s">
        <v>1304</v>
      </c>
      <c r="I876" s="526"/>
      <c r="J876" s="526"/>
      <c r="K876" s="535">
        <v>0.25380000000000003</v>
      </c>
      <c r="L876" s="528"/>
      <c r="M876" s="526"/>
      <c r="N876" s="541">
        <v>155.02000000000001</v>
      </c>
      <c r="O876" s="543">
        <v>-1</v>
      </c>
      <c r="P876" s="573">
        <v>-39.340000000000003</v>
      </c>
    </row>
    <row r="877" spans="1:16" ht="22.5" x14ac:dyDescent="0.25">
      <c r="A877" s="540" t="s">
        <v>1607</v>
      </c>
      <c r="B877" s="524" t="s">
        <v>1711</v>
      </c>
      <c r="C877" s="1247" t="s">
        <v>1712</v>
      </c>
      <c r="D877" s="1247"/>
      <c r="E877" s="1247"/>
      <c r="F877" s="1247"/>
      <c r="G877" s="1247"/>
      <c r="H877" s="525" t="s">
        <v>1304</v>
      </c>
      <c r="I877" s="526"/>
      <c r="J877" s="526"/>
      <c r="K877" s="535">
        <v>0.25380000000000003</v>
      </c>
      <c r="L877" s="528"/>
      <c r="M877" s="526"/>
      <c r="N877" s="541">
        <v>368.84</v>
      </c>
      <c r="O877" s="526"/>
      <c r="P877" s="573">
        <v>93.61</v>
      </c>
    </row>
    <row r="878" spans="1:16" x14ac:dyDescent="0.25">
      <c r="A878" s="540"/>
      <c r="B878" s="524"/>
      <c r="C878" s="1247" t="s">
        <v>1155</v>
      </c>
      <c r="D878" s="1247"/>
      <c r="E878" s="1247"/>
      <c r="F878" s="1247"/>
      <c r="G878" s="1247"/>
      <c r="H878" s="525"/>
      <c r="I878" s="526"/>
      <c r="J878" s="526"/>
      <c r="K878" s="526"/>
      <c r="L878" s="528"/>
      <c r="M878" s="526"/>
      <c r="N878" s="528"/>
      <c r="O878" s="526"/>
      <c r="P878" s="529">
        <v>8078.76</v>
      </c>
    </row>
    <row r="879" spans="1:16" x14ac:dyDescent="0.25">
      <c r="A879" s="540"/>
      <c r="B879" s="524" t="s">
        <v>1295</v>
      </c>
      <c r="C879" s="1247" t="s">
        <v>1296</v>
      </c>
      <c r="D879" s="1247"/>
      <c r="E879" s="1247"/>
      <c r="F879" s="1247"/>
      <c r="G879" s="1247"/>
      <c r="H879" s="525" t="s">
        <v>1158</v>
      </c>
      <c r="I879" s="543">
        <v>147</v>
      </c>
      <c r="J879" s="526"/>
      <c r="K879" s="543">
        <v>147</v>
      </c>
      <c r="L879" s="528"/>
      <c r="M879" s="526"/>
      <c r="N879" s="528"/>
      <c r="O879" s="526"/>
      <c r="P879" s="529">
        <v>11875.78</v>
      </c>
    </row>
    <row r="880" spans="1:16" x14ac:dyDescent="0.25">
      <c r="A880" s="540"/>
      <c r="B880" s="524" t="s">
        <v>1297</v>
      </c>
      <c r="C880" s="1247" t="s">
        <v>1298</v>
      </c>
      <c r="D880" s="1247"/>
      <c r="E880" s="1247"/>
      <c r="F880" s="1247"/>
      <c r="G880" s="1247"/>
      <c r="H880" s="525" t="s">
        <v>1158</v>
      </c>
      <c r="I880" s="543">
        <v>134</v>
      </c>
      <c r="J880" s="526"/>
      <c r="K880" s="543">
        <v>134</v>
      </c>
      <c r="L880" s="528"/>
      <c r="M880" s="526"/>
      <c r="N880" s="528"/>
      <c r="O880" s="526"/>
      <c r="P880" s="529">
        <v>10825.54</v>
      </c>
    </row>
    <row r="881" spans="1:16" x14ac:dyDescent="0.25">
      <c r="A881" s="556"/>
      <c r="B881" s="557"/>
      <c r="C881" s="1248" t="s">
        <v>1161</v>
      </c>
      <c r="D881" s="1248"/>
      <c r="E881" s="1248"/>
      <c r="F881" s="1248"/>
      <c r="G881" s="1248"/>
      <c r="H881" s="516"/>
      <c r="I881" s="517"/>
      <c r="J881" s="517"/>
      <c r="K881" s="517"/>
      <c r="L881" s="520"/>
      <c r="M881" s="517"/>
      <c r="N881" s="554">
        <v>452321.78</v>
      </c>
      <c r="O881" s="517"/>
      <c r="P881" s="555">
        <v>122126.88</v>
      </c>
    </row>
    <row r="882" spans="1:16" x14ac:dyDescent="0.25">
      <c r="A882" s="558"/>
      <c r="B882" s="559"/>
      <c r="C882" s="559"/>
      <c r="D882" s="559"/>
      <c r="E882" s="559"/>
      <c r="F882" s="559"/>
      <c r="G882" s="559"/>
      <c r="H882" s="560"/>
      <c r="I882" s="561"/>
      <c r="J882" s="561"/>
      <c r="K882" s="561"/>
      <c r="L882" s="562"/>
      <c r="M882" s="561"/>
      <c r="N882" s="562"/>
      <c r="O882" s="561"/>
      <c r="P882" s="563"/>
    </row>
    <row r="883" spans="1:16" ht="22.5" x14ac:dyDescent="0.25">
      <c r="A883" s="514" t="s">
        <v>1608</v>
      </c>
      <c r="B883" s="515" t="s">
        <v>1713</v>
      </c>
      <c r="C883" s="1249" t="s">
        <v>1714</v>
      </c>
      <c r="D883" s="1249"/>
      <c r="E883" s="1249"/>
      <c r="F883" s="1249"/>
      <c r="G883" s="1249"/>
      <c r="H883" s="516" t="s">
        <v>1715</v>
      </c>
      <c r="I883" s="517">
        <v>0.58752000000000004</v>
      </c>
      <c r="J883" s="518">
        <v>1</v>
      </c>
      <c r="K883" s="590">
        <v>0.58752000000000004</v>
      </c>
      <c r="L883" s="520"/>
      <c r="M883" s="517"/>
      <c r="N883" s="564">
        <v>152834.25</v>
      </c>
      <c r="O883" s="517"/>
      <c r="P883" s="555">
        <v>89793.18</v>
      </c>
    </row>
    <row r="884" spans="1:16" x14ac:dyDescent="0.25">
      <c r="A884" s="556"/>
      <c r="B884" s="557"/>
      <c r="C884" s="1248" t="s">
        <v>1161</v>
      </c>
      <c r="D884" s="1248"/>
      <c r="E884" s="1248"/>
      <c r="F884" s="1248"/>
      <c r="G884" s="1248"/>
      <c r="H884" s="516"/>
      <c r="I884" s="517"/>
      <c r="J884" s="517"/>
      <c r="K884" s="517"/>
      <c r="L884" s="520"/>
      <c r="M884" s="517"/>
      <c r="N884" s="520"/>
      <c r="O884" s="517"/>
      <c r="P884" s="555">
        <v>89793.18</v>
      </c>
    </row>
    <row r="885" spans="1:16" x14ac:dyDescent="0.25">
      <c r="A885" s="558"/>
      <c r="B885" s="559"/>
      <c r="C885" s="559"/>
      <c r="D885" s="559"/>
      <c r="E885" s="559"/>
      <c r="F885" s="559"/>
      <c r="G885" s="559"/>
      <c r="H885" s="560"/>
      <c r="I885" s="561"/>
      <c r="J885" s="561"/>
      <c r="K885" s="561"/>
      <c r="L885" s="562"/>
      <c r="M885" s="561"/>
      <c r="N885" s="562"/>
      <c r="O885" s="561"/>
      <c r="P885" s="563"/>
    </row>
    <row r="886" spans="1:16" x14ac:dyDescent="0.25">
      <c r="A886" s="514" t="s">
        <v>1609</v>
      </c>
      <c r="B886" s="515" t="s">
        <v>1813</v>
      </c>
      <c r="C886" s="1249" t="s">
        <v>1814</v>
      </c>
      <c r="D886" s="1249"/>
      <c r="E886" s="1249"/>
      <c r="F886" s="1249"/>
      <c r="G886" s="1249"/>
      <c r="H886" s="516" t="s">
        <v>1575</v>
      </c>
      <c r="I886" s="517">
        <v>27</v>
      </c>
      <c r="J886" s="518">
        <v>1</v>
      </c>
      <c r="K886" s="518">
        <v>27</v>
      </c>
      <c r="L886" s="520"/>
      <c r="M886" s="517"/>
      <c r="N886" s="564">
        <v>1520.8</v>
      </c>
      <c r="O886" s="517"/>
      <c r="P886" s="555">
        <v>41061.599999999999</v>
      </c>
    </row>
    <row r="887" spans="1:16" x14ac:dyDescent="0.25">
      <c r="A887" s="540" t="s">
        <v>1609</v>
      </c>
      <c r="B887" s="524" t="s">
        <v>1813</v>
      </c>
      <c r="C887" s="1247" t="s">
        <v>1815</v>
      </c>
      <c r="D887" s="1247"/>
      <c r="E887" s="1247"/>
      <c r="F887" s="1247"/>
      <c r="G887" s="1247"/>
      <c r="H887" s="525" t="s">
        <v>1575</v>
      </c>
      <c r="I887" s="543">
        <v>27</v>
      </c>
      <c r="J887" s="526"/>
      <c r="K887" s="543">
        <v>27</v>
      </c>
      <c r="L887" s="534">
        <v>1277.98</v>
      </c>
      <c r="M887" s="536">
        <v>1.19</v>
      </c>
      <c r="N887" s="534">
        <v>1520.8</v>
      </c>
      <c r="O887" s="526"/>
      <c r="P887" s="529">
        <v>41061.599999999999</v>
      </c>
    </row>
    <row r="888" spans="1:16" ht="22.5" x14ac:dyDescent="0.25">
      <c r="A888" s="540" t="s">
        <v>1610</v>
      </c>
      <c r="B888" s="524" t="s">
        <v>1816</v>
      </c>
      <c r="C888" s="1247" t="s">
        <v>1303</v>
      </c>
      <c r="D888" s="1247"/>
      <c r="E888" s="1247"/>
      <c r="F888" s="1247"/>
      <c r="G888" s="1247"/>
      <c r="H888" s="525" t="s">
        <v>1304</v>
      </c>
      <c r="I888" s="526"/>
      <c r="J888" s="526"/>
      <c r="K888" s="527">
        <v>0.104</v>
      </c>
      <c r="L888" s="528"/>
      <c r="M888" s="526"/>
      <c r="N888" s="541">
        <v>155.02000000000001</v>
      </c>
      <c r="O888" s="543">
        <v>-1</v>
      </c>
      <c r="P888" s="573">
        <v>-16.12</v>
      </c>
    </row>
    <row r="889" spans="1:16" ht="22.5" x14ac:dyDescent="0.25">
      <c r="A889" s="540" t="s">
        <v>1611</v>
      </c>
      <c r="B889" s="524" t="s">
        <v>1817</v>
      </c>
      <c r="C889" s="1247" t="s">
        <v>1721</v>
      </c>
      <c r="D889" s="1247"/>
      <c r="E889" s="1247"/>
      <c r="F889" s="1247"/>
      <c r="G889" s="1247"/>
      <c r="H889" s="525" t="s">
        <v>1304</v>
      </c>
      <c r="I889" s="526"/>
      <c r="J889" s="526"/>
      <c r="K889" s="527">
        <v>0.104</v>
      </c>
      <c r="L889" s="528"/>
      <c r="M889" s="526"/>
      <c r="N889" s="541">
        <v>349.75</v>
      </c>
      <c r="O889" s="526"/>
      <c r="P889" s="573">
        <v>36.369999999999997</v>
      </c>
    </row>
    <row r="890" spans="1:16" x14ac:dyDescent="0.25">
      <c r="A890" s="556"/>
      <c r="B890" s="557"/>
      <c r="C890" s="1248" t="s">
        <v>1161</v>
      </c>
      <c r="D890" s="1248"/>
      <c r="E890" s="1248"/>
      <c r="F890" s="1248"/>
      <c r="G890" s="1248"/>
      <c r="H890" s="516"/>
      <c r="I890" s="517"/>
      <c r="J890" s="517"/>
      <c r="K890" s="517"/>
      <c r="L890" s="520"/>
      <c r="M890" s="517"/>
      <c r="N890" s="520"/>
      <c r="O890" s="517"/>
      <c r="P890" s="555">
        <v>41081.85</v>
      </c>
    </row>
    <row r="891" spans="1:16" x14ac:dyDescent="0.25">
      <c r="A891" s="558"/>
      <c r="B891" s="559"/>
      <c r="C891" s="559"/>
      <c r="D891" s="559"/>
      <c r="E891" s="559"/>
      <c r="F891" s="559"/>
      <c r="G891" s="559"/>
      <c r="H891" s="560"/>
      <c r="I891" s="561"/>
      <c r="J891" s="561"/>
      <c r="K891" s="561"/>
      <c r="L891" s="562"/>
      <c r="M891" s="561"/>
      <c r="N891" s="562"/>
      <c r="O891" s="561"/>
      <c r="P891" s="563"/>
    </row>
    <row r="892" spans="1:16" x14ac:dyDescent="0.25">
      <c r="A892" s="514" t="s">
        <v>1612</v>
      </c>
      <c r="B892" s="515" t="s">
        <v>1757</v>
      </c>
      <c r="C892" s="1249" t="s">
        <v>1758</v>
      </c>
      <c r="D892" s="1249"/>
      <c r="E892" s="1249"/>
      <c r="F892" s="1249"/>
      <c r="G892" s="1249"/>
      <c r="H892" s="516" t="s">
        <v>1697</v>
      </c>
      <c r="I892" s="517">
        <v>0.28999999999999998</v>
      </c>
      <c r="J892" s="518">
        <v>1</v>
      </c>
      <c r="K892" s="570">
        <v>0.28999999999999998</v>
      </c>
      <c r="L892" s="520"/>
      <c r="M892" s="517"/>
      <c r="N892" s="521"/>
      <c r="O892" s="517"/>
      <c r="P892" s="522"/>
    </row>
    <row r="893" spans="1:16" x14ac:dyDescent="0.25">
      <c r="A893" s="523"/>
      <c r="B893" s="524" t="s">
        <v>23</v>
      </c>
      <c r="C893" s="1247" t="s">
        <v>1203</v>
      </c>
      <c r="D893" s="1247"/>
      <c r="E893" s="1247"/>
      <c r="F893" s="1247"/>
      <c r="G893" s="1247"/>
      <c r="H893" s="525" t="s">
        <v>1148</v>
      </c>
      <c r="I893" s="526"/>
      <c r="J893" s="526"/>
      <c r="K893" s="536">
        <v>20.010000000000002</v>
      </c>
      <c r="L893" s="528"/>
      <c r="M893" s="526"/>
      <c r="N893" s="528"/>
      <c r="O893" s="526"/>
      <c r="P893" s="529">
        <v>5782.09</v>
      </c>
    </row>
    <row r="894" spans="1:16" x14ac:dyDescent="0.25">
      <c r="A894" s="530"/>
      <c r="B894" s="524" t="s">
        <v>1482</v>
      </c>
      <c r="C894" s="1247" t="s">
        <v>1483</v>
      </c>
      <c r="D894" s="1247"/>
      <c r="E894" s="1247"/>
      <c r="F894" s="1247"/>
      <c r="G894" s="1247"/>
      <c r="H894" s="525" t="s">
        <v>1148</v>
      </c>
      <c r="I894" s="543">
        <v>69</v>
      </c>
      <c r="J894" s="526"/>
      <c r="K894" s="536">
        <v>20.010000000000002</v>
      </c>
      <c r="L894" s="532"/>
      <c r="M894" s="533"/>
      <c r="N894" s="534">
        <v>288.95999999999998</v>
      </c>
      <c r="O894" s="526"/>
      <c r="P894" s="529">
        <v>5782.09</v>
      </c>
    </row>
    <row r="895" spans="1:16" x14ac:dyDescent="0.25">
      <c r="A895" s="523"/>
      <c r="B895" s="524" t="s">
        <v>36</v>
      </c>
      <c r="C895" s="1247" t="s">
        <v>134</v>
      </c>
      <c r="D895" s="1247"/>
      <c r="E895" s="1247"/>
      <c r="F895" s="1247"/>
      <c r="G895" s="1247"/>
      <c r="H895" s="525"/>
      <c r="I895" s="526"/>
      <c r="J895" s="526"/>
      <c r="K895" s="526"/>
      <c r="L895" s="528"/>
      <c r="M895" s="526"/>
      <c r="N895" s="528"/>
      <c r="O895" s="526"/>
      <c r="P895" s="529">
        <v>1011.53</v>
      </c>
    </row>
    <row r="896" spans="1:16" x14ac:dyDescent="0.25">
      <c r="A896" s="530"/>
      <c r="B896" s="524" t="s">
        <v>1759</v>
      </c>
      <c r="C896" s="1247" t="s">
        <v>1760</v>
      </c>
      <c r="D896" s="1247"/>
      <c r="E896" s="1247"/>
      <c r="F896" s="1247"/>
      <c r="G896" s="1247"/>
      <c r="H896" s="525" t="s">
        <v>1164</v>
      </c>
      <c r="I896" s="527">
        <v>4.8000000000000001E-2</v>
      </c>
      <c r="J896" s="526"/>
      <c r="K896" s="537">
        <v>1.392E-2</v>
      </c>
      <c r="L896" s="542">
        <v>55898.18</v>
      </c>
      <c r="M896" s="575">
        <v>1.3</v>
      </c>
      <c r="N896" s="534">
        <v>72667.63</v>
      </c>
      <c r="O896" s="526"/>
      <c r="P896" s="529">
        <v>1011.53</v>
      </c>
    </row>
    <row r="897" spans="1:16" x14ac:dyDescent="0.25">
      <c r="A897" s="544" t="s">
        <v>1239</v>
      </c>
      <c r="B897" s="545" t="s">
        <v>1706</v>
      </c>
      <c r="C897" s="1250" t="s">
        <v>1707</v>
      </c>
      <c r="D897" s="1250"/>
      <c r="E897" s="1250"/>
      <c r="F897" s="1250"/>
      <c r="G897" s="1250"/>
      <c r="H897" s="546" t="s">
        <v>1575</v>
      </c>
      <c r="I897" s="547">
        <v>100</v>
      </c>
      <c r="J897" s="548"/>
      <c r="K897" s="547">
        <v>29</v>
      </c>
      <c r="L897" s="550"/>
      <c r="M897" s="548"/>
      <c r="N897" s="550"/>
      <c r="O897" s="548"/>
      <c r="P897" s="551"/>
    </row>
    <row r="898" spans="1:16" x14ac:dyDescent="0.25">
      <c r="A898" s="552"/>
      <c r="B898" s="553"/>
      <c r="C898" s="1248" t="s">
        <v>1154</v>
      </c>
      <c r="D898" s="1248"/>
      <c r="E898" s="1248"/>
      <c r="F898" s="1248"/>
      <c r="G898" s="1248"/>
      <c r="H898" s="516"/>
      <c r="I898" s="517"/>
      <c r="J898" s="517"/>
      <c r="K898" s="517"/>
      <c r="L898" s="520"/>
      <c r="M898" s="517"/>
      <c r="N898" s="554"/>
      <c r="O898" s="517"/>
      <c r="P898" s="555">
        <v>6793.62</v>
      </c>
    </row>
    <row r="899" spans="1:16" x14ac:dyDescent="0.25">
      <c r="A899" s="540"/>
      <c r="B899" s="524"/>
      <c r="C899" s="1247" t="s">
        <v>1155</v>
      </c>
      <c r="D899" s="1247"/>
      <c r="E899" s="1247"/>
      <c r="F899" s="1247"/>
      <c r="G899" s="1247"/>
      <c r="H899" s="525"/>
      <c r="I899" s="526"/>
      <c r="J899" s="526"/>
      <c r="K899" s="526"/>
      <c r="L899" s="528"/>
      <c r="M899" s="526"/>
      <c r="N899" s="528"/>
      <c r="O899" s="526"/>
      <c r="P899" s="529">
        <v>5782.09</v>
      </c>
    </row>
    <row r="900" spans="1:16" x14ac:dyDescent="0.25">
      <c r="A900" s="540"/>
      <c r="B900" s="524" t="s">
        <v>1295</v>
      </c>
      <c r="C900" s="1247" t="s">
        <v>1296</v>
      </c>
      <c r="D900" s="1247"/>
      <c r="E900" s="1247"/>
      <c r="F900" s="1247"/>
      <c r="G900" s="1247"/>
      <c r="H900" s="525" t="s">
        <v>1158</v>
      </c>
      <c r="I900" s="543">
        <v>147</v>
      </c>
      <c r="J900" s="526"/>
      <c r="K900" s="543">
        <v>147</v>
      </c>
      <c r="L900" s="528"/>
      <c r="M900" s="526"/>
      <c r="N900" s="528"/>
      <c r="O900" s="526"/>
      <c r="P900" s="529">
        <v>8499.67</v>
      </c>
    </row>
    <row r="901" spans="1:16" x14ac:dyDescent="0.25">
      <c r="A901" s="540"/>
      <c r="B901" s="524" t="s">
        <v>1297</v>
      </c>
      <c r="C901" s="1247" t="s">
        <v>1298</v>
      </c>
      <c r="D901" s="1247"/>
      <c r="E901" s="1247"/>
      <c r="F901" s="1247"/>
      <c r="G901" s="1247"/>
      <c r="H901" s="525" t="s">
        <v>1158</v>
      </c>
      <c r="I901" s="543">
        <v>134</v>
      </c>
      <c r="J901" s="526"/>
      <c r="K901" s="543">
        <v>134</v>
      </c>
      <c r="L901" s="528"/>
      <c r="M901" s="526"/>
      <c r="N901" s="528"/>
      <c r="O901" s="526"/>
      <c r="P901" s="529">
        <v>7748</v>
      </c>
    </row>
    <row r="902" spans="1:16" x14ac:dyDescent="0.25">
      <c r="A902" s="556"/>
      <c r="B902" s="557"/>
      <c r="C902" s="1248" t="s">
        <v>1161</v>
      </c>
      <c r="D902" s="1248"/>
      <c r="E902" s="1248"/>
      <c r="F902" s="1248"/>
      <c r="G902" s="1248"/>
      <c r="H902" s="516"/>
      <c r="I902" s="517"/>
      <c r="J902" s="517"/>
      <c r="K902" s="517"/>
      <c r="L902" s="520"/>
      <c r="M902" s="517"/>
      <c r="N902" s="554">
        <v>79452.72</v>
      </c>
      <c r="O902" s="517"/>
      <c r="P902" s="555">
        <v>23041.29</v>
      </c>
    </row>
    <row r="903" spans="1:16" x14ac:dyDescent="0.25">
      <c r="A903" s="558"/>
      <c r="B903" s="559"/>
      <c r="C903" s="559"/>
      <c r="D903" s="559"/>
      <c r="E903" s="559"/>
      <c r="F903" s="559"/>
      <c r="G903" s="559"/>
      <c r="H903" s="560"/>
      <c r="I903" s="561"/>
      <c r="J903" s="561"/>
      <c r="K903" s="561"/>
      <c r="L903" s="562"/>
      <c r="M903" s="561"/>
      <c r="N903" s="562"/>
      <c r="O903" s="561"/>
      <c r="P903" s="563"/>
    </row>
    <row r="904" spans="1:16" x14ac:dyDescent="0.25">
      <c r="A904" s="514" t="s">
        <v>1615</v>
      </c>
      <c r="B904" s="515" t="s">
        <v>1813</v>
      </c>
      <c r="C904" s="1249" t="s">
        <v>1814</v>
      </c>
      <c r="D904" s="1249"/>
      <c r="E904" s="1249"/>
      <c r="F904" s="1249"/>
      <c r="G904" s="1249"/>
      <c r="H904" s="516" t="s">
        <v>1575</v>
      </c>
      <c r="I904" s="517">
        <v>29</v>
      </c>
      <c r="J904" s="518">
        <v>1</v>
      </c>
      <c r="K904" s="518">
        <v>29</v>
      </c>
      <c r="L904" s="520"/>
      <c r="M904" s="517"/>
      <c r="N904" s="564">
        <v>1520.8</v>
      </c>
      <c r="O904" s="517"/>
      <c r="P904" s="555">
        <v>44103.199999999997</v>
      </c>
    </row>
    <row r="905" spans="1:16" x14ac:dyDescent="0.25">
      <c r="A905" s="540" t="s">
        <v>1615</v>
      </c>
      <c r="B905" s="524" t="s">
        <v>1813</v>
      </c>
      <c r="C905" s="1247" t="s">
        <v>1815</v>
      </c>
      <c r="D905" s="1247"/>
      <c r="E905" s="1247"/>
      <c r="F905" s="1247"/>
      <c r="G905" s="1247"/>
      <c r="H905" s="525" t="s">
        <v>1575</v>
      </c>
      <c r="I905" s="543">
        <v>29</v>
      </c>
      <c r="J905" s="526"/>
      <c r="K905" s="543">
        <v>29</v>
      </c>
      <c r="L905" s="534">
        <v>1277.98</v>
      </c>
      <c r="M905" s="536">
        <v>1.19</v>
      </c>
      <c r="N905" s="534">
        <v>1520.8</v>
      </c>
      <c r="O905" s="526"/>
      <c r="P905" s="529">
        <v>44103.199999999997</v>
      </c>
    </row>
    <row r="906" spans="1:16" ht="22.5" x14ac:dyDescent="0.25">
      <c r="A906" s="540" t="s">
        <v>1616</v>
      </c>
      <c r="B906" s="524" t="s">
        <v>1816</v>
      </c>
      <c r="C906" s="1247" t="s">
        <v>1303</v>
      </c>
      <c r="D906" s="1247"/>
      <c r="E906" s="1247"/>
      <c r="F906" s="1247"/>
      <c r="G906" s="1247"/>
      <c r="H906" s="525" t="s">
        <v>1304</v>
      </c>
      <c r="I906" s="526"/>
      <c r="J906" s="526"/>
      <c r="K906" s="535">
        <v>0.11169999999999999</v>
      </c>
      <c r="L906" s="528"/>
      <c r="M906" s="526"/>
      <c r="N906" s="541">
        <v>155.02000000000001</v>
      </c>
      <c r="O906" s="543">
        <v>-1</v>
      </c>
      <c r="P906" s="573">
        <v>-17.32</v>
      </c>
    </row>
    <row r="907" spans="1:16" ht="22.5" x14ac:dyDescent="0.25">
      <c r="A907" s="540" t="s">
        <v>1617</v>
      </c>
      <c r="B907" s="524" t="s">
        <v>1817</v>
      </c>
      <c r="C907" s="1247" t="s">
        <v>1721</v>
      </c>
      <c r="D907" s="1247"/>
      <c r="E907" s="1247"/>
      <c r="F907" s="1247"/>
      <c r="G907" s="1247"/>
      <c r="H907" s="525" t="s">
        <v>1304</v>
      </c>
      <c r="I907" s="526"/>
      <c r="J907" s="526"/>
      <c r="K907" s="535">
        <v>0.11169999999999999</v>
      </c>
      <c r="L907" s="528"/>
      <c r="M907" s="526"/>
      <c r="N907" s="541">
        <v>349.75</v>
      </c>
      <c r="O907" s="526"/>
      <c r="P907" s="573">
        <v>39.07</v>
      </c>
    </row>
    <row r="908" spans="1:16" x14ac:dyDescent="0.25">
      <c r="A908" s="556"/>
      <c r="B908" s="557"/>
      <c r="C908" s="1248" t="s">
        <v>1161</v>
      </c>
      <c r="D908" s="1248"/>
      <c r="E908" s="1248"/>
      <c r="F908" s="1248"/>
      <c r="G908" s="1248"/>
      <c r="H908" s="516"/>
      <c r="I908" s="517"/>
      <c r="J908" s="517"/>
      <c r="K908" s="517"/>
      <c r="L908" s="520"/>
      <c r="M908" s="517"/>
      <c r="N908" s="520"/>
      <c r="O908" s="517"/>
      <c r="P908" s="555">
        <v>44124.95</v>
      </c>
    </row>
    <row r="909" spans="1:16" x14ac:dyDescent="0.25">
      <c r="A909" s="558"/>
      <c r="B909" s="559"/>
      <c r="C909" s="559"/>
      <c r="D909" s="559"/>
      <c r="E909" s="559"/>
      <c r="F909" s="559"/>
      <c r="G909" s="559"/>
      <c r="H909" s="560"/>
      <c r="I909" s="561"/>
      <c r="J909" s="561"/>
      <c r="K909" s="561"/>
      <c r="L909" s="562"/>
      <c r="M909" s="561"/>
      <c r="N909" s="562"/>
      <c r="O909" s="561"/>
      <c r="P909" s="563"/>
    </row>
    <row r="910" spans="1:16" x14ac:dyDescent="0.25">
      <c r="A910" s="514" t="s">
        <v>1619</v>
      </c>
      <c r="B910" s="515" t="s">
        <v>1695</v>
      </c>
      <c r="C910" s="1249" t="s">
        <v>1696</v>
      </c>
      <c r="D910" s="1249"/>
      <c r="E910" s="1249"/>
      <c r="F910" s="1249"/>
      <c r="G910" s="1249"/>
      <c r="H910" s="516" t="s">
        <v>1697</v>
      </c>
      <c r="I910" s="517">
        <v>0.8</v>
      </c>
      <c r="J910" s="518">
        <v>1</v>
      </c>
      <c r="K910" s="571">
        <v>0.8</v>
      </c>
      <c r="L910" s="520"/>
      <c r="M910" s="517"/>
      <c r="N910" s="521"/>
      <c r="O910" s="517"/>
      <c r="P910" s="522"/>
    </row>
    <row r="911" spans="1:16" x14ac:dyDescent="0.25">
      <c r="A911" s="523"/>
      <c r="B911" s="524" t="s">
        <v>23</v>
      </c>
      <c r="C911" s="1247" t="s">
        <v>1203</v>
      </c>
      <c r="D911" s="1247"/>
      <c r="E911" s="1247"/>
      <c r="F911" s="1247"/>
      <c r="G911" s="1247"/>
      <c r="H911" s="525" t="s">
        <v>1148</v>
      </c>
      <c r="I911" s="526"/>
      <c r="J911" s="526"/>
      <c r="K911" s="527">
        <v>76.128</v>
      </c>
      <c r="L911" s="528"/>
      <c r="M911" s="526"/>
      <c r="N911" s="528"/>
      <c r="O911" s="526"/>
      <c r="P911" s="529">
        <v>21072.99</v>
      </c>
    </row>
    <row r="912" spans="1:16" x14ac:dyDescent="0.25">
      <c r="A912" s="530"/>
      <c r="B912" s="524" t="s">
        <v>1285</v>
      </c>
      <c r="C912" s="1247" t="s">
        <v>1286</v>
      </c>
      <c r="D912" s="1247"/>
      <c r="E912" s="1247"/>
      <c r="F912" s="1247"/>
      <c r="G912" s="1247"/>
      <c r="H912" s="525" t="s">
        <v>1148</v>
      </c>
      <c r="I912" s="536">
        <v>95.16</v>
      </c>
      <c r="J912" s="526"/>
      <c r="K912" s="527">
        <v>76.128</v>
      </c>
      <c r="L912" s="532"/>
      <c r="M912" s="533"/>
      <c r="N912" s="534">
        <v>276.81</v>
      </c>
      <c r="O912" s="526"/>
      <c r="P912" s="529">
        <v>21072.99</v>
      </c>
    </row>
    <row r="913" spans="1:16" x14ac:dyDescent="0.25">
      <c r="A913" s="523"/>
      <c r="B913" s="524" t="s">
        <v>28</v>
      </c>
      <c r="C913" s="1247" t="s">
        <v>132</v>
      </c>
      <c r="D913" s="1247"/>
      <c r="E913" s="1247"/>
      <c r="F913" s="1247"/>
      <c r="G913" s="1247"/>
      <c r="H913" s="525"/>
      <c r="I913" s="526"/>
      <c r="J913" s="526"/>
      <c r="K913" s="526"/>
      <c r="L913" s="528"/>
      <c r="M913" s="526"/>
      <c r="N913" s="528"/>
      <c r="O913" s="526"/>
      <c r="P913" s="529">
        <v>7102.83</v>
      </c>
    </row>
    <row r="914" spans="1:16" x14ac:dyDescent="0.25">
      <c r="A914" s="523"/>
      <c r="B914" s="524"/>
      <c r="C914" s="1247" t="s">
        <v>1147</v>
      </c>
      <c r="D914" s="1247"/>
      <c r="E914" s="1247"/>
      <c r="F914" s="1247"/>
      <c r="G914" s="1247"/>
      <c r="H914" s="525" t="s">
        <v>1148</v>
      </c>
      <c r="I914" s="526"/>
      <c r="J914" s="526"/>
      <c r="K914" s="527">
        <v>8.6319999999999997</v>
      </c>
      <c r="L914" s="528"/>
      <c r="M914" s="526"/>
      <c r="N914" s="528"/>
      <c r="O914" s="526"/>
      <c r="P914" s="529">
        <v>2864.09</v>
      </c>
    </row>
    <row r="915" spans="1:16" x14ac:dyDescent="0.25">
      <c r="A915" s="530"/>
      <c r="B915" s="524" t="s">
        <v>1698</v>
      </c>
      <c r="C915" s="1247" t="s">
        <v>1699</v>
      </c>
      <c r="D915" s="1247"/>
      <c r="E915" s="1247"/>
      <c r="F915" s="1247"/>
      <c r="G915" s="1247"/>
      <c r="H915" s="525" t="s">
        <v>1151</v>
      </c>
      <c r="I915" s="543">
        <v>9</v>
      </c>
      <c r="J915" s="526"/>
      <c r="K915" s="531">
        <v>7.2</v>
      </c>
      <c r="L915" s="538">
        <v>647.30999999999995</v>
      </c>
      <c r="M915" s="539">
        <v>1.24</v>
      </c>
      <c r="N915" s="534">
        <v>802.66</v>
      </c>
      <c r="O915" s="526"/>
      <c r="P915" s="529">
        <v>5779.15</v>
      </c>
    </row>
    <row r="916" spans="1:16" x14ac:dyDescent="0.25">
      <c r="A916" s="540"/>
      <c r="B916" s="524" t="s">
        <v>1208</v>
      </c>
      <c r="C916" s="1247" t="s">
        <v>1209</v>
      </c>
      <c r="D916" s="1247"/>
      <c r="E916" s="1247"/>
      <c r="F916" s="1247"/>
      <c r="G916" s="1247"/>
      <c r="H916" s="525" t="s">
        <v>1148</v>
      </c>
      <c r="I916" s="543">
        <v>9</v>
      </c>
      <c r="J916" s="526"/>
      <c r="K916" s="531">
        <v>7.2</v>
      </c>
      <c r="L916" s="528"/>
      <c r="M916" s="526"/>
      <c r="N916" s="541">
        <v>325.38</v>
      </c>
      <c r="O916" s="526"/>
      <c r="P916" s="529">
        <v>2342.7399999999998</v>
      </c>
    </row>
    <row r="917" spans="1:16" x14ac:dyDescent="0.25">
      <c r="A917" s="530"/>
      <c r="B917" s="524" t="s">
        <v>1443</v>
      </c>
      <c r="C917" s="1247" t="s">
        <v>1444</v>
      </c>
      <c r="D917" s="1247"/>
      <c r="E917" s="1247"/>
      <c r="F917" s="1247"/>
      <c r="G917" s="1247"/>
      <c r="H917" s="525" t="s">
        <v>1151</v>
      </c>
      <c r="I917" s="536">
        <v>0.62</v>
      </c>
      <c r="J917" s="526"/>
      <c r="K917" s="527">
        <v>0.496</v>
      </c>
      <c r="L917" s="532"/>
      <c r="M917" s="533"/>
      <c r="N917" s="534">
        <v>1550.39</v>
      </c>
      <c r="O917" s="526"/>
      <c r="P917" s="529">
        <v>768.99</v>
      </c>
    </row>
    <row r="918" spans="1:16" x14ac:dyDescent="0.25">
      <c r="A918" s="540"/>
      <c r="B918" s="524" t="s">
        <v>1152</v>
      </c>
      <c r="C918" s="1247" t="s">
        <v>1153</v>
      </c>
      <c r="D918" s="1247"/>
      <c r="E918" s="1247"/>
      <c r="F918" s="1247"/>
      <c r="G918" s="1247"/>
      <c r="H918" s="525" t="s">
        <v>1148</v>
      </c>
      <c r="I918" s="536">
        <v>0.62</v>
      </c>
      <c r="J918" s="526"/>
      <c r="K918" s="527">
        <v>0.496</v>
      </c>
      <c r="L918" s="528"/>
      <c r="M918" s="526"/>
      <c r="N918" s="541">
        <v>437.08</v>
      </c>
      <c r="O918" s="526"/>
      <c r="P918" s="573">
        <v>216.79</v>
      </c>
    </row>
    <row r="919" spans="1:16" x14ac:dyDescent="0.25">
      <c r="A919" s="530"/>
      <c r="B919" s="524" t="s">
        <v>1445</v>
      </c>
      <c r="C919" s="1247" t="s">
        <v>1446</v>
      </c>
      <c r="D919" s="1247"/>
      <c r="E919" s="1247"/>
      <c r="F919" s="1247"/>
      <c r="G919" s="1247"/>
      <c r="H919" s="525" t="s">
        <v>1151</v>
      </c>
      <c r="I919" s="536">
        <v>1.17</v>
      </c>
      <c r="J919" s="526"/>
      <c r="K919" s="527">
        <v>0.93600000000000005</v>
      </c>
      <c r="L919" s="538">
        <v>477.92</v>
      </c>
      <c r="M919" s="539">
        <v>1.24</v>
      </c>
      <c r="N919" s="534">
        <v>592.62</v>
      </c>
      <c r="O919" s="526"/>
      <c r="P919" s="529">
        <v>554.69000000000005</v>
      </c>
    </row>
    <row r="920" spans="1:16" x14ac:dyDescent="0.25">
      <c r="A920" s="540"/>
      <c r="B920" s="524" t="s">
        <v>1208</v>
      </c>
      <c r="C920" s="1247" t="s">
        <v>1209</v>
      </c>
      <c r="D920" s="1247"/>
      <c r="E920" s="1247"/>
      <c r="F920" s="1247"/>
      <c r="G920" s="1247"/>
      <c r="H920" s="525" t="s">
        <v>1148</v>
      </c>
      <c r="I920" s="536">
        <v>1.17</v>
      </c>
      <c r="J920" s="526"/>
      <c r="K920" s="527">
        <v>0.93600000000000005</v>
      </c>
      <c r="L920" s="528"/>
      <c r="M920" s="526"/>
      <c r="N920" s="541">
        <v>325.38</v>
      </c>
      <c r="O920" s="526"/>
      <c r="P920" s="573">
        <v>304.56</v>
      </c>
    </row>
    <row r="921" spans="1:16" x14ac:dyDescent="0.25">
      <c r="A921" s="523"/>
      <c r="B921" s="524" t="s">
        <v>36</v>
      </c>
      <c r="C921" s="1247" t="s">
        <v>134</v>
      </c>
      <c r="D921" s="1247"/>
      <c r="E921" s="1247"/>
      <c r="F921" s="1247"/>
      <c r="G921" s="1247"/>
      <c r="H921" s="525"/>
      <c r="I921" s="526"/>
      <c r="J921" s="526"/>
      <c r="K921" s="526"/>
      <c r="L921" s="528"/>
      <c r="M921" s="526"/>
      <c r="N921" s="528"/>
      <c r="O921" s="526"/>
      <c r="P921" s="529">
        <v>263393.53000000003</v>
      </c>
    </row>
    <row r="922" spans="1:16" x14ac:dyDescent="0.25">
      <c r="A922" s="530"/>
      <c r="B922" s="524" t="s">
        <v>1700</v>
      </c>
      <c r="C922" s="1247" t="s">
        <v>1701</v>
      </c>
      <c r="D922" s="1247"/>
      <c r="E922" s="1247"/>
      <c r="F922" s="1247"/>
      <c r="G922" s="1247"/>
      <c r="H922" s="525" t="s">
        <v>1244</v>
      </c>
      <c r="I922" s="527">
        <v>10.706</v>
      </c>
      <c r="J922" s="526"/>
      <c r="K922" s="535">
        <v>8.5648</v>
      </c>
      <c r="L922" s="538">
        <v>151.93</v>
      </c>
      <c r="M922" s="575">
        <v>1.2</v>
      </c>
      <c r="N922" s="534">
        <v>182.32</v>
      </c>
      <c r="O922" s="526"/>
      <c r="P922" s="529">
        <v>1561.53</v>
      </c>
    </row>
    <row r="923" spans="1:16" x14ac:dyDescent="0.25">
      <c r="A923" s="530"/>
      <c r="B923" s="524" t="s">
        <v>1702</v>
      </c>
      <c r="C923" s="1247" t="s">
        <v>1703</v>
      </c>
      <c r="D923" s="1247"/>
      <c r="E923" s="1247"/>
      <c r="F923" s="1247"/>
      <c r="G923" s="1247"/>
      <c r="H923" s="525" t="s">
        <v>1575</v>
      </c>
      <c r="I923" s="543">
        <v>100</v>
      </c>
      <c r="J923" s="526"/>
      <c r="K923" s="543">
        <v>80</v>
      </c>
      <c r="L923" s="542">
        <v>2417.39</v>
      </c>
      <c r="M923" s="539">
        <v>1.0900000000000001</v>
      </c>
      <c r="N923" s="534">
        <v>2634.96</v>
      </c>
      <c r="O923" s="526"/>
      <c r="P923" s="529">
        <v>210796.79999999999</v>
      </c>
    </row>
    <row r="924" spans="1:16" x14ac:dyDescent="0.25">
      <c r="A924" s="530"/>
      <c r="B924" s="524" t="s">
        <v>1704</v>
      </c>
      <c r="C924" s="1247" t="s">
        <v>1705</v>
      </c>
      <c r="D924" s="1247"/>
      <c r="E924" s="1247"/>
      <c r="F924" s="1247"/>
      <c r="G924" s="1247"/>
      <c r="H924" s="525" t="s">
        <v>1575</v>
      </c>
      <c r="I924" s="543">
        <v>200</v>
      </c>
      <c r="J924" s="526"/>
      <c r="K924" s="543">
        <v>160</v>
      </c>
      <c r="L924" s="538">
        <v>279.8</v>
      </c>
      <c r="M924" s="539">
        <v>1.1399999999999999</v>
      </c>
      <c r="N924" s="534">
        <v>318.97000000000003</v>
      </c>
      <c r="O924" s="526"/>
      <c r="P924" s="529">
        <v>51035.199999999997</v>
      </c>
    </row>
    <row r="925" spans="1:16" x14ac:dyDescent="0.25">
      <c r="A925" s="544" t="s">
        <v>1239</v>
      </c>
      <c r="B925" s="545" t="s">
        <v>1706</v>
      </c>
      <c r="C925" s="1250" t="s">
        <v>1707</v>
      </c>
      <c r="D925" s="1250"/>
      <c r="E925" s="1250"/>
      <c r="F925" s="1250"/>
      <c r="G925" s="1250"/>
      <c r="H925" s="546" t="s">
        <v>1575</v>
      </c>
      <c r="I925" s="547">
        <v>100</v>
      </c>
      <c r="J925" s="548"/>
      <c r="K925" s="547">
        <v>80</v>
      </c>
      <c r="L925" s="550"/>
      <c r="M925" s="548"/>
      <c r="N925" s="550"/>
      <c r="O925" s="548"/>
      <c r="P925" s="551"/>
    </row>
    <row r="926" spans="1:16" x14ac:dyDescent="0.25">
      <c r="A926" s="544" t="s">
        <v>1239</v>
      </c>
      <c r="B926" s="545" t="s">
        <v>1708</v>
      </c>
      <c r="C926" s="1250" t="s">
        <v>1709</v>
      </c>
      <c r="D926" s="1250"/>
      <c r="E926" s="1250"/>
      <c r="F926" s="1250"/>
      <c r="G926" s="1250"/>
      <c r="H926" s="546" t="s">
        <v>1575</v>
      </c>
      <c r="I926" s="547">
        <v>100</v>
      </c>
      <c r="J926" s="548"/>
      <c r="K926" s="547">
        <v>80</v>
      </c>
      <c r="L926" s="550"/>
      <c r="M926" s="548"/>
      <c r="N926" s="550"/>
      <c r="O926" s="548"/>
      <c r="P926" s="551"/>
    </row>
    <row r="927" spans="1:16" x14ac:dyDescent="0.25">
      <c r="A927" s="552"/>
      <c r="B927" s="553"/>
      <c r="C927" s="1248" t="s">
        <v>1154</v>
      </c>
      <c r="D927" s="1248"/>
      <c r="E927" s="1248"/>
      <c r="F927" s="1248"/>
      <c r="G927" s="1248"/>
      <c r="H927" s="516"/>
      <c r="I927" s="517"/>
      <c r="J927" s="517"/>
      <c r="K927" s="517"/>
      <c r="L927" s="520"/>
      <c r="M927" s="517"/>
      <c r="N927" s="554"/>
      <c r="O927" s="517"/>
      <c r="P927" s="555">
        <v>294433.44</v>
      </c>
    </row>
    <row r="928" spans="1:16" ht="22.5" x14ac:dyDescent="0.25">
      <c r="A928" s="540" t="s">
        <v>1818</v>
      </c>
      <c r="B928" s="524" t="s">
        <v>1710</v>
      </c>
      <c r="C928" s="1247" t="s">
        <v>1303</v>
      </c>
      <c r="D928" s="1247"/>
      <c r="E928" s="1247"/>
      <c r="F928" s="1247"/>
      <c r="G928" s="1247"/>
      <c r="H928" s="525" t="s">
        <v>1304</v>
      </c>
      <c r="I928" s="526"/>
      <c r="J928" s="526"/>
      <c r="K928" s="527">
        <v>0.752</v>
      </c>
      <c r="L928" s="528"/>
      <c r="M928" s="526"/>
      <c r="N928" s="541">
        <v>155.02000000000001</v>
      </c>
      <c r="O928" s="543">
        <v>-1</v>
      </c>
      <c r="P928" s="573">
        <v>-116.58</v>
      </c>
    </row>
    <row r="929" spans="1:16" ht="22.5" x14ac:dyDescent="0.25">
      <c r="A929" s="540" t="s">
        <v>1819</v>
      </c>
      <c r="B929" s="524" t="s">
        <v>1711</v>
      </c>
      <c r="C929" s="1247" t="s">
        <v>1712</v>
      </c>
      <c r="D929" s="1247"/>
      <c r="E929" s="1247"/>
      <c r="F929" s="1247"/>
      <c r="G929" s="1247"/>
      <c r="H929" s="525" t="s">
        <v>1304</v>
      </c>
      <c r="I929" s="526"/>
      <c r="J929" s="526"/>
      <c r="K929" s="527">
        <v>0.752</v>
      </c>
      <c r="L929" s="528"/>
      <c r="M929" s="526"/>
      <c r="N929" s="541">
        <v>368.84</v>
      </c>
      <c r="O929" s="526"/>
      <c r="P929" s="573">
        <v>277.37</v>
      </c>
    </row>
    <row r="930" spans="1:16" x14ac:dyDescent="0.25">
      <c r="A930" s="540"/>
      <c r="B930" s="524"/>
      <c r="C930" s="1247" t="s">
        <v>1155</v>
      </c>
      <c r="D930" s="1247"/>
      <c r="E930" s="1247"/>
      <c r="F930" s="1247"/>
      <c r="G930" s="1247"/>
      <c r="H930" s="525"/>
      <c r="I930" s="526"/>
      <c r="J930" s="526"/>
      <c r="K930" s="526"/>
      <c r="L930" s="528"/>
      <c r="M930" s="526"/>
      <c r="N930" s="528"/>
      <c r="O930" s="526"/>
      <c r="P930" s="529">
        <v>23937.08</v>
      </c>
    </row>
    <row r="931" spans="1:16" x14ac:dyDescent="0.25">
      <c r="A931" s="540"/>
      <c r="B931" s="524" t="s">
        <v>1295</v>
      </c>
      <c r="C931" s="1247" t="s">
        <v>1296</v>
      </c>
      <c r="D931" s="1247"/>
      <c r="E931" s="1247"/>
      <c r="F931" s="1247"/>
      <c r="G931" s="1247"/>
      <c r="H931" s="525" t="s">
        <v>1158</v>
      </c>
      <c r="I931" s="543">
        <v>147</v>
      </c>
      <c r="J931" s="526"/>
      <c r="K931" s="543">
        <v>147</v>
      </c>
      <c r="L931" s="528"/>
      <c r="M931" s="526"/>
      <c r="N931" s="528"/>
      <c r="O931" s="526"/>
      <c r="P931" s="529">
        <v>35187.51</v>
      </c>
    </row>
    <row r="932" spans="1:16" x14ac:dyDescent="0.25">
      <c r="A932" s="540"/>
      <c r="B932" s="524" t="s">
        <v>1297</v>
      </c>
      <c r="C932" s="1247" t="s">
        <v>1298</v>
      </c>
      <c r="D932" s="1247"/>
      <c r="E932" s="1247"/>
      <c r="F932" s="1247"/>
      <c r="G932" s="1247"/>
      <c r="H932" s="525" t="s">
        <v>1158</v>
      </c>
      <c r="I932" s="543">
        <v>134</v>
      </c>
      <c r="J932" s="526"/>
      <c r="K932" s="543">
        <v>134</v>
      </c>
      <c r="L932" s="528"/>
      <c r="M932" s="526"/>
      <c r="N932" s="528"/>
      <c r="O932" s="526"/>
      <c r="P932" s="529">
        <v>32075.69</v>
      </c>
    </row>
    <row r="933" spans="1:16" x14ac:dyDescent="0.25">
      <c r="A933" s="556"/>
      <c r="B933" s="557"/>
      <c r="C933" s="1248" t="s">
        <v>1161</v>
      </c>
      <c r="D933" s="1248"/>
      <c r="E933" s="1248"/>
      <c r="F933" s="1248"/>
      <c r="G933" s="1248"/>
      <c r="H933" s="516"/>
      <c r="I933" s="517"/>
      <c r="J933" s="517"/>
      <c r="K933" s="517"/>
      <c r="L933" s="520"/>
      <c r="M933" s="517"/>
      <c r="N933" s="554">
        <v>452321.79</v>
      </c>
      <c r="O933" s="517"/>
      <c r="P933" s="555">
        <v>361857.43</v>
      </c>
    </row>
    <row r="934" spans="1:16" x14ac:dyDescent="0.25">
      <c r="A934" s="558"/>
      <c r="B934" s="559"/>
      <c r="C934" s="559"/>
      <c r="D934" s="559"/>
      <c r="E934" s="559"/>
      <c r="F934" s="559"/>
      <c r="G934" s="559"/>
      <c r="H934" s="560"/>
      <c r="I934" s="561"/>
      <c r="J934" s="561"/>
      <c r="K934" s="561"/>
      <c r="L934" s="562"/>
      <c r="M934" s="561"/>
      <c r="N934" s="562"/>
      <c r="O934" s="561"/>
      <c r="P934" s="563"/>
    </row>
    <row r="935" spans="1:16" ht="22.5" x14ac:dyDescent="0.25">
      <c r="A935" s="514" t="s">
        <v>1620</v>
      </c>
      <c r="B935" s="515" t="s">
        <v>1713</v>
      </c>
      <c r="C935" s="1249" t="s">
        <v>1714</v>
      </c>
      <c r="D935" s="1249"/>
      <c r="E935" s="1249"/>
      <c r="F935" s="1249"/>
      <c r="G935" s="1249"/>
      <c r="H935" s="516" t="s">
        <v>1715</v>
      </c>
      <c r="I935" s="517">
        <v>1.7407999999999999</v>
      </c>
      <c r="J935" s="518">
        <v>1</v>
      </c>
      <c r="K935" s="568">
        <v>1.7407999999999999</v>
      </c>
      <c r="L935" s="520"/>
      <c r="M935" s="517"/>
      <c r="N935" s="564">
        <v>152834.25</v>
      </c>
      <c r="O935" s="517"/>
      <c r="P935" s="555">
        <v>266053.86</v>
      </c>
    </row>
    <row r="936" spans="1:16" x14ac:dyDescent="0.25">
      <c r="A936" s="556"/>
      <c r="B936" s="557"/>
      <c r="C936" s="1248" t="s">
        <v>1161</v>
      </c>
      <c r="D936" s="1248"/>
      <c r="E936" s="1248"/>
      <c r="F936" s="1248"/>
      <c r="G936" s="1248"/>
      <c r="H936" s="516"/>
      <c r="I936" s="517"/>
      <c r="J936" s="517"/>
      <c r="K936" s="517"/>
      <c r="L936" s="520"/>
      <c r="M936" s="517"/>
      <c r="N936" s="520"/>
      <c r="O936" s="517"/>
      <c r="P936" s="555">
        <v>266053.86</v>
      </c>
    </row>
    <row r="937" spans="1:16" x14ac:dyDescent="0.25">
      <c r="A937" s="558"/>
      <c r="B937" s="559"/>
      <c r="C937" s="559"/>
      <c r="D937" s="559"/>
      <c r="E937" s="559"/>
      <c r="F937" s="559"/>
      <c r="G937" s="559"/>
      <c r="H937" s="560"/>
      <c r="I937" s="561"/>
      <c r="J937" s="561"/>
      <c r="K937" s="561"/>
      <c r="L937" s="562"/>
      <c r="M937" s="561"/>
      <c r="N937" s="562"/>
      <c r="O937" s="561"/>
      <c r="P937" s="563"/>
    </row>
    <row r="938" spans="1:16" x14ac:dyDescent="0.25">
      <c r="A938" s="514" t="s">
        <v>1623</v>
      </c>
      <c r="B938" s="515" t="s">
        <v>1820</v>
      </c>
      <c r="C938" s="1249" t="s">
        <v>1821</v>
      </c>
      <c r="D938" s="1249"/>
      <c r="E938" s="1249"/>
      <c r="F938" s="1249"/>
      <c r="G938" s="1249"/>
      <c r="H938" s="516" t="s">
        <v>1575</v>
      </c>
      <c r="I938" s="517">
        <v>80</v>
      </c>
      <c r="J938" s="518">
        <v>1</v>
      </c>
      <c r="K938" s="518">
        <v>80</v>
      </c>
      <c r="L938" s="520"/>
      <c r="M938" s="517"/>
      <c r="N938" s="564">
        <v>2161.34</v>
      </c>
      <c r="O938" s="517"/>
      <c r="P938" s="555">
        <v>172907.2</v>
      </c>
    </row>
    <row r="939" spans="1:16" x14ac:dyDescent="0.25">
      <c r="A939" s="540" t="s">
        <v>1623</v>
      </c>
      <c r="B939" s="524" t="s">
        <v>1820</v>
      </c>
      <c r="C939" s="1247" t="s">
        <v>1822</v>
      </c>
      <c r="D939" s="1247"/>
      <c r="E939" s="1247"/>
      <c r="F939" s="1247"/>
      <c r="G939" s="1247"/>
      <c r="H939" s="525" t="s">
        <v>1575</v>
      </c>
      <c r="I939" s="543">
        <v>80</v>
      </c>
      <c r="J939" s="526"/>
      <c r="K939" s="543">
        <v>80</v>
      </c>
      <c r="L939" s="528"/>
      <c r="M939" s="536">
        <v>1.19</v>
      </c>
      <c r="N939" s="534">
        <v>2161.34</v>
      </c>
      <c r="O939" s="526"/>
      <c r="P939" s="529">
        <v>172907.2</v>
      </c>
    </row>
    <row r="940" spans="1:16" ht="22.5" x14ac:dyDescent="0.25">
      <c r="A940" s="540" t="s">
        <v>1624</v>
      </c>
      <c r="B940" s="524" t="s">
        <v>1823</v>
      </c>
      <c r="C940" s="1247" t="s">
        <v>1303</v>
      </c>
      <c r="D940" s="1247"/>
      <c r="E940" s="1247"/>
      <c r="F940" s="1247"/>
      <c r="G940" s="1247"/>
      <c r="H940" s="525" t="s">
        <v>1304</v>
      </c>
      <c r="I940" s="526"/>
      <c r="J940" s="526"/>
      <c r="K940" s="536">
        <v>0.56000000000000005</v>
      </c>
      <c r="L940" s="528"/>
      <c r="M940" s="526"/>
      <c r="N940" s="541">
        <v>155.02000000000001</v>
      </c>
      <c r="O940" s="543">
        <v>-1</v>
      </c>
      <c r="P940" s="573">
        <v>-86.81</v>
      </c>
    </row>
    <row r="941" spans="1:16" ht="22.5" x14ac:dyDescent="0.25">
      <c r="A941" s="540" t="s">
        <v>1625</v>
      </c>
      <c r="B941" s="524" t="s">
        <v>1824</v>
      </c>
      <c r="C941" s="1247" t="s">
        <v>1721</v>
      </c>
      <c r="D941" s="1247"/>
      <c r="E941" s="1247"/>
      <c r="F941" s="1247"/>
      <c r="G941" s="1247"/>
      <c r="H941" s="525" t="s">
        <v>1304</v>
      </c>
      <c r="I941" s="526"/>
      <c r="J941" s="526"/>
      <c r="K941" s="536">
        <v>0.56000000000000005</v>
      </c>
      <c r="L941" s="528"/>
      <c r="M941" s="526"/>
      <c r="N941" s="541">
        <v>349.75</v>
      </c>
      <c r="O941" s="526"/>
      <c r="P941" s="573">
        <v>195.86</v>
      </c>
    </row>
    <row r="942" spans="1:16" x14ac:dyDescent="0.25">
      <c r="A942" s="556"/>
      <c r="B942" s="557"/>
      <c r="C942" s="1248" t="s">
        <v>1161</v>
      </c>
      <c r="D942" s="1248"/>
      <c r="E942" s="1248"/>
      <c r="F942" s="1248"/>
      <c r="G942" s="1248"/>
      <c r="H942" s="516"/>
      <c r="I942" s="517"/>
      <c r="J942" s="517"/>
      <c r="K942" s="517"/>
      <c r="L942" s="520"/>
      <c r="M942" s="517"/>
      <c r="N942" s="520"/>
      <c r="O942" s="517"/>
      <c r="P942" s="555">
        <v>173016.25</v>
      </c>
    </row>
    <row r="943" spans="1:16" x14ac:dyDescent="0.25">
      <c r="A943" s="558"/>
      <c r="B943" s="559"/>
      <c r="C943" s="559"/>
      <c r="D943" s="559"/>
      <c r="E943" s="559"/>
      <c r="F943" s="559"/>
      <c r="G943" s="559"/>
      <c r="H943" s="560"/>
      <c r="I943" s="561"/>
      <c r="J943" s="561"/>
      <c r="K943" s="561"/>
      <c r="L943" s="562"/>
      <c r="M943" s="561"/>
      <c r="N943" s="562"/>
      <c r="O943" s="561"/>
      <c r="P943" s="563"/>
    </row>
    <row r="944" spans="1:16" x14ac:dyDescent="0.25">
      <c r="A944" s="514" t="s">
        <v>1626</v>
      </c>
      <c r="B944" s="515" t="s">
        <v>1695</v>
      </c>
      <c r="C944" s="1249" t="s">
        <v>1696</v>
      </c>
      <c r="D944" s="1249"/>
      <c r="E944" s="1249"/>
      <c r="F944" s="1249"/>
      <c r="G944" s="1249"/>
      <c r="H944" s="516" t="s">
        <v>1697</v>
      </c>
      <c r="I944" s="517">
        <v>0.15</v>
      </c>
      <c r="J944" s="518">
        <v>1</v>
      </c>
      <c r="K944" s="570">
        <v>0.15</v>
      </c>
      <c r="L944" s="520"/>
      <c r="M944" s="517"/>
      <c r="N944" s="521"/>
      <c r="O944" s="517"/>
      <c r="P944" s="522"/>
    </row>
    <row r="945" spans="1:16" x14ac:dyDescent="0.25">
      <c r="A945" s="523"/>
      <c r="B945" s="524" t="s">
        <v>23</v>
      </c>
      <c r="C945" s="1247" t="s">
        <v>1203</v>
      </c>
      <c r="D945" s="1247"/>
      <c r="E945" s="1247"/>
      <c r="F945" s="1247"/>
      <c r="G945" s="1247"/>
      <c r="H945" s="525" t="s">
        <v>1148</v>
      </c>
      <c r="I945" s="526"/>
      <c r="J945" s="526"/>
      <c r="K945" s="527">
        <v>14.273999999999999</v>
      </c>
      <c r="L945" s="528"/>
      <c r="M945" s="526"/>
      <c r="N945" s="528"/>
      <c r="O945" s="526"/>
      <c r="P945" s="529">
        <v>3951.19</v>
      </c>
    </row>
    <row r="946" spans="1:16" x14ac:dyDescent="0.25">
      <c r="A946" s="530"/>
      <c r="B946" s="524" t="s">
        <v>1285</v>
      </c>
      <c r="C946" s="1247" t="s">
        <v>1286</v>
      </c>
      <c r="D946" s="1247"/>
      <c r="E946" s="1247"/>
      <c r="F946" s="1247"/>
      <c r="G946" s="1247"/>
      <c r="H946" s="525" t="s">
        <v>1148</v>
      </c>
      <c r="I946" s="536">
        <v>95.16</v>
      </c>
      <c r="J946" s="526"/>
      <c r="K946" s="527">
        <v>14.273999999999999</v>
      </c>
      <c r="L946" s="532"/>
      <c r="M946" s="533"/>
      <c r="N946" s="534">
        <v>276.81</v>
      </c>
      <c r="O946" s="526"/>
      <c r="P946" s="529">
        <v>3951.19</v>
      </c>
    </row>
    <row r="947" spans="1:16" x14ac:dyDescent="0.25">
      <c r="A947" s="523"/>
      <c r="B947" s="524" t="s">
        <v>28</v>
      </c>
      <c r="C947" s="1247" t="s">
        <v>132</v>
      </c>
      <c r="D947" s="1247"/>
      <c r="E947" s="1247"/>
      <c r="F947" s="1247"/>
      <c r="G947" s="1247"/>
      <c r="H947" s="525"/>
      <c r="I947" s="526"/>
      <c r="J947" s="526"/>
      <c r="K947" s="526"/>
      <c r="L947" s="528"/>
      <c r="M947" s="526"/>
      <c r="N947" s="528"/>
      <c r="O947" s="526"/>
      <c r="P947" s="529">
        <v>1331.78</v>
      </c>
    </row>
    <row r="948" spans="1:16" x14ac:dyDescent="0.25">
      <c r="A948" s="523"/>
      <c r="B948" s="524"/>
      <c r="C948" s="1247" t="s">
        <v>1147</v>
      </c>
      <c r="D948" s="1247"/>
      <c r="E948" s="1247"/>
      <c r="F948" s="1247"/>
      <c r="G948" s="1247"/>
      <c r="H948" s="525" t="s">
        <v>1148</v>
      </c>
      <c r="I948" s="526"/>
      <c r="J948" s="526"/>
      <c r="K948" s="535">
        <v>1.6185</v>
      </c>
      <c r="L948" s="528"/>
      <c r="M948" s="526"/>
      <c r="N948" s="528"/>
      <c r="O948" s="526"/>
      <c r="P948" s="573">
        <v>537.01</v>
      </c>
    </row>
    <row r="949" spans="1:16" x14ac:dyDescent="0.25">
      <c r="A949" s="530"/>
      <c r="B949" s="524" t="s">
        <v>1698</v>
      </c>
      <c r="C949" s="1247" t="s">
        <v>1699</v>
      </c>
      <c r="D949" s="1247"/>
      <c r="E949" s="1247"/>
      <c r="F949" s="1247"/>
      <c r="G949" s="1247"/>
      <c r="H949" s="525" t="s">
        <v>1151</v>
      </c>
      <c r="I949" s="543">
        <v>9</v>
      </c>
      <c r="J949" s="526"/>
      <c r="K949" s="536">
        <v>1.35</v>
      </c>
      <c r="L949" s="538">
        <v>647.30999999999995</v>
      </c>
      <c r="M949" s="539">
        <v>1.24</v>
      </c>
      <c r="N949" s="534">
        <v>802.66</v>
      </c>
      <c r="O949" s="526"/>
      <c r="P949" s="529">
        <v>1083.5899999999999</v>
      </c>
    </row>
    <row r="950" spans="1:16" x14ac:dyDescent="0.25">
      <c r="A950" s="540"/>
      <c r="B950" s="524" t="s">
        <v>1208</v>
      </c>
      <c r="C950" s="1247" t="s">
        <v>1209</v>
      </c>
      <c r="D950" s="1247"/>
      <c r="E950" s="1247"/>
      <c r="F950" s="1247"/>
      <c r="G950" s="1247"/>
      <c r="H950" s="525" t="s">
        <v>1148</v>
      </c>
      <c r="I950" s="543">
        <v>9</v>
      </c>
      <c r="J950" s="526"/>
      <c r="K950" s="536">
        <v>1.35</v>
      </c>
      <c r="L950" s="528"/>
      <c r="M950" s="526"/>
      <c r="N950" s="541">
        <v>325.38</v>
      </c>
      <c r="O950" s="526"/>
      <c r="P950" s="573">
        <v>439.26</v>
      </c>
    </row>
    <row r="951" spans="1:16" x14ac:dyDescent="0.25">
      <c r="A951" s="530"/>
      <c r="B951" s="524" t="s">
        <v>1443</v>
      </c>
      <c r="C951" s="1247" t="s">
        <v>1444</v>
      </c>
      <c r="D951" s="1247"/>
      <c r="E951" s="1247"/>
      <c r="F951" s="1247"/>
      <c r="G951" s="1247"/>
      <c r="H951" s="525" t="s">
        <v>1151</v>
      </c>
      <c r="I951" s="536">
        <v>0.62</v>
      </c>
      <c r="J951" s="526"/>
      <c r="K951" s="527">
        <v>9.2999999999999999E-2</v>
      </c>
      <c r="L951" s="532"/>
      <c r="M951" s="533"/>
      <c r="N951" s="534">
        <v>1550.39</v>
      </c>
      <c r="O951" s="526"/>
      <c r="P951" s="529">
        <v>144.19</v>
      </c>
    </row>
    <row r="952" spans="1:16" x14ac:dyDescent="0.25">
      <c r="A952" s="540"/>
      <c r="B952" s="524" t="s">
        <v>1152</v>
      </c>
      <c r="C952" s="1247" t="s">
        <v>1153</v>
      </c>
      <c r="D952" s="1247"/>
      <c r="E952" s="1247"/>
      <c r="F952" s="1247"/>
      <c r="G952" s="1247"/>
      <c r="H952" s="525" t="s">
        <v>1148</v>
      </c>
      <c r="I952" s="536">
        <v>0.62</v>
      </c>
      <c r="J952" s="526"/>
      <c r="K952" s="527">
        <v>9.2999999999999999E-2</v>
      </c>
      <c r="L952" s="528"/>
      <c r="M952" s="526"/>
      <c r="N952" s="541">
        <v>437.08</v>
      </c>
      <c r="O952" s="526"/>
      <c r="P952" s="573">
        <v>40.65</v>
      </c>
    </row>
    <row r="953" spans="1:16" x14ac:dyDescent="0.25">
      <c r="A953" s="530"/>
      <c r="B953" s="524" t="s">
        <v>1445</v>
      </c>
      <c r="C953" s="1247" t="s">
        <v>1446</v>
      </c>
      <c r="D953" s="1247"/>
      <c r="E953" s="1247"/>
      <c r="F953" s="1247"/>
      <c r="G953" s="1247"/>
      <c r="H953" s="525" t="s">
        <v>1151</v>
      </c>
      <c r="I953" s="536">
        <v>1.17</v>
      </c>
      <c r="J953" s="526"/>
      <c r="K953" s="535">
        <v>0.17549999999999999</v>
      </c>
      <c r="L953" s="538">
        <v>477.92</v>
      </c>
      <c r="M953" s="539">
        <v>1.24</v>
      </c>
      <c r="N953" s="534">
        <v>592.62</v>
      </c>
      <c r="O953" s="526"/>
      <c r="P953" s="529">
        <v>104</v>
      </c>
    </row>
    <row r="954" spans="1:16" x14ac:dyDescent="0.25">
      <c r="A954" s="540"/>
      <c r="B954" s="524" t="s">
        <v>1208</v>
      </c>
      <c r="C954" s="1247" t="s">
        <v>1209</v>
      </c>
      <c r="D954" s="1247"/>
      <c r="E954" s="1247"/>
      <c r="F954" s="1247"/>
      <c r="G954" s="1247"/>
      <c r="H954" s="525" t="s">
        <v>1148</v>
      </c>
      <c r="I954" s="536">
        <v>1.17</v>
      </c>
      <c r="J954" s="526"/>
      <c r="K954" s="535">
        <v>0.17549999999999999</v>
      </c>
      <c r="L954" s="528"/>
      <c r="M954" s="526"/>
      <c r="N954" s="541">
        <v>325.38</v>
      </c>
      <c r="O954" s="526"/>
      <c r="P954" s="573">
        <v>57.1</v>
      </c>
    </row>
    <row r="955" spans="1:16" x14ac:dyDescent="0.25">
      <c r="A955" s="523"/>
      <c r="B955" s="524" t="s">
        <v>36</v>
      </c>
      <c r="C955" s="1247" t="s">
        <v>134</v>
      </c>
      <c r="D955" s="1247"/>
      <c r="E955" s="1247"/>
      <c r="F955" s="1247"/>
      <c r="G955" s="1247"/>
      <c r="H955" s="525"/>
      <c r="I955" s="526"/>
      <c r="J955" s="526"/>
      <c r="K955" s="526"/>
      <c r="L955" s="528"/>
      <c r="M955" s="526"/>
      <c r="N955" s="528"/>
      <c r="O955" s="526"/>
      <c r="P955" s="529">
        <v>49386.29</v>
      </c>
    </row>
    <row r="956" spans="1:16" x14ac:dyDescent="0.25">
      <c r="A956" s="530"/>
      <c r="B956" s="524" t="s">
        <v>1700</v>
      </c>
      <c r="C956" s="1247" t="s">
        <v>1701</v>
      </c>
      <c r="D956" s="1247"/>
      <c r="E956" s="1247"/>
      <c r="F956" s="1247"/>
      <c r="G956" s="1247"/>
      <c r="H956" s="525" t="s">
        <v>1244</v>
      </c>
      <c r="I956" s="527">
        <v>10.706</v>
      </c>
      <c r="J956" s="526"/>
      <c r="K956" s="535">
        <v>1.6059000000000001</v>
      </c>
      <c r="L956" s="538">
        <v>151.93</v>
      </c>
      <c r="M956" s="575">
        <v>1.2</v>
      </c>
      <c r="N956" s="534">
        <v>182.32</v>
      </c>
      <c r="O956" s="526"/>
      <c r="P956" s="529">
        <v>292.79000000000002</v>
      </c>
    </row>
    <row r="957" spans="1:16" x14ac:dyDescent="0.25">
      <c r="A957" s="530"/>
      <c r="B957" s="524" t="s">
        <v>1702</v>
      </c>
      <c r="C957" s="1247" t="s">
        <v>1703</v>
      </c>
      <c r="D957" s="1247"/>
      <c r="E957" s="1247"/>
      <c r="F957" s="1247"/>
      <c r="G957" s="1247"/>
      <c r="H957" s="525" t="s">
        <v>1575</v>
      </c>
      <c r="I957" s="543">
        <v>100</v>
      </c>
      <c r="J957" s="526"/>
      <c r="K957" s="543">
        <v>15</v>
      </c>
      <c r="L957" s="542">
        <v>2417.39</v>
      </c>
      <c r="M957" s="539">
        <v>1.0900000000000001</v>
      </c>
      <c r="N957" s="534">
        <v>2634.96</v>
      </c>
      <c r="O957" s="526"/>
      <c r="P957" s="529">
        <v>39524.400000000001</v>
      </c>
    </row>
    <row r="958" spans="1:16" x14ac:dyDescent="0.25">
      <c r="A958" s="530"/>
      <c r="B958" s="524" t="s">
        <v>1704</v>
      </c>
      <c r="C958" s="1247" t="s">
        <v>1705</v>
      </c>
      <c r="D958" s="1247"/>
      <c r="E958" s="1247"/>
      <c r="F958" s="1247"/>
      <c r="G958" s="1247"/>
      <c r="H958" s="525" t="s">
        <v>1575</v>
      </c>
      <c r="I958" s="543">
        <v>200</v>
      </c>
      <c r="J958" s="526"/>
      <c r="K958" s="543">
        <v>30</v>
      </c>
      <c r="L958" s="538">
        <v>279.8</v>
      </c>
      <c r="M958" s="539">
        <v>1.1399999999999999</v>
      </c>
      <c r="N958" s="534">
        <v>318.97000000000003</v>
      </c>
      <c r="O958" s="526"/>
      <c r="P958" s="529">
        <v>9569.1</v>
      </c>
    </row>
    <row r="959" spans="1:16" x14ac:dyDescent="0.25">
      <c r="A959" s="544" t="s">
        <v>1239</v>
      </c>
      <c r="B959" s="545" t="s">
        <v>1706</v>
      </c>
      <c r="C959" s="1250" t="s">
        <v>1707</v>
      </c>
      <c r="D959" s="1250"/>
      <c r="E959" s="1250"/>
      <c r="F959" s="1250"/>
      <c r="G959" s="1250"/>
      <c r="H959" s="546" t="s">
        <v>1575</v>
      </c>
      <c r="I959" s="547">
        <v>100</v>
      </c>
      <c r="J959" s="548"/>
      <c r="K959" s="547">
        <v>15</v>
      </c>
      <c r="L959" s="550"/>
      <c r="M959" s="548"/>
      <c r="N959" s="550"/>
      <c r="O959" s="548"/>
      <c r="P959" s="551"/>
    </row>
    <row r="960" spans="1:16" x14ac:dyDescent="0.25">
      <c r="A960" s="544" t="s">
        <v>1239</v>
      </c>
      <c r="B960" s="545" t="s">
        <v>1708</v>
      </c>
      <c r="C960" s="1250" t="s">
        <v>1709</v>
      </c>
      <c r="D960" s="1250"/>
      <c r="E960" s="1250"/>
      <c r="F960" s="1250"/>
      <c r="G960" s="1250"/>
      <c r="H960" s="546" t="s">
        <v>1575</v>
      </c>
      <c r="I960" s="547">
        <v>100</v>
      </c>
      <c r="J960" s="548"/>
      <c r="K960" s="547">
        <v>15</v>
      </c>
      <c r="L960" s="550"/>
      <c r="M960" s="548"/>
      <c r="N960" s="550"/>
      <c r="O960" s="548"/>
      <c r="P960" s="551"/>
    </row>
    <row r="961" spans="1:16" x14ac:dyDescent="0.25">
      <c r="A961" s="552"/>
      <c r="B961" s="553"/>
      <c r="C961" s="1248" t="s">
        <v>1154</v>
      </c>
      <c r="D961" s="1248"/>
      <c r="E961" s="1248"/>
      <c r="F961" s="1248"/>
      <c r="G961" s="1248"/>
      <c r="H961" s="516"/>
      <c r="I961" s="517"/>
      <c r="J961" s="517"/>
      <c r="K961" s="517"/>
      <c r="L961" s="520"/>
      <c r="M961" s="517"/>
      <c r="N961" s="554"/>
      <c r="O961" s="517"/>
      <c r="P961" s="555">
        <v>55206.27</v>
      </c>
    </row>
    <row r="962" spans="1:16" ht="22.5" x14ac:dyDescent="0.25">
      <c r="A962" s="540" t="s">
        <v>1825</v>
      </c>
      <c r="B962" s="524" t="s">
        <v>1710</v>
      </c>
      <c r="C962" s="1247" t="s">
        <v>1303</v>
      </c>
      <c r="D962" s="1247"/>
      <c r="E962" s="1247"/>
      <c r="F962" s="1247"/>
      <c r="G962" s="1247"/>
      <c r="H962" s="525" t="s">
        <v>1304</v>
      </c>
      <c r="I962" s="526"/>
      <c r="J962" s="526"/>
      <c r="K962" s="527">
        <v>0.14099999999999999</v>
      </c>
      <c r="L962" s="528"/>
      <c r="M962" s="526"/>
      <c r="N962" s="541">
        <v>155.02000000000001</v>
      </c>
      <c r="O962" s="543">
        <v>-1</v>
      </c>
      <c r="P962" s="573">
        <v>-21.86</v>
      </c>
    </row>
    <row r="963" spans="1:16" ht="22.5" x14ac:dyDescent="0.25">
      <c r="A963" s="540" t="s">
        <v>1826</v>
      </c>
      <c r="B963" s="524" t="s">
        <v>1711</v>
      </c>
      <c r="C963" s="1247" t="s">
        <v>1712</v>
      </c>
      <c r="D963" s="1247"/>
      <c r="E963" s="1247"/>
      <c r="F963" s="1247"/>
      <c r="G963" s="1247"/>
      <c r="H963" s="525" t="s">
        <v>1304</v>
      </c>
      <c r="I963" s="526"/>
      <c r="J963" s="526"/>
      <c r="K963" s="527">
        <v>0.14099999999999999</v>
      </c>
      <c r="L963" s="528"/>
      <c r="M963" s="526"/>
      <c r="N963" s="541">
        <v>368.84</v>
      </c>
      <c r="O963" s="526"/>
      <c r="P963" s="573">
        <v>52.01</v>
      </c>
    </row>
    <row r="964" spans="1:16" x14ac:dyDescent="0.25">
      <c r="A964" s="540"/>
      <c r="B964" s="524"/>
      <c r="C964" s="1247" t="s">
        <v>1155</v>
      </c>
      <c r="D964" s="1247"/>
      <c r="E964" s="1247"/>
      <c r="F964" s="1247"/>
      <c r="G964" s="1247"/>
      <c r="H964" s="525"/>
      <c r="I964" s="526"/>
      <c r="J964" s="526"/>
      <c r="K964" s="526"/>
      <c r="L964" s="528"/>
      <c r="M964" s="526"/>
      <c r="N964" s="528"/>
      <c r="O964" s="526"/>
      <c r="P964" s="529">
        <v>4488.2</v>
      </c>
    </row>
    <row r="965" spans="1:16" x14ac:dyDescent="0.25">
      <c r="A965" s="540"/>
      <c r="B965" s="524" t="s">
        <v>1295</v>
      </c>
      <c r="C965" s="1247" t="s">
        <v>1296</v>
      </c>
      <c r="D965" s="1247"/>
      <c r="E965" s="1247"/>
      <c r="F965" s="1247"/>
      <c r="G965" s="1247"/>
      <c r="H965" s="525" t="s">
        <v>1158</v>
      </c>
      <c r="I965" s="543">
        <v>147</v>
      </c>
      <c r="J965" s="526"/>
      <c r="K965" s="543">
        <v>147</v>
      </c>
      <c r="L965" s="528"/>
      <c r="M965" s="526"/>
      <c r="N965" s="528"/>
      <c r="O965" s="526"/>
      <c r="P965" s="529">
        <v>6597.65</v>
      </c>
    </row>
    <row r="966" spans="1:16" x14ac:dyDescent="0.25">
      <c r="A966" s="540"/>
      <c r="B966" s="524" t="s">
        <v>1297</v>
      </c>
      <c r="C966" s="1247" t="s">
        <v>1298</v>
      </c>
      <c r="D966" s="1247"/>
      <c r="E966" s="1247"/>
      <c r="F966" s="1247"/>
      <c r="G966" s="1247"/>
      <c r="H966" s="525" t="s">
        <v>1158</v>
      </c>
      <c r="I966" s="543">
        <v>134</v>
      </c>
      <c r="J966" s="526"/>
      <c r="K966" s="543">
        <v>134</v>
      </c>
      <c r="L966" s="528"/>
      <c r="M966" s="526"/>
      <c r="N966" s="528"/>
      <c r="O966" s="526"/>
      <c r="P966" s="529">
        <v>6014.19</v>
      </c>
    </row>
    <row r="967" spans="1:16" x14ac:dyDescent="0.25">
      <c r="A967" s="556"/>
      <c r="B967" s="557"/>
      <c r="C967" s="1248" t="s">
        <v>1161</v>
      </c>
      <c r="D967" s="1248"/>
      <c r="E967" s="1248"/>
      <c r="F967" s="1248"/>
      <c r="G967" s="1248"/>
      <c r="H967" s="516"/>
      <c r="I967" s="517"/>
      <c r="J967" s="517"/>
      <c r="K967" s="517"/>
      <c r="L967" s="520"/>
      <c r="M967" s="517"/>
      <c r="N967" s="554">
        <v>452321.73</v>
      </c>
      <c r="O967" s="517"/>
      <c r="P967" s="555">
        <v>67848.259999999995</v>
      </c>
    </row>
    <row r="968" spans="1:16" x14ac:dyDescent="0.25">
      <c r="A968" s="558"/>
      <c r="B968" s="559"/>
      <c r="C968" s="559"/>
      <c r="D968" s="559"/>
      <c r="E968" s="559"/>
      <c r="F968" s="559"/>
      <c r="G968" s="559"/>
      <c r="H968" s="560"/>
      <c r="I968" s="561"/>
      <c r="J968" s="561"/>
      <c r="K968" s="561"/>
      <c r="L968" s="562"/>
      <c r="M968" s="561"/>
      <c r="N968" s="562"/>
      <c r="O968" s="561"/>
      <c r="P968" s="563"/>
    </row>
    <row r="969" spans="1:16" ht="22.5" x14ac:dyDescent="0.25">
      <c r="A969" s="514" t="s">
        <v>1627</v>
      </c>
      <c r="B969" s="515" t="s">
        <v>1713</v>
      </c>
      <c r="C969" s="1249" t="s">
        <v>1714</v>
      </c>
      <c r="D969" s="1249"/>
      <c r="E969" s="1249"/>
      <c r="F969" s="1249"/>
      <c r="G969" s="1249"/>
      <c r="H969" s="516" t="s">
        <v>1715</v>
      </c>
      <c r="I969" s="517">
        <v>0.39360000000000001</v>
      </c>
      <c r="J969" s="518">
        <v>1</v>
      </c>
      <c r="K969" s="568">
        <v>0.39360000000000001</v>
      </c>
      <c r="L969" s="520"/>
      <c r="M969" s="517"/>
      <c r="N969" s="564">
        <v>152834.25</v>
      </c>
      <c r="O969" s="517"/>
      <c r="P969" s="555">
        <v>60155.56</v>
      </c>
    </row>
    <row r="970" spans="1:16" x14ac:dyDescent="0.25">
      <c r="A970" s="556"/>
      <c r="B970" s="557"/>
      <c r="C970" s="1248" t="s">
        <v>1161</v>
      </c>
      <c r="D970" s="1248"/>
      <c r="E970" s="1248"/>
      <c r="F970" s="1248"/>
      <c r="G970" s="1248"/>
      <c r="H970" s="516"/>
      <c r="I970" s="517"/>
      <c r="J970" s="517"/>
      <c r="K970" s="517"/>
      <c r="L970" s="520"/>
      <c r="M970" s="517"/>
      <c r="N970" s="520"/>
      <c r="O970" s="517"/>
      <c r="P970" s="555">
        <v>60155.56</v>
      </c>
    </row>
    <row r="971" spans="1:16" x14ac:dyDescent="0.25">
      <c r="A971" s="558"/>
      <c r="B971" s="559"/>
      <c r="C971" s="559"/>
      <c r="D971" s="559"/>
      <c r="E971" s="559"/>
      <c r="F971" s="559"/>
      <c r="G971" s="559"/>
      <c r="H971" s="560"/>
      <c r="I971" s="561"/>
      <c r="J971" s="561"/>
      <c r="K971" s="561"/>
      <c r="L971" s="562"/>
      <c r="M971" s="561"/>
      <c r="N971" s="562"/>
      <c r="O971" s="561"/>
      <c r="P971" s="563"/>
    </row>
    <row r="972" spans="1:16" x14ac:dyDescent="0.25">
      <c r="A972" s="514" t="s">
        <v>1630</v>
      </c>
      <c r="B972" s="515" t="s">
        <v>1820</v>
      </c>
      <c r="C972" s="1249" t="s">
        <v>1821</v>
      </c>
      <c r="D972" s="1249"/>
      <c r="E972" s="1249"/>
      <c r="F972" s="1249"/>
      <c r="G972" s="1249"/>
      <c r="H972" s="516" t="s">
        <v>1575</v>
      </c>
      <c r="I972" s="517">
        <v>15</v>
      </c>
      <c r="J972" s="518">
        <v>1</v>
      </c>
      <c r="K972" s="518">
        <v>15</v>
      </c>
      <c r="L972" s="520"/>
      <c r="M972" s="517"/>
      <c r="N972" s="564">
        <v>2161.34</v>
      </c>
      <c r="O972" s="517"/>
      <c r="P972" s="555">
        <v>32420.1</v>
      </c>
    </row>
    <row r="973" spans="1:16" x14ac:dyDescent="0.25">
      <c r="A973" s="540" t="s">
        <v>1630</v>
      </c>
      <c r="B973" s="524" t="s">
        <v>1820</v>
      </c>
      <c r="C973" s="1247" t="s">
        <v>1822</v>
      </c>
      <c r="D973" s="1247"/>
      <c r="E973" s="1247"/>
      <c r="F973" s="1247"/>
      <c r="G973" s="1247"/>
      <c r="H973" s="525" t="s">
        <v>1575</v>
      </c>
      <c r="I973" s="543">
        <v>15</v>
      </c>
      <c r="J973" s="526"/>
      <c r="K973" s="543">
        <v>15</v>
      </c>
      <c r="L973" s="528"/>
      <c r="M973" s="536">
        <v>1.19</v>
      </c>
      <c r="N973" s="534">
        <v>2161.34</v>
      </c>
      <c r="O973" s="526"/>
      <c r="P973" s="529">
        <v>32420.1</v>
      </c>
    </row>
    <row r="974" spans="1:16" ht="22.5" x14ac:dyDescent="0.25">
      <c r="A974" s="540" t="s">
        <v>1827</v>
      </c>
      <c r="B974" s="524" t="s">
        <v>1823</v>
      </c>
      <c r="C974" s="1247" t="s">
        <v>1303</v>
      </c>
      <c r="D974" s="1247"/>
      <c r="E974" s="1247"/>
      <c r="F974" s="1247"/>
      <c r="G974" s="1247"/>
      <c r="H974" s="525" t="s">
        <v>1304</v>
      </c>
      <c r="I974" s="526"/>
      <c r="J974" s="526"/>
      <c r="K974" s="527">
        <v>0.105</v>
      </c>
      <c r="L974" s="528"/>
      <c r="M974" s="526"/>
      <c r="N974" s="541">
        <v>155.02000000000001</v>
      </c>
      <c r="O974" s="543">
        <v>-1</v>
      </c>
      <c r="P974" s="573">
        <v>-16.28</v>
      </c>
    </row>
    <row r="975" spans="1:16" ht="22.5" x14ac:dyDescent="0.25">
      <c r="A975" s="540" t="s">
        <v>1828</v>
      </c>
      <c r="B975" s="524" t="s">
        <v>1824</v>
      </c>
      <c r="C975" s="1247" t="s">
        <v>1721</v>
      </c>
      <c r="D975" s="1247"/>
      <c r="E975" s="1247"/>
      <c r="F975" s="1247"/>
      <c r="G975" s="1247"/>
      <c r="H975" s="525" t="s">
        <v>1304</v>
      </c>
      <c r="I975" s="526"/>
      <c r="J975" s="526"/>
      <c r="K975" s="527">
        <v>0.105</v>
      </c>
      <c r="L975" s="528"/>
      <c r="M975" s="526"/>
      <c r="N975" s="541">
        <v>349.75</v>
      </c>
      <c r="O975" s="526"/>
      <c r="P975" s="573">
        <v>36.72</v>
      </c>
    </row>
    <row r="976" spans="1:16" x14ac:dyDescent="0.25">
      <c r="A976" s="556"/>
      <c r="B976" s="557"/>
      <c r="C976" s="1248" t="s">
        <v>1161</v>
      </c>
      <c r="D976" s="1248"/>
      <c r="E976" s="1248"/>
      <c r="F976" s="1248"/>
      <c r="G976" s="1248"/>
      <c r="H976" s="516"/>
      <c r="I976" s="517"/>
      <c r="J976" s="517"/>
      <c r="K976" s="517"/>
      <c r="L976" s="520"/>
      <c r="M976" s="517"/>
      <c r="N976" s="520"/>
      <c r="O976" s="517"/>
      <c r="P976" s="555">
        <v>32440.54</v>
      </c>
    </row>
    <row r="977" spans="1:16" x14ac:dyDescent="0.25">
      <c r="A977" s="558"/>
      <c r="B977" s="559"/>
      <c r="C977" s="559"/>
      <c r="D977" s="559"/>
      <c r="E977" s="559"/>
      <c r="F977" s="559"/>
      <c r="G977" s="559"/>
      <c r="H977" s="560"/>
      <c r="I977" s="561"/>
      <c r="J977" s="561"/>
      <c r="K977" s="561"/>
      <c r="L977" s="562"/>
      <c r="M977" s="561"/>
      <c r="N977" s="562"/>
      <c r="O977" s="561"/>
      <c r="P977" s="563"/>
    </row>
    <row r="978" spans="1:16" x14ac:dyDescent="0.25">
      <c r="A978" s="514" t="s">
        <v>1631</v>
      </c>
      <c r="B978" s="515" t="s">
        <v>1695</v>
      </c>
      <c r="C978" s="1249" t="s">
        <v>1696</v>
      </c>
      <c r="D978" s="1249"/>
      <c r="E978" s="1249"/>
      <c r="F978" s="1249"/>
      <c r="G978" s="1249"/>
      <c r="H978" s="516" t="s">
        <v>1697</v>
      </c>
      <c r="I978" s="517">
        <v>0.13</v>
      </c>
      <c r="J978" s="518">
        <v>1</v>
      </c>
      <c r="K978" s="570">
        <v>0.13</v>
      </c>
      <c r="L978" s="520"/>
      <c r="M978" s="517"/>
      <c r="N978" s="521"/>
      <c r="O978" s="517"/>
      <c r="P978" s="522"/>
    </row>
    <row r="979" spans="1:16" x14ac:dyDescent="0.25">
      <c r="A979" s="523"/>
      <c r="B979" s="524" t="s">
        <v>23</v>
      </c>
      <c r="C979" s="1247" t="s">
        <v>1203</v>
      </c>
      <c r="D979" s="1247"/>
      <c r="E979" s="1247"/>
      <c r="F979" s="1247"/>
      <c r="G979" s="1247"/>
      <c r="H979" s="525" t="s">
        <v>1148</v>
      </c>
      <c r="I979" s="526"/>
      <c r="J979" s="526"/>
      <c r="K979" s="535">
        <v>12.370799999999999</v>
      </c>
      <c r="L979" s="528"/>
      <c r="M979" s="526"/>
      <c r="N979" s="528"/>
      <c r="O979" s="526"/>
      <c r="P979" s="529">
        <v>3424.36</v>
      </c>
    </row>
    <row r="980" spans="1:16" x14ac:dyDescent="0.25">
      <c r="A980" s="530"/>
      <c r="B980" s="524" t="s">
        <v>1285</v>
      </c>
      <c r="C980" s="1247" t="s">
        <v>1286</v>
      </c>
      <c r="D980" s="1247"/>
      <c r="E980" s="1247"/>
      <c r="F980" s="1247"/>
      <c r="G980" s="1247"/>
      <c r="H980" s="525" t="s">
        <v>1148</v>
      </c>
      <c r="I980" s="536">
        <v>95.16</v>
      </c>
      <c r="J980" s="526"/>
      <c r="K980" s="535">
        <v>12.370799999999999</v>
      </c>
      <c r="L980" s="532"/>
      <c r="M980" s="533"/>
      <c r="N980" s="534">
        <v>276.81</v>
      </c>
      <c r="O980" s="526"/>
      <c r="P980" s="529">
        <v>3424.36</v>
      </c>
    </row>
    <row r="981" spans="1:16" x14ac:dyDescent="0.25">
      <c r="A981" s="523"/>
      <c r="B981" s="524" t="s">
        <v>28</v>
      </c>
      <c r="C981" s="1247" t="s">
        <v>132</v>
      </c>
      <c r="D981" s="1247"/>
      <c r="E981" s="1247"/>
      <c r="F981" s="1247"/>
      <c r="G981" s="1247"/>
      <c r="H981" s="525"/>
      <c r="I981" s="526"/>
      <c r="J981" s="526"/>
      <c r="K981" s="526"/>
      <c r="L981" s="528"/>
      <c r="M981" s="526"/>
      <c r="N981" s="528"/>
      <c r="O981" s="526"/>
      <c r="P981" s="529">
        <v>1154.21</v>
      </c>
    </row>
    <row r="982" spans="1:16" x14ac:dyDescent="0.25">
      <c r="A982" s="523"/>
      <c r="B982" s="524"/>
      <c r="C982" s="1247" t="s">
        <v>1147</v>
      </c>
      <c r="D982" s="1247"/>
      <c r="E982" s="1247"/>
      <c r="F982" s="1247"/>
      <c r="G982" s="1247"/>
      <c r="H982" s="525" t="s">
        <v>1148</v>
      </c>
      <c r="I982" s="526"/>
      <c r="J982" s="526"/>
      <c r="K982" s="535">
        <v>1.4027000000000001</v>
      </c>
      <c r="L982" s="528"/>
      <c r="M982" s="526"/>
      <c r="N982" s="528"/>
      <c r="O982" s="526"/>
      <c r="P982" s="573">
        <v>465.41</v>
      </c>
    </row>
    <row r="983" spans="1:16" x14ac:dyDescent="0.25">
      <c r="A983" s="530"/>
      <c r="B983" s="524" t="s">
        <v>1698</v>
      </c>
      <c r="C983" s="1247" t="s">
        <v>1699</v>
      </c>
      <c r="D983" s="1247"/>
      <c r="E983" s="1247"/>
      <c r="F983" s="1247"/>
      <c r="G983" s="1247"/>
      <c r="H983" s="525" t="s">
        <v>1151</v>
      </c>
      <c r="I983" s="543">
        <v>9</v>
      </c>
      <c r="J983" s="526"/>
      <c r="K983" s="536">
        <v>1.17</v>
      </c>
      <c r="L983" s="538">
        <v>647.30999999999995</v>
      </c>
      <c r="M983" s="539">
        <v>1.24</v>
      </c>
      <c r="N983" s="534">
        <v>802.66</v>
      </c>
      <c r="O983" s="526"/>
      <c r="P983" s="529">
        <v>939.11</v>
      </c>
    </row>
    <row r="984" spans="1:16" x14ac:dyDescent="0.25">
      <c r="A984" s="540"/>
      <c r="B984" s="524" t="s">
        <v>1208</v>
      </c>
      <c r="C984" s="1247" t="s">
        <v>1209</v>
      </c>
      <c r="D984" s="1247"/>
      <c r="E984" s="1247"/>
      <c r="F984" s="1247"/>
      <c r="G984" s="1247"/>
      <c r="H984" s="525" t="s">
        <v>1148</v>
      </c>
      <c r="I984" s="543">
        <v>9</v>
      </c>
      <c r="J984" s="526"/>
      <c r="K984" s="536">
        <v>1.17</v>
      </c>
      <c r="L984" s="528"/>
      <c r="M984" s="526"/>
      <c r="N984" s="541">
        <v>325.38</v>
      </c>
      <c r="O984" s="526"/>
      <c r="P984" s="573">
        <v>380.69</v>
      </c>
    </row>
    <row r="985" spans="1:16" x14ac:dyDescent="0.25">
      <c r="A985" s="530"/>
      <c r="B985" s="524" t="s">
        <v>1443</v>
      </c>
      <c r="C985" s="1247" t="s">
        <v>1444</v>
      </c>
      <c r="D985" s="1247"/>
      <c r="E985" s="1247"/>
      <c r="F985" s="1247"/>
      <c r="G985" s="1247"/>
      <c r="H985" s="525" t="s">
        <v>1151</v>
      </c>
      <c r="I985" s="536">
        <v>0.62</v>
      </c>
      <c r="J985" s="526"/>
      <c r="K985" s="535">
        <v>8.0600000000000005E-2</v>
      </c>
      <c r="L985" s="532"/>
      <c r="M985" s="533"/>
      <c r="N985" s="534">
        <v>1550.39</v>
      </c>
      <c r="O985" s="526"/>
      <c r="P985" s="529">
        <v>124.96</v>
      </c>
    </row>
    <row r="986" spans="1:16" x14ac:dyDescent="0.25">
      <c r="A986" s="540"/>
      <c r="B986" s="524" t="s">
        <v>1152</v>
      </c>
      <c r="C986" s="1247" t="s">
        <v>1153</v>
      </c>
      <c r="D986" s="1247"/>
      <c r="E986" s="1247"/>
      <c r="F986" s="1247"/>
      <c r="G986" s="1247"/>
      <c r="H986" s="525" t="s">
        <v>1148</v>
      </c>
      <c r="I986" s="536">
        <v>0.62</v>
      </c>
      <c r="J986" s="526"/>
      <c r="K986" s="535">
        <v>8.0600000000000005E-2</v>
      </c>
      <c r="L986" s="528"/>
      <c r="M986" s="526"/>
      <c r="N986" s="541">
        <v>437.08</v>
      </c>
      <c r="O986" s="526"/>
      <c r="P986" s="573">
        <v>35.229999999999997</v>
      </c>
    </row>
    <row r="987" spans="1:16" x14ac:dyDescent="0.25">
      <c r="A987" s="530"/>
      <c r="B987" s="524" t="s">
        <v>1445</v>
      </c>
      <c r="C987" s="1247" t="s">
        <v>1446</v>
      </c>
      <c r="D987" s="1247"/>
      <c r="E987" s="1247"/>
      <c r="F987" s="1247"/>
      <c r="G987" s="1247"/>
      <c r="H987" s="525" t="s">
        <v>1151</v>
      </c>
      <c r="I987" s="536">
        <v>1.17</v>
      </c>
      <c r="J987" s="526"/>
      <c r="K987" s="535">
        <v>0.15210000000000001</v>
      </c>
      <c r="L987" s="538">
        <v>477.92</v>
      </c>
      <c r="M987" s="539">
        <v>1.24</v>
      </c>
      <c r="N987" s="534">
        <v>592.62</v>
      </c>
      <c r="O987" s="526"/>
      <c r="P987" s="529">
        <v>90.14</v>
      </c>
    </row>
    <row r="988" spans="1:16" x14ac:dyDescent="0.25">
      <c r="A988" s="540"/>
      <c r="B988" s="524" t="s">
        <v>1208</v>
      </c>
      <c r="C988" s="1247" t="s">
        <v>1209</v>
      </c>
      <c r="D988" s="1247"/>
      <c r="E988" s="1247"/>
      <c r="F988" s="1247"/>
      <c r="G988" s="1247"/>
      <c r="H988" s="525" t="s">
        <v>1148</v>
      </c>
      <c r="I988" s="536">
        <v>1.17</v>
      </c>
      <c r="J988" s="526"/>
      <c r="K988" s="535">
        <v>0.15210000000000001</v>
      </c>
      <c r="L988" s="528"/>
      <c r="M988" s="526"/>
      <c r="N988" s="541">
        <v>325.38</v>
      </c>
      <c r="O988" s="526"/>
      <c r="P988" s="573">
        <v>49.49</v>
      </c>
    </row>
    <row r="989" spans="1:16" x14ac:dyDescent="0.25">
      <c r="A989" s="523"/>
      <c r="B989" s="524" t="s">
        <v>36</v>
      </c>
      <c r="C989" s="1247" t="s">
        <v>134</v>
      </c>
      <c r="D989" s="1247"/>
      <c r="E989" s="1247"/>
      <c r="F989" s="1247"/>
      <c r="G989" s="1247"/>
      <c r="H989" s="525"/>
      <c r="I989" s="526"/>
      <c r="J989" s="526"/>
      <c r="K989" s="526"/>
      <c r="L989" s="528"/>
      <c r="M989" s="526"/>
      <c r="N989" s="528"/>
      <c r="O989" s="526"/>
      <c r="P989" s="529">
        <v>42801.45</v>
      </c>
    </row>
    <row r="990" spans="1:16" x14ac:dyDescent="0.25">
      <c r="A990" s="530"/>
      <c r="B990" s="524" t="s">
        <v>1700</v>
      </c>
      <c r="C990" s="1247" t="s">
        <v>1701</v>
      </c>
      <c r="D990" s="1247"/>
      <c r="E990" s="1247"/>
      <c r="F990" s="1247"/>
      <c r="G990" s="1247"/>
      <c r="H990" s="525" t="s">
        <v>1244</v>
      </c>
      <c r="I990" s="527">
        <v>10.706</v>
      </c>
      <c r="J990" s="526"/>
      <c r="K990" s="537">
        <v>1.39178</v>
      </c>
      <c r="L990" s="538">
        <v>151.93</v>
      </c>
      <c r="M990" s="575">
        <v>1.2</v>
      </c>
      <c r="N990" s="534">
        <v>182.32</v>
      </c>
      <c r="O990" s="526"/>
      <c r="P990" s="529">
        <v>253.75</v>
      </c>
    </row>
    <row r="991" spans="1:16" x14ac:dyDescent="0.25">
      <c r="A991" s="530"/>
      <c r="B991" s="524" t="s">
        <v>1702</v>
      </c>
      <c r="C991" s="1247" t="s">
        <v>1703</v>
      </c>
      <c r="D991" s="1247"/>
      <c r="E991" s="1247"/>
      <c r="F991" s="1247"/>
      <c r="G991" s="1247"/>
      <c r="H991" s="525" t="s">
        <v>1575</v>
      </c>
      <c r="I991" s="543">
        <v>100</v>
      </c>
      <c r="J991" s="526"/>
      <c r="K991" s="543">
        <v>13</v>
      </c>
      <c r="L991" s="542">
        <v>2417.39</v>
      </c>
      <c r="M991" s="539">
        <v>1.0900000000000001</v>
      </c>
      <c r="N991" s="534">
        <v>2634.96</v>
      </c>
      <c r="O991" s="526"/>
      <c r="P991" s="529">
        <v>34254.480000000003</v>
      </c>
    </row>
    <row r="992" spans="1:16" x14ac:dyDescent="0.25">
      <c r="A992" s="530"/>
      <c r="B992" s="524" t="s">
        <v>1704</v>
      </c>
      <c r="C992" s="1247" t="s">
        <v>1705</v>
      </c>
      <c r="D992" s="1247"/>
      <c r="E992" s="1247"/>
      <c r="F992" s="1247"/>
      <c r="G992" s="1247"/>
      <c r="H992" s="525" t="s">
        <v>1575</v>
      </c>
      <c r="I992" s="543">
        <v>200</v>
      </c>
      <c r="J992" s="526"/>
      <c r="K992" s="543">
        <v>26</v>
      </c>
      <c r="L992" s="538">
        <v>279.8</v>
      </c>
      <c r="M992" s="539">
        <v>1.1399999999999999</v>
      </c>
      <c r="N992" s="534">
        <v>318.97000000000003</v>
      </c>
      <c r="O992" s="526"/>
      <c r="P992" s="529">
        <v>8293.2199999999993</v>
      </c>
    </row>
    <row r="993" spans="1:16" x14ac:dyDescent="0.25">
      <c r="A993" s="544" t="s">
        <v>1239</v>
      </c>
      <c r="B993" s="545" t="s">
        <v>1706</v>
      </c>
      <c r="C993" s="1250" t="s">
        <v>1707</v>
      </c>
      <c r="D993" s="1250"/>
      <c r="E993" s="1250"/>
      <c r="F993" s="1250"/>
      <c r="G993" s="1250"/>
      <c r="H993" s="546" t="s">
        <v>1575</v>
      </c>
      <c r="I993" s="547">
        <v>100</v>
      </c>
      <c r="J993" s="548"/>
      <c r="K993" s="547">
        <v>13</v>
      </c>
      <c r="L993" s="550"/>
      <c r="M993" s="548"/>
      <c r="N993" s="550"/>
      <c r="O993" s="548"/>
      <c r="P993" s="551"/>
    </row>
    <row r="994" spans="1:16" x14ac:dyDescent="0.25">
      <c r="A994" s="544" t="s">
        <v>1239</v>
      </c>
      <c r="B994" s="545" t="s">
        <v>1708</v>
      </c>
      <c r="C994" s="1250" t="s">
        <v>1709</v>
      </c>
      <c r="D994" s="1250"/>
      <c r="E994" s="1250"/>
      <c r="F994" s="1250"/>
      <c r="G994" s="1250"/>
      <c r="H994" s="546" t="s">
        <v>1575</v>
      </c>
      <c r="I994" s="547">
        <v>100</v>
      </c>
      <c r="J994" s="548"/>
      <c r="K994" s="547">
        <v>13</v>
      </c>
      <c r="L994" s="550"/>
      <c r="M994" s="548"/>
      <c r="N994" s="550"/>
      <c r="O994" s="548"/>
      <c r="P994" s="551"/>
    </row>
    <row r="995" spans="1:16" x14ac:dyDescent="0.25">
      <c r="A995" s="552"/>
      <c r="B995" s="553"/>
      <c r="C995" s="1248" t="s">
        <v>1154</v>
      </c>
      <c r="D995" s="1248"/>
      <c r="E995" s="1248"/>
      <c r="F995" s="1248"/>
      <c r="G995" s="1248"/>
      <c r="H995" s="516"/>
      <c r="I995" s="517"/>
      <c r="J995" s="517"/>
      <c r="K995" s="517"/>
      <c r="L995" s="520"/>
      <c r="M995" s="517"/>
      <c r="N995" s="554"/>
      <c r="O995" s="517"/>
      <c r="P995" s="555">
        <v>47845.43</v>
      </c>
    </row>
    <row r="996" spans="1:16" ht="22.5" x14ac:dyDescent="0.25">
      <c r="A996" s="540" t="s">
        <v>1632</v>
      </c>
      <c r="B996" s="524" t="s">
        <v>1710</v>
      </c>
      <c r="C996" s="1247" t="s">
        <v>1303</v>
      </c>
      <c r="D996" s="1247"/>
      <c r="E996" s="1247"/>
      <c r="F996" s="1247"/>
      <c r="G996" s="1247"/>
      <c r="H996" s="525" t="s">
        <v>1304</v>
      </c>
      <c r="I996" s="526"/>
      <c r="J996" s="526"/>
      <c r="K996" s="535">
        <v>0.1222</v>
      </c>
      <c r="L996" s="528"/>
      <c r="M996" s="526"/>
      <c r="N996" s="541">
        <v>155.02000000000001</v>
      </c>
      <c r="O996" s="543">
        <v>-1</v>
      </c>
      <c r="P996" s="573">
        <v>-18.940000000000001</v>
      </c>
    </row>
    <row r="997" spans="1:16" ht="22.5" x14ac:dyDescent="0.25">
      <c r="A997" s="540" t="s">
        <v>1633</v>
      </c>
      <c r="B997" s="524" t="s">
        <v>1711</v>
      </c>
      <c r="C997" s="1247" t="s">
        <v>1712</v>
      </c>
      <c r="D997" s="1247"/>
      <c r="E997" s="1247"/>
      <c r="F997" s="1247"/>
      <c r="G997" s="1247"/>
      <c r="H997" s="525" t="s">
        <v>1304</v>
      </c>
      <c r="I997" s="526"/>
      <c r="J997" s="526"/>
      <c r="K997" s="535">
        <v>0.1222</v>
      </c>
      <c r="L997" s="528"/>
      <c r="M997" s="526"/>
      <c r="N997" s="541">
        <v>368.84</v>
      </c>
      <c r="O997" s="526"/>
      <c r="P997" s="573">
        <v>45.07</v>
      </c>
    </row>
    <row r="998" spans="1:16" x14ac:dyDescent="0.25">
      <c r="A998" s="540"/>
      <c r="B998" s="524"/>
      <c r="C998" s="1247" t="s">
        <v>1155</v>
      </c>
      <c r="D998" s="1247"/>
      <c r="E998" s="1247"/>
      <c r="F998" s="1247"/>
      <c r="G998" s="1247"/>
      <c r="H998" s="525"/>
      <c r="I998" s="526"/>
      <c r="J998" s="526"/>
      <c r="K998" s="526"/>
      <c r="L998" s="528"/>
      <c r="M998" s="526"/>
      <c r="N998" s="528"/>
      <c r="O998" s="526"/>
      <c r="P998" s="529">
        <v>3889.77</v>
      </c>
    </row>
    <row r="999" spans="1:16" x14ac:dyDescent="0.25">
      <c r="A999" s="540"/>
      <c r="B999" s="524" t="s">
        <v>1295</v>
      </c>
      <c r="C999" s="1247" t="s">
        <v>1296</v>
      </c>
      <c r="D999" s="1247"/>
      <c r="E999" s="1247"/>
      <c r="F999" s="1247"/>
      <c r="G999" s="1247"/>
      <c r="H999" s="525" t="s">
        <v>1158</v>
      </c>
      <c r="I999" s="543">
        <v>147</v>
      </c>
      <c r="J999" s="526"/>
      <c r="K999" s="543">
        <v>147</v>
      </c>
      <c r="L999" s="528"/>
      <c r="M999" s="526"/>
      <c r="N999" s="528"/>
      <c r="O999" s="526"/>
      <c r="P999" s="529">
        <v>5717.96</v>
      </c>
    </row>
    <row r="1000" spans="1:16" x14ac:dyDescent="0.25">
      <c r="A1000" s="540"/>
      <c r="B1000" s="524" t="s">
        <v>1297</v>
      </c>
      <c r="C1000" s="1247" t="s">
        <v>1298</v>
      </c>
      <c r="D1000" s="1247"/>
      <c r="E1000" s="1247"/>
      <c r="F1000" s="1247"/>
      <c r="G1000" s="1247"/>
      <c r="H1000" s="525" t="s">
        <v>1158</v>
      </c>
      <c r="I1000" s="543">
        <v>134</v>
      </c>
      <c r="J1000" s="526"/>
      <c r="K1000" s="543">
        <v>134</v>
      </c>
      <c r="L1000" s="528"/>
      <c r="M1000" s="526"/>
      <c r="N1000" s="528"/>
      <c r="O1000" s="526"/>
      <c r="P1000" s="529">
        <v>5212.29</v>
      </c>
    </row>
    <row r="1001" spans="1:16" x14ac:dyDescent="0.25">
      <c r="A1001" s="556"/>
      <c r="B1001" s="557"/>
      <c r="C1001" s="1248" t="s">
        <v>1161</v>
      </c>
      <c r="D1001" s="1248"/>
      <c r="E1001" s="1248"/>
      <c r="F1001" s="1248"/>
      <c r="G1001" s="1248"/>
      <c r="H1001" s="516"/>
      <c r="I1001" s="517"/>
      <c r="J1001" s="517"/>
      <c r="K1001" s="517"/>
      <c r="L1001" s="520"/>
      <c r="M1001" s="517"/>
      <c r="N1001" s="554">
        <v>452321.62</v>
      </c>
      <c r="O1001" s="517"/>
      <c r="P1001" s="555">
        <v>58801.81</v>
      </c>
    </row>
    <row r="1002" spans="1:16" x14ac:dyDescent="0.25">
      <c r="A1002" s="558"/>
      <c r="B1002" s="559"/>
      <c r="C1002" s="559"/>
      <c r="D1002" s="559"/>
      <c r="E1002" s="559"/>
      <c r="F1002" s="559"/>
      <c r="G1002" s="559"/>
      <c r="H1002" s="560"/>
      <c r="I1002" s="561"/>
      <c r="J1002" s="561"/>
      <c r="K1002" s="561"/>
      <c r="L1002" s="562"/>
      <c r="M1002" s="561"/>
      <c r="N1002" s="562"/>
      <c r="O1002" s="561"/>
      <c r="P1002" s="563"/>
    </row>
    <row r="1003" spans="1:16" ht="22.5" x14ac:dyDescent="0.25">
      <c r="A1003" s="514" t="s">
        <v>1634</v>
      </c>
      <c r="B1003" s="515" t="s">
        <v>1713</v>
      </c>
      <c r="C1003" s="1249" t="s">
        <v>1714</v>
      </c>
      <c r="D1003" s="1249"/>
      <c r="E1003" s="1249"/>
      <c r="F1003" s="1249"/>
      <c r="G1003" s="1249"/>
      <c r="H1003" s="516" t="s">
        <v>1715</v>
      </c>
      <c r="I1003" s="517">
        <v>0.35776000000000002</v>
      </c>
      <c r="J1003" s="518">
        <v>1</v>
      </c>
      <c r="K1003" s="590">
        <v>0.35776000000000002</v>
      </c>
      <c r="L1003" s="520"/>
      <c r="M1003" s="517"/>
      <c r="N1003" s="564">
        <v>152834.25</v>
      </c>
      <c r="O1003" s="517"/>
      <c r="P1003" s="555">
        <v>54677.98</v>
      </c>
    </row>
    <row r="1004" spans="1:16" x14ac:dyDescent="0.25">
      <c r="A1004" s="556"/>
      <c r="B1004" s="557"/>
      <c r="C1004" s="1248" t="s">
        <v>1161</v>
      </c>
      <c r="D1004" s="1248"/>
      <c r="E1004" s="1248"/>
      <c r="F1004" s="1248"/>
      <c r="G1004" s="1248"/>
      <c r="H1004" s="516"/>
      <c r="I1004" s="517"/>
      <c r="J1004" s="517"/>
      <c r="K1004" s="517"/>
      <c r="L1004" s="520"/>
      <c r="M1004" s="517"/>
      <c r="N1004" s="520"/>
      <c r="O1004" s="517"/>
      <c r="P1004" s="555">
        <v>54677.98</v>
      </c>
    </row>
    <row r="1005" spans="1:16" x14ac:dyDescent="0.25">
      <c r="A1005" s="558"/>
      <c r="B1005" s="559"/>
      <c r="C1005" s="559"/>
      <c r="D1005" s="559"/>
      <c r="E1005" s="559"/>
      <c r="F1005" s="559"/>
      <c r="G1005" s="559"/>
      <c r="H1005" s="560"/>
      <c r="I1005" s="561"/>
      <c r="J1005" s="561"/>
      <c r="K1005" s="561"/>
      <c r="L1005" s="562"/>
      <c r="M1005" s="561"/>
      <c r="N1005" s="562"/>
      <c r="O1005" s="561"/>
      <c r="P1005" s="563"/>
    </row>
    <row r="1006" spans="1:16" x14ac:dyDescent="0.25">
      <c r="A1006" s="514" t="s">
        <v>1637</v>
      </c>
      <c r="B1006" s="515" t="s">
        <v>1820</v>
      </c>
      <c r="C1006" s="1249" t="s">
        <v>1821</v>
      </c>
      <c r="D1006" s="1249"/>
      <c r="E1006" s="1249"/>
      <c r="F1006" s="1249"/>
      <c r="G1006" s="1249"/>
      <c r="H1006" s="516" t="s">
        <v>1575</v>
      </c>
      <c r="I1006" s="517">
        <v>13</v>
      </c>
      <c r="J1006" s="518">
        <v>1</v>
      </c>
      <c r="K1006" s="518">
        <v>13</v>
      </c>
      <c r="L1006" s="520"/>
      <c r="M1006" s="517"/>
      <c r="N1006" s="564">
        <v>2161.34</v>
      </c>
      <c r="O1006" s="517"/>
      <c r="P1006" s="555">
        <v>28097.42</v>
      </c>
    </row>
    <row r="1007" spans="1:16" x14ac:dyDescent="0.25">
      <c r="A1007" s="540" t="s">
        <v>1637</v>
      </c>
      <c r="B1007" s="524" t="s">
        <v>1820</v>
      </c>
      <c r="C1007" s="1247" t="s">
        <v>1822</v>
      </c>
      <c r="D1007" s="1247"/>
      <c r="E1007" s="1247"/>
      <c r="F1007" s="1247"/>
      <c r="G1007" s="1247"/>
      <c r="H1007" s="525" t="s">
        <v>1575</v>
      </c>
      <c r="I1007" s="543">
        <v>13</v>
      </c>
      <c r="J1007" s="526"/>
      <c r="K1007" s="543">
        <v>13</v>
      </c>
      <c r="L1007" s="528"/>
      <c r="M1007" s="536">
        <v>1.19</v>
      </c>
      <c r="N1007" s="534">
        <v>2161.34</v>
      </c>
      <c r="O1007" s="526"/>
      <c r="P1007" s="529">
        <v>28097.42</v>
      </c>
    </row>
    <row r="1008" spans="1:16" ht="22.5" x14ac:dyDescent="0.25">
      <c r="A1008" s="540" t="s">
        <v>1829</v>
      </c>
      <c r="B1008" s="524" t="s">
        <v>1823</v>
      </c>
      <c r="C1008" s="1247" t="s">
        <v>1303</v>
      </c>
      <c r="D1008" s="1247"/>
      <c r="E1008" s="1247"/>
      <c r="F1008" s="1247"/>
      <c r="G1008" s="1247"/>
      <c r="H1008" s="525" t="s">
        <v>1304</v>
      </c>
      <c r="I1008" s="526"/>
      <c r="J1008" s="526"/>
      <c r="K1008" s="527">
        <v>9.0999999999999998E-2</v>
      </c>
      <c r="L1008" s="528"/>
      <c r="M1008" s="526"/>
      <c r="N1008" s="541">
        <v>155.02000000000001</v>
      </c>
      <c r="O1008" s="543">
        <v>-1</v>
      </c>
      <c r="P1008" s="573">
        <v>-14.11</v>
      </c>
    </row>
    <row r="1009" spans="1:16" ht="22.5" x14ac:dyDescent="0.25">
      <c r="A1009" s="540" t="s">
        <v>1830</v>
      </c>
      <c r="B1009" s="524" t="s">
        <v>1824</v>
      </c>
      <c r="C1009" s="1247" t="s">
        <v>1721</v>
      </c>
      <c r="D1009" s="1247"/>
      <c r="E1009" s="1247"/>
      <c r="F1009" s="1247"/>
      <c r="G1009" s="1247"/>
      <c r="H1009" s="525" t="s">
        <v>1304</v>
      </c>
      <c r="I1009" s="526"/>
      <c r="J1009" s="526"/>
      <c r="K1009" s="527">
        <v>9.0999999999999998E-2</v>
      </c>
      <c r="L1009" s="528"/>
      <c r="M1009" s="526"/>
      <c r="N1009" s="541">
        <v>349.75</v>
      </c>
      <c r="O1009" s="526"/>
      <c r="P1009" s="573">
        <v>31.83</v>
      </c>
    </row>
    <row r="1010" spans="1:16" x14ac:dyDescent="0.25">
      <c r="A1010" s="556"/>
      <c r="B1010" s="557"/>
      <c r="C1010" s="1248" t="s">
        <v>1161</v>
      </c>
      <c r="D1010" s="1248"/>
      <c r="E1010" s="1248"/>
      <c r="F1010" s="1248"/>
      <c r="G1010" s="1248"/>
      <c r="H1010" s="516"/>
      <c r="I1010" s="517"/>
      <c r="J1010" s="517"/>
      <c r="K1010" s="517"/>
      <c r="L1010" s="520"/>
      <c r="M1010" s="517"/>
      <c r="N1010" s="520"/>
      <c r="O1010" s="517"/>
      <c r="P1010" s="555">
        <v>28115.14</v>
      </c>
    </row>
    <row r="1011" spans="1:16" x14ac:dyDescent="0.25">
      <c r="A1011" s="558"/>
      <c r="B1011" s="559"/>
      <c r="C1011" s="559"/>
      <c r="D1011" s="559"/>
      <c r="E1011" s="559"/>
      <c r="F1011" s="559"/>
      <c r="G1011" s="559"/>
      <c r="H1011" s="560"/>
      <c r="I1011" s="561"/>
      <c r="J1011" s="561"/>
      <c r="K1011" s="561"/>
      <c r="L1011" s="562"/>
      <c r="M1011" s="561"/>
      <c r="N1011" s="562"/>
      <c r="O1011" s="561"/>
      <c r="P1011" s="563"/>
    </row>
    <row r="1012" spans="1:16" x14ac:dyDescent="0.25">
      <c r="A1012" s="514" t="s">
        <v>1640</v>
      </c>
      <c r="B1012" s="515" t="s">
        <v>1757</v>
      </c>
      <c r="C1012" s="1249" t="s">
        <v>1758</v>
      </c>
      <c r="D1012" s="1249"/>
      <c r="E1012" s="1249"/>
      <c r="F1012" s="1249"/>
      <c r="G1012" s="1249"/>
      <c r="H1012" s="516" t="s">
        <v>1697</v>
      </c>
      <c r="I1012" s="517">
        <v>1.72</v>
      </c>
      <c r="J1012" s="518">
        <v>1</v>
      </c>
      <c r="K1012" s="570">
        <v>1.72</v>
      </c>
      <c r="L1012" s="520"/>
      <c r="M1012" s="517"/>
      <c r="N1012" s="521"/>
      <c r="O1012" s="517"/>
      <c r="P1012" s="522"/>
    </row>
    <row r="1013" spans="1:16" x14ac:dyDescent="0.25">
      <c r="A1013" s="523"/>
      <c r="B1013" s="524" t="s">
        <v>23</v>
      </c>
      <c r="C1013" s="1247" t="s">
        <v>1203</v>
      </c>
      <c r="D1013" s="1247"/>
      <c r="E1013" s="1247"/>
      <c r="F1013" s="1247"/>
      <c r="G1013" s="1247"/>
      <c r="H1013" s="525" t="s">
        <v>1148</v>
      </c>
      <c r="I1013" s="526"/>
      <c r="J1013" s="526"/>
      <c r="K1013" s="536">
        <v>118.68</v>
      </c>
      <c r="L1013" s="528"/>
      <c r="M1013" s="526"/>
      <c r="N1013" s="528"/>
      <c r="O1013" s="526"/>
      <c r="P1013" s="529">
        <v>34293.769999999997</v>
      </c>
    </row>
    <row r="1014" spans="1:16" x14ac:dyDescent="0.25">
      <c r="A1014" s="530"/>
      <c r="B1014" s="524" t="s">
        <v>1482</v>
      </c>
      <c r="C1014" s="1247" t="s">
        <v>1483</v>
      </c>
      <c r="D1014" s="1247"/>
      <c r="E1014" s="1247"/>
      <c r="F1014" s="1247"/>
      <c r="G1014" s="1247"/>
      <c r="H1014" s="525" t="s">
        <v>1148</v>
      </c>
      <c r="I1014" s="543">
        <v>69</v>
      </c>
      <c r="J1014" s="526"/>
      <c r="K1014" s="536">
        <v>118.68</v>
      </c>
      <c r="L1014" s="532"/>
      <c r="M1014" s="533"/>
      <c r="N1014" s="534">
        <v>288.95999999999998</v>
      </c>
      <c r="O1014" s="526"/>
      <c r="P1014" s="529">
        <v>34293.769999999997</v>
      </c>
    </row>
    <row r="1015" spans="1:16" x14ac:dyDescent="0.25">
      <c r="A1015" s="523"/>
      <c r="B1015" s="524" t="s">
        <v>36</v>
      </c>
      <c r="C1015" s="1247" t="s">
        <v>134</v>
      </c>
      <c r="D1015" s="1247"/>
      <c r="E1015" s="1247"/>
      <c r="F1015" s="1247"/>
      <c r="G1015" s="1247"/>
      <c r="H1015" s="525"/>
      <c r="I1015" s="526"/>
      <c r="J1015" s="526"/>
      <c r="K1015" s="526"/>
      <c r="L1015" s="528"/>
      <c r="M1015" s="526"/>
      <c r="N1015" s="528"/>
      <c r="O1015" s="526"/>
      <c r="P1015" s="529">
        <v>5999.44</v>
      </c>
    </row>
    <row r="1016" spans="1:16" x14ac:dyDescent="0.25">
      <c r="A1016" s="530"/>
      <c r="B1016" s="524" t="s">
        <v>1759</v>
      </c>
      <c r="C1016" s="1247" t="s">
        <v>1760</v>
      </c>
      <c r="D1016" s="1247"/>
      <c r="E1016" s="1247"/>
      <c r="F1016" s="1247"/>
      <c r="G1016" s="1247"/>
      <c r="H1016" s="525" t="s">
        <v>1164</v>
      </c>
      <c r="I1016" s="527">
        <v>4.8000000000000001E-2</v>
      </c>
      <c r="J1016" s="526"/>
      <c r="K1016" s="537">
        <v>8.2559999999999995E-2</v>
      </c>
      <c r="L1016" s="542">
        <v>55898.18</v>
      </c>
      <c r="M1016" s="575">
        <v>1.3</v>
      </c>
      <c r="N1016" s="534">
        <v>72667.63</v>
      </c>
      <c r="O1016" s="526"/>
      <c r="P1016" s="529">
        <v>5999.44</v>
      </c>
    </row>
    <row r="1017" spans="1:16" x14ac:dyDescent="0.25">
      <c r="A1017" s="544" t="s">
        <v>1239</v>
      </c>
      <c r="B1017" s="545" t="s">
        <v>1706</v>
      </c>
      <c r="C1017" s="1250" t="s">
        <v>1707</v>
      </c>
      <c r="D1017" s="1250"/>
      <c r="E1017" s="1250"/>
      <c r="F1017" s="1250"/>
      <c r="G1017" s="1250"/>
      <c r="H1017" s="546" t="s">
        <v>1575</v>
      </c>
      <c r="I1017" s="547">
        <v>100</v>
      </c>
      <c r="J1017" s="548"/>
      <c r="K1017" s="547">
        <v>172</v>
      </c>
      <c r="L1017" s="550"/>
      <c r="M1017" s="548"/>
      <c r="N1017" s="550"/>
      <c r="O1017" s="548"/>
      <c r="P1017" s="551"/>
    </row>
    <row r="1018" spans="1:16" x14ac:dyDescent="0.25">
      <c r="A1018" s="552"/>
      <c r="B1018" s="553"/>
      <c r="C1018" s="1248" t="s">
        <v>1154</v>
      </c>
      <c r="D1018" s="1248"/>
      <c r="E1018" s="1248"/>
      <c r="F1018" s="1248"/>
      <c r="G1018" s="1248"/>
      <c r="H1018" s="516"/>
      <c r="I1018" s="517"/>
      <c r="J1018" s="517"/>
      <c r="K1018" s="517"/>
      <c r="L1018" s="520"/>
      <c r="M1018" s="517"/>
      <c r="N1018" s="554"/>
      <c r="O1018" s="517"/>
      <c r="P1018" s="555">
        <v>40293.21</v>
      </c>
    </row>
    <row r="1019" spans="1:16" x14ac:dyDescent="0.25">
      <c r="A1019" s="540"/>
      <c r="B1019" s="524"/>
      <c r="C1019" s="1247" t="s">
        <v>1155</v>
      </c>
      <c r="D1019" s="1247"/>
      <c r="E1019" s="1247"/>
      <c r="F1019" s="1247"/>
      <c r="G1019" s="1247"/>
      <c r="H1019" s="525"/>
      <c r="I1019" s="526"/>
      <c r="J1019" s="526"/>
      <c r="K1019" s="526"/>
      <c r="L1019" s="528"/>
      <c r="M1019" s="526"/>
      <c r="N1019" s="528"/>
      <c r="O1019" s="526"/>
      <c r="P1019" s="529">
        <v>34293.769999999997</v>
      </c>
    </row>
    <row r="1020" spans="1:16" x14ac:dyDescent="0.25">
      <c r="A1020" s="540"/>
      <c r="B1020" s="524" t="s">
        <v>1295</v>
      </c>
      <c r="C1020" s="1247" t="s">
        <v>1296</v>
      </c>
      <c r="D1020" s="1247"/>
      <c r="E1020" s="1247"/>
      <c r="F1020" s="1247"/>
      <c r="G1020" s="1247"/>
      <c r="H1020" s="525" t="s">
        <v>1158</v>
      </c>
      <c r="I1020" s="543">
        <v>147</v>
      </c>
      <c r="J1020" s="526"/>
      <c r="K1020" s="543">
        <v>147</v>
      </c>
      <c r="L1020" s="528"/>
      <c r="M1020" s="526"/>
      <c r="N1020" s="528"/>
      <c r="O1020" s="526"/>
      <c r="P1020" s="529">
        <v>50411.839999999997</v>
      </c>
    </row>
    <row r="1021" spans="1:16" x14ac:dyDescent="0.25">
      <c r="A1021" s="540"/>
      <c r="B1021" s="524" t="s">
        <v>1297</v>
      </c>
      <c r="C1021" s="1247" t="s">
        <v>1298</v>
      </c>
      <c r="D1021" s="1247"/>
      <c r="E1021" s="1247"/>
      <c r="F1021" s="1247"/>
      <c r="G1021" s="1247"/>
      <c r="H1021" s="525" t="s">
        <v>1158</v>
      </c>
      <c r="I1021" s="543">
        <v>134</v>
      </c>
      <c r="J1021" s="526"/>
      <c r="K1021" s="543">
        <v>134</v>
      </c>
      <c r="L1021" s="528"/>
      <c r="M1021" s="526"/>
      <c r="N1021" s="528"/>
      <c r="O1021" s="526"/>
      <c r="P1021" s="529">
        <v>45953.65</v>
      </c>
    </row>
    <row r="1022" spans="1:16" x14ac:dyDescent="0.25">
      <c r="A1022" s="556"/>
      <c r="B1022" s="557"/>
      <c r="C1022" s="1248" t="s">
        <v>1161</v>
      </c>
      <c r="D1022" s="1248"/>
      <c r="E1022" s="1248"/>
      <c r="F1022" s="1248"/>
      <c r="G1022" s="1248"/>
      <c r="H1022" s="516"/>
      <c r="I1022" s="517"/>
      <c r="J1022" s="517"/>
      <c r="K1022" s="517"/>
      <c r="L1022" s="520"/>
      <c r="M1022" s="517"/>
      <c r="N1022" s="554">
        <v>79452.73</v>
      </c>
      <c r="O1022" s="517"/>
      <c r="P1022" s="555">
        <v>136658.70000000001</v>
      </c>
    </row>
    <row r="1023" spans="1:16" x14ac:dyDescent="0.25">
      <c r="A1023" s="558"/>
      <c r="B1023" s="559"/>
      <c r="C1023" s="559"/>
      <c r="D1023" s="559"/>
      <c r="E1023" s="559"/>
      <c r="F1023" s="559"/>
      <c r="G1023" s="559"/>
      <c r="H1023" s="560"/>
      <c r="I1023" s="561"/>
      <c r="J1023" s="561"/>
      <c r="K1023" s="561"/>
      <c r="L1023" s="562"/>
      <c r="M1023" s="561"/>
      <c r="N1023" s="562"/>
      <c r="O1023" s="561"/>
      <c r="P1023" s="563"/>
    </row>
    <row r="1024" spans="1:16" x14ac:dyDescent="0.25">
      <c r="A1024" s="514" t="s">
        <v>1643</v>
      </c>
      <c r="B1024" s="515" t="s">
        <v>1820</v>
      </c>
      <c r="C1024" s="1249" t="s">
        <v>1821</v>
      </c>
      <c r="D1024" s="1249"/>
      <c r="E1024" s="1249"/>
      <c r="F1024" s="1249"/>
      <c r="G1024" s="1249"/>
      <c r="H1024" s="516" t="s">
        <v>1575</v>
      </c>
      <c r="I1024" s="517">
        <v>22</v>
      </c>
      <c r="J1024" s="518">
        <v>1</v>
      </c>
      <c r="K1024" s="518">
        <v>22</v>
      </c>
      <c r="L1024" s="520"/>
      <c r="M1024" s="517"/>
      <c r="N1024" s="564">
        <v>2161.34</v>
      </c>
      <c r="O1024" s="517"/>
      <c r="P1024" s="555">
        <v>47549.48</v>
      </c>
    </row>
    <row r="1025" spans="1:16" x14ac:dyDescent="0.25">
      <c r="A1025" s="540" t="s">
        <v>1643</v>
      </c>
      <c r="B1025" s="524" t="s">
        <v>1820</v>
      </c>
      <c r="C1025" s="1247" t="s">
        <v>1822</v>
      </c>
      <c r="D1025" s="1247"/>
      <c r="E1025" s="1247"/>
      <c r="F1025" s="1247"/>
      <c r="G1025" s="1247"/>
      <c r="H1025" s="525" t="s">
        <v>1575</v>
      </c>
      <c r="I1025" s="543">
        <v>22</v>
      </c>
      <c r="J1025" s="526"/>
      <c r="K1025" s="543">
        <v>22</v>
      </c>
      <c r="L1025" s="528"/>
      <c r="M1025" s="536">
        <v>1.19</v>
      </c>
      <c r="N1025" s="534">
        <v>2161.34</v>
      </c>
      <c r="O1025" s="526"/>
      <c r="P1025" s="529">
        <v>47549.48</v>
      </c>
    </row>
    <row r="1026" spans="1:16" ht="22.5" x14ac:dyDescent="0.25">
      <c r="A1026" s="540" t="s">
        <v>1831</v>
      </c>
      <c r="B1026" s="524" t="s">
        <v>1823</v>
      </c>
      <c r="C1026" s="1247" t="s">
        <v>1303</v>
      </c>
      <c r="D1026" s="1247"/>
      <c r="E1026" s="1247"/>
      <c r="F1026" s="1247"/>
      <c r="G1026" s="1247"/>
      <c r="H1026" s="525" t="s">
        <v>1304</v>
      </c>
      <c r="I1026" s="526"/>
      <c r="J1026" s="526"/>
      <c r="K1026" s="527">
        <v>0.154</v>
      </c>
      <c r="L1026" s="528"/>
      <c r="M1026" s="526"/>
      <c r="N1026" s="541">
        <v>155.02000000000001</v>
      </c>
      <c r="O1026" s="543">
        <v>-1</v>
      </c>
      <c r="P1026" s="573">
        <v>-23.87</v>
      </c>
    </row>
    <row r="1027" spans="1:16" ht="22.5" x14ac:dyDescent="0.25">
      <c r="A1027" s="540" t="s">
        <v>1832</v>
      </c>
      <c r="B1027" s="524" t="s">
        <v>1824</v>
      </c>
      <c r="C1027" s="1247" t="s">
        <v>1721</v>
      </c>
      <c r="D1027" s="1247"/>
      <c r="E1027" s="1247"/>
      <c r="F1027" s="1247"/>
      <c r="G1027" s="1247"/>
      <c r="H1027" s="525" t="s">
        <v>1304</v>
      </c>
      <c r="I1027" s="526"/>
      <c r="J1027" s="526"/>
      <c r="K1027" s="527">
        <v>0.154</v>
      </c>
      <c r="L1027" s="528"/>
      <c r="M1027" s="526"/>
      <c r="N1027" s="541">
        <v>349.75</v>
      </c>
      <c r="O1027" s="526"/>
      <c r="P1027" s="573">
        <v>53.86</v>
      </c>
    </row>
    <row r="1028" spans="1:16" x14ac:dyDescent="0.25">
      <c r="A1028" s="556"/>
      <c r="B1028" s="557"/>
      <c r="C1028" s="1248" t="s">
        <v>1161</v>
      </c>
      <c r="D1028" s="1248"/>
      <c r="E1028" s="1248"/>
      <c r="F1028" s="1248"/>
      <c r="G1028" s="1248"/>
      <c r="H1028" s="516"/>
      <c r="I1028" s="517"/>
      <c r="J1028" s="517"/>
      <c r="K1028" s="517"/>
      <c r="L1028" s="520"/>
      <c r="M1028" s="517"/>
      <c r="N1028" s="520"/>
      <c r="O1028" s="517"/>
      <c r="P1028" s="555">
        <v>47579.47</v>
      </c>
    </row>
    <row r="1029" spans="1:16" x14ac:dyDescent="0.25">
      <c r="A1029" s="558"/>
      <c r="B1029" s="559"/>
      <c r="C1029" s="559"/>
      <c r="D1029" s="559"/>
      <c r="E1029" s="559"/>
      <c r="F1029" s="559"/>
      <c r="G1029" s="559"/>
      <c r="H1029" s="560"/>
      <c r="I1029" s="561"/>
      <c r="J1029" s="561"/>
      <c r="K1029" s="561"/>
      <c r="L1029" s="562"/>
      <c r="M1029" s="561"/>
      <c r="N1029" s="562"/>
      <c r="O1029" s="561"/>
      <c r="P1029" s="563"/>
    </row>
    <row r="1030" spans="1:16" x14ac:dyDescent="0.25">
      <c r="A1030" s="514" t="s">
        <v>1649</v>
      </c>
      <c r="B1030" s="515" t="s">
        <v>1820</v>
      </c>
      <c r="C1030" s="1249" t="s">
        <v>1821</v>
      </c>
      <c r="D1030" s="1249"/>
      <c r="E1030" s="1249"/>
      <c r="F1030" s="1249"/>
      <c r="G1030" s="1249"/>
      <c r="H1030" s="516" t="s">
        <v>1575</v>
      </c>
      <c r="I1030" s="517">
        <v>130</v>
      </c>
      <c r="J1030" s="518">
        <v>1</v>
      </c>
      <c r="K1030" s="518">
        <v>130</v>
      </c>
      <c r="L1030" s="520"/>
      <c r="M1030" s="517"/>
      <c r="N1030" s="564">
        <v>2161.34</v>
      </c>
      <c r="O1030" s="517"/>
      <c r="P1030" s="555">
        <v>280974.2</v>
      </c>
    </row>
    <row r="1031" spans="1:16" x14ac:dyDescent="0.25">
      <c r="A1031" s="540" t="s">
        <v>1649</v>
      </c>
      <c r="B1031" s="524" t="s">
        <v>1820</v>
      </c>
      <c r="C1031" s="1247" t="s">
        <v>1822</v>
      </c>
      <c r="D1031" s="1247"/>
      <c r="E1031" s="1247"/>
      <c r="F1031" s="1247"/>
      <c r="G1031" s="1247"/>
      <c r="H1031" s="525" t="s">
        <v>1575</v>
      </c>
      <c r="I1031" s="543">
        <v>130</v>
      </c>
      <c r="J1031" s="526"/>
      <c r="K1031" s="543">
        <v>130</v>
      </c>
      <c r="L1031" s="528"/>
      <c r="M1031" s="536">
        <v>1.19</v>
      </c>
      <c r="N1031" s="534">
        <v>2161.34</v>
      </c>
      <c r="O1031" s="526"/>
      <c r="P1031" s="529">
        <v>280974.2</v>
      </c>
    </row>
    <row r="1032" spans="1:16" ht="22.5" x14ac:dyDescent="0.25">
      <c r="A1032" s="540" t="s">
        <v>1650</v>
      </c>
      <c r="B1032" s="524" t="s">
        <v>1823</v>
      </c>
      <c r="C1032" s="1247" t="s">
        <v>1303</v>
      </c>
      <c r="D1032" s="1247"/>
      <c r="E1032" s="1247"/>
      <c r="F1032" s="1247"/>
      <c r="G1032" s="1247"/>
      <c r="H1032" s="525" t="s">
        <v>1304</v>
      </c>
      <c r="I1032" s="526"/>
      <c r="J1032" s="526"/>
      <c r="K1032" s="536">
        <v>0.91</v>
      </c>
      <c r="L1032" s="528"/>
      <c r="M1032" s="526"/>
      <c r="N1032" s="541">
        <v>155.02000000000001</v>
      </c>
      <c r="O1032" s="543">
        <v>-1</v>
      </c>
      <c r="P1032" s="573">
        <v>-141.07</v>
      </c>
    </row>
    <row r="1033" spans="1:16" ht="22.5" x14ac:dyDescent="0.25">
      <c r="A1033" s="540" t="s">
        <v>1651</v>
      </c>
      <c r="B1033" s="524" t="s">
        <v>1824</v>
      </c>
      <c r="C1033" s="1247" t="s">
        <v>1721</v>
      </c>
      <c r="D1033" s="1247"/>
      <c r="E1033" s="1247"/>
      <c r="F1033" s="1247"/>
      <c r="G1033" s="1247"/>
      <c r="H1033" s="525" t="s">
        <v>1304</v>
      </c>
      <c r="I1033" s="526"/>
      <c r="J1033" s="526"/>
      <c r="K1033" s="536">
        <v>0.91</v>
      </c>
      <c r="L1033" s="528"/>
      <c r="M1033" s="526"/>
      <c r="N1033" s="541">
        <v>349.75</v>
      </c>
      <c r="O1033" s="526"/>
      <c r="P1033" s="573">
        <v>318.27</v>
      </c>
    </row>
    <row r="1034" spans="1:16" x14ac:dyDescent="0.25">
      <c r="A1034" s="556"/>
      <c r="B1034" s="557"/>
      <c r="C1034" s="1248" t="s">
        <v>1161</v>
      </c>
      <c r="D1034" s="1248"/>
      <c r="E1034" s="1248"/>
      <c r="F1034" s="1248"/>
      <c r="G1034" s="1248"/>
      <c r="H1034" s="516"/>
      <c r="I1034" s="517"/>
      <c r="J1034" s="517"/>
      <c r="K1034" s="517"/>
      <c r="L1034" s="520"/>
      <c r="M1034" s="517"/>
      <c r="N1034" s="520"/>
      <c r="O1034" s="517"/>
      <c r="P1034" s="555">
        <v>281151.40000000002</v>
      </c>
    </row>
    <row r="1035" spans="1:16" x14ac:dyDescent="0.25">
      <c r="A1035" s="558"/>
      <c r="B1035" s="559"/>
      <c r="C1035" s="559"/>
      <c r="D1035" s="559"/>
      <c r="E1035" s="559"/>
      <c r="F1035" s="559"/>
      <c r="G1035" s="559"/>
      <c r="H1035" s="560"/>
      <c r="I1035" s="561"/>
      <c r="J1035" s="561"/>
      <c r="K1035" s="561"/>
      <c r="L1035" s="562"/>
      <c r="M1035" s="561"/>
      <c r="N1035" s="562"/>
      <c r="O1035" s="561"/>
      <c r="P1035" s="563"/>
    </row>
    <row r="1036" spans="1:16" x14ac:dyDescent="0.25">
      <c r="A1036" s="514" t="s">
        <v>1653</v>
      </c>
      <c r="B1036" s="515" t="s">
        <v>1820</v>
      </c>
      <c r="C1036" s="1249" t="s">
        <v>1821</v>
      </c>
      <c r="D1036" s="1249"/>
      <c r="E1036" s="1249"/>
      <c r="F1036" s="1249"/>
      <c r="G1036" s="1249"/>
      <c r="H1036" s="516" t="s">
        <v>1575</v>
      </c>
      <c r="I1036" s="517">
        <v>14</v>
      </c>
      <c r="J1036" s="518">
        <v>1</v>
      </c>
      <c r="K1036" s="518">
        <v>14</v>
      </c>
      <c r="L1036" s="520"/>
      <c r="M1036" s="517"/>
      <c r="N1036" s="564">
        <v>2161.34</v>
      </c>
      <c r="O1036" s="517"/>
      <c r="P1036" s="555">
        <v>30258.76</v>
      </c>
    </row>
    <row r="1037" spans="1:16" x14ac:dyDescent="0.25">
      <c r="A1037" s="540" t="s">
        <v>1653</v>
      </c>
      <c r="B1037" s="524" t="s">
        <v>1820</v>
      </c>
      <c r="C1037" s="1247" t="s">
        <v>1822</v>
      </c>
      <c r="D1037" s="1247"/>
      <c r="E1037" s="1247"/>
      <c r="F1037" s="1247"/>
      <c r="G1037" s="1247"/>
      <c r="H1037" s="525" t="s">
        <v>1575</v>
      </c>
      <c r="I1037" s="543">
        <v>14</v>
      </c>
      <c r="J1037" s="526"/>
      <c r="K1037" s="543">
        <v>14</v>
      </c>
      <c r="L1037" s="528"/>
      <c r="M1037" s="536">
        <v>1.19</v>
      </c>
      <c r="N1037" s="534">
        <v>2161.34</v>
      </c>
      <c r="O1037" s="526"/>
      <c r="P1037" s="529">
        <v>30258.76</v>
      </c>
    </row>
    <row r="1038" spans="1:16" ht="22.5" x14ac:dyDescent="0.25">
      <c r="A1038" s="540" t="s">
        <v>1660</v>
      </c>
      <c r="B1038" s="524" t="s">
        <v>1823</v>
      </c>
      <c r="C1038" s="1247" t="s">
        <v>1303</v>
      </c>
      <c r="D1038" s="1247"/>
      <c r="E1038" s="1247"/>
      <c r="F1038" s="1247"/>
      <c r="G1038" s="1247"/>
      <c r="H1038" s="525" t="s">
        <v>1304</v>
      </c>
      <c r="I1038" s="526"/>
      <c r="J1038" s="526"/>
      <c r="K1038" s="527">
        <v>9.8000000000000004E-2</v>
      </c>
      <c r="L1038" s="528"/>
      <c r="M1038" s="526"/>
      <c r="N1038" s="541">
        <v>155.02000000000001</v>
      </c>
      <c r="O1038" s="543">
        <v>-1</v>
      </c>
      <c r="P1038" s="573">
        <v>-15.19</v>
      </c>
    </row>
    <row r="1039" spans="1:16" ht="22.5" x14ac:dyDescent="0.25">
      <c r="A1039" s="540" t="s">
        <v>1662</v>
      </c>
      <c r="B1039" s="524" t="s">
        <v>1824</v>
      </c>
      <c r="C1039" s="1247" t="s">
        <v>1721</v>
      </c>
      <c r="D1039" s="1247"/>
      <c r="E1039" s="1247"/>
      <c r="F1039" s="1247"/>
      <c r="G1039" s="1247"/>
      <c r="H1039" s="525" t="s">
        <v>1304</v>
      </c>
      <c r="I1039" s="526"/>
      <c r="J1039" s="526"/>
      <c r="K1039" s="527">
        <v>9.8000000000000004E-2</v>
      </c>
      <c r="L1039" s="528"/>
      <c r="M1039" s="526"/>
      <c r="N1039" s="541">
        <v>349.75</v>
      </c>
      <c r="O1039" s="526"/>
      <c r="P1039" s="573">
        <v>34.28</v>
      </c>
    </row>
    <row r="1040" spans="1:16" x14ac:dyDescent="0.25">
      <c r="A1040" s="556"/>
      <c r="B1040" s="557"/>
      <c r="C1040" s="1248" t="s">
        <v>1161</v>
      </c>
      <c r="D1040" s="1248"/>
      <c r="E1040" s="1248"/>
      <c r="F1040" s="1248"/>
      <c r="G1040" s="1248"/>
      <c r="H1040" s="516"/>
      <c r="I1040" s="517"/>
      <c r="J1040" s="517"/>
      <c r="K1040" s="517"/>
      <c r="L1040" s="520"/>
      <c r="M1040" s="517"/>
      <c r="N1040" s="520"/>
      <c r="O1040" s="517"/>
      <c r="P1040" s="555">
        <v>30277.85</v>
      </c>
    </row>
    <row r="1041" spans="1:16" x14ac:dyDescent="0.25">
      <c r="A1041" s="558"/>
      <c r="B1041" s="559"/>
      <c r="C1041" s="559"/>
      <c r="D1041" s="559"/>
      <c r="E1041" s="559"/>
      <c r="F1041" s="559"/>
      <c r="G1041" s="559"/>
      <c r="H1041" s="560"/>
      <c r="I1041" s="561"/>
      <c r="J1041" s="561"/>
      <c r="K1041" s="561"/>
      <c r="L1041" s="562"/>
      <c r="M1041" s="561"/>
      <c r="N1041" s="562"/>
      <c r="O1041" s="561"/>
      <c r="P1041" s="563"/>
    </row>
    <row r="1042" spans="1:16" x14ac:dyDescent="0.25">
      <c r="A1042" s="514" t="s">
        <v>1668</v>
      </c>
      <c r="B1042" s="515" t="s">
        <v>1820</v>
      </c>
      <c r="C1042" s="1249" t="s">
        <v>1821</v>
      </c>
      <c r="D1042" s="1249"/>
      <c r="E1042" s="1249"/>
      <c r="F1042" s="1249"/>
      <c r="G1042" s="1249"/>
      <c r="H1042" s="516" t="s">
        <v>1575</v>
      </c>
      <c r="I1042" s="517">
        <v>6</v>
      </c>
      <c r="J1042" s="518">
        <v>1</v>
      </c>
      <c r="K1042" s="518">
        <v>6</v>
      </c>
      <c r="L1042" s="520"/>
      <c r="M1042" s="517"/>
      <c r="N1042" s="564">
        <v>2161.34</v>
      </c>
      <c r="O1042" s="517"/>
      <c r="P1042" s="555">
        <v>12968.04</v>
      </c>
    </row>
    <row r="1043" spans="1:16" x14ac:dyDescent="0.25">
      <c r="A1043" s="540" t="s">
        <v>1668</v>
      </c>
      <c r="B1043" s="524" t="s">
        <v>1820</v>
      </c>
      <c r="C1043" s="1247" t="s">
        <v>1822</v>
      </c>
      <c r="D1043" s="1247"/>
      <c r="E1043" s="1247"/>
      <c r="F1043" s="1247"/>
      <c r="G1043" s="1247"/>
      <c r="H1043" s="525" t="s">
        <v>1575</v>
      </c>
      <c r="I1043" s="543">
        <v>6</v>
      </c>
      <c r="J1043" s="526"/>
      <c r="K1043" s="543">
        <v>6</v>
      </c>
      <c r="L1043" s="528"/>
      <c r="M1043" s="536">
        <v>1.19</v>
      </c>
      <c r="N1043" s="534">
        <v>2161.34</v>
      </c>
      <c r="O1043" s="526"/>
      <c r="P1043" s="529">
        <v>12968.04</v>
      </c>
    </row>
    <row r="1044" spans="1:16" ht="22.5" x14ac:dyDescent="0.25">
      <c r="A1044" s="540" t="s">
        <v>1833</v>
      </c>
      <c r="B1044" s="524" t="s">
        <v>1823</v>
      </c>
      <c r="C1044" s="1247" t="s">
        <v>1303</v>
      </c>
      <c r="D1044" s="1247"/>
      <c r="E1044" s="1247"/>
      <c r="F1044" s="1247"/>
      <c r="G1044" s="1247"/>
      <c r="H1044" s="525" t="s">
        <v>1304</v>
      </c>
      <c r="I1044" s="526"/>
      <c r="J1044" s="526"/>
      <c r="K1044" s="527">
        <v>4.2000000000000003E-2</v>
      </c>
      <c r="L1044" s="528"/>
      <c r="M1044" s="526"/>
      <c r="N1044" s="541">
        <v>155.02000000000001</v>
      </c>
      <c r="O1044" s="543">
        <v>-1</v>
      </c>
      <c r="P1044" s="573">
        <v>-6.51</v>
      </c>
    </row>
    <row r="1045" spans="1:16" ht="22.5" x14ac:dyDescent="0.25">
      <c r="A1045" s="540" t="s">
        <v>1834</v>
      </c>
      <c r="B1045" s="524" t="s">
        <v>1824</v>
      </c>
      <c r="C1045" s="1247" t="s">
        <v>1721</v>
      </c>
      <c r="D1045" s="1247"/>
      <c r="E1045" s="1247"/>
      <c r="F1045" s="1247"/>
      <c r="G1045" s="1247"/>
      <c r="H1045" s="525" t="s">
        <v>1304</v>
      </c>
      <c r="I1045" s="526"/>
      <c r="J1045" s="526"/>
      <c r="K1045" s="527">
        <v>4.2000000000000003E-2</v>
      </c>
      <c r="L1045" s="528"/>
      <c r="M1045" s="526"/>
      <c r="N1045" s="541">
        <v>349.75</v>
      </c>
      <c r="O1045" s="526"/>
      <c r="P1045" s="573">
        <v>14.69</v>
      </c>
    </row>
    <row r="1046" spans="1:16" x14ac:dyDescent="0.25">
      <c r="A1046" s="556"/>
      <c r="B1046" s="557"/>
      <c r="C1046" s="1248" t="s">
        <v>1161</v>
      </c>
      <c r="D1046" s="1248"/>
      <c r="E1046" s="1248"/>
      <c r="F1046" s="1248"/>
      <c r="G1046" s="1248"/>
      <c r="H1046" s="516"/>
      <c r="I1046" s="517"/>
      <c r="J1046" s="517"/>
      <c r="K1046" s="517"/>
      <c r="L1046" s="520"/>
      <c r="M1046" s="517"/>
      <c r="N1046" s="520"/>
      <c r="O1046" s="517"/>
      <c r="P1046" s="555">
        <v>12976.22</v>
      </c>
    </row>
    <row r="1047" spans="1:16" x14ac:dyDescent="0.25">
      <c r="A1047" s="558"/>
      <c r="B1047" s="559"/>
      <c r="C1047" s="559"/>
      <c r="D1047" s="559"/>
      <c r="E1047" s="559"/>
      <c r="F1047" s="559"/>
      <c r="G1047" s="559"/>
      <c r="H1047" s="560"/>
      <c r="I1047" s="561"/>
      <c r="J1047" s="561"/>
      <c r="K1047" s="561"/>
      <c r="L1047" s="562"/>
      <c r="M1047" s="561"/>
      <c r="N1047" s="562"/>
      <c r="O1047" s="561"/>
      <c r="P1047" s="563"/>
    </row>
    <row r="1048" spans="1:16" x14ac:dyDescent="0.25">
      <c r="A1048" s="514" t="s">
        <v>1671</v>
      </c>
      <c r="B1048" s="515" t="s">
        <v>1695</v>
      </c>
      <c r="C1048" s="1249" t="s">
        <v>1696</v>
      </c>
      <c r="D1048" s="1249"/>
      <c r="E1048" s="1249"/>
      <c r="F1048" s="1249"/>
      <c r="G1048" s="1249"/>
      <c r="H1048" s="516" t="s">
        <v>1697</v>
      </c>
      <c r="I1048" s="517">
        <v>0.01</v>
      </c>
      <c r="J1048" s="518">
        <v>1</v>
      </c>
      <c r="K1048" s="570">
        <v>0.01</v>
      </c>
      <c r="L1048" s="520"/>
      <c r="M1048" s="517"/>
      <c r="N1048" s="521"/>
      <c r="O1048" s="517"/>
      <c r="P1048" s="522"/>
    </row>
    <row r="1049" spans="1:16" x14ac:dyDescent="0.25">
      <c r="A1049" s="523"/>
      <c r="B1049" s="524" t="s">
        <v>23</v>
      </c>
      <c r="C1049" s="1247" t="s">
        <v>1203</v>
      </c>
      <c r="D1049" s="1247"/>
      <c r="E1049" s="1247"/>
      <c r="F1049" s="1247"/>
      <c r="G1049" s="1247"/>
      <c r="H1049" s="525" t="s">
        <v>1148</v>
      </c>
      <c r="I1049" s="526"/>
      <c r="J1049" s="526"/>
      <c r="K1049" s="535">
        <v>0.9516</v>
      </c>
      <c r="L1049" s="528"/>
      <c r="M1049" s="526"/>
      <c r="N1049" s="528"/>
      <c r="O1049" s="526"/>
      <c r="P1049" s="573">
        <v>263.41000000000003</v>
      </c>
    </row>
    <row r="1050" spans="1:16" x14ac:dyDescent="0.25">
      <c r="A1050" s="530"/>
      <c r="B1050" s="524" t="s">
        <v>1285</v>
      </c>
      <c r="C1050" s="1247" t="s">
        <v>1286</v>
      </c>
      <c r="D1050" s="1247"/>
      <c r="E1050" s="1247"/>
      <c r="F1050" s="1247"/>
      <c r="G1050" s="1247"/>
      <c r="H1050" s="525" t="s">
        <v>1148</v>
      </c>
      <c r="I1050" s="536">
        <v>95.16</v>
      </c>
      <c r="J1050" s="526"/>
      <c r="K1050" s="535">
        <v>0.9516</v>
      </c>
      <c r="L1050" s="532"/>
      <c r="M1050" s="533"/>
      <c r="N1050" s="534">
        <v>276.81</v>
      </c>
      <c r="O1050" s="526"/>
      <c r="P1050" s="529">
        <v>263.41000000000003</v>
      </c>
    </row>
    <row r="1051" spans="1:16" x14ac:dyDescent="0.25">
      <c r="A1051" s="523"/>
      <c r="B1051" s="524" t="s">
        <v>28</v>
      </c>
      <c r="C1051" s="1247" t="s">
        <v>132</v>
      </c>
      <c r="D1051" s="1247"/>
      <c r="E1051" s="1247"/>
      <c r="F1051" s="1247"/>
      <c r="G1051" s="1247"/>
      <c r="H1051" s="525"/>
      <c r="I1051" s="526"/>
      <c r="J1051" s="526"/>
      <c r="K1051" s="526"/>
      <c r="L1051" s="528"/>
      <c r="M1051" s="526"/>
      <c r="N1051" s="528"/>
      <c r="O1051" s="526"/>
      <c r="P1051" s="573">
        <v>88.78</v>
      </c>
    </row>
    <row r="1052" spans="1:16" x14ac:dyDescent="0.25">
      <c r="A1052" s="523"/>
      <c r="B1052" s="524"/>
      <c r="C1052" s="1247" t="s">
        <v>1147</v>
      </c>
      <c r="D1052" s="1247"/>
      <c r="E1052" s="1247"/>
      <c r="F1052" s="1247"/>
      <c r="G1052" s="1247"/>
      <c r="H1052" s="525" t="s">
        <v>1148</v>
      </c>
      <c r="I1052" s="526"/>
      <c r="J1052" s="526"/>
      <c r="K1052" s="535">
        <v>0.1079</v>
      </c>
      <c r="L1052" s="528"/>
      <c r="M1052" s="526"/>
      <c r="N1052" s="528"/>
      <c r="O1052" s="526"/>
      <c r="P1052" s="573">
        <v>35.799999999999997</v>
      </c>
    </row>
    <row r="1053" spans="1:16" x14ac:dyDescent="0.25">
      <c r="A1053" s="530"/>
      <c r="B1053" s="524" t="s">
        <v>1698</v>
      </c>
      <c r="C1053" s="1247" t="s">
        <v>1699</v>
      </c>
      <c r="D1053" s="1247"/>
      <c r="E1053" s="1247"/>
      <c r="F1053" s="1247"/>
      <c r="G1053" s="1247"/>
      <c r="H1053" s="525" t="s">
        <v>1151</v>
      </c>
      <c r="I1053" s="543">
        <v>9</v>
      </c>
      <c r="J1053" s="526"/>
      <c r="K1053" s="536">
        <v>0.09</v>
      </c>
      <c r="L1053" s="538">
        <v>647.30999999999995</v>
      </c>
      <c r="M1053" s="539">
        <v>1.24</v>
      </c>
      <c r="N1053" s="534">
        <v>802.66</v>
      </c>
      <c r="O1053" s="526"/>
      <c r="P1053" s="529">
        <v>72.239999999999995</v>
      </c>
    </row>
    <row r="1054" spans="1:16" x14ac:dyDescent="0.25">
      <c r="A1054" s="540"/>
      <c r="B1054" s="524" t="s">
        <v>1208</v>
      </c>
      <c r="C1054" s="1247" t="s">
        <v>1209</v>
      </c>
      <c r="D1054" s="1247"/>
      <c r="E1054" s="1247"/>
      <c r="F1054" s="1247"/>
      <c r="G1054" s="1247"/>
      <c r="H1054" s="525" t="s">
        <v>1148</v>
      </c>
      <c r="I1054" s="543">
        <v>9</v>
      </c>
      <c r="J1054" s="526"/>
      <c r="K1054" s="536">
        <v>0.09</v>
      </c>
      <c r="L1054" s="528"/>
      <c r="M1054" s="526"/>
      <c r="N1054" s="541">
        <v>325.38</v>
      </c>
      <c r="O1054" s="526"/>
      <c r="P1054" s="573">
        <v>29.28</v>
      </c>
    </row>
    <row r="1055" spans="1:16" x14ac:dyDescent="0.25">
      <c r="A1055" s="530"/>
      <c r="B1055" s="524" t="s">
        <v>1443</v>
      </c>
      <c r="C1055" s="1247" t="s">
        <v>1444</v>
      </c>
      <c r="D1055" s="1247"/>
      <c r="E1055" s="1247"/>
      <c r="F1055" s="1247"/>
      <c r="G1055" s="1247"/>
      <c r="H1055" s="525" t="s">
        <v>1151</v>
      </c>
      <c r="I1055" s="536">
        <v>0.62</v>
      </c>
      <c r="J1055" s="526"/>
      <c r="K1055" s="535">
        <v>6.1999999999999998E-3</v>
      </c>
      <c r="L1055" s="532"/>
      <c r="M1055" s="533"/>
      <c r="N1055" s="534">
        <v>1550.39</v>
      </c>
      <c r="O1055" s="526"/>
      <c r="P1055" s="529">
        <v>9.61</v>
      </c>
    </row>
    <row r="1056" spans="1:16" x14ac:dyDescent="0.25">
      <c r="A1056" s="540"/>
      <c r="B1056" s="524" t="s">
        <v>1152</v>
      </c>
      <c r="C1056" s="1247" t="s">
        <v>1153</v>
      </c>
      <c r="D1056" s="1247"/>
      <c r="E1056" s="1247"/>
      <c r="F1056" s="1247"/>
      <c r="G1056" s="1247"/>
      <c r="H1056" s="525" t="s">
        <v>1148</v>
      </c>
      <c r="I1056" s="536">
        <v>0.62</v>
      </c>
      <c r="J1056" s="526"/>
      <c r="K1056" s="535">
        <v>6.1999999999999998E-3</v>
      </c>
      <c r="L1056" s="528"/>
      <c r="M1056" s="526"/>
      <c r="N1056" s="541">
        <v>437.08</v>
      </c>
      <c r="O1056" s="526"/>
      <c r="P1056" s="573">
        <v>2.71</v>
      </c>
    </row>
    <row r="1057" spans="1:16" x14ac:dyDescent="0.25">
      <c r="A1057" s="530"/>
      <c r="B1057" s="524" t="s">
        <v>1445</v>
      </c>
      <c r="C1057" s="1247" t="s">
        <v>1446</v>
      </c>
      <c r="D1057" s="1247"/>
      <c r="E1057" s="1247"/>
      <c r="F1057" s="1247"/>
      <c r="G1057" s="1247"/>
      <c r="H1057" s="525" t="s">
        <v>1151</v>
      </c>
      <c r="I1057" s="536">
        <v>1.17</v>
      </c>
      <c r="J1057" s="526"/>
      <c r="K1057" s="535">
        <v>1.17E-2</v>
      </c>
      <c r="L1057" s="538">
        <v>477.92</v>
      </c>
      <c r="M1057" s="539">
        <v>1.24</v>
      </c>
      <c r="N1057" s="534">
        <v>592.62</v>
      </c>
      <c r="O1057" s="526"/>
      <c r="P1057" s="529">
        <v>6.93</v>
      </c>
    </row>
    <row r="1058" spans="1:16" x14ac:dyDescent="0.25">
      <c r="A1058" s="540"/>
      <c r="B1058" s="524" t="s">
        <v>1208</v>
      </c>
      <c r="C1058" s="1247" t="s">
        <v>1209</v>
      </c>
      <c r="D1058" s="1247"/>
      <c r="E1058" s="1247"/>
      <c r="F1058" s="1247"/>
      <c r="G1058" s="1247"/>
      <c r="H1058" s="525" t="s">
        <v>1148</v>
      </c>
      <c r="I1058" s="536">
        <v>1.17</v>
      </c>
      <c r="J1058" s="526"/>
      <c r="K1058" s="535">
        <v>1.17E-2</v>
      </c>
      <c r="L1058" s="528"/>
      <c r="M1058" s="526"/>
      <c r="N1058" s="541">
        <v>325.38</v>
      </c>
      <c r="O1058" s="526"/>
      <c r="P1058" s="573">
        <v>3.81</v>
      </c>
    </row>
    <row r="1059" spans="1:16" x14ac:dyDescent="0.25">
      <c r="A1059" s="523"/>
      <c r="B1059" s="524" t="s">
        <v>36</v>
      </c>
      <c r="C1059" s="1247" t="s">
        <v>134</v>
      </c>
      <c r="D1059" s="1247"/>
      <c r="E1059" s="1247"/>
      <c r="F1059" s="1247"/>
      <c r="G1059" s="1247"/>
      <c r="H1059" s="525"/>
      <c r="I1059" s="526"/>
      <c r="J1059" s="526"/>
      <c r="K1059" s="526"/>
      <c r="L1059" s="528"/>
      <c r="M1059" s="526"/>
      <c r="N1059" s="528"/>
      <c r="O1059" s="526"/>
      <c r="P1059" s="529">
        <v>3292.42</v>
      </c>
    </row>
    <row r="1060" spans="1:16" x14ac:dyDescent="0.25">
      <c r="A1060" s="530"/>
      <c r="B1060" s="524" t="s">
        <v>1700</v>
      </c>
      <c r="C1060" s="1247" t="s">
        <v>1701</v>
      </c>
      <c r="D1060" s="1247"/>
      <c r="E1060" s="1247"/>
      <c r="F1060" s="1247"/>
      <c r="G1060" s="1247"/>
      <c r="H1060" s="525" t="s">
        <v>1244</v>
      </c>
      <c r="I1060" s="527">
        <v>10.706</v>
      </c>
      <c r="J1060" s="526"/>
      <c r="K1060" s="537">
        <v>0.10706</v>
      </c>
      <c r="L1060" s="538">
        <v>151.93</v>
      </c>
      <c r="M1060" s="575">
        <v>1.2</v>
      </c>
      <c r="N1060" s="534">
        <v>182.32</v>
      </c>
      <c r="O1060" s="526"/>
      <c r="P1060" s="529">
        <v>19.52</v>
      </c>
    </row>
    <row r="1061" spans="1:16" x14ac:dyDescent="0.25">
      <c r="A1061" s="530"/>
      <c r="B1061" s="524" t="s">
        <v>1702</v>
      </c>
      <c r="C1061" s="1247" t="s">
        <v>1703</v>
      </c>
      <c r="D1061" s="1247"/>
      <c r="E1061" s="1247"/>
      <c r="F1061" s="1247"/>
      <c r="G1061" s="1247"/>
      <c r="H1061" s="525" t="s">
        <v>1575</v>
      </c>
      <c r="I1061" s="543">
        <v>100</v>
      </c>
      <c r="J1061" s="526"/>
      <c r="K1061" s="543">
        <v>1</v>
      </c>
      <c r="L1061" s="542">
        <v>2417.39</v>
      </c>
      <c r="M1061" s="539">
        <v>1.0900000000000001</v>
      </c>
      <c r="N1061" s="534">
        <v>2634.96</v>
      </c>
      <c r="O1061" s="526"/>
      <c r="P1061" s="529">
        <v>2634.96</v>
      </c>
    </row>
    <row r="1062" spans="1:16" x14ac:dyDescent="0.25">
      <c r="A1062" s="530"/>
      <c r="B1062" s="524" t="s">
        <v>1704</v>
      </c>
      <c r="C1062" s="1247" t="s">
        <v>1705</v>
      </c>
      <c r="D1062" s="1247"/>
      <c r="E1062" s="1247"/>
      <c r="F1062" s="1247"/>
      <c r="G1062" s="1247"/>
      <c r="H1062" s="525" t="s">
        <v>1575</v>
      </c>
      <c r="I1062" s="543">
        <v>200</v>
      </c>
      <c r="J1062" s="526"/>
      <c r="K1062" s="543">
        <v>2</v>
      </c>
      <c r="L1062" s="538">
        <v>279.8</v>
      </c>
      <c r="M1062" s="539">
        <v>1.1399999999999999</v>
      </c>
      <c r="N1062" s="534">
        <v>318.97000000000003</v>
      </c>
      <c r="O1062" s="526"/>
      <c r="P1062" s="529">
        <v>637.94000000000005</v>
      </c>
    </row>
    <row r="1063" spans="1:16" x14ac:dyDescent="0.25">
      <c r="A1063" s="544" t="s">
        <v>1239</v>
      </c>
      <c r="B1063" s="545" t="s">
        <v>1706</v>
      </c>
      <c r="C1063" s="1250" t="s">
        <v>1707</v>
      </c>
      <c r="D1063" s="1250"/>
      <c r="E1063" s="1250"/>
      <c r="F1063" s="1250"/>
      <c r="G1063" s="1250"/>
      <c r="H1063" s="546" t="s">
        <v>1575</v>
      </c>
      <c r="I1063" s="547">
        <v>100</v>
      </c>
      <c r="J1063" s="548"/>
      <c r="K1063" s="547">
        <v>1</v>
      </c>
      <c r="L1063" s="550"/>
      <c r="M1063" s="548"/>
      <c r="N1063" s="550"/>
      <c r="O1063" s="548"/>
      <c r="P1063" s="551"/>
    </row>
    <row r="1064" spans="1:16" x14ac:dyDescent="0.25">
      <c r="A1064" s="544" t="s">
        <v>1239</v>
      </c>
      <c r="B1064" s="545" t="s">
        <v>1708</v>
      </c>
      <c r="C1064" s="1250" t="s">
        <v>1709</v>
      </c>
      <c r="D1064" s="1250"/>
      <c r="E1064" s="1250"/>
      <c r="F1064" s="1250"/>
      <c r="G1064" s="1250"/>
      <c r="H1064" s="546" t="s">
        <v>1575</v>
      </c>
      <c r="I1064" s="547">
        <v>100</v>
      </c>
      <c r="J1064" s="548"/>
      <c r="K1064" s="547">
        <v>1</v>
      </c>
      <c r="L1064" s="550"/>
      <c r="M1064" s="548"/>
      <c r="N1064" s="550"/>
      <c r="O1064" s="548"/>
      <c r="P1064" s="551"/>
    </row>
    <row r="1065" spans="1:16" x14ac:dyDescent="0.25">
      <c r="A1065" s="552"/>
      <c r="B1065" s="553"/>
      <c r="C1065" s="1248" t="s">
        <v>1154</v>
      </c>
      <c r="D1065" s="1248"/>
      <c r="E1065" s="1248"/>
      <c r="F1065" s="1248"/>
      <c r="G1065" s="1248"/>
      <c r="H1065" s="516"/>
      <c r="I1065" s="517"/>
      <c r="J1065" s="517"/>
      <c r="K1065" s="517"/>
      <c r="L1065" s="520"/>
      <c r="M1065" s="517"/>
      <c r="N1065" s="554"/>
      <c r="O1065" s="517"/>
      <c r="P1065" s="555">
        <v>3680.41</v>
      </c>
    </row>
    <row r="1066" spans="1:16" ht="22.5" x14ac:dyDescent="0.25">
      <c r="A1066" s="540" t="s">
        <v>1835</v>
      </c>
      <c r="B1066" s="524" t="s">
        <v>1710</v>
      </c>
      <c r="C1066" s="1247" t="s">
        <v>1303</v>
      </c>
      <c r="D1066" s="1247"/>
      <c r="E1066" s="1247"/>
      <c r="F1066" s="1247"/>
      <c r="G1066" s="1247"/>
      <c r="H1066" s="525" t="s">
        <v>1304</v>
      </c>
      <c r="I1066" s="526"/>
      <c r="J1066" s="526"/>
      <c r="K1066" s="535">
        <v>9.4000000000000004E-3</v>
      </c>
      <c r="L1066" s="528"/>
      <c r="M1066" s="526"/>
      <c r="N1066" s="541">
        <v>155.02000000000001</v>
      </c>
      <c r="O1066" s="543">
        <v>-1</v>
      </c>
      <c r="P1066" s="573">
        <v>-1.46</v>
      </c>
    </row>
    <row r="1067" spans="1:16" ht="22.5" x14ac:dyDescent="0.25">
      <c r="A1067" s="540" t="s">
        <v>1836</v>
      </c>
      <c r="B1067" s="524" t="s">
        <v>1711</v>
      </c>
      <c r="C1067" s="1247" t="s">
        <v>1712</v>
      </c>
      <c r="D1067" s="1247"/>
      <c r="E1067" s="1247"/>
      <c r="F1067" s="1247"/>
      <c r="G1067" s="1247"/>
      <c r="H1067" s="525" t="s">
        <v>1304</v>
      </c>
      <c r="I1067" s="526"/>
      <c r="J1067" s="526"/>
      <c r="K1067" s="535">
        <v>9.4000000000000004E-3</v>
      </c>
      <c r="L1067" s="528"/>
      <c r="M1067" s="526"/>
      <c r="N1067" s="541">
        <v>368.84</v>
      </c>
      <c r="O1067" s="526"/>
      <c r="P1067" s="573">
        <v>3.47</v>
      </c>
    </row>
    <row r="1068" spans="1:16" x14ac:dyDescent="0.25">
      <c r="A1068" s="540"/>
      <c r="B1068" s="524"/>
      <c r="C1068" s="1247" t="s">
        <v>1155</v>
      </c>
      <c r="D1068" s="1247"/>
      <c r="E1068" s="1247"/>
      <c r="F1068" s="1247"/>
      <c r="G1068" s="1247"/>
      <c r="H1068" s="525"/>
      <c r="I1068" s="526"/>
      <c r="J1068" s="526"/>
      <c r="K1068" s="526"/>
      <c r="L1068" s="528"/>
      <c r="M1068" s="526"/>
      <c r="N1068" s="528"/>
      <c r="O1068" s="526"/>
      <c r="P1068" s="573">
        <v>299.20999999999998</v>
      </c>
    </row>
    <row r="1069" spans="1:16" x14ac:dyDescent="0.25">
      <c r="A1069" s="540"/>
      <c r="B1069" s="524" t="s">
        <v>1295</v>
      </c>
      <c r="C1069" s="1247" t="s">
        <v>1296</v>
      </c>
      <c r="D1069" s="1247"/>
      <c r="E1069" s="1247"/>
      <c r="F1069" s="1247"/>
      <c r="G1069" s="1247"/>
      <c r="H1069" s="525" t="s">
        <v>1158</v>
      </c>
      <c r="I1069" s="543">
        <v>147</v>
      </c>
      <c r="J1069" s="526"/>
      <c r="K1069" s="543">
        <v>147</v>
      </c>
      <c r="L1069" s="528"/>
      <c r="M1069" s="526"/>
      <c r="N1069" s="528"/>
      <c r="O1069" s="526"/>
      <c r="P1069" s="573">
        <v>439.84</v>
      </c>
    </row>
    <row r="1070" spans="1:16" x14ac:dyDescent="0.25">
      <c r="A1070" s="540"/>
      <c r="B1070" s="524" t="s">
        <v>1297</v>
      </c>
      <c r="C1070" s="1247" t="s">
        <v>1298</v>
      </c>
      <c r="D1070" s="1247"/>
      <c r="E1070" s="1247"/>
      <c r="F1070" s="1247"/>
      <c r="G1070" s="1247"/>
      <c r="H1070" s="525" t="s">
        <v>1158</v>
      </c>
      <c r="I1070" s="543">
        <v>134</v>
      </c>
      <c r="J1070" s="526"/>
      <c r="K1070" s="543">
        <v>134</v>
      </c>
      <c r="L1070" s="528"/>
      <c r="M1070" s="526"/>
      <c r="N1070" s="528"/>
      <c r="O1070" s="526"/>
      <c r="P1070" s="573">
        <v>400.94</v>
      </c>
    </row>
    <row r="1071" spans="1:16" x14ac:dyDescent="0.25">
      <c r="A1071" s="556"/>
      <c r="B1071" s="557"/>
      <c r="C1071" s="1248" t="s">
        <v>1161</v>
      </c>
      <c r="D1071" s="1248"/>
      <c r="E1071" s="1248"/>
      <c r="F1071" s="1248"/>
      <c r="G1071" s="1248"/>
      <c r="H1071" s="516"/>
      <c r="I1071" s="517"/>
      <c r="J1071" s="517"/>
      <c r="K1071" s="517"/>
      <c r="L1071" s="520"/>
      <c r="M1071" s="517"/>
      <c r="N1071" s="554">
        <v>452320</v>
      </c>
      <c r="O1071" s="517"/>
      <c r="P1071" s="555">
        <v>4523.2</v>
      </c>
    </row>
    <row r="1072" spans="1:16" x14ac:dyDescent="0.25">
      <c r="A1072" s="558"/>
      <c r="B1072" s="559"/>
      <c r="C1072" s="559"/>
      <c r="D1072" s="559"/>
      <c r="E1072" s="559"/>
      <c r="F1072" s="559"/>
      <c r="G1072" s="559"/>
      <c r="H1072" s="560"/>
      <c r="I1072" s="561"/>
      <c r="J1072" s="561"/>
      <c r="K1072" s="561"/>
      <c r="L1072" s="562"/>
      <c r="M1072" s="561"/>
      <c r="N1072" s="562"/>
      <c r="O1072" s="561"/>
      <c r="P1072" s="563"/>
    </row>
    <row r="1073" spans="1:16" ht="22.5" x14ac:dyDescent="0.25">
      <c r="A1073" s="514" t="s">
        <v>1674</v>
      </c>
      <c r="B1073" s="515" t="s">
        <v>1713</v>
      </c>
      <c r="C1073" s="1249" t="s">
        <v>1714</v>
      </c>
      <c r="D1073" s="1249"/>
      <c r="E1073" s="1249"/>
      <c r="F1073" s="1249"/>
      <c r="G1073" s="1249"/>
      <c r="H1073" s="516" t="s">
        <v>1715</v>
      </c>
      <c r="I1073" s="517">
        <v>2.8160000000000001E-2</v>
      </c>
      <c r="J1073" s="518">
        <v>1</v>
      </c>
      <c r="K1073" s="590">
        <v>2.8160000000000001E-2</v>
      </c>
      <c r="L1073" s="520"/>
      <c r="M1073" s="517"/>
      <c r="N1073" s="564">
        <v>152834.25</v>
      </c>
      <c r="O1073" s="517"/>
      <c r="P1073" s="555">
        <v>4303.8100000000004</v>
      </c>
    </row>
    <row r="1074" spans="1:16" x14ac:dyDescent="0.25">
      <c r="A1074" s="556"/>
      <c r="B1074" s="557"/>
      <c r="C1074" s="1248" t="s">
        <v>1161</v>
      </c>
      <c r="D1074" s="1248"/>
      <c r="E1074" s="1248"/>
      <c r="F1074" s="1248"/>
      <c r="G1074" s="1248"/>
      <c r="H1074" s="516"/>
      <c r="I1074" s="517"/>
      <c r="J1074" s="517"/>
      <c r="K1074" s="517"/>
      <c r="L1074" s="520"/>
      <c r="M1074" s="517"/>
      <c r="N1074" s="520"/>
      <c r="O1074" s="517"/>
      <c r="P1074" s="555">
        <v>4303.8100000000004</v>
      </c>
    </row>
    <row r="1075" spans="1:16" x14ac:dyDescent="0.25">
      <c r="A1075" s="558"/>
      <c r="B1075" s="559"/>
      <c r="C1075" s="559"/>
      <c r="D1075" s="559"/>
      <c r="E1075" s="559"/>
      <c r="F1075" s="559"/>
      <c r="G1075" s="559"/>
      <c r="H1075" s="560"/>
      <c r="I1075" s="561"/>
      <c r="J1075" s="561"/>
      <c r="K1075" s="561"/>
      <c r="L1075" s="562"/>
      <c r="M1075" s="561"/>
      <c r="N1075" s="562"/>
      <c r="O1075" s="561"/>
      <c r="P1075" s="563"/>
    </row>
    <row r="1076" spans="1:16" x14ac:dyDescent="0.25">
      <c r="A1076" s="514" t="s">
        <v>1676</v>
      </c>
      <c r="B1076" s="515" t="s">
        <v>1813</v>
      </c>
      <c r="C1076" s="1249" t="s">
        <v>1814</v>
      </c>
      <c r="D1076" s="1249"/>
      <c r="E1076" s="1249"/>
      <c r="F1076" s="1249"/>
      <c r="G1076" s="1249"/>
      <c r="H1076" s="516" t="s">
        <v>1575</v>
      </c>
      <c r="I1076" s="517">
        <v>1</v>
      </c>
      <c r="J1076" s="518">
        <v>1</v>
      </c>
      <c r="K1076" s="518">
        <v>1</v>
      </c>
      <c r="L1076" s="520"/>
      <c r="M1076" s="517"/>
      <c r="N1076" s="564">
        <v>1520.8</v>
      </c>
      <c r="O1076" s="517"/>
      <c r="P1076" s="555">
        <v>1520.8</v>
      </c>
    </row>
    <row r="1077" spans="1:16" x14ac:dyDescent="0.25">
      <c r="A1077" s="540" t="s">
        <v>1676</v>
      </c>
      <c r="B1077" s="524" t="s">
        <v>1813</v>
      </c>
      <c r="C1077" s="1247" t="s">
        <v>1815</v>
      </c>
      <c r="D1077" s="1247"/>
      <c r="E1077" s="1247"/>
      <c r="F1077" s="1247"/>
      <c r="G1077" s="1247"/>
      <c r="H1077" s="525" t="s">
        <v>1575</v>
      </c>
      <c r="I1077" s="543">
        <v>1</v>
      </c>
      <c r="J1077" s="526"/>
      <c r="K1077" s="543">
        <v>1</v>
      </c>
      <c r="L1077" s="528"/>
      <c r="M1077" s="536">
        <v>1.19</v>
      </c>
      <c r="N1077" s="534">
        <v>1520.8</v>
      </c>
      <c r="O1077" s="526"/>
      <c r="P1077" s="529">
        <v>1520.8</v>
      </c>
    </row>
    <row r="1078" spans="1:16" ht="22.5" x14ac:dyDescent="0.25">
      <c r="A1078" s="540" t="s">
        <v>1837</v>
      </c>
      <c r="B1078" s="524" t="s">
        <v>1816</v>
      </c>
      <c r="C1078" s="1247" t="s">
        <v>1303</v>
      </c>
      <c r="D1078" s="1247"/>
      <c r="E1078" s="1247"/>
      <c r="F1078" s="1247"/>
      <c r="G1078" s="1247"/>
      <c r="H1078" s="525" t="s">
        <v>1304</v>
      </c>
      <c r="I1078" s="526"/>
      <c r="J1078" s="526"/>
      <c r="K1078" s="535">
        <v>3.8999999999999998E-3</v>
      </c>
      <c r="L1078" s="528"/>
      <c r="M1078" s="526"/>
      <c r="N1078" s="541">
        <v>155.02000000000001</v>
      </c>
      <c r="O1078" s="543">
        <v>-1</v>
      </c>
      <c r="P1078" s="573">
        <v>-0.6</v>
      </c>
    </row>
    <row r="1079" spans="1:16" ht="22.5" x14ac:dyDescent="0.25">
      <c r="A1079" s="540" t="s">
        <v>1838</v>
      </c>
      <c r="B1079" s="524" t="s">
        <v>1817</v>
      </c>
      <c r="C1079" s="1247" t="s">
        <v>1721</v>
      </c>
      <c r="D1079" s="1247"/>
      <c r="E1079" s="1247"/>
      <c r="F1079" s="1247"/>
      <c r="G1079" s="1247"/>
      <c r="H1079" s="525" t="s">
        <v>1304</v>
      </c>
      <c r="I1079" s="526"/>
      <c r="J1079" s="526"/>
      <c r="K1079" s="535">
        <v>3.8999999999999998E-3</v>
      </c>
      <c r="L1079" s="528"/>
      <c r="M1079" s="526"/>
      <c r="N1079" s="541">
        <v>349.75</v>
      </c>
      <c r="O1079" s="526"/>
      <c r="P1079" s="573">
        <v>1.36</v>
      </c>
    </row>
    <row r="1080" spans="1:16" x14ac:dyDescent="0.25">
      <c r="A1080" s="556"/>
      <c r="B1080" s="557"/>
      <c r="C1080" s="1248" t="s">
        <v>1161</v>
      </c>
      <c r="D1080" s="1248"/>
      <c r="E1080" s="1248"/>
      <c r="F1080" s="1248"/>
      <c r="G1080" s="1248"/>
      <c r="H1080" s="516"/>
      <c r="I1080" s="517"/>
      <c r="J1080" s="517"/>
      <c r="K1080" s="517"/>
      <c r="L1080" s="520"/>
      <c r="M1080" s="517"/>
      <c r="N1080" s="520"/>
      <c r="O1080" s="517"/>
      <c r="P1080" s="555">
        <v>1521.56</v>
      </c>
    </row>
    <row r="1081" spans="1:16" x14ac:dyDescent="0.25">
      <c r="A1081" s="558"/>
      <c r="B1081" s="559"/>
      <c r="C1081" s="559"/>
      <c r="D1081" s="559"/>
      <c r="E1081" s="559"/>
      <c r="F1081" s="559"/>
      <c r="G1081" s="559"/>
      <c r="H1081" s="560"/>
      <c r="I1081" s="561"/>
      <c r="J1081" s="561"/>
      <c r="K1081" s="561"/>
      <c r="L1081" s="562"/>
      <c r="M1081" s="561"/>
      <c r="N1081" s="562"/>
      <c r="O1081" s="561"/>
      <c r="P1081" s="563"/>
    </row>
    <row r="1082" spans="1:16" x14ac:dyDescent="0.25">
      <c r="A1082" s="514" t="s">
        <v>1677</v>
      </c>
      <c r="B1082" s="515" t="s">
        <v>1757</v>
      </c>
      <c r="C1082" s="1249" t="s">
        <v>1758</v>
      </c>
      <c r="D1082" s="1249"/>
      <c r="E1082" s="1249"/>
      <c r="F1082" s="1249"/>
      <c r="G1082" s="1249"/>
      <c r="H1082" s="516" t="s">
        <v>1697</v>
      </c>
      <c r="I1082" s="517">
        <v>0.27</v>
      </c>
      <c r="J1082" s="518">
        <v>1</v>
      </c>
      <c r="K1082" s="570">
        <v>0.27</v>
      </c>
      <c r="L1082" s="520"/>
      <c r="M1082" s="517"/>
      <c r="N1082" s="521"/>
      <c r="O1082" s="517"/>
      <c r="P1082" s="522"/>
    </row>
    <row r="1083" spans="1:16" x14ac:dyDescent="0.25">
      <c r="A1083" s="523"/>
      <c r="B1083" s="524" t="s">
        <v>23</v>
      </c>
      <c r="C1083" s="1247" t="s">
        <v>1203</v>
      </c>
      <c r="D1083" s="1247"/>
      <c r="E1083" s="1247"/>
      <c r="F1083" s="1247"/>
      <c r="G1083" s="1247"/>
      <c r="H1083" s="525" t="s">
        <v>1148</v>
      </c>
      <c r="I1083" s="526"/>
      <c r="J1083" s="526"/>
      <c r="K1083" s="536">
        <v>18.63</v>
      </c>
      <c r="L1083" s="528"/>
      <c r="M1083" s="526"/>
      <c r="N1083" s="528"/>
      <c r="O1083" s="526"/>
      <c r="P1083" s="529">
        <v>5383.32</v>
      </c>
    </row>
    <row r="1084" spans="1:16" x14ac:dyDescent="0.25">
      <c r="A1084" s="530"/>
      <c r="B1084" s="524" t="s">
        <v>1482</v>
      </c>
      <c r="C1084" s="1247" t="s">
        <v>1483</v>
      </c>
      <c r="D1084" s="1247"/>
      <c r="E1084" s="1247"/>
      <c r="F1084" s="1247"/>
      <c r="G1084" s="1247"/>
      <c r="H1084" s="525" t="s">
        <v>1148</v>
      </c>
      <c r="I1084" s="543">
        <v>69</v>
      </c>
      <c r="J1084" s="526"/>
      <c r="K1084" s="536">
        <v>18.63</v>
      </c>
      <c r="L1084" s="532"/>
      <c r="M1084" s="533"/>
      <c r="N1084" s="534">
        <v>288.95999999999998</v>
      </c>
      <c r="O1084" s="526"/>
      <c r="P1084" s="529">
        <v>5383.32</v>
      </c>
    </row>
    <row r="1085" spans="1:16" x14ac:dyDescent="0.25">
      <c r="A1085" s="523"/>
      <c r="B1085" s="524" t="s">
        <v>36</v>
      </c>
      <c r="C1085" s="1247" t="s">
        <v>134</v>
      </c>
      <c r="D1085" s="1247"/>
      <c r="E1085" s="1247"/>
      <c r="F1085" s="1247"/>
      <c r="G1085" s="1247"/>
      <c r="H1085" s="525"/>
      <c r="I1085" s="526"/>
      <c r="J1085" s="526"/>
      <c r="K1085" s="526"/>
      <c r="L1085" s="528"/>
      <c r="M1085" s="526"/>
      <c r="N1085" s="528"/>
      <c r="O1085" s="526"/>
      <c r="P1085" s="573">
        <v>941.77</v>
      </c>
    </row>
    <row r="1086" spans="1:16" x14ac:dyDescent="0.25">
      <c r="A1086" s="530"/>
      <c r="B1086" s="524" t="s">
        <v>1759</v>
      </c>
      <c r="C1086" s="1247" t="s">
        <v>1760</v>
      </c>
      <c r="D1086" s="1247"/>
      <c r="E1086" s="1247"/>
      <c r="F1086" s="1247"/>
      <c r="G1086" s="1247"/>
      <c r="H1086" s="525" t="s">
        <v>1164</v>
      </c>
      <c r="I1086" s="527">
        <v>4.8000000000000001E-2</v>
      </c>
      <c r="J1086" s="526"/>
      <c r="K1086" s="537">
        <v>1.2959999999999999E-2</v>
      </c>
      <c r="L1086" s="542">
        <v>55898.18</v>
      </c>
      <c r="M1086" s="575">
        <v>1.3</v>
      </c>
      <c r="N1086" s="534">
        <v>72667.63</v>
      </c>
      <c r="O1086" s="526"/>
      <c r="P1086" s="529">
        <v>941.77</v>
      </c>
    </row>
    <row r="1087" spans="1:16" x14ac:dyDescent="0.25">
      <c r="A1087" s="544" t="s">
        <v>1239</v>
      </c>
      <c r="B1087" s="545" t="s">
        <v>1706</v>
      </c>
      <c r="C1087" s="1250" t="s">
        <v>1707</v>
      </c>
      <c r="D1087" s="1250"/>
      <c r="E1087" s="1250"/>
      <c r="F1087" s="1250"/>
      <c r="G1087" s="1250"/>
      <c r="H1087" s="546" t="s">
        <v>1575</v>
      </c>
      <c r="I1087" s="547">
        <v>100</v>
      </c>
      <c r="J1087" s="548"/>
      <c r="K1087" s="547">
        <v>27</v>
      </c>
      <c r="L1087" s="550"/>
      <c r="M1087" s="548"/>
      <c r="N1087" s="550"/>
      <c r="O1087" s="548"/>
      <c r="P1087" s="551"/>
    </row>
    <row r="1088" spans="1:16" x14ac:dyDescent="0.25">
      <c r="A1088" s="552"/>
      <c r="B1088" s="553"/>
      <c r="C1088" s="1248" t="s">
        <v>1154</v>
      </c>
      <c r="D1088" s="1248"/>
      <c r="E1088" s="1248"/>
      <c r="F1088" s="1248"/>
      <c r="G1088" s="1248"/>
      <c r="H1088" s="516"/>
      <c r="I1088" s="517"/>
      <c r="J1088" s="517"/>
      <c r="K1088" s="517"/>
      <c r="L1088" s="520"/>
      <c r="M1088" s="517"/>
      <c r="N1088" s="554"/>
      <c r="O1088" s="517"/>
      <c r="P1088" s="555">
        <v>6325.09</v>
      </c>
    </row>
    <row r="1089" spans="1:16" x14ac:dyDescent="0.25">
      <c r="A1089" s="540"/>
      <c r="B1089" s="524"/>
      <c r="C1089" s="1247" t="s">
        <v>1155</v>
      </c>
      <c r="D1089" s="1247"/>
      <c r="E1089" s="1247"/>
      <c r="F1089" s="1247"/>
      <c r="G1089" s="1247"/>
      <c r="H1089" s="525"/>
      <c r="I1089" s="526"/>
      <c r="J1089" s="526"/>
      <c r="K1089" s="526"/>
      <c r="L1089" s="528"/>
      <c r="M1089" s="526"/>
      <c r="N1089" s="528"/>
      <c r="O1089" s="526"/>
      <c r="P1089" s="529">
        <v>5383.32</v>
      </c>
    </row>
    <row r="1090" spans="1:16" x14ac:dyDescent="0.25">
      <c r="A1090" s="540"/>
      <c r="B1090" s="524" t="s">
        <v>1295</v>
      </c>
      <c r="C1090" s="1247" t="s">
        <v>1296</v>
      </c>
      <c r="D1090" s="1247"/>
      <c r="E1090" s="1247"/>
      <c r="F1090" s="1247"/>
      <c r="G1090" s="1247"/>
      <c r="H1090" s="525" t="s">
        <v>1158</v>
      </c>
      <c r="I1090" s="543">
        <v>147</v>
      </c>
      <c r="J1090" s="526"/>
      <c r="K1090" s="543">
        <v>147</v>
      </c>
      <c r="L1090" s="528"/>
      <c r="M1090" s="526"/>
      <c r="N1090" s="528"/>
      <c r="O1090" s="526"/>
      <c r="P1090" s="529">
        <v>7913.48</v>
      </c>
    </row>
    <row r="1091" spans="1:16" x14ac:dyDescent="0.25">
      <c r="A1091" s="540"/>
      <c r="B1091" s="524" t="s">
        <v>1297</v>
      </c>
      <c r="C1091" s="1247" t="s">
        <v>1298</v>
      </c>
      <c r="D1091" s="1247"/>
      <c r="E1091" s="1247"/>
      <c r="F1091" s="1247"/>
      <c r="G1091" s="1247"/>
      <c r="H1091" s="525" t="s">
        <v>1158</v>
      </c>
      <c r="I1091" s="543">
        <v>134</v>
      </c>
      <c r="J1091" s="526"/>
      <c r="K1091" s="543">
        <v>134</v>
      </c>
      <c r="L1091" s="528"/>
      <c r="M1091" s="526"/>
      <c r="N1091" s="528"/>
      <c r="O1091" s="526"/>
      <c r="P1091" s="529">
        <v>7213.65</v>
      </c>
    </row>
    <row r="1092" spans="1:16" x14ac:dyDescent="0.25">
      <c r="A1092" s="556"/>
      <c r="B1092" s="557"/>
      <c r="C1092" s="1248" t="s">
        <v>1161</v>
      </c>
      <c r="D1092" s="1248"/>
      <c r="E1092" s="1248"/>
      <c r="F1092" s="1248"/>
      <c r="G1092" s="1248"/>
      <c r="H1092" s="516"/>
      <c r="I1092" s="517"/>
      <c r="J1092" s="517"/>
      <c r="K1092" s="517"/>
      <c r="L1092" s="520"/>
      <c r="M1092" s="517"/>
      <c r="N1092" s="554">
        <v>79452.67</v>
      </c>
      <c r="O1092" s="517"/>
      <c r="P1092" s="555">
        <v>21452.22</v>
      </c>
    </row>
    <row r="1093" spans="1:16" x14ac:dyDescent="0.25">
      <c r="A1093" s="558"/>
      <c r="B1093" s="559"/>
      <c r="C1093" s="559"/>
      <c r="D1093" s="559"/>
      <c r="E1093" s="559"/>
      <c r="F1093" s="559"/>
      <c r="G1093" s="559"/>
      <c r="H1093" s="560"/>
      <c r="I1093" s="561"/>
      <c r="J1093" s="561"/>
      <c r="K1093" s="561"/>
      <c r="L1093" s="562"/>
      <c r="M1093" s="561"/>
      <c r="N1093" s="562"/>
      <c r="O1093" s="561"/>
      <c r="P1093" s="563"/>
    </row>
    <row r="1094" spans="1:16" x14ac:dyDescent="0.25">
      <c r="A1094" s="514" t="s">
        <v>1679</v>
      </c>
      <c r="B1094" s="515" t="s">
        <v>1813</v>
      </c>
      <c r="C1094" s="1249" t="s">
        <v>1814</v>
      </c>
      <c r="D1094" s="1249"/>
      <c r="E1094" s="1249"/>
      <c r="F1094" s="1249"/>
      <c r="G1094" s="1249"/>
      <c r="H1094" s="516" t="s">
        <v>1575</v>
      </c>
      <c r="I1094" s="517">
        <v>13</v>
      </c>
      <c r="J1094" s="518">
        <v>1</v>
      </c>
      <c r="K1094" s="518">
        <v>13</v>
      </c>
      <c r="L1094" s="520"/>
      <c r="M1094" s="517"/>
      <c r="N1094" s="564">
        <v>1520.8</v>
      </c>
      <c r="O1094" s="517"/>
      <c r="P1094" s="555">
        <v>19770.400000000001</v>
      </c>
    </row>
    <row r="1095" spans="1:16" x14ac:dyDescent="0.25">
      <c r="A1095" s="540" t="s">
        <v>1679</v>
      </c>
      <c r="B1095" s="524" t="s">
        <v>1813</v>
      </c>
      <c r="C1095" s="1247" t="s">
        <v>1815</v>
      </c>
      <c r="D1095" s="1247"/>
      <c r="E1095" s="1247"/>
      <c r="F1095" s="1247"/>
      <c r="G1095" s="1247"/>
      <c r="H1095" s="525" t="s">
        <v>1575</v>
      </c>
      <c r="I1095" s="543">
        <v>13</v>
      </c>
      <c r="J1095" s="526"/>
      <c r="K1095" s="543">
        <v>13</v>
      </c>
      <c r="L1095" s="528"/>
      <c r="M1095" s="536">
        <v>1.19</v>
      </c>
      <c r="N1095" s="534">
        <v>1520.8</v>
      </c>
      <c r="O1095" s="526"/>
      <c r="P1095" s="529">
        <v>19770.400000000001</v>
      </c>
    </row>
    <row r="1096" spans="1:16" ht="22.5" x14ac:dyDescent="0.25">
      <c r="A1096" s="540" t="s">
        <v>1839</v>
      </c>
      <c r="B1096" s="524" t="s">
        <v>1816</v>
      </c>
      <c r="C1096" s="1247" t="s">
        <v>1303</v>
      </c>
      <c r="D1096" s="1247"/>
      <c r="E1096" s="1247"/>
      <c r="F1096" s="1247"/>
      <c r="G1096" s="1247"/>
      <c r="H1096" s="525" t="s">
        <v>1304</v>
      </c>
      <c r="I1096" s="526"/>
      <c r="J1096" s="526"/>
      <c r="K1096" s="535">
        <v>5.0099999999999999E-2</v>
      </c>
      <c r="L1096" s="528"/>
      <c r="M1096" s="526"/>
      <c r="N1096" s="541">
        <v>155.02000000000001</v>
      </c>
      <c r="O1096" s="543">
        <v>-1</v>
      </c>
      <c r="P1096" s="573">
        <v>-7.77</v>
      </c>
    </row>
    <row r="1097" spans="1:16" ht="22.5" x14ac:dyDescent="0.25">
      <c r="A1097" s="540" t="s">
        <v>1840</v>
      </c>
      <c r="B1097" s="524" t="s">
        <v>1817</v>
      </c>
      <c r="C1097" s="1247" t="s">
        <v>1721</v>
      </c>
      <c r="D1097" s="1247"/>
      <c r="E1097" s="1247"/>
      <c r="F1097" s="1247"/>
      <c r="G1097" s="1247"/>
      <c r="H1097" s="525" t="s">
        <v>1304</v>
      </c>
      <c r="I1097" s="526"/>
      <c r="J1097" s="526"/>
      <c r="K1097" s="535">
        <v>5.0099999999999999E-2</v>
      </c>
      <c r="L1097" s="528"/>
      <c r="M1097" s="526"/>
      <c r="N1097" s="541">
        <v>349.75</v>
      </c>
      <c r="O1097" s="526"/>
      <c r="P1097" s="573">
        <v>17.52</v>
      </c>
    </row>
    <row r="1098" spans="1:16" x14ac:dyDescent="0.25">
      <c r="A1098" s="556"/>
      <c r="B1098" s="557"/>
      <c r="C1098" s="1248" t="s">
        <v>1161</v>
      </c>
      <c r="D1098" s="1248"/>
      <c r="E1098" s="1248"/>
      <c r="F1098" s="1248"/>
      <c r="G1098" s="1248"/>
      <c r="H1098" s="516"/>
      <c r="I1098" s="517"/>
      <c r="J1098" s="517"/>
      <c r="K1098" s="517"/>
      <c r="L1098" s="520"/>
      <c r="M1098" s="517"/>
      <c r="N1098" s="520"/>
      <c r="O1098" s="517"/>
      <c r="P1098" s="555">
        <v>19780.150000000001</v>
      </c>
    </row>
    <row r="1099" spans="1:16" x14ac:dyDescent="0.25">
      <c r="A1099" s="558"/>
      <c r="B1099" s="559"/>
      <c r="C1099" s="559"/>
      <c r="D1099" s="559"/>
      <c r="E1099" s="559"/>
      <c r="F1099" s="559"/>
      <c r="G1099" s="559"/>
      <c r="H1099" s="560"/>
      <c r="I1099" s="561"/>
      <c r="J1099" s="561"/>
      <c r="K1099" s="561"/>
      <c r="L1099" s="562"/>
      <c r="M1099" s="561"/>
      <c r="N1099" s="562"/>
      <c r="O1099" s="561"/>
      <c r="P1099" s="563"/>
    </row>
    <row r="1100" spans="1:16" x14ac:dyDescent="0.25">
      <c r="A1100" s="514" t="s">
        <v>1680</v>
      </c>
      <c r="B1100" s="515" t="s">
        <v>1813</v>
      </c>
      <c r="C1100" s="1249" t="s">
        <v>1814</v>
      </c>
      <c r="D1100" s="1249"/>
      <c r="E1100" s="1249"/>
      <c r="F1100" s="1249"/>
      <c r="G1100" s="1249"/>
      <c r="H1100" s="516" t="s">
        <v>1575</v>
      </c>
      <c r="I1100" s="517">
        <v>14</v>
      </c>
      <c r="J1100" s="518">
        <v>1</v>
      </c>
      <c r="K1100" s="518">
        <v>14</v>
      </c>
      <c r="L1100" s="520"/>
      <c r="M1100" s="517"/>
      <c r="N1100" s="564">
        <v>1520.8</v>
      </c>
      <c r="O1100" s="517"/>
      <c r="P1100" s="555">
        <v>21291.200000000001</v>
      </c>
    </row>
    <row r="1101" spans="1:16" x14ac:dyDescent="0.25">
      <c r="A1101" s="540" t="s">
        <v>1680</v>
      </c>
      <c r="B1101" s="524" t="s">
        <v>1813</v>
      </c>
      <c r="C1101" s="1247" t="s">
        <v>1815</v>
      </c>
      <c r="D1101" s="1247"/>
      <c r="E1101" s="1247"/>
      <c r="F1101" s="1247"/>
      <c r="G1101" s="1247"/>
      <c r="H1101" s="525" t="s">
        <v>1575</v>
      </c>
      <c r="I1101" s="543">
        <v>14</v>
      </c>
      <c r="J1101" s="526"/>
      <c r="K1101" s="543">
        <v>14</v>
      </c>
      <c r="L1101" s="528"/>
      <c r="M1101" s="536">
        <v>1.19</v>
      </c>
      <c r="N1101" s="534">
        <v>1520.8</v>
      </c>
      <c r="O1101" s="526"/>
      <c r="P1101" s="529">
        <v>21291.200000000001</v>
      </c>
    </row>
    <row r="1102" spans="1:16" ht="22.5" x14ac:dyDescent="0.25">
      <c r="A1102" s="540" t="s">
        <v>1841</v>
      </c>
      <c r="B1102" s="524" t="s">
        <v>1816</v>
      </c>
      <c r="C1102" s="1247" t="s">
        <v>1303</v>
      </c>
      <c r="D1102" s="1247"/>
      <c r="E1102" s="1247"/>
      <c r="F1102" s="1247"/>
      <c r="G1102" s="1247"/>
      <c r="H1102" s="525" t="s">
        <v>1304</v>
      </c>
      <c r="I1102" s="526"/>
      <c r="J1102" s="526"/>
      <c r="K1102" s="535">
        <v>5.3900000000000003E-2</v>
      </c>
      <c r="L1102" s="528"/>
      <c r="M1102" s="526"/>
      <c r="N1102" s="541">
        <v>155.02000000000001</v>
      </c>
      <c r="O1102" s="543">
        <v>-1</v>
      </c>
      <c r="P1102" s="573">
        <v>-8.36</v>
      </c>
    </row>
    <row r="1103" spans="1:16" ht="22.5" x14ac:dyDescent="0.25">
      <c r="A1103" s="540" t="s">
        <v>1842</v>
      </c>
      <c r="B1103" s="524" t="s">
        <v>1817</v>
      </c>
      <c r="C1103" s="1247" t="s">
        <v>1721</v>
      </c>
      <c r="D1103" s="1247"/>
      <c r="E1103" s="1247"/>
      <c r="F1103" s="1247"/>
      <c r="G1103" s="1247"/>
      <c r="H1103" s="525" t="s">
        <v>1304</v>
      </c>
      <c r="I1103" s="526"/>
      <c r="J1103" s="526"/>
      <c r="K1103" s="535">
        <v>5.3900000000000003E-2</v>
      </c>
      <c r="L1103" s="528"/>
      <c r="M1103" s="526"/>
      <c r="N1103" s="541">
        <v>349.75</v>
      </c>
      <c r="O1103" s="526"/>
      <c r="P1103" s="573">
        <v>18.850000000000001</v>
      </c>
    </row>
    <row r="1104" spans="1:16" x14ac:dyDescent="0.25">
      <c r="A1104" s="556"/>
      <c r="B1104" s="557"/>
      <c r="C1104" s="1248" t="s">
        <v>1161</v>
      </c>
      <c r="D1104" s="1248"/>
      <c r="E1104" s="1248"/>
      <c r="F1104" s="1248"/>
      <c r="G1104" s="1248"/>
      <c r="H1104" s="516"/>
      <c r="I1104" s="517"/>
      <c r="J1104" s="517"/>
      <c r="K1104" s="517"/>
      <c r="L1104" s="520"/>
      <c r="M1104" s="517"/>
      <c r="N1104" s="520"/>
      <c r="O1104" s="517"/>
      <c r="P1104" s="555">
        <v>21301.69</v>
      </c>
    </row>
    <row r="1105" spans="1:16" x14ac:dyDescent="0.25">
      <c r="A1105" s="558"/>
      <c r="B1105" s="559"/>
      <c r="C1105" s="559"/>
      <c r="D1105" s="559"/>
      <c r="E1105" s="559"/>
      <c r="F1105" s="559"/>
      <c r="G1105" s="559"/>
      <c r="H1105" s="560"/>
      <c r="I1105" s="561"/>
      <c r="J1105" s="561"/>
      <c r="K1105" s="561"/>
      <c r="L1105" s="562"/>
      <c r="M1105" s="561"/>
      <c r="N1105" s="562"/>
      <c r="O1105" s="561"/>
      <c r="P1105" s="563"/>
    </row>
    <row r="1106" spans="1:16" x14ac:dyDescent="0.25">
      <c r="A1106" s="1251" t="s">
        <v>1843</v>
      </c>
      <c r="B1106" s="1252"/>
      <c r="C1106" s="1252"/>
      <c r="D1106" s="1252"/>
      <c r="E1106" s="1252"/>
      <c r="F1106" s="1252"/>
      <c r="G1106" s="1252"/>
      <c r="H1106" s="1252"/>
      <c r="I1106" s="1252"/>
      <c r="J1106" s="1252"/>
      <c r="K1106" s="1252"/>
      <c r="L1106" s="1252"/>
      <c r="M1106" s="1252"/>
      <c r="N1106" s="1252"/>
      <c r="O1106" s="1252"/>
      <c r="P1106" s="1253"/>
    </row>
    <row r="1107" spans="1:16" x14ac:dyDescent="0.25">
      <c r="A1107" s="514" t="s">
        <v>1683</v>
      </c>
      <c r="B1107" s="515" t="s">
        <v>1757</v>
      </c>
      <c r="C1107" s="1249" t="s">
        <v>1758</v>
      </c>
      <c r="D1107" s="1249"/>
      <c r="E1107" s="1249"/>
      <c r="F1107" s="1249"/>
      <c r="G1107" s="1249"/>
      <c r="H1107" s="516" t="s">
        <v>1697</v>
      </c>
      <c r="I1107" s="517">
        <v>0.18</v>
      </c>
      <c r="J1107" s="518">
        <v>1</v>
      </c>
      <c r="K1107" s="570">
        <v>0.18</v>
      </c>
      <c r="L1107" s="520"/>
      <c r="M1107" s="517"/>
      <c r="N1107" s="521"/>
      <c r="O1107" s="517"/>
      <c r="P1107" s="522"/>
    </row>
    <row r="1108" spans="1:16" x14ac:dyDescent="0.25">
      <c r="A1108" s="523"/>
      <c r="B1108" s="524" t="s">
        <v>23</v>
      </c>
      <c r="C1108" s="1247" t="s">
        <v>1203</v>
      </c>
      <c r="D1108" s="1247"/>
      <c r="E1108" s="1247"/>
      <c r="F1108" s="1247"/>
      <c r="G1108" s="1247"/>
      <c r="H1108" s="525" t="s">
        <v>1148</v>
      </c>
      <c r="I1108" s="526"/>
      <c r="J1108" s="526"/>
      <c r="K1108" s="536">
        <v>12.42</v>
      </c>
      <c r="L1108" s="528"/>
      <c r="M1108" s="526"/>
      <c r="N1108" s="528"/>
      <c r="O1108" s="526"/>
      <c r="P1108" s="529">
        <v>3588.88</v>
      </c>
    </row>
    <row r="1109" spans="1:16" x14ac:dyDescent="0.25">
      <c r="A1109" s="530"/>
      <c r="B1109" s="524" t="s">
        <v>1482</v>
      </c>
      <c r="C1109" s="1247" t="s">
        <v>1483</v>
      </c>
      <c r="D1109" s="1247"/>
      <c r="E1109" s="1247"/>
      <c r="F1109" s="1247"/>
      <c r="G1109" s="1247"/>
      <c r="H1109" s="525" t="s">
        <v>1148</v>
      </c>
      <c r="I1109" s="543">
        <v>69</v>
      </c>
      <c r="J1109" s="526"/>
      <c r="K1109" s="536">
        <v>12.42</v>
      </c>
      <c r="L1109" s="532"/>
      <c r="M1109" s="533"/>
      <c r="N1109" s="534">
        <v>288.95999999999998</v>
      </c>
      <c r="O1109" s="526"/>
      <c r="P1109" s="529">
        <v>3588.88</v>
      </c>
    </row>
    <row r="1110" spans="1:16" x14ac:dyDescent="0.25">
      <c r="A1110" s="523"/>
      <c r="B1110" s="524" t="s">
        <v>36</v>
      </c>
      <c r="C1110" s="1247" t="s">
        <v>134</v>
      </c>
      <c r="D1110" s="1247"/>
      <c r="E1110" s="1247"/>
      <c r="F1110" s="1247"/>
      <c r="G1110" s="1247"/>
      <c r="H1110" s="525"/>
      <c r="I1110" s="526"/>
      <c r="J1110" s="526"/>
      <c r="K1110" s="526"/>
      <c r="L1110" s="528"/>
      <c r="M1110" s="526"/>
      <c r="N1110" s="528"/>
      <c r="O1110" s="526"/>
      <c r="P1110" s="573">
        <v>627.85</v>
      </c>
    </row>
    <row r="1111" spans="1:16" x14ac:dyDescent="0.25">
      <c r="A1111" s="530"/>
      <c r="B1111" s="524" t="s">
        <v>1759</v>
      </c>
      <c r="C1111" s="1247" t="s">
        <v>1760</v>
      </c>
      <c r="D1111" s="1247"/>
      <c r="E1111" s="1247"/>
      <c r="F1111" s="1247"/>
      <c r="G1111" s="1247"/>
      <c r="H1111" s="525" t="s">
        <v>1164</v>
      </c>
      <c r="I1111" s="527">
        <v>4.8000000000000001E-2</v>
      </c>
      <c r="J1111" s="526"/>
      <c r="K1111" s="537">
        <v>8.6400000000000001E-3</v>
      </c>
      <c r="L1111" s="542">
        <v>55898.18</v>
      </c>
      <c r="M1111" s="575">
        <v>1.3</v>
      </c>
      <c r="N1111" s="534">
        <v>72667.63</v>
      </c>
      <c r="O1111" s="526"/>
      <c r="P1111" s="529">
        <v>627.85</v>
      </c>
    </row>
    <row r="1112" spans="1:16" x14ac:dyDescent="0.25">
      <c r="A1112" s="544" t="s">
        <v>1239</v>
      </c>
      <c r="B1112" s="545" t="s">
        <v>1706</v>
      </c>
      <c r="C1112" s="1250" t="s">
        <v>1707</v>
      </c>
      <c r="D1112" s="1250"/>
      <c r="E1112" s="1250"/>
      <c r="F1112" s="1250"/>
      <c r="G1112" s="1250"/>
      <c r="H1112" s="546" t="s">
        <v>1575</v>
      </c>
      <c r="I1112" s="547">
        <v>100</v>
      </c>
      <c r="J1112" s="548"/>
      <c r="K1112" s="547">
        <v>18</v>
      </c>
      <c r="L1112" s="550"/>
      <c r="M1112" s="548"/>
      <c r="N1112" s="550"/>
      <c r="O1112" s="548"/>
      <c r="P1112" s="551"/>
    </row>
    <row r="1113" spans="1:16" x14ac:dyDescent="0.25">
      <c r="A1113" s="552"/>
      <c r="B1113" s="553"/>
      <c r="C1113" s="1248" t="s">
        <v>1154</v>
      </c>
      <c r="D1113" s="1248"/>
      <c r="E1113" s="1248"/>
      <c r="F1113" s="1248"/>
      <c r="G1113" s="1248"/>
      <c r="H1113" s="516"/>
      <c r="I1113" s="517"/>
      <c r="J1113" s="517"/>
      <c r="K1113" s="517"/>
      <c r="L1113" s="520"/>
      <c r="M1113" s="517"/>
      <c r="N1113" s="554"/>
      <c r="O1113" s="517"/>
      <c r="P1113" s="555">
        <v>4216.7299999999996</v>
      </c>
    </row>
    <row r="1114" spans="1:16" x14ac:dyDescent="0.25">
      <c r="A1114" s="540"/>
      <c r="B1114" s="524"/>
      <c r="C1114" s="1247" t="s">
        <v>1155</v>
      </c>
      <c r="D1114" s="1247"/>
      <c r="E1114" s="1247"/>
      <c r="F1114" s="1247"/>
      <c r="G1114" s="1247"/>
      <c r="H1114" s="525"/>
      <c r="I1114" s="526"/>
      <c r="J1114" s="526"/>
      <c r="K1114" s="526"/>
      <c r="L1114" s="528"/>
      <c r="M1114" s="526"/>
      <c r="N1114" s="528"/>
      <c r="O1114" s="526"/>
      <c r="P1114" s="529">
        <v>3588.88</v>
      </c>
    </row>
    <row r="1115" spans="1:16" x14ac:dyDescent="0.25">
      <c r="A1115" s="540"/>
      <c r="B1115" s="524" t="s">
        <v>1295</v>
      </c>
      <c r="C1115" s="1247" t="s">
        <v>1296</v>
      </c>
      <c r="D1115" s="1247"/>
      <c r="E1115" s="1247"/>
      <c r="F1115" s="1247"/>
      <c r="G1115" s="1247"/>
      <c r="H1115" s="525" t="s">
        <v>1158</v>
      </c>
      <c r="I1115" s="543">
        <v>147</v>
      </c>
      <c r="J1115" s="526"/>
      <c r="K1115" s="543">
        <v>147</v>
      </c>
      <c r="L1115" s="528"/>
      <c r="M1115" s="526"/>
      <c r="N1115" s="528"/>
      <c r="O1115" s="526"/>
      <c r="P1115" s="529">
        <v>5275.65</v>
      </c>
    </row>
    <row r="1116" spans="1:16" x14ac:dyDescent="0.25">
      <c r="A1116" s="540"/>
      <c r="B1116" s="524" t="s">
        <v>1297</v>
      </c>
      <c r="C1116" s="1247" t="s">
        <v>1298</v>
      </c>
      <c r="D1116" s="1247"/>
      <c r="E1116" s="1247"/>
      <c r="F1116" s="1247"/>
      <c r="G1116" s="1247"/>
      <c r="H1116" s="525" t="s">
        <v>1158</v>
      </c>
      <c r="I1116" s="543">
        <v>134</v>
      </c>
      <c r="J1116" s="526"/>
      <c r="K1116" s="543">
        <v>134</v>
      </c>
      <c r="L1116" s="528"/>
      <c r="M1116" s="526"/>
      <c r="N1116" s="528"/>
      <c r="O1116" s="526"/>
      <c r="P1116" s="529">
        <v>4809.1000000000004</v>
      </c>
    </row>
    <row r="1117" spans="1:16" x14ac:dyDescent="0.25">
      <c r="A1117" s="556"/>
      <c r="B1117" s="557"/>
      <c r="C1117" s="1248" t="s">
        <v>1161</v>
      </c>
      <c r="D1117" s="1248"/>
      <c r="E1117" s="1248"/>
      <c r="F1117" s="1248"/>
      <c r="G1117" s="1248"/>
      <c r="H1117" s="516"/>
      <c r="I1117" s="517"/>
      <c r="J1117" s="517"/>
      <c r="K1117" s="517"/>
      <c r="L1117" s="520"/>
      <c r="M1117" s="517"/>
      <c r="N1117" s="554">
        <v>79452.67</v>
      </c>
      <c r="O1117" s="517"/>
      <c r="P1117" s="555">
        <v>14301.48</v>
      </c>
    </row>
    <row r="1118" spans="1:16" x14ac:dyDescent="0.25">
      <c r="A1118" s="558"/>
      <c r="B1118" s="559"/>
      <c r="C1118" s="559"/>
      <c r="D1118" s="559"/>
      <c r="E1118" s="559"/>
      <c r="F1118" s="559"/>
      <c r="G1118" s="559"/>
      <c r="H1118" s="560"/>
      <c r="I1118" s="561"/>
      <c r="J1118" s="561"/>
      <c r="K1118" s="561"/>
      <c r="L1118" s="562"/>
      <c r="M1118" s="561"/>
      <c r="N1118" s="562"/>
      <c r="O1118" s="561"/>
      <c r="P1118" s="563"/>
    </row>
    <row r="1119" spans="1:16" x14ac:dyDescent="0.25">
      <c r="A1119" s="514" t="s">
        <v>1684</v>
      </c>
      <c r="B1119" s="515" t="s">
        <v>1716</v>
      </c>
      <c r="C1119" s="1249" t="s">
        <v>1717</v>
      </c>
      <c r="D1119" s="1249"/>
      <c r="E1119" s="1249"/>
      <c r="F1119" s="1249"/>
      <c r="G1119" s="1249"/>
      <c r="H1119" s="516" t="s">
        <v>1575</v>
      </c>
      <c r="I1119" s="517">
        <v>8</v>
      </c>
      <c r="J1119" s="518">
        <v>1</v>
      </c>
      <c r="K1119" s="518">
        <v>8</v>
      </c>
      <c r="L1119" s="520"/>
      <c r="M1119" s="517"/>
      <c r="N1119" s="564">
        <v>1319.34</v>
      </c>
      <c r="O1119" s="517"/>
      <c r="P1119" s="555">
        <v>10554.72</v>
      </c>
    </row>
    <row r="1120" spans="1:16" x14ac:dyDescent="0.25">
      <c r="A1120" s="540" t="s">
        <v>1684</v>
      </c>
      <c r="B1120" s="524" t="s">
        <v>1716</v>
      </c>
      <c r="C1120" s="1247" t="s">
        <v>1718</v>
      </c>
      <c r="D1120" s="1247"/>
      <c r="E1120" s="1247"/>
      <c r="F1120" s="1247"/>
      <c r="G1120" s="1247"/>
      <c r="H1120" s="525" t="s">
        <v>1575</v>
      </c>
      <c r="I1120" s="543">
        <v>8</v>
      </c>
      <c r="J1120" s="526"/>
      <c r="K1120" s="543">
        <v>8</v>
      </c>
      <c r="L1120" s="528"/>
      <c r="M1120" s="536">
        <v>1.19</v>
      </c>
      <c r="N1120" s="534">
        <v>1319.34</v>
      </c>
      <c r="O1120" s="526"/>
      <c r="P1120" s="529">
        <v>10554.72</v>
      </c>
    </row>
    <row r="1121" spans="1:16" ht="22.5" x14ac:dyDescent="0.25">
      <c r="A1121" s="540" t="s">
        <v>1844</v>
      </c>
      <c r="B1121" s="524" t="s">
        <v>1719</v>
      </c>
      <c r="C1121" s="1247" t="s">
        <v>1303</v>
      </c>
      <c r="D1121" s="1247"/>
      <c r="E1121" s="1247"/>
      <c r="F1121" s="1247"/>
      <c r="G1121" s="1247"/>
      <c r="H1121" s="525" t="s">
        <v>1304</v>
      </c>
      <c r="I1121" s="526"/>
      <c r="J1121" s="526"/>
      <c r="K1121" s="535">
        <v>2.3199999999999998E-2</v>
      </c>
      <c r="L1121" s="528"/>
      <c r="M1121" s="526"/>
      <c r="N1121" s="541">
        <v>155.02000000000001</v>
      </c>
      <c r="O1121" s="543">
        <v>-1</v>
      </c>
      <c r="P1121" s="573">
        <v>-3.6</v>
      </c>
    </row>
    <row r="1122" spans="1:16" ht="22.5" x14ac:dyDescent="0.25">
      <c r="A1122" s="540" t="s">
        <v>1845</v>
      </c>
      <c r="B1122" s="524" t="s">
        <v>1720</v>
      </c>
      <c r="C1122" s="1247" t="s">
        <v>1721</v>
      </c>
      <c r="D1122" s="1247"/>
      <c r="E1122" s="1247"/>
      <c r="F1122" s="1247"/>
      <c r="G1122" s="1247"/>
      <c r="H1122" s="525" t="s">
        <v>1304</v>
      </c>
      <c r="I1122" s="526"/>
      <c r="J1122" s="526"/>
      <c r="K1122" s="535">
        <v>2.3199999999999998E-2</v>
      </c>
      <c r="L1122" s="528"/>
      <c r="M1122" s="526"/>
      <c r="N1122" s="541">
        <v>349.75</v>
      </c>
      <c r="O1122" s="526"/>
      <c r="P1122" s="573">
        <v>8.11</v>
      </c>
    </row>
    <row r="1123" spans="1:16" x14ac:dyDescent="0.25">
      <c r="A1123" s="556"/>
      <c r="B1123" s="557"/>
      <c r="C1123" s="1248" t="s">
        <v>1161</v>
      </c>
      <c r="D1123" s="1248"/>
      <c r="E1123" s="1248"/>
      <c r="F1123" s="1248"/>
      <c r="G1123" s="1248"/>
      <c r="H1123" s="516"/>
      <c r="I1123" s="517"/>
      <c r="J1123" s="517"/>
      <c r="K1123" s="517"/>
      <c r="L1123" s="520"/>
      <c r="M1123" s="517"/>
      <c r="N1123" s="520"/>
      <c r="O1123" s="517"/>
      <c r="P1123" s="555">
        <v>10559.23</v>
      </c>
    </row>
    <row r="1124" spans="1:16" x14ac:dyDescent="0.25">
      <c r="A1124" s="558"/>
      <c r="B1124" s="559"/>
      <c r="C1124" s="559"/>
      <c r="D1124" s="559"/>
      <c r="E1124" s="559"/>
      <c r="F1124" s="559"/>
      <c r="G1124" s="559"/>
      <c r="H1124" s="560"/>
      <c r="I1124" s="561"/>
      <c r="J1124" s="561"/>
      <c r="K1124" s="561"/>
      <c r="L1124" s="562"/>
      <c r="M1124" s="561"/>
      <c r="N1124" s="562"/>
      <c r="O1124" s="561"/>
      <c r="P1124" s="563"/>
    </row>
    <row r="1125" spans="1:16" x14ac:dyDescent="0.25">
      <c r="A1125" s="514" t="s">
        <v>1846</v>
      </c>
      <c r="B1125" s="515" t="s">
        <v>1716</v>
      </c>
      <c r="C1125" s="1249" t="s">
        <v>1717</v>
      </c>
      <c r="D1125" s="1249"/>
      <c r="E1125" s="1249"/>
      <c r="F1125" s="1249"/>
      <c r="G1125" s="1249"/>
      <c r="H1125" s="516" t="s">
        <v>1575</v>
      </c>
      <c r="I1125" s="517">
        <v>10</v>
      </c>
      <c r="J1125" s="518">
        <v>1</v>
      </c>
      <c r="K1125" s="518">
        <v>10</v>
      </c>
      <c r="L1125" s="520"/>
      <c r="M1125" s="517"/>
      <c r="N1125" s="564">
        <v>1319.34</v>
      </c>
      <c r="O1125" s="517"/>
      <c r="P1125" s="555">
        <v>13193.4</v>
      </c>
    </row>
    <row r="1126" spans="1:16" x14ac:dyDescent="0.25">
      <c r="A1126" s="540" t="s">
        <v>1846</v>
      </c>
      <c r="B1126" s="524" t="s">
        <v>1716</v>
      </c>
      <c r="C1126" s="1247" t="s">
        <v>1718</v>
      </c>
      <c r="D1126" s="1247"/>
      <c r="E1126" s="1247"/>
      <c r="F1126" s="1247"/>
      <c r="G1126" s="1247"/>
      <c r="H1126" s="525" t="s">
        <v>1575</v>
      </c>
      <c r="I1126" s="543">
        <v>10</v>
      </c>
      <c r="J1126" s="526"/>
      <c r="K1126" s="543">
        <v>10</v>
      </c>
      <c r="L1126" s="528"/>
      <c r="M1126" s="536">
        <v>1.19</v>
      </c>
      <c r="N1126" s="534">
        <v>1319.34</v>
      </c>
      <c r="O1126" s="526"/>
      <c r="P1126" s="529">
        <v>13193.4</v>
      </c>
    </row>
    <row r="1127" spans="1:16" ht="22.5" x14ac:dyDescent="0.25">
      <c r="A1127" s="540" t="s">
        <v>1847</v>
      </c>
      <c r="B1127" s="524" t="s">
        <v>1719</v>
      </c>
      <c r="C1127" s="1247" t="s">
        <v>1303</v>
      </c>
      <c r="D1127" s="1247"/>
      <c r="E1127" s="1247"/>
      <c r="F1127" s="1247"/>
      <c r="G1127" s="1247"/>
      <c r="H1127" s="525" t="s">
        <v>1304</v>
      </c>
      <c r="I1127" s="526"/>
      <c r="J1127" s="526"/>
      <c r="K1127" s="527">
        <v>2.9000000000000001E-2</v>
      </c>
      <c r="L1127" s="528"/>
      <c r="M1127" s="526"/>
      <c r="N1127" s="541">
        <v>155.02000000000001</v>
      </c>
      <c r="O1127" s="543">
        <v>-1</v>
      </c>
      <c r="P1127" s="573">
        <v>-4.5</v>
      </c>
    </row>
    <row r="1128" spans="1:16" ht="22.5" x14ac:dyDescent="0.25">
      <c r="A1128" s="540" t="s">
        <v>1848</v>
      </c>
      <c r="B1128" s="524" t="s">
        <v>1720</v>
      </c>
      <c r="C1128" s="1247" t="s">
        <v>1721</v>
      </c>
      <c r="D1128" s="1247"/>
      <c r="E1128" s="1247"/>
      <c r="F1128" s="1247"/>
      <c r="G1128" s="1247"/>
      <c r="H1128" s="525" t="s">
        <v>1304</v>
      </c>
      <c r="I1128" s="526"/>
      <c r="J1128" s="526"/>
      <c r="K1128" s="527">
        <v>2.9000000000000001E-2</v>
      </c>
      <c r="L1128" s="528"/>
      <c r="M1128" s="526"/>
      <c r="N1128" s="541">
        <v>349.75</v>
      </c>
      <c r="O1128" s="526"/>
      <c r="P1128" s="573">
        <v>10.14</v>
      </c>
    </row>
    <row r="1129" spans="1:16" x14ac:dyDescent="0.25">
      <c r="A1129" s="556"/>
      <c r="B1129" s="557"/>
      <c r="C1129" s="1248" t="s">
        <v>1161</v>
      </c>
      <c r="D1129" s="1248"/>
      <c r="E1129" s="1248"/>
      <c r="F1129" s="1248"/>
      <c r="G1129" s="1248"/>
      <c r="H1129" s="516"/>
      <c r="I1129" s="517"/>
      <c r="J1129" s="517"/>
      <c r="K1129" s="517"/>
      <c r="L1129" s="520"/>
      <c r="M1129" s="517"/>
      <c r="N1129" s="520"/>
      <c r="O1129" s="517"/>
      <c r="P1129" s="555">
        <v>13199.04</v>
      </c>
    </row>
    <row r="1130" spans="1:16" x14ac:dyDescent="0.25">
      <c r="A1130" s="558"/>
      <c r="B1130" s="559"/>
      <c r="C1130" s="559"/>
      <c r="D1130" s="559"/>
      <c r="E1130" s="559"/>
      <c r="F1130" s="559"/>
      <c r="G1130" s="559"/>
      <c r="H1130" s="560"/>
      <c r="I1130" s="561"/>
      <c r="J1130" s="561"/>
      <c r="K1130" s="561"/>
      <c r="L1130" s="562"/>
      <c r="M1130" s="561"/>
      <c r="N1130" s="562"/>
      <c r="O1130" s="561"/>
      <c r="P1130" s="563"/>
    </row>
    <row r="1131" spans="1:16" x14ac:dyDescent="0.25">
      <c r="A1131" s="514" t="s">
        <v>1849</v>
      </c>
      <c r="B1131" s="515" t="s">
        <v>1695</v>
      </c>
      <c r="C1131" s="1249" t="s">
        <v>1696</v>
      </c>
      <c r="D1131" s="1249"/>
      <c r="E1131" s="1249"/>
      <c r="F1131" s="1249"/>
      <c r="G1131" s="1249"/>
      <c r="H1131" s="516" t="s">
        <v>1697</v>
      </c>
      <c r="I1131" s="517">
        <v>7.0000000000000007E-2</v>
      </c>
      <c r="J1131" s="518">
        <v>1</v>
      </c>
      <c r="K1131" s="570">
        <v>7.0000000000000007E-2</v>
      </c>
      <c r="L1131" s="520"/>
      <c r="M1131" s="517"/>
      <c r="N1131" s="521"/>
      <c r="O1131" s="517"/>
      <c r="P1131" s="522"/>
    </row>
    <row r="1132" spans="1:16" x14ac:dyDescent="0.25">
      <c r="A1132" s="523"/>
      <c r="B1132" s="524" t="s">
        <v>23</v>
      </c>
      <c r="C1132" s="1247" t="s">
        <v>1203</v>
      </c>
      <c r="D1132" s="1247"/>
      <c r="E1132" s="1247"/>
      <c r="F1132" s="1247"/>
      <c r="G1132" s="1247"/>
      <c r="H1132" s="525" t="s">
        <v>1148</v>
      </c>
      <c r="I1132" s="526"/>
      <c r="J1132" s="526"/>
      <c r="K1132" s="535">
        <v>6.6612</v>
      </c>
      <c r="L1132" s="528"/>
      <c r="M1132" s="526"/>
      <c r="N1132" s="528"/>
      <c r="O1132" s="526"/>
      <c r="P1132" s="529">
        <v>1843.89</v>
      </c>
    </row>
    <row r="1133" spans="1:16" x14ac:dyDescent="0.25">
      <c r="A1133" s="530"/>
      <c r="B1133" s="524" t="s">
        <v>1285</v>
      </c>
      <c r="C1133" s="1247" t="s">
        <v>1286</v>
      </c>
      <c r="D1133" s="1247"/>
      <c r="E1133" s="1247"/>
      <c r="F1133" s="1247"/>
      <c r="G1133" s="1247"/>
      <c r="H1133" s="525" t="s">
        <v>1148</v>
      </c>
      <c r="I1133" s="536">
        <v>95.16</v>
      </c>
      <c r="J1133" s="526"/>
      <c r="K1133" s="535">
        <v>6.6612</v>
      </c>
      <c r="L1133" s="532"/>
      <c r="M1133" s="533"/>
      <c r="N1133" s="534">
        <v>276.81</v>
      </c>
      <c r="O1133" s="526"/>
      <c r="P1133" s="529">
        <v>1843.89</v>
      </c>
    </row>
    <row r="1134" spans="1:16" x14ac:dyDescent="0.25">
      <c r="A1134" s="523"/>
      <c r="B1134" s="524" t="s">
        <v>28</v>
      </c>
      <c r="C1134" s="1247" t="s">
        <v>132</v>
      </c>
      <c r="D1134" s="1247"/>
      <c r="E1134" s="1247"/>
      <c r="F1134" s="1247"/>
      <c r="G1134" s="1247"/>
      <c r="H1134" s="525"/>
      <c r="I1134" s="526"/>
      <c r="J1134" s="526"/>
      <c r="K1134" s="526"/>
      <c r="L1134" s="528"/>
      <c r="M1134" s="526"/>
      <c r="N1134" s="528"/>
      <c r="O1134" s="526"/>
      <c r="P1134" s="573">
        <v>621.51</v>
      </c>
    </row>
    <row r="1135" spans="1:16" x14ac:dyDescent="0.25">
      <c r="A1135" s="523"/>
      <c r="B1135" s="524"/>
      <c r="C1135" s="1247" t="s">
        <v>1147</v>
      </c>
      <c r="D1135" s="1247"/>
      <c r="E1135" s="1247"/>
      <c r="F1135" s="1247"/>
      <c r="G1135" s="1247"/>
      <c r="H1135" s="525" t="s">
        <v>1148</v>
      </c>
      <c r="I1135" s="526"/>
      <c r="J1135" s="526"/>
      <c r="K1135" s="535">
        <v>0.75529999999999997</v>
      </c>
      <c r="L1135" s="528"/>
      <c r="M1135" s="526"/>
      <c r="N1135" s="528"/>
      <c r="O1135" s="526"/>
      <c r="P1135" s="573">
        <v>250.61</v>
      </c>
    </row>
    <row r="1136" spans="1:16" x14ac:dyDescent="0.25">
      <c r="A1136" s="530"/>
      <c r="B1136" s="524" t="s">
        <v>1698</v>
      </c>
      <c r="C1136" s="1247" t="s">
        <v>1699</v>
      </c>
      <c r="D1136" s="1247"/>
      <c r="E1136" s="1247"/>
      <c r="F1136" s="1247"/>
      <c r="G1136" s="1247"/>
      <c r="H1136" s="525" t="s">
        <v>1151</v>
      </c>
      <c r="I1136" s="543">
        <v>9</v>
      </c>
      <c r="J1136" s="526"/>
      <c r="K1136" s="536">
        <v>0.63</v>
      </c>
      <c r="L1136" s="538">
        <v>647.30999999999995</v>
      </c>
      <c r="M1136" s="539">
        <v>1.24</v>
      </c>
      <c r="N1136" s="534">
        <v>802.66</v>
      </c>
      <c r="O1136" s="526"/>
      <c r="P1136" s="529">
        <v>505.68</v>
      </c>
    </row>
    <row r="1137" spans="1:16" x14ac:dyDescent="0.25">
      <c r="A1137" s="540"/>
      <c r="B1137" s="524" t="s">
        <v>1208</v>
      </c>
      <c r="C1137" s="1247" t="s">
        <v>1209</v>
      </c>
      <c r="D1137" s="1247"/>
      <c r="E1137" s="1247"/>
      <c r="F1137" s="1247"/>
      <c r="G1137" s="1247"/>
      <c r="H1137" s="525" t="s">
        <v>1148</v>
      </c>
      <c r="I1137" s="543">
        <v>9</v>
      </c>
      <c r="J1137" s="526"/>
      <c r="K1137" s="536">
        <v>0.63</v>
      </c>
      <c r="L1137" s="528"/>
      <c r="M1137" s="526"/>
      <c r="N1137" s="541">
        <v>325.38</v>
      </c>
      <c r="O1137" s="526"/>
      <c r="P1137" s="573">
        <v>204.99</v>
      </c>
    </row>
    <row r="1138" spans="1:16" x14ac:dyDescent="0.25">
      <c r="A1138" s="530"/>
      <c r="B1138" s="524" t="s">
        <v>1443</v>
      </c>
      <c r="C1138" s="1247" t="s">
        <v>1444</v>
      </c>
      <c r="D1138" s="1247"/>
      <c r="E1138" s="1247"/>
      <c r="F1138" s="1247"/>
      <c r="G1138" s="1247"/>
      <c r="H1138" s="525" t="s">
        <v>1151</v>
      </c>
      <c r="I1138" s="536">
        <v>0.62</v>
      </c>
      <c r="J1138" s="526"/>
      <c r="K1138" s="535">
        <v>4.3400000000000001E-2</v>
      </c>
      <c r="L1138" s="532"/>
      <c r="M1138" s="533"/>
      <c r="N1138" s="534">
        <v>1550.39</v>
      </c>
      <c r="O1138" s="526"/>
      <c r="P1138" s="529">
        <v>67.290000000000006</v>
      </c>
    </row>
    <row r="1139" spans="1:16" x14ac:dyDescent="0.25">
      <c r="A1139" s="540"/>
      <c r="B1139" s="524" t="s">
        <v>1152</v>
      </c>
      <c r="C1139" s="1247" t="s">
        <v>1153</v>
      </c>
      <c r="D1139" s="1247"/>
      <c r="E1139" s="1247"/>
      <c r="F1139" s="1247"/>
      <c r="G1139" s="1247"/>
      <c r="H1139" s="525" t="s">
        <v>1148</v>
      </c>
      <c r="I1139" s="536">
        <v>0.62</v>
      </c>
      <c r="J1139" s="526"/>
      <c r="K1139" s="535">
        <v>4.3400000000000001E-2</v>
      </c>
      <c r="L1139" s="528"/>
      <c r="M1139" s="526"/>
      <c r="N1139" s="541">
        <v>437.08</v>
      </c>
      <c r="O1139" s="526"/>
      <c r="P1139" s="573">
        <v>18.97</v>
      </c>
    </row>
    <row r="1140" spans="1:16" x14ac:dyDescent="0.25">
      <c r="A1140" s="530"/>
      <c r="B1140" s="524" t="s">
        <v>1445</v>
      </c>
      <c r="C1140" s="1247" t="s">
        <v>1446</v>
      </c>
      <c r="D1140" s="1247"/>
      <c r="E1140" s="1247"/>
      <c r="F1140" s="1247"/>
      <c r="G1140" s="1247"/>
      <c r="H1140" s="525" t="s">
        <v>1151</v>
      </c>
      <c r="I1140" s="536">
        <v>1.17</v>
      </c>
      <c r="J1140" s="526"/>
      <c r="K1140" s="535">
        <v>8.1900000000000001E-2</v>
      </c>
      <c r="L1140" s="538">
        <v>477.92</v>
      </c>
      <c r="M1140" s="539">
        <v>1.24</v>
      </c>
      <c r="N1140" s="534">
        <v>592.62</v>
      </c>
      <c r="O1140" s="526"/>
      <c r="P1140" s="529">
        <v>48.54</v>
      </c>
    </row>
    <row r="1141" spans="1:16" x14ac:dyDescent="0.25">
      <c r="A1141" s="540"/>
      <c r="B1141" s="524" t="s">
        <v>1208</v>
      </c>
      <c r="C1141" s="1247" t="s">
        <v>1209</v>
      </c>
      <c r="D1141" s="1247"/>
      <c r="E1141" s="1247"/>
      <c r="F1141" s="1247"/>
      <c r="G1141" s="1247"/>
      <c r="H1141" s="525" t="s">
        <v>1148</v>
      </c>
      <c r="I1141" s="536">
        <v>1.17</v>
      </c>
      <c r="J1141" s="526"/>
      <c r="K1141" s="535">
        <v>8.1900000000000001E-2</v>
      </c>
      <c r="L1141" s="528"/>
      <c r="M1141" s="526"/>
      <c r="N1141" s="541">
        <v>325.38</v>
      </c>
      <c r="O1141" s="526"/>
      <c r="P1141" s="573">
        <v>26.65</v>
      </c>
    </row>
    <row r="1142" spans="1:16" x14ac:dyDescent="0.25">
      <c r="A1142" s="523"/>
      <c r="B1142" s="524" t="s">
        <v>36</v>
      </c>
      <c r="C1142" s="1247" t="s">
        <v>134</v>
      </c>
      <c r="D1142" s="1247"/>
      <c r="E1142" s="1247"/>
      <c r="F1142" s="1247"/>
      <c r="G1142" s="1247"/>
      <c r="H1142" s="525"/>
      <c r="I1142" s="526"/>
      <c r="J1142" s="526"/>
      <c r="K1142" s="526"/>
      <c r="L1142" s="528"/>
      <c r="M1142" s="526"/>
      <c r="N1142" s="528"/>
      <c r="O1142" s="526"/>
      <c r="P1142" s="529">
        <v>23046.93</v>
      </c>
    </row>
    <row r="1143" spans="1:16" x14ac:dyDescent="0.25">
      <c r="A1143" s="530"/>
      <c r="B1143" s="524" t="s">
        <v>1700</v>
      </c>
      <c r="C1143" s="1247" t="s">
        <v>1701</v>
      </c>
      <c r="D1143" s="1247"/>
      <c r="E1143" s="1247"/>
      <c r="F1143" s="1247"/>
      <c r="G1143" s="1247"/>
      <c r="H1143" s="525" t="s">
        <v>1244</v>
      </c>
      <c r="I1143" s="527">
        <v>10.706</v>
      </c>
      <c r="J1143" s="526"/>
      <c r="K1143" s="537">
        <v>0.74941999999999998</v>
      </c>
      <c r="L1143" s="538">
        <v>151.93</v>
      </c>
      <c r="M1143" s="575">
        <v>1.2</v>
      </c>
      <c r="N1143" s="534">
        <v>182.32</v>
      </c>
      <c r="O1143" s="526"/>
      <c r="P1143" s="529">
        <v>136.63</v>
      </c>
    </row>
    <row r="1144" spans="1:16" x14ac:dyDescent="0.25">
      <c r="A1144" s="530"/>
      <c r="B1144" s="524" t="s">
        <v>1702</v>
      </c>
      <c r="C1144" s="1247" t="s">
        <v>1703</v>
      </c>
      <c r="D1144" s="1247"/>
      <c r="E1144" s="1247"/>
      <c r="F1144" s="1247"/>
      <c r="G1144" s="1247"/>
      <c r="H1144" s="525" t="s">
        <v>1575</v>
      </c>
      <c r="I1144" s="543">
        <v>100</v>
      </c>
      <c r="J1144" s="526"/>
      <c r="K1144" s="543">
        <v>7</v>
      </c>
      <c r="L1144" s="542">
        <v>2417.39</v>
      </c>
      <c r="M1144" s="539">
        <v>1.0900000000000001</v>
      </c>
      <c r="N1144" s="534">
        <v>2634.96</v>
      </c>
      <c r="O1144" s="526"/>
      <c r="P1144" s="529">
        <v>18444.72</v>
      </c>
    </row>
    <row r="1145" spans="1:16" x14ac:dyDescent="0.25">
      <c r="A1145" s="530"/>
      <c r="B1145" s="524" t="s">
        <v>1704</v>
      </c>
      <c r="C1145" s="1247" t="s">
        <v>1705</v>
      </c>
      <c r="D1145" s="1247"/>
      <c r="E1145" s="1247"/>
      <c r="F1145" s="1247"/>
      <c r="G1145" s="1247"/>
      <c r="H1145" s="525" t="s">
        <v>1575</v>
      </c>
      <c r="I1145" s="543">
        <v>200</v>
      </c>
      <c r="J1145" s="526"/>
      <c r="K1145" s="543">
        <v>14</v>
      </c>
      <c r="L1145" s="538">
        <v>279.8</v>
      </c>
      <c r="M1145" s="539">
        <v>1.1399999999999999</v>
      </c>
      <c r="N1145" s="534">
        <v>318.97000000000003</v>
      </c>
      <c r="O1145" s="526"/>
      <c r="P1145" s="529">
        <v>4465.58</v>
      </c>
    </row>
    <row r="1146" spans="1:16" x14ac:dyDescent="0.25">
      <c r="A1146" s="544" t="s">
        <v>1239</v>
      </c>
      <c r="B1146" s="545" t="s">
        <v>1706</v>
      </c>
      <c r="C1146" s="1250" t="s">
        <v>1707</v>
      </c>
      <c r="D1146" s="1250"/>
      <c r="E1146" s="1250"/>
      <c r="F1146" s="1250"/>
      <c r="G1146" s="1250"/>
      <c r="H1146" s="546" t="s">
        <v>1575</v>
      </c>
      <c r="I1146" s="547">
        <v>100</v>
      </c>
      <c r="J1146" s="548"/>
      <c r="K1146" s="547">
        <v>7</v>
      </c>
      <c r="L1146" s="550"/>
      <c r="M1146" s="548"/>
      <c r="N1146" s="550"/>
      <c r="O1146" s="548"/>
      <c r="P1146" s="551"/>
    </row>
    <row r="1147" spans="1:16" x14ac:dyDescent="0.25">
      <c r="A1147" s="544" t="s">
        <v>1239</v>
      </c>
      <c r="B1147" s="545" t="s">
        <v>1708</v>
      </c>
      <c r="C1147" s="1250" t="s">
        <v>1709</v>
      </c>
      <c r="D1147" s="1250"/>
      <c r="E1147" s="1250"/>
      <c r="F1147" s="1250"/>
      <c r="G1147" s="1250"/>
      <c r="H1147" s="546" t="s">
        <v>1575</v>
      </c>
      <c r="I1147" s="547">
        <v>100</v>
      </c>
      <c r="J1147" s="548"/>
      <c r="K1147" s="547">
        <v>7</v>
      </c>
      <c r="L1147" s="550"/>
      <c r="M1147" s="548"/>
      <c r="N1147" s="550"/>
      <c r="O1147" s="548"/>
      <c r="P1147" s="551"/>
    </row>
    <row r="1148" spans="1:16" x14ac:dyDescent="0.25">
      <c r="A1148" s="552"/>
      <c r="B1148" s="553"/>
      <c r="C1148" s="1248" t="s">
        <v>1154</v>
      </c>
      <c r="D1148" s="1248"/>
      <c r="E1148" s="1248"/>
      <c r="F1148" s="1248"/>
      <c r="G1148" s="1248"/>
      <c r="H1148" s="516"/>
      <c r="I1148" s="517"/>
      <c r="J1148" s="517"/>
      <c r="K1148" s="517"/>
      <c r="L1148" s="520"/>
      <c r="M1148" s="517"/>
      <c r="N1148" s="554"/>
      <c r="O1148" s="517"/>
      <c r="P1148" s="555">
        <v>25762.94</v>
      </c>
    </row>
    <row r="1149" spans="1:16" ht="22.5" x14ac:dyDescent="0.25">
      <c r="A1149" s="540" t="s">
        <v>1850</v>
      </c>
      <c r="B1149" s="524" t="s">
        <v>1710</v>
      </c>
      <c r="C1149" s="1247" t="s">
        <v>1303</v>
      </c>
      <c r="D1149" s="1247"/>
      <c r="E1149" s="1247"/>
      <c r="F1149" s="1247"/>
      <c r="G1149" s="1247"/>
      <c r="H1149" s="525" t="s">
        <v>1304</v>
      </c>
      <c r="I1149" s="526"/>
      <c r="J1149" s="526"/>
      <c r="K1149" s="535">
        <v>6.5799999999999997E-2</v>
      </c>
      <c r="L1149" s="528"/>
      <c r="M1149" s="526"/>
      <c r="N1149" s="541">
        <v>155.02000000000001</v>
      </c>
      <c r="O1149" s="543">
        <v>-1</v>
      </c>
      <c r="P1149" s="573">
        <v>-10.199999999999999</v>
      </c>
    </row>
    <row r="1150" spans="1:16" ht="22.5" x14ac:dyDescent="0.25">
      <c r="A1150" s="540" t="s">
        <v>1851</v>
      </c>
      <c r="B1150" s="524" t="s">
        <v>1711</v>
      </c>
      <c r="C1150" s="1247" t="s">
        <v>1712</v>
      </c>
      <c r="D1150" s="1247"/>
      <c r="E1150" s="1247"/>
      <c r="F1150" s="1247"/>
      <c r="G1150" s="1247"/>
      <c r="H1150" s="525" t="s">
        <v>1304</v>
      </c>
      <c r="I1150" s="526"/>
      <c r="J1150" s="526"/>
      <c r="K1150" s="535">
        <v>6.5799999999999997E-2</v>
      </c>
      <c r="L1150" s="528"/>
      <c r="M1150" s="526"/>
      <c r="N1150" s="541">
        <v>368.84</v>
      </c>
      <c r="O1150" s="526"/>
      <c r="P1150" s="573">
        <v>24.27</v>
      </c>
    </row>
    <row r="1151" spans="1:16" x14ac:dyDescent="0.25">
      <c r="A1151" s="540"/>
      <c r="B1151" s="524"/>
      <c r="C1151" s="1247" t="s">
        <v>1155</v>
      </c>
      <c r="D1151" s="1247"/>
      <c r="E1151" s="1247"/>
      <c r="F1151" s="1247"/>
      <c r="G1151" s="1247"/>
      <c r="H1151" s="525"/>
      <c r="I1151" s="526"/>
      <c r="J1151" s="526"/>
      <c r="K1151" s="526"/>
      <c r="L1151" s="528"/>
      <c r="M1151" s="526"/>
      <c r="N1151" s="528"/>
      <c r="O1151" s="526"/>
      <c r="P1151" s="529">
        <v>2094.5</v>
      </c>
    </row>
    <row r="1152" spans="1:16" x14ac:dyDescent="0.25">
      <c r="A1152" s="540"/>
      <c r="B1152" s="524" t="s">
        <v>1295</v>
      </c>
      <c r="C1152" s="1247" t="s">
        <v>1296</v>
      </c>
      <c r="D1152" s="1247"/>
      <c r="E1152" s="1247"/>
      <c r="F1152" s="1247"/>
      <c r="G1152" s="1247"/>
      <c r="H1152" s="525" t="s">
        <v>1158</v>
      </c>
      <c r="I1152" s="543">
        <v>147</v>
      </c>
      <c r="J1152" s="526"/>
      <c r="K1152" s="543">
        <v>147</v>
      </c>
      <c r="L1152" s="528"/>
      <c r="M1152" s="526"/>
      <c r="N1152" s="528"/>
      <c r="O1152" s="526"/>
      <c r="P1152" s="529">
        <v>3078.92</v>
      </c>
    </row>
    <row r="1153" spans="1:16" x14ac:dyDescent="0.25">
      <c r="A1153" s="540"/>
      <c r="B1153" s="524" t="s">
        <v>1297</v>
      </c>
      <c r="C1153" s="1247" t="s">
        <v>1298</v>
      </c>
      <c r="D1153" s="1247"/>
      <c r="E1153" s="1247"/>
      <c r="F1153" s="1247"/>
      <c r="G1153" s="1247"/>
      <c r="H1153" s="525" t="s">
        <v>1158</v>
      </c>
      <c r="I1153" s="543">
        <v>134</v>
      </c>
      <c r="J1153" s="526"/>
      <c r="K1153" s="543">
        <v>134</v>
      </c>
      <c r="L1153" s="528"/>
      <c r="M1153" s="526"/>
      <c r="N1153" s="528"/>
      <c r="O1153" s="526"/>
      <c r="P1153" s="529">
        <v>2806.63</v>
      </c>
    </row>
    <row r="1154" spans="1:16" x14ac:dyDescent="0.25">
      <c r="A1154" s="556"/>
      <c r="B1154" s="557"/>
      <c r="C1154" s="1248" t="s">
        <v>1161</v>
      </c>
      <c r="D1154" s="1248"/>
      <c r="E1154" s="1248"/>
      <c r="F1154" s="1248"/>
      <c r="G1154" s="1248"/>
      <c r="H1154" s="516"/>
      <c r="I1154" s="517"/>
      <c r="J1154" s="517"/>
      <c r="K1154" s="517"/>
      <c r="L1154" s="520"/>
      <c r="M1154" s="517"/>
      <c r="N1154" s="554">
        <v>452322.29</v>
      </c>
      <c r="O1154" s="517"/>
      <c r="P1154" s="555">
        <v>31662.560000000001</v>
      </c>
    </row>
    <row r="1155" spans="1:16" x14ac:dyDescent="0.25">
      <c r="A1155" s="558"/>
      <c r="B1155" s="559"/>
      <c r="C1155" s="559"/>
      <c r="D1155" s="559"/>
      <c r="E1155" s="559"/>
      <c r="F1155" s="559"/>
      <c r="G1155" s="559"/>
      <c r="H1155" s="560"/>
      <c r="I1155" s="561"/>
      <c r="J1155" s="561"/>
      <c r="K1155" s="561"/>
      <c r="L1155" s="562"/>
      <c r="M1155" s="561"/>
      <c r="N1155" s="562"/>
      <c r="O1155" s="561"/>
      <c r="P1155" s="563"/>
    </row>
    <row r="1156" spans="1:16" ht="22.5" x14ac:dyDescent="0.25">
      <c r="A1156" s="514" t="s">
        <v>1852</v>
      </c>
      <c r="B1156" s="515" t="s">
        <v>1713</v>
      </c>
      <c r="C1156" s="1249" t="s">
        <v>1714</v>
      </c>
      <c r="D1156" s="1249"/>
      <c r="E1156" s="1249"/>
      <c r="F1156" s="1249"/>
      <c r="G1156" s="1249"/>
      <c r="H1156" s="516" t="s">
        <v>1715</v>
      </c>
      <c r="I1156" s="517">
        <v>0.14335999999999999</v>
      </c>
      <c r="J1156" s="518">
        <v>1</v>
      </c>
      <c r="K1156" s="590">
        <v>0.14335999999999999</v>
      </c>
      <c r="L1156" s="520"/>
      <c r="M1156" s="517"/>
      <c r="N1156" s="564">
        <v>152834.25</v>
      </c>
      <c r="O1156" s="517"/>
      <c r="P1156" s="555">
        <v>21910.32</v>
      </c>
    </row>
    <row r="1157" spans="1:16" x14ac:dyDescent="0.25">
      <c r="A1157" s="556"/>
      <c r="B1157" s="557"/>
      <c r="C1157" s="1248" t="s">
        <v>1161</v>
      </c>
      <c r="D1157" s="1248"/>
      <c r="E1157" s="1248"/>
      <c r="F1157" s="1248"/>
      <c r="G1157" s="1248"/>
      <c r="H1157" s="516"/>
      <c r="I1157" s="517"/>
      <c r="J1157" s="517"/>
      <c r="K1157" s="517"/>
      <c r="L1157" s="520"/>
      <c r="M1157" s="517"/>
      <c r="N1157" s="520"/>
      <c r="O1157" s="517"/>
      <c r="P1157" s="555">
        <v>21910.32</v>
      </c>
    </row>
    <row r="1158" spans="1:16" x14ac:dyDescent="0.25">
      <c r="A1158" s="558"/>
      <c r="B1158" s="559"/>
      <c r="C1158" s="559"/>
      <c r="D1158" s="559"/>
      <c r="E1158" s="559"/>
      <c r="F1158" s="559"/>
      <c r="G1158" s="559"/>
      <c r="H1158" s="560"/>
      <c r="I1158" s="561"/>
      <c r="J1158" s="561"/>
      <c r="K1158" s="561"/>
      <c r="L1158" s="562"/>
      <c r="M1158" s="561"/>
      <c r="N1158" s="562"/>
      <c r="O1158" s="561"/>
      <c r="P1158" s="563"/>
    </row>
    <row r="1159" spans="1:16" x14ac:dyDescent="0.25">
      <c r="A1159" s="514" t="s">
        <v>1853</v>
      </c>
      <c r="B1159" s="515" t="s">
        <v>1716</v>
      </c>
      <c r="C1159" s="1249" t="s">
        <v>1717</v>
      </c>
      <c r="D1159" s="1249"/>
      <c r="E1159" s="1249"/>
      <c r="F1159" s="1249"/>
      <c r="G1159" s="1249"/>
      <c r="H1159" s="516" t="s">
        <v>1575</v>
      </c>
      <c r="I1159" s="517">
        <v>7</v>
      </c>
      <c r="J1159" s="518">
        <v>1</v>
      </c>
      <c r="K1159" s="518">
        <v>7</v>
      </c>
      <c r="L1159" s="520"/>
      <c r="M1159" s="517"/>
      <c r="N1159" s="564">
        <v>1319.34</v>
      </c>
      <c r="O1159" s="517"/>
      <c r="P1159" s="555">
        <v>9235.3799999999992</v>
      </c>
    </row>
    <row r="1160" spans="1:16" x14ac:dyDescent="0.25">
      <c r="A1160" s="540" t="s">
        <v>1853</v>
      </c>
      <c r="B1160" s="524" t="s">
        <v>1716</v>
      </c>
      <c r="C1160" s="1247" t="s">
        <v>1718</v>
      </c>
      <c r="D1160" s="1247"/>
      <c r="E1160" s="1247"/>
      <c r="F1160" s="1247"/>
      <c r="G1160" s="1247"/>
      <c r="H1160" s="525" t="s">
        <v>1575</v>
      </c>
      <c r="I1160" s="543">
        <v>7</v>
      </c>
      <c r="J1160" s="526"/>
      <c r="K1160" s="543">
        <v>7</v>
      </c>
      <c r="L1160" s="528"/>
      <c r="M1160" s="536">
        <v>1.19</v>
      </c>
      <c r="N1160" s="534">
        <v>1319.34</v>
      </c>
      <c r="O1160" s="526"/>
      <c r="P1160" s="529">
        <v>9235.3799999999992</v>
      </c>
    </row>
    <row r="1161" spans="1:16" ht="22.5" x14ac:dyDescent="0.25">
      <c r="A1161" s="540" t="s">
        <v>1854</v>
      </c>
      <c r="B1161" s="524" t="s">
        <v>1719</v>
      </c>
      <c r="C1161" s="1247" t="s">
        <v>1303</v>
      </c>
      <c r="D1161" s="1247"/>
      <c r="E1161" s="1247"/>
      <c r="F1161" s="1247"/>
      <c r="G1161" s="1247"/>
      <c r="H1161" s="525" t="s">
        <v>1304</v>
      </c>
      <c r="I1161" s="526"/>
      <c r="J1161" s="526"/>
      <c r="K1161" s="535">
        <v>2.0299999999999999E-2</v>
      </c>
      <c r="L1161" s="528"/>
      <c r="M1161" s="526"/>
      <c r="N1161" s="541">
        <v>155.02000000000001</v>
      </c>
      <c r="O1161" s="543">
        <v>-1</v>
      </c>
      <c r="P1161" s="573">
        <v>-3.15</v>
      </c>
    </row>
    <row r="1162" spans="1:16" ht="22.5" x14ac:dyDescent="0.25">
      <c r="A1162" s="540" t="s">
        <v>1855</v>
      </c>
      <c r="B1162" s="524" t="s">
        <v>1720</v>
      </c>
      <c r="C1162" s="1247" t="s">
        <v>1721</v>
      </c>
      <c r="D1162" s="1247"/>
      <c r="E1162" s="1247"/>
      <c r="F1162" s="1247"/>
      <c r="G1162" s="1247"/>
      <c r="H1162" s="525" t="s">
        <v>1304</v>
      </c>
      <c r="I1162" s="526"/>
      <c r="J1162" s="526"/>
      <c r="K1162" s="535">
        <v>2.0299999999999999E-2</v>
      </c>
      <c r="L1162" s="528"/>
      <c r="M1162" s="526"/>
      <c r="N1162" s="541">
        <v>349.75</v>
      </c>
      <c r="O1162" s="526"/>
      <c r="P1162" s="573">
        <v>7.1</v>
      </c>
    </row>
    <row r="1163" spans="1:16" x14ac:dyDescent="0.25">
      <c r="A1163" s="556"/>
      <c r="B1163" s="557"/>
      <c r="C1163" s="1248" t="s">
        <v>1161</v>
      </c>
      <c r="D1163" s="1248"/>
      <c r="E1163" s="1248"/>
      <c r="F1163" s="1248"/>
      <c r="G1163" s="1248"/>
      <c r="H1163" s="516"/>
      <c r="I1163" s="517"/>
      <c r="J1163" s="517"/>
      <c r="K1163" s="517"/>
      <c r="L1163" s="520"/>
      <c r="M1163" s="517"/>
      <c r="N1163" s="520"/>
      <c r="O1163" s="517"/>
      <c r="P1163" s="555">
        <v>9239.33</v>
      </c>
    </row>
    <row r="1164" spans="1:16" x14ac:dyDescent="0.25">
      <c r="A1164" s="558"/>
      <c r="B1164" s="559"/>
      <c r="C1164" s="559"/>
      <c r="D1164" s="559"/>
      <c r="E1164" s="559"/>
      <c r="F1164" s="559"/>
      <c r="G1164" s="559"/>
      <c r="H1164" s="560"/>
      <c r="I1164" s="561"/>
      <c r="J1164" s="561"/>
      <c r="K1164" s="561"/>
      <c r="L1164" s="562"/>
      <c r="M1164" s="561"/>
      <c r="N1164" s="562"/>
      <c r="O1164" s="561"/>
      <c r="P1164" s="563"/>
    </row>
    <row r="1165" spans="1:16" x14ac:dyDescent="0.25">
      <c r="A1165" s="514" t="s">
        <v>1856</v>
      </c>
      <c r="B1165" s="515" t="s">
        <v>1757</v>
      </c>
      <c r="C1165" s="1249" t="s">
        <v>1758</v>
      </c>
      <c r="D1165" s="1249"/>
      <c r="E1165" s="1249"/>
      <c r="F1165" s="1249"/>
      <c r="G1165" s="1249"/>
      <c r="H1165" s="516" t="s">
        <v>1697</v>
      </c>
      <c r="I1165" s="517">
        <v>0.02</v>
      </c>
      <c r="J1165" s="518">
        <v>1</v>
      </c>
      <c r="K1165" s="570">
        <v>0.02</v>
      </c>
      <c r="L1165" s="520"/>
      <c r="M1165" s="517"/>
      <c r="N1165" s="521"/>
      <c r="O1165" s="517"/>
      <c r="P1165" s="522"/>
    </row>
    <row r="1166" spans="1:16" x14ac:dyDescent="0.25">
      <c r="A1166" s="523"/>
      <c r="B1166" s="524" t="s">
        <v>23</v>
      </c>
      <c r="C1166" s="1247" t="s">
        <v>1203</v>
      </c>
      <c r="D1166" s="1247"/>
      <c r="E1166" s="1247"/>
      <c r="F1166" s="1247"/>
      <c r="G1166" s="1247"/>
      <c r="H1166" s="525" t="s">
        <v>1148</v>
      </c>
      <c r="I1166" s="526"/>
      <c r="J1166" s="526"/>
      <c r="K1166" s="536">
        <v>1.38</v>
      </c>
      <c r="L1166" s="528"/>
      <c r="M1166" s="526"/>
      <c r="N1166" s="528"/>
      <c r="O1166" s="526"/>
      <c r="P1166" s="573">
        <v>398.76</v>
      </c>
    </row>
    <row r="1167" spans="1:16" x14ac:dyDescent="0.25">
      <c r="A1167" s="530"/>
      <c r="B1167" s="524" t="s">
        <v>1482</v>
      </c>
      <c r="C1167" s="1247" t="s">
        <v>1483</v>
      </c>
      <c r="D1167" s="1247"/>
      <c r="E1167" s="1247"/>
      <c r="F1167" s="1247"/>
      <c r="G1167" s="1247"/>
      <c r="H1167" s="525" t="s">
        <v>1148</v>
      </c>
      <c r="I1167" s="543">
        <v>69</v>
      </c>
      <c r="J1167" s="526"/>
      <c r="K1167" s="536">
        <v>1.38</v>
      </c>
      <c r="L1167" s="532"/>
      <c r="M1167" s="533"/>
      <c r="N1167" s="534">
        <v>288.95999999999998</v>
      </c>
      <c r="O1167" s="526"/>
      <c r="P1167" s="529">
        <v>398.76</v>
      </c>
    </row>
    <row r="1168" spans="1:16" x14ac:dyDescent="0.25">
      <c r="A1168" s="523"/>
      <c r="B1168" s="524" t="s">
        <v>36</v>
      </c>
      <c r="C1168" s="1247" t="s">
        <v>134</v>
      </c>
      <c r="D1168" s="1247"/>
      <c r="E1168" s="1247"/>
      <c r="F1168" s="1247"/>
      <c r="G1168" s="1247"/>
      <c r="H1168" s="525"/>
      <c r="I1168" s="526"/>
      <c r="J1168" s="526"/>
      <c r="K1168" s="526"/>
      <c r="L1168" s="528"/>
      <c r="M1168" s="526"/>
      <c r="N1168" s="528"/>
      <c r="O1168" s="526"/>
      <c r="P1168" s="573">
        <v>69.760000000000005</v>
      </c>
    </row>
    <row r="1169" spans="1:16" x14ac:dyDescent="0.25">
      <c r="A1169" s="530"/>
      <c r="B1169" s="524" t="s">
        <v>1759</v>
      </c>
      <c r="C1169" s="1247" t="s">
        <v>1760</v>
      </c>
      <c r="D1169" s="1247"/>
      <c r="E1169" s="1247"/>
      <c r="F1169" s="1247"/>
      <c r="G1169" s="1247"/>
      <c r="H1169" s="525" t="s">
        <v>1164</v>
      </c>
      <c r="I1169" s="527">
        <v>4.8000000000000001E-2</v>
      </c>
      <c r="J1169" s="526"/>
      <c r="K1169" s="537">
        <v>9.6000000000000002E-4</v>
      </c>
      <c r="L1169" s="542">
        <v>55898.18</v>
      </c>
      <c r="M1169" s="575">
        <v>1.3</v>
      </c>
      <c r="N1169" s="534">
        <v>72667.63</v>
      </c>
      <c r="O1169" s="526"/>
      <c r="P1169" s="529">
        <v>69.760000000000005</v>
      </c>
    </row>
    <row r="1170" spans="1:16" x14ac:dyDescent="0.25">
      <c r="A1170" s="544" t="s">
        <v>1239</v>
      </c>
      <c r="B1170" s="545" t="s">
        <v>1706</v>
      </c>
      <c r="C1170" s="1250" t="s">
        <v>1707</v>
      </c>
      <c r="D1170" s="1250"/>
      <c r="E1170" s="1250"/>
      <c r="F1170" s="1250"/>
      <c r="G1170" s="1250"/>
      <c r="H1170" s="546" t="s">
        <v>1575</v>
      </c>
      <c r="I1170" s="547">
        <v>100</v>
      </c>
      <c r="J1170" s="548"/>
      <c r="K1170" s="547">
        <v>2</v>
      </c>
      <c r="L1170" s="550"/>
      <c r="M1170" s="548"/>
      <c r="N1170" s="550"/>
      <c r="O1170" s="548"/>
      <c r="P1170" s="551"/>
    </row>
    <row r="1171" spans="1:16" x14ac:dyDescent="0.25">
      <c r="A1171" s="552"/>
      <c r="B1171" s="553"/>
      <c r="C1171" s="1248" t="s">
        <v>1154</v>
      </c>
      <c r="D1171" s="1248"/>
      <c r="E1171" s="1248"/>
      <c r="F1171" s="1248"/>
      <c r="G1171" s="1248"/>
      <c r="H1171" s="516"/>
      <c r="I1171" s="517"/>
      <c r="J1171" s="517"/>
      <c r="K1171" s="517"/>
      <c r="L1171" s="520"/>
      <c r="M1171" s="517"/>
      <c r="N1171" s="554"/>
      <c r="O1171" s="517"/>
      <c r="P1171" s="555">
        <v>468.52</v>
      </c>
    </row>
    <row r="1172" spans="1:16" x14ac:dyDescent="0.25">
      <c r="A1172" s="540"/>
      <c r="B1172" s="524"/>
      <c r="C1172" s="1247" t="s">
        <v>1155</v>
      </c>
      <c r="D1172" s="1247"/>
      <c r="E1172" s="1247"/>
      <c r="F1172" s="1247"/>
      <c r="G1172" s="1247"/>
      <c r="H1172" s="525"/>
      <c r="I1172" s="526"/>
      <c r="J1172" s="526"/>
      <c r="K1172" s="526"/>
      <c r="L1172" s="528"/>
      <c r="M1172" s="526"/>
      <c r="N1172" s="528"/>
      <c r="O1172" s="526"/>
      <c r="P1172" s="573">
        <v>398.76</v>
      </c>
    </row>
    <row r="1173" spans="1:16" x14ac:dyDescent="0.25">
      <c r="A1173" s="540"/>
      <c r="B1173" s="524" t="s">
        <v>1295</v>
      </c>
      <c r="C1173" s="1247" t="s">
        <v>1296</v>
      </c>
      <c r="D1173" s="1247"/>
      <c r="E1173" s="1247"/>
      <c r="F1173" s="1247"/>
      <c r="G1173" s="1247"/>
      <c r="H1173" s="525" t="s">
        <v>1158</v>
      </c>
      <c r="I1173" s="543">
        <v>147</v>
      </c>
      <c r="J1173" s="526"/>
      <c r="K1173" s="543">
        <v>147</v>
      </c>
      <c r="L1173" s="528"/>
      <c r="M1173" s="526"/>
      <c r="N1173" s="528"/>
      <c r="O1173" s="526"/>
      <c r="P1173" s="573">
        <v>586.17999999999995</v>
      </c>
    </row>
    <row r="1174" spans="1:16" x14ac:dyDescent="0.25">
      <c r="A1174" s="540"/>
      <c r="B1174" s="524" t="s">
        <v>1297</v>
      </c>
      <c r="C1174" s="1247" t="s">
        <v>1298</v>
      </c>
      <c r="D1174" s="1247"/>
      <c r="E1174" s="1247"/>
      <c r="F1174" s="1247"/>
      <c r="G1174" s="1247"/>
      <c r="H1174" s="525" t="s">
        <v>1158</v>
      </c>
      <c r="I1174" s="543">
        <v>134</v>
      </c>
      <c r="J1174" s="526"/>
      <c r="K1174" s="543">
        <v>134</v>
      </c>
      <c r="L1174" s="528"/>
      <c r="M1174" s="526"/>
      <c r="N1174" s="528"/>
      <c r="O1174" s="526"/>
      <c r="P1174" s="573">
        <v>534.34</v>
      </c>
    </row>
    <row r="1175" spans="1:16" x14ac:dyDescent="0.25">
      <c r="A1175" s="556"/>
      <c r="B1175" s="557"/>
      <c r="C1175" s="1248" t="s">
        <v>1161</v>
      </c>
      <c r="D1175" s="1248"/>
      <c r="E1175" s="1248"/>
      <c r="F1175" s="1248"/>
      <c r="G1175" s="1248"/>
      <c r="H1175" s="516"/>
      <c r="I1175" s="517"/>
      <c r="J1175" s="517"/>
      <c r="K1175" s="517"/>
      <c r="L1175" s="520"/>
      <c r="M1175" s="517"/>
      <c r="N1175" s="554">
        <v>79452</v>
      </c>
      <c r="O1175" s="517"/>
      <c r="P1175" s="555">
        <v>1589.04</v>
      </c>
    </row>
    <row r="1176" spans="1:16" x14ac:dyDescent="0.25">
      <c r="A1176" s="558"/>
      <c r="B1176" s="559"/>
      <c r="C1176" s="559"/>
      <c r="D1176" s="559"/>
      <c r="E1176" s="559"/>
      <c r="F1176" s="559"/>
      <c r="G1176" s="559"/>
      <c r="H1176" s="560"/>
      <c r="I1176" s="561"/>
      <c r="J1176" s="561"/>
      <c r="K1176" s="561"/>
      <c r="L1176" s="562"/>
      <c r="M1176" s="561"/>
      <c r="N1176" s="562"/>
      <c r="O1176" s="561"/>
      <c r="P1176" s="563"/>
    </row>
    <row r="1177" spans="1:16" x14ac:dyDescent="0.25">
      <c r="A1177" s="514" t="s">
        <v>1857</v>
      </c>
      <c r="B1177" s="515" t="s">
        <v>1716</v>
      </c>
      <c r="C1177" s="1249" t="s">
        <v>1717</v>
      </c>
      <c r="D1177" s="1249"/>
      <c r="E1177" s="1249"/>
      <c r="F1177" s="1249"/>
      <c r="G1177" s="1249"/>
      <c r="H1177" s="516" t="s">
        <v>1575</v>
      </c>
      <c r="I1177" s="517">
        <v>1</v>
      </c>
      <c r="J1177" s="518">
        <v>1</v>
      </c>
      <c r="K1177" s="518">
        <v>1</v>
      </c>
      <c r="L1177" s="520"/>
      <c r="M1177" s="517"/>
      <c r="N1177" s="564">
        <v>1319.34</v>
      </c>
      <c r="O1177" s="517"/>
      <c r="P1177" s="555">
        <v>1319.34</v>
      </c>
    </row>
    <row r="1178" spans="1:16" x14ac:dyDescent="0.25">
      <c r="A1178" s="540" t="s">
        <v>1857</v>
      </c>
      <c r="B1178" s="524" t="s">
        <v>1716</v>
      </c>
      <c r="C1178" s="1247" t="s">
        <v>1718</v>
      </c>
      <c r="D1178" s="1247"/>
      <c r="E1178" s="1247"/>
      <c r="F1178" s="1247"/>
      <c r="G1178" s="1247"/>
      <c r="H1178" s="525" t="s">
        <v>1575</v>
      </c>
      <c r="I1178" s="543">
        <v>1</v>
      </c>
      <c r="J1178" s="526"/>
      <c r="K1178" s="543">
        <v>1</v>
      </c>
      <c r="L1178" s="528"/>
      <c r="M1178" s="536">
        <v>1.19</v>
      </c>
      <c r="N1178" s="534">
        <v>1319.34</v>
      </c>
      <c r="O1178" s="526"/>
      <c r="P1178" s="529">
        <v>1319.34</v>
      </c>
    </row>
    <row r="1179" spans="1:16" ht="22.5" x14ac:dyDescent="0.25">
      <c r="A1179" s="540" t="s">
        <v>1858</v>
      </c>
      <c r="B1179" s="524" t="s">
        <v>1719</v>
      </c>
      <c r="C1179" s="1247" t="s">
        <v>1303</v>
      </c>
      <c r="D1179" s="1247"/>
      <c r="E1179" s="1247"/>
      <c r="F1179" s="1247"/>
      <c r="G1179" s="1247"/>
      <c r="H1179" s="525" t="s">
        <v>1304</v>
      </c>
      <c r="I1179" s="526"/>
      <c r="J1179" s="526"/>
      <c r="K1179" s="535">
        <v>2.8999999999999998E-3</v>
      </c>
      <c r="L1179" s="528"/>
      <c r="M1179" s="526"/>
      <c r="N1179" s="541">
        <v>155.02000000000001</v>
      </c>
      <c r="O1179" s="543">
        <v>-1</v>
      </c>
      <c r="P1179" s="573">
        <v>-0.45</v>
      </c>
    </row>
    <row r="1180" spans="1:16" ht="22.5" x14ac:dyDescent="0.25">
      <c r="A1180" s="540" t="s">
        <v>1859</v>
      </c>
      <c r="B1180" s="524" t="s">
        <v>1720</v>
      </c>
      <c r="C1180" s="1247" t="s">
        <v>1721</v>
      </c>
      <c r="D1180" s="1247"/>
      <c r="E1180" s="1247"/>
      <c r="F1180" s="1247"/>
      <c r="G1180" s="1247"/>
      <c r="H1180" s="525" t="s">
        <v>1304</v>
      </c>
      <c r="I1180" s="526"/>
      <c r="J1180" s="526"/>
      <c r="K1180" s="535">
        <v>2.8999999999999998E-3</v>
      </c>
      <c r="L1180" s="528"/>
      <c r="M1180" s="526"/>
      <c r="N1180" s="541">
        <v>349.75</v>
      </c>
      <c r="O1180" s="526"/>
      <c r="P1180" s="573">
        <v>1.01</v>
      </c>
    </row>
    <row r="1181" spans="1:16" x14ac:dyDescent="0.25">
      <c r="A1181" s="556"/>
      <c r="B1181" s="557"/>
      <c r="C1181" s="1248" t="s">
        <v>1161</v>
      </c>
      <c r="D1181" s="1248"/>
      <c r="E1181" s="1248"/>
      <c r="F1181" s="1248"/>
      <c r="G1181" s="1248"/>
      <c r="H1181" s="516"/>
      <c r="I1181" s="517"/>
      <c r="J1181" s="517"/>
      <c r="K1181" s="517"/>
      <c r="L1181" s="520"/>
      <c r="M1181" s="517"/>
      <c r="N1181" s="520"/>
      <c r="O1181" s="517"/>
      <c r="P1181" s="555">
        <v>1319.9</v>
      </c>
    </row>
    <row r="1182" spans="1:16" x14ac:dyDescent="0.25">
      <c r="A1182" s="558"/>
      <c r="B1182" s="559"/>
      <c r="C1182" s="559"/>
      <c r="D1182" s="559"/>
      <c r="E1182" s="559"/>
      <c r="F1182" s="559"/>
      <c r="G1182" s="559"/>
      <c r="H1182" s="560"/>
      <c r="I1182" s="561"/>
      <c r="J1182" s="561"/>
      <c r="K1182" s="561"/>
      <c r="L1182" s="562"/>
      <c r="M1182" s="561"/>
      <c r="N1182" s="562"/>
      <c r="O1182" s="561"/>
      <c r="P1182" s="563"/>
    </row>
    <row r="1183" spans="1:16" x14ac:dyDescent="0.25">
      <c r="A1183" s="514" t="s">
        <v>1860</v>
      </c>
      <c r="B1183" s="515" t="s">
        <v>1716</v>
      </c>
      <c r="C1183" s="1249" t="s">
        <v>1717</v>
      </c>
      <c r="D1183" s="1249"/>
      <c r="E1183" s="1249"/>
      <c r="F1183" s="1249"/>
      <c r="G1183" s="1249"/>
      <c r="H1183" s="516" t="s">
        <v>1575</v>
      </c>
      <c r="I1183" s="517">
        <v>1</v>
      </c>
      <c r="J1183" s="518">
        <v>1</v>
      </c>
      <c r="K1183" s="518">
        <v>1</v>
      </c>
      <c r="L1183" s="520"/>
      <c r="M1183" s="517"/>
      <c r="N1183" s="564">
        <v>1319.34</v>
      </c>
      <c r="O1183" s="517"/>
      <c r="P1183" s="555">
        <v>1319.34</v>
      </c>
    </row>
    <row r="1184" spans="1:16" x14ac:dyDescent="0.25">
      <c r="A1184" s="540" t="s">
        <v>1860</v>
      </c>
      <c r="B1184" s="524" t="s">
        <v>1716</v>
      </c>
      <c r="C1184" s="1247" t="s">
        <v>1718</v>
      </c>
      <c r="D1184" s="1247"/>
      <c r="E1184" s="1247"/>
      <c r="F1184" s="1247"/>
      <c r="G1184" s="1247"/>
      <c r="H1184" s="525" t="s">
        <v>1575</v>
      </c>
      <c r="I1184" s="543">
        <v>1</v>
      </c>
      <c r="J1184" s="526"/>
      <c r="K1184" s="543">
        <v>1</v>
      </c>
      <c r="L1184" s="528"/>
      <c r="M1184" s="536">
        <v>1.19</v>
      </c>
      <c r="N1184" s="534">
        <v>1319.34</v>
      </c>
      <c r="O1184" s="526"/>
      <c r="P1184" s="529">
        <v>1319.34</v>
      </c>
    </row>
    <row r="1185" spans="1:16" ht="22.5" x14ac:dyDescent="0.25">
      <c r="A1185" s="540" t="s">
        <v>1861</v>
      </c>
      <c r="B1185" s="524" t="s">
        <v>1719</v>
      </c>
      <c r="C1185" s="1247" t="s">
        <v>1303</v>
      </c>
      <c r="D1185" s="1247"/>
      <c r="E1185" s="1247"/>
      <c r="F1185" s="1247"/>
      <c r="G1185" s="1247"/>
      <c r="H1185" s="525" t="s">
        <v>1304</v>
      </c>
      <c r="I1185" s="526"/>
      <c r="J1185" s="526"/>
      <c r="K1185" s="535">
        <v>2.8999999999999998E-3</v>
      </c>
      <c r="L1185" s="528"/>
      <c r="M1185" s="526"/>
      <c r="N1185" s="541">
        <v>155.02000000000001</v>
      </c>
      <c r="O1185" s="543">
        <v>-1</v>
      </c>
      <c r="P1185" s="573">
        <v>-0.45</v>
      </c>
    </row>
    <row r="1186" spans="1:16" ht="22.5" x14ac:dyDescent="0.25">
      <c r="A1186" s="540" t="s">
        <v>1862</v>
      </c>
      <c r="B1186" s="524" t="s">
        <v>1720</v>
      </c>
      <c r="C1186" s="1247" t="s">
        <v>1721</v>
      </c>
      <c r="D1186" s="1247"/>
      <c r="E1186" s="1247"/>
      <c r="F1186" s="1247"/>
      <c r="G1186" s="1247"/>
      <c r="H1186" s="525" t="s">
        <v>1304</v>
      </c>
      <c r="I1186" s="526"/>
      <c r="J1186" s="526"/>
      <c r="K1186" s="535">
        <v>2.8999999999999998E-3</v>
      </c>
      <c r="L1186" s="528"/>
      <c r="M1186" s="526"/>
      <c r="N1186" s="541">
        <v>349.75</v>
      </c>
      <c r="O1186" s="526"/>
      <c r="P1186" s="573">
        <v>1.01</v>
      </c>
    </row>
    <row r="1187" spans="1:16" x14ac:dyDescent="0.25">
      <c r="A1187" s="556"/>
      <c r="B1187" s="557"/>
      <c r="C1187" s="1248" t="s">
        <v>1161</v>
      </c>
      <c r="D1187" s="1248"/>
      <c r="E1187" s="1248"/>
      <c r="F1187" s="1248"/>
      <c r="G1187" s="1248"/>
      <c r="H1187" s="516"/>
      <c r="I1187" s="517"/>
      <c r="J1187" s="517"/>
      <c r="K1187" s="517"/>
      <c r="L1187" s="520"/>
      <c r="M1187" s="517"/>
      <c r="N1187" s="520"/>
      <c r="O1187" s="517"/>
      <c r="P1187" s="555">
        <v>1319.9</v>
      </c>
    </row>
    <row r="1188" spans="1:16" x14ac:dyDescent="0.25">
      <c r="A1188" s="558"/>
      <c r="B1188" s="559"/>
      <c r="C1188" s="559"/>
      <c r="D1188" s="559"/>
      <c r="E1188" s="559"/>
      <c r="F1188" s="559"/>
      <c r="G1188" s="559"/>
      <c r="H1188" s="560"/>
      <c r="I1188" s="561"/>
      <c r="J1188" s="561"/>
      <c r="K1188" s="561"/>
      <c r="L1188" s="562"/>
      <c r="M1188" s="561"/>
      <c r="N1188" s="562"/>
      <c r="O1188" s="561"/>
      <c r="P1188" s="563"/>
    </row>
    <row r="1189" spans="1:16" x14ac:dyDescent="0.25">
      <c r="A1189" s="514" t="s">
        <v>1863</v>
      </c>
      <c r="B1189" s="515" t="s">
        <v>1757</v>
      </c>
      <c r="C1189" s="1249" t="s">
        <v>1758</v>
      </c>
      <c r="D1189" s="1249"/>
      <c r="E1189" s="1249"/>
      <c r="F1189" s="1249"/>
      <c r="G1189" s="1249"/>
      <c r="H1189" s="516" t="s">
        <v>1697</v>
      </c>
      <c r="I1189" s="517">
        <v>0.27</v>
      </c>
      <c r="J1189" s="518">
        <v>1</v>
      </c>
      <c r="K1189" s="570">
        <v>0.27</v>
      </c>
      <c r="L1189" s="520"/>
      <c r="M1189" s="517"/>
      <c r="N1189" s="521"/>
      <c r="O1189" s="517"/>
      <c r="P1189" s="522"/>
    </row>
    <row r="1190" spans="1:16" x14ac:dyDescent="0.25">
      <c r="A1190" s="523"/>
      <c r="B1190" s="524" t="s">
        <v>23</v>
      </c>
      <c r="C1190" s="1247" t="s">
        <v>1203</v>
      </c>
      <c r="D1190" s="1247"/>
      <c r="E1190" s="1247"/>
      <c r="F1190" s="1247"/>
      <c r="G1190" s="1247"/>
      <c r="H1190" s="525" t="s">
        <v>1148</v>
      </c>
      <c r="I1190" s="526"/>
      <c r="J1190" s="526"/>
      <c r="K1190" s="536">
        <v>18.63</v>
      </c>
      <c r="L1190" s="528"/>
      <c r="M1190" s="526"/>
      <c r="N1190" s="528"/>
      <c r="O1190" s="526"/>
      <c r="P1190" s="529">
        <v>5383.32</v>
      </c>
    </row>
    <row r="1191" spans="1:16" x14ac:dyDescent="0.25">
      <c r="A1191" s="530"/>
      <c r="B1191" s="524" t="s">
        <v>1482</v>
      </c>
      <c r="C1191" s="1247" t="s">
        <v>1483</v>
      </c>
      <c r="D1191" s="1247"/>
      <c r="E1191" s="1247"/>
      <c r="F1191" s="1247"/>
      <c r="G1191" s="1247"/>
      <c r="H1191" s="525" t="s">
        <v>1148</v>
      </c>
      <c r="I1191" s="543">
        <v>69</v>
      </c>
      <c r="J1191" s="526"/>
      <c r="K1191" s="536">
        <v>18.63</v>
      </c>
      <c r="L1191" s="532"/>
      <c r="M1191" s="533"/>
      <c r="N1191" s="534">
        <v>288.95999999999998</v>
      </c>
      <c r="O1191" s="526"/>
      <c r="P1191" s="529">
        <v>5383.32</v>
      </c>
    </row>
    <row r="1192" spans="1:16" x14ac:dyDescent="0.25">
      <c r="A1192" s="523"/>
      <c r="B1192" s="524" t="s">
        <v>36</v>
      </c>
      <c r="C1192" s="1247" t="s">
        <v>134</v>
      </c>
      <c r="D1192" s="1247"/>
      <c r="E1192" s="1247"/>
      <c r="F1192" s="1247"/>
      <c r="G1192" s="1247"/>
      <c r="H1192" s="525"/>
      <c r="I1192" s="526"/>
      <c r="J1192" s="526"/>
      <c r="K1192" s="526"/>
      <c r="L1192" s="528"/>
      <c r="M1192" s="526"/>
      <c r="N1192" s="528"/>
      <c r="O1192" s="526"/>
      <c r="P1192" s="573">
        <v>941.77</v>
      </c>
    </row>
    <row r="1193" spans="1:16" x14ac:dyDescent="0.25">
      <c r="A1193" s="530"/>
      <c r="B1193" s="524" t="s">
        <v>1759</v>
      </c>
      <c r="C1193" s="1247" t="s">
        <v>1760</v>
      </c>
      <c r="D1193" s="1247"/>
      <c r="E1193" s="1247"/>
      <c r="F1193" s="1247"/>
      <c r="G1193" s="1247"/>
      <c r="H1193" s="525" t="s">
        <v>1164</v>
      </c>
      <c r="I1193" s="527">
        <v>4.8000000000000001E-2</v>
      </c>
      <c r="J1193" s="526"/>
      <c r="K1193" s="537">
        <v>1.2959999999999999E-2</v>
      </c>
      <c r="L1193" s="542">
        <v>55898.18</v>
      </c>
      <c r="M1193" s="575">
        <v>1.3</v>
      </c>
      <c r="N1193" s="534">
        <v>72667.63</v>
      </c>
      <c r="O1193" s="526"/>
      <c r="P1193" s="529">
        <v>941.77</v>
      </c>
    </row>
    <row r="1194" spans="1:16" x14ac:dyDescent="0.25">
      <c r="A1194" s="544" t="s">
        <v>1239</v>
      </c>
      <c r="B1194" s="545" t="s">
        <v>1706</v>
      </c>
      <c r="C1194" s="1250" t="s">
        <v>1707</v>
      </c>
      <c r="D1194" s="1250"/>
      <c r="E1194" s="1250"/>
      <c r="F1194" s="1250"/>
      <c r="G1194" s="1250"/>
      <c r="H1194" s="546" t="s">
        <v>1575</v>
      </c>
      <c r="I1194" s="547">
        <v>100</v>
      </c>
      <c r="J1194" s="548"/>
      <c r="K1194" s="547">
        <v>27</v>
      </c>
      <c r="L1194" s="550"/>
      <c r="M1194" s="548"/>
      <c r="N1194" s="550"/>
      <c r="O1194" s="548"/>
      <c r="P1194" s="551"/>
    </row>
    <row r="1195" spans="1:16" x14ac:dyDescent="0.25">
      <c r="A1195" s="552"/>
      <c r="B1195" s="553"/>
      <c r="C1195" s="1248" t="s">
        <v>1154</v>
      </c>
      <c r="D1195" s="1248"/>
      <c r="E1195" s="1248"/>
      <c r="F1195" s="1248"/>
      <c r="G1195" s="1248"/>
      <c r="H1195" s="516"/>
      <c r="I1195" s="517"/>
      <c r="J1195" s="517"/>
      <c r="K1195" s="517"/>
      <c r="L1195" s="520"/>
      <c r="M1195" s="517"/>
      <c r="N1195" s="554"/>
      <c r="O1195" s="517"/>
      <c r="P1195" s="555">
        <v>6325.09</v>
      </c>
    </row>
    <row r="1196" spans="1:16" x14ac:dyDescent="0.25">
      <c r="A1196" s="540"/>
      <c r="B1196" s="524"/>
      <c r="C1196" s="1247" t="s">
        <v>1155</v>
      </c>
      <c r="D1196" s="1247"/>
      <c r="E1196" s="1247"/>
      <c r="F1196" s="1247"/>
      <c r="G1196" s="1247"/>
      <c r="H1196" s="525"/>
      <c r="I1196" s="526"/>
      <c r="J1196" s="526"/>
      <c r="K1196" s="526"/>
      <c r="L1196" s="528"/>
      <c r="M1196" s="526"/>
      <c r="N1196" s="528"/>
      <c r="O1196" s="526"/>
      <c r="P1196" s="529">
        <v>5383.32</v>
      </c>
    </row>
    <row r="1197" spans="1:16" x14ac:dyDescent="0.25">
      <c r="A1197" s="540"/>
      <c r="B1197" s="524" t="s">
        <v>1295</v>
      </c>
      <c r="C1197" s="1247" t="s">
        <v>1296</v>
      </c>
      <c r="D1197" s="1247"/>
      <c r="E1197" s="1247"/>
      <c r="F1197" s="1247"/>
      <c r="G1197" s="1247"/>
      <c r="H1197" s="525" t="s">
        <v>1158</v>
      </c>
      <c r="I1197" s="543">
        <v>147</v>
      </c>
      <c r="J1197" s="526"/>
      <c r="K1197" s="543">
        <v>147</v>
      </c>
      <c r="L1197" s="528"/>
      <c r="M1197" s="526"/>
      <c r="N1197" s="528"/>
      <c r="O1197" s="526"/>
      <c r="P1197" s="529">
        <v>7913.48</v>
      </c>
    </row>
    <row r="1198" spans="1:16" x14ac:dyDescent="0.25">
      <c r="A1198" s="540"/>
      <c r="B1198" s="524" t="s">
        <v>1297</v>
      </c>
      <c r="C1198" s="1247" t="s">
        <v>1298</v>
      </c>
      <c r="D1198" s="1247"/>
      <c r="E1198" s="1247"/>
      <c r="F1198" s="1247"/>
      <c r="G1198" s="1247"/>
      <c r="H1198" s="525" t="s">
        <v>1158</v>
      </c>
      <c r="I1198" s="543">
        <v>134</v>
      </c>
      <c r="J1198" s="526"/>
      <c r="K1198" s="543">
        <v>134</v>
      </c>
      <c r="L1198" s="528"/>
      <c r="M1198" s="526"/>
      <c r="N1198" s="528"/>
      <c r="O1198" s="526"/>
      <c r="P1198" s="529">
        <v>7213.65</v>
      </c>
    </row>
    <row r="1199" spans="1:16" x14ac:dyDescent="0.25">
      <c r="A1199" s="556"/>
      <c r="B1199" s="557"/>
      <c r="C1199" s="1248" t="s">
        <v>1161</v>
      </c>
      <c r="D1199" s="1248"/>
      <c r="E1199" s="1248"/>
      <c r="F1199" s="1248"/>
      <c r="G1199" s="1248"/>
      <c r="H1199" s="516"/>
      <c r="I1199" s="517"/>
      <c r="J1199" s="517"/>
      <c r="K1199" s="517"/>
      <c r="L1199" s="520"/>
      <c r="M1199" s="517"/>
      <c r="N1199" s="554">
        <v>79452.67</v>
      </c>
      <c r="O1199" s="517"/>
      <c r="P1199" s="555">
        <v>21452.22</v>
      </c>
    </row>
    <row r="1200" spans="1:16" x14ac:dyDescent="0.25">
      <c r="A1200" s="558"/>
      <c r="B1200" s="559"/>
      <c r="C1200" s="559"/>
      <c r="D1200" s="559"/>
      <c r="E1200" s="559"/>
      <c r="F1200" s="559"/>
      <c r="G1200" s="559"/>
      <c r="H1200" s="560"/>
      <c r="I1200" s="561"/>
      <c r="J1200" s="561"/>
      <c r="K1200" s="561"/>
      <c r="L1200" s="562"/>
      <c r="M1200" s="561"/>
      <c r="N1200" s="562"/>
      <c r="O1200" s="561"/>
      <c r="P1200" s="563"/>
    </row>
    <row r="1201" spans="1:16" x14ac:dyDescent="0.25">
      <c r="A1201" s="514" t="s">
        <v>1864</v>
      </c>
      <c r="B1201" s="515" t="s">
        <v>1865</v>
      </c>
      <c r="C1201" s="1249" t="s">
        <v>1866</v>
      </c>
      <c r="D1201" s="1249"/>
      <c r="E1201" s="1249"/>
      <c r="F1201" s="1249"/>
      <c r="G1201" s="1249"/>
      <c r="H1201" s="516" t="s">
        <v>1575</v>
      </c>
      <c r="I1201" s="517">
        <v>5</v>
      </c>
      <c r="J1201" s="518">
        <v>1</v>
      </c>
      <c r="K1201" s="518">
        <v>5</v>
      </c>
      <c r="L1201" s="520"/>
      <c r="M1201" s="517"/>
      <c r="N1201" s="564">
        <v>2191.88</v>
      </c>
      <c r="O1201" s="517"/>
      <c r="P1201" s="555">
        <v>10959.4</v>
      </c>
    </row>
    <row r="1202" spans="1:16" x14ac:dyDescent="0.25">
      <c r="A1202" s="540" t="s">
        <v>1864</v>
      </c>
      <c r="B1202" s="524" t="s">
        <v>1865</v>
      </c>
      <c r="C1202" s="1247" t="s">
        <v>1867</v>
      </c>
      <c r="D1202" s="1247"/>
      <c r="E1202" s="1247"/>
      <c r="F1202" s="1247"/>
      <c r="G1202" s="1247"/>
      <c r="H1202" s="525" t="s">
        <v>1575</v>
      </c>
      <c r="I1202" s="543">
        <v>5</v>
      </c>
      <c r="J1202" s="526"/>
      <c r="K1202" s="543">
        <v>5</v>
      </c>
      <c r="L1202" s="528"/>
      <c r="M1202" s="536">
        <v>1.19</v>
      </c>
      <c r="N1202" s="534">
        <v>2191.88</v>
      </c>
      <c r="O1202" s="526"/>
      <c r="P1202" s="529">
        <v>10959.4</v>
      </c>
    </row>
    <row r="1203" spans="1:16" ht="22.5" x14ac:dyDescent="0.25">
      <c r="A1203" s="540" t="s">
        <v>1868</v>
      </c>
      <c r="B1203" s="524" t="s">
        <v>1869</v>
      </c>
      <c r="C1203" s="1247" t="s">
        <v>1303</v>
      </c>
      <c r="D1203" s="1247"/>
      <c r="E1203" s="1247"/>
      <c r="F1203" s="1247"/>
      <c r="G1203" s="1247"/>
      <c r="H1203" s="525" t="s">
        <v>1304</v>
      </c>
      <c r="I1203" s="526"/>
      <c r="J1203" s="526"/>
      <c r="K1203" s="535">
        <v>9.1999999999999998E-3</v>
      </c>
      <c r="L1203" s="528"/>
      <c r="M1203" s="526"/>
      <c r="N1203" s="541">
        <v>155.02000000000001</v>
      </c>
      <c r="O1203" s="543">
        <v>-1</v>
      </c>
      <c r="P1203" s="573">
        <v>-1.43</v>
      </c>
    </row>
    <row r="1204" spans="1:16" ht="22.5" x14ac:dyDescent="0.25">
      <c r="A1204" s="540" t="s">
        <v>1870</v>
      </c>
      <c r="B1204" s="524" t="s">
        <v>1871</v>
      </c>
      <c r="C1204" s="1247" t="s">
        <v>1721</v>
      </c>
      <c r="D1204" s="1247"/>
      <c r="E1204" s="1247"/>
      <c r="F1204" s="1247"/>
      <c r="G1204" s="1247"/>
      <c r="H1204" s="525" t="s">
        <v>1304</v>
      </c>
      <c r="I1204" s="526"/>
      <c r="J1204" s="526"/>
      <c r="K1204" s="535">
        <v>9.1999999999999998E-3</v>
      </c>
      <c r="L1204" s="528"/>
      <c r="M1204" s="526"/>
      <c r="N1204" s="541">
        <v>349.75</v>
      </c>
      <c r="O1204" s="526"/>
      <c r="P1204" s="573">
        <v>3.22</v>
      </c>
    </row>
    <row r="1205" spans="1:16" x14ac:dyDescent="0.25">
      <c r="A1205" s="556"/>
      <c r="B1205" s="557"/>
      <c r="C1205" s="1248" t="s">
        <v>1161</v>
      </c>
      <c r="D1205" s="1248"/>
      <c r="E1205" s="1248"/>
      <c r="F1205" s="1248"/>
      <c r="G1205" s="1248"/>
      <c r="H1205" s="516"/>
      <c r="I1205" s="517"/>
      <c r="J1205" s="517"/>
      <c r="K1205" s="517"/>
      <c r="L1205" s="520"/>
      <c r="M1205" s="517"/>
      <c r="N1205" s="520"/>
      <c r="O1205" s="517"/>
      <c r="P1205" s="555">
        <v>10961.19</v>
      </c>
    </row>
    <row r="1206" spans="1:16" x14ac:dyDescent="0.25">
      <c r="A1206" s="558"/>
      <c r="B1206" s="559"/>
      <c r="C1206" s="559"/>
      <c r="D1206" s="559"/>
      <c r="E1206" s="559"/>
      <c r="F1206" s="559"/>
      <c r="G1206" s="559"/>
      <c r="H1206" s="560"/>
      <c r="I1206" s="561"/>
      <c r="J1206" s="561"/>
      <c r="K1206" s="561"/>
      <c r="L1206" s="562"/>
      <c r="M1206" s="561"/>
      <c r="N1206" s="562"/>
      <c r="O1206" s="561"/>
      <c r="P1206" s="563"/>
    </row>
    <row r="1207" spans="1:16" x14ac:dyDescent="0.25">
      <c r="A1207" s="514" t="s">
        <v>1872</v>
      </c>
      <c r="B1207" s="515" t="s">
        <v>1865</v>
      </c>
      <c r="C1207" s="1249" t="s">
        <v>1866</v>
      </c>
      <c r="D1207" s="1249"/>
      <c r="E1207" s="1249"/>
      <c r="F1207" s="1249"/>
      <c r="G1207" s="1249"/>
      <c r="H1207" s="516" t="s">
        <v>1575</v>
      </c>
      <c r="I1207" s="517">
        <v>5</v>
      </c>
      <c r="J1207" s="518">
        <v>1</v>
      </c>
      <c r="K1207" s="518">
        <v>5</v>
      </c>
      <c r="L1207" s="520"/>
      <c r="M1207" s="517"/>
      <c r="N1207" s="564">
        <v>2191.88</v>
      </c>
      <c r="O1207" s="517"/>
      <c r="P1207" s="555">
        <v>10959.4</v>
      </c>
    </row>
    <row r="1208" spans="1:16" x14ac:dyDescent="0.25">
      <c r="A1208" s="540" t="s">
        <v>1872</v>
      </c>
      <c r="B1208" s="524" t="s">
        <v>1865</v>
      </c>
      <c r="C1208" s="1247" t="s">
        <v>1867</v>
      </c>
      <c r="D1208" s="1247"/>
      <c r="E1208" s="1247"/>
      <c r="F1208" s="1247"/>
      <c r="G1208" s="1247"/>
      <c r="H1208" s="525" t="s">
        <v>1575</v>
      </c>
      <c r="I1208" s="543">
        <v>5</v>
      </c>
      <c r="J1208" s="526"/>
      <c r="K1208" s="543">
        <v>5</v>
      </c>
      <c r="L1208" s="528"/>
      <c r="M1208" s="536">
        <v>1.19</v>
      </c>
      <c r="N1208" s="534">
        <v>2191.88</v>
      </c>
      <c r="O1208" s="526"/>
      <c r="P1208" s="529">
        <v>10959.4</v>
      </c>
    </row>
    <row r="1209" spans="1:16" ht="22.5" x14ac:dyDescent="0.25">
      <c r="A1209" s="540" t="s">
        <v>1873</v>
      </c>
      <c r="B1209" s="524" t="s">
        <v>1869</v>
      </c>
      <c r="C1209" s="1247" t="s">
        <v>1303</v>
      </c>
      <c r="D1209" s="1247"/>
      <c r="E1209" s="1247"/>
      <c r="F1209" s="1247"/>
      <c r="G1209" s="1247"/>
      <c r="H1209" s="525" t="s">
        <v>1304</v>
      </c>
      <c r="I1209" s="526"/>
      <c r="J1209" s="526"/>
      <c r="K1209" s="535">
        <v>9.1999999999999998E-3</v>
      </c>
      <c r="L1209" s="528"/>
      <c r="M1209" s="526"/>
      <c r="N1209" s="541">
        <v>155.02000000000001</v>
      </c>
      <c r="O1209" s="543">
        <v>-1</v>
      </c>
      <c r="P1209" s="573">
        <v>-1.43</v>
      </c>
    </row>
    <row r="1210" spans="1:16" ht="22.5" x14ac:dyDescent="0.25">
      <c r="A1210" s="540" t="s">
        <v>1874</v>
      </c>
      <c r="B1210" s="524" t="s">
        <v>1871</v>
      </c>
      <c r="C1210" s="1247" t="s">
        <v>1721</v>
      </c>
      <c r="D1210" s="1247"/>
      <c r="E1210" s="1247"/>
      <c r="F1210" s="1247"/>
      <c r="G1210" s="1247"/>
      <c r="H1210" s="525" t="s">
        <v>1304</v>
      </c>
      <c r="I1210" s="526"/>
      <c r="J1210" s="526"/>
      <c r="K1210" s="535">
        <v>9.1999999999999998E-3</v>
      </c>
      <c r="L1210" s="528"/>
      <c r="M1210" s="526"/>
      <c r="N1210" s="541">
        <v>349.75</v>
      </c>
      <c r="O1210" s="526"/>
      <c r="P1210" s="573">
        <v>3.22</v>
      </c>
    </row>
    <row r="1211" spans="1:16" x14ac:dyDescent="0.25">
      <c r="A1211" s="556"/>
      <c r="B1211" s="557"/>
      <c r="C1211" s="1248" t="s">
        <v>1161</v>
      </c>
      <c r="D1211" s="1248"/>
      <c r="E1211" s="1248"/>
      <c r="F1211" s="1248"/>
      <c r="G1211" s="1248"/>
      <c r="H1211" s="516"/>
      <c r="I1211" s="517"/>
      <c r="J1211" s="517"/>
      <c r="K1211" s="517"/>
      <c r="L1211" s="520"/>
      <c r="M1211" s="517"/>
      <c r="N1211" s="520"/>
      <c r="O1211" s="517"/>
      <c r="P1211" s="555">
        <v>10961.19</v>
      </c>
    </row>
    <row r="1212" spans="1:16" x14ac:dyDescent="0.25">
      <c r="A1212" s="558"/>
      <c r="B1212" s="559"/>
      <c r="C1212" s="559"/>
      <c r="D1212" s="559"/>
      <c r="E1212" s="559"/>
      <c r="F1212" s="559"/>
      <c r="G1212" s="559"/>
      <c r="H1212" s="560"/>
      <c r="I1212" s="561"/>
      <c r="J1212" s="561"/>
      <c r="K1212" s="561"/>
      <c r="L1212" s="562"/>
      <c r="M1212" s="561"/>
      <c r="N1212" s="562"/>
      <c r="O1212" s="561"/>
      <c r="P1212" s="563"/>
    </row>
    <row r="1213" spans="1:16" x14ac:dyDescent="0.25">
      <c r="A1213" s="514" t="s">
        <v>1875</v>
      </c>
      <c r="B1213" s="515" t="s">
        <v>1716</v>
      </c>
      <c r="C1213" s="1249" t="s">
        <v>1717</v>
      </c>
      <c r="D1213" s="1249"/>
      <c r="E1213" s="1249"/>
      <c r="F1213" s="1249"/>
      <c r="G1213" s="1249"/>
      <c r="H1213" s="516" t="s">
        <v>1575</v>
      </c>
      <c r="I1213" s="517">
        <v>17</v>
      </c>
      <c r="J1213" s="518">
        <v>1</v>
      </c>
      <c r="K1213" s="518">
        <v>17</v>
      </c>
      <c r="L1213" s="520"/>
      <c r="M1213" s="517"/>
      <c r="N1213" s="564">
        <v>1319.34</v>
      </c>
      <c r="O1213" s="517"/>
      <c r="P1213" s="555">
        <v>22428.78</v>
      </c>
    </row>
    <row r="1214" spans="1:16" x14ac:dyDescent="0.25">
      <c r="A1214" s="540" t="s">
        <v>1875</v>
      </c>
      <c r="B1214" s="524" t="s">
        <v>1716</v>
      </c>
      <c r="C1214" s="1247" t="s">
        <v>1718</v>
      </c>
      <c r="D1214" s="1247"/>
      <c r="E1214" s="1247"/>
      <c r="F1214" s="1247"/>
      <c r="G1214" s="1247"/>
      <c r="H1214" s="525" t="s">
        <v>1575</v>
      </c>
      <c r="I1214" s="543">
        <v>17</v>
      </c>
      <c r="J1214" s="526"/>
      <c r="K1214" s="543">
        <v>17</v>
      </c>
      <c r="L1214" s="528"/>
      <c r="M1214" s="536">
        <v>1.19</v>
      </c>
      <c r="N1214" s="534">
        <v>1319.34</v>
      </c>
      <c r="O1214" s="526"/>
      <c r="P1214" s="529">
        <v>22428.78</v>
      </c>
    </row>
    <row r="1215" spans="1:16" ht="22.5" x14ac:dyDescent="0.25">
      <c r="A1215" s="540" t="s">
        <v>1876</v>
      </c>
      <c r="B1215" s="524" t="s">
        <v>1719</v>
      </c>
      <c r="C1215" s="1247" t="s">
        <v>1303</v>
      </c>
      <c r="D1215" s="1247"/>
      <c r="E1215" s="1247"/>
      <c r="F1215" s="1247"/>
      <c r="G1215" s="1247"/>
      <c r="H1215" s="525" t="s">
        <v>1304</v>
      </c>
      <c r="I1215" s="526"/>
      <c r="J1215" s="526"/>
      <c r="K1215" s="535">
        <v>4.9299999999999997E-2</v>
      </c>
      <c r="L1215" s="528"/>
      <c r="M1215" s="526"/>
      <c r="N1215" s="541">
        <v>155.02000000000001</v>
      </c>
      <c r="O1215" s="543">
        <v>-1</v>
      </c>
      <c r="P1215" s="573">
        <v>-7.64</v>
      </c>
    </row>
    <row r="1216" spans="1:16" ht="22.5" x14ac:dyDescent="0.25">
      <c r="A1216" s="540" t="s">
        <v>1877</v>
      </c>
      <c r="B1216" s="524" t="s">
        <v>1720</v>
      </c>
      <c r="C1216" s="1247" t="s">
        <v>1721</v>
      </c>
      <c r="D1216" s="1247"/>
      <c r="E1216" s="1247"/>
      <c r="F1216" s="1247"/>
      <c r="G1216" s="1247"/>
      <c r="H1216" s="525" t="s">
        <v>1304</v>
      </c>
      <c r="I1216" s="526"/>
      <c r="J1216" s="526"/>
      <c r="K1216" s="535">
        <v>4.9299999999999997E-2</v>
      </c>
      <c r="L1216" s="528"/>
      <c r="M1216" s="526"/>
      <c r="N1216" s="541">
        <v>349.75</v>
      </c>
      <c r="O1216" s="526"/>
      <c r="P1216" s="573">
        <v>17.239999999999998</v>
      </c>
    </row>
    <row r="1217" spans="1:16" x14ac:dyDescent="0.25">
      <c r="A1217" s="556"/>
      <c r="B1217" s="557"/>
      <c r="C1217" s="1248" t="s">
        <v>1161</v>
      </c>
      <c r="D1217" s="1248"/>
      <c r="E1217" s="1248"/>
      <c r="F1217" s="1248"/>
      <c r="G1217" s="1248"/>
      <c r="H1217" s="516"/>
      <c r="I1217" s="517"/>
      <c r="J1217" s="517"/>
      <c r="K1217" s="517"/>
      <c r="L1217" s="520"/>
      <c r="M1217" s="517"/>
      <c r="N1217" s="520"/>
      <c r="O1217" s="517"/>
      <c r="P1217" s="555">
        <v>22438.38</v>
      </c>
    </row>
    <row r="1218" spans="1:16" x14ac:dyDescent="0.25">
      <c r="A1218" s="558"/>
      <c r="B1218" s="559"/>
      <c r="C1218" s="559"/>
      <c r="D1218" s="559"/>
      <c r="E1218" s="559"/>
      <c r="F1218" s="559"/>
      <c r="G1218" s="559"/>
      <c r="H1218" s="560"/>
      <c r="I1218" s="561"/>
      <c r="J1218" s="561"/>
      <c r="K1218" s="561"/>
      <c r="L1218" s="562"/>
      <c r="M1218" s="561"/>
      <c r="N1218" s="562"/>
      <c r="O1218" s="561"/>
      <c r="P1218" s="563"/>
    </row>
    <row r="1219" spans="1:16" x14ac:dyDescent="0.25">
      <c r="A1219" s="558"/>
      <c r="B1219" s="576"/>
      <c r="C1219" s="576"/>
      <c r="D1219" s="576"/>
      <c r="E1219" s="576"/>
      <c r="F1219" s="561"/>
      <c r="G1219" s="561"/>
      <c r="H1219" s="561"/>
      <c r="I1219" s="561"/>
      <c r="J1219" s="562"/>
      <c r="K1219" s="561"/>
      <c r="L1219" s="562"/>
      <c r="M1219" s="577"/>
      <c r="N1219" s="562"/>
      <c r="O1219" s="578"/>
      <c r="P1219" s="579"/>
    </row>
    <row r="1220" spans="1:16" x14ac:dyDescent="0.25">
      <c r="A1220" s="552"/>
      <c r="B1220" s="580"/>
      <c r="C1220" s="1246" t="s">
        <v>1878</v>
      </c>
      <c r="D1220" s="1246"/>
      <c r="E1220" s="1246"/>
      <c r="F1220" s="1246"/>
      <c r="G1220" s="1246"/>
      <c r="H1220" s="1246"/>
      <c r="I1220" s="1246"/>
      <c r="J1220" s="1246"/>
      <c r="K1220" s="1246"/>
      <c r="L1220" s="1246"/>
      <c r="M1220" s="1246"/>
      <c r="N1220" s="1246"/>
      <c r="O1220" s="1246"/>
      <c r="P1220" s="581"/>
    </row>
    <row r="1221" spans="1:16" x14ac:dyDescent="0.25">
      <c r="A1221" s="552"/>
      <c r="B1221" s="553"/>
      <c r="C1221" s="1243" t="s">
        <v>1249</v>
      </c>
      <c r="D1221" s="1243"/>
      <c r="E1221" s="1243"/>
      <c r="F1221" s="1243"/>
      <c r="G1221" s="1243"/>
      <c r="H1221" s="1243"/>
      <c r="I1221" s="1243"/>
      <c r="J1221" s="1243"/>
      <c r="K1221" s="1243"/>
      <c r="L1221" s="1243"/>
      <c r="M1221" s="1243"/>
      <c r="N1221" s="1243"/>
      <c r="O1221" s="1243"/>
      <c r="P1221" s="582">
        <v>4689398.9000000004</v>
      </c>
    </row>
    <row r="1222" spans="1:16" x14ac:dyDescent="0.25">
      <c r="A1222" s="552"/>
      <c r="B1222" s="553"/>
      <c r="C1222" s="1243" t="s">
        <v>1250</v>
      </c>
      <c r="D1222" s="1243"/>
      <c r="E1222" s="1243"/>
      <c r="F1222" s="1243"/>
      <c r="G1222" s="1243"/>
      <c r="H1222" s="1243"/>
      <c r="I1222" s="1243"/>
      <c r="J1222" s="1243"/>
      <c r="K1222" s="1243"/>
      <c r="L1222" s="1243"/>
      <c r="M1222" s="1243"/>
      <c r="N1222" s="1243"/>
      <c r="O1222" s="1243"/>
      <c r="P1222" s="583"/>
    </row>
    <row r="1223" spans="1:16" x14ac:dyDescent="0.25">
      <c r="A1223" s="552"/>
      <c r="B1223" s="553"/>
      <c r="C1223" s="1243" t="s">
        <v>1251</v>
      </c>
      <c r="D1223" s="1243"/>
      <c r="E1223" s="1243"/>
      <c r="F1223" s="1243"/>
      <c r="G1223" s="1243"/>
      <c r="H1223" s="1243"/>
      <c r="I1223" s="1243"/>
      <c r="J1223" s="1243"/>
      <c r="K1223" s="1243"/>
      <c r="L1223" s="1243"/>
      <c r="M1223" s="1243"/>
      <c r="N1223" s="1243"/>
      <c r="O1223" s="1243"/>
      <c r="P1223" s="582">
        <v>184053.73</v>
      </c>
    </row>
    <row r="1224" spans="1:16" x14ac:dyDescent="0.25">
      <c r="A1224" s="552"/>
      <c r="B1224" s="553"/>
      <c r="C1224" s="1243" t="s">
        <v>1252</v>
      </c>
      <c r="D1224" s="1243"/>
      <c r="E1224" s="1243"/>
      <c r="F1224" s="1243"/>
      <c r="G1224" s="1243"/>
      <c r="H1224" s="1243"/>
      <c r="I1224" s="1243"/>
      <c r="J1224" s="1243"/>
      <c r="K1224" s="1243"/>
      <c r="L1224" s="1243"/>
      <c r="M1224" s="1243"/>
      <c r="N1224" s="1243"/>
      <c r="O1224" s="1243"/>
      <c r="P1224" s="582">
        <v>40397.370000000003</v>
      </c>
    </row>
    <row r="1225" spans="1:16" x14ac:dyDescent="0.25">
      <c r="A1225" s="552"/>
      <c r="B1225" s="553"/>
      <c r="C1225" s="1243" t="s">
        <v>1253</v>
      </c>
      <c r="D1225" s="1243"/>
      <c r="E1225" s="1243"/>
      <c r="F1225" s="1243"/>
      <c r="G1225" s="1243"/>
      <c r="H1225" s="1243"/>
      <c r="I1225" s="1243"/>
      <c r="J1225" s="1243"/>
      <c r="K1225" s="1243"/>
      <c r="L1225" s="1243"/>
      <c r="M1225" s="1243"/>
      <c r="N1225" s="1243"/>
      <c r="O1225" s="1243"/>
      <c r="P1225" s="582">
        <v>16289.49</v>
      </c>
    </row>
    <row r="1226" spans="1:16" x14ac:dyDescent="0.25">
      <c r="A1226" s="552"/>
      <c r="B1226" s="553"/>
      <c r="C1226" s="1243" t="s">
        <v>1254</v>
      </c>
      <c r="D1226" s="1243"/>
      <c r="E1226" s="1243"/>
      <c r="F1226" s="1243"/>
      <c r="G1226" s="1243"/>
      <c r="H1226" s="1243"/>
      <c r="I1226" s="1243"/>
      <c r="J1226" s="1243"/>
      <c r="K1226" s="1243"/>
      <c r="L1226" s="1243"/>
      <c r="M1226" s="1243"/>
      <c r="N1226" s="1243"/>
      <c r="O1226" s="1243"/>
      <c r="P1226" s="582">
        <v>4448658.3099999996</v>
      </c>
    </row>
    <row r="1227" spans="1:16" x14ac:dyDescent="0.25">
      <c r="A1227" s="552"/>
      <c r="B1227" s="553"/>
      <c r="C1227" s="1243" t="s">
        <v>1256</v>
      </c>
      <c r="D1227" s="1243"/>
      <c r="E1227" s="1243"/>
      <c r="F1227" s="1243"/>
      <c r="G1227" s="1243"/>
      <c r="H1227" s="1243"/>
      <c r="I1227" s="1243"/>
      <c r="J1227" s="1243"/>
      <c r="K1227" s="1243"/>
      <c r="L1227" s="1243"/>
      <c r="M1227" s="1243"/>
      <c r="N1227" s="1243"/>
      <c r="O1227" s="1243"/>
      <c r="P1227" s="582">
        <v>5252363.3600000003</v>
      </c>
    </row>
    <row r="1228" spans="1:16" x14ac:dyDescent="0.25">
      <c r="A1228" s="552"/>
      <c r="B1228" s="553"/>
      <c r="C1228" s="1243" t="s">
        <v>1250</v>
      </c>
      <c r="D1228" s="1243"/>
      <c r="E1228" s="1243"/>
      <c r="F1228" s="1243"/>
      <c r="G1228" s="1243"/>
      <c r="H1228" s="1243"/>
      <c r="I1228" s="1243"/>
      <c r="J1228" s="1243"/>
      <c r="K1228" s="1243"/>
      <c r="L1228" s="1243"/>
      <c r="M1228" s="1243"/>
      <c r="N1228" s="1243"/>
      <c r="O1228" s="1243"/>
      <c r="P1228" s="583"/>
    </row>
    <row r="1229" spans="1:16" x14ac:dyDescent="0.25">
      <c r="A1229" s="552"/>
      <c r="B1229" s="553"/>
      <c r="C1229" s="1243" t="s">
        <v>1467</v>
      </c>
      <c r="D1229" s="1243"/>
      <c r="E1229" s="1243"/>
      <c r="F1229" s="1243"/>
      <c r="G1229" s="1243"/>
      <c r="H1229" s="1243"/>
      <c r="I1229" s="1243"/>
      <c r="J1229" s="1243"/>
      <c r="K1229" s="1243"/>
      <c r="L1229" s="1243"/>
      <c r="M1229" s="1243"/>
      <c r="N1229" s="1243"/>
      <c r="O1229" s="1243"/>
      <c r="P1229" s="582">
        <v>184053.73</v>
      </c>
    </row>
    <row r="1230" spans="1:16" x14ac:dyDescent="0.25">
      <c r="A1230" s="552"/>
      <c r="B1230" s="553"/>
      <c r="C1230" s="1243" t="s">
        <v>1468</v>
      </c>
      <c r="D1230" s="1243"/>
      <c r="E1230" s="1243"/>
      <c r="F1230" s="1243"/>
      <c r="G1230" s="1243"/>
      <c r="H1230" s="1243"/>
      <c r="I1230" s="1243"/>
      <c r="J1230" s="1243"/>
      <c r="K1230" s="1243"/>
      <c r="L1230" s="1243"/>
      <c r="M1230" s="1243"/>
      <c r="N1230" s="1243"/>
      <c r="O1230" s="1243"/>
      <c r="P1230" s="582">
        <v>40397.370000000003</v>
      </c>
    </row>
    <row r="1231" spans="1:16" x14ac:dyDescent="0.25">
      <c r="A1231" s="552"/>
      <c r="B1231" s="553"/>
      <c r="C1231" s="1243" t="s">
        <v>1469</v>
      </c>
      <c r="D1231" s="1243"/>
      <c r="E1231" s="1243"/>
      <c r="F1231" s="1243"/>
      <c r="G1231" s="1243"/>
      <c r="H1231" s="1243"/>
      <c r="I1231" s="1243"/>
      <c r="J1231" s="1243"/>
      <c r="K1231" s="1243"/>
      <c r="L1231" s="1243"/>
      <c r="M1231" s="1243"/>
      <c r="N1231" s="1243"/>
      <c r="O1231" s="1243"/>
      <c r="P1231" s="582">
        <v>16289.49</v>
      </c>
    </row>
    <row r="1232" spans="1:16" x14ac:dyDescent="0.25">
      <c r="A1232" s="552"/>
      <c r="B1232" s="553"/>
      <c r="C1232" s="1243" t="s">
        <v>1470</v>
      </c>
      <c r="D1232" s="1243"/>
      <c r="E1232" s="1243"/>
      <c r="F1232" s="1243"/>
      <c r="G1232" s="1243"/>
      <c r="H1232" s="1243"/>
      <c r="I1232" s="1243"/>
      <c r="J1232" s="1243"/>
      <c r="K1232" s="1243"/>
      <c r="L1232" s="1243"/>
      <c r="M1232" s="1243"/>
      <c r="N1232" s="1243"/>
      <c r="O1232" s="1243"/>
      <c r="P1232" s="582">
        <v>4448658.3099999996</v>
      </c>
    </row>
    <row r="1233" spans="1:16" x14ac:dyDescent="0.25">
      <c r="A1233" s="552"/>
      <c r="B1233" s="553"/>
      <c r="C1233" s="1243" t="s">
        <v>1471</v>
      </c>
      <c r="D1233" s="1243"/>
      <c r="E1233" s="1243"/>
      <c r="F1233" s="1243"/>
      <c r="G1233" s="1243"/>
      <c r="H1233" s="1243"/>
      <c r="I1233" s="1243"/>
      <c r="J1233" s="1243"/>
      <c r="K1233" s="1243"/>
      <c r="L1233" s="1243"/>
      <c r="M1233" s="1243"/>
      <c r="N1233" s="1243"/>
      <c r="O1233" s="1243"/>
      <c r="P1233" s="582">
        <v>294504.55</v>
      </c>
    </row>
    <row r="1234" spans="1:16" x14ac:dyDescent="0.25">
      <c r="A1234" s="552"/>
      <c r="B1234" s="553"/>
      <c r="C1234" s="1243" t="s">
        <v>1472</v>
      </c>
      <c r="D1234" s="1243"/>
      <c r="E1234" s="1243"/>
      <c r="F1234" s="1243"/>
      <c r="G1234" s="1243"/>
      <c r="H1234" s="1243"/>
      <c r="I1234" s="1243"/>
      <c r="J1234" s="1243"/>
      <c r="K1234" s="1243"/>
      <c r="L1234" s="1243"/>
      <c r="M1234" s="1243"/>
      <c r="N1234" s="1243"/>
      <c r="O1234" s="1243"/>
      <c r="P1234" s="582">
        <v>268459.90999999997</v>
      </c>
    </row>
    <row r="1235" spans="1:16" x14ac:dyDescent="0.25">
      <c r="A1235" s="552"/>
      <c r="B1235" s="553"/>
      <c r="C1235" s="1243" t="s">
        <v>1266</v>
      </c>
      <c r="D1235" s="1243"/>
      <c r="E1235" s="1243"/>
      <c r="F1235" s="1243"/>
      <c r="G1235" s="1243"/>
      <c r="H1235" s="1243"/>
      <c r="I1235" s="1243"/>
      <c r="J1235" s="1243"/>
      <c r="K1235" s="1243"/>
      <c r="L1235" s="1243"/>
      <c r="M1235" s="1243"/>
      <c r="N1235" s="1243"/>
      <c r="O1235" s="1243"/>
      <c r="P1235" s="582">
        <v>200343.22</v>
      </c>
    </row>
    <row r="1236" spans="1:16" x14ac:dyDescent="0.25">
      <c r="A1236" s="552"/>
      <c r="B1236" s="553"/>
      <c r="C1236" s="1243" t="s">
        <v>1267</v>
      </c>
      <c r="D1236" s="1243"/>
      <c r="E1236" s="1243"/>
      <c r="F1236" s="1243"/>
      <c r="G1236" s="1243"/>
      <c r="H1236" s="1243"/>
      <c r="I1236" s="1243"/>
      <c r="J1236" s="1243"/>
      <c r="K1236" s="1243"/>
      <c r="L1236" s="1243"/>
      <c r="M1236" s="1243"/>
      <c r="N1236" s="1243"/>
      <c r="O1236" s="1243"/>
      <c r="P1236" s="582">
        <v>294504.55</v>
      </c>
    </row>
    <row r="1237" spans="1:16" x14ac:dyDescent="0.25">
      <c r="A1237" s="552"/>
      <c r="B1237" s="553"/>
      <c r="C1237" s="1243" t="s">
        <v>1268</v>
      </c>
      <c r="D1237" s="1243"/>
      <c r="E1237" s="1243"/>
      <c r="F1237" s="1243"/>
      <c r="G1237" s="1243"/>
      <c r="H1237" s="1243"/>
      <c r="I1237" s="1243"/>
      <c r="J1237" s="1243"/>
      <c r="K1237" s="1243"/>
      <c r="L1237" s="1243"/>
      <c r="M1237" s="1243"/>
      <c r="N1237" s="1243"/>
      <c r="O1237" s="1243"/>
      <c r="P1237" s="582">
        <v>268459.90999999997</v>
      </c>
    </row>
    <row r="1238" spans="1:16" x14ac:dyDescent="0.25">
      <c r="A1238" s="552"/>
      <c r="B1238" s="580"/>
      <c r="C1238" s="1246" t="s">
        <v>1879</v>
      </c>
      <c r="D1238" s="1246"/>
      <c r="E1238" s="1246"/>
      <c r="F1238" s="1246"/>
      <c r="G1238" s="1246"/>
      <c r="H1238" s="1246"/>
      <c r="I1238" s="1246"/>
      <c r="J1238" s="1246"/>
      <c r="K1238" s="1246"/>
      <c r="L1238" s="1246"/>
      <c r="M1238" s="1246"/>
      <c r="N1238" s="1246"/>
      <c r="O1238" s="1246"/>
      <c r="P1238" s="584">
        <v>5252363.3600000003</v>
      </c>
    </row>
    <row r="1239" spans="1:16" x14ac:dyDescent="0.25">
      <c r="A1239" s="552"/>
      <c r="B1239" s="553"/>
      <c r="C1239" s="1243" t="s">
        <v>1270</v>
      </c>
      <c r="D1239" s="1243"/>
      <c r="E1239" s="1243"/>
      <c r="F1239" s="1243"/>
      <c r="G1239" s="1243"/>
      <c r="H1239" s="1243"/>
      <c r="I1239" s="1243"/>
      <c r="J1239" s="1243"/>
      <c r="K1239" s="1243"/>
      <c r="L1239" s="1243"/>
      <c r="M1239" s="1243"/>
      <c r="N1239" s="1243"/>
      <c r="O1239" s="1243"/>
      <c r="P1239" s="583"/>
    </row>
    <row r="1240" spans="1:16" x14ac:dyDescent="0.25">
      <c r="A1240" s="552"/>
      <c r="B1240" s="553"/>
      <c r="C1240" s="1243" t="s">
        <v>1588</v>
      </c>
      <c r="D1240" s="1243"/>
      <c r="E1240" s="1243"/>
      <c r="F1240" s="1243"/>
      <c r="G1240" s="1243"/>
      <c r="H1240" s="1243"/>
      <c r="I1240" s="1243"/>
      <c r="J1240" s="1243"/>
      <c r="K1240" s="1243"/>
      <c r="L1240" s="1243"/>
      <c r="M1240" s="1243"/>
      <c r="N1240" s="1243"/>
      <c r="O1240" s="1243"/>
      <c r="P1240" s="582">
        <v>1625007.12</v>
      </c>
    </row>
    <row r="1241" spans="1:16" x14ac:dyDescent="0.25">
      <c r="A1241" s="552"/>
      <c r="B1241" s="553"/>
      <c r="C1241" s="1243" t="s">
        <v>1271</v>
      </c>
      <c r="D1241" s="1243"/>
      <c r="E1241" s="1243"/>
      <c r="F1241" s="1243"/>
      <c r="G1241" s="1243"/>
      <c r="H1241" s="1243"/>
      <c r="I1241" s="1243"/>
      <c r="J1241" s="1243"/>
      <c r="K1241" s="585" t="s">
        <v>1880</v>
      </c>
      <c r="L1241" s="586"/>
      <c r="M1241" s="586"/>
      <c r="O1241" s="586"/>
      <c r="P1241" s="587"/>
    </row>
    <row r="1242" spans="1:16" x14ac:dyDescent="0.25">
      <c r="A1242" s="552"/>
      <c r="B1242" s="553"/>
      <c r="C1242" s="1243" t="s">
        <v>1273</v>
      </c>
      <c r="D1242" s="1243"/>
      <c r="E1242" s="1243"/>
      <c r="F1242" s="1243"/>
      <c r="G1242" s="1243"/>
      <c r="H1242" s="1243"/>
      <c r="I1242" s="1243"/>
      <c r="J1242" s="1243"/>
      <c r="K1242" s="585" t="s">
        <v>1881</v>
      </c>
      <c r="L1242" s="586"/>
      <c r="M1242" s="586"/>
      <c r="O1242" s="586"/>
      <c r="P1242" s="587"/>
    </row>
    <row r="1243" spans="1:16" x14ac:dyDescent="0.25">
      <c r="A1243" s="1251" t="s">
        <v>1882</v>
      </c>
      <c r="B1243" s="1252"/>
      <c r="C1243" s="1252"/>
      <c r="D1243" s="1252"/>
      <c r="E1243" s="1252"/>
      <c r="F1243" s="1252"/>
      <c r="G1243" s="1252"/>
      <c r="H1243" s="1252"/>
      <c r="I1243" s="1252"/>
      <c r="J1243" s="1252"/>
      <c r="K1243" s="1252"/>
      <c r="L1243" s="1252"/>
      <c r="M1243" s="1252"/>
      <c r="N1243" s="1252"/>
      <c r="O1243" s="1252"/>
      <c r="P1243" s="1253"/>
    </row>
    <row r="1244" spans="1:16" x14ac:dyDescent="0.25">
      <c r="A1244" s="514" t="s">
        <v>1883</v>
      </c>
      <c r="B1244" s="515" t="s">
        <v>1884</v>
      </c>
      <c r="C1244" s="1249" t="s">
        <v>1885</v>
      </c>
      <c r="D1244" s="1249"/>
      <c r="E1244" s="1249"/>
      <c r="F1244" s="1249"/>
      <c r="G1244" s="1249"/>
      <c r="H1244" s="516" t="s">
        <v>909</v>
      </c>
      <c r="I1244" s="517">
        <v>19.616</v>
      </c>
      <c r="J1244" s="518">
        <v>1</v>
      </c>
      <c r="K1244" s="519">
        <v>19.616</v>
      </c>
      <c r="L1244" s="520"/>
      <c r="M1244" s="517"/>
      <c r="N1244" s="521"/>
      <c r="O1244" s="517"/>
      <c r="P1244" s="522"/>
    </row>
    <row r="1245" spans="1:16" x14ac:dyDescent="0.25">
      <c r="A1245" s="523"/>
      <c r="B1245" s="524" t="s">
        <v>23</v>
      </c>
      <c r="C1245" s="1247" t="s">
        <v>1203</v>
      </c>
      <c r="D1245" s="1247"/>
      <c r="E1245" s="1247"/>
      <c r="F1245" s="1247"/>
      <c r="G1245" s="1247"/>
      <c r="H1245" s="525" t="s">
        <v>1148</v>
      </c>
      <c r="I1245" s="526"/>
      <c r="J1245" s="526"/>
      <c r="K1245" s="537">
        <v>71.794560000000004</v>
      </c>
      <c r="L1245" s="528"/>
      <c r="M1245" s="526"/>
      <c r="N1245" s="528"/>
      <c r="O1245" s="526"/>
      <c r="P1245" s="529">
        <v>18688.12</v>
      </c>
    </row>
    <row r="1246" spans="1:16" x14ac:dyDescent="0.25">
      <c r="A1246" s="530"/>
      <c r="B1246" s="524" t="s">
        <v>1218</v>
      </c>
      <c r="C1246" s="1247" t="s">
        <v>1219</v>
      </c>
      <c r="D1246" s="1247"/>
      <c r="E1246" s="1247"/>
      <c r="F1246" s="1247"/>
      <c r="G1246" s="1247"/>
      <c r="H1246" s="525" t="s">
        <v>1148</v>
      </c>
      <c r="I1246" s="536">
        <v>3.66</v>
      </c>
      <c r="J1246" s="526"/>
      <c r="K1246" s="537">
        <v>71.794560000000004</v>
      </c>
      <c r="L1246" s="532"/>
      <c r="M1246" s="533"/>
      <c r="N1246" s="534">
        <v>260.3</v>
      </c>
      <c r="O1246" s="526"/>
      <c r="P1246" s="529">
        <v>18688.12</v>
      </c>
    </row>
    <row r="1247" spans="1:16" x14ac:dyDescent="0.25">
      <c r="A1247" s="523"/>
      <c r="B1247" s="524" t="s">
        <v>28</v>
      </c>
      <c r="C1247" s="1247" t="s">
        <v>132</v>
      </c>
      <c r="D1247" s="1247"/>
      <c r="E1247" s="1247"/>
      <c r="F1247" s="1247"/>
      <c r="G1247" s="1247"/>
      <c r="H1247" s="525"/>
      <c r="I1247" s="526"/>
      <c r="J1247" s="526"/>
      <c r="K1247" s="526"/>
      <c r="L1247" s="528"/>
      <c r="M1247" s="526"/>
      <c r="N1247" s="528"/>
      <c r="O1247" s="526"/>
      <c r="P1247" s="529">
        <v>28729.68</v>
      </c>
    </row>
    <row r="1248" spans="1:16" x14ac:dyDescent="0.25">
      <c r="A1248" s="523"/>
      <c r="B1248" s="524"/>
      <c r="C1248" s="1247" t="s">
        <v>1147</v>
      </c>
      <c r="D1248" s="1247"/>
      <c r="E1248" s="1247"/>
      <c r="F1248" s="1247"/>
      <c r="G1248" s="1247"/>
      <c r="H1248" s="525" t="s">
        <v>1148</v>
      </c>
      <c r="I1248" s="526"/>
      <c r="J1248" s="526"/>
      <c r="K1248" s="537">
        <v>40.016640000000002</v>
      </c>
      <c r="L1248" s="528"/>
      <c r="M1248" s="526"/>
      <c r="N1248" s="528"/>
      <c r="O1248" s="526"/>
      <c r="P1248" s="529">
        <v>13982.69</v>
      </c>
    </row>
    <row r="1249" spans="1:16" x14ac:dyDescent="0.25">
      <c r="A1249" s="530"/>
      <c r="B1249" s="524" t="s">
        <v>1886</v>
      </c>
      <c r="C1249" s="1247" t="s">
        <v>1887</v>
      </c>
      <c r="D1249" s="1247"/>
      <c r="E1249" s="1247"/>
      <c r="F1249" s="1247"/>
      <c r="G1249" s="1247"/>
      <c r="H1249" s="525" t="s">
        <v>1151</v>
      </c>
      <c r="I1249" s="536">
        <v>1.01</v>
      </c>
      <c r="J1249" s="526"/>
      <c r="K1249" s="537">
        <v>19.812159999999999</v>
      </c>
      <c r="L1249" s="538">
        <v>81.209999999999994</v>
      </c>
      <c r="M1249" s="539">
        <v>1.22</v>
      </c>
      <c r="N1249" s="534">
        <v>99.08</v>
      </c>
      <c r="O1249" s="526"/>
      <c r="P1249" s="529">
        <v>1962.99</v>
      </c>
    </row>
    <row r="1250" spans="1:16" x14ac:dyDescent="0.25">
      <c r="A1250" s="540"/>
      <c r="B1250" s="524" t="s">
        <v>1191</v>
      </c>
      <c r="C1250" s="1247" t="s">
        <v>1192</v>
      </c>
      <c r="D1250" s="1247"/>
      <c r="E1250" s="1247"/>
      <c r="F1250" s="1247"/>
      <c r="G1250" s="1247"/>
      <c r="H1250" s="525" t="s">
        <v>1148</v>
      </c>
      <c r="I1250" s="536">
        <v>1.01</v>
      </c>
      <c r="J1250" s="526"/>
      <c r="K1250" s="537">
        <v>19.812159999999999</v>
      </c>
      <c r="L1250" s="528"/>
      <c r="M1250" s="526"/>
      <c r="N1250" s="541">
        <v>373.94</v>
      </c>
      <c r="O1250" s="526"/>
      <c r="P1250" s="529">
        <v>7408.56</v>
      </c>
    </row>
    <row r="1251" spans="1:16" x14ac:dyDescent="0.25">
      <c r="A1251" s="530"/>
      <c r="B1251" s="524" t="s">
        <v>1206</v>
      </c>
      <c r="C1251" s="1247" t="s">
        <v>1207</v>
      </c>
      <c r="D1251" s="1247"/>
      <c r="E1251" s="1247"/>
      <c r="F1251" s="1247"/>
      <c r="G1251" s="1247"/>
      <c r="H1251" s="525" t="s">
        <v>1151</v>
      </c>
      <c r="I1251" s="536">
        <v>1.03</v>
      </c>
      <c r="J1251" s="526"/>
      <c r="K1251" s="537">
        <v>20.20448</v>
      </c>
      <c r="L1251" s="542">
        <v>1043.1400000000001</v>
      </c>
      <c r="M1251" s="539">
        <v>1.27</v>
      </c>
      <c r="N1251" s="534">
        <v>1324.79</v>
      </c>
      <c r="O1251" s="526"/>
      <c r="P1251" s="529">
        <v>26766.69</v>
      </c>
    </row>
    <row r="1252" spans="1:16" x14ac:dyDescent="0.25">
      <c r="A1252" s="540"/>
      <c r="B1252" s="524" t="s">
        <v>1208</v>
      </c>
      <c r="C1252" s="1247" t="s">
        <v>1209</v>
      </c>
      <c r="D1252" s="1247"/>
      <c r="E1252" s="1247"/>
      <c r="F1252" s="1247"/>
      <c r="G1252" s="1247"/>
      <c r="H1252" s="525" t="s">
        <v>1148</v>
      </c>
      <c r="I1252" s="536">
        <v>1.03</v>
      </c>
      <c r="J1252" s="526"/>
      <c r="K1252" s="537">
        <v>20.20448</v>
      </c>
      <c r="L1252" s="528"/>
      <c r="M1252" s="526"/>
      <c r="N1252" s="541">
        <v>325.38</v>
      </c>
      <c r="O1252" s="526"/>
      <c r="P1252" s="529">
        <v>6574.13</v>
      </c>
    </row>
    <row r="1253" spans="1:16" x14ac:dyDescent="0.25">
      <c r="A1253" s="544" t="s">
        <v>1239</v>
      </c>
      <c r="B1253" s="545" t="s">
        <v>1888</v>
      </c>
      <c r="C1253" s="1250" t="s">
        <v>1889</v>
      </c>
      <c r="D1253" s="1250"/>
      <c r="E1253" s="1250"/>
      <c r="F1253" s="1250"/>
      <c r="G1253" s="1250"/>
      <c r="H1253" s="546" t="s">
        <v>1244</v>
      </c>
      <c r="I1253" s="547">
        <v>42</v>
      </c>
      <c r="J1253" s="548"/>
      <c r="K1253" s="549">
        <v>823.87199999999996</v>
      </c>
      <c r="L1253" s="550"/>
      <c r="M1253" s="548"/>
      <c r="N1253" s="550"/>
      <c r="O1253" s="548"/>
      <c r="P1253" s="551"/>
    </row>
    <row r="1254" spans="1:16" x14ac:dyDescent="0.25">
      <c r="A1254" s="552"/>
      <c r="B1254" s="553"/>
      <c r="C1254" s="1248" t="s">
        <v>1154</v>
      </c>
      <c r="D1254" s="1248"/>
      <c r="E1254" s="1248"/>
      <c r="F1254" s="1248"/>
      <c r="G1254" s="1248"/>
      <c r="H1254" s="516"/>
      <c r="I1254" s="517"/>
      <c r="J1254" s="517"/>
      <c r="K1254" s="517"/>
      <c r="L1254" s="520"/>
      <c r="M1254" s="517"/>
      <c r="N1254" s="554"/>
      <c r="O1254" s="517"/>
      <c r="P1254" s="555">
        <v>61400.49</v>
      </c>
    </row>
    <row r="1255" spans="1:16" x14ac:dyDescent="0.25">
      <c r="A1255" s="540"/>
      <c r="B1255" s="524"/>
      <c r="C1255" s="1247" t="s">
        <v>1155</v>
      </c>
      <c r="D1255" s="1247"/>
      <c r="E1255" s="1247"/>
      <c r="F1255" s="1247"/>
      <c r="G1255" s="1247"/>
      <c r="H1255" s="525"/>
      <c r="I1255" s="526"/>
      <c r="J1255" s="526"/>
      <c r="K1255" s="526"/>
      <c r="L1255" s="528"/>
      <c r="M1255" s="526"/>
      <c r="N1255" s="528"/>
      <c r="O1255" s="526"/>
      <c r="P1255" s="529">
        <v>32670.81</v>
      </c>
    </row>
    <row r="1256" spans="1:16" x14ac:dyDescent="0.25">
      <c r="A1256" s="540"/>
      <c r="B1256" s="524" t="s">
        <v>1295</v>
      </c>
      <c r="C1256" s="1247" t="s">
        <v>1296</v>
      </c>
      <c r="D1256" s="1247"/>
      <c r="E1256" s="1247"/>
      <c r="F1256" s="1247"/>
      <c r="G1256" s="1247"/>
      <c r="H1256" s="525" t="s">
        <v>1158</v>
      </c>
      <c r="I1256" s="543">
        <v>147</v>
      </c>
      <c r="J1256" s="526"/>
      <c r="K1256" s="543">
        <v>147</v>
      </c>
      <c r="L1256" s="528"/>
      <c r="M1256" s="526"/>
      <c r="N1256" s="528"/>
      <c r="O1256" s="526"/>
      <c r="P1256" s="529">
        <v>48026.09</v>
      </c>
    </row>
    <row r="1257" spans="1:16" x14ac:dyDescent="0.25">
      <c r="A1257" s="540"/>
      <c r="B1257" s="524" t="s">
        <v>1297</v>
      </c>
      <c r="C1257" s="1247" t="s">
        <v>1298</v>
      </c>
      <c r="D1257" s="1247"/>
      <c r="E1257" s="1247"/>
      <c r="F1257" s="1247"/>
      <c r="G1257" s="1247"/>
      <c r="H1257" s="525" t="s">
        <v>1158</v>
      </c>
      <c r="I1257" s="543">
        <v>134</v>
      </c>
      <c r="J1257" s="526"/>
      <c r="K1257" s="543">
        <v>134</v>
      </c>
      <c r="L1257" s="528"/>
      <c r="M1257" s="526"/>
      <c r="N1257" s="528"/>
      <c r="O1257" s="526"/>
      <c r="P1257" s="529">
        <v>43778.89</v>
      </c>
    </row>
    <row r="1258" spans="1:16" x14ac:dyDescent="0.25">
      <c r="A1258" s="556"/>
      <c r="B1258" s="557"/>
      <c r="C1258" s="1248" t="s">
        <v>1161</v>
      </c>
      <c r="D1258" s="1248"/>
      <c r="E1258" s="1248"/>
      <c r="F1258" s="1248"/>
      <c r="G1258" s="1248"/>
      <c r="H1258" s="516"/>
      <c r="I1258" s="517"/>
      <c r="J1258" s="517"/>
      <c r="K1258" s="517"/>
      <c r="L1258" s="520"/>
      <c r="M1258" s="517"/>
      <c r="N1258" s="554">
        <v>7810.23</v>
      </c>
      <c r="O1258" s="517"/>
      <c r="P1258" s="555">
        <v>153205.47</v>
      </c>
    </row>
    <row r="1259" spans="1:16" x14ac:dyDescent="0.25">
      <c r="A1259" s="558"/>
      <c r="B1259" s="559"/>
      <c r="C1259" s="559"/>
      <c r="D1259" s="559"/>
      <c r="E1259" s="559"/>
      <c r="F1259" s="559"/>
      <c r="G1259" s="559"/>
      <c r="H1259" s="560"/>
      <c r="I1259" s="561"/>
      <c r="J1259" s="561"/>
      <c r="K1259" s="561"/>
      <c r="L1259" s="562"/>
      <c r="M1259" s="561"/>
      <c r="N1259" s="562"/>
      <c r="O1259" s="561"/>
      <c r="P1259" s="563"/>
    </row>
    <row r="1260" spans="1:16" x14ac:dyDescent="0.25">
      <c r="A1260" s="514" t="s">
        <v>1890</v>
      </c>
      <c r="B1260" s="515" t="s">
        <v>1891</v>
      </c>
      <c r="C1260" s="1249" t="s">
        <v>1892</v>
      </c>
      <c r="D1260" s="1249"/>
      <c r="E1260" s="1249"/>
      <c r="F1260" s="1249"/>
      <c r="G1260" s="1249"/>
      <c r="H1260" s="516" t="s">
        <v>1244</v>
      </c>
      <c r="I1260" s="517">
        <v>823.87199999999996</v>
      </c>
      <c r="J1260" s="518">
        <v>1</v>
      </c>
      <c r="K1260" s="519">
        <v>823.87199999999996</v>
      </c>
      <c r="L1260" s="520"/>
      <c r="M1260" s="517"/>
      <c r="N1260" s="572">
        <v>152.59</v>
      </c>
      <c r="O1260" s="517"/>
      <c r="P1260" s="555">
        <v>125714.63</v>
      </c>
    </row>
    <row r="1261" spans="1:16" x14ac:dyDescent="0.25">
      <c r="A1261" s="540" t="s">
        <v>1890</v>
      </c>
      <c r="B1261" s="524" t="s">
        <v>1891</v>
      </c>
      <c r="C1261" s="1247" t="s">
        <v>1893</v>
      </c>
      <c r="D1261" s="1247"/>
      <c r="E1261" s="1247"/>
      <c r="F1261" s="1247"/>
      <c r="G1261" s="1247"/>
      <c r="H1261" s="525" t="s">
        <v>1244</v>
      </c>
      <c r="I1261" s="527">
        <v>823.87199999999996</v>
      </c>
      <c r="J1261" s="526"/>
      <c r="K1261" s="527">
        <v>823.87199999999996</v>
      </c>
      <c r="L1261" s="528"/>
      <c r="M1261" s="536">
        <v>1.29</v>
      </c>
      <c r="N1261" s="541">
        <v>152.59</v>
      </c>
      <c r="O1261" s="526"/>
      <c r="P1261" s="529">
        <v>125714.63</v>
      </c>
    </row>
    <row r="1262" spans="1:16" ht="22.5" x14ac:dyDescent="0.25">
      <c r="A1262" s="540" t="s">
        <v>1894</v>
      </c>
      <c r="B1262" s="524" t="s">
        <v>1895</v>
      </c>
      <c r="C1262" s="1247" t="s">
        <v>1303</v>
      </c>
      <c r="D1262" s="1247"/>
      <c r="E1262" s="1247"/>
      <c r="F1262" s="1247"/>
      <c r="G1262" s="1247"/>
      <c r="H1262" s="525" t="s">
        <v>1304</v>
      </c>
      <c r="I1262" s="526"/>
      <c r="J1262" s="526"/>
      <c r="K1262" s="535">
        <v>0.82389999999999997</v>
      </c>
      <c r="L1262" s="528"/>
      <c r="M1262" s="526"/>
      <c r="N1262" s="541">
        <v>155.02000000000001</v>
      </c>
      <c r="O1262" s="543">
        <v>-1</v>
      </c>
      <c r="P1262" s="573">
        <v>-127.72</v>
      </c>
    </row>
    <row r="1263" spans="1:16" ht="22.5" x14ac:dyDescent="0.25">
      <c r="A1263" s="540" t="s">
        <v>1896</v>
      </c>
      <c r="B1263" s="524" t="s">
        <v>1897</v>
      </c>
      <c r="C1263" s="1247" t="s">
        <v>1898</v>
      </c>
      <c r="D1263" s="1247"/>
      <c r="E1263" s="1247"/>
      <c r="F1263" s="1247"/>
      <c r="G1263" s="1247"/>
      <c r="H1263" s="525" t="s">
        <v>1304</v>
      </c>
      <c r="I1263" s="526"/>
      <c r="J1263" s="526"/>
      <c r="K1263" s="535">
        <v>0.82389999999999997</v>
      </c>
      <c r="L1263" s="528"/>
      <c r="M1263" s="526"/>
      <c r="N1263" s="541">
        <v>364.26</v>
      </c>
      <c r="O1263" s="526"/>
      <c r="P1263" s="573">
        <v>300.11</v>
      </c>
    </row>
    <row r="1264" spans="1:16" x14ac:dyDescent="0.25">
      <c r="A1264" s="556"/>
      <c r="B1264" s="557"/>
      <c r="C1264" s="1248" t="s">
        <v>1161</v>
      </c>
      <c r="D1264" s="1248"/>
      <c r="E1264" s="1248"/>
      <c r="F1264" s="1248"/>
      <c r="G1264" s="1248"/>
      <c r="H1264" s="516"/>
      <c r="I1264" s="517"/>
      <c r="J1264" s="517"/>
      <c r="K1264" s="517"/>
      <c r="L1264" s="520"/>
      <c r="M1264" s="517"/>
      <c r="N1264" s="520"/>
      <c r="O1264" s="517"/>
      <c r="P1264" s="555">
        <v>125887.02</v>
      </c>
    </row>
    <row r="1265" spans="1:16" x14ac:dyDescent="0.25">
      <c r="A1265" s="558"/>
      <c r="B1265" s="559"/>
      <c r="C1265" s="559"/>
      <c r="D1265" s="559"/>
      <c r="E1265" s="559"/>
      <c r="F1265" s="559"/>
      <c r="G1265" s="559"/>
      <c r="H1265" s="560"/>
      <c r="I1265" s="561"/>
      <c r="J1265" s="561"/>
      <c r="K1265" s="561"/>
      <c r="L1265" s="562"/>
      <c r="M1265" s="561"/>
      <c r="N1265" s="562"/>
      <c r="O1265" s="561"/>
      <c r="P1265" s="563"/>
    </row>
    <row r="1266" spans="1:16" x14ac:dyDescent="0.25">
      <c r="A1266" s="514" t="s">
        <v>1899</v>
      </c>
      <c r="B1266" s="515" t="s">
        <v>1900</v>
      </c>
      <c r="C1266" s="1249" t="s">
        <v>1901</v>
      </c>
      <c r="D1266" s="1249"/>
      <c r="E1266" s="1249"/>
      <c r="F1266" s="1249"/>
      <c r="G1266" s="1249"/>
      <c r="H1266" s="516" t="s">
        <v>909</v>
      </c>
      <c r="I1266" s="517">
        <v>0.84699999999999998</v>
      </c>
      <c r="J1266" s="518">
        <v>1</v>
      </c>
      <c r="K1266" s="519">
        <v>0.84699999999999998</v>
      </c>
      <c r="L1266" s="520"/>
      <c r="M1266" s="517"/>
      <c r="N1266" s="521"/>
      <c r="O1266" s="517"/>
      <c r="P1266" s="522"/>
    </row>
    <row r="1267" spans="1:16" x14ac:dyDescent="0.25">
      <c r="A1267" s="523"/>
      <c r="B1267" s="524" t="s">
        <v>23</v>
      </c>
      <c r="C1267" s="1247" t="s">
        <v>1203</v>
      </c>
      <c r="D1267" s="1247"/>
      <c r="E1267" s="1247"/>
      <c r="F1267" s="1247"/>
      <c r="G1267" s="1247"/>
      <c r="H1267" s="525" t="s">
        <v>1148</v>
      </c>
      <c r="I1267" s="526"/>
      <c r="J1267" s="526"/>
      <c r="K1267" s="537">
        <v>3.1000200000000002</v>
      </c>
      <c r="L1267" s="528"/>
      <c r="M1267" s="526"/>
      <c r="N1267" s="528"/>
      <c r="O1267" s="526"/>
      <c r="P1267" s="573">
        <v>806.94</v>
      </c>
    </row>
    <row r="1268" spans="1:16" x14ac:dyDescent="0.25">
      <c r="A1268" s="530"/>
      <c r="B1268" s="524" t="s">
        <v>1218</v>
      </c>
      <c r="C1268" s="1247" t="s">
        <v>1219</v>
      </c>
      <c r="D1268" s="1247"/>
      <c r="E1268" s="1247"/>
      <c r="F1268" s="1247"/>
      <c r="G1268" s="1247"/>
      <c r="H1268" s="525" t="s">
        <v>1148</v>
      </c>
      <c r="I1268" s="536">
        <v>3.66</v>
      </c>
      <c r="J1268" s="526"/>
      <c r="K1268" s="537">
        <v>3.1000200000000002</v>
      </c>
      <c r="L1268" s="532"/>
      <c r="M1268" s="533"/>
      <c r="N1268" s="534">
        <v>260.3</v>
      </c>
      <c r="O1268" s="526"/>
      <c r="P1268" s="529">
        <v>806.94</v>
      </c>
    </row>
    <row r="1269" spans="1:16" x14ac:dyDescent="0.25">
      <c r="A1269" s="523"/>
      <c r="B1269" s="524" t="s">
        <v>28</v>
      </c>
      <c r="C1269" s="1247" t="s">
        <v>132</v>
      </c>
      <c r="D1269" s="1247"/>
      <c r="E1269" s="1247"/>
      <c r="F1269" s="1247"/>
      <c r="G1269" s="1247"/>
      <c r="H1269" s="525"/>
      <c r="I1269" s="526"/>
      <c r="J1269" s="526"/>
      <c r="K1269" s="526"/>
      <c r="L1269" s="528"/>
      <c r="M1269" s="526"/>
      <c r="N1269" s="528"/>
      <c r="O1269" s="526"/>
      <c r="P1269" s="529">
        <v>1240.52</v>
      </c>
    </row>
    <row r="1270" spans="1:16" x14ac:dyDescent="0.25">
      <c r="A1270" s="523"/>
      <c r="B1270" s="524"/>
      <c r="C1270" s="1247" t="s">
        <v>1147</v>
      </c>
      <c r="D1270" s="1247"/>
      <c r="E1270" s="1247"/>
      <c r="F1270" s="1247"/>
      <c r="G1270" s="1247"/>
      <c r="H1270" s="525" t="s">
        <v>1148</v>
      </c>
      <c r="I1270" s="526"/>
      <c r="J1270" s="526"/>
      <c r="K1270" s="537">
        <v>1.7278800000000001</v>
      </c>
      <c r="L1270" s="528"/>
      <c r="M1270" s="526"/>
      <c r="N1270" s="528"/>
      <c r="O1270" s="526"/>
      <c r="P1270" s="573">
        <v>603.75</v>
      </c>
    </row>
    <row r="1271" spans="1:16" x14ac:dyDescent="0.25">
      <c r="A1271" s="530"/>
      <c r="B1271" s="524" t="s">
        <v>1886</v>
      </c>
      <c r="C1271" s="1247" t="s">
        <v>1887</v>
      </c>
      <c r="D1271" s="1247"/>
      <c r="E1271" s="1247"/>
      <c r="F1271" s="1247"/>
      <c r="G1271" s="1247"/>
      <c r="H1271" s="525" t="s">
        <v>1151</v>
      </c>
      <c r="I1271" s="536">
        <v>1.01</v>
      </c>
      <c r="J1271" s="526"/>
      <c r="K1271" s="537">
        <v>0.85546999999999995</v>
      </c>
      <c r="L1271" s="538">
        <v>81.209999999999994</v>
      </c>
      <c r="M1271" s="539">
        <v>1.22</v>
      </c>
      <c r="N1271" s="534">
        <v>99.08</v>
      </c>
      <c r="O1271" s="526"/>
      <c r="P1271" s="529">
        <v>84.76</v>
      </c>
    </row>
    <row r="1272" spans="1:16" x14ac:dyDescent="0.25">
      <c r="A1272" s="540"/>
      <c r="B1272" s="524" t="s">
        <v>1191</v>
      </c>
      <c r="C1272" s="1247" t="s">
        <v>1192</v>
      </c>
      <c r="D1272" s="1247"/>
      <c r="E1272" s="1247"/>
      <c r="F1272" s="1247"/>
      <c r="G1272" s="1247"/>
      <c r="H1272" s="525" t="s">
        <v>1148</v>
      </c>
      <c r="I1272" s="536">
        <v>1.01</v>
      </c>
      <c r="J1272" s="526"/>
      <c r="K1272" s="537">
        <v>0.85546999999999995</v>
      </c>
      <c r="L1272" s="528"/>
      <c r="M1272" s="526"/>
      <c r="N1272" s="541">
        <v>373.94</v>
      </c>
      <c r="O1272" s="526"/>
      <c r="P1272" s="573">
        <v>319.89</v>
      </c>
    </row>
    <row r="1273" spans="1:16" x14ac:dyDescent="0.25">
      <c r="A1273" s="530"/>
      <c r="B1273" s="524" t="s">
        <v>1206</v>
      </c>
      <c r="C1273" s="1247" t="s">
        <v>1207</v>
      </c>
      <c r="D1273" s="1247"/>
      <c r="E1273" s="1247"/>
      <c r="F1273" s="1247"/>
      <c r="G1273" s="1247"/>
      <c r="H1273" s="525" t="s">
        <v>1151</v>
      </c>
      <c r="I1273" s="536">
        <v>1.03</v>
      </c>
      <c r="J1273" s="526"/>
      <c r="K1273" s="537">
        <v>0.87241000000000002</v>
      </c>
      <c r="L1273" s="542">
        <v>1043.1400000000001</v>
      </c>
      <c r="M1273" s="539">
        <v>1.27</v>
      </c>
      <c r="N1273" s="534">
        <v>1324.79</v>
      </c>
      <c r="O1273" s="526"/>
      <c r="P1273" s="529">
        <v>1155.76</v>
      </c>
    </row>
    <row r="1274" spans="1:16" x14ac:dyDescent="0.25">
      <c r="A1274" s="540"/>
      <c r="B1274" s="524" t="s">
        <v>1208</v>
      </c>
      <c r="C1274" s="1247" t="s">
        <v>1209</v>
      </c>
      <c r="D1274" s="1247"/>
      <c r="E1274" s="1247"/>
      <c r="F1274" s="1247"/>
      <c r="G1274" s="1247"/>
      <c r="H1274" s="525" t="s">
        <v>1148</v>
      </c>
      <c r="I1274" s="536">
        <v>1.03</v>
      </c>
      <c r="J1274" s="526"/>
      <c r="K1274" s="537">
        <v>0.87241000000000002</v>
      </c>
      <c r="L1274" s="528"/>
      <c r="M1274" s="526"/>
      <c r="N1274" s="541">
        <v>325.38</v>
      </c>
      <c r="O1274" s="526"/>
      <c r="P1274" s="573">
        <v>283.86</v>
      </c>
    </row>
    <row r="1275" spans="1:16" x14ac:dyDescent="0.25">
      <c r="A1275" s="544" t="s">
        <v>1239</v>
      </c>
      <c r="B1275" s="545" t="s">
        <v>1888</v>
      </c>
      <c r="C1275" s="1250" t="s">
        <v>1889</v>
      </c>
      <c r="D1275" s="1250"/>
      <c r="E1275" s="1250"/>
      <c r="F1275" s="1250"/>
      <c r="G1275" s="1250"/>
      <c r="H1275" s="546" t="s">
        <v>1244</v>
      </c>
      <c r="I1275" s="566">
        <v>10.5</v>
      </c>
      <c r="J1275" s="548"/>
      <c r="K1275" s="567">
        <v>8.8934999999999995</v>
      </c>
      <c r="L1275" s="550"/>
      <c r="M1275" s="548"/>
      <c r="N1275" s="550"/>
      <c r="O1275" s="548"/>
      <c r="P1275" s="551"/>
    </row>
    <row r="1276" spans="1:16" x14ac:dyDescent="0.25">
      <c r="A1276" s="552"/>
      <c r="B1276" s="553"/>
      <c r="C1276" s="1248" t="s">
        <v>1154</v>
      </c>
      <c r="D1276" s="1248"/>
      <c r="E1276" s="1248"/>
      <c r="F1276" s="1248"/>
      <c r="G1276" s="1248"/>
      <c r="H1276" s="516"/>
      <c r="I1276" s="517"/>
      <c r="J1276" s="517"/>
      <c r="K1276" s="517"/>
      <c r="L1276" s="520"/>
      <c r="M1276" s="517"/>
      <c r="N1276" s="554"/>
      <c r="O1276" s="517"/>
      <c r="P1276" s="555">
        <v>2651.21</v>
      </c>
    </row>
    <row r="1277" spans="1:16" x14ac:dyDescent="0.25">
      <c r="A1277" s="540"/>
      <c r="B1277" s="524"/>
      <c r="C1277" s="1247" t="s">
        <v>1155</v>
      </c>
      <c r="D1277" s="1247"/>
      <c r="E1277" s="1247"/>
      <c r="F1277" s="1247"/>
      <c r="G1277" s="1247"/>
      <c r="H1277" s="525"/>
      <c r="I1277" s="526"/>
      <c r="J1277" s="526"/>
      <c r="K1277" s="526"/>
      <c r="L1277" s="528"/>
      <c r="M1277" s="526"/>
      <c r="N1277" s="528"/>
      <c r="O1277" s="526"/>
      <c r="P1277" s="529">
        <v>1410.69</v>
      </c>
    </row>
    <row r="1278" spans="1:16" x14ac:dyDescent="0.25">
      <c r="A1278" s="540"/>
      <c r="B1278" s="524" t="s">
        <v>1295</v>
      </c>
      <c r="C1278" s="1247" t="s">
        <v>1296</v>
      </c>
      <c r="D1278" s="1247"/>
      <c r="E1278" s="1247"/>
      <c r="F1278" s="1247"/>
      <c r="G1278" s="1247"/>
      <c r="H1278" s="525" t="s">
        <v>1158</v>
      </c>
      <c r="I1278" s="543">
        <v>147</v>
      </c>
      <c r="J1278" s="526"/>
      <c r="K1278" s="543">
        <v>147</v>
      </c>
      <c r="L1278" s="528"/>
      <c r="M1278" s="526"/>
      <c r="N1278" s="528"/>
      <c r="O1278" s="526"/>
      <c r="P1278" s="529">
        <v>2073.71</v>
      </c>
    </row>
    <row r="1279" spans="1:16" x14ac:dyDescent="0.25">
      <c r="A1279" s="540"/>
      <c r="B1279" s="524" t="s">
        <v>1297</v>
      </c>
      <c r="C1279" s="1247" t="s">
        <v>1298</v>
      </c>
      <c r="D1279" s="1247"/>
      <c r="E1279" s="1247"/>
      <c r="F1279" s="1247"/>
      <c r="G1279" s="1247"/>
      <c r="H1279" s="525" t="s">
        <v>1158</v>
      </c>
      <c r="I1279" s="543">
        <v>134</v>
      </c>
      <c r="J1279" s="526"/>
      <c r="K1279" s="543">
        <v>134</v>
      </c>
      <c r="L1279" s="528"/>
      <c r="M1279" s="526"/>
      <c r="N1279" s="528"/>
      <c r="O1279" s="526"/>
      <c r="P1279" s="529">
        <v>1890.32</v>
      </c>
    </row>
    <row r="1280" spans="1:16" x14ac:dyDescent="0.25">
      <c r="A1280" s="556"/>
      <c r="B1280" s="557"/>
      <c r="C1280" s="1248" t="s">
        <v>1161</v>
      </c>
      <c r="D1280" s="1248"/>
      <c r="E1280" s="1248"/>
      <c r="F1280" s="1248"/>
      <c r="G1280" s="1248"/>
      <c r="H1280" s="516"/>
      <c r="I1280" s="517"/>
      <c r="J1280" s="517"/>
      <c r="K1280" s="517"/>
      <c r="L1280" s="520"/>
      <c r="M1280" s="517"/>
      <c r="N1280" s="554">
        <v>7810.2</v>
      </c>
      <c r="O1280" s="517"/>
      <c r="P1280" s="555">
        <v>6615.24</v>
      </c>
    </row>
    <row r="1281" spans="1:16" x14ac:dyDescent="0.25">
      <c r="A1281" s="558"/>
      <c r="B1281" s="559"/>
      <c r="C1281" s="559"/>
      <c r="D1281" s="559"/>
      <c r="E1281" s="559"/>
      <c r="F1281" s="559"/>
      <c r="G1281" s="559"/>
      <c r="H1281" s="560"/>
      <c r="I1281" s="561"/>
      <c r="J1281" s="561"/>
      <c r="K1281" s="561"/>
      <c r="L1281" s="562"/>
      <c r="M1281" s="561"/>
      <c r="N1281" s="562"/>
      <c r="O1281" s="561"/>
      <c r="P1281" s="563"/>
    </row>
    <row r="1282" spans="1:16" x14ac:dyDescent="0.25">
      <c r="A1282" s="514" t="s">
        <v>1902</v>
      </c>
      <c r="B1282" s="515" t="s">
        <v>1891</v>
      </c>
      <c r="C1282" s="1249" t="s">
        <v>1892</v>
      </c>
      <c r="D1282" s="1249"/>
      <c r="E1282" s="1249"/>
      <c r="F1282" s="1249"/>
      <c r="G1282" s="1249"/>
      <c r="H1282" s="516" t="s">
        <v>1244</v>
      </c>
      <c r="I1282" s="517">
        <v>8.8934999999999995</v>
      </c>
      <c r="J1282" s="518">
        <v>1</v>
      </c>
      <c r="K1282" s="568">
        <v>8.8934999999999995</v>
      </c>
      <c r="L1282" s="520"/>
      <c r="M1282" s="517"/>
      <c r="N1282" s="572">
        <v>152.59</v>
      </c>
      <c r="O1282" s="517"/>
      <c r="P1282" s="555">
        <v>1357.06</v>
      </c>
    </row>
    <row r="1283" spans="1:16" x14ac:dyDescent="0.25">
      <c r="A1283" s="540" t="s">
        <v>1902</v>
      </c>
      <c r="B1283" s="524" t="s">
        <v>1891</v>
      </c>
      <c r="C1283" s="1247" t="s">
        <v>1893</v>
      </c>
      <c r="D1283" s="1247"/>
      <c r="E1283" s="1247"/>
      <c r="F1283" s="1247"/>
      <c r="G1283" s="1247"/>
      <c r="H1283" s="525" t="s">
        <v>1244</v>
      </c>
      <c r="I1283" s="535">
        <v>8.8934999999999995</v>
      </c>
      <c r="J1283" s="526"/>
      <c r="K1283" s="535">
        <v>8.8934999999999995</v>
      </c>
      <c r="L1283" s="528"/>
      <c r="M1283" s="536">
        <v>1.29</v>
      </c>
      <c r="N1283" s="541">
        <v>152.59</v>
      </c>
      <c r="O1283" s="526"/>
      <c r="P1283" s="529">
        <v>1357.06</v>
      </c>
    </row>
    <row r="1284" spans="1:16" ht="22.5" x14ac:dyDescent="0.25">
      <c r="A1284" s="540" t="s">
        <v>1903</v>
      </c>
      <c r="B1284" s="524" t="s">
        <v>1895</v>
      </c>
      <c r="C1284" s="1247" t="s">
        <v>1303</v>
      </c>
      <c r="D1284" s="1247"/>
      <c r="E1284" s="1247"/>
      <c r="F1284" s="1247"/>
      <c r="G1284" s="1247"/>
      <c r="H1284" s="525" t="s">
        <v>1304</v>
      </c>
      <c r="I1284" s="526"/>
      <c r="J1284" s="526"/>
      <c r="K1284" s="535">
        <v>8.8999999999999999E-3</v>
      </c>
      <c r="L1284" s="528"/>
      <c r="M1284" s="526"/>
      <c r="N1284" s="541">
        <v>155.02000000000001</v>
      </c>
      <c r="O1284" s="543">
        <v>-1</v>
      </c>
      <c r="P1284" s="573">
        <v>-1.38</v>
      </c>
    </row>
    <row r="1285" spans="1:16" ht="22.5" x14ac:dyDescent="0.25">
      <c r="A1285" s="540" t="s">
        <v>1904</v>
      </c>
      <c r="B1285" s="524" t="s">
        <v>1897</v>
      </c>
      <c r="C1285" s="1247" t="s">
        <v>1898</v>
      </c>
      <c r="D1285" s="1247"/>
      <c r="E1285" s="1247"/>
      <c r="F1285" s="1247"/>
      <c r="G1285" s="1247"/>
      <c r="H1285" s="525" t="s">
        <v>1304</v>
      </c>
      <c r="I1285" s="526"/>
      <c r="J1285" s="526"/>
      <c r="K1285" s="535">
        <v>8.8999999999999999E-3</v>
      </c>
      <c r="L1285" s="528"/>
      <c r="M1285" s="526"/>
      <c r="N1285" s="541">
        <v>364.26</v>
      </c>
      <c r="O1285" s="526"/>
      <c r="P1285" s="573">
        <v>3.24</v>
      </c>
    </row>
    <row r="1286" spans="1:16" x14ac:dyDescent="0.25">
      <c r="A1286" s="556"/>
      <c r="B1286" s="557"/>
      <c r="C1286" s="1248" t="s">
        <v>1161</v>
      </c>
      <c r="D1286" s="1248"/>
      <c r="E1286" s="1248"/>
      <c r="F1286" s="1248"/>
      <c r="G1286" s="1248"/>
      <c r="H1286" s="516"/>
      <c r="I1286" s="517"/>
      <c r="J1286" s="517"/>
      <c r="K1286" s="517"/>
      <c r="L1286" s="520"/>
      <c r="M1286" s="517"/>
      <c r="N1286" s="520"/>
      <c r="O1286" s="517"/>
      <c r="P1286" s="555">
        <v>1358.92</v>
      </c>
    </row>
    <row r="1287" spans="1:16" x14ac:dyDescent="0.25">
      <c r="A1287" s="558"/>
      <c r="B1287" s="559"/>
      <c r="C1287" s="559"/>
      <c r="D1287" s="559"/>
      <c r="E1287" s="559"/>
      <c r="F1287" s="559"/>
      <c r="G1287" s="559"/>
      <c r="H1287" s="560"/>
      <c r="I1287" s="561"/>
      <c r="J1287" s="561"/>
      <c r="K1287" s="561"/>
      <c r="L1287" s="562"/>
      <c r="M1287" s="561"/>
      <c r="N1287" s="562"/>
      <c r="O1287" s="561"/>
      <c r="P1287" s="563"/>
    </row>
    <row r="1288" spans="1:16" x14ac:dyDescent="0.25">
      <c r="A1288" s="514" t="s">
        <v>1905</v>
      </c>
      <c r="B1288" s="515" t="s">
        <v>1906</v>
      </c>
      <c r="C1288" s="1249" t="s">
        <v>1907</v>
      </c>
      <c r="D1288" s="1249"/>
      <c r="E1288" s="1249"/>
      <c r="F1288" s="1249"/>
      <c r="G1288" s="1249"/>
      <c r="H1288" s="516" t="s">
        <v>909</v>
      </c>
      <c r="I1288" s="517">
        <v>0.1</v>
      </c>
      <c r="J1288" s="518">
        <v>1</v>
      </c>
      <c r="K1288" s="571">
        <v>0.1</v>
      </c>
      <c r="L1288" s="520"/>
      <c r="M1288" s="517"/>
      <c r="N1288" s="521"/>
      <c r="O1288" s="517"/>
      <c r="P1288" s="522"/>
    </row>
    <row r="1289" spans="1:16" x14ac:dyDescent="0.25">
      <c r="A1289" s="523"/>
      <c r="B1289" s="524" t="s">
        <v>23</v>
      </c>
      <c r="C1289" s="1247" t="s">
        <v>1203</v>
      </c>
      <c r="D1289" s="1247"/>
      <c r="E1289" s="1247"/>
      <c r="F1289" s="1247"/>
      <c r="G1289" s="1247"/>
      <c r="H1289" s="525" t="s">
        <v>1148</v>
      </c>
      <c r="I1289" s="526"/>
      <c r="J1289" s="526"/>
      <c r="K1289" s="527">
        <v>0.36599999999999999</v>
      </c>
      <c r="L1289" s="528"/>
      <c r="M1289" s="526"/>
      <c r="N1289" s="528"/>
      <c r="O1289" s="526"/>
      <c r="P1289" s="573">
        <v>95.27</v>
      </c>
    </row>
    <row r="1290" spans="1:16" x14ac:dyDescent="0.25">
      <c r="A1290" s="530"/>
      <c r="B1290" s="524" t="s">
        <v>1218</v>
      </c>
      <c r="C1290" s="1247" t="s">
        <v>1219</v>
      </c>
      <c r="D1290" s="1247"/>
      <c r="E1290" s="1247"/>
      <c r="F1290" s="1247"/>
      <c r="G1290" s="1247"/>
      <c r="H1290" s="525" t="s">
        <v>1148</v>
      </c>
      <c r="I1290" s="536">
        <v>3.66</v>
      </c>
      <c r="J1290" s="526"/>
      <c r="K1290" s="527">
        <v>0.36599999999999999</v>
      </c>
      <c r="L1290" s="532"/>
      <c r="M1290" s="533"/>
      <c r="N1290" s="534">
        <v>260.3</v>
      </c>
      <c r="O1290" s="526"/>
      <c r="P1290" s="529">
        <v>95.27</v>
      </c>
    </row>
    <row r="1291" spans="1:16" x14ac:dyDescent="0.25">
      <c r="A1291" s="523"/>
      <c r="B1291" s="524" t="s">
        <v>28</v>
      </c>
      <c r="C1291" s="1247" t="s">
        <v>132</v>
      </c>
      <c r="D1291" s="1247"/>
      <c r="E1291" s="1247"/>
      <c r="F1291" s="1247"/>
      <c r="G1291" s="1247"/>
      <c r="H1291" s="525"/>
      <c r="I1291" s="526"/>
      <c r="J1291" s="526"/>
      <c r="K1291" s="526"/>
      <c r="L1291" s="528"/>
      <c r="M1291" s="526"/>
      <c r="N1291" s="528"/>
      <c r="O1291" s="526"/>
      <c r="P1291" s="573">
        <v>146.46</v>
      </c>
    </row>
    <row r="1292" spans="1:16" x14ac:dyDescent="0.25">
      <c r="A1292" s="523"/>
      <c r="B1292" s="524"/>
      <c r="C1292" s="1247" t="s">
        <v>1147</v>
      </c>
      <c r="D1292" s="1247"/>
      <c r="E1292" s="1247"/>
      <c r="F1292" s="1247"/>
      <c r="G1292" s="1247"/>
      <c r="H1292" s="525" t="s">
        <v>1148</v>
      </c>
      <c r="I1292" s="526"/>
      <c r="J1292" s="526"/>
      <c r="K1292" s="527">
        <v>0.20399999999999999</v>
      </c>
      <c r="L1292" s="528"/>
      <c r="M1292" s="526"/>
      <c r="N1292" s="528"/>
      <c r="O1292" s="526"/>
      <c r="P1292" s="573">
        <v>71.28</v>
      </c>
    </row>
    <row r="1293" spans="1:16" x14ac:dyDescent="0.25">
      <c r="A1293" s="530"/>
      <c r="B1293" s="524" t="s">
        <v>1886</v>
      </c>
      <c r="C1293" s="1247" t="s">
        <v>1887</v>
      </c>
      <c r="D1293" s="1247"/>
      <c r="E1293" s="1247"/>
      <c r="F1293" s="1247"/>
      <c r="G1293" s="1247"/>
      <c r="H1293" s="525" t="s">
        <v>1151</v>
      </c>
      <c r="I1293" s="536">
        <v>1.01</v>
      </c>
      <c r="J1293" s="526"/>
      <c r="K1293" s="527">
        <v>0.10100000000000001</v>
      </c>
      <c r="L1293" s="538">
        <v>81.209999999999994</v>
      </c>
      <c r="M1293" s="539">
        <v>1.22</v>
      </c>
      <c r="N1293" s="534">
        <v>99.08</v>
      </c>
      <c r="O1293" s="526"/>
      <c r="P1293" s="529">
        <v>10.01</v>
      </c>
    </row>
    <row r="1294" spans="1:16" x14ac:dyDescent="0.25">
      <c r="A1294" s="540"/>
      <c r="B1294" s="524" t="s">
        <v>1191</v>
      </c>
      <c r="C1294" s="1247" t="s">
        <v>1192</v>
      </c>
      <c r="D1294" s="1247"/>
      <c r="E1294" s="1247"/>
      <c r="F1294" s="1247"/>
      <c r="G1294" s="1247"/>
      <c r="H1294" s="525" t="s">
        <v>1148</v>
      </c>
      <c r="I1294" s="536">
        <v>1.01</v>
      </c>
      <c r="J1294" s="526"/>
      <c r="K1294" s="527">
        <v>0.10100000000000001</v>
      </c>
      <c r="L1294" s="528"/>
      <c r="M1294" s="526"/>
      <c r="N1294" s="541">
        <v>373.94</v>
      </c>
      <c r="O1294" s="526"/>
      <c r="P1294" s="573">
        <v>37.770000000000003</v>
      </c>
    </row>
    <row r="1295" spans="1:16" x14ac:dyDescent="0.25">
      <c r="A1295" s="530"/>
      <c r="B1295" s="524" t="s">
        <v>1206</v>
      </c>
      <c r="C1295" s="1247" t="s">
        <v>1207</v>
      </c>
      <c r="D1295" s="1247"/>
      <c r="E1295" s="1247"/>
      <c r="F1295" s="1247"/>
      <c r="G1295" s="1247"/>
      <c r="H1295" s="525" t="s">
        <v>1151</v>
      </c>
      <c r="I1295" s="536">
        <v>1.03</v>
      </c>
      <c r="J1295" s="526"/>
      <c r="K1295" s="527">
        <v>0.10299999999999999</v>
      </c>
      <c r="L1295" s="542">
        <v>1043.1400000000001</v>
      </c>
      <c r="M1295" s="539">
        <v>1.27</v>
      </c>
      <c r="N1295" s="534">
        <v>1324.79</v>
      </c>
      <c r="O1295" s="526"/>
      <c r="P1295" s="529">
        <v>136.44999999999999</v>
      </c>
    </row>
    <row r="1296" spans="1:16" x14ac:dyDescent="0.25">
      <c r="A1296" s="540"/>
      <c r="B1296" s="524" t="s">
        <v>1208</v>
      </c>
      <c r="C1296" s="1247" t="s">
        <v>1209</v>
      </c>
      <c r="D1296" s="1247"/>
      <c r="E1296" s="1247"/>
      <c r="F1296" s="1247"/>
      <c r="G1296" s="1247"/>
      <c r="H1296" s="525" t="s">
        <v>1148</v>
      </c>
      <c r="I1296" s="536">
        <v>1.03</v>
      </c>
      <c r="J1296" s="526"/>
      <c r="K1296" s="527">
        <v>0.10299999999999999</v>
      </c>
      <c r="L1296" s="528"/>
      <c r="M1296" s="526"/>
      <c r="N1296" s="541">
        <v>325.38</v>
      </c>
      <c r="O1296" s="526"/>
      <c r="P1296" s="573">
        <v>33.51</v>
      </c>
    </row>
    <row r="1297" spans="1:16" x14ac:dyDescent="0.25">
      <c r="A1297" s="544" t="s">
        <v>1239</v>
      </c>
      <c r="B1297" s="545" t="s">
        <v>1888</v>
      </c>
      <c r="C1297" s="1250" t="s">
        <v>1889</v>
      </c>
      <c r="D1297" s="1250"/>
      <c r="E1297" s="1250"/>
      <c r="F1297" s="1250"/>
      <c r="G1297" s="1250"/>
      <c r="H1297" s="546" t="s">
        <v>1244</v>
      </c>
      <c r="I1297" s="566">
        <v>31.5</v>
      </c>
      <c r="J1297" s="548"/>
      <c r="K1297" s="589">
        <v>3.15</v>
      </c>
      <c r="L1297" s="550"/>
      <c r="M1297" s="548"/>
      <c r="N1297" s="550"/>
      <c r="O1297" s="548"/>
      <c r="P1297" s="551"/>
    </row>
    <row r="1298" spans="1:16" x14ac:dyDescent="0.25">
      <c r="A1298" s="552"/>
      <c r="B1298" s="553"/>
      <c r="C1298" s="1248" t="s">
        <v>1154</v>
      </c>
      <c r="D1298" s="1248"/>
      <c r="E1298" s="1248"/>
      <c r="F1298" s="1248"/>
      <c r="G1298" s="1248"/>
      <c r="H1298" s="516"/>
      <c r="I1298" s="517"/>
      <c r="J1298" s="517"/>
      <c r="K1298" s="517"/>
      <c r="L1298" s="520"/>
      <c r="M1298" s="517"/>
      <c r="N1298" s="554"/>
      <c r="O1298" s="517"/>
      <c r="P1298" s="555">
        <v>313.01</v>
      </c>
    </row>
    <row r="1299" spans="1:16" x14ac:dyDescent="0.25">
      <c r="A1299" s="540"/>
      <c r="B1299" s="524"/>
      <c r="C1299" s="1247" t="s">
        <v>1155</v>
      </c>
      <c r="D1299" s="1247"/>
      <c r="E1299" s="1247"/>
      <c r="F1299" s="1247"/>
      <c r="G1299" s="1247"/>
      <c r="H1299" s="525"/>
      <c r="I1299" s="526"/>
      <c r="J1299" s="526"/>
      <c r="K1299" s="526"/>
      <c r="L1299" s="528"/>
      <c r="M1299" s="526"/>
      <c r="N1299" s="528"/>
      <c r="O1299" s="526"/>
      <c r="P1299" s="573">
        <v>166.55</v>
      </c>
    </row>
    <row r="1300" spans="1:16" x14ac:dyDescent="0.25">
      <c r="A1300" s="540"/>
      <c r="B1300" s="524" t="s">
        <v>1295</v>
      </c>
      <c r="C1300" s="1247" t="s">
        <v>1296</v>
      </c>
      <c r="D1300" s="1247"/>
      <c r="E1300" s="1247"/>
      <c r="F1300" s="1247"/>
      <c r="G1300" s="1247"/>
      <c r="H1300" s="525" t="s">
        <v>1158</v>
      </c>
      <c r="I1300" s="543">
        <v>147</v>
      </c>
      <c r="J1300" s="526"/>
      <c r="K1300" s="543">
        <v>147</v>
      </c>
      <c r="L1300" s="528"/>
      <c r="M1300" s="526"/>
      <c r="N1300" s="528"/>
      <c r="O1300" s="526"/>
      <c r="P1300" s="573">
        <v>244.83</v>
      </c>
    </row>
    <row r="1301" spans="1:16" x14ac:dyDescent="0.25">
      <c r="A1301" s="540"/>
      <c r="B1301" s="524" t="s">
        <v>1297</v>
      </c>
      <c r="C1301" s="1247" t="s">
        <v>1298</v>
      </c>
      <c r="D1301" s="1247"/>
      <c r="E1301" s="1247"/>
      <c r="F1301" s="1247"/>
      <c r="G1301" s="1247"/>
      <c r="H1301" s="525" t="s">
        <v>1158</v>
      </c>
      <c r="I1301" s="543">
        <v>134</v>
      </c>
      <c r="J1301" s="526"/>
      <c r="K1301" s="543">
        <v>134</v>
      </c>
      <c r="L1301" s="528"/>
      <c r="M1301" s="526"/>
      <c r="N1301" s="528"/>
      <c r="O1301" s="526"/>
      <c r="P1301" s="573">
        <v>223.18</v>
      </c>
    </row>
    <row r="1302" spans="1:16" x14ac:dyDescent="0.25">
      <c r="A1302" s="556"/>
      <c r="B1302" s="557"/>
      <c r="C1302" s="1248" t="s">
        <v>1161</v>
      </c>
      <c r="D1302" s="1248"/>
      <c r="E1302" s="1248"/>
      <c r="F1302" s="1248"/>
      <c r="G1302" s="1248"/>
      <c r="H1302" s="516"/>
      <c r="I1302" s="517"/>
      <c r="J1302" s="517"/>
      <c r="K1302" s="517"/>
      <c r="L1302" s="520"/>
      <c r="M1302" s="517"/>
      <c r="N1302" s="554">
        <v>7810.2</v>
      </c>
      <c r="O1302" s="517"/>
      <c r="P1302" s="612">
        <v>781.02</v>
      </c>
    </row>
    <row r="1303" spans="1:16" x14ac:dyDescent="0.25">
      <c r="A1303" s="558"/>
      <c r="B1303" s="559"/>
      <c r="C1303" s="559"/>
      <c r="D1303" s="559"/>
      <c r="E1303" s="559"/>
      <c r="F1303" s="559"/>
      <c r="G1303" s="559"/>
      <c r="H1303" s="560"/>
      <c r="I1303" s="561"/>
      <c r="J1303" s="561"/>
      <c r="K1303" s="561"/>
      <c r="L1303" s="562"/>
      <c r="M1303" s="561"/>
      <c r="N1303" s="562"/>
      <c r="O1303" s="561"/>
      <c r="P1303" s="563"/>
    </row>
    <row r="1304" spans="1:16" x14ac:dyDescent="0.25">
      <c r="A1304" s="514" t="s">
        <v>1908</v>
      </c>
      <c r="B1304" s="515" t="s">
        <v>1891</v>
      </c>
      <c r="C1304" s="1249" t="s">
        <v>1892</v>
      </c>
      <c r="D1304" s="1249"/>
      <c r="E1304" s="1249"/>
      <c r="F1304" s="1249"/>
      <c r="G1304" s="1249"/>
      <c r="H1304" s="516" t="s">
        <v>1244</v>
      </c>
      <c r="I1304" s="517">
        <v>3.15</v>
      </c>
      <c r="J1304" s="518">
        <v>1</v>
      </c>
      <c r="K1304" s="570">
        <v>3.15</v>
      </c>
      <c r="L1304" s="520"/>
      <c r="M1304" s="517"/>
      <c r="N1304" s="572">
        <v>152.59</v>
      </c>
      <c r="O1304" s="517"/>
      <c r="P1304" s="612">
        <v>480.66</v>
      </c>
    </row>
    <row r="1305" spans="1:16" x14ac:dyDescent="0.25">
      <c r="A1305" s="540" t="s">
        <v>1908</v>
      </c>
      <c r="B1305" s="524" t="s">
        <v>1891</v>
      </c>
      <c r="C1305" s="1247" t="s">
        <v>1893</v>
      </c>
      <c r="D1305" s="1247"/>
      <c r="E1305" s="1247"/>
      <c r="F1305" s="1247"/>
      <c r="G1305" s="1247"/>
      <c r="H1305" s="525" t="s">
        <v>1244</v>
      </c>
      <c r="I1305" s="536">
        <v>3.15</v>
      </c>
      <c r="J1305" s="526"/>
      <c r="K1305" s="536">
        <v>3.15</v>
      </c>
      <c r="L1305" s="541">
        <v>118.29</v>
      </c>
      <c r="M1305" s="536">
        <v>1.29</v>
      </c>
      <c r="N1305" s="541">
        <v>152.59</v>
      </c>
      <c r="O1305" s="526"/>
      <c r="P1305" s="573">
        <v>480.66</v>
      </c>
    </row>
    <row r="1306" spans="1:16" ht="22.5" x14ac:dyDescent="0.25">
      <c r="A1306" s="540" t="s">
        <v>1909</v>
      </c>
      <c r="B1306" s="524" t="s">
        <v>1895</v>
      </c>
      <c r="C1306" s="1247" t="s">
        <v>1303</v>
      </c>
      <c r="D1306" s="1247"/>
      <c r="E1306" s="1247"/>
      <c r="F1306" s="1247"/>
      <c r="G1306" s="1247"/>
      <c r="H1306" s="525" t="s">
        <v>1304</v>
      </c>
      <c r="I1306" s="526"/>
      <c r="J1306" s="526"/>
      <c r="K1306" s="535">
        <v>3.2000000000000002E-3</v>
      </c>
      <c r="L1306" s="528"/>
      <c r="M1306" s="526"/>
      <c r="N1306" s="541">
        <v>155.02000000000001</v>
      </c>
      <c r="O1306" s="543">
        <v>-1</v>
      </c>
      <c r="P1306" s="573">
        <v>-0.5</v>
      </c>
    </row>
    <row r="1307" spans="1:16" ht="22.5" x14ac:dyDescent="0.25">
      <c r="A1307" s="540" t="s">
        <v>1910</v>
      </c>
      <c r="B1307" s="524" t="s">
        <v>1897</v>
      </c>
      <c r="C1307" s="1247" t="s">
        <v>1898</v>
      </c>
      <c r="D1307" s="1247"/>
      <c r="E1307" s="1247"/>
      <c r="F1307" s="1247"/>
      <c r="G1307" s="1247"/>
      <c r="H1307" s="525" t="s">
        <v>1304</v>
      </c>
      <c r="I1307" s="526"/>
      <c r="J1307" s="526"/>
      <c r="K1307" s="535">
        <v>3.2000000000000002E-3</v>
      </c>
      <c r="L1307" s="528"/>
      <c r="M1307" s="526"/>
      <c r="N1307" s="541">
        <v>364.26</v>
      </c>
      <c r="O1307" s="526"/>
      <c r="P1307" s="573">
        <v>1.17</v>
      </c>
    </row>
    <row r="1308" spans="1:16" x14ac:dyDescent="0.25">
      <c r="A1308" s="556"/>
      <c r="B1308" s="557"/>
      <c r="C1308" s="1248" t="s">
        <v>1161</v>
      </c>
      <c r="D1308" s="1248"/>
      <c r="E1308" s="1248"/>
      <c r="F1308" s="1248"/>
      <c r="G1308" s="1248"/>
      <c r="H1308" s="516"/>
      <c r="I1308" s="517"/>
      <c r="J1308" s="517"/>
      <c r="K1308" s="517"/>
      <c r="L1308" s="520"/>
      <c r="M1308" s="517"/>
      <c r="N1308" s="520"/>
      <c r="O1308" s="517"/>
      <c r="P1308" s="612">
        <v>481.33</v>
      </c>
    </row>
    <row r="1309" spans="1:16" x14ac:dyDescent="0.25">
      <c r="A1309" s="558"/>
      <c r="B1309" s="559"/>
      <c r="C1309" s="559"/>
      <c r="D1309" s="559"/>
      <c r="E1309" s="559"/>
      <c r="F1309" s="559"/>
      <c r="G1309" s="559"/>
      <c r="H1309" s="560"/>
      <c r="I1309" s="561"/>
      <c r="J1309" s="561"/>
      <c r="K1309" s="561"/>
      <c r="L1309" s="562"/>
      <c r="M1309" s="561"/>
      <c r="N1309" s="562"/>
      <c r="O1309" s="561"/>
      <c r="P1309" s="563"/>
    </row>
    <row r="1310" spans="1:16" x14ac:dyDescent="0.25">
      <c r="A1310" s="514" t="s">
        <v>1911</v>
      </c>
      <c r="B1310" s="515" t="s">
        <v>1912</v>
      </c>
      <c r="C1310" s="1249" t="s">
        <v>1913</v>
      </c>
      <c r="D1310" s="1249"/>
      <c r="E1310" s="1249"/>
      <c r="F1310" s="1249"/>
      <c r="G1310" s="1249"/>
      <c r="H1310" s="516" t="s">
        <v>909</v>
      </c>
      <c r="I1310" s="517">
        <v>2.6720000000000002</v>
      </c>
      <c r="J1310" s="518">
        <v>1</v>
      </c>
      <c r="K1310" s="519">
        <v>2.6720000000000002</v>
      </c>
      <c r="L1310" s="520"/>
      <c r="M1310" s="517"/>
      <c r="N1310" s="521"/>
      <c r="O1310" s="517"/>
      <c r="P1310" s="522"/>
    </row>
    <row r="1311" spans="1:16" x14ac:dyDescent="0.25">
      <c r="A1311" s="523"/>
      <c r="B1311" s="524" t="s">
        <v>23</v>
      </c>
      <c r="C1311" s="1247" t="s">
        <v>1203</v>
      </c>
      <c r="D1311" s="1247"/>
      <c r="E1311" s="1247"/>
      <c r="F1311" s="1247"/>
      <c r="G1311" s="1247"/>
      <c r="H1311" s="525" t="s">
        <v>1148</v>
      </c>
      <c r="I1311" s="526"/>
      <c r="J1311" s="526"/>
      <c r="K1311" s="537">
        <v>9.7795199999999998</v>
      </c>
      <c r="L1311" s="528"/>
      <c r="M1311" s="526"/>
      <c r="N1311" s="528"/>
      <c r="O1311" s="526"/>
      <c r="P1311" s="529">
        <v>2545.61</v>
      </c>
    </row>
    <row r="1312" spans="1:16" x14ac:dyDescent="0.25">
      <c r="A1312" s="530"/>
      <c r="B1312" s="524" t="s">
        <v>1218</v>
      </c>
      <c r="C1312" s="1247" t="s">
        <v>1219</v>
      </c>
      <c r="D1312" s="1247"/>
      <c r="E1312" s="1247"/>
      <c r="F1312" s="1247"/>
      <c r="G1312" s="1247"/>
      <c r="H1312" s="525" t="s">
        <v>1148</v>
      </c>
      <c r="I1312" s="536">
        <v>3.66</v>
      </c>
      <c r="J1312" s="526"/>
      <c r="K1312" s="537">
        <v>9.7795199999999998</v>
      </c>
      <c r="L1312" s="532"/>
      <c r="M1312" s="533"/>
      <c r="N1312" s="534">
        <v>260.3</v>
      </c>
      <c r="O1312" s="526"/>
      <c r="P1312" s="529">
        <v>2545.61</v>
      </c>
    </row>
    <row r="1313" spans="1:16" x14ac:dyDescent="0.25">
      <c r="A1313" s="523"/>
      <c r="B1313" s="524" t="s">
        <v>28</v>
      </c>
      <c r="C1313" s="1247" t="s">
        <v>132</v>
      </c>
      <c r="D1313" s="1247"/>
      <c r="E1313" s="1247"/>
      <c r="F1313" s="1247"/>
      <c r="G1313" s="1247"/>
      <c r="H1313" s="525"/>
      <c r="I1313" s="526"/>
      <c r="J1313" s="526"/>
      <c r="K1313" s="526"/>
      <c r="L1313" s="528"/>
      <c r="M1313" s="526"/>
      <c r="N1313" s="528"/>
      <c r="O1313" s="526"/>
      <c r="P1313" s="529">
        <v>3913.42</v>
      </c>
    </row>
    <row r="1314" spans="1:16" x14ac:dyDescent="0.25">
      <c r="A1314" s="523"/>
      <c r="B1314" s="524"/>
      <c r="C1314" s="1247" t="s">
        <v>1147</v>
      </c>
      <c r="D1314" s="1247"/>
      <c r="E1314" s="1247"/>
      <c r="F1314" s="1247"/>
      <c r="G1314" s="1247"/>
      <c r="H1314" s="525" t="s">
        <v>1148</v>
      </c>
      <c r="I1314" s="526"/>
      <c r="J1314" s="526"/>
      <c r="K1314" s="537">
        <v>5.4508799999999997</v>
      </c>
      <c r="L1314" s="528"/>
      <c r="M1314" s="526"/>
      <c r="N1314" s="528"/>
      <c r="O1314" s="526"/>
      <c r="P1314" s="529">
        <v>1904.66</v>
      </c>
    </row>
    <row r="1315" spans="1:16" x14ac:dyDescent="0.25">
      <c r="A1315" s="530"/>
      <c r="B1315" s="524" t="s">
        <v>1886</v>
      </c>
      <c r="C1315" s="1247" t="s">
        <v>1887</v>
      </c>
      <c r="D1315" s="1247"/>
      <c r="E1315" s="1247"/>
      <c r="F1315" s="1247"/>
      <c r="G1315" s="1247"/>
      <c r="H1315" s="525" t="s">
        <v>1151</v>
      </c>
      <c r="I1315" s="536">
        <v>1.01</v>
      </c>
      <c r="J1315" s="526"/>
      <c r="K1315" s="537">
        <v>2.6987199999999998</v>
      </c>
      <c r="L1315" s="538">
        <v>81.209999999999994</v>
      </c>
      <c r="M1315" s="539">
        <v>1.22</v>
      </c>
      <c r="N1315" s="534">
        <v>99.08</v>
      </c>
      <c r="O1315" s="526"/>
      <c r="P1315" s="529">
        <v>267.39</v>
      </c>
    </row>
    <row r="1316" spans="1:16" x14ac:dyDescent="0.25">
      <c r="A1316" s="540"/>
      <c r="B1316" s="524" t="s">
        <v>1191</v>
      </c>
      <c r="C1316" s="1247" t="s">
        <v>1192</v>
      </c>
      <c r="D1316" s="1247"/>
      <c r="E1316" s="1247"/>
      <c r="F1316" s="1247"/>
      <c r="G1316" s="1247"/>
      <c r="H1316" s="525" t="s">
        <v>1148</v>
      </c>
      <c r="I1316" s="536">
        <v>1.01</v>
      </c>
      <c r="J1316" s="526"/>
      <c r="K1316" s="537">
        <v>2.6987199999999998</v>
      </c>
      <c r="L1316" s="528"/>
      <c r="M1316" s="526"/>
      <c r="N1316" s="541">
        <v>373.94</v>
      </c>
      <c r="O1316" s="526"/>
      <c r="P1316" s="529">
        <v>1009.16</v>
      </c>
    </row>
    <row r="1317" spans="1:16" x14ac:dyDescent="0.25">
      <c r="A1317" s="530"/>
      <c r="B1317" s="524" t="s">
        <v>1206</v>
      </c>
      <c r="C1317" s="1247" t="s">
        <v>1207</v>
      </c>
      <c r="D1317" s="1247"/>
      <c r="E1317" s="1247"/>
      <c r="F1317" s="1247"/>
      <c r="G1317" s="1247"/>
      <c r="H1317" s="525" t="s">
        <v>1151</v>
      </c>
      <c r="I1317" s="536">
        <v>1.03</v>
      </c>
      <c r="J1317" s="526"/>
      <c r="K1317" s="537">
        <v>2.7521599999999999</v>
      </c>
      <c r="L1317" s="542">
        <v>1043.1400000000001</v>
      </c>
      <c r="M1317" s="539">
        <v>1.27</v>
      </c>
      <c r="N1317" s="534">
        <v>1324.79</v>
      </c>
      <c r="O1317" s="526"/>
      <c r="P1317" s="529">
        <v>3646.03</v>
      </c>
    </row>
    <row r="1318" spans="1:16" x14ac:dyDescent="0.25">
      <c r="A1318" s="540"/>
      <c r="B1318" s="524" t="s">
        <v>1208</v>
      </c>
      <c r="C1318" s="1247" t="s">
        <v>1209</v>
      </c>
      <c r="D1318" s="1247"/>
      <c r="E1318" s="1247"/>
      <c r="F1318" s="1247"/>
      <c r="G1318" s="1247"/>
      <c r="H1318" s="525" t="s">
        <v>1148</v>
      </c>
      <c r="I1318" s="536">
        <v>1.03</v>
      </c>
      <c r="J1318" s="526"/>
      <c r="K1318" s="537">
        <v>2.7521599999999999</v>
      </c>
      <c r="L1318" s="528"/>
      <c r="M1318" s="526"/>
      <c r="N1318" s="541">
        <v>325.38</v>
      </c>
      <c r="O1318" s="526"/>
      <c r="P1318" s="573">
        <v>895.5</v>
      </c>
    </row>
    <row r="1319" spans="1:16" x14ac:dyDescent="0.25">
      <c r="A1319" s="544" t="s">
        <v>1239</v>
      </c>
      <c r="B1319" s="545" t="s">
        <v>1888</v>
      </c>
      <c r="C1319" s="1250" t="s">
        <v>1889</v>
      </c>
      <c r="D1319" s="1250"/>
      <c r="E1319" s="1250"/>
      <c r="F1319" s="1250"/>
      <c r="G1319" s="1250"/>
      <c r="H1319" s="546" t="s">
        <v>1244</v>
      </c>
      <c r="I1319" s="547">
        <v>21</v>
      </c>
      <c r="J1319" s="548"/>
      <c r="K1319" s="549">
        <v>56.112000000000002</v>
      </c>
      <c r="L1319" s="550"/>
      <c r="M1319" s="548"/>
      <c r="N1319" s="550"/>
      <c r="O1319" s="548"/>
      <c r="P1319" s="551"/>
    </row>
    <row r="1320" spans="1:16" x14ac:dyDescent="0.25">
      <c r="A1320" s="552"/>
      <c r="B1320" s="553"/>
      <c r="C1320" s="1248" t="s">
        <v>1154</v>
      </c>
      <c r="D1320" s="1248"/>
      <c r="E1320" s="1248"/>
      <c r="F1320" s="1248"/>
      <c r="G1320" s="1248"/>
      <c r="H1320" s="516"/>
      <c r="I1320" s="517"/>
      <c r="J1320" s="517"/>
      <c r="K1320" s="517"/>
      <c r="L1320" s="520"/>
      <c r="M1320" s="517"/>
      <c r="N1320" s="554"/>
      <c r="O1320" s="517"/>
      <c r="P1320" s="555">
        <v>8363.69</v>
      </c>
    </row>
    <row r="1321" spans="1:16" x14ac:dyDescent="0.25">
      <c r="A1321" s="540"/>
      <c r="B1321" s="524"/>
      <c r="C1321" s="1247" t="s">
        <v>1155</v>
      </c>
      <c r="D1321" s="1247"/>
      <c r="E1321" s="1247"/>
      <c r="F1321" s="1247"/>
      <c r="G1321" s="1247"/>
      <c r="H1321" s="525"/>
      <c r="I1321" s="526"/>
      <c r="J1321" s="526"/>
      <c r="K1321" s="526"/>
      <c r="L1321" s="528"/>
      <c r="M1321" s="526"/>
      <c r="N1321" s="528"/>
      <c r="O1321" s="526"/>
      <c r="P1321" s="529">
        <v>4450.2700000000004</v>
      </c>
    </row>
    <row r="1322" spans="1:16" x14ac:dyDescent="0.25">
      <c r="A1322" s="540"/>
      <c r="B1322" s="524" t="s">
        <v>1295</v>
      </c>
      <c r="C1322" s="1247" t="s">
        <v>1296</v>
      </c>
      <c r="D1322" s="1247"/>
      <c r="E1322" s="1247"/>
      <c r="F1322" s="1247"/>
      <c r="G1322" s="1247"/>
      <c r="H1322" s="525" t="s">
        <v>1158</v>
      </c>
      <c r="I1322" s="543">
        <v>147</v>
      </c>
      <c r="J1322" s="526"/>
      <c r="K1322" s="543">
        <v>147</v>
      </c>
      <c r="L1322" s="528"/>
      <c r="M1322" s="526"/>
      <c r="N1322" s="528"/>
      <c r="O1322" s="526"/>
      <c r="P1322" s="529">
        <v>6541.9</v>
      </c>
    </row>
    <row r="1323" spans="1:16" x14ac:dyDescent="0.25">
      <c r="A1323" s="540"/>
      <c r="B1323" s="524" t="s">
        <v>1297</v>
      </c>
      <c r="C1323" s="1247" t="s">
        <v>1298</v>
      </c>
      <c r="D1323" s="1247"/>
      <c r="E1323" s="1247"/>
      <c r="F1323" s="1247"/>
      <c r="G1323" s="1247"/>
      <c r="H1323" s="525" t="s">
        <v>1158</v>
      </c>
      <c r="I1323" s="543">
        <v>134</v>
      </c>
      <c r="J1323" s="526"/>
      <c r="K1323" s="543">
        <v>134</v>
      </c>
      <c r="L1323" s="528"/>
      <c r="M1323" s="526"/>
      <c r="N1323" s="528"/>
      <c r="O1323" s="526"/>
      <c r="P1323" s="529">
        <v>5963.36</v>
      </c>
    </row>
    <row r="1324" spans="1:16" x14ac:dyDescent="0.25">
      <c r="A1324" s="556"/>
      <c r="B1324" s="557"/>
      <c r="C1324" s="1248" t="s">
        <v>1161</v>
      </c>
      <c r="D1324" s="1248"/>
      <c r="E1324" s="1248"/>
      <c r="F1324" s="1248"/>
      <c r="G1324" s="1248"/>
      <c r="H1324" s="516"/>
      <c r="I1324" s="517"/>
      <c r="J1324" s="517"/>
      <c r="K1324" s="517"/>
      <c r="L1324" s="520"/>
      <c r="M1324" s="517"/>
      <c r="N1324" s="554">
        <v>7810.24</v>
      </c>
      <c r="O1324" s="517"/>
      <c r="P1324" s="555">
        <v>20868.95</v>
      </c>
    </row>
    <row r="1325" spans="1:16" x14ac:dyDescent="0.25">
      <c r="A1325" s="558"/>
      <c r="B1325" s="559"/>
      <c r="C1325" s="559"/>
      <c r="D1325" s="559"/>
      <c r="E1325" s="559"/>
      <c r="F1325" s="559"/>
      <c r="G1325" s="559"/>
      <c r="H1325" s="560"/>
      <c r="I1325" s="561"/>
      <c r="J1325" s="561"/>
      <c r="K1325" s="561"/>
      <c r="L1325" s="562"/>
      <c r="M1325" s="561"/>
      <c r="N1325" s="562"/>
      <c r="O1325" s="561"/>
      <c r="P1325" s="563"/>
    </row>
    <row r="1326" spans="1:16" x14ac:dyDescent="0.25">
      <c r="A1326" s="514" t="s">
        <v>1914</v>
      </c>
      <c r="B1326" s="515" t="s">
        <v>1891</v>
      </c>
      <c r="C1326" s="1249" t="s">
        <v>1892</v>
      </c>
      <c r="D1326" s="1249"/>
      <c r="E1326" s="1249"/>
      <c r="F1326" s="1249"/>
      <c r="G1326" s="1249"/>
      <c r="H1326" s="516" t="s">
        <v>1244</v>
      </c>
      <c r="I1326" s="517">
        <v>56.112000000000002</v>
      </c>
      <c r="J1326" s="518">
        <v>1</v>
      </c>
      <c r="K1326" s="519">
        <v>56.112000000000002</v>
      </c>
      <c r="L1326" s="520"/>
      <c r="M1326" s="517"/>
      <c r="N1326" s="572">
        <v>152.59</v>
      </c>
      <c r="O1326" s="517"/>
      <c r="P1326" s="555">
        <v>8562.1299999999992</v>
      </c>
    </row>
    <row r="1327" spans="1:16" x14ac:dyDescent="0.25">
      <c r="A1327" s="540" t="s">
        <v>1914</v>
      </c>
      <c r="B1327" s="524" t="s">
        <v>1891</v>
      </c>
      <c r="C1327" s="1247" t="s">
        <v>1893</v>
      </c>
      <c r="D1327" s="1247"/>
      <c r="E1327" s="1247"/>
      <c r="F1327" s="1247"/>
      <c r="G1327" s="1247"/>
      <c r="H1327" s="525" t="s">
        <v>1244</v>
      </c>
      <c r="I1327" s="527">
        <v>56.112000000000002</v>
      </c>
      <c r="J1327" s="526"/>
      <c r="K1327" s="527">
        <v>56.112000000000002</v>
      </c>
      <c r="L1327" s="528"/>
      <c r="M1327" s="536">
        <v>1.29</v>
      </c>
      <c r="N1327" s="541">
        <v>152.59</v>
      </c>
      <c r="O1327" s="526"/>
      <c r="P1327" s="529">
        <v>8562.1299999999992</v>
      </c>
    </row>
    <row r="1328" spans="1:16" ht="22.5" x14ac:dyDescent="0.25">
      <c r="A1328" s="540" t="s">
        <v>1915</v>
      </c>
      <c r="B1328" s="524" t="s">
        <v>1895</v>
      </c>
      <c r="C1328" s="1247" t="s">
        <v>1303</v>
      </c>
      <c r="D1328" s="1247"/>
      <c r="E1328" s="1247"/>
      <c r="F1328" s="1247"/>
      <c r="G1328" s="1247"/>
      <c r="H1328" s="525" t="s">
        <v>1304</v>
      </c>
      <c r="I1328" s="526"/>
      <c r="J1328" s="526"/>
      <c r="K1328" s="535">
        <v>5.6099999999999997E-2</v>
      </c>
      <c r="L1328" s="528"/>
      <c r="M1328" s="526"/>
      <c r="N1328" s="541">
        <v>155.02000000000001</v>
      </c>
      <c r="O1328" s="543">
        <v>-1</v>
      </c>
      <c r="P1328" s="573">
        <v>-8.6999999999999993</v>
      </c>
    </row>
    <row r="1329" spans="1:16" ht="22.5" x14ac:dyDescent="0.25">
      <c r="A1329" s="540" t="s">
        <v>1916</v>
      </c>
      <c r="B1329" s="524" t="s">
        <v>1897</v>
      </c>
      <c r="C1329" s="1247" t="s">
        <v>1898</v>
      </c>
      <c r="D1329" s="1247"/>
      <c r="E1329" s="1247"/>
      <c r="F1329" s="1247"/>
      <c r="G1329" s="1247"/>
      <c r="H1329" s="525" t="s">
        <v>1304</v>
      </c>
      <c r="I1329" s="526"/>
      <c r="J1329" s="526"/>
      <c r="K1329" s="535">
        <v>5.6099999999999997E-2</v>
      </c>
      <c r="L1329" s="528"/>
      <c r="M1329" s="526"/>
      <c r="N1329" s="541">
        <v>364.26</v>
      </c>
      <c r="O1329" s="526"/>
      <c r="P1329" s="573">
        <v>20.43</v>
      </c>
    </row>
    <row r="1330" spans="1:16" x14ac:dyDescent="0.25">
      <c r="A1330" s="556"/>
      <c r="B1330" s="557"/>
      <c r="C1330" s="1248" t="s">
        <v>1161</v>
      </c>
      <c r="D1330" s="1248"/>
      <c r="E1330" s="1248"/>
      <c r="F1330" s="1248"/>
      <c r="G1330" s="1248"/>
      <c r="H1330" s="516"/>
      <c r="I1330" s="517"/>
      <c r="J1330" s="517"/>
      <c r="K1330" s="517"/>
      <c r="L1330" s="520"/>
      <c r="M1330" s="517"/>
      <c r="N1330" s="520"/>
      <c r="O1330" s="517"/>
      <c r="P1330" s="555">
        <v>8573.86</v>
      </c>
    </row>
    <row r="1331" spans="1:16" x14ac:dyDescent="0.25">
      <c r="A1331" s="558"/>
      <c r="B1331" s="559"/>
      <c r="C1331" s="559"/>
      <c r="D1331" s="559"/>
      <c r="E1331" s="559"/>
      <c r="F1331" s="559"/>
      <c r="G1331" s="559"/>
      <c r="H1331" s="560"/>
      <c r="I1331" s="561"/>
      <c r="J1331" s="561"/>
      <c r="K1331" s="561"/>
      <c r="L1331" s="562"/>
      <c r="M1331" s="561"/>
      <c r="N1331" s="562"/>
      <c r="O1331" s="561"/>
      <c r="P1331" s="563"/>
    </row>
    <row r="1332" spans="1:16" x14ac:dyDescent="0.25">
      <c r="A1332" s="514" t="s">
        <v>1917</v>
      </c>
      <c r="B1332" s="515" t="s">
        <v>1900</v>
      </c>
      <c r="C1332" s="1249" t="s">
        <v>1901</v>
      </c>
      <c r="D1332" s="1249"/>
      <c r="E1332" s="1249"/>
      <c r="F1332" s="1249"/>
      <c r="G1332" s="1249"/>
      <c r="H1332" s="516" t="s">
        <v>909</v>
      </c>
      <c r="I1332" s="517">
        <v>1.712</v>
      </c>
      <c r="J1332" s="518">
        <v>1</v>
      </c>
      <c r="K1332" s="519">
        <v>1.712</v>
      </c>
      <c r="L1332" s="520"/>
      <c r="M1332" s="517"/>
      <c r="N1332" s="521"/>
      <c r="O1332" s="517"/>
      <c r="P1332" s="522"/>
    </row>
    <row r="1333" spans="1:16" x14ac:dyDescent="0.25">
      <c r="A1333" s="523"/>
      <c r="B1333" s="524" t="s">
        <v>23</v>
      </c>
      <c r="C1333" s="1247" t="s">
        <v>1203</v>
      </c>
      <c r="D1333" s="1247"/>
      <c r="E1333" s="1247"/>
      <c r="F1333" s="1247"/>
      <c r="G1333" s="1247"/>
      <c r="H1333" s="525" t="s">
        <v>1148</v>
      </c>
      <c r="I1333" s="526"/>
      <c r="J1333" s="526"/>
      <c r="K1333" s="537">
        <v>6.2659200000000004</v>
      </c>
      <c r="L1333" s="528"/>
      <c r="M1333" s="526"/>
      <c r="N1333" s="528"/>
      <c r="O1333" s="526"/>
      <c r="P1333" s="529">
        <v>1631.02</v>
      </c>
    </row>
    <row r="1334" spans="1:16" x14ac:dyDescent="0.25">
      <c r="A1334" s="530"/>
      <c r="B1334" s="524" t="s">
        <v>1218</v>
      </c>
      <c r="C1334" s="1247" t="s">
        <v>1219</v>
      </c>
      <c r="D1334" s="1247"/>
      <c r="E1334" s="1247"/>
      <c r="F1334" s="1247"/>
      <c r="G1334" s="1247"/>
      <c r="H1334" s="525" t="s">
        <v>1148</v>
      </c>
      <c r="I1334" s="536">
        <v>3.66</v>
      </c>
      <c r="J1334" s="526"/>
      <c r="K1334" s="537">
        <v>6.2659200000000004</v>
      </c>
      <c r="L1334" s="532"/>
      <c r="M1334" s="533"/>
      <c r="N1334" s="534">
        <v>260.3</v>
      </c>
      <c r="O1334" s="526"/>
      <c r="P1334" s="529">
        <v>1631.02</v>
      </c>
    </row>
    <row r="1335" spans="1:16" x14ac:dyDescent="0.25">
      <c r="A1335" s="523"/>
      <c r="B1335" s="524" t="s">
        <v>28</v>
      </c>
      <c r="C1335" s="1247" t="s">
        <v>132</v>
      </c>
      <c r="D1335" s="1247"/>
      <c r="E1335" s="1247"/>
      <c r="F1335" s="1247"/>
      <c r="G1335" s="1247"/>
      <c r="H1335" s="525"/>
      <c r="I1335" s="526"/>
      <c r="J1335" s="526"/>
      <c r="K1335" s="526"/>
      <c r="L1335" s="528"/>
      <c r="M1335" s="526"/>
      <c r="N1335" s="528"/>
      <c r="O1335" s="526"/>
      <c r="P1335" s="529">
        <v>2507.4</v>
      </c>
    </row>
    <row r="1336" spans="1:16" x14ac:dyDescent="0.25">
      <c r="A1336" s="523"/>
      <c r="B1336" s="524"/>
      <c r="C1336" s="1247" t="s">
        <v>1147</v>
      </c>
      <c r="D1336" s="1247"/>
      <c r="E1336" s="1247"/>
      <c r="F1336" s="1247"/>
      <c r="G1336" s="1247"/>
      <c r="H1336" s="525" t="s">
        <v>1148</v>
      </c>
      <c r="I1336" s="526"/>
      <c r="J1336" s="526"/>
      <c r="K1336" s="537">
        <v>3.49248</v>
      </c>
      <c r="L1336" s="528"/>
      <c r="M1336" s="526"/>
      <c r="N1336" s="528"/>
      <c r="O1336" s="526"/>
      <c r="P1336" s="529">
        <v>1220.3499999999999</v>
      </c>
    </row>
    <row r="1337" spans="1:16" x14ac:dyDescent="0.25">
      <c r="A1337" s="530"/>
      <c r="B1337" s="524" t="s">
        <v>1886</v>
      </c>
      <c r="C1337" s="1247" t="s">
        <v>1887</v>
      </c>
      <c r="D1337" s="1247"/>
      <c r="E1337" s="1247"/>
      <c r="F1337" s="1247"/>
      <c r="G1337" s="1247"/>
      <c r="H1337" s="525" t="s">
        <v>1151</v>
      </c>
      <c r="I1337" s="536">
        <v>1.01</v>
      </c>
      <c r="J1337" s="526"/>
      <c r="K1337" s="537">
        <v>1.72912</v>
      </c>
      <c r="L1337" s="538">
        <v>81.209999999999994</v>
      </c>
      <c r="M1337" s="539">
        <v>1.22</v>
      </c>
      <c r="N1337" s="534">
        <v>99.08</v>
      </c>
      <c r="O1337" s="526"/>
      <c r="P1337" s="529">
        <v>171.32</v>
      </c>
    </row>
    <row r="1338" spans="1:16" x14ac:dyDescent="0.25">
      <c r="A1338" s="540"/>
      <c r="B1338" s="524" t="s">
        <v>1191</v>
      </c>
      <c r="C1338" s="1247" t="s">
        <v>1192</v>
      </c>
      <c r="D1338" s="1247"/>
      <c r="E1338" s="1247"/>
      <c r="F1338" s="1247"/>
      <c r="G1338" s="1247"/>
      <c r="H1338" s="525" t="s">
        <v>1148</v>
      </c>
      <c r="I1338" s="536">
        <v>1.01</v>
      </c>
      <c r="J1338" s="526"/>
      <c r="K1338" s="537">
        <v>1.72912</v>
      </c>
      <c r="L1338" s="528"/>
      <c r="M1338" s="526"/>
      <c r="N1338" s="541">
        <v>373.94</v>
      </c>
      <c r="O1338" s="526"/>
      <c r="P1338" s="573">
        <v>646.59</v>
      </c>
    </row>
    <row r="1339" spans="1:16" x14ac:dyDescent="0.25">
      <c r="A1339" s="530"/>
      <c r="B1339" s="524" t="s">
        <v>1206</v>
      </c>
      <c r="C1339" s="1247" t="s">
        <v>1207</v>
      </c>
      <c r="D1339" s="1247"/>
      <c r="E1339" s="1247"/>
      <c r="F1339" s="1247"/>
      <c r="G1339" s="1247"/>
      <c r="H1339" s="525" t="s">
        <v>1151</v>
      </c>
      <c r="I1339" s="536">
        <v>1.03</v>
      </c>
      <c r="J1339" s="526"/>
      <c r="K1339" s="537">
        <v>1.76336</v>
      </c>
      <c r="L1339" s="542">
        <v>1043.1400000000001</v>
      </c>
      <c r="M1339" s="539">
        <v>1.27</v>
      </c>
      <c r="N1339" s="534">
        <v>1324.79</v>
      </c>
      <c r="O1339" s="526"/>
      <c r="P1339" s="529">
        <v>2336.08</v>
      </c>
    </row>
    <row r="1340" spans="1:16" x14ac:dyDescent="0.25">
      <c r="A1340" s="540"/>
      <c r="B1340" s="524" t="s">
        <v>1208</v>
      </c>
      <c r="C1340" s="1247" t="s">
        <v>1209</v>
      </c>
      <c r="D1340" s="1247"/>
      <c r="E1340" s="1247"/>
      <c r="F1340" s="1247"/>
      <c r="G1340" s="1247"/>
      <c r="H1340" s="525" t="s">
        <v>1148</v>
      </c>
      <c r="I1340" s="536">
        <v>1.03</v>
      </c>
      <c r="J1340" s="526"/>
      <c r="K1340" s="537">
        <v>1.76336</v>
      </c>
      <c r="L1340" s="528"/>
      <c r="M1340" s="526"/>
      <c r="N1340" s="541">
        <v>325.38</v>
      </c>
      <c r="O1340" s="526"/>
      <c r="P1340" s="573">
        <v>573.76</v>
      </c>
    </row>
    <row r="1341" spans="1:16" x14ac:dyDescent="0.25">
      <c r="A1341" s="544" t="s">
        <v>1239</v>
      </c>
      <c r="B1341" s="545" t="s">
        <v>1888</v>
      </c>
      <c r="C1341" s="1250" t="s">
        <v>1889</v>
      </c>
      <c r="D1341" s="1250"/>
      <c r="E1341" s="1250"/>
      <c r="F1341" s="1250"/>
      <c r="G1341" s="1250"/>
      <c r="H1341" s="546" t="s">
        <v>1244</v>
      </c>
      <c r="I1341" s="566">
        <v>10.5</v>
      </c>
      <c r="J1341" s="548"/>
      <c r="K1341" s="549">
        <v>17.975999999999999</v>
      </c>
      <c r="L1341" s="550"/>
      <c r="M1341" s="548"/>
      <c r="N1341" s="550"/>
      <c r="O1341" s="548"/>
      <c r="P1341" s="551"/>
    </row>
    <row r="1342" spans="1:16" x14ac:dyDescent="0.25">
      <c r="A1342" s="552"/>
      <c r="B1342" s="553"/>
      <c r="C1342" s="1248" t="s">
        <v>1154</v>
      </c>
      <c r="D1342" s="1248"/>
      <c r="E1342" s="1248"/>
      <c r="F1342" s="1248"/>
      <c r="G1342" s="1248"/>
      <c r="H1342" s="516"/>
      <c r="I1342" s="517"/>
      <c r="J1342" s="517"/>
      <c r="K1342" s="517"/>
      <c r="L1342" s="520"/>
      <c r="M1342" s="517"/>
      <c r="N1342" s="554"/>
      <c r="O1342" s="517"/>
      <c r="P1342" s="555">
        <v>5358.77</v>
      </c>
    </row>
    <row r="1343" spans="1:16" x14ac:dyDescent="0.25">
      <c r="A1343" s="540"/>
      <c r="B1343" s="524"/>
      <c r="C1343" s="1247" t="s">
        <v>1155</v>
      </c>
      <c r="D1343" s="1247"/>
      <c r="E1343" s="1247"/>
      <c r="F1343" s="1247"/>
      <c r="G1343" s="1247"/>
      <c r="H1343" s="525"/>
      <c r="I1343" s="526"/>
      <c r="J1343" s="526"/>
      <c r="K1343" s="526"/>
      <c r="L1343" s="528"/>
      <c r="M1343" s="526"/>
      <c r="N1343" s="528"/>
      <c r="O1343" s="526"/>
      <c r="P1343" s="529">
        <v>2851.37</v>
      </c>
    </row>
    <row r="1344" spans="1:16" x14ac:dyDescent="0.25">
      <c r="A1344" s="540"/>
      <c r="B1344" s="524" t="s">
        <v>1295</v>
      </c>
      <c r="C1344" s="1247" t="s">
        <v>1296</v>
      </c>
      <c r="D1344" s="1247"/>
      <c r="E1344" s="1247"/>
      <c r="F1344" s="1247"/>
      <c r="G1344" s="1247"/>
      <c r="H1344" s="525" t="s">
        <v>1158</v>
      </c>
      <c r="I1344" s="543">
        <v>147</v>
      </c>
      <c r="J1344" s="526"/>
      <c r="K1344" s="543">
        <v>147</v>
      </c>
      <c r="L1344" s="528"/>
      <c r="M1344" s="526"/>
      <c r="N1344" s="528"/>
      <c r="O1344" s="526"/>
      <c r="P1344" s="529">
        <v>4191.51</v>
      </c>
    </row>
    <row r="1345" spans="1:16" x14ac:dyDescent="0.25">
      <c r="A1345" s="540"/>
      <c r="B1345" s="524" t="s">
        <v>1297</v>
      </c>
      <c r="C1345" s="1247" t="s">
        <v>1298</v>
      </c>
      <c r="D1345" s="1247"/>
      <c r="E1345" s="1247"/>
      <c r="F1345" s="1247"/>
      <c r="G1345" s="1247"/>
      <c r="H1345" s="525" t="s">
        <v>1158</v>
      </c>
      <c r="I1345" s="543">
        <v>134</v>
      </c>
      <c r="J1345" s="526"/>
      <c r="K1345" s="543">
        <v>134</v>
      </c>
      <c r="L1345" s="528"/>
      <c r="M1345" s="526"/>
      <c r="N1345" s="528"/>
      <c r="O1345" s="526"/>
      <c r="P1345" s="529">
        <v>3820.84</v>
      </c>
    </row>
    <row r="1346" spans="1:16" x14ac:dyDescent="0.25">
      <c r="A1346" s="556"/>
      <c r="B1346" s="557"/>
      <c r="C1346" s="1248" t="s">
        <v>1161</v>
      </c>
      <c r="D1346" s="1248"/>
      <c r="E1346" s="1248"/>
      <c r="F1346" s="1248"/>
      <c r="G1346" s="1248"/>
      <c r="H1346" s="516"/>
      <c r="I1346" s="517"/>
      <c r="J1346" s="517"/>
      <c r="K1346" s="517"/>
      <c r="L1346" s="520"/>
      <c r="M1346" s="517"/>
      <c r="N1346" s="554">
        <v>7810.23</v>
      </c>
      <c r="O1346" s="517"/>
      <c r="P1346" s="555">
        <v>13371.12</v>
      </c>
    </row>
    <row r="1347" spans="1:16" x14ac:dyDescent="0.25">
      <c r="A1347" s="558"/>
      <c r="B1347" s="559"/>
      <c r="C1347" s="559"/>
      <c r="D1347" s="559"/>
      <c r="E1347" s="559"/>
      <c r="F1347" s="559"/>
      <c r="G1347" s="559"/>
      <c r="H1347" s="560"/>
      <c r="I1347" s="561"/>
      <c r="J1347" s="561"/>
      <c r="K1347" s="561"/>
      <c r="L1347" s="562"/>
      <c r="M1347" s="561"/>
      <c r="N1347" s="562"/>
      <c r="O1347" s="561"/>
      <c r="P1347" s="563"/>
    </row>
    <row r="1348" spans="1:16" x14ac:dyDescent="0.25">
      <c r="A1348" s="514" t="s">
        <v>1918</v>
      </c>
      <c r="B1348" s="515" t="s">
        <v>1891</v>
      </c>
      <c r="C1348" s="1249" t="s">
        <v>1892</v>
      </c>
      <c r="D1348" s="1249"/>
      <c r="E1348" s="1249"/>
      <c r="F1348" s="1249"/>
      <c r="G1348" s="1249"/>
      <c r="H1348" s="516" t="s">
        <v>1244</v>
      </c>
      <c r="I1348" s="517">
        <v>17.975999999999999</v>
      </c>
      <c r="J1348" s="518">
        <v>1</v>
      </c>
      <c r="K1348" s="519">
        <v>17.975999999999999</v>
      </c>
      <c r="L1348" s="520"/>
      <c r="M1348" s="517"/>
      <c r="N1348" s="572">
        <v>152.59</v>
      </c>
      <c r="O1348" s="517"/>
      <c r="P1348" s="555">
        <v>2742.96</v>
      </c>
    </row>
    <row r="1349" spans="1:16" x14ac:dyDescent="0.25">
      <c r="A1349" s="540" t="s">
        <v>1918</v>
      </c>
      <c r="B1349" s="524" t="s">
        <v>1891</v>
      </c>
      <c r="C1349" s="1247" t="s">
        <v>1893</v>
      </c>
      <c r="D1349" s="1247"/>
      <c r="E1349" s="1247"/>
      <c r="F1349" s="1247"/>
      <c r="G1349" s="1247"/>
      <c r="H1349" s="525" t="s">
        <v>1244</v>
      </c>
      <c r="I1349" s="527">
        <v>17.975999999999999</v>
      </c>
      <c r="J1349" s="526"/>
      <c r="K1349" s="527">
        <v>17.975999999999999</v>
      </c>
      <c r="L1349" s="528"/>
      <c r="M1349" s="536">
        <v>1.29</v>
      </c>
      <c r="N1349" s="541">
        <v>152.59</v>
      </c>
      <c r="O1349" s="526"/>
      <c r="P1349" s="529">
        <v>2742.96</v>
      </c>
    </row>
    <row r="1350" spans="1:16" ht="22.5" x14ac:dyDescent="0.25">
      <c r="A1350" s="540" t="s">
        <v>1919</v>
      </c>
      <c r="B1350" s="524" t="s">
        <v>1895</v>
      </c>
      <c r="C1350" s="1247" t="s">
        <v>1303</v>
      </c>
      <c r="D1350" s="1247"/>
      <c r="E1350" s="1247"/>
      <c r="F1350" s="1247"/>
      <c r="G1350" s="1247"/>
      <c r="H1350" s="525" t="s">
        <v>1304</v>
      </c>
      <c r="I1350" s="526"/>
      <c r="J1350" s="526"/>
      <c r="K1350" s="527">
        <v>1.7999999999999999E-2</v>
      </c>
      <c r="L1350" s="528"/>
      <c r="M1350" s="526"/>
      <c r="N1350" s="541">
        <v>155.02000000000001</v>
      </c>
      <c r="O1350" s="543">
        <v>-1</v>
      </c>
      <c r="P1350" s="573">
        <v>-2.79</v>
      </c>
    </row>
    <row r="1351" spans="1:16" ht="22.5" x14ac:dyDescent="0.25">
      <c r="A1351" s="540" t="s">
        <v>1920</v>
      </c>
      <c r="B1351" s="524" t="s">
        <v>1897</v>
      </c>
      <c r="C1351" s="1247" t="s">
        <v>1898</v>
      </c>
      <c r="D1351" s="1247"/>
      <c r="E1351" s="1247"/>
      <c r="F1351" s="1247"/>
      <c r="G1351" s="1247"/>
      <c r="H1351" s="525" t="s">
        <v>1304</v>
      </c>
      <c r="I1351" s="526"/>
      <c r="J1351" s="526"/>
      <c r="K1351" s="527">
        <v>1.7999999999999999E-2</v>
      </c>
      <c r="L1351" s="528"/>
      <c r="M1351" s="526"/>
      <c r="N1351" s="541">
        <v>364.26</v>
      </c>
      <c r="O1351" s="526"/>
      <c r="P1351" s="573">
        <v>6.56</v>
      </c>
    </row>
    <row r="1352" spans="1:16" x14ac:dyDescent="0.25">
      <c r="A1352" s="556"/>
      <c r="B1352" s="557"/>
      <c r="C1352" s="1248" t="s">
        <v>1161</v>
      </c>
      <c r="D1352" s="1248"/>
      <c r="E1352" s="1248"/>
      <c r="F1352" s="1248"/>
      <c r="G1352" s="1248"/>
      <c r="H1352" s="516"/>
      <c r="I1352" s="517"/>
      <c r="J1352" s="517"/>
      <c r="K1352" s="517"/>
      <c r="L1352" s="520"/>
      <c r="M1352" s="517"/>
      <c r="N1352" s="520"/>
      <c r="O1352" s="517"/>
      <c r="P1352" s="555">
        <v>2746.73</v>
      </c>
    </row>
    <row r="1353" spans="1:16" x14ac:dyDescent="0.25">
      <c r="A1353" s="558"/>
      <c r="B1353" s="559"/>
      <c r="C1353" s="559"/>
      <c r="D1353" s="559"/>
      <c r="E1353" s="559"/>
      <c r="F1353" s="559"/>
      <c r="G1353" s="559"/>
      <c r="H1353" s="560"/>
      <c r="I1353" s="561"/>
      <c r="J1353" s="561"/>
      <c r="K1353" s="561"/>
      <c r="L1353" s="562"/>
      <c r="M1353" s="561"/>
      <c r="N1353" s="562"/>
      <c r="O1353" s="561"/>
      <c r="P1353" s="563"/>
    </row>
    <row r="1354" spans="1:16" x14ac:dyDescent="0.25">
      <c r="A1354" s="514" t="s">
        <v>1921</v>
      </c>
      <c r="B1354" s="515" t="s">
        <v>1884</v>
      </c>
      <c r="C1354" s="1249" t="s">
        <v>1885</v>
      </c>
      <c r="D1354" s="1249"/>
      <c r="E1354" s="1249"/>
      <c r="F1354" s="1249"/>
      <c r="G1354" s="1249"/>
      <c r="H1354" s="516" t="s">
        <v>909</v>
      </c>
      <c r="I1354" s="517">
        <v>1.0680000000000001</v>
      </c>
      <c r="J1354" s="518">
        <v>1</v>
      </c>
      <c r="K1354" s="519">
        <v>1.0680000000000001</v>
      </c>
      <c r="L1354" s="520"/>
      <c r="M1354" s="517"/>
      <c r="N1354" s="521"/>
      <c r="O1354" s="517"/>
      <c r="P1354" s="522"/>
    </row>
    <row r="1355" spans="1:16" x14ac:dyDescent="0.25">
      <c r="A1355" s="523"/>
      <c r="B1355" s="524" t="s">
        <v>23</v>
      </c>
      <c r="C1355" s="1247" t="s">
        <v>1203</v>
      </c>
      <c r="D1355" s="1247"/>
      <c r="E1355" s="1247"/>
      <c r="F1355" s="1247"/>
      <c r="G1355" s="1247"/>
      <c r="H1355" s="525" t="s">
        <v>1148</v>
      </c>
      <c r="I1355" s="526"/>
      <c r="J1355" s="526"/>
      <c r="K1355" s="537">
        <v>3.9088799999999999</v>
      </c>
      <c r="L1355" s="528"/>
      <c r="M1355" s="526"/>
      <c r="N1355" s="528"/>
      <c r="O1355" s="526"/>
      <c r="P1355" s="529">
        <v>1017.48</v>
      </c>
    </row>
    <row r="1356" spans="1:16" x14ac:dyDescent="0.25">
      <c r="A1356" s="530"/>
      <c r="B1356" s="524" t="s">
        <v>1218</v>
      </c>
      <c r="C1356" s="1247" t="s">
        <v>1219</v>
      </c>
      <c r="D1356" s="1247"/>
      <c r="E1356" s="1247"/>
      <c r="F1356" s="1247"/>
      <c r="G1356" s="1247"/>
      <c r="H1356" s="525" t="s">
        <v>1148</v>
      </c>
      <c r="I1356" s="536">
        <v>3.66</v>
      </c>
      <c r="J1356" s="526"/>
      <c r="K1356" s="537">
        <v>3.9088799999999999</v>
      </c>
      <c r="L1356" s="532"/>
      <c r="M1356" s="533"/>
      <c r="N1356" s="534">
        <v>260.3</v>
      </c>
      <c r="O1356" s="526"/>
      <c r="P1356" s="529">
        <v>1017.48</v>
      </c>
    </row>
    <row r="1357" spans="1:16" x14ac:dyDescent="0.25">
      <c r="A1357" s="523"/>
      <c r="B1357" s="524" t="s">
        <v>28</v>
      </c>
      <c r="C1357" s="1247" t="s">
        <v>132</v>
      </c>
      <c r="D1357" s="1247"/>
      <c r="E1357" s="1247"/>
      <c r="F1357" s="1247"/>
      <c r="G1357" s="1247"/>
      <c r="H1357" s="525"/>
      <c r="I1357" s="526"/>
      <c r="J1357" s="526"/>
      <c r="K1357" s="526"/>
      <c r="L1357" s="528"/>
      <c r="M1357" s="526"/>
      <c r="N1357" s="528"/>
      <c r="O1357" s="526"/>
      <c r="P1357" s="529">
        <v>1564.2</v>
      </c>
    </row>
    <row r="1358" spans="1:16" x14ac:dyDescent="0.25">
      <c r="A1358" s="523"/>
      <c r="B1358" s="524"/>
      <c r="C1358" s="1247" t="s">
        <v>1147</v>
      </c>
      <c r="D1358" s="1247"/>
      <c r="E1358" s="1247"/>
      <c r="F1358" s="1247"/>
      <c r="G1358" s="1247"/>
      <c r="H1358" s="525" t="s">
        <v>1148</v>
      </c>
      <c r="I1358" s="526"/>
      <c r="J1358" s="526"/>
      <c r="K1358" s="537">
        <v>2.1787200000000002</v>
      </c>
      <c r="L1358" s="528"/>
      <c r="M1358" s="526"/>
      <c r="N1358" s="528"/>
      <c r="O1358" s="526"/>
      <c r="P1358" s="573">
        <v>761.29</v>
      </c>
    </row>
    <row r="1359" spans="1:16" x14ac:dyDescent="0.25">
      <c r="A1359" s="530"/>
      <c r="B1359" s="524" t="s">
        <v>1886</v>
      </c>
      <c r="C1359" s="1247" t="s">
        <v>1887</v>
      </c>
      <c r="D1359" s="1247"/>
      <c r="E1359" s="1247"/>
      <c r="F1359" s="1247"/>
      <c r="G1359" s="1247"/>
      <c r="H1359" s="525" t="s">
        <v>1151</v>
      </c>
      <c r="I1359" s="536">
        <v>1.01</v>
      </c>
      <c r="J1359" s="526"/>
      <c r="K1359" s="537">
        <v>1.0786800000000001</v>
      </c>
      <c r="L1359" s="538">
        <v>81.209999999999994</v>
      </c>
      <c r="M1359" s="539">
        <v>1.22</v>
      </c>
      <c r="N1359" s="534">
        <v>99.08</v>
      </c>
      <c r="O1359" s="526"/>
      <c r="P1359" s="529">
        <v>106.88</v>
      </c>
    </row>
    <row r="1360" spans="1:16" x14ac:dyDescent="0.25">
      <c r="A1360" s="540"/>
      <c r="B1360" s="524" t="s">
        <v>1191</v>
      </c>
      <c r="C1360" s="1247" t="s">
        <v>1192</v>
      </c>
      <c r="D1360" s="1247"/>
      <c r="E1360" s="1247"/>
      <c r="F1360" s="1247"/>
      <c r="G1360" s="1247"/>
      <c r="H1360" s="525" t="s">
        <v>1148</v>
      </c>
      <c r="I1360" s="536">
        <v>1.01</v>
      </c>
      <c r="J1360" s="526"/>
      <c r="K1360" s="537">
        <v>1.0786800000000001</v>
      </c>
      <c r="L1360" s="528"/>
      <c r="M1360" s="526"/>
      <c r="N1360" s="541">
        <v>373.94</v>
      </c>
      <c r="O1360" s="526"/>
      <c r="P1360" s="573">
        <v>403.36</v>
      </c>
    </row>
    <row r="1361" spans="1:16" x14ac:dyDescent="0.25">
      <c r="A1361" s="530"/>
      <c r="B1361" s="524" t="s">
        <v>1206</v>
      </c>
      <c r="C1361" s="1247" t="s">
        <v>1207</v>
      </c>
      <c r="D1361" s="1247"/>
      <c r="E1361" s="1247"/>
      <c r="F1361" s="1247"/>
      <c r="G1361" s="1247"/>
      <c r="H1361" s="525" t="s">
        <v>1151</v>
      </c>
      <c r="I1361" s="536">
        <v>1.03</v>
      </c>
      <c r="J1361" s="526"/>
      <c r="K1361" s="537">
        <v>1.1000399999999999</v>
      </c>
      <c r="L1361" s="542">
        <v>1043.1400000000001</v>
      </c>
      <c r="M1361" s="539">
        <v>1.27</v>
      </c>
      <c r="N1361" s="534">
        <v>1324.79</v>
      </c>
      <c r="O1361" s="526"/>
      <c r="P1361" s="529">
        <v>1457.32</v>
      </c>
    </row>
    <row r="1362" spans="1:16" x14ac:dyDescent="0.25">
      <c r="A1362" s="540"/>
      <c r="B1362" s="524" t="s">
        <v>1208</v>
      </c>
      <c r="C1362" s="1247" t="s">
        <v>1209</v>
      </c>
      <c r="D1362" s="1247"/>
      <c r="E1362" s="1247"/>
      <c r="F1362" s="1247"/>
      <c r="G1362" s="1247"/>
      <c r="H1362" s="525" t="s">
        <v>1148</v>
      </c>
      <c r="I1362" s="536">
        <v>1.03</v>
      </c>
      <c r="J1362" s="526"/>
      <c r="K1362" s="537">
        <v>1.1000399999999999</v>
      </c>
      <c r="L1362" s="528"/>
      <c r="M1362" s="526"/>
      <c r="N1362" s="541">
        <v>325.38</v>
      </c>
      <c r="O1362" s="526"/>
      <c r="P1362" s="573">
        <v>357.93</v>
      </c>
    </row>
    <row r="1363" spans="1:16" x14ac:dyDescent="0.25">
      <c r="A1363" s="544" t="s">
        <v>1239</v>
      </c>
      <c r="B1363" s="545" t="s">
        <v>1888</v>
      </c>
      <c r="C1363" s="1250" t="s">
        <v>1889</v>
      </c>
      <c r="D1363" s="1250"/>
      <c r="E1363" s="1250"/>
      <c r="F1363" s="1250"/>
      <c r="G1363" s="1250"/>
      <c r="H1363" s="546" t="s">
        <v>1244</v>
      </c>
      <c r="I1363" s="547">
        <v>42</v>
      </c>
      <c r="J1363" s="548"/>
      <c r="K1363" s="549">
        <v>44.856000000000002</v>
      </c>
      <c r="L1363" s="550"/>
      <c r="M1363" s="548"/>
      <c r="N1363" s="550"/>
      <c r="O1363" s="548"/>
      <c r="P1363" s="551"/>
    </row>
    <row r="1364" spans="1:16" x14ac:dyDescent="0.25">
      <c r="A1364" s="552"/>
      <c r="B1364" s="553"/>
      <c r="C1364" s="1248" t="s">
        <v>1154</v>
      </c>
      <c r="D1364" s="1248"/>
      <c r="E1364" s="1248"/>
      <c r="F1364" s="1248"/>
      <c r="G1364" s="1248"/>
      <c r="H1364" s="516"/>
      <c r="I1364" s="517"/>
      <c r="J1364" s="517"/>
      <c r="K1364" s="517"/>
      <c r="L1364" s="520"/>
      <c r="M1364" s="517"/>
      <c r="N1364" s="554"/>
      <c r="O1364" s="517"/>
      <c r="P1364" s="555">
        <v>3342.97</v>
      </c>
    </row>
    <row r="1365" spans="1:16" x14ac:dyDescent="0.25">
      <c r="A1365" s="540"/>
      <c r="B1365" s="524"/>
      <c r="C1365" s="1247" t="s">
        <v>1155</v>
      </c>
      <c r="D1365" s="1247"/>
      <c r="E1365" s="1247"/>
      <c r="F1365" s="1247"/>
      <c r="G1365" s="1247"/>
      <c r="H1365" s="525"/>
      <c r="I1365" s="526"/>
      <c r="J1365" s="526"/>
      <c r="K1365" s="526"/>
      <c r="L1365" s="528"/>
      <c r="M1365" s="526"/>
      <c r="N1365" s="528"/>
      <c r="O1365" s="526"/>
      <c r="P1365" s="529">
        <v>1778.77</v>
      </c>
    </row>
    <row r="1366" spans="1:16" x14ac:dyDescent="0.25">
      <c r="A1366" s="540"/>
      <c r="B1366" s="524" t="s">
        <v>1295</v>
      </c>
      <c r="C1366" s="1247" t="s">
        <v>1296</v>
      </c>
      <c r="D1366" s="1247"/>
      <c r="E1366" s="1247"/>
      <c r="F1366" s="1247"/>
      <c r="G1366" s="1247"/>
      <c r="H1366" s="525" t="s">
        <v>1158</v>
      </c>
      <c r="I1366" s="543">
        <v>147</v>
      </c>
      <c r="J1366" s="526"/>
      <c r="K1366" s="543">
        <v>147</v>
      </c>
      <c r="L1366" s="528"/>
      <c r="M1366" s="526"/>
      <c r="N1366" s="528"/>
      <c r="O1366" s="526"/>
      <c r="P1366" s="529">
        <v>2614.79</v>
      </c>
    </row>
    <row r="1367" spans="1:16" x14ac:dyDescent="0.25">
      <c r="A1367" s="540"/>
      <c r="B1367" s="524" t="s">
        <v>1297</v>
      </c>
      <c r="C1367" s="1247" t="s">
        <v>1298</v>
      </c>
      <c r="D1367" s="1247"/>
      <c r="E1367" s="1247"/>
      <c r="F1367" s="1247"/>
      <c r="G1367" s="1247"/>
      <c r="H1367" s="525" t="s">
        <v>1158</v>
      </c>
      <c r="I1367" s="543">
        <v>134</v>
      </c>
      <c r="J1367" s="526"/>
      <c r="K1367" s="543">
        <v>134</v>
      </c>
      <c r="L1367" s="528"/>
      <c r="M1367" s="526"/>
      <c r="N1367" s="528"/>
      <c r="O1367" s="526"/>
      <c r="P1367" s="529">
        <v>2383.5500000000002</v>
      </c>
    </row>
    <row r="1368" spans="1:16" x14ac:dyDescent="0.25">
      <c r="A1368" s="556"/>
      <c r="B1368" s="557"/>
      <c r="C1368" s="1248" t="s">
        <v>1161</v>
      </c>
      <c r="D1368" s="1248"/>
      <c r="E1368" s="1248"/>
      <c r="F1368" s="1248"/>
      <c r="G1368" s="1248"/>
      <c r="H1368" s="516"/>
      <c r="I1368" s="517"/>
      <c r="J1368" s="517"/>
      <c r="K1368" s="517"/>
      <c r="L1368" s="520"/>
      <c r="M1368" s="517"/>
      <c r="N1368" s="554">
        <v>7810.22</v>
      </c>
      <c r="O1368" s="517"/>
      <c r="P1368" s="555">
        <v>8341.31</v>
      </c>
    </row>
    <row r="1369" spans="1:16" x14ac:dyDescent="0.25">
      <c r="A1369" s="558"/>
      <c r="B1369" s="559"/>
      <c r="C1369" s="559"/>
      <c r="D1369" s="559"/>
      <c r="E1369" s="559"/>
      <c r="F1369" s="559"/>
      <c r="G1369" s="559"/>
      <c r="H1369" s="560"/>
      <c r="I1369" s="561"/>
      <c r="J1369" s="561"/>
      <c r="K1369" s="561"/>
      <c r="L1369" s="562"/>
      <c r="M1369" s="561"/>
      <c r="N1369" s="562"/>
      <c r="O1369" s="561"/>
      <c r="P1369" s="563"/>
    </row>
    <row r="1370" spans="1:16" x14ac:dyDescent="0.25">
      <c r="A1370" s="514" t="s">
        <v>1922</v>
      </c>
      <c r="B1370" s="515" t="s">
        <v>1891</v>
      </c>
      <c r="C1370" s="1249" t="s">
        <v>1892</v>
      </c>
      <c r="D1370" s="1249"/>
      <c r="E1370" s="1249"/>
      <c r="F1370" s="1249"/>
      <c r="G1370" s="1249"/>
      <c r="H1370" s="516" t="s">
        <v>1244</v>
      </c>
      <c r="I1370" s="517">
        <v>44.856000000000002</v>
      </c>
      <c r="J1370" s="518">
        <v>1</v>
      </c>
      <c r="K1370" s="519">
        <v>44.856000000000002</v>
      </c>
      <c r="L1370" s="520"/>
      <c r="M1370" s="517"/>
      <c r="N1370" s="572">
        <v>152.59</v>
      </c>
      <c r="O1370" s="517"/>
      <c r="P1370" s="555">
        <v>6844.58</v>
      </c>
    </row>
    <row r="1371" spans="1:16" x14ac:dyDescent="0.25">
      <c r="A1371" s="540" t="s">
        <v>1922</v>
      </c>
      <c r="B1371" s="524" t="s">
        <v>1891</v>
      </c>
      <c r="C1371" s="1247" t="s">
        <v>1893</v>
      </c>
      <c r="D1371" s="1247"/>
      <c r="E1371" s="1247"/>
      <c r="F1371" s="1247"/>
      <c r="G1371" s="1247"/>
      <c r="H1371" s="525" t="s">
        <v>1244</v>
      </c>
      <c r="I1371" s="527">
        <v>44.856000000000002</v>
      </c>
      <c r="J1371" s="526"/>
      <c r="K1371" s="527">
        <v>44.856000000000002</v>
      </c>
      <c r="L1371" s="528"/>
      <c r="M1371" s="536">
        <v>1.29</v>
      </c>
      <c r="N1371" s="541">
        <v>152.59</v>
      </c>
      <c r="O1371" s="526"/>
      <c r="P1371" s="529">
        <v>6844.58</v>
      </c>
    </row>
    <row r="1372" spans="1:16" ht="22.5" x14ac:dyDescent="0.25">
      <c r="A1372" s="540" t="s">
        <v>1923</v>
      </c>
      <c r="B1372" s="524" t="s">
        <v>1895</v>
      </c>
      <c r="C1372" s="1247" t="s">
        <v>1303</v>
      </c>
      <c r="D1372" s="1247"/>
      <c r="E1372" s="1247"/>
      <c r="F1372" s="1247"/>
      <c r="G1372" s="1247"/>
      <c r="H1372" s="525" t="s">
        <v>1304</v>
      </c>
      <c r="I1372" s="526"/>
      <c r="J1372" s="526"/>
      <c r="K1372" s="535">
        <v>4.4900000000000002E-2</v>
      </c>
      <c r="L1372" s="528"/>
      <c r="M1372" s="526"/>
      <c r="N1372" s="541">
        <v>155.02000000000001</v>
      </c>
      <c r="O1372" s="543">
        <v>-1</v>
      </c>
      <c r="P1372" s="573">
        <v>-6.96</v>
      </c>
    </row>
    <row r="1373" spans="1:16" ht="22.5" x14ac:dyDescent="0.25">
      <c r="A1373" s="540" t="s">
        <v>1924</v>
      </c>
      <c r="B1373" s="524" t="s">
        <v>1897</v>
      </c>
      <c r="C1373" s="1247" t="s">
        <v>1898</v>
      </c>
      <c r="D1373" s="1247"/>
      <c r="E1373" s="1247"/>
      <c r="F1373" s="1247"/>
      <c r="G1373" s="1247"/>
      <c r="H1373" s="525" t="s">
        <v>1304</v>
      </c>
      <c r="I1373" s="526"/>
      <c r="J1373" s="526"/>
      <c r="K1373" s="535">
        <v>4.4900000000000002E-2</v>
      </c>
      <c r="L1373" s="528"/>
      <c r="M1373" s="526"/>
      <c r="N1373" s="541">
        <v>364.26</v>
      </c>
      <c r="O1373" s="526"/>
      <c r="P1373" s="573">
        <v>16.36</v>
      </c>
    </row>
    <row r="1374" spans="1:16" x14ac:dyDescent="0.25">
      <c r="A1374" s="556"/>
      <c r="B1374" s="557"/>
      <c r="C1374" s="1248" t="s">
        <v>1161</v>
      </c>
      <c r="D1374" s="1248"/>
      <c r="E1374" s="1248"/>
      <c r="F1374" s="1248"/>
      <c r="G1374" s="1248"/>
      <c r="H1374" s="516"/>
      <c r="I1374" s="517"/>
      <c r="J1374" s="517"/>
      <c r="K1374" s="517"/>
      <c r="L1374" s="520"/>
      <c r="M1374" s="517"/>
      <c r="N1374" s="520"/>
      <c r="O1374" s="517"/>
      <c r="P1374" s="555">
        <v>6853.98</v>
      </c>
    </row>
    <row r="1375" spans="1:16" x14ac:dyDescent="0.25">
      <c r="A1375" s="558"/>
      <c r="B1375" s="559"/>
      <c r="C1375" s="559"/>
      <c r="D1375" s="559"/>
      <c r="E1375" s="559"/>
      <c r="F1375" s="559"/>
      <c r="G1375" s="559"/>
      <c r="H1375" s="560"/>
      <c r="I1375" s="561"/>
      <c r="J1375" s="561"/>
      <c r="K1375" s="561"/>
      <c r="L1375" s="562"/>
      <c r="M1375" s="561"/>
      <c r="N1375" s="562"/>
      <c r="O1375" s="561"/>
      <c r="P1375" s="563"/>
    </row>
    <row r="1376" spans="1:16" x14ac:dyDescent="0.25">
      <c r="A1376" s="514" t="s">
        <v>1925</v>
      </c>
      <c r="B1376" s="515" t="s">
        <v>1906</v>
      </c>
      <c r="C1376" s="1249" t="s">
        <v>1907</v>
      </c>
      <c r="D1376" s="1249"/>
      <c r="E1376" s="1249"/>
      <c r="F1376" s="1249"/>
      <c r="G1376" s="1249"/>
      <c r="H1376" s="516" t="s">
        <v>909</v>
      </c>
      <c r="I1376" s="517">
        <v>1.0680000000000001</v>
      </c>
      <c r="J1376" s="518">
        <v>1</v>
      </c>
      <c r="K1376" s="519">
        <v>1.0680000000000001</v>
      </c>
      <c r="L1376" s="520"/>
      <c r="M1376" s="517"/>
      <c r="N1376" s="521"/>
      <c r="O1376" s="517"/>
      <c r="P1376" s="522"/>
    </row>
    <row r="1377" spans="1:16" x14ac:dyDescent="0.25">
      <c r="A1377" s="523"/>
      <c r="B1377" s="524" t="s">
        <v>23</v>
      </c>
      <c r="C1377" s="1247" t="s">
        <v>1203</v>
      </c>
      <c r="D1377" s="1247"/>
      <c r="E1377" s="1247"/>
      <c r="F1377" s="1247"/>
      <c r="G1377" s="1247"/>
      <c r="H1377" s="525" t="s">
        <v>1148</v>
      </c>
      <c r="I1377" s="526"/>
      <c r="J1377" s="526"/>
      <c r="K1377" s="537">
        <v>3.9088799999999999</v>
      </c>
      <c r="L1377" s="528"/>
      <c r="M1377" s="526"/>
      <c r="N1377" s="528"/>
      <c r="O1377" s="526"/>
      <c r="P1377" s="529">
        <v>1017.48</v>
      </c>
    </row>
    <row r="1378" spans="1:16" x14ac:dyDescent="0.25">
      <c r="A1378" s="530"/>
      <c r="B1378" s="524" t="s">
        <v>1218</v>
      </c>
      <c r="C1378" s="1247" t="s">
        <v>1219</v>
      </c>
      <c r="D1378" s="1247"/>
      <c r="E1378" s="1247"/>
      <c r="F1378" s="1247"/>
      <c r="G1378" s="1247"/>
      <c r="H1378" s="525" t="s">
        <v>1148</v>
      </c>
      <c r="I1378" s="536">
        <v>3.66</v>
      </c>
      <c r="J1378" s="526"/>
      <c r="K1378" s="537">
        <v>3.9088799999999999</v>
      </c>
      <c r="L1378" s="532"/>
      <c r="M1378" s="533"/>
      <c r="N1378" s="534">
        <v>260.3</v>
      </c>
      <c r="O1378" s="526"/>
      <c r="P1378" s="529">
        <v>1017.48</v>
      </c>
    </row>
    <row r="1379" spans="1:16" x14ac:dyDescent="0.25">
      <c r="A1379" s="523"/>
      <c r="B1379" s="524" t="s">
        <v>28</v>
      </c>
      <c r="C1379" s="1247" t="s">
        <v>132</v>
      </c>
      <c r="D1379" s="1247"/>
      <c r="E1379" s="1247"/>
      <c r="F1379" s="1247"/>
      <c r="G1379" s="1247"/>
      <c r="H1379" s="525"/>
      <c r="I1379" s="526"/>
      <c r="J1379" s="526"/>
      <c r="K1379" s="526"/>
      <c r="L1379" s="528"/>
      <c r="M1379" s="526"/>
      <c r="N1379" s="528"/>
      <c r="O1379" s="526"/>
      <c r="P1379" s="529">
        <v>1564.2</v>
      </c>
    </row>
    <row r="1380" spans="1:16" x14ac:dyDescent="0.25">
      <c r="A1380" s="523"/>
      <c r="B1380" s="524"/>
      <c r="C1380" s="1247" t="s">
        <v>1147</v>
      </c>
      <c r="D1380" s="1247"/>
      <c r="E1380" s="1247"/>
      <c r="F1380" s="1247"/>
      <c r="G1380" s="1247"/>
      <c r="H1380" s="525" t="s">
        <v>1148</v>
      </c>
      <c r="I1380" s="526"/>
      <c r="J1380" s="526"/>
      <c r="K1380" s="537">
        <v>2.1787200000000002</v>
      </c>
      <c r="L1380" s="528"/>
      <c r="M1380" s="526"/>
      <c r="N1380" s="528"/>
      <c r="O1380" s="526"/>
      <c r="P1380" s="573">
        <v>761.29</v>
      </c>
    </row>
    <row r="1381" spans="1:16" x14ac:dyDescent="0.25">
      <c r="A1381" s="530"/>
      <c r="B1381" s="524" t="s">
        <v>1886</v>
      </c>
      <c r="C1381" s="1247" t="s">
        <v>1887</v>
      </c>
      <c r="D1381" s="1247"/>
      <c r="E1381" s="1247"/>
      <c r="F1381" s="1247"/>
      <c r="G1381" s="1247"/>
      <c r="H1381" s="525" t="s">
        <v>1151</v>
      </c>
      <c r="I1381" s="536">
        <v>1.01</v>
      </c>
      <c r="J1381" s="526"/>
      <c r="K1381" s="537">
        <v>1.0786800000000001</v>
      </c>
      <c r="L1381" s="538">
        <v>81.209999999999994</v>
      </c>
      <c r="M1381" s="539">
        <v>1.22</v>
      </c>
      <c r="N1381" s="534">
        <v>99.08</v>
      </c>
      <c r="O1381" s="526"/>
      <c r="P1381" s="529">
        <v>106.88</v>
      </c>
    </row>
    <row r="1382" spans="1:16" x14ac:dyDescent="0.25">
      <c r="A1382" s="540"/>
      <c r="B1382" s="524" t="s">
        <v>1191</v>
      </c>
      <c r="C1382" s="1247" t="s">
        <v>1192</v>
      </c>
      <c r="D1382" s="1247"/>
      <c r="E1382" s="1247"/>
      <c r="F1382" s="1247"/>
      <c r="G1382" s="1247"/>
      <c r="H1382" s="525" t="s">
        <v>1148</v>
      </c>
      <c r="I1382" s="536">
        <v>1.01</v>
      </c>
      <c r="J1382" s="526"/>
      <c r="K1382" s="537">
        <v>1.0786800000000001</v>
      </c>
      <c r="L1382" s="528"/>
      <c r="M1382" s="526"/>
      <c r="N1382" s="541">
        <v>373.94</v>
      </c>
      <c r="O1382" s="526"/>
      <c r="P1382" s="573">
        <v>403.36</v>
      </c>
    </row>
    <row r="1383" spans="1:16" x14ac:dyDescent="0.25">
      <c r="A1383" s="530"/>
      <c r="B1383" s="524" t="s">
        <v>1206</v>
      </c>
      <c r="C1383" s="1247" t="s">
        <v>1207</v>
      </c>
      <c r="D1383" s="1247"/>
      <c r="E1383" s="1247"/>
      <c r="F1383" s="1247"/>
      <c r="G1383" s="1247"/>
      <c r="H1383" s="525" t="s">
        <v>1151</v>
      </c>
      <c r="I1383" s="536">
        <v>1.03</v>
      </c>
      <c r="J1383" s="526"/>
      <c r="K1383" s="537">
        <v>1.1000399999999999</v>
      </c>
      <c r="L1383" s="542">
        <v>1043.1400000000001</v>
      </c>
      <c r="M1383" s="539">
        <v>1.27</v>
      </c>
      <c r="N1383" s="534">
        <v>1324.79</v>
      </c>
      <c r="O1383" s="526"/>
      <c r="P1383" s="529">
        <v>1457.32</v>
      </c>
    </row>
    <row r="1384" spans="1:16" x14ac:dyDescent="0.25">
      <c r="A1384" s="540"/>
      <c r="B1384" s="524" t="s">
        <v>1208</v>
      </c>
      <c r="C1384" s="1247" t="s">
        <v>1209</v>
      </c>
      <c r="D1384" s="1247"/>
      <c r="E1384" s="1247"/>
      <c r="F1384" s="1247"/>
      <c r="G1384" s="1247"/>
      <c r="H1384" s="525" t="s">
        <v>1148</v>
      </c>
      <c r="I1384" s="536">
        <v>1.03</v>
      </c>
      <c r="J1384" s="526"/>
      <c r="K1384" s="537">
        <v>1.1000399999999999</v>
      </c>
      <c r="L1384" s="528"/>
      <c r="M1384" s="526"/>
      <c r="N1384" s="541">
        <v>325.38</v>
      </c>
      <c r="O1384" s="526"/>
      <c r="P1384" s="573">
        <v>357.93</v>
      </c>
    </row>
    <row r="1385" spans="1:16" x14ac:dyDescent="0.25">
      <c r="A1385" s="544" t="s">
        <v>1239</v>
      </c>
      <c r="B1385" s="545" t="s">
        <v>1888</v>
      </c>
      <c r="C1385" s="1250" t="s">
        <v>1889</v>
      </c>
      <c r="D1385" s="1250"/>
      <c r="E1385" s="1250"/>
      <c r="F1385" s="1250"/>
      <c r="G1385" s="1250"/>
      <c r="H1385" s="546" t="s">
        <v>1244</v>
      </c>
      <c r="I1385" s="566">
        <v>31.5</v>
      </c>
      <c r="J1385" s="548"/>
      <c r="K1385" s="549">
        <v>33.642000000000003</v>
      </c>
      <c r="L1385" s="550"/>
      <c r="M1385" s="548"/>
      <c r="N1385" s="550"/>
      <c r="O1385" s="548"/>
      <c r="P1385" s="551"/>
    </row>
    <row r="1386" spans="1:16" x14ac:dyDescent="0.25">
      <c r="A1386" s="552"/>
      <c r="B1386" s="553"/>
      <c r="C1386" s="1248" t="s">
        <v>1154</v>
      </c>
      <c r="D1386" s="1248"/>
      <c r="E1386" s="1248"/>
      <c r="F1386" s="1248"/>
      <c r="G1386" s="1248"/>
      <c r="H1386" s="516"/>
      <c r="I1386" s="517"/>
      <c r="J1386" s="517"/>
      <c r="K1386" s="517"/>
      <c r="L1386" s="520"/>
      <c r="M1386" s="517"/>
      <c r="N1386" s="554"/>
      <c r="O1386" s="517"/>
      <c r="P1386" s="555">
        <v>3342.97</v>
      </c>
    </row>
    <row r="1387" spans="1:16" x14ac:dyDescent="0.25">
      <c r="A1387" s="540"/>
      <c r="B1387" s="524"/>
      <c r="C1387" s="1247" t="s">
        <v>1155</v>
      </c>
      <c r="D1387" s="1247"/>
      <c r="E1387" s="1247"/>
      <c r="F1387" s="1247"/>
      <c r="G1387" s="1247"/>
      <c r="H1387" s="525"/>
      <c r="I1387" s="526"/>
      <c r="J1387" s="526"/>
      <c r="K1387" s="526"/>
      <c r="L1387" s="528"/>
      <c r="M1387" s="526"/>
      <c r="N1387" s="528"/>
      <c r="O1387" s="526"/>
      <c r="P1387" s="529">
        <v>1778.77</v>
      </c>
    </row>
    <row r="1388" spans="1:16" x14ac:dyDescent="0.25">
      <c r="A1388" s="540"/>
      <c r="B1388" s="524" t="s">
        <v>1295</v>
      </c>
      <c r="C1388" s="1247" t="s">
        <v>1296</v>
      </c>
      <c r="D1388" s="1247"/>
      <c r="E1388" s="1247"/>
      <c r="F1388" s="1247"/>
      <c r="G1388" s="1247"/>
      <c r="H1388" s="525" t="s">
        <v>1158</v>
      </c>
      <c r="I1388" s="543">
        <v>147</v>
      </c>
      <c r="J1388" s="526"/>
      <c r="K1388" s="543">
        <v>147</v>
      </c>
      <c r="L1388" s="528"/>
      <c r="M1388" s="526"/>
      <c r="N1388" s="528"/>
      <c r="O1388" s="526"/>
      <c r="P1388" s="529">
        <v>2614.79</v>
      </c>
    </row>
    <row r="1389" spans="1:16" x14ac:dyDescent="0.25">
      <c r="A1389" s="540"/>
      <c r="B1389" s="524" t="s">
        <v>1297</v>
      </c>
      <c r="C1389" s="1247" t="s">
        <v>1298</v>
      </c>
      <c r="D1389" s="1247"/>
      <c r="E1389" s="1247"/>
      <c r="F1389" s="1247"/>
      <c r="G1389" s="1247"/>
      <c r="H1389" s="525" t="s">
        <v>1158</v>
      </c>
      <c r="I1389" s="543">
        <v>134</v>
      </c>
      <c r="J1389" s="526"/>
      <c r="K1389" s="543">
        <v>134</v>
      </c>
      <c r="L1389" s="528"/>
      <c r="M1389" s="526"/>
      <c r="N1389" s="528"/>
      <c r="O1389" s="526"/>
      <c r="P1389" s="529">
        <v>2383.5500000000002</v>
      </c>
    </row>
    <row r="1390" spans="1:16" x14ac:dyDescent="0.25">
      <c r="A1390" s="556"/>
      <c r="B1390" s="557"/>
      <c r="C1390" s="1248" t="s">
        <v>1161</v>
      </c>
      <c r="D1390" s="1248"/>
      <c r="E1390" s="1248"/>
      <c r="F1390" s="1248"/>
      <c r="G1390" s="1248"/>
      <c r="H1390" s="516"/>
      <c r="I1390" s="517"/>
      <c r="J1390" s="517"/>
      <c r="K1390" s="517"/>
      <c r="L1390" s="520"/>
      <c r="M1390" s="517"/>
      <c r="N1390" s="554">
        <v>7810.22</v>
      </c>
      <c r="O1390" s="517"/>
      <c r="P1390" s="555">
        <v>8341.31</v>
      </c>
    </row>
    <row r="1391" spans="1:16" x14ac:dyDescent="0.25">
      <c r="A1391" s="558"/>
      <c r="B1391" s="559"/>
      <c r="C1391" s="559"/>
      <c r="D1391" s="559"/>
      <c r="E1391" s="559"/>
      <c r="F1391" s="559"/>
      <c r="G1391" s="559"/>
      <c r="H1391" s="560"/>
      <c r="I1391" s="561"/>
      <c r="J1391" s="561"/>
      <c r="K1391" s="561"/>
      <c r="L1391" s="562"/>
      <c r="M1391" s="561"/>
      <c r="N1391" s="562"/>
      <c r="O1391" s="561"/>
      <c r="P1391" s="563"/>
    </row>
    <row r="1392" spans="1:16" x14ac:dyDescent="0.25">
      <c r="A1392" s="514" t="s">
        <v>1926</v>
      </c>
      <c r="B1392" s="515" t="s">
        <v>1891</v>
      </c>
      <c r="C1392" s="1249" t="s">
        <v>1892</v>
      </c>
      <c r="D1392" s="1249"/>
      <c r="E1392" s="1249"/>
      <c r="F1392" s="1249"/>
      <c r="G1392" s="1249"/>
      <c r="H1392" s="516" t="s">
        <v>1244</v>
      </c>
      <c r="I1392" s="517">
        <v>33.642000000000003</v>
      </c>
      <c r="J1392" s="518">
        <v>1</v>
      </c>
      <c r="K1392" s="519">
        <v>33.642000000000003</v>
      </c>
      <c r="L1392" s="520"/>
      <c r="M1392" s="517"/>
      <c r="N1392" s="572">
        <v>152.59</v>
      </c>
      <c r="O1392" s="517"/>
      <c r="P1392" s="555">
        <v>5133.43</v>
      </c>
    </row>
    <row r="1393" spans="1:16" x14ac:dyDescent="0.25">
      <c r="A1393" s="540" t="s">
        <v>1926</v>
      </c>
      <c r="B1393" s="524" t="s">
        <v>1891</v>
      </c>
      <c r="C1393" s="1247" t="s">
        <v>1893</v>
      </c>
      <c r="D1393" s="1247"/>
      <c r="E1393" s="1247"/>
      <c r="F1393" s="1247"/>
      <c r="G1393" s="1247"/>
      <c r="H1393" s="525" t="s">
        <v>1244</v>
      </c>
      <c r="I1393" s="527">
        <v>33.642000000000003</v>
      </c>
      <c r="J1393" s="526"/>
      <c r="K1393" s="527">
        <v>33.642000000000003</v>
      </c>
      <c r="L1393" s="528"/>
      <c r="M1393" s="536">
        <v>1.29</v>
      </c>
      <c r="N1393" s="541">
        <v>152.59</v>
      </c>
      <c r="O1393" s="526"/>
      <c r="P1393" s="529">
        <v>5133.43</v>
      </c>
    </row>
    <row r="1394" spans="1:16" ht="22.5" x14ac:dyDescent="0.25">
      <c r="A1394" s="540" t="s">
        <v>1927</v>
      </c>
      <c r="B1394" s="524" t="s">
        <v>1895</v>
      </c>
      <c r="C1394" s="1247" t="s">
        <v>1303</v>
      </c>
      <c r="D1394" s="1247"/>
      <c r="E1394" s="1247"/>
      <c r="F1394" s="1247"/>
      <c r="G1394" s="1247"/>
      <c r="H1394" s="525" t="s">
        <v>1304</v>
      </c>
      <c r="I1394" s="526"/>
      <c r="J1394" s="526"/>
      <c r="K1394" s="535">
        <v>3.3599999999999998E-2</v>
      </c>
      <c r="L1394" s="528"/>
      <c r="M1394" s="526"/>
      <c r="N1394" s="541">
        <v>155.02000000000001</v>
      </c>
      <c r="O1394" s="543">
        <v>-1</v>
      </c>
      <c r="P1394" s="573">
        <v>-5.21</v>
      </c>
    </row>
    <row r="1395" spans="1:16" ht="22.5" x14ac:dyDescent="0.25">
      <c r="A1395" s="540" t="s">
        <v>1928</v>
      </c>
      <c r="B1395" s="524" t="s">
        <v>1897</v>
      </c>
      <c r="C1395" s="1247" t="s">
        <v>1898</v>
      </c>
      <c r="D1395" s="1247"/>
      <c r="E1395" s="1247"/>
      <c r="F1395" s="1247"/>
      <c r="G1395" s="1247"/>
      <c r="H1395" s="525" t="s">
        <v>1304</v>
      </c>
      <c r="I1395" s="526"/>
      <c r="J1395" s="526"/>
      <c r="K1395" s="535">
        <v>3.3599999999999998E-2</v>
      </c>
      <c r="L1395" s="528"/>
      <c r="M1395" s="526"/>
      <c r="N1395" s="541">
        <v>364.26</v>
      </c>
      <c r="O1395" s="526"/>
      <c r="P1395" s="573">
        <v>12.24</v>
      </c>
    </row>
    <row r="1396" spans="1:16" x14ac:dyDescent="0.25">
      <c r="A1396" s="556"/>
      <c r="B1396" s="557"/>
      <c r="C1396" s="1248" t="s">
        <v>1161</v>
      </c>
      <c r="D1396" s="1248"/>
      <c r="E1396" s="1248"/>
      <c r="F1396" s="1248"/>
      <c r="G1396" s="1248"/>
      <c r="H1396" s="516"/>
      <c r="I1396" s="517"/>
      <c r="J1396" s="517"/>
      <c r="K1396" s="517"/>
      <c r="L1396" s="520"/>
      <c r="M1396" s="517"/>
      <c r="N1396" s="520"/>
      <c r="O1396" s="517"/>
      <c r="P1396" s="555">
        <v>5140.46</v>
      </c>
    </row>
    <row r="1397" spans="1:16" x14ac:dyDescent="0.25">
      <c r="A1397" s="558"/>
      <c r="B1397" s="559"/>
      <c r="C1397" s="559"/>
      <c r="D1397" s="559"/>
      <c r="E1397" s="559"/>
      <c r="F1397" s="559"/>
      <c r="G1397" s="559"/>
      <c r="H1397" s="560"/>
      <c r="I1397" s="561"/>
      <c r="J1397" s="561"/>
      <c r="K1397" s="561"/>
      <c r="L1397" s="562"/>
      <c r="M1397" s="561"/>
      <c r="N1397" s="562"/>
      <c r="O1397" s="561"/>
      <c r="P1397" s="563"/>
    </row>
    <row r="1398" spans="1:16" x14ac:dyDescent="0.25">
      <c r="A1398" s="514" t="s">
        <v>1929</v>
      </c>
      <c r="B1398" s="515" t="s">
        <v>1930</v>
      </c>
      <c r="C1398" s="1249" t="s">
        <v>1931</v>
      </c>
      <c r="D1398" s="1249"/>
      <c r="E1398" s="1249"/>
      <c r="F1398" s="1249"/>
      <c r="G1398" s="1249"/>
      <c r="H1398" s="516" t="s">
        <v>1932</v>
      </c>
      <c r="I1398" s="517">
        <v>350.726</v>
      </c>
      <c r="J1398" s="518">
        <v>1</v>
      </c>
      <c r="K1398" s="519">
        <v>350.726</v>
      </c>
      <c r="L1398" s="520"/>
      <c r="M1398" s="517"/>
      <c r="N1398" s="521"/>
      <c r="O1398" s="517"/>
      <c r="P1398" s="522"/>
    </row>
    <row r="1399" spans="1:16" x14ac:dyDescent="0.25">
      <c r="A1399" s="523"/>
      <c r="B1399" s="524" t="s">
        <v>23</v>
      </c>
      <c r="C1399" s="1247" t="s">
        <v>1203</v>
      </c>
      <c r="D1399" s="1247"/>
      <c r="E1399" s="1247"/>
      <c r="F1399" s="1247"/>
      <c r="G1399" s="1247"/>
      <c r="H1399" s="525" t="s">
        <v>1148</v>
      </c>
      <c r="I1399" s="526"/>
      <c r="J1399" s="526"/>
      <c r="K1399" s="537">
        <v>1781.6880799999999</v>
      </c>
      <c r="L1399" s="528"/>
      <c r="M1399" s="526"/>
      <c r="N1399" s="528"/>
      <c r="O1399" s="526"/>
      <c r="P1399" s="529">
        <v>527807.28</v>
      </c>
    </row>
    <row r="1400" spans="1:16" x14ac:dyDescent="0.25">
      <c r="A1400" s="530"/>
      <c r="B1400" s="524" t="s">
        <v>1933</v>
      </c>
      <c r="C1400" s="1247" t="s">
        <v>1934</v>
      </c>
      <c r="D1400" s="1247"/>
      <c r="E1400" s="1247"/>
      <c r="F1400" s="1247"/>
      <c r="G1400" s="1247"/>
      <c r="H1400" s="525" t="s">
        <v>1148</v>
      </c>
      <c r="I1400" s="536">
        <v>5.08</v>
      </c>
      <c r="J1400" s="526"/>
      <c r="K1400" s="537">
        <v>1781.6880799999999</v>
      </c>
      <c r="L1400" s="532"/>
      <c r="M1400" s="533"/>
      <c r="N1400" s="534">
        <v>296.24</v>
      </c>
      <c r="O1400" s="526"/>
      <c r="P1400" s="529">
        <v>527807.28</v>
      </c>
    </row>
    <row r="1401" spans="1:16" x14ac:dyDescent="0.25">
      <c r="A1401" s="523"/>
      <c r="B1401" s="524" t="s">
        <v>28</v>
      </c>
      <c r="C1401" s="1247" t="s">
        <v>132</v>
      </c>
      <c r="D1401" s="1247"/>
      <c r="E1401" s="1247"/>
      <c r="F1401" s="1247"/>
      <c r="G1401" s="1247"/>
      <c r="H1401" s="525"/>
      <c r="I1401" s="526"/>
      <c r="J1401" s="526"/>
      <c r="K1401" s="526"/>
      <c r="L1401" s="528"/>
      <c r="M1401" s="526"/>
      <c r="N1401" s="528"/>
      <c r="O1401" s="526"/>
      <c r="P1401" s="529">
        <v>50013.81</v>
      </c>
    </row>
    <row r="1402" spans="1:16" x14ac:dyDescent="0.25">
      <c r="A1402" s="523"/>
      <c r="B1402" s="524"/>
      <c r="C1402" s="1247" t="s">
        <v>1147</v>
      </c>
      <c r="D1402" s="1247"/>
      <c r="E1402" s="1247"/>
      <c r="F1402" s="1247"/>
      <c r="G1402" s="1247"/>
      <c r="H1402" s="525" t="s">
        <v>1148</v>
      </c>
      <c r="I1402" s="526"/>
      <c r="J1402" s="526"/>
      <c r="K1402" s="537">
        <v>434.90024</v>
      </c>
      <c r="L1402" s="528"/>
      <c r="M1402" s="526"/>
      <c r="N1402" s="528"/>
      <c r="O1402" s="526"/>
      <c r="P1402" s="529">
        <v>161945.35</v>
      </c>
    </row>
    <row r="1403" spans="1:16" x14ac:dyDescent="0.25">
      <c r="A1403" s="530"/>
      <c r="B1403" s="524" t="s">
        <v>1886</v>
      </c>
      <c r="C1403" s="1247" t="s">
        <v>1887</v>
      </c>
      <c r="D1403" s="1247"/>
      <c r="E1403" s="1247"/>
      <c r="F1403" s="1247"/>
      <c r="G1403" s="1247"/>
      <c r="H1403" s="525" t="s">
        <v>1151</v>
      </c>
      <c r="I1403" s="531">
        <v>1.2</v>
      </c>
      <c r="J1403" s="526"/>
      <c r="K1403" s="535">
        <v>420.87119999999999</v>
      </c>
      <c r="L1403" s="538">
        <v>81.209999999999994</v>
      </c>
      <c r="M1403" s="539">
        <v>1.22</v>
      </c>
      <c r="N1403" s="534">
        <v>99.08</v>
      </c>
      <c r="O1403" s="526"/>
      <c r="P1403" s="529">
        <v>41699.919999999998</v>
      </c>
    </row>
    <row r="1404" spans="1:16" x14ac:dyDescent="0.25">
      <c r="A1404" s="540"/>
      <c r="B1404" s="524" t="s">
        <v>1191</v>
      </c>
      <c r="C1404" s="1247" t="s">
        <v>1192</v>
      </c>
      <c r="D1404" s="1247"/>
      <c r="E1404" s="1247"/>
      <c r="F1404" s="1247"/>
      <c r="G1404" s="1247"/>
      <c r="H1404" s="525" t="s">
        <v>1148</v>
      </c>
      <c r="I1404" s="531">
        <v>1.2</v>
      </c>
      <c r="J1404" s="526"/>
      <c r="K1404" s="535">
        <v>420.87119999999999</v>
      </c>
      <c r="L1404" s="528"/>
      <c r="M1404" s="526"/>
      <c r="N1404" s="541">
        <v>373.94</v>
      </c>
      <c r="O1404" s="526"/>
      <c r="P1404" s="529">
        <v>157380.57999999999</v>
      </c>
    </row>
    <row r="1405" spans="1:16" x14ac:dyDescent="0.25">
      <c r="A1405" s="530"/>
      <c r="B1405" s="524" t="s">
        <v>1445</v>
      </c>
      <c r="C1405" s="1247" t="s">
        <v>1446</v>
      </c>
      <c r="D1405" s="1247"/>
      <c r="E1405" s="1247"/>
      <c r="F1405" s="1247"/>
      <c r="G1405" s="1247"/>
      <c r="H1405" s="525" t="s">
        <v>1151</v>
      </c>
      <c r="I1405" s="536">
        <v>0.04</v>
      </c>
      <c r="J1405" s="526"/>
      <c r="K1405" s="537">
        <v>14.02904</v>
      </c>
      <c r="L1405" s="538">
        <v>477.92</v>
      </c>
      <c r="M1405" s="539">
        <v>1.24</v>
      </c>
      <c r="N1405" s="534">
        <v>592.62</v>
      </c>
      <c r="O1405" s="526"/>
      <c r="P1405" s="529">
        <v>8313.89</v>
      </c>
    </row>
    <row r="1406" spans="1:16" x14ac:dyDescent="0.25">
      <c r="A1406" s="540"/>
      <c r="B1406" s="524" t="s">
        <v>1208</v>
      </c>
      <c r="C1406" s="1247" t="s">
        <v>1209</v>
      </c>
      <c r="D1406" s="1247"/>
      <c r="E1406" s="1247"/>
      <c r="F1406" s="1247"/>
      <c r="G1406" s="1247"/>
      <c r="H1406" s="525" t="s">
        <v>1148</v>
      </c>
      <c r="I1406" s="536">
        <v>0.04</v>
      </c>
      <c r="J1406" s="526"/>
      <c r="K1406" s="537">
        <v>14.02904</v>
      </c>
      <c r="L1406" s="528"/>
      <c r="M1406" s="526"/>
      <c r="N1406" s="541">
        <v>325.38</v>
      </c>
      <c r="O1406" s="526"/>
      <c r="P1406" s="529">
        <v>4564.7700000000004</v>
      </c>
    </row>
    <row r="1407" spans="1:16" x14ac:dyDescent="0.25">
      <c r="A1407" s="523"/>
      <c r="B1407" s="524" t="s">
        <v>36</v>
      </c>
      <c r="C1407" s="1247" t="s">
        <v>134</v>
      </c>
      <c r="D1407" s="1247"/>
      <c r="E1407" s="1247"/>
      <c r="F1407" s="1247"/>
      <c r="G1407" s="1247"/>
      <c r="H1407" s="525"/>
      <c r="I1407" s="526"/>
      <c r="J1407" s="526"/>
      <c r="K1407" s="526"/>
      <c r="L1407" s="528"/>
      <c r="M1407" s="526"/>
      <c r="N1407" s="528"/>
      <c r="O1407" s="526"/>
      <c r="P1407" s="529">
        <v>3326.64</v>
      </c>
    </row>
    <row r="1408" spans="1:16" x14ac:dyDescent="0.25">
      <c r="A1408" s="530"/>
      <c r="B1408" s="524" t="s">
        <v>1935</v>
      </c>
      <c r="C1408" s="1247" t="s">
        <v>1936</v>
      </c>
      <c r="D1408" s="1247"/>
      <c r="E1408" s="1247"/>
      <c r="F1408" s="1247"/>
      <c r="G1408" s="1247"/>
      <c r="H1408" s="525" t="s">
        <v>1164</v>
      </c>
      <c r="I1408" s="535">
        <v>1E-4</v>
      </c>
      <c r="J1408" s="526"/>
      <c r="K1408" s="569">
        <v>3.5072600000000002E-2</v>
      </c>
      <c r="L1408" s="542">
        <v>86227.5</v>
      </c>
      <c r="M1408" s="575">
        <v>1.1000000000000001</v>
      </c>
      <c r="N1408" s="534">
        <v>94850.25</v>
      </c>
      <c r="O1408" s="526"/>
      <c r="P1408" s="529">
        <v>3326.64</v>
      </c>
    </row>
    <row r="1409" spans="1:16" x14ac:dyDescent="0.25">
      <c r="A1409" s="544" t="s">
        <v>1239</v>
      </c>
      <c r="B1409" s="545" t="s">
        <v>1937</v>
      </c>
      <c r="C1409" s="1250" t="s">
        <v>1938</v>
      </c>
      <c r="D1409" s="1250"/>
      <c r="E1409" s="1250"/>
      <c r="F1409" s="1250"/>
      <c r="G1409" s="1250"/>
      <c r="H1409" s="546" t="s">
        <v>1164</v>
      </c>
      <c r="I1409" s="549">
        <v>7.0000000000000001E-3</v>
      </c>
      <c r="J1409" s="548"/>
      <c r="K1409" s="592">
        <v>2.455082</v>
      </c>
      <c r="L1409" s="550"/>
      <c r="M1409" s="548"/>
      <c r="N1409" s="550"/>
      <c r="O1409" s="548"/>
      <c r="P1409" s="551"/>
    </row>
    <row r="1410" spans="1:16" x14ac:dyDescent="0.25">
      <c r="A1410" s="552"/>
      <c r="B1410" s="553"/>
      <c r="C1410" s="1248" t="s">
        <v>1154</v>
      </c>
      <c r="D1410" s="1248"/>
      <c r="E1410" s="1248"/>
      <c r="F1410" s="1248"/>
      <c r="G1410" s="1248"/>
      <c r="H1410" s="516"/>
      <c r="I1410" s="517"/>
      <c r="J1410" s="517"/>
      <c r="K1410" s="517"/>
      <c r="L1410" s="520"/>
      <c r="M1410" s="517"/>
      <c r="N1410" s="554"/>
      <c r="O1410" s="517"/>
      <c r="P1410" s="555">
        <v>743093.08</v>
      </c>
    </row>
    <row r="1411" spans="1:16" x14ac:dyDescent="0.25">
      <c r="A1411" s="540"/>
      <c r="B1411" s="524"/>
      <c r="C1411" s="1247" t="s">
        <v>1155</v>
      </c>
      <c r="D1411" s="1247"/>
      <c r="E1411" s="1247"/>
      <c r="F1411" s="1247"/>
      <c r="G1411" s="1247"/>
      <c r="H1411" s="525"/>
      <c r="I1411" s="526"/>
      <c r="J1411" s="526"/>
      <c r="K1411" s="526"/>
      <c r="L1411" s="528"/>
      <c r="M1411" s="526"/>
      <c r="N1411" s="528"/>
      <c r="O1411" s="526"/>
      <c r="P1411" s="529">
        <v>689752.63</v>
      </c>
    </row>
    <row r="1412" spans="1:16" x14ac:dyDescent="0.25">
      <c r="A1412" s="540"/>
      <c r="B1412" s="524" t="s">
        <v>1295</v>
      </c>
      <c r="C1412" s="1247" t="s">
        <v>1296</v>
      </c>
      <c r="D1412" s="1247"/>
      <c r="E1412" s="1247"/>
      <c r="F1412" s="1247"/>
      <c r="G1412" s="1247"/>
      <c r="H1412" s="525" t="s">
        <v>1158</v>
      </c>
      <c r="I1412" s="543">
        <v>147</v>
      </c>
      <c r="J1412" s="526"/>
      <c r="K1412" s="543">
        <v>147</v>
      </c>
      <c r="L1412" s="528"/>
      <c r="M1412" s="526"/>
      <c r="N1412" s="528"/>
      <c r="O1412" s="526"/>
      <c r="P1412" s="529">
        <v>1013936.37</v>
      </c>
    </row>
    <row r="1413" spans="1:16" x14ac:dyDescent="0.25">
      <c r="A1413" s="540"/>
      <c r="B1413" s="524" t="s">
        <v>1297</v>
      </c>
      <c r="C1413" s="1247" t="s">
        <v>1298</v>
      </c>
      <c r="D1413" s="1247"/>
      <c r="E1413" s="1247"/>
      <c r="F1413" s="1247"/>
      <c r="G1413" s="1247"/>
      <c r="H1413" s="525" t="s">
        <v>1158</v>
      </c>
      <c r="I1413" s="543">
        <v>134</v>
      </c>
      <c r="J1413" s="526"/>
      <c r="K1413" s="543">
        <v>134</v>
      </c>
      <c r="L1413" s="528"/>
      <c r="M1413" s="526"/>
      <c r="N1413" s="528"/>
      <c r="O1413" s="526"/>
      <c r="P1413" s="529">
        <v>924268.52</v>
      </c>
    </row>
    <row r="1414" spans="1:16" x14ac:dyDescent="0.25">
      <c r="A1414" s="556"/>
      <c r="B1414" s="557"/>
      <c r="C1414" s="1248" t="s">
        <v>1161</v>
      </c>
      <c r="D1414" s="1248"/>
      <c r="E1414" s="1248"/>
      <c r="F1414" s="1248"/>
      <c r="G1414" s="1248"/>
      <c r="H1414" s="516"/>
      <c r="I1414" s="517"/>
      <c r="J1414" s="517"/>
      <c r="K1414" s="517"/>
      <c r="L1414" s="520"/>
      <c r="M1414" s="517"/>
      <c r="N1414" s="554">
        <v>7644.99</v>
      </c>
      <c r="O1414" s="517"/>
      <c r="P1414" s="555">
        <v>2681297.9700000002</v>
      </c>
    </row>
    <row r="1415" spans="1:16" x14ac:dyDescent="0.25">
      <c r="A1415" s="558"/>
      <c r="B1415" s="559"/>
      <c r="C1415" s="559"/>
      <c r="D1415" s="559"/>
      <c r="E1415" s="559"/>
      <c r="F1415" s="559"/>
      <c r="G1415" s="559"/>
      <c r="H1415" s="560"/>
      <c r="I1415" s="561"/>
      <c r="J1415" s="561"/>
      <c r="K1415" s="561"/>
      <c r="L1415" s="562"/>
      <c r="M1415" s="561"/>
      <c r="N1415" s="562"/>
      <c r="O1415" s="561"/>
      <c r="P1415" s="563"/>
    </row>
    <row r="1416" spans="1:16" x14ac:dyDescent="0.25">
      <c r="A1416" s="514" t="s">
        <v>1939</v>
      </c>
      <c r="B1416" s="515" t="s">
        <v>1891</v>
      </c>
      <c r="C1416" s="1249" t="s">
        <v>1892</v>
      </c>
      <c r="D1416" s="1249"/>
      <c r="E1416" s="1249"/>
      <c r="F1416" s="1249"/>
      <c r="G1416" s="1249"/>
      <c r="H1416" s="516" t="s">
        <v>1244</v>
      </c>
      <c r="I1416" s="517">
        <v>2455.0819999999999</v>
      </c>
      <c r="J1416" s="518">
        <v>1</v>
      </c>
      <c r="K1416" s="519">
        <v>2455.0819999999999</v>
      </c>
      <c r="L1416" s="520"/>
      <c r="M1416" s="517"/>
      <c r="N1416" s="572">
        <v>152.59</v>
      </c>
      <c r="O1416" s="517"/>
      <c r="P1416" s="555">
        <v>374620.96</v>
      </c>
    </row>
    <row r="1417" spans="1:16" x14ac:dyDescent="0.25">
      <c r="A1417" s="540" t="s">
        <v>1939</v>
      </c>
      <c r="B1417" s="524" t="s">
        <v>1891</v>
      </c>
      <c r="C1417" s="1247" t="s">
        <v>1893</v>
      </c>
      <c r="D1417" s="1247"/>
      <c r="E1417" s="1247"/>
      <c r="F1417" s="1247"/>
      <c r="G1417" s="1247"/>
      <c r="H1417" s="525" t="s">
        <v>1244</v>
      </c>
      <c r="I1417" s="527">
        <v>2455.0819999999999</v>
      </c>
      <c r="J1417" s="526"/>
      <c r="K1417" s="527">
        <v>2455.0819999999999</v>
      </c>
      <c r="L1417" s="528"/>
      <c r="M1417" s="536">
        <v>1.29</v>
      </c>
      <c r="N1417" s="541">
        <v>152.59</v>
      </c>
      <c r="O1417" s="526"/>
      <c r="P1417" s="529">
        <v>374620.96</v>
      </c>
    </row>
    <row r="1418" spans="1:16" ht="22.5" x14ac:dyDescent="0.25">
      <c r="A1418" s="540" t="s">
        <v>1940</v>
      </c>
      <c r="B1418" s="524" t="s">
        <v>1895</v>
      </c>
      <c r="C1418" s="1247" t="s">
        <v>1303</v>
      </c>
      <c r="D1418" s="1247"/>
      <c r="E1418" s="1247"/>
      <c r="F1418" s="1247"/>
      <c r="G1418" s="1247"/>
      <c r="H1418" s="525" t="s">
        <v>1304</v>
      </c>
      <c r="I1418" s="526"/>
      <c r="J1418" s="526"/>
      <c r="K1418" s="535">
        <v>2.4550999999999998</v>
      </c>
      <c r="L1418" s="528"/>
      <c r="M1418" s="526"/>
      <c r="N1418" s="541">
        <v>155.02000000000001</v>
      </c>
      <c r="O1418" s="543">
        <v>-1</v>
      </c>
      <c r="P1418" s="573">
        <v>-380.59</v>
      </c>
    </row>
    <row r="1419" spans="1:16" ht="22.5" x14ac:dyDescent="0.25">
      <c r="A1419" s="540" t="s">
        <v>1941</v>
      </c>
      <c r="B1419" s="524" t="s">
        <v>1897</v>
      </c>
      <c r="C1419" s="1247" t="s">
        <v>1898</v>
      </c>
      <c r="D1419" s="1247"/>
      <c r="E1419" s="1247"/>
      <c r="F1419" s="1247"/>
      <c r="G1419" s="1247"/>
      <c r="H1419" s="525" t="s">
        <v>1304</v>
      </c>
      <c r="I1419" s="526"/>
      <c r="J1419" s="526"/>
      <c r="K1419" s="535">
        <v>2.4550999999999998</v>
      </c>
      <c r="L1419" s="528"/>
      <c r="M1419" s="526"/>
      <c r="N1419" s="541">
        <v>364.26</v>
      </c>
      <c r="O1419" s="526"/>
      <c r="P1419" s="573">
        <v>894.29</v>
      </c>
    </row>
    <row r="1420" spans="1:16" x14ac:dyDescent="0.25">
      <c r="A1420" s="556"/>
      <c r="B1420" s="557"/>
      <c r="C1420" s="1248" t="s">
        <v>1161</v>
      </c>
      <c r="D1420" s="1248"/>
      <c r="E1420" s="1248"/>
      <c r="F1420" s="1248"/>
      <c r="G1420" s="1248"/>
      <c r="H1420" s="516"/>
      <c r="I1420" s="517"/>
      <c r="J1420" s="517"/>
      <c r="K1420" s="517"/>
      <c r="L1420" s="520"/>
      <c r="M1420" s="517"/>
      <c r="N1420" s="520"/>
      <c r="O1420" s="517"/>
      <c r="P1420" s="555">
        <v>375134.66</v>
      </c>
    </row>
    <row r="1421" spans="1:16" x14ac:dyDescent="0.25">
      <c r="A1421" s="558"/>
      <c r="B1421" s="559"/>
      <c r="C1421" s="559"/>
      <c r="D1421" s="559"/>
      <c r="E1421" s="559"/>
      <c r="F1421" s="559"/>
      <c r="G1421" s="559"/>
      <c r="H1421" s="560"/>
      <c r="I1421" s="561"/>
      <c r="J1421" s="561"/>
      <c r="K1421" s="561"/>
      <c r="L1421" s="562"/>
      <c r="M1421" s="561"/>
      <c r="N1421" s="562"/>
      <c r="O1421" s="561"/>
      <c r="P1421" s="563"/>
    </row>
    <row r="1422" spans="1:16" x14ac:dyDescent="0.25">
      <c r="A1422" s="558"/>
      <c r="B1422" s="576"/>
      <c r="C1422" s="576"/>
      <c r="D1422" s="576"/>
      <c r="E1422" s="576"/>
      <c r="F1422" s="561"/>
      <c r="G1422" s="561"/>
      <c r="H1422" s="561"/>
      <c r="I1422" s="561"/>
      <c r="J1422" s="562"/>
      <c r="K1422" s="561"/>
      <c r="L1422" s="562"/>
      <c r="M1422" s="577"/>
      <c r="N1422" s="562"/>
      <c r="O1422" s="578"/>
      <c r="P1422" s="579"/>
    </row>
    <row r="1423" spans="1:16" x14ac:dyDescent="0.25">
      <c r="A1423" s="552"/>
      <c r="B1423" s="580"/>
      <c r="C1423" s="1246" t="s">
        <v>1942</v>
      </c>
      <c r="D1423" s="1246"/>
      <c r="E1423" s="1246"/>
      <c r="F1423" s="1246"/>
      <c r="G1423" s="1246"/>
      <c r="H1423" s="1246"/>
      <c r="I1423" s="1246"/>
      <c r="J1423" s="1246"/>
      <c r="K1423" s="1246"/>
      <c r="L1423" s="1246"/>
      <c r="M1423" s="1246"/>
      <c r="N1423" s="1246"/>
      <c r="O1423" s="1246"/>
      <c r="P1423" s="581"/>
    </row>
    <row r="1424" spans="1:16" x14ac:dyDescent="0.25">
      <c r="A1424" s="552"/>
      <c r="B1424" s="553"/>
      <c r="C1424" s="1243" t="s">
        <v>1249</v>
      </c>
      <c r="D1424" s="1243"/>
      <c r="E1424" s="1243"/>
      <c r="F1424" s="1243"/>
      <c r="G1424" s="1243"/>
      <c r="H1424" s="1243"/>
      <c r="I1424" s="1243"/>
      <c r="J1424" s="1243"/>
      <c r="K1424" s="1243"/>
      <c r="L1424" s="1243"/>
      <c r="M1424" s="1243"/>
      <c r="N1424" s="1243"/>
      <c r="O1424" s="1243"/>
      <c r="P1424" s="582">
        <v>1354043.15</v>
      </c>
    </row>
    <row r="1425" spans="1:16" x14ac:dyDescent="0.25">
      <c r="A1425" s="552"/>
      <c r="B1425" s="553"/>
      <c r="C1425" s="1243" t="s">
        <v>1250</v>
      </c>
      <c r="D1425" s="1243"/>
      <c r="E1425" s="1243"/>
      <c r="F1425" s="1243"/>
      <c r="G1425" s="1243"/>
      <c r="H1425" s="1243"/>
      <c r="I1425" s="1243"/>
      <c r="J1425" s="1243"/>
      <c r="K1425" s="1243"/>
      <c r="L1425" s="1243"/>
      <c r="M1425" s="1243"/>
      <c r="N1425" s="1243"/>
      <c r="O1425" s="1243"/>
      <c r="P1425" s="583"/>
    </row>
    <row r="1426" spans="1:16" x14ac:dyDescent="0.25">
      <c r="A1426" s="552"/>
      <c r="B1426" s="553"/>
      <c r="C1426" s="1243" t="s">
        <v>1251</v>
      </c>
      <c r="D1426" s="1243"/>
      <c r="E1426" s="1243"/>
      <c r="F1426" s="1243"/>
      <c r="G1426" s="1243"/>
      <c r="H1426" s="1243"/>
      <c r="I1426" s="1243"/>
      <c r="J1426" s="1243"/>
      <c r="K1426" s="1243"/>
      <c r="L1426" s="1243"/>
      <c r="M1426" s="1243"/>
      <c r="N1426" s="1243"/>
      <c r="O1426" s="1243"/>
      <c r="P1426" s="582">
        <v>553609.19999999995</v>
      </c>
    </row>
    <row r="1427" spans="1:16" x14ac:dyDescent="0.25">
      <c r="A1427" s="552"/>
      <c r="B1427" s="553"/>
      <c r="C1427" s="1243" t="s">
        <v>1252</v>
      </c>
      <c r="D1427" s="1243"/>
      <c r="E1427" s="1243"/>
      <c r="F1427" s="1243"/>
      <c r="G1427" s="1243"/>
      <c r="H1427" s="1243"/>
      <c r="I1427" s="1243"/>
      <c r="J1427" s="1243"/>
      <c r="K1427" s="1243"/>
      <c r="L1427" s="1243"/>
      <c r="M1427" s="1243"/>
      <c r="N1427" s="1243"/>
      <c r="O1427" s="1243"/>
      <c r="P1427" s="582">
        <v>89679.69</v>
      </c>
    </row>
    <row r="1428" spans="1:16" x14ac:dyDescent="0.25">
      <c r="A1428" s="552"/>
      <c r="B1428" s="553"/>
      <c r="C1428" s="1243" t="s">
        <v>1253</v>
      </c>
      <c r="D1428" s="1243"/>
      <c r="E1428" s="1243"/>
      <c r="F1428" s="1243"/>
      <c r="G1428" s="1243"/>
      <c r="H1428" s="1243"/>
      <c r="I1428" s="1243"/>
      <c r="J1428" s="1243"/>
      <c r="K1428" s="1243"/>
      <c r="L1428" s="1243"/>
      <c r="M1428" s="1243"/>
      <c r="N1428" s="1243"/>
      <c r="O1428" s="1243"/>
      <c r="P1428" s="582">
        <v>181250.66</v>
      </c>
    </row>
    <row r="1429" spans="1:16" x14ac:dyDescent="0.25">
      <c r="A1429" s="552"/>
      <c r="B1429" s="553"/>
      <c r="C1429" s="1243" t="s">
        <v>1254</v>
      </c>
      <c r="D1429" s="1243"/>
      <c r="E1429" s="1243"/>
      <c r="F1429" s="1243"/>
      <c r="G1429" s="1243"/>
      <c r="H1429" s="1243"/>
      <c r="I1429" s="1243"/>
      <c r="J1429" s="1243"/>
      <c r="K1429" s="1243"/>
      <c r="L1429" s="1243"/>
      <c r="M1429" s="1243"/>
      <c r="N1429" s="1243"/>
      <c r="O1429" s="1243"/>
      <c r="P1429" s="582">
        <v>529503.6</v>
      </c>
    </row>
    <row r="1430" spans="1:16" x14ac:dyDescent="0.25">
      <c r="A1430" s="552"/>
      <c r="B1430" s="553"/>
      <c r="C1430" s="1243" t="s">
        <v>1256</v>
      </c>
      <c r="D1430" s="1243"/>
      <c r="E1430" s="1243"/>
      <c r="F1430" s="1243"/>
      <c r="G1430" s="1243"/>
      <c r="H1430" s="1243"/>
      <c r="I1430" s="1243"/>
      <c r="J1430" s="1243"/>
      <c r="K1430" s="1243"/>
      <c r="L1430" s="1243"/>
      <c r="M1430" s="1243"/>
      <c r="N1430" s="1243"/>
      <c r="O1430" s="1243"/>
      <c r="P1430" s="582">
        <v>3418999.35</v>
      </c>
    </row>
    <row r="1431" spans="1:16" x14ac:dyDescent="0.25">
      <c r="A1431" s="552"/>
      <c r="B1431" s="553"/>
      <c r="C1431" s="1243" t="s">
        <v>1250</v>
      </c>
      <c r="D1431" s="1243"/>
      <c r="E1431" s="1243"/>
      <c r="F1431" s="1243"/>
      <c r="G1431" s="1243"/>
      <c r="H1431" s="1243"/>
      <c r="I1431" s="1243"/>
      <c r="J1431" s="1243"/>
      <c r="K1431" s="1243"/>
      <c r="L1431" s="1243"/>
      <c r="M1431" s="1243"/>
      <c r="N1431" s="1243"/>
      <c r="O1431" s="1243"/>
      <c r="P1431" s="583"/>
    </row>
    <row r="1432" spans="1:16" x14ac:dyDescent="0.25">
      <c r="A1432" s="552"/>
      <c r="B1432" s="553"/>
      <c r="C1432" s="1243" t="s">
        <v>1467</v>
      </c>
      <c r="D1432" s="1243"/>
      <c r="E1432" s="1243"/>
      <c r="F1432" s="1243"/>
      <c r="G1432" s="1243"/>
      <c r="H1432" s="1243"/>
      <c r="I1432" s="1243"/>
      <c r="J1432" s="1243"/>
      <c r="K1432" s="1243"/>
      <c r="L1432" s="1243"/>
      <c r="M1432" s="1243"/>
      <c r="N1432" s="1243"/>
      <c r="O1432" s="1243"/>
      <c r="P1432" s="582">
        <v>553609.19999999995</v>
      </c>
    </row>
    <row r="1433" spans="1:16" x14ac:dyDescent="0.25">
      <c r="A1433" s="552"/>
      <c r="B1433" s="553"/>
      <c r="C1433" s="1243" t="s">
        <v>1468</v>
      </c>
      <c r="D1433" s="1243"/>
      <c r="E1433" s="1243"/>
      <c r="F1433" s="1243"/>
      <c r="G1433" s="1243"/>
      <c r="H1433" s="1243"/>
      <c r="I1433" s="1243"/>
      <c r="J1433" s="1243"/>
      <c r="K1433" s="1243"/>
      <c r="L1433" s="1243"/>
      <c r="M1433" s="1243"/>
      <c r="N1433" s="1243"/>
      <c r="O1433" s="1243"/>
      <c r="P1433" s="582">
        <v>89679.69</v>
      </c>
    </row>
    <row r="1434" spans="1:16" x14ac:dyDescent="0.25">
      <c r="A1434" s="552"/>
      <c r="B1434" s="553"/>
      <c r="C1434" s="1243" t="s">
        <v>1469</v>
      </c>
      <c r="D1434" s="1243"/>
      <c r="E1434" s="1243"/>
      <c r="F1434" s="1243"/>
      <c r="G1434" s="1243"/>
      <c r="H1434" s="1243"/>
      <c r="I1434" s="1243"/>
      <c r="J1434" s="1243"/>
      <c r="K1434" s="1243"/>
      <c r="L1434" s="1243"/>
      <c r="M1434" s="1243"/>
      <c r="N1434" s="1243"/>
      <c r="O1434" s="1243"/>
      <c r="P1434" s="582">
        <v>181250.66</v>
      </c>
    </row>
    <row r="1435" spans="1:16" x14ac:dyDescent="0.25">
      <c r="A1435" s="552"/>
      <c r="B1435" s="553"/>
      <c r="C1435" s="1243" t="s">
        <v>1470</v>
      </c>
      <c r="D1435" s="1243"/>
      <c r="E1435" s="1243"/>
      <c r="F1435" s="1243"/>
      <c r="G1435" s="1243"/>
      <c r="H1435" s="1243"/>
      <c r="I1435" s="1243"/>
      <c r="J1435" s="1243"/>
      <c r="K1435" s="1243"/>
      <c r="L1435" s="1243"/>
      <c r="M1435" s="1243"/>
      <c r="N1435" s="1243"/>
      <c r="O1435" s="1243"/>
      <c r="P1435" s="582">
        <v>529503.6</v>
      </c>
    </row>
    <row r="1436" spans="1:16" x14ac:dyDescent="0.25">
      <c r="A1436" s="552"/>
      <c r="B1436" s="553"/>
      <c r="C1436" s="1243" t="s">
        <v>1471</v>
      </c>
      <c r="D1436" s="1243"/>
      <c r="E1436" s="1243"/>
      <c r="F1436" s="1243"/>
      <c r="G1436" s="1243"/>
      <c r="H1436" s="1243"/>
      <c r="I1436" s="1243"/>
      <c r="J1436" s="1243"/>
      <c r="K1436" s="1243"/>
      <c r="L1436" s="1243"/>
      <c r="M1436" s="1243"/>
      <c r="N1436" s="1243"/>
      <c r="O1436" s="1243"/>
      <c r="P1436" s="582">
        <v>1080243.99</v>
      </c>
    </row>
    <row r="1437" spans="1:16" x14ac:dyDescent="0.25">
      <c r="A1437" s="552"/>
      <c r="B1437" s="553"/>
      <c r="C1437" s="1243" t="s">
        <v>1472</v>
      </c>
      <c r="D1437" s="1243"/>
      <c r="E1437" s="1243"/>
      <c r="F1437" s="1243"/>
      <c r="G1437" s="1243"/>
      <c r="H1437" s="1243"/>
      <c r="I1437" s="1243"/>
      <c r="J1437" s="1243"/>
      <c r="K1437" s="1243"/>
      <c r="L1437" s="1243"/>
      <c r="M1437" s="1243"/>
      <c r="N1437" s="1243"/>
      <c r="O1437" s="1243"/>
      <c r="P1437" s="582">
        <v>984712.21</v>
      </c>
    </row>
    <row r="1438" spans="1:16" x14ac:dyDescent="0.25">
      <c r="A1438" s="552"/>
      <c r="B1438" s="553"/>
      <c r="C1438" s="1243" t="s">
        <v>1266</v>
      </c>
      <c r="D1438" s="1243"/>
      <c r="E1438" s="1243"/>
      <c r="F1438" s="1243"/>
      <c r="G1438" s="1243"/>
      <c r="H1438" s="1243"/>
      <c r="I1438" s="1243"/>
      <c r="J1438" s="1243"/>
      <c r="K1438" s="1243"/>
      <c r="L1438" s="1243"/>
      <c r="M1438" s="1243"/>
      <c r="N1438" s="1243"/>
      <c r="O1438" s="1243"/>
      <c r="P1438" s="582">
        <v>734859.86</v>
      </c>
    </row>
    <row r="1439" spans="1:16" x14ac:dyDescent="0.25">
      <c r="A1439" s="552"/>
      <c r="B1439" s="553"/>
      <c r="C1439" s="1243" t="s">
        <v>1267</v>
      </c>
      <c r="D1439" s="1243"/>
      <c r="E1439" s="1243"/>
      <c r="F1439" s="1243"/>
      <c r="G1439" s="1243"/>
      <c r="H1439" s="1243"/>
      <c r="I1439" s="1243"/>
      <c r="J1439" s="1243"/>
      <c r="K1439" s="1243"/>
      <c r="L1439" s="1243"/>
      <c r="M1439" s="1243"/>
      <c r="N1439" s="1243"/>
      <c r="O1439" s="1243"/>
      <c r="P1439" s="582">
        <v>1080243.99</v>
      </c>
    </row>
    <row r="1440" spans="1:16" x14ac:dyDescent="0.25">
      <c r="A1440" s="552"/>
      <c r="B1440" s="553"/>
      <c r="C1440" s="1243" t="s">
        <v>1268</v>
      </c>
      <c r="D1440" s="1243"/>
      <c r="E1440" s="1243"/>
      <c r="F1440" s="1243"/>
      <c r="G1440" s="1243"/>
      <c r="H1440" s="1243"/>
      <c r="I1440" s="1243"/>
      <c r="J1440" s="1243"/>
      <c r="K1440" s="1243"/>
      <c r="L1440" s="1243"/>
      <c r="M1440" s="1243"/>
      <c r="N1440" s="1243"/>
      <c r="O1440" s="1243"/>
      <c r="P1440" s="582">
        <v>984712.21</v>
      </c>
    </row>
    <row r="1441" spans="1:16" x14ac:dyDescent="0.25">
      <c r="A1441" s="552"/>
      <c r="B1441" s="580"/>
      <c r="C1441" s="1246" t="s">
        <v>1943</v>
      </c>
      <c r="D1441" s="1246"/>
      <c r="E1441" s="1246"/>
      <c r="F1441" s="1246"/>
      <c r="G1441" s="1246"/>
      <c r="H1441" s="1246"/>
      <c r="I1441" s="1246"/>
      <c r="J1441" s="1246"/>
      <c r="K1441" s="1246"/>
      <c r="L1441" s="1246"/>
      <c r="M1441" s="1246"/>
      <c r="N1441" s="1246"/>
      <c r="O1441" s="1246"/>
      <c r="P1441" s="584">
        <v>3418999.35</v>
      </c>
    </row>
    <row r="1442" spans="1:16" x14ac:dyDescent="0.25">
      <c r="A1442" s="552"/>
      <c r="B1442" s="553"/>
      <c r="C1442" s="1243" t="s">
        <v>1270</v>
      </c>
      <c r="D1442" s="1243"/>
      <c r="E1442" s="1243"/>
      <c r="F1442" s="1243"/>
      <c r="G1442" s="1243"/>
      <c r="H1442" s="1243"/>
      <c r="I1442" s="1243"/>
      <c r="J1442" s="1243"/>
      <c r="K1442" s="1243"/>
      <c r="L1442" s="1243"/>
      <c r="M1442" s="1243"/>
      <c r="N1442" s="1243"/>
      <c r="O1442" s="1243"/>
      <c r="P1442" s="583"/>
    </row>
    <row r="1443" spans="1:16" x14ac:dyDescent="0.25">
      <c r="A1443" s="552"/>
      <c r="B1443" s="553"/>
      <c r="C1443" s="1243" t="s">
        <v>1271</v>
      </c>
      <c r="D1443" s="1243"/>
      <c r="E1443" s="1243"/>
      <c r="F1443" s="1243"/>
      <c r="G1443" s="1243"/>
      <c r="H1443" s="1243"/>
      <c r="I1443" s="1243"/>
      <c r="J1443" s="1243"/>
      <c r="K1443" s="585" t="s">
        <v>1944</v>
      </c>
      <c r="L1443" s="586"/>
      <c r="M1443" s="586"/>
      <c r="O1443" s="586"/>
      <c r="P1443" s="587"/>
    </row>
    <row r="1444" spans="1:16" x14ac:dyDescent="0.25">
      <c r="A1444" s="552"/>
      <c r="B1444" s="553"/>
      <c r="C1444" s="1243" t="s">
        <v>1273</v>
      </c>
      <c r="D1444" s="1243"/>
      <c r="E1444" s="1243"/>
      <c r="F1444" s="1243"/>
      <c r="G1444" s="1243"/>
      <c r="H1444" s="1243"/>
      <c r="I1444" s="1243"/>
      <c r="J1444" s="1243"/>
      <c r="K1444" s="585" t="s">
        <v>1945</v>
      </c>
      <c r="L1444" s="586"/>
      <c r="M1444" s="586"/>
      <c r="O1444" s="586"/>
      <c r="P1444" s="587"/>
    </row>
    <row r="1445" spans="1:16" x14ac:dyDescent="0.25">
      <c r="A1445" s="594"/>
      <c r="B1445" s="595"/>
      <c r="C1445" s="595"/>
      <c r="D1445" s="595"/>
      <c r="E1445" s="595"/>
      <c r="F1445" s="595"/>
      <c r="G1445" s="595"/>
      <c r="H1445" s="595"/>
      <c r="I1445" s="595"/>
      <c r="J1445" s="595"/>
      <c r="K1445" s="595"/>
      <c r="L1445" s="595"/>
      <c r="M1445" s="595"/>
      <c r="N1445" s="497"/>
      <c r="O1445" s="596"/>
      <c r="P1445" s="597"/>
    </row>
    <row r="1446" spans="1:16" x14ac:dyDescent="0.25">
      <c r="A1446" s="552"/>
      <c r="B1446" s="580"/>
      <c r="C1446" s="1246" t="s">
        <v>594</v>
      </c>
      <c r="D1446" s="1246"/>
      <c r="E1446" s="1246"/>
      <c r="F1446" s="1246"/>
      <c r="G1446" s="1246"/>
      <c r="H1446" s="1246"/>
      <c r="I1446" s="1246"/>
      <c r="J1446" s="1246"/>
      <c r="K1446" s="1246"/>
      <c r="L1446" s="1246"/>
      <c r="M1446" s="1246"/>
      <c r="N1446" s="1246"/>
      <c r="O1446" s="1246"/>
      <c r="P1446" s="581"/>
    </row>
    <row r="1447" spans="1:16" x14ac:dyDescent="0.25">
      <c r="A1447" s="552"/>
      <c r="B1447" s="553"/>
      <c r="C1447" s="1243" t="s">
        <v>1249</v>
      </c>
      <c r="D1447" s="1243"/>
      <c r="E1447" s="1243"/>
      <c r="F1447" s="1243"/>
      <c r="G1447" s="1243"/>
      <c r="H1447" s="1243"/>
      <c r="I1447" s="1243"/>
      <c r="J1447" s="1243"/>
      <c r="K1447" s="1243"/>
      <c r="L1447" s="1243"/>
      <c r="M1447" s="1243"/>
      <c r="N1447" s="1243"/>
      <c r="O1447" s="1243"/>
      <c r="P1447" s="582">
        <v>6043442.0499999998</v>
      </c>
    </row>
    <row r="1448" spans="1:16" x14ac:dyDescent="0.25">
      <c r="A1448" s="552"/>
      <c r="B1448" s="553"/>
      <c r="C1448" s="1243" t="s">
        <v>1250</v>
      </c>
      <c r="D1448" s="1243"/>
      <c r="E1448" s="1243"/>
      <c r="F1448" s="1243"/>
      <c r="G1448" s="1243"/>
      <c r="H1448" s="1243"/>
      <c r="I1448" s="1243"/>
      <c r="J1448" s="1243"/>
      <c r="K1448" s="1243"/>
      <c r="L1448" s="1243"/>
      <c r="M1448" s="1243"/>
      <c r="N1448" s="1243"/>
      <c r="O1448" s="1243"/>
      <c r="P1448" s="583"/>
    </row>
    <row r="1449" spans="1:16" x14ac:dyDescent="0.25">
      <c r="A1449" s="552"/>
      <c r="B1449" s="553"/>
      <c r="C1449" s="1243" t="s">
        <v>1251</v>
      </c>
      <c r="D1449" s="1243"/>
      <c r="E1449" s="1243"/>
      <c r="F1449" s="1243"/>
      <c r="G1449" s="1243"/>
      <c r="H1449" s="1243"/>
      <c r="I1449" s="1243"/>
      <c r="J1449" s="1243"/>
      <c r="K1449" s="1243"/>
      <c r="L1449" s="1243"/>
      <c r="M1449" s="1243"/>
      <c r="N1449" s="1243"/>
      <c r="O1449" s="1243"/>
      <c r="P1449" s="582">
        <v>737662.93</v>
      </c>
    </row>
    <row r="1450" spans="1:16" x14ac:dyDescent="0.25">
      <c r="A1450" s="552"/>
      <c r="B1450" s="553"/>
      <c r="C1450" s="1243" t="s">
        <v>1252</v>
      </c>
      <c r="D1450" s="1243"/>
      <c r="E1450" s="1243"/>
      <c r="F1450" s="1243"/>
      <c r="G1450" s="1243"/>
      <c r="H1450" s="1243"/>
      <c r="I1450" s="1243"/>
      <c r="J1450" s="1243"/>
      <c r="K1450" s="1243"/>
      <c r="L1450" s="1243"/>
      <c r="M1450" s="1243"/>
      <c r="N1450" s="1243"/>
      <c r="O1450" s="1243"/>
      <c r="P1450" s="582">
        <v>130077.06</v>
      </c>
    </row>
    <row r="1451" spans="1:16" x14ac:dyDescent="0.25">
      <c r="A1451" s="552"/>
      <c r="B1451" s="553"/>
      <c r="C1451" s="1243" t="s">
        <v>1253</v>
      </c>
      <c r="D1451" s="1243"/>
      <c r="E1451" s="1243"/>
      <c r="F1451" s="1243"/>
      <c r="G1451" s="1243"/>
      <c r="H1451" s="1243"/>
      <c r="I1451" s="1243"/>
      <c r="J1451" s="1243"/>
      <c r="K1451" s="1243"/>
      <c r="L1451" s="1243"/>
      <c r="M1451" s="1243"/>
      <c r="N1451" s="1243"/>
      <c r="O1451" s="1243"/>
      <c r="P1451" s="582">
        <v>197540.15</v>
      </c>
    </row>
    <row r="1452" spans="1:16" x14ac:dyDescent="0.25">
      <c r="A1452" s="552"/>
      <c r="B1452" s="553"/>
      <c r="C1452" s="1243" t="s">
        <v>1254</v>
      </c>
      <c r="D1452" s="1243"/>
      <c r="E1452" s="1243"/>
      <c r="F1452" s="1243"/>
      <c r="G1452" s="1243"/>
      <c r="H1452" s="1243"/>
      <c r="I1452" s="1243"/>
      <c r="J1452" s="1243"/>
      <c r="K1452" s="1243"/>
      <c r="L1452" s="1243"/>
      <c r="M1452" s="1243"/>
      <c r="N1452" s="1243"/>
      <c r="O1452" s="1243"/>
      <c r="P1452" s="582">
        <v>4978161.91</v>
      </c>
    </row>
    <row r="1453" spans="1:16" x14ac:dyDescent="0.25">
      <c r="A1453" s="552"/>
      <c r="B1453" s="553"/>
      <c r="C1453" s="1243" t="s">
        <v>1256</v>
      </c>
      <c r="D1453" s="1243"/>
      <c r="E1453" s="1243"/>
      <c r="F1453" s="1243"/>
      <c r="G1453" s="1243"/>
      <c r="H1453" s="1243"/>
      <c r="I1453" s="1243"/>
      <c r="J1453" s="1243"/>
      <c r="K1453" s="1243"/>
      <c r="L1453" s="1243"/>
      <c r="M1453" s="1243"/>
      <c r="N1453" s="1243"/>
      <c r="O1453" s="1243"/>
      <c r="P1453" s="582">
        <v>8671362.7100000009</v>
      </c>
    </row>
    <row r="1454" spans="1:16" x14ac:dyDescent="0.25">
      <c r="A1454" s="552"/>
      <c r="B1454" s="553"/>
      <c r="C1454" s="1243" t="s">
        <v>1250</v>
      </c>
      <c r="D1454" s="1243"/>
      <c r="E1454" s="1243"/>
      <c r="F1454" s="1243"/>
      <c r="G1454" s="1243"/>
      <c r="H1454" s="1243"/>
      <c r="I1454" s="1243"/>
      <c r="J1454" s="1243"/>
      <c r="K1454" s="1243"/>
      <c r="L1454" s="1243"/>
      <c r="M1454" s="1243"/>
      <c r="N1454" s="1243"/>
      <c r="O1454" s="1243"/>
      <c r="P1454" s="583"/>
    </row>
    <row r="1455" spans="1:16" x14ac:dyDescent="0.25">
      <c r="A1455" s="552"/>
      <c r="B1455" s="553"/>
      <c r="C1455" s="1243" t="s">
        <v>1467</v>
      </c>
      <c r="D1455" s="1243"/>
      <c r="E1455" s="1243"/>
      <c r="F1455" s="1243"/>
      <c r="G1455" s="1243"/>
      <c r="H1455" s="1243"/>
      <c r="I1455" s="1243"/>
      <c r="J1455" s="1243"/>
      <c r="K1455" s="1243"/>
      <c r="L1455" s="1243"/>
      <c r="M1455" s="1243"/>
      <c r="N1455" s="1243"/>
      <c r="O1455" s="1243"/>
      <c r="P1455" s="582">
        <v>737662.93</v>
      </c>
    </row>
    <row r="1456" spans="1:16" x14ac:dyDescent="0.25">
      <c r="A1456" s="552"/>
      <c r="B1456" s="553"/>
      <c r="C1456" s="1243" t="s">
        <v>1468</v>
      </c>
      <c r="D1456" s="1243"/>
      <c r="E1456" s="1243"/>
      <c r="F1456" s="1243"/>
      <c r="G1456" s="1243"/>
      <c r="H1456" s="1243"/>
      <c r="I1456" s="1243"/>
      <c r="J1456" s="1243"/>
      <c r="K1456" s="1243"/>
      <c r="L1456" s="1243"/>
      <c r="M1456" s="1243"/>
      <c r="N1456" s="1243"/>
      <c r="O1456" s="1243"/>
      <c r="P1456" s="582">
        <v>130077.06</v>
      </c>
    </row>
    <row r="1457" spans="1:16" x14ac:dyDescent="0.25">
      <c r="A1457" s="552"/>
      <c r="B1457" s="553"/>
      <c r="C1457" s="1243" t="s">
        <v>1469</v>
      </c>
      <c r="D1457" s="1243"/>
      <c r="E1457" s="1243"/>
      <c r="F1457" s="1243"/>
      <c r="G1457" s="1243"/>
      <c r="H1457" s="1243"/>
      <c r="I1457" s="1243"/>
      <c r="J1457" s="1243"/>
      <c r="K1457" s="1243"/>
      <c r="L1457" s="1243"/>
      <c r="M1457" s="1243"/>
      <c r="N1457" s="1243"/>
      <c r="O1457" s="1243"/>
      <c r="P1457" s="582">
        <v>197540.15</v>
      </c>
    </row>
    <row r="1458" spans="1:16" x14ac:dyDescent="0.25">
      <c r="A1458" s="552"/>
      <c r="B1458" s="553"/>
      <c r="C1458" s="1243" t="s">
        <v>1470</v>
      </c>
      <c r="D1458" s="1243"/>
      <c r="E1458" s="1243"/>
      <c r="F1458" s="1243"/>
      <c r="G1458" s="1243"/>
      <c r="H1458" s="1243"/>
      <c r="I1458" s="1243"/>
      <c r="J1458" s="1243"/>
      <c r="K1458" s="1243"/>
      <c r="L1458" s="1243"/>
      <c r="M1458" s="1243"/>
      <c r="N1458" s="1243"/>
      <c r="O1458" s="1243"/>
      <c r="P1458" s="582">
        <v>4978161.91</v>
      </c>
    </row>
    <row r="1459" spans="1:16" x14ac:dyDescent="0.25">
      <c r="A1459" s="552"/>
      <c r="B1459" s="553"/>
      <c r="C1459" s="1243" t="s">
        <v>1471</v>
      </c>
      <c r="D1459" s="1243"/>
      <c r="E1459" s="1243"/>
      <c r="F1459" s="1243"/>
      <c r="G1459" s="1243"/>
      <c r="H1459" s="1243"/>
      <c r="I1459" s="1243"/>
      <c r="J1459" s="1243"/>
      <c r="K1459" s="1243"/>
      <c r="L1459" s="1243"/>
      <c r="M1459" s="1243"/>
      <c r="N1459" s="1243"/>
      <c r="O1459" s="1243"/>
      <c r="P1459" s="582">
        <v>1374748.54</v>
      </c>
    </row>
    <row r="1460" spans="1:16" x14ac:dyDescent="0.25">
      <c r="A1460" s="552"/>
      <c r="B1460" s="553"/>
      <c r="C1460" s="1243" t="s">
        <v>1472</v>
      </c>
      <c r="D1460" s="1243"/>
      <c r="E1460" s="1243"/>
      <c r="F1460" s="1243"/>
      <c r="G1460" s="1243"/>
      <c r="H1460" s="1243"/>
      <c r="I1460" s="1243"/>
      <c r="J1460" s="1243"/>
      <c r="K1460" s="1243"/>
      <c r="L1460" s="1243"/>
      <c r="M1460" s="1243"/>
      <c r="N1460" s="1243"/>
      <c r="O1460" s="1243"/>
      <c r="P1460" s="582">
        <v>1253172.1200000001</v>
      </c>
    </row>
    <row r="1461" spans="1:16" x14ac:dyDescent="0.25">
      <c r="A1461" s="552"/>
      <c r="B1461" s="553"/>
      <c r="C1461" s="1243" t="s">
        <v>1266</v>
      </c>
      <c r="D1461" s="1243"/>
      <c r="E1461" s="1243"/>
      <c r="F1461" s="1243"/>
      <c r="G1461" s="1243"/>
      <c r="H1461" s="1243"/>
      <c r="I1461" s="1243"/>
      <c r="J1461" s="1243"/>
      <c r="K1461" s="1243"/>
      <c r="L1461" s="1243"/>
      <c r="M1461" s="1243"/>
      <c r="N1461" s="1243"/>
      <c r="O1461" s="1243"/>
      <c r="P1461" s="582">
        <v>935203.08</v>
      </c>
    </row>
    <row r="1462" spans="1:16" x14ac:dyDescent="0.25">
      <c r="A1462" s="552"/>
      <c r="B1462" s="553"/>
      <c r="C1462" s="1243" t="s">
        <v>1267</v>
      </c>
      <c r="D1462" s="1243"/>
      <c r="E1462" s="1243"/>
      <c r="F1462" s="1243"/>
      <c r="G1462" s="1243"/>
      <c r="H1462" s="1243"/>
      <c r="I1462" s="1243"/>
      <c r="J1462" s="1243"/>
      <c r="K1462" s="1243"/>
      <c r="L1462" s="1243"/>
      <c r="M1462" s="1243"/>
      <c r="N1462" s="1243"/>
      <c r="O1462" s="1243"/>
      <c r="P1462" s="582">
        <v>1374748.54</v>
      </c>
    </row>
    <row r="1463" spans="1:16" x14ac:dyDescent="0.25">
      <c r="A1463" s="552"/>
      <c r="B1463" s="553"/>
      <c r="C1463" s="1243" t="s">
        <v>1268</v>
      </c>
      <c r="D1463" s="1243"/>
      <c r="E1463" s="1243"/>
      <c r="F1463" s="1243"/>
      <c r="G1463" s="1243"/>
      <c r="H1463" s="1243"/>
      <c r="I1463" s="1243"/>
      <c r="J1463" s="1243"/>
      <c r="K1463" s="1243"/>
      <c r="L1463" s="1243"/>
      <c r="M1463" s="1243"/>
      <c r="N1463" s="1243"/>
      <c r="O1463" s="1243"/>
      <c r="P1463" s="582">
        <v>1253172.1200000001</v>
      </c>
    </row>
    <row r="1464" spans="1:16" x14ac:dyDescent="0.25">
      <c r="A1464" s="552"/>
      <c r="B1464" s="580"/>
      <c r="C1464" s="1246" t="s">
        <v>1275</v>
      </c>
      <c r="D1464" s="1246"/>
      <c r="E1464" s="1246"/>
      <c r="F1464" s="1246"/>
      <c r="G1464" s="1246"/>
      <c r="H1464" s="1246"/>
      <c r="I1464" s="1246"/>
      <c r="J1464" s="1246"/>
      <c r="K1464" s="1246"/>
      <c r="L1464" s="1246"/>
      <c r="M1464" s="1246"/>
      <c r="N1464" s="1246"/>
      <c r="O1464" s="1246"/>
      <c r="P1464" s="584">
        <v>8671362.7100000009</v>
      </c>
    </row>
    <row r="1465" spans="1:16" x14ac:dyDescent="0.25">
      <c r="A1465" s="552"/>
      <c r="B1465" s="553"/>
      <c r="C1465" s="1243" t="s">
        <v>1270</v>
      </c>
      <c r="D1465" s="1243"/>
      <c r="E1465" s="1243"/>
      <c r="F1465" s="1243"/>
      <c r="G1465" s="1243"/>
      <c r="H1465" s="1243"/>
      <c r="I1465" s="1243"/>
      <c r="J1465" s="1243"/>
      <c r="K1465" s="1243"/>
      <c r="L1465" s="1243"/>
      <c r="M1465" s="1243"/>
      <c r="N1465" s="1243"/>
      <c r="O1465" s="1243"/>
      <c r="P1465" s="583"/>
    </row>
    <row r="1466" spans="1:16" x14ac:dyDescent="0.25">
      <c r="A1466" s="552"/>
      <c r="B1466" s="553"/>
      <c r="C1466" s="1243" t="s">
        <v>1588</v>
      </c>
      <c r="D1466" s="1243"/>
      <c r="E1466" s="1243"/>
      <c r="F1466" s="1243"/>
      <c r="G1466" s="1243"/>
      <c r="H1466" s="1243"/>
      <c r="I1466" s="1243"/>
      <c r="J1466" s="1243"/>
      <c r="K1466" s="1243"/>
      <c r="L1466" s="1243"/>
      <c r="M1466" s="1243"/>
      <c r="N1466" s="1243"/>
      <c r="O1466" s="1243"/>
      <c r="P1466" s="582">
        <v>1625007.12</v>
      </c>
    </row>
    <row r="1467" spans="1:16" x14ac:dyDescent="0.25">
      <c r="A1467" s="552"/>
      <c r="B1467" s="553"/>
      <c r="C1467" s="1243" t="s">
        <v>1271</v>
      </c>
      <c r="D1467" s="1243"/>
      <c r="E1467" s="1243"/>
      <c r="F1467" s="1243"/>
      <c r="G1467" s="1243"/>
      <c r="H1467" s="1243"/>
      <c r="I1467" s="1243"/>
      <c r="J1467" s="1243"/>
      <c r="K1467" s="585" t="s">
        <v>1946</v>
      </c>
      <c r="L1467" s="586"/>
      <c r="M1467" s="586"/>
      <c r="O1467" s="598"/>
      <c r="P1467" s="587"/>
    </row>
    <row r="1468" spans="1:16" x14ac:dyDescent="0.25">
      <c r="A1468" s="552"/>
      <c r="B1468" s="553"/>
      <c r="C1468" s="1243" t="s">
        <v>1273</v>
      </c>
      <c r="D1468" s="1243"/>
      <c r="E1468" s="1243"/>
      <c r="F1468" s="1243"/>
      <c r="G1468" s="1243"/>
      <c r="H1468" s="1243"/>
      <c r="I1468" s="1243"/>
      <c r="J1468" s="1243"/>
      <c r="K1468" s="585" t="s">
        <v>1947</v>
      </c>
      <c r="L1468" s="586"/>
      <c r="M1468" s="586"/>
      <c r="O1468" s="598"/>
      <c r="P1468" s="587"/>
    </row>
    <row r="1469" spans="1:16" x14ac:dyDescent="0.25">
      <c r="A1469" s="594"/>
      <c r="B1469" s="562"/>
      <c r="C1469" s="576"/>
      <c r="D1469" s="576"/>
      <c r="E1469" s="576"/>
      <c r="F1469" s="576"/>
      <c r="G1469" s="576"/>
      <c r="H1469" s="576"/>
      <c r="I1469" s="576"/>
      <c r="J1469" s="576"/>
      <c r="K1469" s="576"/>
      <c r="L1469" s="599"/>
      <c r="M1469" s="600"/>
      <c r="N1469" s="601"/>
      <c r="O1469" s="602"/>
      <c r="P1469" s="603"/>
    </row>
    <row r="1470" spans="1:16" x14ac:dyDescent="0.25">
      <c r="A1470" s="478"/>
      <c r="B1470" s="604"/>
      <c r="C1470" s="605"/>
      <c r="D1470" s="605"/>
      <c r="E1470" s="605"/>
      <c r="F1470" s="605"/>
      <c r="G1470" s="605"/>
      <c r="H1470" s="605"/>
      <c r="I1470" s="605"/>
      <c r="J1470" s="605"/>
      <c r="K1470" s="605"/>
      <c r="L1470" s="606"/>
      <c r="M1470" s="607"/>
      <c r="N1470" s="608"/>
      <c r="O1470" s="478"/>
      <c r="P1470" s="478"/>
    </row>
    <row r="1471" spans="1:16" x14ac:dyDescent="0.25">
      <c r="A1471" s="480"/>
      <c r="B1471" s="609" t="s">
        <v>179</v>
      </c>
      <c r="C1471" s="1244"/>
      <c r="D1471" s="1244"/>
      <c r="E1471" s="1244"/>
      <c r="F1471" s="1244"/>
      <c r="G1471" s="1244"/>
      <c r="H1471" s="1244"/>
      <c r="I1471" s="1245" t="s">
        <v>181</v>
      </c>
      <c r="J1471" s="1245"/>
      <c r="K1471" s="1245"/>
      <c r="L1471" s="1245"/>
      <c r="M1471" s="1245"/>
      <c r="N1471" s="1245"/>
    </row>
    <row r="1472" spans="1:16" x14ac:dyDescent="0.25">
      <c r="A1472" s="482"/>
      <c r="B1472" s="609"/>
      <c r="C1472" s="1240" t="s">
        <v>151</v>
      </c>
      <c r="D1472" s="1240"/>
      <c r="E1472" s="1240"/>
      <c r="F1472" s="1240"/>
      <c r="G1472" s="1240"/>
      <c r="H1472" s="1240"/>
      <c r="I1472" s="1240"/>
      <c r="J1472" s="1240"/>
      <c r="K1472" s="1240"/>
      <c r="L1472" s="1240"/>
      <c r="M1472" s="1240"/>
      <c r="N1472" s="1240"/>
      <c r="O1472" s="610"/>
      <c r="P1472" s="610"/>
    </row>
    <row r="1473" spans="1:16" x14ac:dyDescent="0.25">
      <c r="A1473" s="480"/>
      <c r="B1473" s="609" t="s">
        <v>182</v>
      </c>
      <c r="C1473" s="1244"/>
      <c r="D1473" s="1244"/>
      <c r="E1473" s="1244"/>
      <c r="F1473" s="1244"/>
      <c r="G1473" s="1244"/>
      <c r="H1473" s="1244"/>
      <c r="I1473" s="1245" t="s">
        <v>177</v>
      </c>
      <c r="J1473" s="1245"/>
      <c r="K1473" s="1245"/>
      <c r="L1473" s="1245"/>
      <c r="M1473" s="1245"/>
      <c r="N1473" s="1245"/>
    </row>
    <row r="1474" spans="1:16" x14ac:dyDescent="0.25">
      <c r="A1474" s="482"/>
      <c r="B1474" s="610"/>
      <c r="C1474" s="1240" t="s">
        <v>151</v>
      </c>
      <c r="D1474" s="1240"/>
      <c r="E1474" s="1240"/>
      <c r="F1474" s="1240"/>
      <c r="G1474" s="1240"/>
      <c r="H1474" s="1240"/>
      <c r="I1474" s="1240"/>
      <c r="J1474" s="1240"/>
      <c r="K1474" s="1240"/>
      <c r="L1474" s="1240"/>
      <c r="M1474" s="1240"/>
      <c r="N1474" s="1240"/>
      <c r="O1474" s="610"/>
      <c r="P1474" s="610"/>
    </row>
    <row r="1475" spans="1:16" x14ac:dyDescent="0.25">
      <c r="A1475" s="478"/>
      <c r="B1475" s="478"/>
      <c r="C1475" s="478"/>
      <c r="D1475" s="478"/>
      <c r="E1475" s="478"/>
      <c r="F1475" s="478"/>
      <c r="G1475" s="478"/>
      <c r="H1475" s="478"/>
      <c r="I1475" s="478"/>
      <c r="J1475" s="478"/>
      <c r="K1475" s="478"/>
      <c r="L1475" s="478"/>
      <c r="M1475" s="478"/>
      <c r="N1475" s="478"/>
      <c r="O1475" s="478"/>
      <c r="P1475" s="478"/>
    </row>
    <row r="1476" spans="1:16" x14ac:dyDescent="0.25">
      <c r="A1476" s="1241" t="s">
        <v>1276</v>
      </c>
      <c r="B1476" s="1242"/>
      <c r="C1476" s="1242"/>
      <c r="D1476" s="1242"/>
      <c r="E1476" s="1242"/>
      <c r="F1476" s="1242"/>
      <c r="G1476" s="1242"/>
      <c r="H1476" s="1242"/>
      <c r="I1476" s="1242"/>
      <c r="J1476" s="1242"/>
      <c r="K1476" s="1242"/>
      <c r="L1476" s="1242"/>
      <c r="M1476" s="1242"/>
      <c r="N1476" s="1242"/>
      <c r="O1476" s="1242"/>
      <c r="P1476" s="1242"/>
    </row>
    <row r="1477" spans="1:16" x14ac:dyDescent="0.25">
      <c r="A1477" s="1241" t="s">
        <v>1277</v>
      </c>
      <c r="B1477" s="1241"/>
      <c r="C1477" s="1241"/>
      <c r="D1477" s="1241"/>
      <c r="E1477" s="1241"/>
      <c r="F1477" s="1241"/>
      <c r="G1477" s="1241"/>
      <c r="H1477" s="1241"/>
      <c r="I1477" s="1241"/>
      <c r="J1477" s="1241"/>
      <c r="K1477" s="1241"/>
      <c r="L1477" s="1241"/>
      <c r="M1477" s="1241"/>
      <c r="N1477" s="1241"/>
      <c r="O1477" s="1241"/>
      <c r="P1477" s="1241"/>
    </row>
    <row r="1478" spans="1:16" x14ac:dyDescent="0.25">
      <c r="A1478" s="1241" t="s">
        <v>1278</v>
      </c>
      <c r="B1478" s="1241"/>
      <c r="C1478" s="1241"/>
      <c r="D1478" s="1241"/>
      <c r="E1478" s="1241"/>
      <c r="F1478" s="1241"/>
      <c r="G1478" s="1241"/>
      <c r="H1478" s="1241"/>
      <c r="I1478" s="1241"/>
      <c r="J1478" s="1241"/>
      <c r="K1478" s="1241"/>
      <c r="L1478" s="1241"/>
      <c r="M1478" s="1241"/>
      <c r="N1478" s="1241"/>
      <c r="O1478" s="1241"/>
      <c r="P1478" s="1241"/>
    </row>
    <row r="1479" spans="1:16" x14ac:dyDescent="0.25">
      <c r="A1479" s="611"/>
      <c r="B1479" s="611"/>
      <c r="C1479" s="611"/>
      <c r="D1479" s="611"/>
      <c r="E1479" s="611"/>
      <c r="F1479" s="611"/>
      <c r="G1479" s="611"/>
      <c r="H1479" s="611"/>
      <c r="I1479" s="611"/>
      <c r="J1479" s="611"/>
      <c r="K1479" s="611"/>
      <c r="L1479" s="611"/>
      <c r="M1479" s="611"/>
      <c r="N1479" s="611"/>
      <c r="O1479" s="611"/>
      <c r="P1479" s="611"/>
    </row>
    <row r="1480" spans="1:16" x14ac:dyDescent="0.25">
      <c r="A1480" s="478"/>
    </row>
    <row r="1481" spans="1:16" x14ac:dyDescent="0.25">
      <c r="A1481" s="478"/>
    </row>
    <row r="1482" spans="1:16" x14ac:dyDescent="0.25">
      <c r="A1482" s="478"/>
    </row>
    <row r="1483" spans="1:16" x14ac:dyDescent="0.25">
      <c r="A1483" s="478"/>
    </row>
    <row r="1484" spans="1:16" x14ac:dyDescent="0.25">
      <c r="A1484" s="478"/>
    </row>
    <row r="1485" spans="1:16" x14ac:dyDescent="0.25">
      <c r="A1485" s="478"/>
    </row>
    <row r="1486" spans="1:16" x14ac:dyDescent="0.25">
      <c r="A1486" s="478"/>
    </row>
    <row r="1487" spans="1:16" x14ac:dyDescent="0.25">
      <c r="A1487" s="478"/>
    </row>
    <row r="1488" spans="1:16" x14ac:dyDescent="0.25">
      <c r="A1488" s="478"/>
    </row>
  </sheetData>
  <mergeCells count="1340"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C42:G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A40:P40"/>
    <mergeCell ref="C41:G41"/>
    <mergeCell ref="B24:F24"/>
    <mergeCell ref="C26:F26"/>
    <mergeCell ref="A35:A37"/>
    <mergeCell ref="B35:B37"/>
    <mergeCell ref="C35:G37"/>
    <mergeCell ref="H35:H37"/>
    <mergeCell ref="C60:G60"/>
    <mergeCell ref="C61:G61"/>
    <mergeCell ref="C62:G62"/>
    <mergeCell ref="C63:G63"/>
    <mergeCell ref="C64:G64"/>
    <mergeCell ref="C66:G66"/>
    <mergeCell ref="C54:G54"/>
    <mergeCell ref="C55:G55"/>
    <mergeCell ref="C56:G56"/>
    <mergeCell ref="C57:G57"/>
    <mergeCell ref="C58:G58"/>
    <mergeCell ref="C59:G59"/>
    <mergeCell ref="C48:G48"/>
    <mergeCell ref="C49:G49"/>
    <mergeCell ref="C50:G50"/>
    <mergeCell ref="C51:G51"/>
    <mergeCell ref="C52:G52"/>
    <mergeCell ref="C53:G53"/>
    <mergeCell ref="C81:G81"/>
    <mergeCell ref="C82:G82"/>
    <mergeCell ref="C83:G83"/>
    <mergeCell ref="C84:G84"/>
    <mergeCell ref="C85:G85"/>
    <mergeCell ref="C86:G86"/>
    <mergeCell ref="C75:G75"/>
    <mergeCell ref="C76:G76"/>
    <mergeCell ref="C77:G77"/>
    <mergeCell ref="C78:G78"/>
    <mergeCell ref="C79:G79"/>
    <mergeCell ref="C80:G80"/>
    <mergeCell ref="C67:G67"/>
    <mergeCell ref="C69:G69"/>
    <mergeCell ref="C70:G70"/>
    <mergeCell ref="C71:G71"/>
    <mergeCell ref="C72:G72"/>
    <mergeCell ref="C73:G73"/>
    <mergeCell ref="C100:G100"/>
    <mergeCell ref="C101:G101"/>
    <mergeCell ref="C103:G103"/>
    <mergeCell ref="C104:G104"/>
    <mergeCell ref="C105:G105"/>
    <mergeCell ref="C106:G106"/>
    <mergeCell ref="C93:G93"/>
    <mergeCell ref="C94:G94"/>
    <mergeCell ref="C95:G95"/>
    <mergeCell ref="C96:G96"/>
    <mergeCell ref="C97:G97"/>
    <mergeCell ref="C98:G98"/>
    <mergeCell ref="C87:G87"/>
    <mergeCell ref="C88:G88"/>
    <mergeCell ref="C89:G89"/>
    <mergeCell ref="C90:G90"/>
    <mergeCell ref="C91:G91"/>
    <mergeCell ref="C92:G92"/>
    <mergeCell ref="C120:G120"/>
    <mergeCell ref="C121:G121"/>
    <mergeCell ref="C122:G122"/>
    <mergeCell ref="C123:G123"/>
    <mergeCell ref="C124:G124"/>
    <mergeCell ref="C125:G125"/>
    <mergeCell ref="C114:G114"/>
    <mergeCell ref="C115:G115"/>
    <mergeCell ref="C116:G116"/>
    <mergeCell ref="C117:G117"/>
    <mergeCell ref="C118:G118"/>
    <mergeCell ref="C119:G119"/>
    <mergeCell ref="C107:G107"/>
    <mergeCell ref="C109:G109"/>
    <mergeCell ref="C110:G110"/>
    <mergeCell ref="C111:G111"/>
    <mergeCell ref="C112:G112"/>
    <mergeCell ref="C113:G113"/>
    <mergeCell ref="C140:G140"/>
    <mergeCell ref="C141:G141"/>
    <mergeCell ref="C143:G143"/>
    <mergeCell ref="C144:G144"/>
    <mergeCell ref="C145:G145"/>
    <mergeCell ref="C146:G146"/>
    <mergeCell ref="C132:G132"/>
    <mergeCell ref="C134:G134"/>
    <mergeCell ref="C135:G135"/>
    <mergeCell ref="C137:G137"/>
    <mergeCell ref="C138:G138"/>
    <mergeCell ref="C139:G139"/>
    <mergeCell ref="C126:G126"/>
    <mergeCell ref="C127:G127"/>
    <mergeCell ref="C128:G128"/>
    <mergeCell ref="C129:G129"/>
    <mergeCell ref="C130:G130"/>
    <mergeCell ref="C131:G131"/>
    <mergeCell ref="C159:G159"/>
    <mergeCell ref="C160:G160"/>
    <mergeCell ref="C161:G161"/>
    <mergeCell ref="C162:G162"/>
    <mergeCell ref="C163:G163"/>
    <mergeCell ref="C164:G164"/>
    <mergeCell ref="C153:G153"/>
    <mergeCell ref="C154:G154"/>
    <mergeCell ref="C155:G155"/>
    <mergeCell ref="C156:G156"/>
    <mergeCell ref="C157:G157"/>
    <mergeCell ref="C158:G158"/>
    <mergeCell ref="C147:G147"/>
    <mergeCell ref="C148:G148"/>
    <mergeCell ref="C149:G149"/>
    <mergeCell ref="C150:G150"/>
    <mergeCell ref="C151:G151"/>
    <mergeCell ref="C152:G152"/>
    <mergeCell ref="C180:G180"/>
    <mergeCell ref="C181:G181"/>
    <mergeCell ref="C182:G182"/>
    <mergeCell ref="C183:G183"/>
    <mergeCell ref="C184:G184"/>
    <mergeCell ref="C185:G185"/>
    <mergeCell ref="C173:G173"/>
    <mergeCell ref="C174:G174"/>
    <mergeCell ref="C175:G175"/>
    <mergeCell ref="C177:G177"/>
    <mergeCell ref="C178:G178"/>
    <mergeCell ref="C179:G179"/>
    <mergeCell ref="C165:G165"/>
    <mergeCell ref="C166:G166"/>
    <mergeCell ref="C168:G168"/>
    <mergeCell ref="C169:G169"/>
    <mergeCell ref="C171:G171"/>
    <mergeCell ref="C172:G172"/>
    <mergeCell ref="C198:G198"/>
    <mergeCell ref="C199:G199"/>
    <mergeCell ref="C200:G200"/>
    <mergeCell ref="C202:G202"/>
    <mergeCell ref="C203:G203"/>
    <mergeCell ref="C205:G205"/>
    <mergeCell ref="C192:G192"/>
    <mergeCell ref="C193:G193"/>
    <mergeCell ref="C194:G194"/>
    <mergeCell ref="C195:G195"/>
    <mergeCell ref="C196:G196"/>
    <mergeCell ref="C197:G197"/>
    <mergeCell ref="C186:G186"/>
    <mergeCell ref="C187:G187"/>
    <mergeCell ref="C188:G188"/>
    <mergeCell ref="C189:G189"/>
    <mergeCell ref="C190:G190"/>
    <mergeCell ref="C191:G191"/>
    <mergeCell ref="C219:G219"/>
    <mergeCell ref="C220:G220"/>
    <mergeCell ref="C221:G221"/>
    <mergeCell ref="C222:G222"/>
    <mergeCell ref="C223:G223"/>
    <mergeCell ref="C224:G224"/>
    <mergeCell ref="C213:G213"/>
    <mergeCell ref="C214:G214"/>
    <mergeCell ref="C215:G215"/>
    <mergeCell ref="C216:G216"/>
    <mergeCell ref="C217:G217"/>
    <mergeCell ref="C218:G218"/>
    <mergeCell ref="C206:G206"/>
    <mergeCell ref="C207:G207"/>
    <mergeCell ref="C208:G208"/>
    <mergeCell ref="C209:G209"/>
    <mergeCell ref="C211:G211"/>
    <mergeCell ref="C212:G212"/>
    <mergeCell ref="C239:G239"/>
    <mergeCell ref="C240:G240"/>
    <mergeCell ref="C241:G241"/>
    <mergeCell ref="C242:G242"/>
    <mergeCell ref="C243:G243"/>
    <mergeCell ref="C245:G245"/>
    <mergeCell ref="C231:G231"/>
    <mergeCell ref="C232:G232"/>
    <mergeCell ref="C233:G233"/>
    <mergeCell ref="C234:G234"/>
    <mergeCell ref="C236:G236"/>
    <mergeCell ref="C237:G237"/>
    <mergeCell ref="C225:G225"/>
    <mergeCell ref="C226:G226"/>
    <mergeCell ref="C227:G227"/>
    <mergeCell ref="C228:G228"/>
    <mergeCell ref="C229:G229"/>
    <mergeCell ref="C230:G230"/>
    <mergeCell ref="C258:G258"/>
    <mergeCell ref="C259:G259"/>
    <mergeCell ref="C260:G260"/>
    <mergeCell ref="C261:G261"/>
    <mergeCell ref="C262:G262"/>
    <mergeCell ref="C263:G263"/>
    <mergeCell ref="C252:G252"/>
    <mergeCell ref="C253:G253"/>
    <mergeCell ref="C254:G254"/>
    <mergeCell ref="C255:G255"/>
    <mergeCell ref="C256:G256"/>
    <mergeCell ref="C257:G257"/>
    <mergeCell ref="C246:G246"/>
    <mergeCell ref="C247:G247"/>
    <mergeCell ref="C248:G248"/>
    <mergeCell ref="C249:G249"/>
    <mergeCell ref="C250:G250"/>
    <mergeCell ref="C251:G251"/>
    <mergeCell ref="C279:G279"/>
    <mergeCell ref="C280:G280"/>
    <mergeCell ref="C281:G281"/>
    <mergeCell ref="C282:G282"/>
    <mergeCell ref="C283:G283"/>
    <mergeCell ref="C284:G284"/>
    <mergeCell ref="C271:G271"/>
    <mergeCell ref="C273:G273"/>
    <mergeCell ref="C274:G274"/>
    <mergeCell ref="C275:G275"/>
    <mergeCell ref="C276:G276"/>
    <mergeCell ref="C277:G277"/>
    <mergeCell ref="C264:G264"/>
    <mergeCell ref="C265:G265"/>
    <mergeCell ref="C266:G266"/>
    <mergeCell ref="C267:G267"/>
    <mergeCell ref="C268:G268"/>
    <mergeCell ref="C270:G270"/>
    <mergeCell ref="C297:G297"/>
    <mergeCell ref="C298:G298"/>
    <mergeCell ref="C299:G299"/>
    <mergeCell ref="C300:G300"/>
    <mergeCell ref="C301:G301"/>
    <mergeCell ref="C302:G302"/>
    <mergeCell ref="C291:G291"/>
    <mergeCell ref="C292:G292"/>
    <mergeCell ref="C293:G293"/>
    <mergeCell ref="C294:G294"/>
    <mergeCell ref="C295:G295"/>
    <mergeCell ref="C296:G296"/>
    <mergeCell ref="C285:G285"/>
    <mergeCell ref="C286:G286"/>
    <mergeCell ref="C287:G287"/>
    <mergeCell ref="C288:G288"/>
    <mergeCell ref="C289:G289"/>
    <mergeCell ref="C290:G290"/>
    <mergeCell ref="C318:G318"/>
    <mergeCell ref="C319:G319"/>
    <mergeCell ref="C320:G320"/>
    <mergeCell ref="C321:G321"/>
    <mergeCell ref="C322:G322"/>
    <mergeCell ref="C323:G323"/>
    <mergeCell ref="C311:G311"/>
    <mergeCell ref="C313:G313"/>
    <mergeCell ref="C314:G314"/>
    <mergeCell ref="C315:G315"/>
    <mergeCell ref="C316:G316"/>
    <mergeCell ref="C317:G317"/>
    <mergeCell ref="C304:G304"/>
    <mergeCell ref="C305:G305"/>
    <mergeCell ref="C307:G307"/>
    <mergeCell ref="C308:G308"/>
    <mergeCell ref="C309:G309"/>
    <mergeCell ref="C310:G310"/>
    <mergeCell ref="C336:G336"/>
    <mergeCell ref="C338:G338"/>
    <mergeCell ref="C339:G339"/>
    <mergeCell ref="C341:G341"/>
    <mergeCell ref="C342:G342"/>
    <mergeCell ref="C343:G343"/>
    <mergeCell ref="C330:G330"/>
    <mergeCell ref="C331:G331"/>
    <mergeCell ref="C332:G332"/>
    <mergeCell ref="C333:G333"/>
    <mergeCell ref="C334:G334"/>
    <mergeCell ref="C335:G335"/>
    <mergeCell ref="C324:G324"/>
    <mergeCell ref="C325:G325"/>
    <mergeCell ref="C326:G326"/>
    <mergeCell ref="C327:G327"/>
    <mergeCell ref="C328:G328"/>
    <mergeCell ref="C329:G329"/>
    <mergeCell ref="C357:G357"/>
    <mergeCell ref="C358:G358"/>
    <mergeCell ref="C359:G359"/>
    <mergeCell ref="C360:G360"/>
    <mergeCell ref="C361:G361"/>
    <mergeCell ref="C362:G362"/>
    <mergeCell ref="C351:G351"/>
    <mergeCell ref="C352:G352"/>
    <mergeCell ref="C353:G353"/>
    <mergeCell ref="C354:G354"/>
    <mergeCell ref="C355:G355"/>
    <mergeCell ref="C356:G356"/>
    <mergeCell ref="C344:G344"/>
    <mergeCell ref="C345:G345"/>
    <mergeCell ref="C347:G347"/>
    <mergeCell ref="C348:G348"/>
    <mergeCell ref="C349:G349"/>
    <mergeCell ref="C350:G350"/>
    <mergeCell ref="C377:G377"/>
    <mergeCell ref="C378:G378"/>
    <mergeCell ref="C379:G379"/>
    <mergeCell ref="C381:G381"/>
    <mergeCell ref="C382:G382"/>
    <mergeCell ref="C383:G383"/>
    <mergeCell ref="C369:G369"/>
    <mergeCell ref="C370:G370"/>
    <mergeCell ref="C372:G372"/>
    <mergeCell ref="C373:G373"/>
    <mergeCell ref="C375:G375"/>
    <mergeCell ref="C376:G376"/>
    <mergeCell ref="C363:G363"/>
    <mergeCell ref="C364:G364"/>
    <mergeCell ref="C365:G365"/>
    <mergeCell ref="C366:G366"/>
    <mergeCell ref="C367:G367"/>
    <mergeCell ref="C368:G368"/>
    <mergeCell ref="C396:G396"/>
    <mergeCell ref="C397:G397"/>
    <mergeCell ref="C398:G398"/>
    <mergeCell ref="C399:G399"/>
    <mergeCell ref="C400:G400"/>
    <mergeCell ref="C401:G401"/>
    <mergeCell ref="C390:G390"/>
    <mergeCell ref="C391:G391"/>
    <mergeCell ref="C392:G392"/>
    <mergeCell ref="C393:G393"/>
    <mergeCell ref="C394:G394"/>
    <mergeCell ref="C395:G395"/>
    <mergeCell ref="C384:G384"/>
    <mergeCell ref="C385:G385"/>
    <mergeCell ref="C386:G386"/>
    <mergeCell ref="C387:G387"/>
    <mergeCell ref="C388:G388"/>
    <mergeCell ref="C389:G389"/>
    <mergeCell ref="C417:G417"/>
    <mergeCell ref="C418:G418"/>
    <mergeCell ref="C419:G419"/>
    <mergeCell ref="C420:G420"/>
    <mergeCell ref="C421:G421"/>
    <mergeCell ref="C422:G422"/>
    <mergeCell ref="C410:G410"/>
    <mergeCell ref="C411:G411"/>
    <mergeCell ref="C412:G412"/>
    <mergeCell ref="C413:G413"/>
    <mergeCell ref="C415:G415"/>
    <mergeCell ref="C416:G416"/>
    <mergeCell ref="C402:G402"/>
    <mergeCell ref="C403:G403"/>
    <mergeCell ref="C404:G404"/>
    <mergeCell ref="C406:G406"/>
    <mergeCell ref="C407:G407"/>
    <mergeCell ref="C409:G409"/>
    <mergeCell ref="C435:G435"/>
    <mergeCell ref="C436:G436"/>
    <mergeCell ref="C437:G437"/>
    <mergeCell ref="C438:G438"/>
    <mergeCell ref="C440:G440"/>
    <mergeCell ref="C441:G441"/>
    <mergeCell ref="C429:G429"/>
    <mergeCell ref="C430:G430"/>
    <mergeCell ref="C431:G431"/>
    <mergeCell ref="C432:G432"/>
    <mergeCell ref="C433:G433"/>
    <mergeCell ref="C434:G434"/>
    <mergeCell ref="C423:G423"/>
    <mergeCell ref="C424:G424"/>
    <mergeCell ref="C425:G425"/>
    <mergeCell ref="C426:G426"/>
    <mergeCell ref="C427:G427"/>
    <mergeCell ref="C428:G428"/>
    <mergeCell ref="C456:G456"/>
    <mergeCell ref="C457:G457"/>
    <mergeCell ref="C458:G458"/>
    <mergeCell ref="C459:G459"/>
    <mergeCell ref="C460:G460"/>
    <mergeCell ref="C461:G461"/>
    <mergeCell ref="C450:G450"/>
    <mergeCell ref="C451:G451"/>
    <mergeCell ref="C452:G452"/>
    <mergeCell ref="C453:G453"/>
    <mergeCell ref="C454:G454"/>
    <mergeCell ref="C455:G455"/>
    <mergeCell ref="C443:G443"/>
    <mergeCell ref="C444:G444"/>
    <mergeCell ref="C445:G445"/>
    <mergeCell ref="C446:G446"/>
    <mergeCell ref="C447:G447"/>
    <mergeCell ref="A449:P449"/>
    <mergeCell ref="C475:G475"/>
    <mergeCell ref="C476:G476"/>
    <mergeCell ref="C478:G478"/>
    <mergeCell ref="C479:G479"/>
    <mergeCell ref="C480:G480"/>
    <mergeCell ref="C481:G481"/>
    <mergeCell ref="C468:G468"/>
    <mergeCell ref="C469:G469"/>
    <mergeCell ref="C470:G470"/>
    <mergeCell ref="C471:G471"/>
    <mergeCell ref="C472:G472"/>
    <mergeCell ref="C473:G473"/>
    <mergeCell ref="C462:G462"/>
    <mergeCell ref="C463:G463"/>
    <mergeCell ref="C464:G464"/>
    <mergeCell ref="C465:G465"/>
    <mergeCell ref="C466:G466"/>
    <mergeCell ref="C467:G467"/>
    <mergeCell ref="C496:G496"/>
    <mergeCell ref="C497:G497"/>
    <mergeCell ref="C498:G498"/>
    <mergeCell ref="C499:G499"/>
    <mergeCell ref="C500:G500"/>
    <mergeCell ref="C502:G502"/>
    <mergeCell ref="C489:G489"/>
    <mergeCell ref="C490:G490"/>
    <mergeCell ref="C491:G491"/>
    <mergeCell ref="C492:G492"/>
    <mergeCell ref="C493:G493"/>
    <mergeCell ref="C494:G494"/>
    <mergeCell ref="C482:G482"/>
    <mergeCell ref="C484:G484"/>
    <mergeCell ref="C485:G485"/>
    <mergeCell ref="C486:G486"/>
    <mergeCell ref="C487:G487"/>
    <mergeCell ref="C488:G488"/>
    <mergeCell ref="C515:G515"/>
    <mergeCell ref="C516:G516"/>
    <mergeCell ref="C517:G517"/>
    <mergeCell ref="C518:G518"/>
    <mergeCell ref="C519:G519"/>
    <mergeCell ref="C520:G520"/>
    <mergeCell ref="C509:G509"/>
    <mergeCell ref="C510:G510"/>
    <mergeCell ref="C511:G511"/>
    <mergeCell ref="C512:G512"/>
    <mergeCell ref="C513:G513"/>
    <mergeCell ref="C514:G514"/>
    <mergeCell ref="C503:G503"/>
    <mergeCell ref="C504:G504"/>
    <mergeCell ref="C505:G505"/>
    <mergeCell ref="C506:G506"/>
    <mergeCell ref="C507:G507"/>
    <mergeCell ref="C508:G508"/>
    <mergeCell ref="C536:G536"/>
    <mergeCell ref="C537:G537"/>
    <mergeCell ref="C538:G538"/>
    <mergeCell ref="C539:G539"/>
    <mergeCell ref="C540:G540"/>
    <mergeCell ref="C541:G541"/>
    <mergeCell ref="C528:G528"/>
    <mergeCell ref="C530:G530"/>
    <mergeCell ref="C531:G531"/>
    <mergeCell ref="C532:G532"/>
    <mergeCell ref="C533:G533"/>
    <mergeCell ref="C534:G534"/>
    <mergeCell ref="C521:G521"/>
    <mergeCell ref="C522:G522"/>
    <mergeCell ref="C523:G523"/>
    <mergeCell ref="C524:G524"/>
    <mergeCell ref="C525:G525"/>
    <mergeCell ref="C527:G527"/>
    <mergeCell ref="C554:G554"/>
    <mergeCell ref="C555:G555"/>
    <mergeCell ref="C556:G556"/>
    <mergeCell ref="C557:G557"/>
    <mergeCell ref="C558:G558"/>
    <mergeCell ref="C559:G559"/>
    <mergeCell ref="C548:G548"/>
    <mergeCell ref="C549:G549"/>
    <mergeCell ref="C550:G550"/>
    <mergeCell ref="C551:G551"/>
    <mergeCell ref="C552:G552"/>
    <mergeCell ref="C553:G553"/>
    <mergeCell ref="C542:G542"/>
    <mergeCell ref="C543:G543"/>
    <mergeCell ref="C544:G544"/>
    <mergeCell ref="C545:G545"/>
    <mergeCell ref="C546:G546"/>
    <mergeCell ref="C547:G547"/>
    <mergeCell ref="C575:G575"/>
    <mergeCell ref="C576:G576"/>
    <mergeCell ref="C577:G577"/>
    <mergeCell ref="C578:G578"/>
    <mergeCell ref="C579:G579"/>
    <mergeCell ref="C580:G580"/>
    <mergeCell ref="C568:G568"/>
    <mergeCell ref="A570:P570"/>
    <mergeCell ref="C571:G571"/>
    <mergeCell ref="C572:G572"/>
    <mergeCell ref="C573:G573"/>
    <mergeCell ref="C574:G574"/>
    <mergeCell ref="C561:G561"/>
    <mergeCell ref="C562:G562"/>
    <mergeCell ref="C564:G564"/>
    <mergeCell ref="C565:G565"/>
    <mergeCell ref="C566:G566"/>
    <mergeCell ref="C567:G567"/>
    <mergeCell ref="C596:G596"/>
    <mergeCell ref="C597:G597"/>
    <mergeCell ref="C598:G598"/>
    <mergeCell ref="C599:G599"/>
    <mergeCell ref="C601:G601"/>
    <mergeCell ref="C602:G602"/>
    <mergeCell ref="C589:G589"/>
    <mergeCell ref="C590:G590"/>
    <mergeCell ref="C591:G591"/>
    <mergeCell ref="C592:G592"/>
    <mergeCell ref="C593:G593"/>
    <mergeCell ref="C595:G595"/>
    <mergeCell ref="C581:G581"/>
    <mergeCell ref="C583:G583"/>
    <mergeCell ref="C584:G584"/>
    <mergeCell ref="C585:G585"/>
    <mergeCell ref="C586:G586"/>
    <mergeCell ref="C587:G587"/>
    <mergeCell ref="C615:G615"/>
    <mergeCell ref="C616:G616"/>
    <mergeCell ref="C617:G617"/>
    <mergeCell ref="C618:G618"/>
    <mergeCell ref="C619:G619"/>
    <mergeCell ref="C620:G620"/>
    <mergeCell ref="C609:G609"/>
    <mergeCell ref="C610:G610"/>
    <mergeCell ref="C611:G611"/>
    <mergeCell ref="C612:G612"/>
    <mergeCell ref="C613:G613"/>
    <mergeCell ref="C614:G614"/>
    <mergeCell ref="C603:G603"/>
    <mergeCell ref="C604:G604"/>
    <mergeCell ref="C605:G605"/>
    <mergeCell ref="C606:G606"/>
    <mergeCell ref="C607:G607"/>
    <mergeCell ref="C608:G608"/>
    <mergeCell ref="C636:G636"/>
    <mergeCell ref="C637:G637"/>
    <mergeCell ref="C638:G638"/>
    <mergeCell ref="C639:G639"/>
    <mergeCell ref="C640:G640"/>
    <mergeCell ref="C641:G641"/>
    <mergeCell ref="C629:G629"/>
    <mergeCell ref="C630:G630"/>
    <mergeCell ref="C631:G631"/>
    <mergeCell ref="C632:G632"/>
    <mergeCell ref="C633:G633"/>
    <mergeCell ref="C635:G635"/>
    <mergeCell ref="C621:G621"/>
    <mergeCell ref="C622:G622"/>
    <mergeCell ref="C623:G623"/>
    <mergeCell ref="C624:G624"/>
    <mergeCell ref="C626:G626"/>
    <mergeCell ref="C627:G627"/>
    <mergeCell ref="C654:G654"/>
    <mergeCell ref="C655:G655"/>
    <mergeCell ref="C656:G656"/>
    <mergeCell ref="C657:G657"/>
    <mergeCell ref="C658:G658"/>
    <mergeCell ref="C660:G660"/>
    <mergeCell ref="C648:G648"/>
    <mergeCell ref="C649:G649"/>
    <mergeCell ref="C650:G650"/>
    <mergeCell ref="C651:G651"/>
    <mergeCell ref="C652:G652"/>
    <mergeCell ref="C653:G653"/>
    <mergeCell ref="C642:G642"/>
    <mergeCell ref="C643:G643"/>
    <mergeCell ref="C644:G644"/>
    <mergeCell ref="C645:G645"/>
    <mergeCell ref="C646:G646"/>
    <mergeCell ref="C647:G647"/>
    <mergeCell ref="C675:G675"/>
    <mergeCell ref="C676:G676"/>
    <mergeCell ref="C677:G677"/>
    <mergeCell ref="C678:G678"/>
    <mergeCell ref="C679:G679"/>
    <mergeCell ref="C681:G681"/>
    <mergeCell ref="C669:G669"/>
    <mergeCell ref="C670:G670"/>
    <mergeCell ref="C671:G671"/>
    <mergeCell ref="C672:G672"/>
    <mergeCell ref="C673:G673"/>
    <mergeCell ref="C674:G674"/>
    <mergeCell ref="C661:G661"/>
    <mergeCell ref="C663:G663"/>
    <mergeCell ref="C664:G664"/>
    <mergeCell ref="C665:G665"/>
    <mergeCell ref="C666:G666"/>
    <mergeCell ref="C667:G667"/>
    <mergeCell ref="C695:G695"/>
    <mergeCell ref="C696:G696"/>
    <mergeCell ref="C697:G697"/>
    <mergeCell ref="C698:G698"/>
    <mergeCell ref="C699:G699"/>
    <mergeCell ref="C700:G700"/>
    <mergeCell ref="C689:G689"/>
    <mergeCell ref="C690:G690"/>
    <mergeCell ref="C691:G691"/>
    <mergeCell ref="C692:G692"/>
    <mergeCell ref="C693:G693"/>
    <mergeCell ref="C694:G694"/>
    <mergeCell ref="C682:G682"/>
    <mergeCell ref="C683:G683"/>
    <mergeCell ref="C684:G684"/>
    <mergeCell ref="C685:G685"/>
    <mergeCell ref="C687:G687"/>
    <mergeCell ref="C688:G688"/>
    <mergeCell ref="C715:G715"/>
    <mergeCell ref="C716:G716"/>
    <mergeCell ref="C717:G717"/>
    <mergeCell ref="C718:G718"/>
    <mergeCell ref="C719:G719"/>
    <mergeCell ref="A721:P721"/>
    <mergeCell ref="C707:G707"/>
    <mergeCell ref="C708:G708"/>
    <mergeCell ref="C709:G709"/>
    <mergeCell ref="C710:G710"/>
    <mergeCell ref="C712:G712"/>
    <mergeCell ref="C713:G713"/>
    <mergeCell ref="C701:G701"/>
    <mergeCell ref="C702:G702"/>
    <mergeCell ref="C703:G703"/>
    <mergeCell ref="C704:G704"/>
    <mergeCell ref="C705:G705"/>
    <mergeCell ref="C706:G706"/>
    <mergeCell ref="C734:G734"/>
    <mergeCell ref="C735:G735"/>
    <mergeCell ref="C736:G736"/>
    <mergeCell ref="C737:G737"/>
    <mergeCell ref="C738:G738"/>
    <mergeCell ref="C739:G739"/>
    <mergeCell ref="C728:G728"/>
    <mergeCell ref="C729:G729"/>
    <mergeCell ref="C730:G730"/>
    <mergeCell ref="C731:G731"/>
    <mergeCell ref="C732:G732"/>
    <mergeCell ref="C733:G733"/>
    <mergeCell ref="C722:G722"/>
    <mergeCell ref="C723:G723"/>
    <mergeCell ref="C724:G724"/>
    <mergeCell ref="C725:G725"/>
    <mergeCell ref="C726:G726"/>
    <mergeCell ref="C727:G727"/>
    <mergeCell ref="C755:G755"/>
    <mergeCell ref="C756:G756"/>
    <mergeCell ref="C757:G757"/>
    <mergeCell ref="C758:G758"/>
    <mergeCell ref="C759:G759"/>
    <mergeCell ref="C760:G760"/>
    <mergeCell ref="C748:G748"/>
    <mergeCell ref="C749:G749"/>
    <mergeCell ref="C750:G750"/>
    <mergeCell ref="C751:G751"/>
    <mergeCell ref="C752:G752"/>
    <mergeCell ref="C754:G754"/>
    <mergeCell ref="C740:G740"/>
    <mergeCell ref="C741:G741"/>
    <mergeCell ref="C742:G742"/>
    <mergeCell ref="C743:G743"/>
    <mergeCell ref="C745:G745"/>
    <mergeCell ref="C746:G746"/>
    <mergeCell ref="C773:G773"/>
    <mergeCell ref="C774:G774"/>
    <mergeCell ref="C775:G775"/>
    <mergeCell ref="C776:G776"/>
    <mergeCell ref="C777:G777"/>
    <mergeCell ref="C779:G779"/>
    <mergeCell ref="C767:G767"/>
    <mergeCell ref="C768:G768"/>
    <mergeCell ref="C769:G769"/>
    <mergeCell ref="C770:G770"/>
    <mergeCell ref="C771:G771"/>
    <mergeCell ref="C772:G772"/>
    <mergeCell ref="C761:G761"/>
    <mergeCell ref="C762:G762"/>
    <mergeCell ref="C763:G763"/>
    <mergeCell ref="C764:G764"/>
    <mergeCell ref="C765:G765"/>
    <mergeCell ref="C766:G766"/>
    <mergeCell ref="C794:G794"/>
    <mergeCell ref="C795:G795"/>
    <mergeCell ref="C796:G796"/>
    <mergeCell ref="C797:G797"/>
    <mergeCell ref="C798:G798"/>
    <mergeCell ref="C800:G800"/>
    <mergeCell ref="C788:G788"/>
    <mergeCell ref="C789:G789"/>
    <mergeCell ref="C790:G790"/>
    <mergeCell ref="C791:G791"/>
    <mergeCell ref="C792:G792"/>
    <mergeCell ref="C793:G793"/>
    <mergeCell ref="C780:G780"/>
    <mergeCell ref="C782:G782"/>
    <mergeCell ref="C783:G783"/>
    <mergeCell ref="C784:G784"/>
    <mergeCell ref="C785:G785"/>
    <mergeCell ref="C786:G786"/>
    <mergeCell ref="C814:G814"/>
    <mergeCell ref="C815:G815"/>
    <mergeCell ref="C816:G816"/>
    <mergeCell ref="C817:G817"/>
    <mergeCell ref="C818:G818"/>
    <mergeCell ref="C819:G819"/>
    <mergeCell ref="C808:G808"/>
    <mergeCell ref="C809:G809"/>
    <mergeCell ref="C810:G810"/>
    <mergeCell ref="C811:G811"/>
    <mergeCell ref="C812:G812"/>
    <mergeCell ref="C813:G813"/>
    <mergeCell ref="C801:G801"/>
    <mergeCell ref="C802:G802"/>
    <mergeCell ref="C803:G803"/>
    <mergeCell ref="C804:G804"/>
    <mergeCell ref="C806:G806"/>
    <mergeCell ref="C807:G807"/>
    <mergeCell ref="C834:G834"/>
    <mergeCell ref="C835:G835"/>
    <mergeCell ref="C836:G836"/>
    <mergeCell ref="C837:G837"/>
    <mergeCell ref="C838:G838"/>
    <mergeCell ref="C840:G840"/>
    <mergeCell ref="C826:G826"/>
    <mergeCell ref="C827:G827"/>
    <mergeCell ref="C828:G828"/>
    <mergeCell ref="C829:G829"/>
    <mergeCell ref="C831:G831"/>
    <mergeCell ref="C832:G832"/>
    <mergeCell ref="C820:G820"/>
    <mergeCell ref="C821:G821"/>
    <mergeCell ref="C822:G822"/>
    <mergeCell ref="C823:G823"/>
    <mergeCell ref="C824:G824"/>
    <mergeCell ref="C825:G825"/>
    <mergeCell ref="C854:G854"/>
    <mergeCell ref="C855:G855"/>
    <mergeCell ref="C856:G856"/>
    <mergeCell ref="C858:G858"/>
    <mergeCell ref="C859:G859"/>
    <mergeCell ref="C860:G860"/>
    <mergeCell ref="C847:G847"/>
    <mergeCell ref="C848:G848"/>
    <mergeCell ref="C849:G849"/>
    <mergeCell ref="C850:G850"/>
    <mergeCell ref="C852:G852"/>
    <mergeCell ref="C853:G853"/>
    <mergeCell ref="C841:G841"/>
    <mergeCell ref="C842:G842"/>
    <mergeCell ref="C843:G843"/>
    <mergeCell ref="C844:G844"/>
    <mergeCell ref="C845:G845"/>
    <mergeCell ref="C846:G846"/>
    <mergeCell ref="C873:G873"/>
    <mergeCell ref="C874:G874"/>
    <mergeCell ref="C875:G875"/>
    <mergeCell ref="C876:G876"/>
    <mergeCell ref="C877:G877"/>
    <mergeCell ref="C878:G878"/>
    <mergeCell ref="C867:G867"/>
    <mergeCell ref="C868:G868"/>
    <mergeCell ref="C869:G869"/>
    <mergeCell ref="C870:G870"/>
    <mergeCell ref="C871:G871"/>
    <mergeCell ref="C872:G872"/>
    <mergeCell ref="C861:G861"/>
    <mergeCell ref="C862:G862"/>
    <mergeCell ref="C863:G863"/>
    <mergeCell ref="C864:G864"/>
    <mergeCell ref="C865:G865"/>
    <mergeCell ref="C866:G866"/>
    <mergeCell ref="C894:G894"/>
    <mergeCell ref="C895:G895"/>
    <mergeCell ref="C896:G896"/>
    <mergeCell ref="C897:G897"/>
    <mergeCell ref="C898:G898"/>
    <mergeCell ref="C899:G899"/>
    <mergeCell ref="C887:G887"/>
    <mergeCell ref="C888:G888"/>
    <mergeCell ref="C889:G889"/>
    <mergeCell ref="C890:G890"/>
    <mergeCell ref="C892:G892"/>
    <mergeCell ref="C893:G893"/>
    <mergeCell ref="C879:G879"/>
    <mergeCell ref="C880:G880"/>
    <mergeCell ref="C881:G881"/>
    <mergeCell ref="C883:G883"/>
    <mergeCell ref="C884:G884"/>
    <mergeCell ref="C886:G886"/>
    <mergeCell ref="C914:G914"/>
    <mergeCell ref="C915:G915"/>
    <mergeCell ref="C916:G916"/>
    <mergeCell ref="C917:G917"/>
    <mergeCell ref="C918:G918"/>
    <mergeCell ref="C919:G919"/>
    <mergeCell ref="C907:G907"/>
    <mergeCell ref="C908:G908"/>
    <mergeCell ref="C910:G910"/>
    <mergeCell ref="C911:G911"/>
    <mergeCell ref="C912:G912"/>
    <mergeCell ref="C913:G913"/>
    <mergeCell ref="C900:G900"/>
    <mergeCell ref="C901:G901"/>
    <mergeCell ref="C902:G902"/>
    <mergeCell ref="C904:G904"/>
    <mergeCell ref="C905:G905"/>
    <mergeCell ref="C906:G906"/>
    <mergeCell ref="C932:G932"/>
    <mergeCell ref="C933:G933"/>
    <mergeCell ref="C935:G935"/>
    <mergeCell ref="C936:G936"/>
    <mergeCell ref="C938:G938"/>
    <mergeCell ref="C939:G939"/>
    <mergeCell ref="C926:G926"/>
    <mergeCell ref="C927:G927"/>
    <mergeCell ref="C928:G928"/>
    <mergeCell ref="C929:G929"/>
    <mergeCell ref="C930:G930"/>
    <mergeCell ref="C931:G931"/>
    <mergeCell ref="C920:G920"/>
    <mergeCell ref="C921:G921"/>
    <mergeCell ref="C922:G922"/>
    <mergeCell ref="C923:G923"/>
    <mergeCell ref="C924:G924"/>
    <mergeCell ref="C925:G925"/>
    <mergeCell ref="C953:G953"/>
    <mergeCell ref="C954:G954"/>
    <mergeCell ref="C955:G955"/>
    <mergeCell ref="C956:G956"/>
    <mergeCell ref="C957:G957"/>
    <mergeCell ref="C958:G958"/>
    <mergeCell ref="C947:G947"/>
    <mergeCell ref="C948:G948"/>
    <mergeCell ref="C949:G949"/>
    <mergeCell ref="C950:G950"/>
    <mergeCell ref="C951:G951"/>
    <mergeCell ref="C952:G952"/>
    <mergeCell ref="C940:G940"/>
    <mergeCell ref="C941:G941"/>
    <mergeCell ref="C942:G942"/>
    <mergeCell ref="C944:G944"/>
    <mergeCell ref="C945:G945"/>
    <mergeCell ref="C946:G946"/>
    <mergeCell ref="C973:G973"/>
    <mergeCell ref="C974:G974"/>
    <mergeCell ref="C975:G975"/>
    <mergeCell ref="C976:G976"/>
    <mergeCell ref="C978:G978"/>
    <mergeCell ref="C979:G979"/>
    <mergeCell ref="C965:G965"/>
    <mergeCell ref="C966:G966"/>
    <mergeCell ref="C967:G967"/>
    <mergeCell ref="C969:G969"/>
    <mergeCell ref="C970:G970"/>
    <mergeCell ref="C972:G972"/>
    <mergeCell ref="C959:G959"/>
    <mergeCell ref="C960:G960"/>
    <mergeCell ref="C961:G961"/>
    <mergeCell ref="C962:G962"/>
    <mergeCell ref="C963:G963"/>
    <mergeCell ref="C964:G964"/>
    <mergeCell ref="C992:G992"/>
    <mergeCell ref="C993:G993"/>
    <mergeCell ref="C994:G994"/>
    <mergeCell ref="C995:G995"/>
    <mergeCell ref="C996:G996"/>
    <mergeCell ref="C997:G997"/>
    <mergeCell ref="C986:G986"/>
    <mergeCell ref="C987:G987"/>
    <mergeCell ref="C988:G988"/>
    <mergeCell ref="C989:G989"/>
    <mergeCell ref="C990:G990"/>
    <mergeCell ref="C991:G991"/>
    <mergeCell ref="C980:G980"/>
    <mergeCell ref="C981:G981"/>
    <mergeCell ref="C982:G982"/>
    <mergeCell ref="C983:G983"/>
    <mergeCell ref="C984:G984"/>
    <mergeCell ref="C985:G985"/>
    <mergeCell ref="C1013:G1013"/>
    <mergeCell ref="C1014:G1014"/>
    <mergeCell ref="C1015:G1015"/>
    <mergeCell ref="C1016:G1016"/>
    <mergeCell ref="C1017:G1017"/>
    <mergeCell ref="C1018:G1018"/>
    <mergeCell ref="C1006:G1006"/>
    <mergeCell ref="C1007:G1007"/>
    <mergeCell ref="C1008:G1008"/>
    <mergeCell ref="C1009:G1009"/>
    <mergeCell ref="C1010:G1010"/>
    <mergeCell ref="C1012:G1012"/>
    <mergeCell ref="C998:G998"/>
    <mergeCell ref="C999:G999"/>
    <mergeCell ref="C1000:G1000"/>
    <mergeCell ref="C1001:G1001"/>
    <mergeCell ref="C1003:G1003"/>
    <mergeCell ref="C1004:G1004"/>
    <mergeCell ref="C1033:G1033"/>
    <mergeCell ref="C1034:G1034"/>
    <mergeCell ref="C1036:G1036"/>
    <mergeCell ref="C1037:G1037"/>
    <mergeCell ref="C1038:G1038"/>
    <mergeCell ref="C1039:G1039"/>
    <mergeCell ref="C1026:G1026"/>
    <mergeCell ref="C1027:G1027"/>
    <mergeCell ref="C1028:G1028"/>
    <mergeCell ref="C1030:G1030"/>
    <mergeCell ref="C1031:G1031"/>
    <mergeCell ref="C1032:G1032"/>
    <mergeCell ref="C1019:G1019"/>
    <mergeCell ref="C1020:G1020"/>
    <mergeCell ref="C1021:G1021"/>
    <mergeCell ref="C1022:G1022"/>
    <mergeCell ref="C1024:G1024"/>
    <mergeCell ref="C1025:G1025"/>
    <mergeCell ref="C1054:G1054"/>
    <mergeCell ref="C1055:G1055"/>
    <mergeCell ref="C1056:G1056"/>
    <mergeCell ref="C1057:G1057"/>
    <mergeCell ref="C1058:G1058"/>
    <mergeCell ref="C1059:G1059"/>
    <mergeCell ref="C1048:G1048"/>
    <mergeCell ref="C1049:G1049"/>
    <mergeCell ref="C1050:G1050"/>
    <mergeCell ref="C1051:G1051"/>
    <mergeCell ref="C1052:G1052"/>
    <mergeCell ref="C1053:G1053"/>
    <mergeCell ref="C1040:G1040"/>
    <mergeCell ref="C1042:G1042"/>
    <mergeCell ref="C1043:G1043"/>
    <mergeCell ref="C1044:G1044"/>
    <mergeCell ref="C1045:G1045"/>
    <mergeCell ref="C1046:G1046"/>
    <mergeCell ref="C1073:G1073"/>
    <mergeCell ref="C1074:G1074"/>
    <mergeCell ref="C1076:G1076"/>
    <mergeCell ref="C1077:G1077"/>
    <mergeCell ref="C1078:G1078"/>
    <mergeCell ref="C1079:G1079"/>
    <mergeCell ref="C1066:G1066"/>
    <mergeCell ref="C1067:G1067"/>
    <mergeCell ref="C1068:G1068"/>
    <mergeCell ref="C1069:G1069"/>
    <mergeCell ref="C1070:G1070"/>
    <mergeCell ref="C1071:G1071"/>
    <mergeCell ref="C1060:G1060"/>
    <mergeCell ref="C1061:G1061"/>
    <mergeCell ref="C1062:G1062"/>
    <mergeCell ref="C1063:G1063"/>
    <mergeCell ref="C1064:G1064"/>
    <mergeCell ref="C1065:G1065"/>
    <mergeCell ref="C1094:G1094"/>
    <mergeCell ref="C1095:G1095"/>
    <mergeCell ref="C1096:G1096"/>
    <mergeCell ref="C1097:G1097"/>
    <mergeCell ref="C1098:G1098"/>
    <mergeCell ref="C1100:G1100"/>
    <mergeCell ref="C1087:G1087"/>
    <mergeCell ref="C1088:G1088"/>
    <mergeCell ref="C1089:G1089"/>
    <mergeCell ref="C1090:G1090"/>
    <mergeCell ref="C1091:G1091"/>
    <mergeCell ref="C1092:G1092"/>
    <mergeCell ref="C1080:G1080"/>
    <mergeCell ref="C1082:G1082"/>
    <mergeCell ref="C1083:G1083"/>
    <mergeCell ref="C1084:G1084"/>
    <mergeCell ref="C1085:G1085"/>
    <mergeCell ref="C1086:G1086"/>
    <mergeCell ref="C1114:G1114"/>
    <mergeCell ref="C1115:G1115"/>
    <mergeCell ref="C1116:G1116"/>
    <mergeCell ref="C1117:G1117"/>
    <mergeCell ref="C1119:G1119"/>
    <mergeCell ref="C1120:G1120"/>
    <mergeCell ref="C1108:G1108"/>
    <mergeCell ref="C1109:G1109"/>
    <mergeCell ref="C1110:G1110"/>
    <mergeCell ref="C1111:G1111"/>
    <mergeCell ref="C1112:G1112"/>
    <mergeCell ref="C1113:G1113"/>
    <mergeCell ref="C1101:G1101"/>
    <mergeCell ref="C1102:G1102"/>
    <mergeCell ref="C1103:G1103"/>
    <mergeCell ref="C1104:G1104"/>
    <mergeCell ref="A1106:P1106"/>
    <mergeCell ref="C1107:G1107"/>
    <mergeCell ref="C1135:G1135"/>
    <mergeCell ref="C1136:G1136"/>
    <mergeCell ref="C1137:G1137"/>
    <mergeCell ref="C1138:G1138"/>
    <mergeCell ref="C1139:G1139"/>
    <mergeCell ref="C1140:G1140"/>
    <mergeCell ref="C1128:G1128"/>
    <mergeCell ref="C1129:G1129"/>
    <mergeCell ref="C1131:G1131"/>
    <mergeCell ref="C1132:G1132"/>
    <mergeCell ref="C1133:G1133"/>
    <mergeCell ref="C1134:G1134"/>
    <mergeCell ref="C1121:G1121"/>
    <mergeCell ref="C1122:G1122"/>
    <mergeCell ref="C1123:G1123"/>
    <mergeCell ref="C1125:G1125"/>
    <mergeCell ref="C1126:G1126"/>
    <mergeCell ref="C1127:G1127"/>
    <mergeCell ref="C1153:G1153"/>
    <mergeCell ref="C1154:G1154"/>
    <mergeCell ref="C1156:G1156"/>
    <mergeCell ref="C1157:G1157"/>
    <mergeCell ref="C1159:G1159"/>
    <mergeCell ref="C1160:G1160"/>
    <mergeCell ref="C1147:G1147"/>
    <mergeCell ref="C1148:G1148"/>
    <mergeCell ref="C1149:G1149"/>
    <mergeCell ref="C1150:G1150"/>
    <mergeCell ref="C1151:G1151"/>
    <mergeCell ref="C1152:G1152"/>
    <mergeCell ref="C1141:G1141"/>
    <mergeCell ref="C1142:G1142"/>
    <mergeCell ref="C1143:G1143"/>
    <mergeCell ref="C1144:G1144"/>
    <mergeCell ref="C1145:G1145"/>
    <mergeCell ref="C1146:G1146"/>
    <mergeCell ref="C1174:G1174"/>
    <mergeCell ref="C1175:G1175"/>
    <mergeCell ref="C1177:G1177"/>
    <mergeCell ref="C1178:G1178"/>
    <mergeCell ref="C1179:G1179"/>
    <mergeCell ref="C1180:G1180"/>
    <mergeCell ref="C1168:G1168"/>
    <mergeCell ref="C1169:G1169"/>
    <mergeCell ref="C1170:G1170"/>
    <mergeCell ref="C1171:G1171"/>
    <mergeCell ref="C1172:G1172"/>
    <mergeCell ref="C1173:G1173"/>
    <mergeCell ref="C1161:G1161"/>
    <mergeCell ref="C1162:G1162"/>
    <mergeCell ref="C1163:G1163"/>
    <mergeCell ref="C1165:G1165"/>
    <mergeCell ref="C1166:G1166"/>
    <mergeCell ref="C1167:G1167"/>
    <mergeCell ref="C1195:G1195"/>
    <mergeCell ref="C1196:G1196"/>
    <mergeCell ref="C1197:G1197"/>
    <mergeCell ref="C1198:G1198"/>
    <mergeCell ref="C1199:G1199"/>
    <mergeCell ref="C1201:G1201"/>
    <mergeCell ref="C1189:G1189"/>
    <mergeCell ref="C1190:G1190"/>
    <mergeCell ref="C1191:G1191"/>
    <mergeCell ref="C1192:G1192"/>
    <mergeCell ref="C1193:G1193"/>
    <mergeCell ref="C1194:G1194"/>
    <mergeCell ref="C1181:G1181"/>
    <mergeCell ref="C1183:G1183"/>
    <mergeCell ref="C1184:G1184"/>
    <mergeCell ref="C1185:G1185"/>
    <mergeCell ref="C1186:G1186"/>
    <mergeCell ref="C1187:G1187"/>
    <mergeCell ref="C1216:G1216"/>
    <mergeCell ref="C1217:G1217"/>
    <mergeCell ref="C1220:O1220"/>
    <mergeCell ref="C1221:O1221"/>
    <mergeCell ref="C1222:O1222"/>
    <mergeCell ref="C1223:O1223"/>
    <mergeCell ref="C1209:G1209"/>
    <mergeCell ref="C1210:G1210"/>
    <mergeCell ref="C1211:G1211"/>
    <mergeCell ref="C1213:G1213"/>
    <mergeCell ref="C1214:G1214"/>
    <mergeCell ref="C1215:G1215"/>
    <mergeCell ref="C1202:G1202"/>
    <mergeCell ref="C1203:G1203"/>
    <mergeCell ref="C1204:G1204"/>
    <mergeCell ref="C1205:G1205"/>
    <mergeCell ref="C1207:G1207"/>
    <mergeCell ref="C1208:G1208"/>
    <mergeCell ref="C1236:O1236"/>
    <mergeCell ref="C1237:O1237"/>
    <mergeCell ref="C1238:O1238"/>
    <mergeCell ref="C1239:O1239"/>
    <mergeCell ref="C1240:O1240"/>
    <mergeCell ref="C1241:J1241"/>
    <mergeCell ref="C1230:O1230"/>
    <mergeCell ref="C1231:O1231"/>
    <mergeCell ref="C1232:O1232"/>
    <mergeCell ref="C1233:O1233"/>
    <mergeCell ref="C1234:O1234"/>
    <mergeCell ref="C1235:O1235"/>
    <mergeCell ref="C1224:O1224"/>
    <mergeCell ref="C1225:O1225"/>
    <mergeCell ref="C1226:O1226"/>
    <mergeCell ref="C1227:O1227"/>
    <mergeCell ref="C1228:O1228"/>
    <mergeCell ref="C1229:O1229"/>
    <mergeCell ref="C1254:G1254"/>
    <mergeCell ref="C1255:G1255"/>
    <mergeCell ref="C1256:G1256"/>
    <mergeCell ref="C1257:G1257"/>
    <mergeCell ref="C1258:G1258"/>
    <mergeCell ref="C1260:G1260"/>
    <mergeCell ref="C1248:G1248"/>
    <mergeCell ref="C1249:G1249"/>
    <mergeCell ref="C1250:G1250"/>
    <mergeCell ref="C1251:G1251"/>
    <mergeCell ref="C1252:G1252"/>
    <mergeCell ref="C1253:G1253"/>
    <mergeCell ref="C1242:J1242"/>
    <mergeCell ref="A1243:P1243"/>
    <mergeCell ref="C1244:G1244"/>
    <mergeCell ref="C1245:G1245"/>
    <mergeCell ref="C1246:G1246"/>
    <mergeCell ref="C1247:G1247"/>
    <mergeCell ref="C1274:G1274"/>
    <mergeCell ref="C1275:G1275"/>
    <mergeCell ref="C1276:G1276"/>
    <mergeCell ref="C1277:G1277"/>
    <mergeCell ref="C1278:G1278"/>
    <mergeCell ref="C1279:G1279"/>
    <mergeCell ref="C1268:G1268"/>
    <mergeCell ref="C1269:G1269"/>
    <mergeCell ref="C1270:G1270"/>
    <mergeCell ref="C1271:G1271"/>
    <mergeCell ref="C1272:G1272"/>
    <mergeCell ref="C1273:G1273"/>
    <mergeCell ref="C1261:G1261"/>
    <mergeCell ref="C1262:G1262"/>
    <mergeCell ref="C1263:G1263"/>
    <mergeCell ref="C1264:G1264"/>
    <mergeCell ref="C1266:G1266"/>
    <mergeCell ref="C1267:G1267"/>
    <mergeCell ref="C1294:G1294"/>
    <mergeCell ref="C1295:G1295"/>
    <mergeCell ref="C1296:G1296"/>
    <mergeCell ref="C1297:G1297"/>
    <mergeCell ref="C1298:G1298"/>
    <mergeCell ref="C1299:G1299"/>
    <mergeCell ref="C1288:G1288"/>
    <mergeCell ref="C1289:G1289"/>
    <mergeCell ref="C1290:G1290"/>
    <mergeCell ref="C1291:G1291"/>
    <mergeCell ref="C1292:G1292"/>
    <mergeCell ref="C1293:G1293"/>
    <mergeCell ref="C1280:G1280"/>
    <mergeCell ref="C1282:G1282"/>
    <mergeCell ref="C1283:G1283"/>
    <mergeCell ref="C1284:G1284"/>
    <mergeCell ref="C1285:G1285"/>
    <mergeCell ref="C1286:G1286"/>
    <mergeCell ref="C1314:G1314"/>
    <mergeCell ref="C1315:G1315"/>
    <mergeCell ref="C1316:G1316"/>
    <mergeCell ref="C1317:G1317"/>
    <mergeCell ref="C1318:G1318"/>
    <mergeCell ref="C1319:G1319"/>
    <mergeCell ref="C1307:G1307"/>
    <mergeCell ref="C1308:G1308"/>
    <mergeCell ref="C1310:G1310"/>
    <mergeCell ref="C1311:G1311"/>
    <mergeCell ref="C1312:G1312"/>
    <mergeCell ref="C1313:G1313"/>
    <mergeCell ref="C1300:G1300"/>
    <mergeCell ref="C1301:G1301"/>
    <mergeCell ref="C1302:G1302"/>
    <mergeCell ref="C1304:G1304"/>
    <mergeCell ref="C1305:G1305"/>
    <mergeCell ref="C1306:G1306"/>
    <mergeCell ref="C1334:G1334"/>
    <mergeCell ref="C1335:G1335"/>
    <mergeCell ref="C1336:G1336"/>
    <mergeCell ref="C1337:G1337"/>
    <mergeCell ref="C1338:G1338"/>
    <mergeCell ref="C1339:G1339"/>
    <mergeCell ref="C1327:G1327"/>
    <mergeCell ref="C1328:G1328"/>
    <mergeCell ref="C1329:G1329"/>
    <mergeCell ref="C1330:G1330"/>
    <mergeCell ref="C1332:G1332"/>
    <mergeCell ref="C1333:G1333"/>
    <mergeCell ref="C1320:G1320"/>
    <mergeCell ref="C1321:G1321"/>
    <mergeCell ref="C1322:G1322"/>
    <mergeCell ref="C1323:G1323"/>
    <mergeCell ref="C1324:G1324"/>
    <mergeCell ref="C1326:G1326"/>
    <mergeCell ref="C1354:G1354"/>
    <mergeCell ref="C1355:G1355"/>
    <mergeCell ref="C1356:G1356"/>
    <mergeCell ref="C1357:G1357"/>
    <mergeCell ref="C1358:G1358"/>
    <mergeCell ref="C1359:G1359"/>
    <mergeCell ref="C1346:G1346"/>
    <mergeCell ref="C1348:G1348"/>
    <mergeCell ref="C1349:G1349"/>
    <mergeCell ref="C1350:G1350"/>
    <mergeCell ref="C1351:G1351"/>
    <mergeCell ref="C1352:G1352"/>
    <mergeCell ref="C1340:G1340"/>
    <mergeCell ref="C1341:G1341"/>
    <mergeCell ref="C1342:G1342"/>
    <mergeCell ref="C1343:G1343"/>
    <mergeCell ref="C1344:G1344"/>
    <mergeCell ref="C1345:G1345"/>
    <mergeCell ref="C1373:G1373"/>
    <mergeCell ref="C1374:G1374"/>
    <mergeCell ref="C1376:G1376"/>
    <mergeCell ref="C1377:G1377"/>
    <mergeCell ref="C1378:G1378"/>
    <mergeCell ref="C1379:G1379"/>
    <mergeCell ref="C1366:G1366"/>
    <mergeCell ref="C1367:G1367"/>
    <mergeCell ref="C1368:G1368"/>
    <mergeCell ref="C1370:G1370"/>
    <mergeCell ref="C1371:G1371"/>
    <mergeCell ref="C1372:G1372"/>
    <mergeCell ref="C1360:G1360"/>
    <mergeCell ref="C1361:G1361"/>
    <mergeCell ref="C1362:G1362"/>
    <mergeCell ref="C1363:G1363"/>
    <mergeCell ref="C1364:G1364"/>
    <mergeCell ref="C1365:G1365"/>
    <mergeCell ref="C1393:G1393"/>
    <mergeCell ref="C1394:G1394"/>
    <mergeCell ref="C1395:G1395"/>
    <mergeCell ref="C1396:G1396"/>
    <mergeCell ref="C1398:G1398"/>
    <mergeCell ref="C1399:G1399"/>
    <mergeCell ref="C1386:G1386"/>
    <mergeCell ref="C1387:G1387"/>
    <mergeCell ref="C1388:G1388"/>
    <mergeCell ref="C1389:G1389"/>
    <mergeCell ref="C1390:G1390"/>
    <mergeCell ref="C1392:G1392"/>
    <mergeCell ref="C1380:G1380"/>
    <mergeCell ref="C1381:G1381"/>
    <mergeCell ref="C1382:G1382"/>
    <mergeCell ref="C1383:G1383"/>
    <mergeCell ref="C1384:G1384"/>
    <mergeCell ref="C1385:G1385"/>
    <mergeCell ref="C1412:G1412"/>
    <mergeCell ref="C1413:G1413"/>
    <mergeCell ref="C1414:G1414"/>
    <mergeCell ref="C1416:G1416"/>
    <mergeCell ref="C1417:G1417"/>
    <mergeCell ref="C1418:G1418"/>
    <mergeCell ref="C1406:G1406"/>
    <mergeCell ref="C1407:G1407"/>
    <mergeCell ref="C1408:G1408"/>
    <mergeCell ref="C1409:G1409"/>
    <mergeCell ref="C1410:G1410"/>
    <mergeCell ref="C1411:G1411"/>
    <mergeCell ref="C1400:G1400"/>
    <mergeCell ref="C1401:G1401"/>
    <mergeCell ref="C1402:G1402"/>
    <mergeCell ref="C1403:G1403"/>
    <mergeCell ref="C1404:G1404"/>
    <mergeCell ref="C1405:G1405"/>
    <mergeCell ref="C1433:O1433"/>
    <mergeCell ref="C1434:O1434"/>
    <mergeCell ref="C1435:O1435"/>
    <mergeCell ref="C1436:O1436"/>
    <mergeCell ref="C1437:O1437"/>
    <mergeCell ref="C1438:O1438"/>
    <mergeCell ref="C1427:O1427"/>
    <mergeCell ref="C1428:O1428"/>
    <mergeCell ref="C1429:O1429"/>
    <mergeCell ref="C1430:O1430"/>
    <mergeCell ref="C1431:O1431"/>
    <mergeCell ref="C1432:O1432"/>
    <mergeCell ref="C1419:G1419"/>
    <mergeCell ref="C1420:G1420"/>
    <mergeCell ref="C1423:O1423"/>
    <mergeCell ref="C1424:O1424"/>
    <mergeCell ref="C1425:O1425"/>
    <mergeCell ref="C1426:O1426"/>
    <mergeCell ref="C1452:O1452"/>
    <mergeCell ref="C1453:O1453"/>
    <mergeCell ref="C1454:O1454"/>
    <mergeCell ref="C1455:O1455"/>
    <mergeCell ref="C1456:O1456"/>
    <mergeCell ref="C1457:O1457"/>
    <mergeCell ref="C1446:O1446"/>
    <mergeCell ref="C1447:O1447"/>
    <mergeCell ref="C1448:O1448"/>
    <mergeCell ref="C1449:O1449"/>
    <mergeCell ref="C1450:O1450"/>
    <mergeCell ref="C1451:O1451"/>
    <mergeCell ref="C1439:O1439"/>
    <mergeCell ref="C1440:O1440"/>
    <mergeCell ref="C1441:O1441"/>
    <mergeCell ref="C1442:O1442"/>
    <mergeCell ref="C1443:J1443"/>
    <mergeCell ref="C1444:J1444"/>
    <mergeCell ref="A1478:P1478"/>
    <mergeCell ref="C1472:N1472"/>
    <mergeCell ref="C1473:H1473"/>
    <mergeCell ref="I1473:N1473"/>
    <mergeCell ref="C1474:N1474"/>
    <mergeCell ref="A1476:P1476"/>
    <mergeCell ref="A1477:P1477"/>
    <mergeCell ref="C1464:O1464"/>
    <mergeCell ref="C1465:O1465"/>
    <mergeCell ref="C1466:O1466"/>
    <mergeCell ref="C1467:J1467"/>
    <mergeCell ref="C1468:J1468"/>
    <mergeCell ref="C1471:H1471"/>
    <mergeCell ref="I1471:N1471"/>
    <mergeCell ref="C1458:O1458"/>
    <mergeCell ref="C1459:O1459"/>
    <mergeCell ref="C1460:O1460"/>
    <mergeCell ref="C1461:O1461"/>
    <mergeCell ref="C1462:O1462"/>
    <mergeCell ref="C1463:O146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1"/>
  <sheetViews>
    <sheetView topLeftCell="A313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185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33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1948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190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187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2511.8200000000002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2511.8200000000002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149.62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17.2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507.38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41.39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1949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1950</v>
      </c>
      <c r="C40" s="1249" t="s">
        <v>1951</v>
      </c>
      <c r="D40" s="1249"/>
      <c r="E40" s="1249"/>
      <c r="F40" s="1249"/>
      <c r="G40" s="1249"/>
      <c r="H40" s="516" t="s">
        <v>1146</v>
      </c>
      <c r="I40" s="517">
        <v>0.1017632</v>
      </c>
      <c r="J40" s="518">
        <v>1</v>
      </c>
      <c r="K40" s="613">
        <v>0.1017632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28</v>
      </c>
      <c r="C41" s="1247" t="s">
        <v>132</v>
      </c>
      <c r="D41" s="1247"/>
      <c r="E41" s="1247"/>
      <c r="F41" s="1247"/>
      <c r="G41" s="1247"/>
      <c r="H41" s="525"/>
      <c r="I41" s="526"/>
      <c r="J41" s="526"/>
      <c r="K41" s="526"/>
      <c r="L41" s="528"/>
      <c r="M41" s="526"/>
      <c r="N41" s="528"/>
      <c r="O41" s="526"/>
      <c r="P41" s="529">
        <v>3594.87</v>
      </c>
    </row>
    <row r="42" spans="1:16" x14ac:dyDescent="0.25">
      <c r="A42" s="523"/>
      <c r="B42" s="524"/>
      <c r="C42" s="1247" t="s">
        <v>1147</v>
      </c>
      <c r="D42" s="1247"/>
      <c r="E42" s="1247"/>
      <c r="F42" s="1247"/>
      <c r="G42" s="1247"/>
      <c r="H42" s="525" t="s">
        <v>1148</v>
      </c>
      <c r="I42" s="526"/>
      <c r="J42" s="526"/>
      <c r="K42" s="569">
        <v>2.4107702</v>
      </c>
      <c r="L42" s="528"/>
      <c r="M42" s="526"/>
      <c r="N42" s="528"/>
      <c r="O42" s="526"/>
      <c r="P42" s="529">
        <v>1053.7</v>
      </c>
    </row>
    <row r="43" spans="1:16" x14ac:dyDescent="0.25">
      <c r="A43" s="530"/>
      <c r="B43" s="524" t="s">
        <v>1149</v>
      </c>
      <c r="C43" s="1247" t="s">
        <v>1150</v>
      </c>
      <c r="D43" s="1247"/>
      <c r="E43" s="1247"/>
      <c r="F43" s="1247"/>
      <c r="G43" s="1247"/>
      <c r="H43" s="525" t="s">
        <v>1151</v>
      </c>
      <c r="I43" s="536">
        <v>23.69</v>
      </c>
      <c r="J43" s="526"/>
      <c r="K43" s="569">
        <v>2.4107702</v>
      </c>
      <c r="L43" s="532"/>
      <c r="M43" s="533"/>
      <c r="N43" s="534">
        <v>1491.17</v>
      </c>
      <c r="O43" s="526"/>
      <c r="P43" s="529">
        <v>3594.87</v>
      </c>
    </row>
    <row r="44" spans="1:16" x14ac:dyDescent="0.25">
      <c r="A44" s="540"/>
      <c r="B44" s="524" t="s">
        <v>1152</v>
      </c>
      <c r="C44" s="1247" t="s">
        <v>1153</v>
      </c>
      <c r="D44" s="1247"/>
      <c r="E44" s="1247"/>
      <c r="F44" s="1247"/>
      <c r="G44" s="1247"/>
      <c r="H44" s="525" t="s">
        <v>1148</v>
      </c>
      <c r="I44" s="536">
        <v>23.69</v>
      </c>
      <c r="J44" s="526"/>
      <c r="K44" s="569">
        <v>2.4107702</v>
      </c>
      <c r="L44" s="528"/>
      <c r="M44" s="526"/>
      <c r="N44" s="541">
        <v>437.08</v>
      </c>
      <c r="O44" s="526"/>
      <c r="P44" s="529">
        <v>1053.7</v>
      </c>
    </row>
    <row r="45" spans="1:16" x14ac:dyDescent="0.25">
      <c r="A45" s="552"/>
      <c r="B45" s="553"/>
      <c r="C45" s="1248" t="s">
        <v>1154</v>
      </c>
      <c r="D45" s="1248"/>
      <c r="E45" s="1248"/>
      <c r="F45" s="1248"/>
      <c r="G45" s="1248"/>
      <c r="H45" s="516"/>
      <c r="I45" s="517"/>
      <c r="J45" s="517"/>
      <c r="K45" s="517"/>
      <c r="L45" s="520"/>
      <c r="M45" s="517"/>
      <c r="N45" s="554"/>
      <c r="O45" s="517"/>
      <c r="P45" s="555">
        <v>4648.57</v>
      </c>
    </row>
    <row r="46" spans="1:16" x14ac:dyDescent="0.25">
      <c r="A46" s="540"/>
      <c r="B46" s="524"/>
      <c r="C46" s="1247" t="s">
        <v>1155</v>
      </c>
      <c r="D46" s="1247"/>
      <c r="E46" s="1247"/>
      <c r="F46" s="1247"/>
      <c r="G46" s="1247"/>
      <c r="H46" s="525"/>
      <c r="I46" s="526"/>
      <c r="J46" s="526"/>
      <c r="K46" s="526"/>
      <c r="L46" s="528"/>
      <c r="M46" s="526"/>
      <c r="N46" s="528"/>
      <c r="O46" s="526"/>
      <c r="P46" s="529">
        <v>1053.7</v>
      </c>
    </row>
    <row r="47" spans="1:16" x14ac:dyDescent="0.25">
      <c r="A47" s="540"/>
      <c r="B47" s="524" t="s">
        <v>1156</v>
      </c>
      <c r="C47" s="1247" t="s">
        <v>1157</v>
      </c>
      <c r="D47" s="1247"/>
      <c r="E47" s="1247"/>
      <c r="F47" s="1247"/>
      <c r="G47" s="1247"/>
      <c r="H47" s="525" t="s">
        <v>1158</v>
      </c>
      <c r="I47" s="543">
        <v>92</v>
      </c>
      <c r="J47" s="526"/>
      <c r="K47" s="543">
        <v>92</v>
      </c>
      <c r="L47" s="528"/>
      <c r="M47" s="526"/>
      <c r="N47" s="528"/>
      <c r="O47" s="526"/>
      <c r="P47" s="573">
        <v>969.4</v>
      </c>
    </row>
    <row r="48" spans="1:16" x14ac:dyDescent="0.25">
      <c r="A48" s="540"/>
      <c r="B48" s="524" t="s">
        <v>1159</v>
      </c>
      <c r="C48" s="1247" t="s">
        <v>1160</v>
      </c>
      <c r="D48" s="1247"/>
      <c r="E48" s="1247"/>
      <c r="F48" s="1247"/>
      <c r="G48" s="1247"/>
      <c r="H48" s="525" t="s">
        <v>1158</v>
      </c>
      <c r="I48" s="543">
        <v>46</v>
      </c>
      <c r="J48" s="526"/>
      <c r="K48" s="543">
        <v>46</v>
      </c>
      <c r="L48" s="528"/>
      <c r="M48" s="526"/>
      <c r="N48" s="528"/>
      <c r="O48" s="526"/>
      <c r="P48" s="573">
        <v>484.7</v>
      </c>
    </row>
    <row r="49" spans="1:16" x14ac:dyDescent="0.25">
      <c r="A49" s="556"/>
      <c r="B49" s="557"/>
      <c r="C49" s="1248" t="s">
        <v>1161</v>
      </c>
      <c r="D49" s="1248"/>
      <c r="E49" s="1248"/>
      <c r="F49" s="1248"/>
      <c r="G49" s="1248"/>
      <c r="H49" s="516"/>
      <c r="I49" s="517"/>
      <c r="J49" s="517"/>
      <c r="K49" s="517"/>
      <c r="L49" s="520"/>
      <c r="M49" s="517"/>
      <c r="N49" s="554">
        <v>59969.32</v>
      </c>
      <c r="O49" s="517"/>
      <c r="P49" s="555">
        <v>6102.67</v>
      </c>
    </row>
    <row r="50" spans="1:16" x14ac:dyDescent="0.25">
      <c r="A50" s="558"/>
      <c r="B50" s="559"/>
      <c r="C50" s="559"/>
      <c r="D50" s="559"/>
      <c r="E50" s="559"/>
      <c r="F50" s="559"/>
      <c r="G50" s="559"/>
      <c r="H50" s="560"/>
      <c r="I50" s="561"/>
      <c r="J50" s="561"/>
      <c r="K50" s="561"/>
      <c r="L50" s="562"/>
      <c r="M50" s="561"/>
      <c r="N50" s="562"/>
      <c r="O50" s="561"/>
      <c r="P50" s="563"/>
    </row>
    <row r="51" spans="1:16" x14ac:dyDescent="0.25">
      <c r="A51" s="514" t="s">
        <v>28</v>
      </c>
      <c r="B51" s="515" t="s">
        <v>1178</v>
      </c>
      <c r="C51" s="1249" t="s">
        <v>1179</v>
      </c>
      <c r="D51" s="1249"/>
      <c r="E51" s="1249"/>
      <c r="F51" s="1249"/>
      <c r="G51" s="1249"/>
      <c r="H51" s="516" t="s">
        <v>1146</v>
      </c>
      <c r="I51" s="517">
        <v>0.1709232</v>
      </c>
      <c r="J51" s="518">
        <v>1</v>
      </c>
      <c r="K51" s="613">
        <v>0.1709232</v>
      </c>
      <c r="L51" s="520"/>
      <c r="M51" s="517"/>
      <c r="N51" s="521"/>
      <c r="O51" s="517"/>
      <c r="P51" s="522"/>
    </row>
    <row r="52" spans="1:16" x14ac:dyDescent="0.25">
      <c r="A52" s="523"/>
      <c r="B52" s="524" t="s">
        <v>28</v>
      </c>
      <c r="C52" s="1247" t="s">
        <v>132</v>
      </c>
      <c r="D52" s="1247"/>
      <c r="E52" s="1247"/>
      <c r="F52" s="1247"/>
      <c r="G52" s="1247"/>
      <c r="H52" s="525"/>
      <c r="I52" s="526"/>
      <c r="J52" s="526"/>
      <c r="K52" s="526"/>
      <c r="L52" s="528"/>
      <c r="M52" s="526"/>
      <c r="N52" s="528"/>
      <c r="O52" s="526"/>
      <c r="P52" s="529">
        <v>6499.33</v>
      </c>
    </row>
    <row r="53" spans="1:16" x14ac:dyDescent="0.25">
      <c r="A53" s="523"/>
      <c r="B53" s="524"/>
      <c r="C53" s="1247" t="s">
        <v>1147</v>
      </c>
      <c r="D53" s="1247"/>
      <c r="E53" s="1247"/>
      <c r="F53" s="1247"/>
      <c r="G53" s="1247"/>
      <c r="H53" s="525" t="s">
        <v>1148</v>
      </c>
      <c r="I53" s="526"/>
      <c r="J53" s="526"/>
      <c r="K53" s="569">
        <v>4.3585415999999997</v>
      </c>
      <c r="L53" s="528"/>
      <c r="M53" s="526"/>
      <c r="N53" s="528"/>
      <c r="O53" s="526"/>
      <c r="P53" s="529">
        <v>1905.03</v>
      </c>
    </row>
    <row r="54" spans="1:16" x14ac:dyDescent="0.25">
      <c r="A54" s="530"/>
      <c r="B54" s="524" t="s">
        <v>1149</v>
      </c>
      <c r="C54" s="1247" t="s">
        <v>1150</v>
      </c>
      <c r="D54" s="1247"/>
      <c r="E54" s="1247"/>
      <c r="F54" s="1247"/>
      <c r="G54" s="1247"/>
      <c r="H54" s="525" t="s">
        <v>1151</v>
      </c>
      <c r="I54" s="531">
        <v>25.5</v>
      </c>
      <c r="J54" s="526"/>
      <c r="K54" s="569">
        <v>4.3585415999999997</v>
      </c>
      <c r="L54" s="532"/>
      <c r="M54" s="533"/>
      <c r="N54" s="534">
        <v>1491.17</v>
      </c>
      <c r="O54" s="526"/>
      <c r="P54" s="529">
        <v>6499.33</v>
      </c>
    </row>
    <row r="55" spans="1:16" x14ac:dyDescent="0.25">
      <c r="A55" s="540"/>
      <c r="B55" s="524" t="s">
        <v>1152</v>
      </c>
      <c r="C55" s="1247" t="s">
        <v>1153</v>
      </c>
      <c r="D55" s="1247"/>
      <c r="E55" s="1247"/>
      <c r="F55" s="1247"/>
      <c r="G55" s="1247"/>
      <c r="H55" s="525" t="s">
        <v>1148</v>
      </c>
      <c r="I55" s="531">
        <v>25.5</v>
      </c>
      <c r="J55" s="526"/>
      <c r="K55" s="569">
        <v>4.3585415999999997</v>
      </c>
      <c r="L55" s="528"/>
      <c r="M55" s="526"/>
      <c r="N55" s="541">
        <v>437.08</v>
      </c>
      <c r="O55" s="526"/>
      <c r="P55" s="529">
        <v>1905.03</v>
      </c>
    </row>
    <row r="56" spans="1:16" x14ac:dyDescent="0.25">
      <c r="A56" s="552"/>
      <c r="B56" s="553"/>
      <c r="C56" s="1248" t="s">
        <v>1154</v>
      </c>
      <c r="D56" s="1248"/>
      <c r="E56" s="1248"/>
      <c r="F56" s="1248"/>
      <c r="G56" s="1248"/>
      <c r="H56" s="516"/>
      <c r="I56" s="517"/>
      <c r="J56" s="517"/>
      <c r="K56" s="517"/>
      <c r="L56" s="520"/>
      <c r="M56" s="517"/>
      <c r="N56" s="554"/>
      <c r="O56" s="517"/>
      <c r="P56" s="555">
        <v>8404.36</v>
      </c>
    </row>
    <row r="57" spans="1:16" x14ac:dyDescent="0.25">
      <c r="A57" s="540"/>
      <c r="B57" s="524"/>
      <c r="C57" s="1247" t="s">
        <v>1155</v>
      </c>
      <c r="D57" s="1247"/>
      <c r="E57" s="1247"/>
      <c r="F57" s="1247"/>
      <c r="G57" s="1247"/>
      <c r="H57" s="525"/>
      <c r="I57" s="526"/>
      <c r="J57" s="526"/>
      <c r="K57" s="526"/>
      <c r="L57" s="528"/>
      <c r="M57" s="526"/>
      <c r="N57" s="528"/>
      <c r="O57" s="526"/>
      <c r="P57" s="529">
        <v>1905.03</v>
      </c>
    </row>
    <row r="58" spans="1:16" x14ac:dyDescent="0.25">
      <c r="A58" s="540"/>
      <c r="B58" s="524" t="s">
        <v>1156</v>
      </c>
      <c r="C58" s="1247" t="s">
        <v>1157</v>
      </c>
      <c r="D58" s="1247"/>
      <c r="E58" s="1247"/>
      <c r="F58" s="1247"/>
      <c r="G58" s="1247"/>
      <c r="H58" s="525" t="s">
        <v>1158</v>
      </c>
      <c r="I58" s="543">
        <v>92</v>
      </c>
      <c r="J58" s="526"/>
      <c r="K58" s="543">
        <v>92</v>
      </c>
      <c r="L58" s="528"/>
      <c r="M58" s="526"/>
      <c r="N58" s="528"/>
      <c r="O58" s="526"/>
      <c r="P58" s="529">
        <v>1752.63</v>
      </c>
    </row>
    <row r="59" spans="1:16" x14ac:dyDescent="0.25">
      <c r="A59" s="540"/>
      <c r="B59" s="524" t="s">
        <v>1159</v>
      </c>
      <c r="C59" s="1247" t="s">
        <v>1160</v>
      </c>
      <c r="D59" s="1247"/>
      <c r="E59" s="1247"/>
      <c r="F59" s="1247"/>
      <c r="G59" s="1247"/>
      <c r="H59" s="525" t="s">
        <v>1158</v>
      </c>
      <c r="I59" s="543">
        <v>46</v>
      </c>
      <c r="J59" s="526"/>
      <c r="K59" s="543">
        <v>46</v>
      </c>
      <c r="L59" s="528"/>
      <c r="M59" s="526"/>
      <c r="N59" s="528"/>
      <c r="O59" s="526"/>
      <c r="P59" s="573">
        <v>876.31</v>
      </c>
    </row>
    <row r="60" spans="1:16" x14ac:dyDescent="0.25">
      <c r="A60" s="556"/>
      <c r="B60" s="557"/>
      <c r="C60" s="1248" t="s">
        <v>1161</v>
      </c>
      <c r="D60" s="1248"/>
      <c r="E60" s="1248"/>
      <c r="F60" s="1248"/>
      <c r="G60" s="1248"/>
      <c r="H60" s="516"/>
      <c r="I60" s="517"/>
      <c r="J60" s="517"/>
      <c r="K60" s="517"/>
      <c r="L60" s="520"/>
      <c r="M60" s="517"/>
      <c r="N60" s="554">
        <v>64551.21</v>
      </c>
      <c r="O60" s="517"/>
      <c r="P60" s="555">
        <v>11033.3</v>
      </c>
    </row>
    <row r="61" spans="1:16" x14ac:dyDescent="0.25">
      <c r="A61" s="558"/>
      <c r="B61" s="559"/>
      <c r="C61" s="559"/>
      <c r="D61" s="559"/>
      <c r="E61" s="559"/>
      <c r="F61" s="559"/>
      <c r="G61" s="559"/>
      <c r="H61" s="560"/>
      <c r="I61" s="561"/>
      <c r="J61" s="561"/>
      <c r="K61" s="561"/>
      <c r="L61" s="562"/>
      <c r="M61" s="561"/>
      <c r="N61" s="562"/>
      <c r="O61" s="561"/>
      <c r="P61" s="563"/>
    </row>
    <row r="62" spans="1:16" x14ac:dyDescent="0.25">
      <c r="A62" s="514" t="s">
        <v>31</v>
      </c>
      <c r="B62" s="515" t="s">
        <v>1952</v>
      </c>
      <c r="C62" s="1249" t="s">
        <v>1953</v>
      </c>
      <c r="D62" s="1249"/>
      <c r="E62" s="1249"/>
      <c r="F62" s="1249"/>
      <c r="G62" s="1249"/>
      <c r="H62" s="516" t="s">
        <v>1164</v>
      </c>
      <c r="I62" s="517">
        <v>290.56943999999999</v>
      </c>
      <c r="J62" s="518">
        <v>1</v>
      </c>
      <c r="K62" s="590">
        <v>290.56943999999999</v>
      </c>
      <c r="L62" s="520"/>
      <c r="M62" s="517"/>
      <c r="N62" s="572">
        <v>242.69</v>
      </c>
      <c r="O62" s="517"/>
      <c r="P62" s="555">
        <v>70518.3</v>
      </c>
    </row>
    <row r="63" spans="1:16" x14ac:dyDescent="0.25">
      <c r="A63" s="556"/>
      <c r="B63" s="557"/>
      <c r="C63" s="1248" t="s">
        <v>1161</v>
      </c>
      <c r="D63" s="1248"/>
      <c r="E63" s="1248"/>
      <c r="F63" s="1248"/>
      <c r="G63" s="1248"/>
      <c r="H63" s="516"/>
      <c r="I63" s="517"/>
      <c r="J63" s="517"/>
      <c r="K63" s="517"/>
      <c r="L63" s="520"/>
      <c r="M63" s="517"/>
      <c r="N63" s="520"/>
      <c r="O63" s="517"/>
      <c r="P63" s="555">
        <v>70518.3</v>
      </c>
    </row>
    <row r="64" spans="1:16" x14ac:dyDescent="0.25">
      <c r="A64" s="558"/>
      <c r="B64" s="559"/>
      <c r="C64" s="559"/>
      <c r="D64" s="559"/>
      <c r="E64" s="559"/>
      <c r="F64" s="559"/>
      <c r="G64" s="559"/>
      <c r="H64" s="560"/>
      <c r="I64" s="561"/>
      <c r="J64" s="561"/>
      <c r="K64" s="561"/>
      <c r="L64" s="562"/>
      <c r="M64" s="561"/>
      <c r="N64" s="562"/>
      <c r="O64" s="561"/>
      <c r="P64" s="563"/>
    </row>
    <row r="65" spans="1:16" x14ac:dyDescent="0.25">
      <c r="A65" s="514" t="s">
        <v>36</v>
      </c>
      <c r="B65" s="515" t="s">
        <v>1954</v>
      </c>
      <c r="C65" s="1249" t="s">
        <v>1955</v>
      </c>
      <c r="D65" s="1249"/>
      <c r="E65" s="1249"/>
      <c r="F65" s="1249"/>
      <c r="G65" s="1249"/>
      <c r="H65" s="516" t="s">
        <v>1212</v>
      </c>
      <c r="I65" s="517">
        <v>75.712000000000003</v>
      </c>
      <c r="J65" s="518">
        <v>1</v>
      </c>
      <c r="K65" s="519">
        <v>75.712000000000003</v>
      </c>
      <c r="L65" s="520"/>
      <c r="M65" s="517"/>
      <c r="N65" s="521"/>
      <c r="O65" s="517"/>
      <c r="P65" s="522"/>
    </row>
    <row r="66" spans="1:16" x14ac:dyDescent="0.25">
      <c r="A66" s="523"/>
      <c r="B66" s="524" t="s">
        <v>23</v>
      </c>
      <c r="C66" s="1247" t="s">
        <v>1203</v>
      </c>
      <c r="D66" s="1247"/>
      <c r="E66" s="1247"/>
      <c r="F66" s="1247"/>
      <c r="G66" s="1247"/>
      <c r="H66" s="525" t="s">
        <v>1148</v>
      </c>
      <c r="I66" s="526"/>
      <c r="J66" s="526"/>
      <c r="K66" s="535">
        <v>64.355199999999996</v>
      </c>
      <c r="L66" s="528"/>
      <c r="M66" s="526"/>
      <c r="N66" s="528"/>
      <c r="O66" s="526"/>
      <c r="P66" s="529">
        <v>17345.66</v>
      </c>
    </row>
    <row r="67" spans="1:16" x14ac:dyDescent="0.25">
      <c r="A67" s="530"/>
      <c r="B67" s="524" t="s">
        <v>1956</v>
      </c>
      <c r="C67" s="1247" t="s">
        <v>1957</v>
      </c>
      <c r="D67" s="1247"/>
      <c r="E67" s="1247"/>
      <c r="F67" s="1247"/>
      <c r="G67" s="1247"/>
      <c r="H67" s="525" t="s">
        <v>1148</v>
      </c>
      <c r="I67" s="536">
        <v>0.85</v>
      </c>
      <c r="J67" s="526"/>
      <c r="K67" s="535">
        <v>64.355199999999996</v>
      </c>
      <c r="L67" s="532"/>
      <c r="M67" s="533"/>
      <c r="N67" s="534">
        <v>269.52999999999997</v>
      </c>
      <c r="O67" s="526"/>
      <c r="P67" s="529">
        <v>17345.66</v>
      </c>
    </row>
    <row r="68" spans="1:16" x14ac:dyDescent="0.25">
      <c r="A68" s="523"/>
      <c r="B68" s="524" t="s">
        <v>28</v>
      </c>
      <c r="C68" s="1247" t="s">
        <v>132</v>
      </c>
      <c r="D68" s="1247"/>
      <c r="E68" s="1247"/>
      <c r="F68" s="1247"/>
      <c r="G68" s="1247"/>
      <c r="H68" s="525"/>
      <c r="I68" s="526"/>
      <c r="J68" s="526"/>
      <c r="K68" s="526"/>
      <c r="L68" s="528"/>
      <c r="M68" s="526"/>
      <c r="N68" s="528"/>
      <c r="O68" s="526"/>
      <c r="P68" s="529">
        <v>7258.2</v>
      </c>
    </row>
    <row r="69" spans="1:16" x14ac:dyDescent="0.25">
      <c r="A69" s="523"/>
      <c r="B69" s="524"/>
      <c r="C69" s="1247" t="s">
        <v>1147</v>
      </c>
      <c r="D69" s="1247"/>
      <c r="E69" s="1247"/>
      <c r="F69" s="1247"/>
      <c r="G69" s="1247"/>
      <c r="H69" s="525" t="s">
        <v>1148</v>
      </c>
      <c r="I69" s="526"/>
      <c r="J69" s="526"/>
      <c r="K69" s="537">
        <v>5.2998399999999997</v>
      </c>
      <c r="L69" s="528"/>
      <c r="M69" s="526"/>
      <c r="N69" s="528"/>
      <c r="O69" s="526"/>
      <c r="P69" s="529">
        <v>1981.82</v>
      </c>
    </row>
    <row r="70" spans="1:16" x14ac:dyDescent="0.25">
      <c r="A70" s="530"/>
      <c r="B70" s="524" t="s">
        <v>1958</v>
      </c>
      <c r="C70" s="1247" t="s">
        <v>1959</v>
      </c>
      <c r="D70" s="1247"/>
      <c r="E70" s="1247"/>
      <c r="F70" s="1247"/>
      <c r="G70" s="1247"/>
      <c r="H70" s="525" t="s">
        <v>1151</v>
      </c>
      <c r="I70" s="536">
        <v>7.0000000000000007E-2</v>
      </c>
      <c r="J70" s="526"/>
      <c r="K70" s="537">
        <v>5.2998399999999997</v>
      </c>
      <c r="L70" s="532"/>
      <c r="M70" s="533"/>
      <c r="N70" s="534">
        <v>1287.8</v>
      </c>
      <c r="O70" s="526"/>
      <c r="P70" s="529">
        <v>6825.13</v>
      </c>
    </row>
    <row r="71" spans="1:16" x14ac:dyDescent="0.25">
      <c r="A71" s="540"/>
      <c r="B71" s="524" t="s">
        <v>1191</v>
      </c>
      <c r="C71" s="1247" t="s">
        <v>1192</v>
      </c>
      <c r="D71" s="1247"/>
      <c r="E71" s="1247"/>
      <c r="F71" s="1247"/>
      <c r="G71" s="1247"/>
      <c r="H71" s="525" t="s">
        <v>1148</v>
      </c>
      <c r="I71" s="536">
        <v>7.0000000000000007E-2</v>
      </c>
      <c r="J71" s="526"/>
      <c r="K71" s="537">
        <v>5.2998399999999997</v>
      </c>
      <c r="L71" s="528"/>
      <c r="M71" s="526"/>
      <c r="N71" s="541">
        <v>373.94</v>
      </c>
      <c r="O71" s="526"/>
      <c r="P71" s="529">
        <v>1981.82</v>
      </c>
    </row>
    <row r="72" spans="1:16" x14ac:dyDescent="0.25">
      <c r="A72" s="530"/>
      <c r="B72" s="524" t="s">
        <v>1960</v>
      </c>
      <c r="C72" s="1247" t="s">
        <v>1961</v>
      </c>
      <c r="D72" s="1247"/>
      <c r="E72" s="1247"/>
      <c r="F72" s="1247"/>
      <c r="G72" s="1247"/>
      <c r="H72" s="525" t="s">
        <v>1151</v>
      </c>
      <c r="I72" s="531">
        <v>0.4</v>
      </c>
      <c r="J72" s="526"/>
      <c r="K72" s="535">
        <v>30.284800000000001</v>
      </c>
      <c r="L72" s="532"/>
      <c r="M72" s="533"/>
      <c r="N72" s="534">
        <v>14.3</v>
      </c>
      <c r="O72" s="526"/>
      <c r="P72" s="529">
        <v>433.07</v>
      </c>
    </row>
    <row r="73" spans="1:16" x14ac:dyDescent="0.25">
      <c r="A73" s="523"/>
      <c r="B73" s="524" t="s">
        <v>36</v>
      </c>
      <c r="C73" s="1247" t="s">
        <v>134</v>
      </c>
      <c r="D73" s="1247"/>
      <c r="E73" s="1247"/>
      <c r="F73" s="1247"/>
      <c r="G73" s="1247"/>
      <c r="H73" s="525"/>
      <c r="I73" s="526"/>
      <c r="J73" s="526"/>
      <c r="K73" s="526"/>
      <c r="L73" s="528"/>
      <c r="M73" s="526"/>
      <c r="N73" s="528"/>
      <c r="O73" s="526"/>
      <c r="P73" s="573">
        <v>113.57</v>
      </c>
    </row>
    <row r="74" spans="1:16" x14ac:dyDescent="0.25">
      <c r="A74" s="530"/>
      <c r="B74" s="524" t="s">
        <v>1210</v>
      </c>
      <c r="C74" s="1247" t="s">
        <v>1211</v>
      </c>
      <c r="D74" s="1247"/>
      <c r="E74" s="1247"/>
      <c r="F74" s="1247"/>
      <c r="G74" s="1247"/>
      <c r="H74" s="525" t="s">
        <v>1212</v>
      </c>
      <c r="I74" s="536">
        <v>0.15</v>
      </c>
      <c r="J74" s="526"/>
      <c r="K74" s="535">
        <v>11.3568</v>
      </c>
      <c r="L74" s="538">
        <v>35.71</v>
      </c>
      <c r="M74" s="539">
        <v>0.28000000000000003</v>
      </c>
      <c r="N74" s="534">
        <v>10</v>
      </c>
      <c r="O74" s="526"/>
      <c r="P74" s="529">
        <v>113.57</v>
      </c>
    </row>
    <row r="75" spans="1:16" x14ac:dyDescent="0.25">
      <c r="A75" s="544" t="s">
        <v>1239</v>
      </c>
      <c r="B75" s="545" t="s">
        <v>1962</v>
      </c>
      <c r="C75" s="1250" t="s">
        <v>1963</v>
      </c>
      <c r="D75" s="1250"/>
      <c r="E75" s="1250"/>
      <c r="F75" s="1250"/>
      <c r="G75" s="1250"/>
      <c r="H75" s="546" t="s">
        <v>1212</v>
      </c>
      <c r="I75" s="589">
        <v>1.1499999999999999</v>
      </c>
      <c r="J75" s="548"/>
      <c r="K75" s="567">
        <v>87.068799999999996</v>
      </c>
      <c r="L75" s="550"/>
      <c r="M75" s="548"/>
      <c r="N75" s="550"/>
      <c r="O75" s="548"/>
      <c r="P75" s="551"/>
    </row>
    <row r="76" spans="1:16" x14ac:dyDescent="0.25">
      <c r="A76" s="552"/>
      <c r="B76" s="553"/>
      <c r="C76" s="1248" t="s">
        <v>1154</v>
      </c>
      <c r="D76" s="1248"/>
      <c r="E76" s="1248"/>
      <c r="F76" s="1248"/>
      <c r="G76" s="1248"/>
      <c r="H76" s="516"/>
      <c r="I76" s="517"/>
      <c r="J76" s="517"/>
      <c r="K76" s="517"/>
      <c r="L76" s="520"/>
      <c r="M76" s="517"/>
      <c r="N76" s="554"/>
      <c r="O76" s="517"/>
      <c r="P76" s="555">
        <v>26699.25</v>
      </c>
    </row>
    <row r="77" spans="1:16" x14ac:dyDescent="0.25">
      <c r="A77" s="540"/>
      <c r="B77" s="524"/>
      <c r="C77" s="1247" t="s">
        <v>1155</v>
      </c>
      <c r="D77" s="1247"/>
      <c r="E77" s="1247"/>
      <c r="F77" s="1247"/>
      <c r="G77" s="1247"/>
      <c r="H77" s="525"/>
      <c r="I77" s="526"/>
      <c r="J77" s="526"/>
      <c r="K77" s="526"/>
      <c r="L77" s="528"/>
      <c r="M77" s="526"/>
      <c r="N77" s="528"/>
      <c r="O77" s="526"/>
      <c r="P77" s="529">
        <v>19327.48</v>
      </c>
    </row>
    <row r="78" spans="1:16" x14ac:dyDescent="0.25">
      <c r="A78" s="540"/>
      <c r="B78" s="524" t="s">
        <v>1964</v>
      </c>
      <c r="C78" s="1247" t="s">
        <v>1965</v>
      </c>
      <c r="D78" s="1247"/>
      <c r="E78" s="1247"/>
      <c r="F78" s="1247"/>
      <c r="G78" s="1247"/>
      <c r="H78" s="525" t="s">
        <v>1158</v>
      </c>
      <c r="I78" s="543">
        <v>110</v>
      </c>
      <c r="J78" s="526"/>
      <c r="K78" s="543">
        <v>110</v>
      </c>
      <c r="L78" s="528"/>
      <c r="M78" s="526"/>
      <c r="N78" s="528"/>
      <c r="O78" s="526"/>
      <c r="P78" s="529">
        <v>21260.23</v>
      </c>
    </row>
    <row r="79" spans="1:16" x14ac:dyDescent="0.25">
      <c r="A79" s="540"/>
      <c r="B79" s="524" t="s">
        <v>1966</v>
      </c>
      <c r="C79" s="1247" t="s">
        <v>1967</v>
      </c>
      <c r="D79" s="1247"/>
      <c r="E79" s="1247"/>
      <c r="F79" s="1247"/>
      <c r="G79" s="1247"/>
      <c r="H79" s="525" t="s">
        <v>1158</v>
      </c>
      <c r="I79" s="543">
        <v>69</v>
      </c>
      <c r="J79" s="526"/>
      <c r="K79" s="543">
        <v>69</v>
      </c>
      <c r="L79" s="528"/>
      <c r="M79" s="526"/>
      <c r="N79" s="528"/>
      <c r="O79" s="526"/>
      <c r="P79" s="529">
        <v>13335.96</v>
      </c>
    </row>
    <row r="80" spans="1:16" x14ac:dyDescent="0.25">
      <c r="A80" s="556"/>
      <c r="B80" s="557"/>
      <c r="C80" s="1248" t="s">
        <v>1161</v>
      </c>
      <c r="D80" s="1248"/>
      <c r="E80" s="1248"/>
      <c r="F80" s="1248"/>
      <c r="G80" s="1248"/>
      <c r="H80" s="516"/>
      <c r="I80" s="517"/>
      <c r="J80" s="517"/>
      <c r="K80" s="517"/>
      <c r="L80" s="520"/>
      <c r="M80" s="517"/>
      <c r="N80" s="593">
        <v>809.59</v>
      </c>
      <c r="O80" s="517"/>
      <c r="P80" s="555">
        <v>61295.44</v>
      </c>
    </row>
    <row r="81" spans="1:16" x14ac:dyDescent="0.25">
      <c r="A81" s="558"/>
      <c r="B81" s="559"/>
      <c r="C81" s="559"/>
      <c r="D81" s="559"/>
      <c r="E81" s="559"/>
      <c r="F81" s="559"/>
      <c r="G81" s="559"/>
      <c r="H81" s="560"/>
      <c r="I81" s="561"/>
      <c r="J81" s="561"/>
      <c r="K81" s="561"/>
      <c r="L81" s="562"/>
      <c r="M81" s="561"/>
      <c r="N81" s="562"/>
      <c r="O81" s="561"/>
      <c r="P81" s="563"/>
    </row>
    <row r="82" spans="1:16" x14ac:dyDescent="0.25">
      <c r="A82" s="514" t="s">
        <v>41</v>
      </c>
      <c r="B82" s="515" t="s">
        <v>1968</v>
      </c>
      <c r="C82" s="1249" t="s">
        <v>1969</v>
      </c>
      <c r="D82" s="1249"/>
      <c r="E82" s="1249"/>
      <c r="F82" s="1249"/>
      <c r="G82" s="1249"/>
      <c r="H82" s="516" t="s">
        <v>1212</v>
      </c>
      <c r="I82" s="517">
        <v>87.068799999999996</v>
      </c>
      <c r="J82" s="518">
        <v>1</v>
      </c>
      <c r="K82" s="568">
        <v>87.068799999999996</v>
      </c>
      <c r="L82" s="520"/>
      <c r="M82" s="517"/>
      <c r="N82" s="572">
        <v>666.37</v>
      </c>
      <c r="O82" s="517"/>
      <c r="P82" s="555">
        <v>58020.04</v>
      </c>
    </row>
    <row r="83" spans="1:16" x14ac:dyDescent="0.25">
      <c r="A83" s="540" t="s">
        <v>41</v>
      </c>
      <c r="B83" s="524" t="s">
        <v>1968</v>
      </c>
      <c r="C83" s="1247" t="s">
        <v>1970</v>
      </c>
      <c r="D83" s="1247"/>
      <c r="E83" s="1247"/>
      <c r="F83" s="1247"/>
      <c r="G83" s="1247"/>
      <c r="H83" s="525" t="s">
        <v>1212</v>
      </c>
      <c r="I83" s="535">
        <v>87.068799999999996</v>
      </c>
      <c r="J83" s="526"/>
      <c r="K83" s="535">
        <v>87.068799999999996</v>
      </c>
      <c r="L83" s="541">
        <v>951.95</v>
      </c>
      <c r="M83" s="531">
        <v>0.7</v>
      </c>
      <c r="N83" s="541">
        <v>666.37</v>
      </c>
      <c r="O83" s="526"/>
      <c r="P83" s="529">
        <v>58020.04</v>
      </c>
    </row>
    <row r="84" spans="1:16" ht="22.5" x14ac:dyDescent="0.25">
      <c r="A84" s="540" t="s">
        <v>1971</v>
      </c>
      <c r="B84" s="524" t="s">
        <v>1972</v>
      </c>
      <c r="C84" s="1247" t="s">
        <v>1303</v>
      </c>
      <c r="D84" s="1247"/>
      <c r="E84" s="1247"/>
      <c r="F84" s="1247"/>
      <c r="G84" s="1247"/>
      <c r="H84" s="525" t="s">
        <v>1304</v>
      </c>
      <c r="I84" s="526"/>
      <c r="J84" s="526"/>
      <c r="K84" s="535">
        <v>126.24979999999999</v>
      </c>
      <c r="L84" s="528"/>
      <c r="M84" s="526"/>
      <c r="N84" s="541">
        <v>155.02000000000001</v>
      </c>
      <c r="O84" s="543">
        <v>-1</v>
      </c>
      <c r="P84" s="529">
        <v>-19571.240000000002</v>
      </c>
    </row>
    <row r="85" spans="1:16" ht="22.5" x14ac:dyDescent="0.25">
      <c r="A85" s="540" t="s">
        <v>930</v>
      </c>
      <c r="B85" s="524" t="s">
        <v>1973</v>
      </c>
      <c r="C85" s="1247" t="s">
        <v>1306</v>
      </c>
      <c r="D85" s="1247"/>
      <c r="E85" s="1247"/>
      <c r="F85" s="1247"/>
      <c r="G85" s="1247"/>
      <c r="H85" s="525" t="s">
        <v>1304</v>
      </c>
      <c r="I85" s="526"/>
      <c r="J85" s="526"/>
      <c r="K85" s="535">
        <v>126.24979999999999</v>
      </c>
      <c r="L85" s="528"/>
      <c r="M85" s="526"/>
      <c r="N85" s="541">
        <v>298.58</v>
      </c>
      <c r="O85" s="526"/>
      <c r="P85" s="529">
        <v>37695.67</v>
      </c>
    </row>
    <row r="86" spans="1:16" x14ac:dyDescent="0.25">
      <c r="A86" s="556"/>
      <c r="B86" s="557"/>
      <c r="C86" s="1248" t="s">
        <v>1161</v>
      </c>
      <c r="D86" s="1248"/>
      <c r="E86" s="1248"/>
      <c r="F86" s="1248"/>
      <c r="G86" s="1248"/>
      <c r="H86" s="516"/>
      <c r="I86" s="517"/>
      <c r="J86" s="517"/>
      <c r="K86" s="517"/>
      <c r="L86" s="520"/>
      <c r="M86" s="517"/>
      <c r="N86" s="520"/>
      <c r="O86" s="517"/>
      <c r="P86" s="555">
        <v>76144.47</v>
      </c>
    </row>
    <row r="87" spans="1:16" x14ac:dyDescent="0.25">
      <c r="A87" s="558"/>
      <c r="B87" s="559"/>
      <c r="C87" s="559"/>
      <c r="D87" s="559"/>
      <c r="E87" s="559"/>
      <c r="F87" s="559"/>
      <c r="G87" s="559"/>
      <c r="H87" s="560"/>
      <c r="I87" s="561"/>
      <c r="J87" s="561"/>
      <c r="K87" s="561"/>
      <c r="L87" s="562"/>
      <c r="M87" s="561"/>
      <c r="N87" s="562"/>
      <c r="O87" s="561"/>
      <c r="P87" s="563"/>
    </row>
    <row r="88" spans="1:16" x14ac:dyDescent="0.25">
      <c r="A88" s="514" t="s">
        <v>44</v>
      </c>
      <c r="B88" s="515" t="s">
        <v>1974</v>
      </c>
      <c r="C88" s="1249" t="s">
        <v>1975</v>
      </c>
      <c r="D88" s="1249"/>
      <c r="E88" s="1249"/>
      <c r="F88" s="1249"/>
      <c r="G88" s="1249"/>
      <c r="H88" s="516" t="s">
        <v>1146</v>
      </c>
      <c r="I88" s="517">
        <v>0.1017632</v>
      </c>
      <c r="J88" s="518">
        <v>1</v>
      </c>
      <c r="K88" s="613">
        <v>0.1017632</v>
      </c>
      <c r="L88" s="520"/>
      <c r="M88" s="517"/>
      <c r="N88" s="521"/>
      <c r="O88" s="517"/>
      <c r="P88" s="522"/>
    </row>
    <row r="89" spans="1:16" x14ac:dyDescent="0.25">
      <c r="A89" s="523"/>
      <c r="B89" s="524" t="s">
        <v>28</v>
      </c>
      <c r="C89" s="1247" t="s">
        <v>132</v>
      </c>
      <c r="D89" s="1247"/>
      <c r="E89" s="1247"/>
      <c r="F89" s="1247"/>
      <c r="G89" s="1247"/>
      <c r="H89" s="525"/>
      <c r="I89" s="526"/>
      <c r="J89" s="526"/>
      <c r="K89" s="526"/>
      <c r="L89" s="528"/>
      <c r="M89" s="526"/>
      <c r="N89" s="528"/>
      <c r="O89" s="526"/>
      <c r="P89" s="573">
        <v>466.77</v>
      </c>
    </row>
    <row r="90" spans="1:16" x14ac:dyDescent="0.25">
      <c r="A90" s="523"/>
      <c r="B90" s="524"/>
      <c r="C90" s="1247" t="s">
        <v>1147</v>
      </c>
      <c r="D90" s="1247"/>
      <c r="E90" s="1247"/>
      <c r="F90" s="1247"/>
      <c r="G90" s="1247"/>
      <c r="H90" s="525" t="s">
        <v>1148</v>
      </c>
      <c r="I90" s="526"/>
      <c r="J90" s="526"/>
      <c r="K90" s="569">
        <v>0.38670019999999999</v>
      </c>
      <c r="L90" s="528"/>
      <c r="M90" s="526"/>
      <c r="N90" s="528"/>
      <c r="O90" s="526"/>
      <c r="P90" s="573">
        <v>169.02</v>
      </c>
    </row>
    <row r="91" spans="1:16" x14ac:dyDescent="0.25">
      <c r="A91" s="530"/>
      <c r="B91" s="524" t="s">
        <v>1185</v>
      </c>
      <c r="C91" s="1247" t="s">
        <v>1186</v>
      </c>
      <c r="D91" s="1247"/>
      <c r="E91" s="1247"/>
      <c r="F91" s="1247"/>
      <c r="G91" s="1247"/>
      <c r="H91" s="525" t="s">
        <v>1151</v>
      </c>
      <c r="I91" s="531">
        <v>3.8</v>
      </c>
      <c r="J91" s="526"/>
      <c r="K91" s="569">
        <v>0.38670019999999999</v>
      </c>
      <c r="L91" s="538">
        <v>887.54</v>
      </c>
      <c r="M91" s="539">
        <v>1.36</v>
      </c>
      <c r="N91" s="534">
        <v>1207.05</v>
      </c>
      <c r="O91" s="526"/>
      <c r="P91" s="529">
        <v>466.77</v>
      </c>
    </row>
    <row r="92" spans="1:16" x14ac:dyDescent="0.25">
      <c r="A92" s="540"/>
      <c r="B92" s="524" t="s">
        <v>1152</v>
      </c>
      <c r="C92" s="1247" t="s">
        <v>1153</v>
      </c>
      <c r="D92" s="1247"/>
      <c r="E92" s="1247"/>
      <c r="F92" s="1247"/>
      <c r="G92" s="1247"/>
      <c r="H92" s="525" t="s">
        <v>1148</v>
      </c>
      <c r="I92" s="531">
        <v>3.8</v>
      </c>
      <c r="J92" s="526"/>
      <c r="K92" s="569">
        <v>0.38670019999999999</v>
      </c>
      <c r="L92" s="528"/>
      <c r="M92" s="526"/>
      <c r="N92" s="541">
        <v>437.08</v>
      </c>
      <c r="O92" s="526"/>
      <c r="P92" s="573">
        <v>169.02</v>
      </c>
    </row>
    <row r="93" spans="1:16" x14ac:dyDescent="0.25">
      <c r="A93" s="552"/>
      <c r="B93" s="553"/>
      <c r="C93" s="1248" t="s">
        <v>1154</v>
      </c>
      <c r="D93" s="1248"/>
      <c r="E93" s="1248"/>
      <c r="F93" s="1248"/>
      <c r="G93" s="1248"/>
      <c r="H93" s="516"/>
      <c r="I93" s="517"/>
      <c r="J93" s="517"/>
      <c r="K93" s="517"/>
      <c r="L93" s="520"/>
      <c r="M93" s="517"/>
      <c r="N93" s="554"/>
      <c r="O93" s="517"/>
      <c r="P93" s="555">
        <v>635.79</v>
      </c>
    </row>
    <row r="94" spans="1:16" x14ac:dyDescent="0.25">
      <c r="A94" s="540"/>
      <c r="B94" s="524"/>
      <c r="C94" s="1247" t="s">
        <v>1155</v>
      </c>
      <c r="D94" s="1247"/>
      <c r="E94" s="1247"/>
      <c r="F94" s="1247"/>
      <c r="G94" s="1247"/>
      <c r="H94" s="525"/>
      <c r="I94" s="526"/>
      <c r="J94" s="526"/>
      <c r="K94" s="526"/>
      <c r="L94" s="528"/>
      <c r="M94" s="526"/>
      <c r="N94" s="528"/>
      <c r="O94" s="526"/>
      <c r="P94" s="573">
        <v>169.02</v>
      </c>
    </row>
    <row r="95" spans="1:16" x14ac:dyDescent="0.25">
      <c r="A95" s="540"/>
      <c r="B95" s="524" t="s">
        <v>1156</v>
      </c>
      <c r="C95" s="1247" t="s">
        <v>1157</v>
      </c>
      <c r="D95" s="1247"/>
      <c r="E95" s="1247"/>
      <c r="F95" s="1247"/>
      <c r="G95" s="1247"/>
      <c r="H95" s="525" t="s">
        <v>1158</v>
      </c>
      <c r="I95" s="543">
        <v>92</v>
      </c>
      <c r="J95" s="526"/>
      <c r="K95" s="543">
        <v>92</v>
      </c>
      <c r="L95" s="528"/>
      <c r="M95" s="526"/>
      <c r="N95" s="528"/>
      <c r="O95" s="526"/>
      <c r="P95" s="573">
        <v>155.5</v>
      </c>
    </row>
    <row r="96" spans="1:16" x14ac:dyDescent="0.25">
      <c r="A96" s="540"/>
      <c r="B96" s="524" t="s">
        <v>1159</v>
      </c>
      <c r="C96" s="1247" t="s">
        <v>1160</v>
      </c>
      <c r="D96" s="1247"/>
      <c r="E96" s="1247"/>
      <c r="F96" s="1247"/>
      <c r="G96" s="1247"/>
      <c r="H96" s="525" t="s">
        <v>1158</v>
      </c>
      <c r="I96" s="543">
        <v>46</v>
      </c>
      <c r="J96" s="526"/>
      <c r="K96" s="543">
        <v>46</v>
      </c>
      <c r="L96" s="528"/>
      <c r="M96" s="526"/>
      <c r="N96" s="528"/>
      <c r="O96" s="526"/>
      <c r="P96" s="573">
        <v>77.75</v>
      </c>
    </row>
    <row r="97" spans="1:16" x14ac:dyDescent="0.25">
      <c r="A97" s="556"/>
      <c r="B97" s="557"/>
      <c r="C97" s="1248" t="s">
        <v>1161</v>
      </c>
      <c r="D97" s="1248"/>
      <c r="E97" s="1248"/>
      <c r="F97" s="1248"/>
      <c r="G97" s="1248"/>
      <c r="H97" s="516"/>
      <c r="I97" s="517"/>
      <c r="J97" s="517"/>
      <c r="K97" s="517"/>
      <c r="L97" s="520"/>
      <c r="M97" s="517"/>
      <c r="N97" s="554">
        <v>8539.83</v>
      </c>
      <c r="O97" s="517"/>
      <c r="P97" s="612">
        <v>869.04</v>
      </c>
    </row>
    <row r="98" spans="1:16" x14ac:dyDescent="0.25">
      <c r="A98" s="558"/>
      <c r="B98" s="559"/>
      <c r="C98" s="559"/>
      <c r="D98" s="559"/>
      <c r="E98" s="559"/>
      <c r="F98" s="559"/>
      <c r="G98" s="559"/>
      <c r="H98" s="560"/>
      <c r="I98" s="561"/>
      <c r="J98" s="561"/>
      <c r="K98" s="561"/>
      <c r="L98" s="562"/>
      <c r="M98" s="561"/>
      <c r="N98" s="562"/>
      <c r="O98" s="561"/>
      <c r="P98" s="563"/>
    </row>
    <row r="99" spans="1:16" x14ac:dyDescent="0.25">
      <c r="A99" s="514" t="s">
        <v>49</v>
      </c>
      <c r="B99" s="515" t="s">
        <v>1976</v>
      </c>
      <c r="C99" s="1249" t="s">
        <v>1977</v>
      </c>
      <c r="D99" s="1249"/>
      <c r="E99" s="1249"/>
      <c r="F99" s="1249"/>
      <c r="G99" s="1249"/>
      <c r="H99" s="516" t="s">
        <v>1390</v>
      </c>
      <c r="I99" s="517">
        <v>1.0176320000000001</v>
      </c>
      <c r="J99" s="518">
        <v>1</v>
      </c>
      <c r="K99" s="614">
        <v>1.0176320000000001</v>
      </c>
      <c r="L99" s="520"/>
      <c r="M99" s="517"/>
      <c r="N99" s="521"/>
      <c r="O99" s="517"/>
      <c r="P99" s="522"/>
    </row>
    <row r="100" spans="1:16" x14ac:dyDescent="0.25">
      <c r="A100" s="523"/>
      <c r="B100" s="524" t="s">
        <v>23</v>
      </c>
      <c r="C100" s="1247" t="s">
        <v>1203</v>
      </c>
      <c r="D100" s="1247"/>
      <c r="E100" s="1247"/>
      <c r="F100" s="1247"/>
      <c r="G100" s="1247"/>
      <c r="H100" s="525" t="s">
        <v>1148</v>
      </c>
      <c r="I100" s="526"/>
      <c r="J100" s="526"/>
      <c r="K100" s="574">
        <v>12.750928999999999</v>
      </c>
      <c r="L100" s="528"/>
      <c r="M100" s="526"/>
      <c r="N100" s="528"/>
      <c r="O100" s="526"/>
      <c r="P100" s="529">
        <v>3684.51</v>
      </c>
    </row>
    <row r="101" spans="1:16" x14ac:dyDescent="0.25">
      <c r="A101" s="530"/>
      <c r="B101" s="524" t="s">
        <v>1482</v>
      </c>
      <c r="C101" s="1247" t="s">
        <v>1483</v>
      </c>
      <c r="D101" s="1247"/>
      <c r="E101" s="1247"/>
      <c r="F101" s="1247"/>
      <c r="G101" s="1247"/>
      <c r="H101" s="525" t="s">
        <v>1148</v>
      </c>
      <c r="I101" s="536">
        <v>12.53</v>
      </c>
      <c r="J101" s="526"/>
      <c r="K101" s="574">
        <v>12.750928999999999</v>
      </c>
      <c r="L101" s="532"/>
      <c r="M101" s="533"/>
      <c r="N101" s="534">
        <v>288.95999999999998</v>
      </c>
      <c r="O101" s="526"/>
      <c r="P101" s="529">
        <v>3684.51</v>
      </c>
    </row>
    <row r="102" spans="1:16" x14ac:dyDescent="0.25">
      <c r="A102" s="523"/>
      <c r="B102" s="524" t="s">
        <v>28</v>
      </c>
      <c r="C102" s="1247" t="s">
        <v>132</v>
      </c>
      <c r="D102" s="1247"/>
      <c r="E102" s="1247"/>
      <c r="F102" s="1247"/>
      <c r="G102" s="1247"/>
      <c r="H102" s="525"/>
      <c r="I102" s="526"/>
      <c r="J102" s="526"/>
      <c r="K102" s="526"/>
      <c r="L102" s="528"/>
      <c r="M102" s="526"/>
      <c r="N102" s="528"/>
      <c r="O102" s="526"/>
      <c r="P102" s="529">
        <v>1034.97</v>
      </c>
    </row>
    <row r="103" spans="1:16" x14ac:dyDescent="0.25">
      <c r="A103" s="523"/>
      <c r="B103" s="524"/>
      <c r="C103" s="1247" t="s">
        <v>1147</v>
      </c>
      <c r="D103" s="1247"/>
      <c r="E103" s="1247"/>
      <c r="F103" s="1247"/>
      <c r="G103" s="1247"/>
      <c r="H103" s="525" t="s">
        <v>1148</v>
      </c>
      <c r="I103" s="526"/>
      <c r="J103" s="526"/>
      <c r="K103" s="569">
        <v>2.6661958000000001</v>
      </c>
      <c r="L103" s="528"/>
      <c r="M103" s="526"/>
      <c r="N103" s="528"/>
      <c r="O103" s="526"/>
      <c r="P103" s="573">
        <v>867.53</v>
      </c>
    </row>
    <row r="104" spans="1:16" x14ac:dyDescent="0.25">
      <c r="A104" s="530"/>
      <c r="B104" s="524" t="s">
        <v>1978</v>
      </c>
      <c r="C104" s="1247" t="s">
        <v>1979</v>
      </c>
      <c r="D104" s="1247"/>
      <c r="E104" s="1247"/>
      <c r="F104" s="1247"/>
      <c r="G104" s="1247"/>
      <c r="H104" s="525" t="s">
        <v>1151</v>
      </c>
      <c r="I104" s="531">
        <v>10.5</v>
      </c>
      <c r="J104" s="526"/>
      <c r="K104" s="574">
        <v>10.685136</v>
      </c>
      <c r="L104" s="538">
        <v>2.41</v>
      </c>
      <c r="M104" s="539">
        <v>1.17</v>
      </c>
      <c r="N104" s="534">
        <v>2.82</v>
      </c>
      <c r="O104" s="526"/>
      <c r="P104" s="529">
        <v>30.13</v>
      </c>
    </row>
    <row r="105" spans="1:16" x14ac:dyDescent="0.25">
      <c r="A105" s="530"/>
      <c r="B105" s="524" t="s">
        <v>1980</v>
      </c>
      <c r="C105" s="1247" t="s">
        <v>1981</v>
      </c>
      <c r="D105" s="1247"/>
      <c r="E105" s="1247"/>
      <c r="F105" s="1247"/>
      <c r="G105" s="1247"/>
      <c r="H105" s="525" t="s">
        <v>1151</v>
      </c>
      <c r="I105" s="536">
        <v>2.62</v>
      </c>
      <c r="J105" s="526"/>
      <c r="K105" s="569">
        <v>2.6661958000000001</v>
      </c>
      <c r="L105" s="532"/>
      <c r="M105" s="533"/>
      <c r="N105" s="534">
        <v>376.88</v>
      </c>
      <c r="O105" s="526"/>
      <c r="P105" s="529">
        <v>1004.84</v>
      </c>
    </row>
    <row r="106" spans="1:16" x14ac:dyDescent="0.25">
      <c r="A106" s="540"/>
      <c r="B106" s="524" t="s">
        <v>1208</v>
      </c>
      <c r="C106" s="1247" t="s">
        <v>1209</v>
      </c>
      <c r="D106" s="1247"/>
      <c r="E106" s="1247"/>
      <c r="F106" s="1247"/>
      <c r="G106" s="1247"/>
      <c r="H106" s="525" t="s">
        <v>1148</v>
      </c>
      <c r="I106" s="536">
        <v>2.62</v>
      </c>
      <c r="J106" s="526"/>
      <c r="K106" s="569">
        <v>2.6661958000000001</v>
      </c>
      <c r="L106" s="528"/>
      <c r="M106" s="526"/>
      <c r="N106" s="541">
        <v>325.38</v>
      </c>
      <c r="O106" s="526"/>
      <c r="P106" s="573">
        <v>867.53</v>
      </c>
    </row>
    <row r="107" spans="1:16" x14ac:dyDescent="0.25">
      <c r="A107" s="552"/>
      <c r="B107" s="553"/>
      <c r="C107" s="1248" t="s">
        <v>1154</v>
      </c>
      <c r="D107" s="1248"/>
      <c r="E107" s="1248"/>
      <c r="F107" s="1248"/>
      <c r="G107" s="1248"/>
      <c r="H107" s="516"/>
      <c r="I107" s="517"/>
      <c r="J107" s="517"/>
      <c r="K107" s="517"/>
      <c r="L107" s="520"/>
      <c r="M107" s="517"/>
      <c r="N107" s="554"/>
      <c r="O107" s="517"/>
      <c r="P107" s="555">
        <v>5587.01</v>
      </c>
    </row>
    <row r="108" spans="1:16" x14ac:dyDescent="0.25">
      <c r="A108" s="540"/>
      <c r="B108" s="524"/>
      <c r="C108" s="1247" t="s">
        <v>1155</v>
      </c>
      <c r="D108" s="1247"/>
      <c r="E108" s="1247"/>
      <c r="F108" s="1247"/>
      <c r="G108" s="1247"/>
      <c r="H108" s="525"/>
      <c r="I108" s="526"/>
      <c r="J108" s="526"/>
      <c r="K108" s="526"/>
      <c r="L108" s="528"/>
      <c r="M108" s="526"/>
      <c r="N108" s="528"/>
      <c r="O108" s="526"/>
      <c r="P108" s="529">
        <v>4552.04</v>
      </c>
    </row>
    <row r="109" spans="1:16" x14ac:dyDescent="0.25">
      <c r="A109" s="540"/>
      <c r="B109" s="524" t="s">
        <v>1156</v>
      </c>
      <c r="C109" s="1247" t="s">
        <v>1157</v>
      </c>
      <c r="D109" s="1247"/>
      <c r="E109" s="1247"/>
      <c r="F109" s="1247"/>
      <c r="G109" s="1247"/>
      <c r="H109" s="525" t="s">
        <v>1158</v>
      </c>
      <c r="I109" s="543">
        <v>92</v>
      </c>
      <c r="J109" s="526"/>
      <c r="K109" s="543">
        <v>92</v>
      </c>
      <c r="L109" s="528"/>
      <c r="M109" s="526"/>
      <c r="N109" s="528"/>
      <c r="O109" s="526"/>
      <c r="P109" s="529">
        <v>4187.88</v>
      </c>
    </row>
    <row r="110" spans="1:16" x14ac:dyDescent="0.25">
      <c r="A110" s="540"/>
      <c r="B110" s="524" t="s">
        <v>1159</v>
      </c>
      <c r="C110" s="1247" t="s">
        <v>1160</v>
      </c>
      <c r="D110" s="1247"/>
      <c r="E110" s="1247"/>
      <c r="F110" s="1247"/>
      <c r="G110" s="1247"/>
      <c r="H110" s="525" t="s">
        <v>1158</v>
      </c>
      <c r="I110" s="543">
        <v>46</v>
      </c>
      <c r="J110" s="526"/>
      <c r="K110" s="543">
        <v>46</v>
      </c>
      <c r="L110" s="528"/>
      <c r="M110" s="526"/>
      <c r="N110" s="528"/>
      <c r="O110" s="526"/>
      <c r="P110" s="529">
        <v>2093.94</v>
      </c>
    </row>
    <row r="111" spans="1:16" x14ac:dyDescent="0.25">
      <c r="A111" s="556"/>
      <c r="B111" s="557"/>
      <c r="C111" s="1248" t="s">
        <v>1161</v>
      </c>
      <c r="D111" s="1248"/>
      <c r="E111" s="1248"/>
      <c r="F111" s="1248"/>
      <c r="G111" s="1248"/>
      <c r="H111" s="516"/>
      <c r="I111" s="517"/>
      <c r="J111" s="517"/>
      <c r="K111" s="517"/>
      <c r="L111" s="520"/>
      <c r="M111" s="517"/>
      <c r="N111" s="554">
        <v>11663.18</v>
      </c>
      <c r="O111" s="517"/>
      <c r="P111" s="555">
        <v>11868.83</v>
      </c>
    </row>
    <row r="112" spans="1:16" x14ac:dyDescent="0.25">
      <c r="A112" s="558"/>
      <c r="B112" s="559"/>
      <c r="C112" s="559"/>
      <c r="D112" s="559"/>
      <c r="E112" s="559"/>
      <c r="F112" s="559"/>
      <c r="G112" s="559"/>
      <c r="H112" s="560"/>
      <c r="I112" s="561"/>
      <c r="J112" s="561"/>
      <c r="K112" s="561"/>
      <c r="L112" s="562"/>
      <c r="M112" s="561"/>
      <c r="N112" s="562"/>
      <c r="O112" s="561"/>
      <c r="P112" s="563"/>
    </row>
    <row r="113" spans="1:16" x14ac:dyDescent="0.25">
      <c r="A113" s="558"/>
      <c r="B113" s="576"/>
      <c r="C113" s="576"/>
      <c r="D113" s="576"/>
      <c r="E113" s="576"/>
      <c r="F113" s="561"/>
      <c r="G113" s="561"/>
      <c r="H113" s="561"/>
      <c r="I113" s="561"/>
      <c r="J113" s="562"/>
      <c r="K113" s="561"/>
      <c r="L113" s="562"/>
      <c r="M113" s="577"/>
      <c r="N113" s="562"/>
      <c r="O113" s="578"/>
      <c r="P113" s="579"/>
    </row>
    <row r="114" spans="1:16" x14ac:dyDescent="0.25">
      <c r="A114" s="552"/>
      <c r="B114" s="580"/>
      <c r="C114" s="1246" t="s">
        <v>1982</v>
      </c>
      <c r="D114" s="1246"/>
      <c r="E114" s="1246"/>
      <c r="F114" s="1246"/>
      <c r="G114" s="1246"/>
      <c r="H114" s="1246"/>
      <c r="I114" s="1246"/>
      <c r="J114" s="1246"/>
      <c r="K114" s="1246"/>
      <c r="L114" s="1246"/>
      <c r="M114" s="1246"/>
      <c r="N114" s="1246"/>
      <c r="O114" s="1246"/>
      <c r="P114" s="581"/>
    </row>
    <row r="115" spans="1:16" x14ac:dyDescent="0.25">
      <c r="A115" s="552"/>
      <c r="B115" s="553"/>
      <c r="C115" s="1243" t="s">
        <v>1249</v>
      </c>
      <c r="D115" s="1243"/>
      <c r="E115" s="1243"/>
      <c r="F115" s="1243"/>
      <c r="G115" s="1243"/>
      <c r="H115" s="1243"/>
      <c r="I115" s="1243"/>
      <c r="J115" s="1243"/>
      <c r="K115" s="1243"/>
      <c r="L115" s="1243"/>
      <c r="M115" s="1243"/>
      <c r="N115" s="1243"/>
      <c r="O115" s="1243"/>
      <c r="P115" s="582">
        <v>192637.75</v>
      </c>
    </row>
    <row r="116" spans="1:16" x14ac:dyDescent="0.25">
      <c r="A116" s="552"/>
      <c r="B116" s="553"/>
      <c r="C116" s="1243" t="s">
        <v>1250</v>
      </c>
      <c r="D116" s="1243"/>
      <c r="E116" s="1243"/>
      <c r="F116" s="1243"/>
      <c r="G116" s="1243"/>
      <c r="H116" s="1243"/>
      <c r="I116" s="1243"/>
      <c r="J116" s="1243"/>
      <c r="K116" s="1243"/>
      <c r="L116" s="1243"/>
      <c r="M116" s="1243"/>
      <c r="N116" s="1243"/>
      <c r="O116" s="1243"/>
      <c r="P116" s="583"/>
    </row>
    <row r="117" spans="1:16" x14ac:dyDescent="0.25">
      <c r="A117" s="552"/>
      <c r="B117" s="553"/>
      <c r="C117" s="1243" t="s">
        <v>1251</v>
      </c>
      <c r="D117" s="1243"/>
      <c r="E117" s="1243"/>
      <c r="F117" s="1243"/>
      <c r="G117" s="1243"/>
      <c r="H117" s="1243"/>
      <c r="I117" s="1243"/>
      <c r="J117" s="1243"/>
      <c r="K117" s="1243"/>
      <c r="L117" s="1243"/>
      <c r="M117" s="1243"/>
      <c r="N117" s="1243"/>
      <c r="O117" s="1243"/>
      <c r="P117" s="582">
        <v>21030.17</v>
      </c>
    </row>
    <row r="118" spans="1:16" x14ac:dyDescent="0.25">
      <c r="A118" s="552"/>
      <c r="B118" s="553"/>
      <c r="C118" s="1243" t="s">
        <v>1252</v>
      </c>
      <c r="D118" s="1243"/>
      <c r="E118" s="1243"/>
      <c r="F118" s="1243"/>
      <c r="G118" s="1243"/>
      <c r="H118" s="1243"/>
      <c r="I118" s="1243"/>
      <c r="J118" s="1243"/>
      <c r="K118" s="1243"/>
      <c r="L118" s="1243"/>
      <c r="M118" s="1243"/>
      <c r="N118" s="1243"/>
      <c r="O118" s="1243"/>
      <c r="P118" s="582">
        <v>18854.14</v>
      </c>
    </row>
    <row r="119" spans="1:16" x14ac:dyDescent="0.25">
      <c r="A119" s="552"/>
      <c r="B119" s="553"/>
      <c r="C119" s="1243" t="s">
        <v>1253</v>
      </c>
      <c r="D119" s="1243"/>
      <c r="E119" s="1243"/>
      <c r="F119" s="1243"/>
      <c r="G119" s="1243"/>
      <c r="H119" s="1243"/>
      <c r="I119" s="1243"/>
      <c r="J119" s="1243"/>
      <c r="K119" s="1243"/>
      <c r="L119" s="1243"/>
      <c r="M119" s="1243"/>
      <c r="N119" s="1243"/>
      <c r="O119" s="1243"/>
      <c r="P119" s="582">
        <v>5977.1</v>
      </c>
    </row>
    <row r="120" spans="1:16" x14ac:dyDescent="0.25">
      <c r="A120" s="552"/>
      <c r="B120" s="553"/>
      <c r="C120" s="1243" t="s">
        <v>1254</v>
      </c>
      <c r="D120" s="1243"/>
      <c r="E120" s="1243"/>
      <c r="F120" s="1243"/>
      <c r="G120" s="1243"/>
      <c r="H120" s="1243"/>
      <c r="I120" s="1243"/>
      <c r="J120" s="1243"/>
      <c r="K120" s="1243"/>
      <c r="L120" s="1243"/>
      <c r="M120" s="1243"/>
      <c r="N120" s="1243"/>
      <c r="O120" s="1243"/>
      <c r="P120" s="582">
        <v>76258.039999999994</v>
      </c>
    </row>
    <row r="121" spans="1:16" x14ac:dyDescent="0.25">
      <c r="A121" s="552"/>
      <c r="B121" s="553"/>
      <c r="C121" s="1243" t="s">
        <v>1255</v>
      </c>
      <c r="D121" s="1243"/>
      <c r="E121" s="1243"/>
      <c r="F121" s="1243"/>
      <c r="G121" s="1243"/>
      <c r="H121" s="1243"/>
      <c r="I121" s="1243"/>
      <c r="J121" s="1243"/>
      <c r="K121" s="1243"/>
      <c r="L121" s="1243"/>
      <c r="M121" s="1243"/>
      <c r="N121" s="1243"/>
      <c r="O121" s="1243"/>
      <c r="P121" s="582">
        <v>70518.3</v>
      </c>
    </row>
    <row r="122" spans="1:16" x14ac:dyDescent="0.25">
      <c r="A122" s="552"/>
      <c r="B122" s="553"/>
      <c r="C122" s="1243" t="s">
        <v>1256</v>
      </c>
      <c r="D122" s="1243"/>
      <c r="E122" s="1243"/>
      <c r="F122" s="1243"/>
      <c r="G122" s="1243"/>
      <c r="H122" s="1243"/>
      <c r="I122" s="1243"/>
      <c r="J122" s="1243"/>
      <c r="K122" s="1243"/>
      <c r="L122" s="1243"/>
      <c r="M122" s="1243"/>
      <c r="N122" s="1243"/>
      <c r="O122" s="1243"/>
      <c r="P122" s="582">
        <v>237832.05</v>
      </c>
    </row>
    <row r="123" spans="1:16" x14ac:dyDescent="0.25">
      <c r="A123" s="552"/>
      <c r="B123" s="553"/>
      <c r="C123" s="1243" t="s">
        <v>1257</v>
      </c>
      <c r="D123" s="1243"/>
      <c r="E123" s="1243"/>
      <c r="F123" s="1243"/>
      <c r="G123" s="1243"/>
      <c r="H123" s="1243"/>
      <c r="I123" s="1243"/>
      <c r="J123" s="1243"/>
      <c r="K123" s="1243"/>
      <c r="L123" s="1243"/>
      <c r="M123" s="1243"/>
      <c r="N123" s="1243"/>
      <c r="O123" s="1243"/>
      <c r="P123" s="582">
        <v>167313.75</v>
      </c>
    </row>
    <row r="124" spans="1:16" x14ac:dyDescent="0.25">
      <c r="A124" s="552"/>
      <c r="B124" s="553"/>
      <c r="C124" s="1243" t="s">
        <v>1258</v>
      </c>
      <c r="D124" s="1243"/>
      <c r="E124" s="1243"/>
      <c r="F124" s="1243"/>
      <c r="G124" s="1243"/>
      <c r="H124" s="1243"/>
      <c r="I124" s="1243"/>
      <c r="J124" s="1243"/>
      <c r="K124" s="1243"/>
      <c r="L124" s="1243"/>
      <c r="M124" s="1243"/>
      <c r="N124" s="1243"/>
      <c r="O124" s="1243"/>
      <c r="P124" s="583"/>
    </row>
    <row r="125" spans="1:16" x14ac:dyDescent="0.25">
      <c r="A125" s="552"/>
      <c r="B125" s="553"/>
      <c r="C125" s="1243" t="s">
        <v>1259</v>
      </c>
      <c r="D125" s="1243"/>
      <c r="E125" s="1243"/>
      <c r="F125" s="1243"/>
      <c r="G125" s="1243"/>
      <c r="H125" s="1243"/>
      <c r="I125" s="1243"/>
      <c r="J125" s="1243"/>
      <c r="K125" s="1243"/>
      <c r="L125" s="1243"/>
      <c r="M125" s="1243"/>
      <c r="N125" s="1243"/>
      <c r="O125" s="1243"/>
      <c r="P125" s="582">
        <v>21030.17</v>
      </c>
    </row>
    <row r="126" spans="1:16" x14ac:dyDescent="0.25">
      <c r="A126" s="552"/>
      <c r="B126" s="553"/>
      <c r="C126" s="1243" t="s">
        <v>1260</v>
      </c>
      <c r="D126" s="1243"/>
      <c r="E126" s="1243"/>
      <c r="F126" s="1243"/>
      <c r="G126" s="1243"/>
      <c r="H126" s="1243"/>
      <c r="I126" s="1243"/>
      <c r="J126" s="1243"/>
      <c r="K126" s="1243"/>
      <c r="L126" s="1243"/>
      <c r="M126" s="1243"/>
      <c r="N126" s="1243"/>
      <c r="O126" s="1243"/>
      <c r="P126" s="582">
        <v>18854.14</v>
      </c>
    </row>
    <row r="127" spans="1:16" x14ac:dyDescent="0.25">
      <c r="A127" s="552"/>
      <c r="B127" s="553"/>
      <c r="C127" s="1243" t="s">
        <v>1261</v>
      </c>
      <c r="D127" s="1243"/>
      <c r="E127" s="1243"/>
      <c r="F127" s="1243"/>
      <c r="G127" s="1243"/>
      <c r="H127" s="1243"/>
      <c r="I127" s="1243"/>
      <c r="J127" s="1243"/>
      <c r="K127" s="1243"/>
      <c r="L127" s="1243"/>
      <c r="M127" s="1243"/>
      <c r="N127" s="1243"/>
      <c r="O127" s="1243"/>
      <c r="P127" s="582">
        <v>5977.1</v>
      </c>
    </row>
    <row r="128" spans="1:16" x14ac:dyDescent="0.25">
      <c r="A128" s="552"/>
      <c r="B128" s="553"/>
      <c r="C128" s="1243" t="s">
        <v>1262</v>
      </c>
      <c r="D128" s="1243"/>
      <c r="E128" s="1243"/>
      <c r="F128" s="1243"/>
      <c r="G128" s="1243"/>
      <c r="H128" s="1243"/>
      <c r="I128" s="1243"/>
      <c r="J128" s="1243"/>
      <c r="K128" s="1243"/>
      <c r="L128" s="1243"/>
      <c r="M128" s="1243"/>
      <c r="N128" s="1243"/>
      <c r="O128" s="1243"/>
      <c r="P128" s="582">
        <v>76258.039999999994</v>
      </c>
    </row>
    <row r="129" spans="1:16" x14ac:dyDescent="0.25">
      <c r="A129" s="552"/>
      <c r="B129" s="553"/>
      <c r="C129" s="1243" t="s">
        <v>1263</v>
      </c>
      <c r="D129" s="1243"/>
      <c r="E129" s="1243"/>
      <c r="F129" s="1243"/>
      <c r="G129" s="1243"/>
      <c r="H129" s="1243"/>
      <c r="I129" s="1243"/>
      <c r="J129" s="1243"/>
      <c r="K129" s="1243"/>
      <c r="L129" s="1243"/>
      <c r="M129" s="1243"/>
      <c r="N129" s="1243"/>
      <c r="O129" s="1243"/>
      <c r="P129" s="582">
        <v>28325.64</v>
      </c>
    </row>
    <row r="130" spans="1:16" x14ac:dyDescent="0.25">
      <c r="A130" s="552"/>
      <c r="B130" s="553"/>
      <c r="C130" s="1243" t="s">
        <v>1264</v>
      </c>
      <c r="D130" s="1243"/>
      <c r="E130" s="1243"/>
      <c r="F130" s="1243"/>
      <c r="G130" s="1243"/>
      <c r="H130" s="1243"/>
      <c r="I130" s="1243"/>
      <c r="J130" s="1243"/>
      <c r="K130" s="1243"/>
      <c r="L130" s="1243"/>
      <c r="M130" s="1243"/>
      <c r="N130" s="1243"/>
      <c r="O130" s="1243"/>
      <c r="P130" s="582">
        <v>16868.66</v>
      </c>
    </row>
    <row r="131" spans="1:16" x14ac:dyDescent="0.25">
      <c r="A131" s="552"/>
      <c r="B131" s="553"/>
      <c r="C131" s="1243" t="s">
        <v>1265</v>
      </c>
      <c r="D131" s="1243"/>
      <c r="E131" s="1243"/>
      <c r="F131" s="1243"/>
      <c r="G131" s="1243"/>
      <c r="H131" s="1243"/>
      <c r="I131" s="1243"/>
      <c r="J131" s="1243"/>
      <c r="K131" s="1243"/>
      <c r="L131" s="1243"/>
      <c r="M131" s="1243"/>
      <c r="N131" s="1243"/>
      <c r="O131" s="1243"/>
      <c r="P131" s="582">
        <v>70518.3</v>
      </c>
    </row>
    <row r="132" spans="1:16" x14ac:dyDescent="0.25">
      <c r="A132" s="552"/>
      <c r="B132" s="553"/>
      <c r="C132" s="1243" t="s">
        <v>1266</v>
      </c>
      <c r="D132" s="1243"/>
      <c r="E132" s="1243"/>
      <c r="F132" s="1243"/>
      <c r="G132" s="1243"/>
      <c r="H132" s="1243"/>
      <c r="I132" s="1243"/>
      <c r="J132" s="1243"/>
      <c r="K132" s="1243"/>
      <c r="L132" s="1243"/>
      <c r="M132" s="1243"/>
      <c r="N132" s="1243"/>
      <c r="O132" s="1243"/>
      <c r="P132" s="582">
        <v>27007.27</v>
      </c>
    </row>
    <row r="133" spans="1:16" x14ac:dyDescent="0.25">
      <c r="A133" s="552"/>
      <c r="B133" s="553"/>
      <c r="C133" s="1243" t="s">
        <v>1267</v>
      </c>
      <c r="D133" s="1243"/>
      <c r="E133" s="1243"/>
      <c r="F133" s="1243"/>
      <c r="G133" s="1243"/>
      <c r="H133" s="1243"/>
      <c r="I133" s="1243"/>
      <c r="J133" s="1243"/>
      <c r="K133" s="1243"/>
      <c r="L133" s="1243"/>
      <c r="M133" s="1243"/>
      <c r="N133" s="1243"/>
      <c r="O133" s="1243"/>
      <c r="P133" s="582">
        <v>28325.64</v>
      </c>
    </row>
    <row r="134" spans="1:16" x14ac:dyDescent="0.25">
      <c r="A134" s="552"/>
      <c r="B134" s="553"/>
      <c r="C134" s="1243" t="s">
        <v>1268</v>
      </c>
      <c r="D134" s="1243"/>
      <c r="E134" s="1243"/>
      <c r="F134" s="1243"/>
      <c r="G134" s="1243"/>
      <c r="H134" s="1243"/>
      <c r="I134" s="1243"/>
      <c r="J134" s="1243"/>
      <c r="K134" s="1243"/>
      <c r="L134" s="1243"/>
      <c r="M134" s="1243"/>
      <c r="N134" s="1243"/>
      <c r="O134" s="1243"/>
      <c r="P134" s="582">
        <v>16868.66</v>
      </c>
    </row>
    <row r="135" spans="1:16" x14ac:dyDescent="0.25">
      <c r="A135" s="552"/>
      <c r="B135" s="580"/>
      <c r="C135" s="1246" t="s">
        <v>1983</v>
      </c>
      <c r="D135" s="1246"/>
      <c r="E135" s="1246"/>
      <c r="F135" s="1246"/>
      <c r="G135" s="1246"/>
      <c r="H135" s="1246"/>
      <c r="I135" s="1246"/>
      <c r="J135" s="1246"/>
      <c r="K135" s="1246"/>
      <c r="L135" s="1246"/>
      <c r="M135" s="1246"/>
      <c r="N135" s="1246"/>
      <c r="O135" s="1246"/>
      <c r="P135" s="584">
        <v>237832.05</v>
      </c>
    </row>
    <row r="136" spans="1:16" x14ac:dyDescent="0.25">
      <c r="A136" s="552"/>
      <c r="B136" s="553"/>
      <c r="C136" s="1243" t="s">
        <v>1270</v>
      </c>
      <c r="D136" s="1243"/>
      <c r="E136" s="1243"/>
      <c r="F136" s="1243"/>
      <c r="G136" s="1243"/>
      <c r="H136" s="1243"/>
      <c r="I136" s="1243"/>
      <c r="J136" s="1243"/>
      <c r="K136" s="1243"/>
      <c r="L136" s="1243"/>
      <c r="M136" s="1243"/>
      <c r="N136" s="1243"/>
      <c r="O136" s="1243"/>
      <c r="P136" s="583"/>
    </row>
    <row r="137" spans="1:16" x14ac:dyDescent="0.25">
      <c r="A137" s="552"/>
      <c r="B137" s="553"/>
      <c r="C137" s="1243" t="s">
        <v>1271</v>
      </c>
      <c r="D137" s="1243"/>
      <c r="E137" s="1243"/>
      <c r="F137" s="1243"/>
      <c r="G137" s="1243"/>
      <c r="H137" s="1243"/>
      <c r="I137" s="1243"/>
      <c r="J137" s="1243"/>
      <c r="K137" s="585" t="s">
        <v>1984</v>
      </c>
      <c r="L137" s="586"/>
      <c r="M137" s="586"/>
      <c r="O137" s="586"/>
      <c r="P137" s="587"/>
    </row>
    <row r="138" spans="1:16" x14ac:dyDescent="0.25">
      <c r="A138" s="552"/>
      <c r="B138" s="553"/>
      <c r="C138" s="1243" t="s">
        <v>1273</v>
      </c>
      <c r="D138" s="1243"/>
      <c r="E138" s="1243"/>
      <c r="F138" s="1243"/>
      <c r="G138" s="1243"/>
      <c r="H138" s="1243"/>
      <c r="I138" s="1243"/>
      <c r="J138" s="1243"/>
      <c r="K138" s="585" t="s">
        <v>1985</v>
      </c>
      <c r="L138" s="586"/>
      <c r="M138" s="586"/>
      <c r="O138" s="586"/>
      <c r="P138" s="587"/>
    </row>
    <row r="139" spans="1:16" x14ac:dyDescent="0.25">
      <c r="A139" s="1251" t="s">
        <v>1986</v>
      </c>
      <c r="B139" s="1252"/>
      <c r="C139" s="1252"/>
      <c r="D139" s="1252"/>
      <c r="E139" s="1252"/>
      <c r="F139" s="1252"/>
      <c r="G139" s="1252"/>
      <c r="H139" s="1252"/>
      <c r="I139" s="1252"/>
      <c r="J139" s="1252"/>
      <c r="K139" s="1252"/>
      <c r="L139" s="1252"/>
      <c r="M139" s="1252"/>
      <c r="N139" s="1252"/>
      <c r="O139" s="1252"/>
      <c r="P139" s="1253"/>
    </row>
    <row r="140" spans="1:16" x14ac:dyDescent="0.25">
      <c r="A140" s="514" t="s">
        <v>54</v>
      </c>
      <c r="B140" s="515" t="s">
        <v>1987</v>
      </c>
      <c r="C140" s="1249" t="s">
        <v>1988</v>
      </c>
      <c r="D140" s="1249"/>
      <c r="E140" s="1249"/>
      <c r="F140" s="1249"/>
      <c r="G140" s="1249"/>
      <c r="H140" s="516" t="s">
        <v>1390</v>
      </c>
      <c r="I140" s="517">
        <v>0.27104</v>
      </c>
      <c r="J140" s="518">
        <v>1</v>
      </c>
      <c r="K140" s="590">
        <v>0.27104</v>
      </c>
      <c r="L140" s="520"/>
      <c r="M140" s="517"/>
      <c r="N140" s="521"/>
      <c r="O140" s="517"/>
      <c r="P140" s="522"/>
    </row>
    <row r="141" spans="1:16" x14ac:dyDescent="0.25">
      <c r="A141" s="523"/>
      <c r="B141" s="524" t="s">
        <v>23</v>
      </c>
      <c r="C141" s="1247" t="s">
        <v>1203</v>
      </c>
      <c r="D141" s="1247"/>
      <c r="E141" s="1247"/>
      <c r="F141" s="1247"/>
      <c r="G141" s="1247"/>
      <c r="H141" s="525" t="s">
        <v>1148</v>
      </c>
      <c r="I141" s="526"/>
      <c r="J141" s="526"/>
      <c r="K141" s="535">
        <v>36.590400000000002</v>
      </c>
      <c r="L141" s="528"/>
      <c r="M141" s="526"/>
      <c r="N141" s="528"/>
      <c r="O141" s="526"/>
      <c r="P141" s="529">
        <v>9684.3799999999992</v>
      </c>
    </row>
    <row r="142" spans="1:16" x14ac:dyDescent="0.25">
      <c r="A142" s="530"/>
      <c r="B142" s="524" t="s">
        <v>1989</v>
      </c>
      <c r="C142" s="1247" t="s">
        <v>1990</v>
      </c>
      <c r="D142" s="1247"/>
      <c r="E142" s="1247"/>
      <c r="F142" s="1247"/>
      <c r="G142" s="1247"/>
      <c r="H142" s="525" t="s">
        <v>1148</v>
      </c>
      <c r="I142" s="543">
        <v>135</v>
      </c>
      <c r="J142" s="526"/>
      <c r="K142" s="535">
        <v>36.590400000000002</v>
      </c>
      <c r="L142" s="532"/>
      <c r="M142" s="533"/>
      <c r="N142" s="534">
        <v>264.67</v>
      </c>
      <c r="O142" s="526"/>
      <c r="P142" s="529">
        <v>9684.3799999999992</v>
      </c>
    </row>
    <row r="143" spans="1:16" x14ac:dyDescent="0.25">
      <c r="A143" s="523"/>
      <c r="B143" s="524" t="s">
        <v>28</v>
      </c>
      <c r="C143" s="1247" t="s">
        <v>132</v>
      </c>
      <c r="D143" s="1247"/>
      <c r="E143" s="1247"/>
      <c r="F143" s="1247"/>
      <c r="G143" s="1247"/>
      <c r="H143" s="525"/>
      <c r="I143" s="526"/>
      <c r="J143" s="526"/>
      <c r="K143" s="526"/>
      <c r="L143" s="528"/>
      <c r="M143" s="526"/>
      <c r="N143" s="528"/>
      <c r="O143" s="526"/>
      <c r="P143" s="529">
        <v>4494.38</v>
      </c>
    </row>
    <row r="144" spans="1:16" x14ac:dyDescent="0.25">
      <c r="A144" s="523"/>
      <c r="B144" s="524"/>
      <c r="C144" s="1247" t="s">
        <v>1147</v>
      </c>
      <c r="D144" s="1247"/>
      <c r="E144" s="1247"/>
      <c r="F144" s="1247"/>
      <c r="G144" s="1247"/>
      <c r="H144" s="525" t="s">
        <v>1148</v>
      </c>
      <c r="I144" s="526"/>
      <c r="J144" s="526"/>
      <c r="K144" s="569">
        <v>4.9112448000000004</v>
      </c>
      <c r="L144" s="528"/>
      <c r="M144" s="526"/>
      <c r="N144" s="528"/>
      <c r="O144" s="526"/>
      <c r="P144" s="529">
        <v>2142.9699999999998</v>
      </c>
    </row>
    <row r="145" spans="1:16" x14ac:dyDescent="0.25">
      <c r="A145" s="530"/>
      <c r="B145" s="524" t="s">
        <v>1991</v>
      </c>
      <c r="C145" s="1247" t="s">
        <v>1992</v>
      </c>
      <c r="D145" s="1247"/>
      <c r="E145" s="1247"/>
      <c r="F145" s="1247"/>
      <c r="G145" s="1247"/>
      <c r="H145" s="525" t="s">
        <v>1151</v>
      </c>
      <c r="I145" s="543">
        <v>18</v>
      </c>
      <c r="J145" s="526"/>
      <c r="K145" s="537">
        <v>4.8787200000000004</v>
      </c>
      <c r="L145" s="532"/>
      <c r="M145" s="533"/>
      <c r="N145" s="534">
        <v>913.67</v>
      </c>
      <c r="O145" s="526"/>
      <c r="P145" s="529">
        <v>4457.54</v>
      </c>
    </row>
    <row r="146" spans="1:16" x14ac:dyDescent="0.25">
      <c r="A146" s="540"/>
      <c r="B146" s="524" t="s">
        <v>1152</v>
      </c>
      <c r="C146" s="1247" t="s">
        <v>1153</v>
      </c>
      <c r="D146" s="1247"/>
      <c r="E146" s="1247"/>
      <c r="F146" s="1247"/>
      <c r="G146" s="1247"/>
      <c r="H146" s="525" t="s">
        <v>1148</v>
      </c>
      <c r="I146" s="543">
        <v>18</v>
      </c>
      <c r="J146" s="526"/>
      <c r="K146" s="537">
        <v>4.8787200000000004</v>
      </c>
      <c r="L146" s="528"/>
      <c r="M146" s="526"/>
      <c r="N146" s="541">
        <v>437.08</v>
      </c>
      <c r="O146" s="526"/>
      <c r="P146" s="529">
        <v>2132.39</v>
      </c>
    </row>
    <row r="147" spans="1:16" x14ac:dyDescent="0.25">
      <c r="A147" s="530"/>
      <c r="B147" s="524" t="s">
        <v>1993</v>
      </c>
      <c r="C147" s="1247" t="s">
        <v>1994</v>
      </c>
      <c r="D147" s="1247"/>
      <c r="E147" s="1247"/>
      <c r="F147" s="1247"/>
      <c r="G147" s="1247"/>
      <c r="H147" s="525" t="s">
        <v>1151</v>
      </c>
      <c r="I147" s="536">
        <v>5.93</v>
      </c>
      <c r="J147" s="526"/>
      <c r="K147" s="569">
        <v>1.6072671999999999</v>
      </c>
      <c r="L147" s="538">
        <v>8.5399999999999991</v>
      </c>
      <c r="M147" s="539">
        <v>1.28</v>
      </c>
      <c r="N147" s="534">
        <v>10.93</v>
      </c>
      <c r="O147" s="526"/>
      <c r="P147" s="529">
        <v>17.57</v>
      </c>
    </row>
    <row r="148" spans="1:16" x14ac:dyDescent="0.25">
      <c r="A148" s="530"/>
      <c r="B148" s="524" t="s">
        <v>1445</v>
      </c>
      <c r="C148" s="1247" t="s">
        <v>1446</v>
      </c>
      <c r="D148" s="1247"/>
      <c r="E148" s="1247"/>
      <c r="F148" s="1247"/>
      <c r="G148" s="1247"/>
      <c r="H148" s="525" t="s">
        <v>1151</v>
      </c>
      <c r="I148" s="536">
        <v>0.12</v>
      </c>
      <c r="J148" s="526"/>
      <c r="K148" s="569">
        <v>3.25248E-2</v>
      </c>
      <c r="L148" s="538">
        <v>477.92</v>
      </c>
      <c r="M148" s="539">
        <v>1.24</v>
      </c>
      <c r="N148" s="534">
        <v>592.62</v>
      </c>
      <c r="O148" s="526"/>
      <c r="P148" s="529">
        <v>19.27</v>
      </c>
    </row>
    <row r="149" spans="1:16" x14ac:dyDescent="0.25">
      <c r="A149" s="540"/>
      <c r="B149" s="524" t="s">
        <v>1208</v>
      </c>
      <c r="C149" s="1247" t="s">
        <v>1209</v>
      </c>
      <c r="D149" s="1247"/>
      <c r="E149" s="1247"/>
      <c r="F149" s="1247"/>
      <c r="G149" s="1247"/>
      <c r="H149" s="525" t="s">
        <v>1148</v>
      </c>
      <c r="I149" s="536">
        <v>0.12</v>
      </c>
      <c r="J149" s="526"/>
      <c r="K149" s="569">
        <v>3.25248E-2</v>
      </c>
      <c r="L149" s="528"/>
      <c r="M149" s="526"/>
      <c r="N149" s="541">
        <v>325.38</v>
      </c>
      <c r="O149" s="526"/>
      <c r="P149" s="573">
        <v>10.58</v>
      </c>
    </row>
    <row r="150" spans="1:16" x14ac:dyDescent="0.25">
      <c r="A150" s="523"/>
      <c r="B150" s="524" t="s">
        <v>36</v>
      </c>
      <c r="C150" s="1247" t="s">
        <v>134</v>
      </c>
      <c r="D150" s="1247"/>
      <c r="E150" s="1247"/>
      <c r="F150" s="1247"/>
      <c r="G150" s="1247"/>
      <c r="H150" s="525"/>
      <c r="I150" s="526"/>
      <c r="J150" s="526"/>
      <c r="K150" s="526"/>
      <c r="L150" s="528"/>
      <c r="M150" s="526"/>
      <c r="N150" s="528"/>
      <c r="O150" s="526"/>
      <c r="P150" s="529">
        <v>1004.2</v>
      </c>
    </row>
    <row r="151" spans="1:16" x14ac:dyDescent="0.25">
      <c r="A151" s="530"/>
      <c r="B151" s="524" t="s">
        <v>1210</v>
      </c>
      <c r="C151" s="1247" t="s">
        <v>1211</v>
      </c>
      <c r="D151" s="1247"/>
      <c r="E151" s="1247"/>
      <c r="F151" s="1247"/>
      <c r="G151" s="1247"/>
      <c r="H151" s="525" t="s">
        <v>1212</v>
      </c>
      <c r="I151" s="536">
        <v>1.75</v>
      </c>
      <c r="J151" s="526"/>
      <c r="K151" s="537">
        <v>0.47432000000000002</v>
      </c>
      <c r="L151" s="538">
        <v>35.71</v>
      </c>
      <c r="M151" s="539">
        <v>0.28000000000000003</v>
      </c>
      <c r="N151" s="534">
        <v>10</v>
      </c>
      <c r="O151" s="526"/>
      <c r="P151" s="529">
        <v>4.74</v>
      </c>
    </row>
    <row r="152" spans="1:16" x14ac:dyDescent="0.25">
      <c r="A152" s="530"/>
      <c r="B152" s="524" t="s">
        <v>1995</v>
      </c>
      <c r="C152" s="1247" t="s">
        <v>1996</v>
      </c>
      <c r="D152" s="1247"/>
      <c r="E152" s="1247"/>
      <c r="F152" s="1247"/>
      <c r="G152" s="1247"/>
      <c r="H152" s="525" t="s">
        <v>1554</v>
      </c>
      <c r="I152" s="543">
        <v>250</v>
      </c>
      <c r="J152" s="526"/>
      <c r="K152" s="536">
        <v>67.760000000000005</v>
      </c>
      <c r="L152" s="538">
        <v>12.83</v>
      </c>
      <c r="M152" s="539">
        <v>1.1499999999999999</v>
      </c>
      <c r="N152" s="534">
        <v>14.75</v>
      </c>
      <c r="O152" s="526"/>
      <c r="P152" s="529">
        <v>999.46</v>
      </c>
    </row>
    <row r="153" spans="1:16" x14ac:dyDescent="0.25">
      <c r="A153" s="544" t="s">
        <v>1239</v>
      </c>
      <c r="B153" s="545" t="s">
        <v>1997</v>
      </c>
      <c r="C153" s="1250" t="s">
        <v>1998</v>
      </c>
      <c r="D153" s="1250"/>
      <c r="E153" s="1250"/>
      <c r="F153" s="1250"/>
      <c r="G153" s="1250"/>
      <c r="H153" s="546" t="s">
        <v>1212</v>
      </c>
      <c r="I153" s="547">
        <v>102</v>
      </c>
      <c r="J153" s="548"/>
      <c r="K153" s="591">
        <v>27.646080000000001</v>
      </c>
      <c r="L153" s="550"/>
      <c r="M153" s="548"/>
      <c r="N153" s="550"/>
      <c r="O153" s="548"/>
      <c r="P153" s="551"/>
    </row>
    <row r="154" spans="1:16" x14ac:dyDescent="0.25">
      <c r="A154" s="552"/>
      <c r="B154" s="553"/>
      <c r="C154" s="1248" t="s">
        <v>1154</v>
      </c>
      <c r="D154" s="1248"/>
      <c r="E154" s="1248"/>
      <c r="F154" s="1248"/>
      <c r="G154" s="1248"/>
      <c r="H154" s="516"/>
      <c r="I154" s="517"/>
      <c r="J154" s="517"/>
      <c r="K154" s="517"/>
      <c r="L154" s="520"/>
      <c r="M154" s="517"/>
      <c r="N154" s="554"/>
      <c r="O154" s="517"/>
      <c r="P154" s="555">
        <v>17325.93</v>
      </c>
    </row>
    <row r="155" spans="1:16" x14ac:dyDescent="0.25">
      <c r="A155" s="540"/>
      <c r="B155" s="524"/>
      <c r="C155" s="1247" t="s">
        <v>1155</v>
      </c>
      <c r="D155" s="1247"/>
      <c r="E155" s="1247"/>
      <c r="F155" s="1247"/>
      <c r="G155" s="1247"/>
      <c r="H155" s="525"/>
      <c r="I155" s="526"/>
      <c r="J155" s="526"/>
      <c r="K155" s="526"/>
      <c r="L155" s="528"/>
      <c r="M155" s="526"/>
      <c r="N155" s="528"/>
      <c r="O155" s="526"/>
      <c r="P155" s="529">
        <v>11827.35</v>
      </c>
    </row>
    <row r="156" spans="1:16" x14ac:dyDescent="0.25">
      <c r="A156" s="540"/>
      <c r="B156" s="524" t="s">
        <v>1999</v>
      </c>
      <c r="C156" s="1247" t="s">
        <v>2000</v>
      </c>
      <c r="D156" s="1247"/>
      <c r="E156" s="1247"/>
      <c r="F156" s="1247"/>
      <c r="G156" s="1247"/>
      <c r="H156" s="525" t="s">
        <v>1158</v>
      </c>
      <c r="I156" s="543">
        <v>102</v>
      </c>
      <c r="J156" s="526"/>
      <c r="K156" s="543">
        <v>102</v>
      </c>
      <c r="L156" s="528"/>
      <c r="M156" s="526"/>
      <c r="N156" s="528"/>
      <c r="O156" s="526"/>
      <c r="P156" s="529">
        <v>12063.9</v>
      </c>
    </row>
    <row r="157" spans="1:16" x14ac:dyDescent="0.25">
      <c r="A157" s="540"/>
      <c r="B157" s="524" t="s">
        <v>2001</v>
      </c>
      <c r="C157" s="1247" t="s">
        <v>2002</v>
      </c>
      <c r="D157" s="1247"/>
      <c r="E157" s="1247"/>
      <c r="F157" s="1247"/>
      <c r="G157" s="1247"/>
      <c r="H157" s="525" t="s">
        <v>1158</v>
      </c>
      <c r="I157" s="543">
        <v>58</v>
      </c>
      <c r="J157" s="526"/>
      <c r="K157" s="543">
        <v>58</v>
      </c>
      <c r="L157" s="528"/>
      <c r="M157" s="526"/>
      <c r="N157" s="528"/>
      <c r="O157" s="526"/>
      <c r="P157" s="529">
        <v>6859.86</v>
      </c>
    </row>
    <row r="158" spans="1:16" x14ac:dyDescent="0.25">
      <c r="A158" s="556"/>
      <c r="B158" s="557"/>
      <c r="C158" s="1248" t="s">
        <v>1161</v>
      </c>
      <c r="D158" s="1248"/>
      <c r="E158" s="1248"/>
      <c r="F158" s="1248"/>
      <c r="G158" s="1248"/>
      <c r="H158" s="516"/>
      <c r="I158" s="517"/>
      <c r="J158" s="517"/>
      <c r="K158" s="517"/>
      <c r="L158" s="520"/>
      <c r="M158" s="517"/>
      <c r="N158" s="554">
        <v>133742.95000000001</v>
      </c>
      <c r="O158" s="517"/>
      <c r="P158" s="555">
        <v>36249.69</v>
      </c>
    </row>
    <row r="159" spans="1:16" x14ac:dyDescent="0.25">
      <c r="A159" s="558"/>
      <c r="B159" s="559"/>
      <c r="C159" s="559"/>
      <c r="D159" s="559"/>
      <c r="E159" s="559"/>
      <c r="F159" s="559"/>
      <c r="G159" s="559"/>
      <c r="H159" s="560"/>
      <c r="I159" s="561"/>
      <c r="J159" s="561"/>
      <c r="K159" s="561"/>
      <c r="L159" s="562"/>
      <c r="M159" s="561"/>
      <c r="N159" s="562"/>
      <c r="O159" s="561"/>
      <c r="P159" s="563"/>
    </row>
    <row r="160" spans="1:16" x14ac:dyDescent="0.25">
      <c r="A160" s="514" t="s">
        <v>61</v>
      </c>
      <c r="B160" s="515" t="s">
        <v>2003</v>
      </c>
      <c r="C160" s="1249" t="s">
        <v>2004</v>
      </c>
      <c r="D160" s="1249"/>
      <c r="E160" s="1249"/>
      <c r="F160" s="1249"/>
      <c r="G160" s="1249"/>
      <c r="H160" s="516" t="s">
        <v>1212</v>
      </c>
      <c r="I160" s="517">
        <v>27.646080000000001</v>
      </c>
      <c r="J160" s="518">
        <v>1</v>
      </c>
      <c r="K160" s="590">
        <v>27.646080000000001</v>
      </c>
      <c r="L160" s="554">
        <v>4470.66</v>
      </c>
      <c r="M160" s="570">
        <v>1.24</v>
      </c>
      <c r="N160" s="564">
        <v>5543.62</v>
      </c>
      <c r="O160" s="517"/>
      <c r="P160" s="555">
        <v>153259.35999999999</v>
      </c>
    </row>
    <row r="161" spans="1:16" x14ac:dyDescent="0.25">
      <c r="A161" s="556"/>
      <c r="B161" s="557"/>
      <c r="C161" s="1248" t="s">
        <v>1161</v>
      </c>
      <c r="D161" s="1248"/>
      <c r="E161" s="1248"/>
      <c r="F161" s="1248"/>
      <c r="G161" s="1248"/>
      <c r="H161" s="516"/>
      <c r="I161" s="517"/>
      <c r="J161" s="517"/>
      <c r="K161" s="517"/>
      <c r="L161" s="520"/>
      <c r="M161" s="517"/>
      <c r="N161" s="520"/>
      <c r="O161" s="517"/>
      <c r="P161" s="555">
        <v>153259.35999999999</v>
      </c>
    </row>
    <row r="162" spans="1:16" x14ac:dyDescent="0.25">
      <c r="A162" s="558"/>
      <c r="B162" s="559"/>
      <c r="C162" s="559"/>
      <c r="D162" s="559"/>
      <c r="E162" s="559"/>
      <c r="F162" s="559"/>
      <c r="G162" s="559"/>
      <c r="H162" s="560"/>
      <c r="I162" s="561"/>
      <c r="J162" s="561"/>
      <c r="K162" s="561"/>
      <c r="L162" s="562"/>
      <c r="M162" s="561"/>
      <c r="N162" s="562"/>
      <c r="O162" s="561"/>
      <c r="P162" s="563"/>
    </row>
    <row r="163" spans="1:16" x14ac:dyDescent="0.25">
      <c r="A163" s="514" t="s">
        <v>67</v>
      </c>
      <c r="B163" s="515" t="s">
        <v>2005</v>
      </c>
      <c r="C163" s="1249" t="s">
        <v>2006</v>
      </c>
      <c r="D163" s="1249"/>
      <c r="E163" s="1249"/>
      <c r="F163" s="1249"/>
      <c r="G163" s="1249"/>
      <c r="H163" s="516" t="s">
        <v>1232</v>
      </c>
      <c r="I163" s="517">
        <v>4.4800000000000004</v>
      </c>
      <c r="J163" s="518">
        <v>1</v>
      </c>
      <c r="K163" s="570">
        <v>4.4800000000000004</v>
      </c>
      <c r="L163" s="520"/>
      <c r="M163" s="517"/>
      <c r="N163" s="521"/>
      <c r="O163" s="517"/>
      <c r="P163" s="522"/>
    </row>
    <row r="164" spans="1:16" x14ac:dyDescent="0.25">
      <c r="A164" s="523"/>
      <c r="B164" s="524" t="s">
        <v>23</v>
      </c>
      <c r="C164" s="1247" t="s">
        <v>1203</v>
      </c>
      <c r="D164" s="1247"/>
      <c r="E164" s="1247"/>
      <c r="F164" s="1247"/>
      <c r="G164" s="1247"/>
      <c r="H164" s="525" t="s">
        <v>1148</v>
      </c>
      <c r="I164" s="526"/>
      <c r="J164" s="526"/>
      <c r="K164" s="535">
        <v>33.2864</v>
      </c>
      <c r="L164" s="528"/>
      <c r="M164" s="526"/>
      <c r="N164" s="528"/>
      <c r="O164" s="526"/>
      <c r="P164" s="529">
        <v>11800.69</v>
      </c>
    </row>
    <row r="165" spans="1:16" x14ac:dyDescent="0.25">
      <c r="A165" s="530"/>
      <c r="B165" s="524" t="s">
        <v>2007</v>
      </c>
      <c r="C165" s="1247" t="s">
        <v>2008</v>
      </c>
      <c r="D165" s="1247"/>
      <c r="E165" s="1247"/>
      <c r="F165" s="1247"/>
      <c r="G165" s="1247"/>
      <c r="H165" s="525" t="s">
        <v>1148</v>
      </c>
      <c r="I165" s="536">
        <v>7.43</v>
      </c>
      <c r="J165" s="526"/>
      <c r="K165" s="535">
        <v>33.2864</v>
      </c>
      <c r="L165" s="532"/>
      <c r="M165" s="533"/>
      <c r="N165" s="534">
        <v>354.52</v>
      </c>
      <c r="O165" s="526"/>
      <c r="P165" s="529">
        <v>11800.69</v>
      </c>
    </row>
    <row r="166" spans="1:16" x14ac:dyDescent="0.25">
      <c r="A166" s="523"/>
      <c r="B166" s="524" t="s">
        <v>28</v>
      </c>
      <c r="C166" s="1247" t="s">
        <v>132</v>
      </c>
      <c r="D166" s="1247"/>
      <c r="E166" s="1247"/>
      <c r="F166" s="1247"/>
      <c r="G166" s="1247"/>
      <c r="H166" s="525"/>
      <c r="I166" s="526"/>
      <c r="J166" s="526"/>
      <c r="K166" s="526"/>
      <c r="L166" s="528"/>
      <c r="M166" s="526"/>
      <c r="N166" s="528"/>
      <c r="O166" s="526"/>
      <c r="P166" s="573">
        <v>128.94999999999999</v>
      </c>
    </row>
    <row r="167" spans="1:16" x14ac:dyDescent="0.25">
      <c r="A167" s="523"/>
      <c r="B167" s="524"/>
      <c r="C167" s="1247" t="s">
        <v>1147</v>
      </c>
      <c r="D167" s="1247"/>
      <c r="E167" s="1247"/>
      <c r="F167" s="1247"/>
      <c r="G167" s="1247"/>
      <c r="H167" s="525" t="s">
        <v>1148</v>
      </c>
      <c r="I167" s="526"/>
      <c r="J167" s="526"/>
      <c r="K167" s="535">
        <v>8.9599999999999999E-2</v>
      </c>
      <c r="L167" s="528"/>
      <c r="M167" s="526"/>
      <c r="N167" s="528"/>
      <c r="O167" s="526"/>
      <c r="P167" s="573">
        <v>31.33</v>
      </c>
    </row>
    <row r="168" spans="1:16" x14ac:dyDescent="0.25">
      <c r="A168" s="530"/>
      <c r="B168" s="524" t="s">
        <v>2009</v>
      </c>
      <c r="C168" s="1247" t="s">
        <v>2010</v>
      </c>
      <c r="D168" s="1247"/>
      <c r="E168" s="1247"/>
      <c r="F168" s="1247"/>
      <c r="G168" s="1247"/>
      <c r="H168" s="525" t="s">
        <v>1151</v>
      </c>
      <c r="I168" s="536">
        <v>0.01</v>
      </c>
      <c r="J168" s="526"/>
      <c r="K168" s="535">
        <v>4.48E-2</v>
      </c>
      <c r="L168" s="538">
        <v>6.62</v>
      </c>
      <c r="M168" s="575">
        <v>1.3</v>
      </c>
      <c r="N168" s="534">
        <v>8.61</v>
      </c>
      <c r="O168" s="526"/>
      <c r="P168" s="529">
        <v>0.39</v>
      </c>
    </row>
    <row r="169" spans="1:16" x14ac:dyDescent="0.25">
      <c r="A169" s="530"/>
      <c r="B169" s="524" t="s">
        <v>1287</v>
      </c>
      <c r="C169" s="1247" t="s">
        <v>1288</v>
      </c>
      <c r="D169" s="1247"/>
      <c r="E169" s="1247"/>
      <c r="F169" s="1247"/>
      <c r="G169" s="1247"/>
      <c r="H169" s="525" t="s">
        <v>1151</v>
      </c>
      <c r="I169" s="536">
        <v>0.01</v>
      </c>
      <c r="J169" s="526"/>
      <c r="K169" s="535">
        <v>4.48E-2</v>
      </c>
      <c r="L169" s="532"/>
      <c r="M169" s="533"/>
      <c r="N169" s="534">
        <v>1610.79</v>
      </c>
      <c r="O169" s="526"/>
      <c r="P169" s="529">
        <v>72.16</v>
      </c>
    </row>
    <row r="170" spans="1:16" x14ac:dyDescent="0.25">
      <c r="A170" s="540"/>
      <c r="B170" s="524" t="s">
        <v>1191</v>
      </c>
      <c r="C170" s="1247" t="s">
        <v>1192</v>
      </c>
      <c r="D170" s="1247"/>
      <c r="E170" s="1247"/>
      <c r="F170" s="1247"/>
      <c r="G170" s="1247"/>
      <c r="H170" s="525" t="s">
        <v>1148</v>
      </c>
      <c r="I170" s="536">
        <v>0.01</v>
      </c>
      <c r="J170" s="526"/>
      <c r="K170" s="535">
        <v>4.48E-2</v>
      </c>
      <c r="L170" s="528"/>
      <c r="M170" s="526"/>
      <c r="N170" s="541">
        <v>373.94</v>
      </c>
      <c r="O170" s="526"/>
      <c r="P170" s="573">
        <v>16.75</v>
      </c>
    </row>
    <row r="171" spans="1:16" x14ac:dyDescent="0.25">
      <c r="A171" s="530"/>
      <c r="B171" s="524" t="s">
        <v>1445</v>
      </c>
      <c r="C171" s="1247" t="s">
        <v>1446</v>
      </c>
      <c r="D171" s="1247"/>
      <c r="E171" s="1247"/>
      <c r="F171" s="1247"/>
      <c r="G171" s="1247"/>
      <c r="H171" s="525" t="s">
        <v>1151</v>
      </c>
      <c r="I171" s="536">
        <v>0.01</v>
      </c>
      <c r="J171" s="526"/>
      <c r="K171" s="535">
        <v>4.48E-2</v>
      </c>
      <c r="L171" s="538">
        <v>477.92</v>
      </c>
      <c r="M171" s="539">
        <v>1.24</v>
      </c>
      <c r="N171" s="534">
        <v>592.62</v>
      </c>
      <c r="O171" s="526"/>
      <c r="P171" s="529">
        <v>26.55</v>
      </c>
    </row>
    <row r="172" spans="1:16" x14ac:dyDescent="0.25">
      <c r="A172" s="540"/>
      <c r="B172" s="524" t="s">
        <v>1208</v>
      </c>
      <c r="C172" s="1247" t="s">
        <v>1209</v>
      </c>
      <c r="D172" s="1247"/>
      <c r="E172" s="1247"/>
      <c r="F172" s="1247"/>
      <c r="G172" s="1247"/>
      <c r="H172" s="525" t="s">
        <v>1148</v>
      </c>
      <c r="I172" s="536">
        <v>0.01</v>
      </c>
      <c r="J172" s="526"/>
      <c r="K172" s="535">
        <v>4.48E-2</v>
      </c>
      <c r="L172" s="528"/>
      <c r="M172" s="526"/>
      <c r="N172" s="541">
        <v>325.38</v>
      </c>
      <c r="O172" s="526"/>
      <c r="P172" s="573">
        <v>14.58</v>
      </c>
    </row>
    <row r="173" spans="1:16" x14ac:dyDescent="0.25">
      <c r="A173" s="530"/>
      <c r="B173" s="524" t="s">
        <v>2011</v>
      </c>
      <c r="C173" s="1247" t="s">
        <v>2012</v>
      </c>
      <c r="D173" s="1247"/>
      <c r="E173" s="1247"/>
      <c r="F173" s="1247"/>
      <c r="G173" s="1247"/>
      <c r="H173" s="525" t="s">
        <v>1151</v>
      </c>
      <c r="I173" s="536">
        <v>1.1200000000000001</v>
      </c>
      <c r="J173" s="526"/>
      <c r="K173" s="535">
        <v>5.0175999999999998</v>
      </c>
      <c r="L173" s="532"/>
      <c r="M173" s="533"/>
      <c r="N173" s="534">
        <v>5.95</v>
      </c>
      <c r="O173" s="526"/>
      <c r="P173" s="529">
        <v>29.85</v>
      </c>
    </row>
    <row r="174" spans="1:16" x14ac:dyDescent="0.25">
      <c r="A174" s="523"/>
      <c r="B174" s="524" t="s">
        <v>36</v>
      </c>
      <c r="C174" s="1247" t="s">
        <v>134</v>
      </c>
      <c r="D174" s="1247"/>
      <c r="E174" s="1247"/>
      <c r="F174" s="1247"/>
      <c r="G174" s="1247"/>
      <c r="H174" s="525"/>
      <c r="I174" s="526"/>
      <c r="J174" s="526"/>
      <c r="K174" s="526"/>
      <c r="L174" s="528"/>
      <c r="M174" s="526"/>
      <c r="N174" s="528"/>
      <c r="O174" s="526"/>
      <c r="P174" s="529">
        <v>7424.91</v>
      </c>
    </row>
    <row r="175" spans="1:16" x14ac:dyDescent="0.25">
      <c r="A175" s="530"/>
      <c r="B175" s="524" t="s">
        <v>2013</v>
      </c>
      <c r="C175" s="1247" t="s">
        <v>2014</v>
      </c>
      <c r="D175" s="1247"/>
      <c r="E175" s="1247"/>
      <c r="F175" s="1247"/>
      <c r="G175" s="1247"/>
      <c r="H175" s="525" t="s">
        <v>1164</v>
      </c>
      <c r="I175" s="535">
        <v>5.4999999999999997E-3</v>
      </c>
      <c r="J175" s="526"/>
      <c r="K175" s="537">
        <v>2.4639999999999999E-2</v>
      </c>
      <c r="L175" s="542">
        <v>25319.13</v>
      </c>
      <c r="M175" s="539">
        <v>1.49</v>
      </c>
      <c r="N175" s="534">
        <v>37725.5</v>
      </c>
      <c r="O175" s="526"/>
      <c r="P175" s="529">
        <v>929.56</v>
      </c>
    </row>
    <row r="176" spans="1:16" x14ac:dyDescent="0.25">
      <c r="A176" s="530"/>
      <c r="B176" s="524" t="s">
        <v>2015</v>
      </c>
      <c r="C176" s="1247" t="s">
        <v>2016</v>
      </c>
      <c r="D176" s="1247"/>
      <c r="E176" s="1247"/>
      <c r="F176" s="1247"/>
      <c r="G176" s="1247"/>
      <c r="H176" s="525" t="s">
        <v>1244</v>
      </c>
      <c r="I176" s="531">
        <v>16.5</v>
      </c>
      <c r="J176" s="526"/>
      <c r="K176" s="536">
        <v>73.92</v>
      </c>
      <c r="L176" s="538">
        <v>60.6</v>
      </c>
      <c r="M176" s="539">
        <v>1.45</v>
      </c>
      <c r="N176" s="534">
        <v>87.87</v>
      </c>
      <c r="O176" s="526"/>
      <c r="P176" s="529">
        <v>6495.35</v>
      </c>
    </row>
    <row r="177" spans="1:16" x14ac:dyDescent="0.25">
      <c r="A177" s="552"/>
      <c r="B177" s="553"/>
      <c r="C177" s="1248" t="s">
        <v>1154</v>
      </c>
      <c r="D177" s="1248"/>
      <c r="E177" s="1248"/>
      <c r="F177" s="1248"/>
      <c r="G177" s="1248"/>
      <c r="H177" s="516"/>
      <c r="I177" s="517"/>
      <c r="J177" s="517"/>
      <c r="K177" s="517"/>
      <c r="L177" s="520"/>
      <c r="M177" s="517"/>
      <c r="N177" s="554"/>
      <c r="O177" s="517"/>
      <c r="P177" s="555">
        <v>19385.88</v>
      </c>
    </row>
    <row r="178" spans="1:16" x14ac:dyDescent="0.25">
      <c r="A178" s="540"/>
      <c r="B178" s="524"/>
      <c r="C178" s="1247" t="s">
        <v>1155</v>
      </c>
      <c r="D178" s="1247"/>
      <c r="E178" s="1247"/>
      <c r="F178" s="1247"/>
      <c r="G178" s="1247"/>
      <c r="H178" s="525"/>
      <c r="I178" s="526"/>
      <c r="J178" s="526"/>
      <c r="K178" s="526"/>
      <c r="L178" s="528"/>
      <c r="M178" s="526"/>
      <c r="N178" s="528"/>
      <c r="O178" s="526"/>
      <c r="P178" s="529">
        <v>11832.02</v>
      </c>
    </row>
    <row r="179" spans="1:16" x14ac:dyDescent="0.25">
      <c r="A179" s="540"/>
      <c r="B179" s="524" t="s">
        <v>2017</v>
      </c>
      <c r="C179" s="1247" t="s">
        <v>2018</v>
      </c>
      <c r="D179" s="1247"/>
      <c r="E179" s="1247"/>
      <c r="F179" s="1247"/>
      <c r="G179" s="1247"/>
      <c r="H179" s="525" t="s">
        <v>1158</v>
      </c>
      <c r="I179" s="543">
        <v>94</v>
      </c>
      <c r="J179" s="526"/>
      <c r="K179" s="543">
        <v>94</v>
      </c>
      <c r="L179" s="528"/>
      <c r="M179" s="526"/>
      <c r="N179" s="528"/>
      <c r="O179" s="526"/>
      <c r="P179" s="529">
        <v>11122.1</v>
      </c>
    </row>
    <row r="180" spans="1:16" x14ac:dyDescent="0.25">
      <c r="A180" s="540"/>
      <c r="B180" s="524" t="s">
        <v>2019</v>
      </c>
      <c r="C180" s="1247" t="s">
        <v>2020</v>
      </c>
      <c r="D180" s="1247"/>
      <c r="E180" s="1247"/>
      <c r="F180" s="1247"/>
      <c r="G180" s="1247"/>
      <c r="H180" s="525" t="s">
        <v>1158</v>
      </c>
      <c r="I180" s="543">
        <v>51</v>
      </c>
      <c r="J180" s="526"/>
      <c r="K180" s="543">
        <v>51</v>
      </c>
      <c r="L180" s="528"/>
      <c r="M180" s="526"/>
      <c r="N180" s="528"/>
      <c r="O180" s="526"/>
      <c r="P180" s="529">
        <v>6034.33</v>
      </c>
    </row>
    <row r="181" spans="1:16" x14ac:dyDescent="0.25">
      <c r="A181" s="556"/>
      <c r="B181" s="557"/>
      <c r="C181" s="1248" t="s">
        <v>1161</v>
      </c>
      <c r="D181" s="1248"/>
      <c r="E181" s="1248"/>
      <c r="F181" s="1248"/>
      <c r="G181" s="1248"/>
      <c r="H181" s="516"/>
      <c r="I181" s="517"/>
      <c r="J181" s="517"/>
      <c r="K181" s="517"/>
      <c r="L181" s="520"/>
      <c r="M181" s="517"/>
      <c r="N181" s="554">
        <v>8156.77</v>
      </c>
      <c r="O181" s="517"/>
      <c r="P181" s="555">
        <v>36542.31</v>
      </c>
    </row>
    <row r="182" spans="1:16" x14ac:dyDescent="0.25">
      <c r="A182" s="558"/>
      <c r="B182" s="559"/>
      <c r="C182" s="559"/>
      <c r="D182" s="559"/>
      <c r="E182" s="559"/>
      <c r="F182" s="559"/>
      <c r="G182" s="559"/>
      <c r="H182" s="560"/>
      <c r="I182" s="561"/>
      <c r="J182" s="561"/>
      <c r="K182" s="561"/>
      <c r="L182" s="562"/>
      <c r="M182" s="561"/>
      <c r="N182" s="562"/>
      <c r="O182" s="561"/>
      <c r="P182" s="563"/>
    </row>
    <row r="183" spans="1:16" x14ac:dyDescent="0.25">
      <c r="A183" s="514" t="s">
        <v>69</v>
      </c>
      <c r="B183" s="515" t="s">
        <v>2021</v>
      </c>
      <c r="C183" s="1249" t="s">
        <v>2022</v>
      </c>
      <c r="D183" s="1249"/>
      <c r="E183" s="1249"/>
      <c r="F183" s="1249"/>
      <c r="G183" s="1249"/>
      <c r="H183" s="516" t="s">
        <v>1232</v>
      </c>
      <c r="I183" s="517">
        <v>8.9600000000000009</v>
      </c>
      <c r="J183" s="518">
        <v>1</v>
      </c>
      <c r="K183" s="570">
        <v>8.9600000000000009</v>
      </c>
      <c r="L183" s="520"/>
      <c r="M183" s="517"/>
      <c r="N183" s="521"/>
      <c r="O183" s="517"/>
      <c r="P183" s="522"/>
    </row>
    <row r="184" spans="1:16" x14ac:dyDescent="0.25">
      <c r="A184" s="523"/>
      <c r="B184" s="524" t="s">
        <v>23</v>
      </c>
      <c r="C184" s="1247" t="s">
        <v>1203</v>
      </c>
      <c r="D184" s="1247"/>
      <c r="E184" s="1247"/>
      <c r="F184" s="1247"/>
      <c r="G184" s="1247"/>
      <c r="H184" s="525" t="s">
        <v>1148</v>
      </c>
      <c r="I184" s="526"/>
      <c r="J184" s="526"/>
      <c r="K184" s="535">
        <v>211.81440000000001</v>
      </c>
      <c r="L184" s="528"/>
      <c r="M184" s="526"/>
      <c r="N184" s="528"/>
      <c r="O184" s="526"/>
      <c r="P184" s="529">
        <v>63518.9</v>
      </c>
    </row>
    <row r="185" spans="1:16" x14ac:dyDescent="0.25">
      <c r="A185" s="530"/>
      <c r="B185" s="524" t="s">
        <v>2023</v>
      </c>
      <c r="C185" s="1247" t="s">
        <v>2024</v>
      </c>
      <c r="D185" s="1247"/>
      <c r="E185" s="1247"/>
      <c r="F185" s="1247"/>
      <c r="G185" s="1247"/>
      <c r="H185" s="525" t="s">
        <v>1148</v>
      </c>
      <c r="I185" s="536">
        <v>23.64</v>
      </c>
      <c r="J185" s="526"/>
      <c r="K185" s="535">
        <v>211.81440000000001</v>
      </c>
      <c r="L185" s="532"/>
      <c r="M185" s="533"/>
      <c r="N185" s="534">
        <v>299.88</v>
      </c>
      <c r="O185" s="526"/>
      <c r="P185" s="529">
        <v>63518.9</v>
      </c>
    </row>
    <row r="186" spans="1:16" x14ac:dyDescent="0.25">
      <c r="A186" s="523"/>
      <c r="B186" s="524" t="s">
        <v>28</v>
      </c>
      <c r="C186" s="1247" t="s">
        <v>132</v>
      </c>
      <c r="D186" s="1247"/>
      <c r="E186" s="1247"/>
      <c r="F186" s="1247"/>
      <c r="G186" s="1247"/>
      <c r="H186" s="525"/>
      <c r="I186" s="526"/>
      <c r="J186" s="526"/>
      <c r="K186" s="526"/>
      <c r="L186" s="528"/>
      <c r="M186" s="526"/>
      <c r="N186" s="528"/>
      <c r="O186" s="526"/>
      <c r="P186" s="529">
        <v>2385.34</v>
      </c>
    </row>
    <row r="187" spans="1:16" x14ac:dyDescent="0.25">
      <c r="A187" s="523"/>
      <c r="B187" s="524"/>
      <c r="C187" s="1247" t="s">
        <v>1147</v>
      </c>
      <c r="D187" s="1247"/>
      <c r="E187" s="1247"/>
      <c r="F187" s="1247"/>
      <c r="G187" s="1247"/>
      <c r="H187" s="525" t="s">
        <v>1148</v>
      </c>
      <c r="I187" s="526"/>
      <c r="J187" s="526"/>
      <c r="K187" s="535">
        <v>1.6128</v>
      </c>
      <c r="L187" s="528"/>
      <c r="M187" s="526"/>
      <c r="N187" s="528"/>
      <c r="O187" s="526"/>
      <c r="P187" s="573">
        <v>604.84</v>
      </c>
    </row>
    <row r="188" spans="1:16" x14ac:dyDescent="0.25">
      <c r="A188" s="530"/>
      <c r="B188" s="524" t="s">
        <v>1443</v>
      </c>
      <c r="C188" s="1247" t="s">
        <v>1444</v>
      </c>
      <c r="D188" s="1247"/>
      <c r="E188" s="1247"/>
      <c r="F188" s="1247"/>
      <c r="G188" s="1247"/>
      <c r="H188" s="525" t="s">
        <v>1151</v>
      </c>
      <c r="I188" s="536">
        <v>0.08</v>
      </c>
      <c r="J188" s="526"/>
      <c r="K188" s="535">
        <v>0.71679999999999999</v>
      </c>
      <c r="L188" s="532"/>
      <c r="M188" s="533"/>
      <c r="N188" s="534">
        <v>1550.39</v>
      </c>
      <c r="O188" s="526"/>
      <c r="P188" s="529">
        <v>1111.32</v>
      </c>
    </row>
    <row r="189" spans="1:16" x14ac:dyDescent="0.25">
      <c r="A189" s="540"/>
      <c r="B189" s="524" t="s">
        <v>1152</v>
      </c>
      <c r="C189" s="1247" t="s">
        <v>1153</v>
      </c>
      <c r="D189" s="1247"/>
      <c r="E189" s="1247"/>
      <c r="F189" s="1247"/>
      <c r="G189" s="1247"/>
      <c r="H189" s="525" t="s">
        <v>1148</v>
      </c>
      <c r="I189" s="536">
        <v>0.08</v>
      </c>
      <c r="J189" s="526"/>
      <c r="K189" s="535">
        <v>0.71679999999999999</v>
      </c>
      <c r="L189" s="528"/>
      <c r="M189" s="526"/>
      <c r="N189" s="541">
        <v>437.08</v>
      </c>
      <c r="O189" s="526"/>
      <c r="P189" s="573">
        <v>313.3</v>
      </c>
    </row>
    <row r="190" spans="1:16" x14ac:dyDescent="0.25">
      <c r="A190" s="530"/>
      <c r="B190" s="524" t="s">
        <v>1445</v>
      </c>
      <c r="C190" s="1247" t="s">
        <v>1446</v>
      </c>
      <c r="D190" s="1247"/>
      <c r="E190" s="1247"/>
      <c r="F190" s="1247"/>
      <c r="G190" s="1247"/>
      <c r="H190" s="525" t="s">
        <v>1151</v>
      </c>
      <c r="I190" s="531">
        <v>0.1</v>
      </c>
      <c r="J190" s="526"/>
      <c r="K190" s="527">
        <v>0.89600000000000002</v>
      </c>
      <c r="L190" s="538">
        <v>477.92</v>
      </c>
      <c r="M190" s="539">
        <v>1.24</v>
      </c>
      <c r="N190" s="534">
        <v>592.62</v>
      </c>
      <c r="O190" s="526"/>
      <c r="P190" s="529">
        <v>530.99</v>
      </c>
    </row>
    <row r="191" spans="1:16" x14ac:dyDescent="0.25">
      <c r="A191" s="540"/>
      <c r="B191" s="524" t="s">
        <v>1208</v>
      </c>
      <c r="C191" s="1247" t="s">
        <v>1209</v>
      </c>
      <c r="D191" s="1247"/>
      <c r="E191" s="1247"/>
      <c r="F191" s="1247"/>
      <c r="G191" s="1247"/>
      <c r="H191" s="525" t="s">
        <v>1148</v>
      </c>
      <c r="I191" s="531">
        <v>0.1</v>
      </c>
      <c r="J191" s="526"/>
      <c r="K191" s="527">
        <v>0.89600000000000002</v>
      </c>
      <c r="L191" s="528"/>
      <c r="M191" s="526"/>
      <c r="N191" s="541">
        <v>325.38</v>
      </c>
      <c r="O191" s="526"/>
      <c r="P191" s="573">
        <v>291.54000000000002</v>
      </c>
    </row>
    <row r="192" spans="1:16" x14ac:dyDescent="0.25">
      <c r="A192" s="530"/>
      <c r="B192" s="524" t="s">
        <v>2025</v>
      </c>
      <c r="C192" s="1247" t="s">
        <v>2026</v>
      </c>
      <c r="D192" s="1247"/>
      <c r="E192" s="1247"/>
      <c r="F192" s="1247"/>
      <c r="G192" s="1247"/>
      <c r="H192" s="525" t="s">
        <v>1151</v>
      </c>
      <c r="I192" s="536">
        <v>9.51</v>
      </c>
      <c r="J192" s="526"/>
      <c r="K192" s="535">
        <v>85.209599999999995</v>
      </c>
      <c r="L192" s="538">
        <v>7.52</v>
      </c>
      <c r="M192" s="539">
        <v>1.1599999999999999</v>
      </c>
      <c r="N192" s="534">
        <v>8.7200000000000006</v>
      </c>
      <c r="O192" s="526"/>
      <c r="P192" s="529">
        <v>743.03</v>
      </c>
    </row>
    <row r="193" spans="1:16" x14ac:dyDescent="0.25">
      <c r="A193" s="523"/>
      <c r="B193" s="524" t="s">
        <v>36</v>
      </c>
      <c r="C193" s="1247" t="s">
        <v>134</v>
      </c>
      <c r="D193" s="1247"/>
      <c r="E193" s="1247"/>
      <c r="F193" s="1247"/>
      <c r="G193" s="1247"/>
      <c r="H193" s="525"/>
      <c r="I193" s="526"/>
      <c r="J193" s="526"/>
      <c r="K193" s="526"/>
      <c r="L193" s="528"/>
      <c r="M193" s="526"/>
      <c r="N193" s="528"/>
      <c r="O193" s="526"/>
      <c r="P193" s="529">
        <v>25500.38</v>
      </c>
    </row>
    <row r="194" spans="1:16" x14ac:dyDescent="0.25">
      <c r="A194" s="530"/>
      <c r="B194" s="524" t="s">
        <v>1492</v>
      </c>
      <c r="C194" s="1247" t="s">
        <v>1493</v>
      </c>
      <c r="D194" s="1247"/>
      <c r="E194" s="1247"/>
      <c r="F194" s="1247"/>
      <c r="G194" s="1247"/>
      <c r="H194" s="525" t="s">
        <v>1244</v>
      </c>
      <c r="I194" s="535">
        <v>50.203299999999999</v>
      </c>
      <c r="J194" s="526"/>
      <c r="K194" s="574">
        <v>449.82156800000001</v>
      </c>
      <c r="L194" s="538">
        <v>41.38</v>
      </c>
      <c r="M194" s="539">
        <v>1.37</v>
      </c>
      <c r="N194" s="534">
        <v>56.69</v>
      </c>
      <c r="O194" s="526"/>
      <c r="P194" s="529">
        <v>25500.38</v>
      </c>
    </row>
    <row r="195" spans="1:16" x14ac:dyDescent="0.25">
      <c r="A195" s="544" t="s">
        <v>1239</v>
      </c>
      <c r="B195" s="545" t="s">
        <v>2027</v>
      </c>
      <c r="C195" s="1250" t="s">
        <v>2028</v>
      </c>
      <c r="D195" s="1250"/>
      <c r="E195" s="1250"/>
      <c r="F195" s="1250"/>
      <c r="G195" s="1250"/>
      <c r="H195" s="546" t="s">
        <v>1554</v>
      </c>
      <c r="I195" s="547">
        <v>115</v>
      </c>
      <c r="J195" s="548"/>
      <c r="K195" s="566">
        <v>1030.4000000000001</v>
      </c>
      <c r="L195" s="550"/>
      <c r="M195" s="548"/>
      <c r="N195" s="550"/>
      <c r="O195" s="548"/>
      <c r="P195" s="551"/>
    </row>
    <row r="196" spans="1:16" x14ac:dyDescent="0.25">
      <c r="A196" s="552"/>
      <c r="B196" s="553"/>
      <c r="C196" s="1248" t="s">
        <v>1154</v>
      </c>
      <c r="D196" s="1248"/>
      <c r="E196" s="1248"/>
      <c r="F196" s="1248"/>
      <c r="G196" s="1248"/>
      <c r="H196" s="516"/>
      <c r="I196" s="517"/>
      <c r="J196" s="517"/>
      <c r="K196" s="517"/>
      <c r="L196" s="520"/>
      <c r="M196" s="517"/>
      <c r="N196" s="554"/>
      <c r="O196" s="517"/>
      <c r="P196" s="555">
        <v>92009.46</v>
      </c>
    </row>
    <row r="197" spans="1:16" x14ac:dyDescent="0.25">
      <c r="A197" s="540"/>
      <c r="B197" s="524"/>
      <c r="C197" s="1247" t="s">
        <v>1155</v>
      </c>
      <c r="D197" s="1247"/>
      <c r="E197" s="1247"/>
      <c r="F197" s="1247"/>
      <c r="G197" s="1247"/>
      <c r="H197" s="525"/>
      <c r="I197" s="526"/>
      <c r="J197" s="526"/>
      <c r="K197" s="526"/>
      <c r="L197" s="528"/>
      <c r="M197" s="526"/>
      <c r="N197" s="528"/>
      <c r="O197" s="526"/>
      <c r="P197" s="529">
        <v>64123.74</v>
      </c>
    </row>
    <row r="198" spans="1:16" x14ac:dyDescent="0.25">
      <c r="A198" s="540"/>
      <c r="B198" s="524" t="s">
        <v>1964</v>
      </c>
      <c r="C198" s="1247" t="s">
        <v>1965</v>
      </c>
      <c r="D198" s="1247"/>
      <c r="E198" s="1247"/>
      <c r="F198" s="1247"/>
      <c r="G198" s="1247"/>
      <c r="H198" s="525" t="s">
        <v>1158</v>
      </c>
      <c r="I198" s="543">
        <v>110</v>
      </c>
      <c r="J198" s="526"/>
      <c r="K198" s="543">
        <v>110</v>
      </c>
      <c r="L198" s="528"/>
      <c r="M198" s="526"/>
      <c r="N198" s="528"/>
      <c r="O198" s="526"/>
      <c r="P198" s="529">
        <v>70536.11</v>
      </c>
    </row>
    <row r="199" spans="1:16" x14ac:dyDescent="0.25">
      <c r="A199" s="540"/>
      <c r="B199" s="524" t="s">
        <v>1966</v>
      </c>
      <c r="C199" s="1247" t="s">
        <v>1967</v>
      </c>
      <c r="D199" s="1247"/>
      <c r="E199" s="1247"/>
      <c r="F199" s="1247"/>
      <c r="G199" s="1247"/>
      <c r="H199" s="525" t="s">
        <v>1158</v>
      </c>
      <c r="I199" s="543">
        <v>69</v>
      </c>
      <c r="J199" s="526"/>
      <c r="K199" s="543">
        <v>69</v>
      </c>
      <c r="L199" s="528"/>
      <c r="M199" s="526"/>
      <c r="N199" s="528"/>
      <c r="O199" s="526"/>
      <c r="P199" s="529">
        <v>44245.38</v>
      </c>
    </row>
    <row r="200" spans="1:16" x14ac:dyDescent="0.25">
      <c r="A200" s="556"/>
      <c r="B200" s="557"/>
      <c r="C200" s="1248" t="s">
        <v>1161</v>
      </c>
      <c r="D200" s="1248"/>
      <c r="E200" s="1248"/>
      <c r="F200" s="1248"/>
      <c r="G200" s="1248"/>
      <c r="H200" s="516"/>
      <c r="I200" s="517"/>
      <c r="J200" s="517"/>
      <c r="K200" s="517"/>
      <c r="L200" s="520"/>
      <c r="M200" s="517"/>
      <c r="N200" s="554">
        <v>23079.35</v>
      </c>
      <c r="O200" s="517"/>
      <c r="P200" s="555">
        <v>206790.95</v>
      </c>
    </row>
    <row r="201" spans="1:16" x14ac:dyDescent="0.25">
      <c r="A201" s="558"/>
      <c r="B201" s="559"/>
      <c r="C201" s="559"/>
      <c r="D201" s="559"/>
      <c r="E201" s="559"/>
      <c r="F201" s="559"/>
      <c r="G201" s="559"/>
      <c r="H201" s="560"/>
      <c r="I201" s="561"/>
      <c r="J201" s="561"/>
      <c r="K201" s="561"/>
      <c r="L201" s="562"/>
      <c r="M201" s="561"/>
      <c r="N201" s="562"/>
      <c r="O201" s="561"/>
      <c r="P201" s="563"/>
    </row>
    <row r="202" spans="1:16" x14ac:dyDescent="0.25">
      <c r="A202" s="514" t="s">
        <v>72</v>
      </c>
      <c r="B202" s="515" t="s">
        <v>2029</v>
      </c>
      <c r="C202" s="1249" t="s">
        <v>2030</v>
      </c>
      <c r="D202" s="1249"/>
      <c r="E202" s="1249"/>
      <c r="F202" s="1249"/>
      <c r="G202" s="1249"/>
      <c r="H202" s="516" t="s">
        <v>1554</v>
      </c>
      <c r="I202" s="517">
        <v>1030.4000000000001</v>
      </c>
      <c r="J202" s="518">
        <v>1</v>
      </c>
      <c r="K202" s="571">
        <v>1030.4000000000001</v>
      </c>
      <c r="L202" s="593">
        <v>195.07</v>
      </c>
      <c r="M202" s="570">
        <v>2.0499999999999998</v>
      </c>
      <c r="N202" s="572">
        <v>399.89</v>
      </c>
      <c r="O202" s="517"/>
      <c r="P202" s="555">
        <v>412046.66</v>
      </c>
    </row>
    <row r="203" spans="1:16" x14ac:dyDescent="0.25">
      <c r="A203" s="556"/>
      <c r="B203" s="557"/>
      <c r="C203" s="1248" t="s">
        <v>1161</v>
      </c>
      <c r="D203" s="1248"/>
      <c r="E203" s="1248"/>
      <c r="F203" s="1248"/>
      <c r="G203" s="1248"/>
      <c r="H203" s="516"/>
      <c r="I203" s="517"/>
      <c r="J203" s="517"/>
      <c r="K203" s="517"/>
      <c r="L203" s="520"/>
      <c r="M203" s="517"/>
      <c r="N203" s="520"/>
      <c r="O203" s="517"/>
      <c r="P203" s="555">
        <v>412046.66</v>
      </c>
    </row>
    <row r="204" spans="1:16" x14ac:dyDescent="0.25">
      <c r="A204" s="558"/>
      <c r="B204" s="559"/>
      <c r="C204" s="559"/>
      <c r="D204" s="559"/>
      <c r="E204" s="559"/>
      <c r="F204" s="559"/>
      <c r="G204" s="559"/>
      <c r="H204" s="560"/>
      <c r="I204" s="561"/>
      <c r="J204" s="561"/>
      <c r="K204" s="561"/>
      <c r="L204" s="562"/>
      <c r="M204" s="561"/>
      <c r="N204" s="562"/>
      <c r="O204" s="561"/>
      <c r="P204" s="563"/>
    </row>
    <row r="205" spans="1:16" x14ac:dyDescent="0.25">
      <c r="A205" s="514" t="s">
        <v>75</v>
      </c>
      <c r="B205" s="515" t="s">
        <v>2005</v>
      </c>
      <c r="C205" s="1249" t="s">
        <v>2006</v>
      </c>
      <c r="D205" s="1249"/>
      <c r="E205" s="1249"/>
      <c r="F205" s="1249"/>
      <c r="G205" s="1249"/>
      <c r="H205" s="516" t="s">
        <v>1232</v>
      </c>
      <c r="I205" s="517">
        <v>1.3440000000000001</v>
      </c>
      <c r="J205" s="518">
        <v>1</v>
      </c>
      <c r="K205" s="519">
        <v>1.3440000000000001</v>
      </c>
      <c r="L205" s="520"/>
      <c r="M205" s="517"/>
      <c r="N205" s="521"/>
      <c r="O205" s="517"/>
      <c r="P205" s="522"/>
    </row>
    <row r="206" spans="1:16" x14ac:dyDescent="0.25">
      <c r="A206" s="523"/>
      <c r="B206" s="524" t="s">
        <v>23</v>
      </c>
      <c r="C206" s="1247" t="s">
        <v>1203</v>
      </c>
      <c r="D206" s="1247"/>
      <c r="E206" s="1247"/>
      <c r="F206" s="1247"/>
      <c r="G206" s="1247"/>
      <c r="H206" s="525" t="s">
        <v>1148</v>
      </c>
      <c r="I206" s="526"/>
      <c r="J206" s="526"/>
      <c r="K206" s="537">
        <v>9.9859200000000001</v>
      </c>
      <c r="L206" s="528"/>
      <c r="M206" s="526"/>
      <c r="N206" s="528"/>
      <c r="O206" s="526"/>
      <c r="P206" s="529">
        <v>3540.21</v>
      </c>
    </row>
    <row r="207" spans="1:16" x14ac:dyDescent="0.25">
      <c r="A207" s="530"/>
      <c r="B207" s="524" t="s">
        <v>2007</v>
      </c>
      <c r="C207" s="1247" t="s">
        <v>2008</v>
      </c>
      <c r="D207" s="1247"/>
      <c r="E207" s="1247"/>
      <c r="F207" s="1247"/>
      <c r="G207" s="1247"/>
      <c r="H207" s="525" t="s">
        <v>1148</v>
      </c>
      <c r="I207" s="536">
        <v>7.43</v>
      </c>
      <c r="J207" s="526"/>
      <c r="K207" s="537">
        <v>9.9859200000000001</v>
      </c>
      <c r="L207" s="532"/>
      <c r="M207" s="533"/>
      <c r="N207" s="534">
        <v>354.52</v>
      </c>
      <c r="O207" s="526"/>
      <c r="P207" s="529">
        <v>3540.21</v>
      </c>
    </row>
    <row r="208" spans="1:16" x14ac:dyDescent="0.25">
      <c r="A208" s="523"/>
      <c r="B208" s="524" t="s">
        <v>28</v>
      </c>
      <c r="C208" s="1247" t="s">
        <v>132</v>
      </c>
      <c r="D208" s="1247"/>
      <c r="E208" s="1247"/>
      <c r="F208" s="1247"/>
      <c r="G208" s="1247"/>
      <c r="H208" s="525"/>
      <c r="I208" s="526"/>
      <c r="J208" s="526"/>
      <c r="K208" s="526"/>
      <c r="L208" s="528"/>
      <c r="M208" s="526"/>
      <c r="N208" s="528"/>
      <c r="O208" s="526"/>
      <c r="P208" s="573">
        <v>38.69</v>
      </c>
    </row>
    <row r="209" spans="1:16" x14ac:dyDescent="0.25">
      <c r="A209" s="523"/>
      <c r="B209" s="524"/>
      <c r="C209" s="1247" t="s">
        <v>1147</v>
      </c>
      <c r="D209" s="1247"/>
      <c r="E209" s="1247"/>
      <c r="F209" s="1247"/>
      <c r="G209" s="1247"/>
      <c r="H209" s="525" t="s">
        <v>1148</v>
      </c>
      <c r="I209" s="526"/>
      <c r="J209" s="526"/>
      <c r="K209" s="537">
        <v>2.6880000000000001E-2</v>
      </c>
      <c r="L209" s="528"/>
      <c r="M209" s="526"/>
      <c r="N209" s="528"/>
      <c r="O209" s="526"/>
      <c r="P209" s="573">
        <v>9.4</v>
      </c>
    </row>
    <row r="210" spans="1:16" x14ac:dyDescent="0.25">
      <c r="A210" s="530"/>
      <c r="B210" s="524" t="s">
        <v>2009</v>
      </c>
      <c r="C210" s="1247" t="s">
        <v>2010</v>
      </c>
      <c r="D210" s="1247"/>
      <c r="E210" s="1247"/>
      <c r="F210" s="1247"/>
      <c r="G210" s="1247"/>
      <c r="H210" s="525" t="s">
        <v>1151</v>
      </c>
      <c r="I210" s="536">
        <v>0.01</v>
      </c>
      <c r="J210" s="526"/>
      <c r="K210" s="537">
        <v>1.3440000000000001E-2</v>
      </c>
      <c r="L210" s="538">
        <v>6.62</v>
      </c>
      <c r="M210" s="575">
        <v>1.3</v>
      </c>
      <c r="N210" s="534">
        <v>8.61</v>
      </c>
      <c r="O210" s="526"/>
      <c r="P210" s="529">
        <v>0.12</v>
      </c>
    </row>
    <row r="211" spans="1:16" x14ac:dyDescent="0.25">
      <c r="A211" s="530"/>
      <c r="B211" s="524" t="s">
        <v>1287</v>
      </c>
      <c r="C211" s="1247" t="s">
        <v>1288</v>
      </c>
      <c r="D211" s="1247"/>
      <c r="E211" s="1247"/>
      <c r="F211" s="1247"/>
      <c r="G211" s="1247"/>
      <c r="H211" s="525" t="s">
        <v>1151</v>
      </c>
      <c r="I211" s="536">
        <v>0.01</v>
      </c>
      <c r="J211" s="526"/>
      <c r="K211" s="537">
        <v>1.3440000000000001E-2</v>
      </c>
      <c r="L211" s="532"/>
      <c r="M211" s="533"/>
      <c r="N211" s="534">
        <v>1610.79</v>
      </c>
      <c r="O211" s="526"/>
      <c r="P211" s="529">
        <v>21.65</v>
      </c>
    </row>
    <row r="212" spans="1:16" x14ac:dyDescent="0.25">
      <c r="A212" s="540"/>
      <c r="B212" s="524" t="s">
        <v>1191</v>
      </c>
      <c r="C212" s="1247" t="s">
        <v>1192</v>
      </c>
      <c r="D212" s="1247"/>
      <c r="E212" s="1247"/>
      <c r="F212" s="1247"/>
      <c r="G212" s="1247"/>
      <c r="H212" s="525" t="s">
        <v>1148</v>
      </c>
      <c r="I212" s="536">
        <v>0.01</v>
      </c>
      <c r="J212" s="526"/>
      <c r="K212" s="537">
        <v>1.3440000000000001E-2</v>
      </c>
      <c r="L212" s="528"/>
      <c r="M212" s="526"/>
      <c r="N212" s="541">
        <v>373.94</v>
      </c>
      <c r="O212" s="526"/>
      <c r="P212" s="573">
        <v>5.03</v>
      </c>
    </row>
    <row r="213" spans="1:16" x14ac:dyDescent="0.25">
      <c r="A213" s="530"/>
      <c r="B213" s="524" t="s">
        <v>1445</v>
      </c>
      <c r="C213" s="1247" t="s">
        <v>1446</v>
      </c>
      <c r="D213" s="1247"/>
      <c r="E213" s="1247"/>
      <c r="F213" s="1247"/>
      <c r="G213" s="1247"/>
      <c r="H213" s="525" t="s">
        <v>1151</v>
      </c>
      <c r="I213" s="536">
        <v>0.01</v>
      </c>
      <c r="J213" s="526"/>
      <c r="K213" s="537">
        <v>1.3440000000000001E-2</v>
      </c>
      <c r="L213" s="538">
        <v>477.92</v>
      </c>
      <c r="M213" s="539">
        <v>1.24</v>
      </c>
      <c r="N213" s="534">
        <v>592.62</v>
      </c>
      <c r="O213" s="526"/>
      <c r="P213" s="529">
        <v>7.96</v>
      </c>
    </row>
    <row r="214" spans="1:16" x14ac:dyDescent="0.25">
      <c r="A214" s="540"/>
      <c r="B214" s="524" t="s">
        <v>1208</v>
      </c>
      <c r="C214" s="1247" t="s">
        <v>1209</v>
      </c>
      <c r="D214" s="1247"/>
      <c r="E214" s="1247"/>
      <c r="F214" s="1247"/>
      <c r="G214" s="1247"/>
      <c r="H214" s="525" t="s">
        <v>1148</v>
      </c>
      <c r="I214" s="536">
        <v>0.01</v>
      </c>
      <c r="J214" s="526"/>
      <c r="K214" s="537">
        <v>1.3440000000000001E-2</v>
      </c>
      <c r="L214" s="528"/>
      <c r="M214" s="526"/>
      <c r="N214" s="541">
        <v>325.38</v>
      </c>
      <c r="O214" s="526"/>
      <c r="P214" s="573">
        <v>4.37</v>
      </c>
    </row>
    <row r="215" spans="1:16" x14ac:dyDescent="0.25">
      <c r="A215" s="530"/>
      <c r="B215" s="524" t="s">
        <v>2011</v>
      </c>
      <c r="C215" s="1247" t="s">
        <v>2012</v>
      </c>
      <c r="D215" s="1247"/>
      <c r="E215" s="1247"/>
      <c r="F215" s="1247"/>
      <c r="G215" s="1247"/>
      <c r="H215" s="525" t="s">
        <v>1151</v>
      </c>
      <c r="I215" s="536">
        <v>1.1200000000000001</v>
      </c>
      <c r="J215" s="526"/>
      <c r="K215" s="537">
        <v>1.50528</v>
      </c>
      <c r="L215" s="532"/>
      <c r="M215" s="533"/>
      <c r="N215" s="534">
        <v>5.95</v>
      </c>
      <c r="O215" s="526"/>
      <c r="P215" s="529">
        <v>8.9600000000000009</v>
      </c>
    </row>
    <row r="216" spans="1:16" x14ac:dyDescent="0.25">
      <c r="A216" s="523"/>
      <c r="B216" s="524" t="s">
        <v>36</v>
      </c>
      <c r="C216" s="1247" t="s">
        <v>134</v>
      </c>
      <c r="D216" s="1247"/>
      <c r="E216" s="1247"/>
      <c r="F216" s="1247"/>
      <c r="G216" s="1247"/>
      <c r="H216" s="525"/>
      <c r="I216" s="526"/>
      <c r="J216" s="526"/>
      <c r="K216" s="526"/>
      <c r="L216" s="528"/>
      <c r="M216" s="526"/>
      <c r="N216" s="528"/>
      <c r="O216" s="526"/>
      <c r="P216" s="529">
        <v>2227.48</v>
      </c>
    </row>
    <row r="217" spans="1:16" x14ac:dyDescent="0.25">
      <c r="A217" s="530"/>
      <c r="B217" s="524" t="s">
        <v>2013</v>
      </c>
      <c r="C217" s="1247" t="s">
        <v>2014</v>
      </c>
      <c r="D217" s="1247"/>
      <c r="E217" s="1247"/>
      <c r="F217" s="1247"/>
      <c r="G217" s="1247"/>
      <c r="H217" s="525" t="s">
        <v>1164</v>
      </c>
      <c r="I217" s="535">
        <v>5.4999999999999997E-3</v>
      </c>
      <c r="J217" s="526"/>
      <c r="K217" s="574">
        <v>7.3920000000000001E-3</v>
      </c>
      <c r="L217" s="542">
        <v>25319.13</v>
      </c>
      <c r="M217" s="539">
        <v>1.49</v>
      </c>
      <c r="N217" s="534">
        <v>37725.5</v>
      </c>
      <c r="O217" s="526"/>
      <c r="P217" s="529">
        <v>278.87</v>
      </c>
    </row>
    <row r="218" spans="1:16" x14ac:dyDescent="0.25">
      <c r="A218" s="530"/>
      <c r="B218" s="524" t="s">
        <v>2015</v>
      </c>
      <c r="C218" s="1247" t="s">
        <v>2016</v>
      </c>
      <c r="D218" s="1247"/>
      <c r="E218" s="1247"/>
      <c r="F218" s="1247"/>
      <c r="G218" s="1247"/>
      <c r="H218" s="525" t="s">
        <v>1244</v>
      </c>
      <c r="I218" s="531">
        <v>16.5</v>
      </c>
      <c r="J218" s="526"/>
      <c r="K218" s="527">
        <v>22.175999999999998</v>
      </c>
      <c r="L218" s="538">
        <v>60.6</v>
      </c>
      <c r="M218" s="539">
        <v>1.45</v>
      </c>
      <c r="N218" s="534">
        <v>87.87</v>
      </c>
      <c r="O218" s="526"/>
      <c r="P218" s="529">
        <v>1948.61</v>
      </c>
    </row>
    <row r="219" spans="1:16" x14ac:dyDescent="0.25">
      <c r="A219" s="552"/>
      <c r="B219" s="553"/>
      <c r="C219" s="1248" t="s">
        <v>1154</v>
      </c>
      <c r="D219" s="1248"/>
      <c r="E219" s="1248"/>
      <c r="F219" s="1248"/>
      <c r="G219" s="1248"/>
      <c r="H219" s="516"/>
      <c r="I219" s="517"/>
      <c r="J219" s="517"/>
      <c r="K219" s="517"/>
      <c r="L219" s="520"/>
      <c r="M219" s="517"/>
      <c r="N219" s="554"/>
      <c r="O219" s="517"/>
      <c r="P219" s="555">
        <v>5815.78</v>
      </c>
    </row>
    <row r="220" spans="1:16" x14ac:dyDescent="0.25">
      <c r="A220" s="540"/>
      <c r="B220" s="524"/>
      <c r="C220" s="1247" t="s">
        <v>1155</v>
      </c>
      <c r="D220" s="1247"/>
      <c r="E220" s="1247"/>
      <c r="F220" s="1247"/>
      <c r="G220" s="1247"/>
      <c r="H220" s="525"/>
      <c r="I220" s="526"/>
      <c r="J220" s="526"/>
      <c r="K220" s="526"/>
      <c r="L220" s="528"/>
      <c r="M220" s="526"/>
      <c r="N220" s="528"/>
      <c r="O220" s="526"/>
      <c r="P220" s="529">
        <v>3549.61</v>
      </c>
    </row>
    <row r="221" spans="1:16" x14ac:dyDescent="0.25">
      <c r="A221" s="540"/>
      <c r="B221" s="524" t="s">
        <v>2017</v>
      </c>
      <c r="C221" s="1247" t="s">
        <v>2018</v>
      </c>
      <c r="D221" s="1247"/>
      <c r="E221" s="1247"/>
      <c r="F221" s="1247"/>
      <c r="G221" s="1247"/>
      <c r="H221" s="525" t="s">
        <v>1158</v>
      </c>
      <c r="I221" s="543">
        <v>94</v>
      </c>
      <c r="J221" s="526"/>
      <c r="K221" s="543">
        <v>94</v>
      </c>
      <c r="L221" s="528"/>
      <c r="M221" s="526"/>
      <c r="N221" s="528"/>
      <c r="O221" s="526"/>
      <c r="P221" s="529">
        <v>3336.63</v>
      </c>
    </row>
    <row r="222" spans="1:16" x14ac:dyDescent="0.25">
      <c r="A222" s="540"/>
      <c r="B222" s="524" t="s">
        <v>2019</v>
      </c>
      <c r="C222" s="1247" t="s">
        <v>2020</v>
      </c>
      <c r="D222" s="1247"/>
      <c r="E222" s="1247"/>
      <c r="F222" s="1247"/>
      <c r="G222" s="1247"/>
      <c r="H222" s="525" t="s">
        <v>1158</v>
      </c>
      <c r="I222" s="543">
        <v>51</v>
      </c>
      <c r="J222" s="526"/>
      <c r="K222" s="543">
        <v>51</v>
      </c>
      <c r="L222" s="528"/>
      <c r="M222" s="526"/>
      <c r="N222" s="528"/>
      <c r="O222" s="526"/>
      <c r="P222" s="529">
        <v>1810.3</v>
      </c>
    </row>
    <row r="223" spans="1:16" x14ac:dyDescent="0.25">
      <c r="A223" s="556"/>
      <c r="B223" s="557"/>
      <c r="C223" s="1248" t="s">
        <v>1161</v>
      </c>
      <c r="D223" s="1248"/>
      <c r="E223" s="1248"/>
      <c r="F223" s="1248"/>
      <c r="G223" s="1248"/>
      <c r="H223" s="516"/>
      <c r="I223" s="517"/>
      <c r="J223" s="517"/>
      <c r="K223" s="517"/>
      <c r="L223" s="520"/>
      <c r="M223" s="517"/>
      <c r="N223" s="554">
        <v>8156.78</v>
      </c>
      <c r="O223" s="517"/>
      <c r="P223" s="555">
        <v>10962.71</v>
      </c>
    </row>
    <row r="224" spans="1:16" x14ac:dyDescent="0.25">
      <c r="A224" s="558"/>
      <c r="B224" s="559"/>
      <c r="C224" s="559"/>
      <c r="D224" s="559"/>
      <c r="E224" s="559"/>
      <c r="F224" s="559"/>
      <c r="G224" s="559"/>
      <c r="H224" s="560"/>
      <c r="I224" s="561"/>
      <c r="J224" s="561"/>
      <c r="K224" s="561"/>
      <c r="L224" s="562"/>
      <c r="M224" s="561"/>
      <c r="N224" s="562"/>
      <c r="O224" s="561"/>
      <c r="P224" s="563"/>
    </row>
    <row r="225" spans="1:16" x14ac:dyDescent="0.25">
      <c r="A225" s="514" t="s">
        <v>78</v>
      </c>
      <c r="B225" s="515" t="s">
        <v>2031</v>
      </c>
      <c r="C225" s="1249" t="s">
        <v>2032</v>
      </c>
      <c r="D225" s="1249"/>
      <c r="E225" s="1249"/>
      <c r="F225" s="1249"/>
      <c r="G225" s="1249"/>
      <c r="H225" s="516" t="s">
        <v>1232</v>
      </c>
      <c r="I225" s="517">
        <v>2.6880000000000002</v>
      </c>
      <c r="J225" s="518">
        <v>1</v>
      </c>
      <c r="K225" s="519">
        <v>2.6880000000000002</v>
      </c>
      <c r="L225" s="520"/>
      <c r="M225" s="517"/>
      <c r="N225" s="521"/>
      <c r="O225" s="517"/>
      <c r="P225" s="522"/>
    </row>
    <row r="226" spans="1:16" x14ac:dyDescent="0.25">
      <c r="A226" s="523"/>
      <c r="B226" s="524" t="s">
        <v>23</v>
      </c>
      <c r="C226" s="1247" t="s">
        <v>1203</v>
      </c>
      <c r="D226" s="1247"/>
      <c r="E226" s="1247"/>
      <c r="F226" s="1247"/>
      <c r="G226" s="1247"/>
      <c r="H226" s="525" t="s">
        <v>1148</v>
      </c>
      <c r="I226" s="526"/>
      <c r="J226" s="526"/>
      <c r="K226" s="537">
        <v>18.30528</v>
      </c>
      <c r="L226" s="528"/>
      <c r="M226" s="526"/>
      <c r="N226" s="528"/>
      <c r="O226" s="526"/>
      <c r="P226" s="529">
        <v>5289.49</v>
      </c>
    </row>
    <row r="227" spans="1:16" x14ac:dyDescent="0.25">
      <c r="A227" s="530"/>
      <c r="B227" s="524" t="s">
        <v>1482</v>
      </c>
      <c r="C227" s="1247" t="s">
        <v>1483</v>
      </c>
      <c r="D227" s="1247"/>
      <c r="E227" s="1247"/>
      <c r="F227" s="1247"/>
      <c r="G227" s="1247"/>
      <c r="H227" s="525" t="s">
        <v>1148</v>
      </c>
      <c r="I227" s="536">
        <v>6.81</v>
      </c>
      <c r="J227" s="526"/>
      <c r="K227" s="537">
        <v>18.30528</v>
      </c>
      <c r="L227" s="532"/>
      <c r="M227" s="533"/>
      <c r="N227" s="534">
        <v>288.95999999999998</v>
      </c>
      <c r="O227" s="526"/>
      <c r="P227" s="529">
        <v>5289.49</v>
      </c>
    </row>
    <row r="228" spans="1:16" x14ac:dyDescent="0.25">
      <c r="A228" s="523"/>
      <c r="B228" s="524" t="s">
        <v>28</v>
      </c>
      <c r="C228" s="1247" t="s">
        <v>132</v>
      </c>
      <c r="D228" s="1247"/>
      <c r="E228" s="1247"/>
      <c r="F228" s="1247"/>
      <c r="G228" s="1247"/>
      <c r="H228" s="525"/>
      <c r="I228" s="526"/>
      <c r="J228" s="526"/>
      <c r="K228" s="526"/>
      <c r="L228" s="528"/>
      <c r="M228" s="526"/>
      <c r="N228" s="528"/>
      <c r="O228" s="526"/>
      <c r="P228" s="573">
        <v>489.23</v>
      </c>
    </row>
    <row r="229" spans="1:16" x14ac:dyDescent="0.25">
      <c r="A229" s="523"/>
      <c r="B229" s="524"/>
      <c r="C229" s="1247" t="s">
        <v>1147</v>
      </c>
      <c r="D229" s="1247"/>
      <c r="E229" s="1247"/>
      <c r="F229" s="1247"/>
      <c r="G229" s="1247"/>
      <c r="H229" s="525" t="s">
        <v>1148</v>
      </c>
      <c r="I229" s="526"/>
      <c r="J229" s="526"/>
      <c r="K229" s="537">
        <v>0.43008000000000002</v>
      </c>
      <c r="L229" s="528"/>
      <c r="M229" s="526"/>
      <c r="N229" s="528"/>
      <c r="O229" s="526"/>
      <c r="P229" s="573">
        <v>160.96</v>
      </c>
    </row>
    <row r="230" spans="1:16" x14ac:dyDescent="0.25">
      <c r="A230" s="530"/>
      <c r="B230" s="524" t="s">
        <v>1443</v>
      </c>
      <c r="C230" s="1247" t="s">
        <v>1444</v>
      </c>
      <c r="D230" s="1247"/>
      <c r="E230" s="1247"/>
      <c r="F230" s="1247"/>
      <c r="G230" s="1247"/>
      <c r="H230" s="525" t="s">
        <v>1151</v>
      </c>
      <c r="I230" s="536">
        <v>7.0000000000000007E-2</v>
      </c>
      <c r="J230" s="526"/>
      <c r="K230" s="537">
        <v>0.18815999999999999</v>
      </c>
      <c r="L230" s="532"/>
      <c r="M230" s="533"/>
      <c r="N230" s="534">
        <v>1550.39</v>
      </c>
      <c r="O230" s="526"/>
      <c r="P230" s="529">
        <v>291.72000000000003</v>
      </c>
    </row>
    <row r="231" spans="1:16" x14ac:dyDescent="0.25">
      <c r="A231" s="540"/>
      <c r="B231" s="524" t="s">
        <v>1152</v>
      </c>
      <c r="C231" s="1247" t="s">
        <v>1153</v>
      </c>
      <c r="D231" s="1247"/>
      <c r="E231" s="1247"/>
      <c r="F231" s="1247"/>
      <c r="G231" s="1247"/>
      <c r="H231" s="525" t="s">
        <v>1148</v>
      </c>
      <c r="I231" s="536">
        <v>7.0000000000000007E-2</v>
      </c>
      <c r="J231" s="526"/>
      <c r="K231" s="537">
        <v>0.18815999999999999</v>
      </c>
      <c r="L231" s="528"/>
      <c r="M231" s="526"/>
      <c r="N231" s="541">
        <v>437.08</v>
      </c>
      <c r="O231" s="526"/>
      <c r="P231" s="573">
        <v>82.24</v>
      </c>
    </row>
    <row r="232" spans="1:16" x14ac:dyDescent="0.25">
      <c r="A232" s="530"/>
      <c r="B232" s="524" t="s">
        <v>1445</v>
      </c>
      <c r="C232" s="1247" t="s">
        <v>1446</v>
      </c>
      <c r="D232" s="1247"/>
      <c r="E232" s="1247"/>
      <c r="F232" s="1247"/>
      <c r="G232" s="1247"/>
      <c r="H232" s="525" t="s">
        <v>1151</v>
      </c>
      <c r="I232" s="536">
        <v>0.09</v>
      </c>
      <c r="J232" s="526"/>
      <c r="K232" s="537">
        <v>0.24192</v>
      </c>
      <c r="L232" s="538">
        <v>477.92</v>
      </c>
      <c r="M232" s="539">
        <v>1.24</v>
      </c>
      <c r="N232" s="534">
        <v>592.62</v>
      </c>
      <c r="O232" s="526"/>
      <c r="P232" s="529">
        <v>143.37</v>
      </c>
    </row>
    <row r="233" spans="1:16" x14ac:dyDescent="0.25">
      <c r="A233" s="540"/>
      <c r="B233" s="524" t="s">
        <v>1208</v>
      </c>
      <c r="C233" s="1247" t="s">
        <v>1209</v>
      </c>
      <c r="D233" s="1247"/>
      <c r="E233" s="1247"/>
      <c r="F233" s="1247"/>
      <c r="G233" s="1247"/>
      <c r="H233" s="525" t="s">
        <v>1148</v>
      </c>
      <c r="I233" s="536">
        <v>0.09</v>
      </c>
      <c r="J233" s="526"/>
      <c r="K233" s="537">
        <v>0.24192</v>
      </c>
      <c r="L233" s="528"/>
      <c r="M233" s="526"/>
      <c r="N233" s="541">
        <v>325.38</v>
      </c>
      <c r="O233" s="526"/>
      <c r="P233" s="573">
        <v>78.72</v>
      </c>
    </row>
    <row r="234" spans="1:16" x14ac:dyDescent="0.25">
      <c r="A234" s="530"/>
      <c r="B234" s="524" t="s">
        <v>2025</v>
      </c>
      <c r="C234" s="1247" t="s">
        <v>2026</v>
      </c>
      <c r="D234" s="1247"/>
      <c r="E234" s="1247"/>
      <c r="F234" s="1247"/>
      <c r="G234" s="1247"/>
      <c r="H234" s="525" t="s">
        <v>1151</v>
      </c>
      <c r="I234" s="536">
        <v>2.31</v>
      </c>
      <c r="J234" s="526"/>
      <c r="K234" s="537">
        <v>6.2092799999999997</v>
      </c>
      <c r="L234" s="538">
        <v>7.52</v>
      </c>
      <c r="M234" s="539">
        <v>1.1599999999999999</v>
      </c>
      <c r="N234" s="534">
        <v>8.7200000000000006</v>
      </c>
      <c r="O234" s="526"/>
      <c r="P234" s="529">
        <v>54.14</v>
      </c>
    </row>
    <row r="235" spans="1:16" x14ac:dyDescent="0.25">
      <c r="A235" s="523"/>
      <c r="B235" s="524" t="s">
        <v>36</v>
      </c>
      <c r="C235" s="1247" t="s">
        <v>134</v>
      </c>
      <c r="D235" s="1247"/>
      <c r="E235" s="1247"/>
      <c r="F235" s="1247"/>
      <c r="G235" s="1247"/>
      <c r="H235" s="525"/>
      <c r="I235" s="526"/>
      <c r="J235" s="526"/>
      <c r="K235" s="526"/>
      <c r="L235" s="528"/>
      <c r="M235" s="526"/>
      <c r="N235" s="528"/>
      <c r="O235" s="526"/>
      <c r="P235" s="529">
        <v>1856.72</v>
      </c>
    </row>
    <row r="236" spans="1:16" x14ac:dyDescent="0.25">
      <c r="A236" s="530"/>
      <c r="B236" s="524" t="s">
        <v>1492</v>
      </c>
      <c r="C236" s="1247" t="s">
        <v>1493</v>
      </c>
      <c r="D236" s="1247"/>
      <c r="E236" s="1247"/>
      <c r="F236" s="1247"/>
      <c r="G236" s="1247"/>
      <c r="H236" s="525" t="s">
        <v>1244</v>
      </c>
      <c r="I236" s="535">
        <v>12.1846</v>
      </c>
      <c r="J236" s="526"/>
      <c r="K236" s="569">
        <v>32.752204800000001</v>
      </c>
      <c r="L236" s="538">
        <v>41.38</v>
      </c>
      <c r="M236" s="539">
        <v>1.37</v>
      </c>
      <c r="N236" s="534">
        <v>56.69</v>
      </c>
      <c r="O236" s="526"/>
      <c r="P236" s="529">
        <v>1856.72</v>
      </c>
    </row>
    <row r="237" spans="1:16" x14ac:dyDescent="0.25">
      <c r="A237" s="544" t="s">
        <v>1239</v>
      </c>
      <c r="B237" s="545" t="s">
        <v>2027</v>
      </c>
      <c r="C237" s="1250" t="s">
        <v>2028</v>
      </c>
      <c r="D237" s="1250"/>
      <c r="E237" s="1250"/>
      <c r="F237" s="1250"/>
      <c r="G237" s="1250"/>
      <c r="H237" s="546" t="s">
        <v>1554</v>
      </c>
      <c r="I237" s="547">
        <v>115</v>
      </c>
      <c r="J237" s="548"/>
      <c r="K237" s="589">
        <v>309.12</v>
      </c>
      <c r="L237" s="550"/>
      <c r="M237" s="548"/>
      <c r="N237" s="550"/>
      <c r="O237" s="548"/>
      <c r="P237" s="551"/>
    </row>
    <row r="238" spans="1:16" x14ac:dyDescent="0.25">
      <c r="A238" s="552"/>
      <c r="B238" s="553"/>
      <c r="C238" s="1248" t="s">
        <v>1154</v>
      </c>
      <c r="D238" s="1248"/>
      <c r="E238" s="1248"/>
      <c r="F238" s="1248"/>
      <c r="G238" s="1248"/>
      <c r="H238" s="516"/>
      <c r="I238" s="517"/>
      <c r="J238" s="517"/>
      <c r="K238" s="517"/>
      <c r="L238" s="520"/>
      <c r="M238" s="517"/>
      <c r="N238" s="554"/>
      <c r="O238" s="517"/>
      <c r="P238" s="555">
        <v>7796.4</v>
      </c>
    </row>
    <row r="239" spans="1:16" x14ac:dyDescent="0.25">
      <c r="A239" s="540"/>
      <c r="B239" s="524"/>
      <c r="C239" s="1247" t="s">
        <v>1155</v>
      </c>
      <c r="D239" s="1247"/>
      <c r="E239" s="1247"/>
      <c r="F239" s="1247"/>
      <c r="G239" s="1247"/>
      <c r="H239" s="525"/>
      <c r="I239" s="526"/>
      <c r="J239" s="526"/>
      <c r="K239" s="526"/>
      <c r="L239" s="528"/>
      <c r="M239" s="526"/>
      <c r="N239" s="528"/>
      <c r="O239" s="526"/>
      <c r="P239" s="529">
        <v>5450.45</v>
      </c>
    </row>
    <row r="240" spans="1:16" x14ac:dyDescent="0.25">
      <c r="A240" s="540"/>
      <c r="B240" s="524" t="s">
        <v>1964</v>
      </c>
      <c r="C240" s="1247" t="s">
        <v>1965</v>
      </c>
      <c r="D240" s="1247"/>
      <c r="E240" s="1247"/>
      <c r="F240" s="1247"/>
      <c r="G240" s="1247"/>
      <c r="H240" s="525" t="s">
        <v>1158</v>
      </c>
      <c r="I240" s="543">
        <v>110</v>
      </c>
      <c r="J240" s="526"/>
      <c r="K240" s="543">
        <v>110</v>
      </c>
      <c r="L240" s="528"/>
      <c r="M240" s="526"/>
      <c r="N240" s="528"/>
      <c r="O240" s="526"/>
      <c r="P240" s="529">
        <v>5995.5</v>
      </c>
    </row>
    <row r="241" spans="1:16" x14ac:dyDescent="0.25">
      <c r="A241" s="540"/>
      <c r="B241" s="524" t="s">
        <v>1966</v>
      </c>
      <c r="C241" s="1247" t="s">
        <v>1967</v>
      </c>
      <c r="D241" s="1247"/>
      <c r="E241" s="1247"/>
      <c r="F241" s="1247"/>
      <c r="G241" s="1247"/>
      <c r="H241" s="525" t="s">
        <v>1158</v>
      </c>
      <c r="I241" s="543">
        <v>69</v>
      </c>
      <c r="J241" s="526"/>
      <c r="K241" s="543">
        <v>69</v>
      </c>
      <c r="L241" s="528"/>
      <c r="M241" s="526"/>
      <c r="N241" s="528"/>
      <c r="O241" s="526"/>
      <c r="P241" s="529">
        <v>3760.81</v>
      </c>
    </row>
    <row r="242" spans="1:16" x14ac:dyDescent="0.25">
      <c r="A242" s="556"/>
      <c r="B242" s="557"/>
      <c r="C242" s="1248" t="s">
        <v>1161</v>
      </c>
      <c r="D242" s="1248"/>
      <c r="E242" s="1248"/>
      <c r="F242" s="1248"/>
      <c r="G242" s="1248"/>
      <c r="H242" s="516"/>
      <c r="I242" s="517"/>
      <c r="J242" s="517"/>
      <c r="K242" s="517"/>
      <c r="L242" s="520"/>
      <c r="M242" s="517"/>
      <c r="N242" s="554">
        <v>6530.03</v>
      </c>
      <c r="O242" s="517"/>
      <c r="P242" s="555">
        <v>17552.71</v>
      </c>
    </row>
    <row r="243" spans="1:16" x14ac:dyDescent="0.25">
      <c r="A243" s="558"/>
      <c r="B243" s="559"/>
      <c r="C243" s="559"/>
      <c r="D243" s="559"/>
      <c r="E243" s="559"/>
      <c r="F243" s="559"/>
      <c r="G243" s="559"/>
      <c r="H243" s="560"/>
      <c r="I243" s="561"/>
      <c r="J243" s="561"/>
      <c r="K243" s="561"/>
      <c r="L243" s="562"/>
      <c r="M243" s="561"/>
      <c r="N243" s="562"/>
      <c r="O243" s="561"/>
      <c r="P243" s="563"/>
    </row>
    <row r="244" spans="1:16" x14ac:dyDescent="0.25">
      <c r="A244" s="514" t="s">
        <v>81</v>
      </c>
      <c r="B244" s="515" t="s">
        <v>2029</v>
      </c>
      <c r="C244" s="1249" t="s">
        <v>2030</v>
      </c>
      <c r="D244" s="1249"/>
      <c r="E244" s="1249"/>
      <c r="F244" s="1249"/>
      <c r="G244" s="1249"/>
      <c r="H244" s="516" t="s">
        <v>1554</v>
      </c>
      <c r="I244" s="517">
        <v>309.12</v>
      </c>
      <c r="J244" s="518">
        <v>1</v>
      </c>
      <c r="K244" s="570">
        <v>309.12</v>
      </c>
      <c r="L244" s="593">
        <v>195.07</v>
      </c>
      <c r="M244" s="570">
        <v>2.0499999999999998</v>
      </c>
      <c r="N244" s="572">
        <v>399.89</v>
      </c>
      <c r="O244" s="517"/>
      <c r="P244" s="555">
        <v>123614</v>
      </c>
    </row>
    <row r="245" spans="1:16" x14ac:dyDescent="0.25">
      <c r="A245" s="556"/>
      <c r="B245" s="557"/>
      <c r="C245" s="1248" t="s">
        <v>1161</v>
      </c>
      <c r="D245" s="1248"/>
      <c r="E245" s="1248"/>
      <c r="F245" s="1248"/>
      <c r="G245" s="1248"/>
      <c r="H245" s="516"/>
      <c r="I245" s="517"/>
      <c r="J245" s="517"/>
      <c r="K245" s="517"/>
      <c r="L245" s="520"/>
      <c r="M245" s="517"/>
      <c r="N245" s="520"/>
      <c r="O245" s="517"/>
      <c r="P245" s="555">
        <v>123614</v>
      </c>
    </row>
    <row r="246" spans="1:16" x14ac:dyDescent="0.25">
      <c r="A246" s="558"/>
      <c r="B246" s="559"/>
      <c r="C246" s="559"/>
      <c r="D246" s="559"/>
      <c r="E246" s="559"/>
      <c r="F246" s="559"/>
      <c r="G246" s="559"/>
      <c r="H246" s="560"/>
      <c r="I246" s="561"/>
      <c r="J246" s="561"/>
      <c r="K246" s="561"/>
      <c r="L246" s="562"/>
      <c r="M246" s="561"/>
      <c r="N246" s="562"/>
      <c r="O246" s="561"/>
      <c r="P246" s="563"/>
    </row>
    <row r="247" spans="1:16" x14ac:dyDescent="0.25">
      <c r="A247" s="514" t="s">
        <v>87</v>
      </c>
      <c r="B247" s="515" t="s">
        <v>2033</v>
      </c>
      <c r="C247" s="1249" t="s">
        <v>2034</v>
      </c>
      <c r="D247" s="1249"/>
      <c r="E247" s="1249"/>
      <c r="F247" s="1249"/>
      <c r="G247" s="1249"/>
      <c r="H247" s="516" t="s">
        <v>1390</v>
      </c>
      <c r="I247" s="517">
        <v>0.67200000000000004</v>
      </c>
      <c r="J247" s="518">
        <v>1</v>
      </c>
      <c r="K247" s="519">
        <v>0.67200000000000004</v>
      </c>
      <c r="L247" s="520"/>
      <c r="M247" s="517"/>
      <c r="N247" s="521"/>
      <c r="O247" s="517"/>
      <c r="P247" s="522"/>
    </row>
    <row r="248" spans="1:16" x14ac:dyDescent="0.25">
      <c r="A248" s="523"/>
      <c r="B248" s="524" t="s">
        <v>23</v>
      </c>
      <c r="C248" s="1247" t="s">
        <v>1203</v>
      </c>
      <c r="D248" s="1247"/>
      <c r="E248" s="1247"/>
      <c r="F248" s="1247"/>
      <c r="G248" s="1247"/>
      <c r="H248" s="525" t="s">
        <v>1148</v>
      </c>
      <c r="I248" s="526"/>
      <c r="J248" s="526"/>
      <c r="K248" s="527">
        <v>120.288</v>
      </c>
      <c r="L248" s="528"/>
      <c r="M248" s="526"/>
      <c r="N248" s="528"/>
      <c r="O248" s="526"/>
      <c r="P248" s="529">
        <v>34758.42</v>
      </c>
    </row>
    <row r="249" spans="1:16" x14ac:dyDescent="0.25">
      <c r="A249" s="530"/>
      <c r="B249" s="524" t="s">
        <v>1482</v>
      </c>
      <c r="C249" s="1247" t="s">
        <v>1483</v>
      </c>
      <c r="D249" s="1247"/>
      <c r="E249" s="1247"/>
      <c r="F249" s="1247"/>
      <c r="G249" s="1247"/>
      <c r="H249" s="525" t="s">
        <v>1148</v>
      </c>
      <c r="I249" s="543">
        <v>179</v>
      </c>
      <c r="J249" s="526"/>
      <c r="K249" s="527">
        <v>120.288</v>
      </c>
      <c r="L249" s="532"/>
      <c r="M249" s="533"/>
      <c r="N249" s="534">
        <v>288.95999999999998</v>
      </c>
      <c r="O249" s="526"/>
      <c r="P249" s="529">
        <v>34758.42</v>
      </c>
    </row>
    <row r="250" spans="1:16" x14ac:dyDescent="0.25">
      <c r="A250" s="523"/>
      <c r="B250" s="524" t="s">
        <v>28</v>
      </c>
      <c r="C250" s="1247" t="s">
        <v>132</v>
      </c>
      <c r="D250" s="1247"/>
      <c r="E250" s="1247"/>
      <c r="F250" s="1247"/>
      <c r="G250" s="1247"/>
      <c r="H250" s="525"/>
      <c r="I250" s="526"/>
      <c r="J250" s="526"/>
      <c r="K250" s="526"/>
      <c r="L250" s="528"/>
      <c r="M250" s="526"/>
      <c r="N250" s="528"/>
      <c r="O250" s="526"/>
      <c r="P250" s="529">
        <v>17903.63</v>
      </c>
    </row>
    <row r="251" spans="1:16" x14ac:dyDescent="0.25">
      <c r="A251" s="523"/>
      <c r="B251" s="524"/>
      <c r="C251" s="1247" t="s">
        <v>1147</v>
      </c>
      <c r="D251" s="1247"/>
      <c r="E251" s="1247"/>
      <c r="F251" s="1247"/>
      <c r="G251" s="1247"/>
      <c r="H251" s="525" t="s">
        <v>1148</v>
      </c>
      <c r="I251" s="526"/>
      <c r="J251" s="526"/>
      <c r="K251" s="537">
        <v>19.192319999999999</v>
      </c>
      <c r="L251" s="528"/>
      <c r="M251" s="526"/>
      <c r="N251" s="528"/>
      <c r="O251" s="526"/>
      <c r="P251" s="529">
        <v>8276.6299999999992</v>
      </c>
    </row>
    <row r="252" spans="1:16" x14ac:dyDescent="0.25">
      <c r="A252" s="530"/>
      <c r="B252" s="524" t="s">
        <v>1991</v>
      </c>
      <c r="C252" s="1247" t="s">
        <v>1992</v>
      </c>
      <c r="D252" s="1247"/>
      <c r="E252" s="1247"/>
      <c r="F252" s="1247"/>
      <c r="G252" s="1247"/>
      <c r="H252" s="525" t="s">
        <v>1151</v>
      </c>
      <c r="I252" s="536">
        <v>26.06</v>
      </c>
      <c r="J252" s="526"/>
      <c r="K252" s="537">
        <v>17.512319999999999</v>
      </c>
      <c r="L252" s="532"/>
      <c r="M252" s="533"/>
      <c r="N252" s="534">
        <v>913.67</v>
      </c>
      <c r="O252" s="526"/>
      <c r="P252" s="529">
        <v>16000.48</v>
      </c>
    </row>
    <row r="253" spans="1:16" x14ac:dyDescent="0.25">
      <c r="A253" s="540"/>
      <c r="B253" s="524" t="s">
        <v>1152</v>
      </c>
      <c r="C253" s="1247" t="s">
        <v>1153</v>
      </c>
      <c r="D253" s="1247"/>
      <c r="E253" s="1247"/>
      <c r="F253" s="1247"/>
      <c r="G253" s="1247"/>
      <c r="H253" s="525" t="s">
        <v>1148</v>
      </c>
      <c r="I253" s="536">
        <v>26.06</v>
      </c>
      <c r="J253" s="526"/>
      <c r="K253" s="537">
        <v>17.512319999999999</v>
      </c>
      <c r="L253" s="528"/>
      <c r="M253" s="526"/>
      <c r="N253" s="541">
        <v>437.08</v>
      </c>
      <c r="O253" s="526"/>
      <c r="P253" s="529">
        <v>7654.28</v>
      </c>
    </row>
    <row r="254" spans="1:16" x14ac:dyDescent="0.25">
      <c r="A254" s="530"/>
      <c r="B254" s="524" t="s">
        <v>1443</v>
      </c>
      <c r="C254" s="1247" t="s">
        <v>1444</v>
      </c>
      <c r="D254" s="1247"/>
      <c r="E254" s="1247"/>
      <c r="F254" s="1247"/>
      <c r="G254" s="1247"/>
      <c r="H254" s="525" t="s">
        <v>1151</v>
      </c>
      <c r="I254" s="531">
        <v>0.9</v>
      </c>
      <c r="J254" s="526"/>
      <c r="K254" s="535">
        <v>0.6048</v>
      </c>
      <c r="L254" s="532"/>
      <c r="M254" s="533"/>
      <c r="N254" s="534">
        <v>1550.39</v>
      </c>
      <c r="O254" s="526"/>
      <c r="P254" s="529">
        <v>937.68</v>
      </c>
    </row>
    <row r="255" spans="1:16" x14ac:dyDescent="0.25">
      <c r="A255" s="540"/>
      <c r="B255" s="524" t="s">
        <v>1152</v>
      </c>
      <c r="C255" s="1247" t="s">
        <v>1153</v>
      </c>
      <c r="D255" s="1247"/>
      <c r="E255" s="1247"/>
      <c r="F255" s="1247"/>
      <c r="G255" s="1247"/>
      <c r="H255" s="525" t="s">
        <v>1148</v>
      </c>
      <c r="I255" s="531">
        <v>0.9</v>
      </c>
      <c r="J255" s="526"/>
      <c r="K255" s="535">
        <v>0.6048</v>
      </c>
      <c r="L255" s="528"/>
      <c r="M255" s="526"/>
      <c r="N255" s="541">
        <v>437.08</v>
      </c>
      <c r="O255" s="526"/>
      <c r="P255" s="573">
        <v>264.35000000000002</v>
      </c>
    </row>
    <row r="256" spans="1:16" x14ac:dyDescent="0.25">
      <c r="A256" s="530"/>
      <c r="B256" s="524" t="s">
        <v>1287</v>
      </c>
      <c r="C256" s="1247" t="s">
        <v>1288</v>
      </c>
      <c r="D256" s="1247"/>
      <c r="E256" s="1247"/>
      <c r="F256" s="1247"/>
      <c r="G256" s="1247"/>
      <c r="H256" s="525" t="s">
        <v>1151</v>
      </c>
      <c r="I256" s="536">
        <v>0.25</v>
      </c>
      <c r="J256" s="526"/>
      <c r="K256" s="527">
        <v>0.16800000000000001</v>
      </c>
      <c r="L256" s="532"/>
      <c r="M256" s="533"/>
      <c r="N256" s="534">
        <v>1610.79</v>
      </c>
      <c r="O256" s="526"/>
      <c r="P256" s="529">
        <v>270.61</v>
      </c>
    </row>
    <row r="257" spans="1:16" x14ac:dyDescent="0.25">
      <c r="A257" s="540"/>
      <c r="B257" s="524" t="s">
        <v>1191</v>
      </c>
      <c r="C257" s="1247" t="s">
        <v>1192</v>
      </c>
      <c r="D257" s="1247"/>
      <c r="E257" s="1247"/>
      <c r="F257" s="1247"/>
      <c r="G257" s="1247"/>
      <c r="H257" s="525" t="s">
        <v>1148</v>
      </c>
      <c r="I257" s="536">
        <v>0.25</v>
      </c>
      <c r="J257" s="526"/>
      <c r="K257" s="527">
        <v>0.16800000000000001</v>
      </c>
      <c r="L257" s="528"/>
      <c r="M257" s="526"/>
      <c r="N257" s="541">
        <v>373.94</v>
      </c>
      <c r="O257" s="526"/>
      <c r="P257" s="573">
        <v>62.82</v>
      </c>
    </row>
    <row r="258" spans="1:16" x14ac:dyDescent="0.25">
      <c r="A258" s="530"/>
      <c r="B258" s="524" t="s">
        <v>2035</v>
      </c>
      <c r="C258" s="1247" t="s">
        <v>2036</v>
      </c>
      <c r="D258" s="1247"/>
      <c r="E258" s="1247"/>
      <c r="F258" s="1247"/>
      <c r="G258" s="1247"/>
      <c r="H258" s="525" t="s">
        <v>1151</v>
      </c>
      <c r="I258" s="543">
        <v>9</v>
      </c>
      <c r="J258" s="526"/>
      <c r="K258" s="527">
        <v>6.048</v>
      </c>
      <c r="L258" s="538">
        <v>10.37</v>
      </c>
      <c r="M258" s="539">
        <v>1.19</v>
      </c>
      <c r="N258" s="534">
        <v>12.34</v>
      </c>
      <c r="O258" s="526"/>
      <c r="P258" s="529">
        <v>74.63</v>
      </c>
    </row>
    <row r="259" spans="1:16" x14ac:dyDescent="0.25">
      <c r="A259" s="530"/>
      <c r="B259" s="524" t="s">
        <v>1445</v>
      </c>
      <c r="C259" s="1247" t="s">
        <v>1446</v>
      </c>
      <c r="D259" s="1247"/>
      <c r="E259" s="1247"/>
      <c r="F259" s="1247"/>
      <c r="G259" s="1247"/>
      <c r="H259" s="525" t="s">
        <v>1151</v>
      </c>
      <c r="I259" s="536">
        <v>1.35</v>
      </c>
      <c r="J259" s="526"/>
      <c r="K259" s="535">
        <v>0.90720000000000001</v>
      </c>
      <c r="L259" s="538">
        <v>477.92</v>
      </c>
      <c r="M259" s="539">
        <v>1.24</v>
      </c>
      <c r="N259" s="534">
        <v>592.62</v>
      </c>
      <c r="O259" s="526"/>
      <c r="P259" s="529">
        <v>537.62</v>
      </c>
    </row>
    <row r="260" spans="1:16" x14ac:dyDescent="0.25">
      <c r="A260" s="540"/>
      <c r="B260" s="524" t="s">
        <v>1208</v>
      </c>
      <c r="C260" s="1247" t="s">
        <v>1209</v>
      </c>
      <c r="D260" s="1247"/>
      <c r="E260" s="1247"/>
      <c r="F260" s="1247"/>
      <c r="G260" s="1247"/>
      <c r="H260" s="525" t="s">
        <v>1148</v>
      </c>
      <c r="I260" s="536">
        <v>1.35</v>
      </c>
      <c r="J260" s="526"/>
      <c r="K260" s="535">
        <v>0.90720000000000001</v>
      </c>
      <c r="L260" s="528"/>
      <c r="M260" s="526"/>
      <c r="N260" s="541">
        <v>325.38</v>
      </c>
      <c r="O260" s="526"/>
      <c r="P260" s="573">
        <v>295.18</v>
      </c>
    </row>
    <row r="261" spans="1:16" x14ac:dyDescent="0.25">
      <c r="A261" s="530"/>
      <c r="B261" s="524" t="s">
        <v>2037</v>
      </c>
      <c r="C261" s="1247" t="s">
        <v>2038</v>
      </c>
      <c r="D261" s="1247"/>
      <c r="E261" s="1247"/>
      <c r="F261" s="1247"/>
      <c r="G261" s="1247"/>
      <c r="H261" s="525" t="s">
        <v>1151</v>
      </c>
      <c r="I261" s="531">
        <v>4.3</v>
      </c>
      <c r="J261" s="526"/>
      <c r="K261" s="535">
        <v>2.8896000000000002</v>
      </c>
      <c r="L261" s="532"/>
      <c r="M261" s="533"/>
      <c r="N261" s="534">
        <v>28.59</v>
      </c>
      <c r="O261" s="526"/>
      <c r="P261" s="529">
        <v>82.61</v>
      </c>
    </row>
    <row r="262" spans="1:16" x14ac:dyDescent="0.25">
      <c r="A262" s="523"/>
      <c r="B262" s="524" t="s">
        <v>36</v>
      </c>
      <c r="C262" s="1247" t="s">
        <v>134</v>
      </c>
      <c r="D262" s="1247"/>
      <c r="E262" s="1247"/>
      <c r="F262" s="1247"/>
      <c r="G262" s="1247"/>
      <c r="H262" s="525"/>
      <c r="I262" s="526"/>
      <c r="J262" s="526"/>
      <c r="K262" s="526"/>
      <c r="L262" s="528"/>
      <c r="M262" s="526"/>
      <c r="N262" s="528"/>
      <c r="O262" s="526"/>
      <c r="P262" s="529">
        <v>1720.25</v>
      </c>
    </row>
    <row r="263" spans="1:16" x14ac:dyDescent="0.25">
      <c r="A263" s="530"/>
      <c r="B263" s="524" t="s">
        <v>1210</v>
      </c>
      <c r="C263" s="1247" t="s">
        <v>1211</v>
      </c>
      <c r="D263" s="1247"/>
      <c r="E263" s="1247"/>
      <c r="F263" s="1247"/>
      <c r="G263" s="1247"/>
      <c r="H263" s="525" t="s">
        <v>1212</v>
      </c>
      <c r="I263" s="536">
        <v>0.73</v>
      </c>
      <c r="J263" s="526"/>
      <c r="K263" s="537">
        <v>0.49056</v>
      </c>
      <c r="L263" s="538">
        <v>35.71</v>
      </c>
      <c r="M263" s="539">
        <v>0.28000000000000003</v>
      </c>
      <c r="N263" s="534">
        <v>10</v>
      </c>
      <c r="O263" s="526"/>
      <c r="P263" s="529">
        <v>4.91</v>
      </c>
    </row>
    <row r="264" spans="1:16" x14ac:dyDescent="0.25">
      <c r="A264" s="530"/>
      <c r="B264" s="524" t="s">
        <v>1494</v>
      </c>
      <c r="C264" s="1247" t="s">
        <v>1495</v>
      </c>
      <c r="D264" s="1247"/>
      <c r="E264" s="1247"/>
      <c r="F264" s="1247"/>
      <c r="G264" s="1247"/>
      <c r="H264" s="525" t="s">
        <v>1496</v>
      </c>
      <c r="I264" s="536">
        <v>0.24</v>
      </c>
      <c r="J264" s="526"/>
      <c r="K264" s="537">
        <v>0.16128000000000001</v>
      </c>
      <c r="L264" s="532"/>
      <c r="M264" s="533"/>
      <c r="N264" s="534">
        <v>6.1</v>
      </c>
      <c r="O264" s="526"/>
      <c r="P264" s="529">
        <v>0.98</v>
      </c>
    </row>
    <row r="265" spans="1:16" x14ac:dyDescent="0.25">
      <c r="A265" s="530"/>
      <c r="B265" s="524" t="s">
        <v>1995</v>
      </c>
      <c r="C265" s="1247" t="s">
        <v>1996</v>
      </c>
      <c r="D265" s="1247"/>
      <c r="E265" s="1247"/>
      <c r="F265" s="1247"/>
      <c r="G265" s="1247"/>
      <c r="H265" s="525" t="s">
        <v>1554</v>
      </c>
      <c r="I265" s="543">
        <v>30</v>
      </c>
      <c r="J265" s="526"/>
      <c r="K265" s="536">
        <v>20.16</v>
      </c>
      <c r="L265" s="538">
        <v>12.83</v>
      </c>
      <c r="M265" s="539">
        <v>1.1499999999999999</v>
      </c>
      <c r="N265" s="534">
        <v>14.75</v>
      </c>
      <c r="O265" s="526"/>
      <c r="P265" s="529">
        <v>297.36</v>
      </c>
    </row>
    <row r="266" spans="1:16" x14ac:dyDescent="0.25">
      <c r="A266" s="530"/>
      <c r="B266" s="524" t="s">
        <v>2039</v>
      </c>
      <c r="C266" s="1247" t="s">
        <v>2040</v>
      </c>
      <c r="D266" s="1247"/>
      <c r="E266" s="1247"/>
      <c r="F266" s="1247"/>
      <c r="G266" s="1247"/>
      <c r="H266" s="525" t="s">
        <v>1244</v>
      </c>
      <c r="I266" s="543">
        <v>5</v>
      </c>
      <c r="J266" s="526"/>
      <c r="K266" s="536">
        <v>3.36</v>
      </c>
      <c r="L266" s="538">
        <v>155.63</v>
      </c>
      <c r="M266" s="539">
        <v>1.05</v>
      </c>
      <c r="N266" s="534">
        <v>163.41</v>
      </c>
      <c r="O266" s="526"/>
      <c r="P266" s="529">
        <v>549.05999999999995</v>
      </c>
    </row>
    <row r="267" spans="1:16" x14ac:dyDescent="0.25">
      <c r="A267" s="530"/>
      <c r="B267" s="524" t="s">
        <v>1447</v>
      </c>
      <c r="C267" s="1247" t="s">
        <v>1448</v>
      </c>
      <c r="D267" s="1247"/>
      <c r="E267" s="1247"/>
      <c r="F267" s="1247"/>
      <c r="G267" s="1247"/>
      <c r="H267" s="525" t="s">
        <v>1164</v>
      </c>
      <c r="I267" s="527">
        <v>2E-3</v>
      </c>
      <c r="J267" s="526"/>
      <c r="K267" s="574">
        <v>1.3439999999999999E-3</v>
      </c>
      <c r="L267" s="542">
        <v>70296.2</v>
      </c>
      <c r="M267" s="539">
        <v>1.31</v>
      </c>
      <c r="N267" s="534">
        <v>92088.02</v>
      </c>
      <c r="O267" s="526"/>
      <c r="P267" s="529">
        <v>123.77</v>
      </c>
    </row>
    <row r="268" spans="1:16" x14ac:dyDescent="0.25">
      <c r="A268" s="530"/>
      <c r="B268" s="524" t="s">
        <v>2041</v>
      </c>
      <c r="C268" s="1247" t="s">
        <v>2042</v>
      </c>
      <c r="D268" s="1247"/>
      <c r="E268" s="1247"/>
      <c r="F268" s="1247"/>
      <c r="G268" s="1247"/>
      <c r="H268" s="525" t="s">
        <v>1164</v>
      </c>
      <c r="I268" s="536">
        <v>0.01</v>
      </c>
      <c r="J268" s="526"/>
      <c r="K268" s="537">
        <v>6.7200000000000003E-3</v>
      </c>
      <c r="L268" s="542">
        <v>5275.05</v>
      </c>
      <c r="M268" s="539">
        <v>1.27</v>
      </c>
      <c r="N268" s="534">
        <v>6699.31</v>
      </c>
      <c r="O268" s="526"/>
      <c r="P268" s="529">
        <v>45.02</v>
      </c>
    </row>
    <row r="269" spans="1:16" x14ac:dyDescent="0.25">
      <c r="A269" s="530"/>
      <c r="B269" s="524" t="s">
        <v>1506</v>
      </c>
      <c r="C269" s="1247" t="s">
        <v>1507</v>
      </c>
      <c r="D269" s="1247"/>
      <c r="E269" s="1247"/>
      <c r="F269" s="1247"/>
      <c r="G269" s="1247"/>
      <c r="H269" s="525" t="s">
        <v>1164</v>
      </c>
      <c r="I269" s="535">
        <v>1.0200000000000001E-2</v>
      </c>
      <c r="J269" s="526"/>
      <c r="K269" s="569">
        <v>6.8544000000000001E-3</v>
      </c>
      <c r="L269" s="542">
        <v>60258.2</v>
      </c>
      <c r="M269" s="539">
        <v>1.1299999999999999</v>
      </c>
      <c r="N269" s="534">
        <v>68091.77</v>
      </c>
      <c r="O269" s="526"/>
      <c r="P269" s="529">
        <v>466.73</v>
      </c>
    </row>
    <row r="270" spans="1:16" x14ac:dyDescent="0.25">
      <c r="A270" s="530"/>
      <c r="B270" s="524" t="s">
        <v>2043</v>
      </c>
      <c r="C270" s="1247" t="s">
        <v>2044</v>
      </c>
      <c r="D270" s="1247"/>
      <c r="E270" s="1247"/>
      <c r="F270" s="1247"/>
      <c r="G270" s="1247"/>
      <c r="H270" s="525" t="s">
        <v>1212</v>
      </c>
      <c r="I270" s="536">
        <v>0.04</v>
      </c>
      <c r="J270" s="526"/>
      <c r="K270" s="537">
        <v>2.6880000000000001E-2</v>
      </c>
      <c r="L270" s="542">
        <v>5764.42</v>
      </c>
      <c r="M270" s="575">
        <v>1.5</v>
      </c>
      <c r="N270" s="534">
        <v>8646.6299999999992</v>
      </c>
      <c r="O270" s="526"/>
      <c r="P270" s="529">
        <v>232.42</v>
      </c>
    </row>
    <row r="271" spans="1:16" x14ac:dyDescent="0.25">
      <c r="A271" s="544" t="s">
        <v>1239</v>
      </c>
      <c r="B271" s="545" t="s">
        <v>1997</v>
      </c>
      <c r="C271" s="1250" t="s">
        <v>1998</v>
      </c>
      <c r="D271" s="1250"/>
      <c r="E271" s="1250"/>
      <c r="F271" s="1250"/>
      <c r="G271" s="1250"/>
      <c r="H271" s="546" t="s">
        <v>1212</v>
      </c>
      <c r="I271" s="566">
        <v>101.5</v>
      </c>
      <c r="J271" s="548"/>
      <c r="K271" s="549">
        <v>68.207999999999998</v>
      </c>
      <c r="L271" s="550"/>
      <c r="M271" s="548"/>
      <c r="N271" s="550"/>
      <c r="O271" s="548"/>
      <c r="P271" s="551"/>
    </row>
    <row r="272" spans="1:16" x14ac:dyDescent="0.25">
      <c r="A272" s="544" t="s">
        <v>1239</v>
      </c>
      <c r="B272" s="545" t="s">
        <v>2045</v>
      </c>
      <c r="C272" s="1250" t="s">
        <v>2046</v>
      </c>
      <c r="D272" s="1250"/>
      <c r="E272" s="1250"/>
      <c r="F272" s="1250"/>
      <c r="G272" s="1250"/>
      <c r="H272" s="546" t="s">
        <v>1164</v>
      </c>
      <c r="I272" s="566">
        <v>8.1</v>
      </c>
      <c r="J272" s="548"/>
      <c r="K272" s="567">
        <v>5.4432</v>
      </c>
      <c r="L272" s="550"/>
      <c r="M272" s="548"/>
      <c r="N272" s="550"/>
      <c r="O272" s="548"/>
      <c r="P272" s="551"/>
    </row>
    <row r="273" spans="1:16" x14ac:dyDescent="0.25">
      <c r="A273" s="544" t="s">
        <v>1239</v>
      </c>
      <c r="B273" s="545" t="s">
        <v>2047</v>
      </c>
      <c r="C273" s="1250" t="s">
        <v>2048</v>
      </c>
      <c r="D273" s="1250"/>
      <c r="E273" s="1250"/>
      <c r="F273" s="1250"/>
      <c r="G273" s="1250"/>
      <c r="H273" s="546" t="s">
        <v>1554</v>
      </c>
      <c r="I273" s="566">
        <v>3.6</v>
      </c>
      <c r="J273" s="548"/>
      <c r="K273" s="567">
        <v>2.4192</v>
      </c>
      <c r="L273" s="550"/>
      <c r="M273" s="548"/>
      <c r="N273" s="550"/>
      <c r="O273" s="548"/>
      <c r="P273" s="551"/>
    </row>
    <row r="274" spans="1:16" x14ac:dyDescent="0.25">
      <c r="A274" s="552"/>
      <c r="B274" s="553"/>
      <c r="C274" s="1248" t="s">
        <v>1154</v>
      </c>
      <c r="D274" s="1248"/>
      <c r="E274" s="1248"/>
      <c r="F274" s="1248"/>
      <c r="G274" s="1248"/>
      <c r="H274" s="516"/>
      <c r="I274" s="517"/>
      <c r="J274" s="517"/>
      <c r="K274" s="517"/>
      <c r="L274" s="520"/>
      <c r="M274" s="517"/>
      <c r="N274" s="554"/>
      <c r="O274" s="517"/>
      <c r="P274" s="555">
        <v>62658.93</v>
      </c>
    </row>
    <row r="275" spans="1:16" x14ac:dyDescent="0.25">
      <c r="A275" s="540"/>
      <c r="B275" s="524"/>
      <c r="C275" s="1247" t="s">
        <v>1155</v>
      </c>
      <c r="D275" s="1247"/>
      <c r="E275" s="1247"/>
      <c r="F275" s="1247"/>
      <c r="G275" s="1247"/>
      <c r="H275" s="525"/>
      <c r="I275" s="526"/>
      <c r="J275" s="526"/>
      <c r="K275" s="526"/>
      <c r="L275" s="528"/>
      <c r="M275" s="526"/>
      <c r="N275" s="528"/>
      <c r="O275" s="526"/>
      <c r="P275" s="529">
        <v>43035.05</v>
      </c>
    </row>
    <row r="276" spans="1:16" x14ac:dyDescent="0.25">
      <c r="A276" s="540"/>
      <c r="B276" s="524" t="s">
        <v>1999</v>
      </c>
      <c r="C276" s="1247" t="s">
        <v>2000</v>
      </c>
      <c r="D276" s="1247"/>
      <c r="E276" s="1247"/>
      <c r="F276" s="1247"/>
      <c r="G276" s="1247"/>
      <c r="H276" s="525" t="s">
        <v>1158</v>
      </c>
      <c r="I276" s="543">
        <v>102</v>
      </c>
      <c r="J276" s="526"/>
      <c r="K276" s="543">
        <v>102</v>
      </c>
      <c r="L276" s="528"/>
      <c r="M276" s="526"/>
      <c r="N276" s="528"/>
      <c r="O276" s="526"/>
      <c r="P276" s="529">
        <v>43895.75</v>
      </c>
    </row>
    <row r="277" spans="1:16" x14ac:dyDescent="0.25">
      <c r="A277" s="540"/>
      <c r="B277" s="524" t="s">
        <v>2001</v>
      </c>
      <c r="C277" s="1247" t="s">
        <v>2002</v>
      </c>
      <c r="D277" s="1247"/>
      <c r="E277" s="1247"/>
      <c r="F277" s="1247"/>
      <c r="G277" s="1247"/>
      <c r="H277" s="525" t="s">
        <v>1158</v>
      </c>
      <c r="I277" s="543">
        <v>58</v>
      </c>
      <c r="J277" s="526"/>
      <c r="K277" s="543">
        <v>58</v>
      </c>
      <c r="L277" s="528"/>
      <c r="M277" s="526"/>
      <c r="N277" s="528"/>
      <c r="O277" s="526"/>
      <c r="P277" s="529">
        <v>24960.33</v>
      </c>
    </row>
    <row r="278" spans="1:16" x14ac:dyDescent="0.25">
      <c r="A278" s="556"/>
      <c r="B278" s="557"/>
      <c r="C278" s="1248" t="s">
        <v>1161</v>
      </c>
      <c r="D278" s="1248"/>
      <c r="E278" s="1248"/>
      <c r="F278" s="1248"/>
      <c r="G278" s="1248"/>
      <c r="H278" s="516"/>
      <c r="I278" s="517"/>
      <c r="J278" s="517"/>
      <c r="K278" s="517"/>
      <c r="L278" s="520"/>
      <c r="M278" s="517"/>
      <c r="N278" s="554">
        <v>195706.86</v>
      </c>
      <c r="O278" s="517"/>
      <c r="P278" s="555">
        <v>131515.01</v>
      </c>
    </row>
    <row r="279" spans="1:16" x14ac:dyDescent="0.25">
      <c r="A279" s="558"/>
      <c r="B279" s="559"/>
      <c r="C279" s="559"/>
      <c r="D279" s="559"/>
      <c r="E279" s="559"/>
      <c r="F279" s="559"/>
      <c r="G279" s="559"/>
      <c r="H279" s="560"/>
      <c r="I279" s="561"/>
      <c r="J279" s="561"/>
      <c r="K279" s="561"/>
      <c r="L279" s="562"/>
      <c r="M279" s="561"/>
      <c r="N279" s="562"/>
      <c r="O279" s="561"/>
      <c r="P279" s="563"/>
    </row>
    <row r="280" spans="1:16" x14ac:dyDescent="0.25">
      <c r="A280" s="514" t="s">
        <v>93</v>
      </c>
      <c r="B280" s="515" t="s">
        <v>2049</v>
      </c>
      <c r="C280" s="1249" t="s">
        <v>2050</v>
      </c>
      <c r="D280" s="1249"/>
      <c r="E280" s="1249"/>
      <c r="F280" s="1249"/>
      <c r="G280" s="1249"/>
      <c r="H280" s="516" t="s">
        <v>1554</v>
      </c>
      <c r="I280" s="517">
        <v>2.4192</v>
      </c>
      <c r="J280" s="518">
        <v>1</v>
      </c>
      <c r="K280" s="568">
        <v>2.4192</v>
      </c>
      <c r="L280" s="593">
        <v>317.39999999999998</v>
      </c>
      <c r="M280" s="570">
        <v>1.42</v>
      </c>
      <c r="N280" s="572">
        <v>450.71</v>
      </c>
      <c r="O280" s="517"/>
      <c r="P280" s="555">
        <v>1090.3599999999999</v>
      </c>
    </row>
    <row r="281" spans="1:16" x14ac:dyDescent="0.25">
      <c r="A281" s="556"/>
      <c r="B281" s="557"/>
      <c r="C281" s="1248" t="s">
        <v>1161</v>
      </c>
      <c r="D281" s="1248"/>
      <c r="E281" s="1248"/>
      <c r="F281" s="1248"/>
      <c r="G281" s="1248"/>
      <c r="H281" s="516"/>
      <c r="I281" s="517"/>
      <c r="J281" s="517"/>
      <c r="K281" s="517"/>
      <c r="L281" s="520"/>
      <c r="M281" s="517"/>
      <c r="N281" s="520"/>
      <c r="O281" s="517"/>
      <c r="P281" s="555">
        <v>1090.3599999999999</v>
      </c>
    </row>
    <row r="282" spans="1:16" x14ac:dyDescent="0.25">
      <c r="A282" s="558"/>
      <c r="B282" s="559"/>
      <c r="C282" s="559"/>
      <c r="D282" s="559"/>
      <c r="E282" s="559"/>
      <c r="F282" s="559"/>
      <c r="G282" s="559"/>
      <c r="H282" s="560"/>
      <c r="I282" s="561"/>
      <c r="J282" s="561"/>
      <c r="K282" s="561"/>
      <c r="L282" s="562"/>
      <c r="M282" s="561"/>
      <c r="N282" s="562"/>
      <c r="O282" s="561"/>
      <c r="P282" s="563"/>
    </row>
    <row r="283" spans="1:16" x14ac:dyDescent="0.25">
      <c r="A283" s="514" t="s">
        <v>96</v>
      </c>
      <c r="B283" s="515" t="s">
        <v>2051</v>
      </c>
      <c r="C283" s="1249" t="s">
        <v>2052</v>
      </c>
      <c r="D283" s="1249"/>
      <c r="E283" s="1249"/>
      <c r="F283" s="1249"/>
      <c r="G283" s="1249"/>
      <c r="H283" s="516" t="s">
        <v>1212</v>
      </c>
      <c r="I283" s="517">
        <v>68.207999999999998</v>
      </c>
      <c r="J283" s="518">
        <v>1</v>
      </c>
      <c r="K283" s="519">
        <v>68.207999999999998</v>
      </c>
      <c r="L283" s="554">
        <v>5072.17</v>
      </c>
      <c r="M283" s="570">
        <v>1.37</v>
      </c>
      <c r="N283" s="564">
        <v>6948.87</v>
      </c>
      <c r="O283" s="570">
        <v>1.03</v>
      </c>
      <c r="P283" s="555">
        <v>488187.58</v>
      </c>
    </row>
    <row r="284" spans="1:16" x14ac:dyDescent="0.25">
      <c r="A284" s="565"/>
      <c r="B284" s="553" t="s">
        <v>2053</v>
      </c>
      <c r="C284" s="1241" t="s">
        <v>2054</v>
      </c>
      <c r="D284" s="1241"/>
      <c r="E284" s="1241"/>
      <c r="F284" s="1241"/>
      <c r="G284" s="1241"/>
      <c r="H284" s="1241"/>
      <c r="I284" s="1241"/>
      <c r="J284" s="1241"/>
      <c r="K284" s="1241"/>
      <c r="L284" s="1241"/>
      <c r="M284" s="1241"/>
      <c r="N284" s="1241"/>
      <c r="O284" s="1241"/>
      <c r="P284" s="1254"/>
    </row>
    <row r="285" spans="1:16" x14ac:dyDescent="0.25">
      <c r="A285" s="556"/>
      <c r="B285" s="557"/>
      <c r="C285" s="1248" t="s">
        <v>1161</v>
      </c>
      <c r="D285" s="1248"/>
      <c r="E285" s="1248"/>
      <c r="F285" s="1248"/>
      <c r="G285" s="1248"/>
      <c r="H285" s="516"/>
      <c r="I285" s="517"/>
      <c r="J285" s="517"/>
      <c r="K285" s="517"/>
      <c r="L285" s="520"/>
      <c r="M285" s="517"/>
      <c r="N285" s="520"/>
      <c r="O285" s="517"/>
      <c r="P285" s="555">
        <v>488187.58</v>
      </c>
    </row>
    <row r="286" spans="1:16" x14ac:dyDescent="0.25">
      <c r="A286" s="558"/>
      <c r="B286" s="559"/>
      <c r="C286" s="559"/>
      <c r="D286" s="559"/>
      <c r="E286" s="559"/>
      <c r="F286" s="559"/>
      <c r="G286" s="559"/>
      <c r="H286" s="560"/>
      <c r="I286" s="561"/>
      <c r="J286" s="561"/>
      <c r="K286" s="561"/>
      <c r="L286" s="562"/>
      <c r="M286" s="561"/>
      <c r="N286" s="562"/>
      <c r="O286" s="561"/>
      <c r="P286" s="563"/>
    </row>
    <row r="287" spans="1:16" x14ac:dyDescent="0.25">
      <c r="A287" s="514" t="s">
        <v>98</v>
      </c>
      <c r="B287" s="515" t="s">
        <v>2055</v>
      </c>
      <c r="C287" s="1249" t="s">
        <v>2056</v>
      </c>
      <c r="D287" s="1249"/>
      <c r="E287" s="1249"/>
      <c r="F287" s="1249"/>
      <c r="G287" s="1249"/>
      <c r="H287" s="516" t="s">
        <v>1164</v>
      </c>
      <c r="I287" s="517">
        <v>11.532999999999999</v>
      </c>
      <c r="J287" s="518">
        <v>1</v>
      </c>
      <c r="K287" s="519">
        <v>11.532999999999999</v>
      </c>
      <c r="L287" s="554">
        <v>55559.5</v>
      </c>
      <c r="M287" s="570">
        <v>0.99</v>
      </c>
      <c r="N287" s="564">
        <v>55003.91</v>
      </c>
      <c r="O287" s="517"/>
      <c r="P287" s="555">
        <v>634360.09</v>
      </c>
    </row>
    <row r="288" spans="1:16" x14ac:dyDescent="0.25">
      <c r="A288" s="556"/>
      <c r="B288" s="557"/>
      <c r="C288" s="1248" t="s">
        <v>1161</v>
      </c>
      <c r="D288" s="1248"/>
      <c r="E288" s="1248"/>
      <c r="F288" s="1248"/>
      <c r="G288" s="1248"/>
      <c r="H288" s="516"/>
      <c r="I288" s="517"/>
      <c r="J288" s="517"/>
      <c r="K288" s="517"/>
      <c r="L288" s="520"/>
      <c r="M288" s="517"/>
      <c r="N288" s="520"/>
      <c r="O288" s="517"/>
      <c r="P288" s="555">
        <v>634360.09</v>
      </c>
    </row>
    <row r="289" spans="1:16" x14ac:dyDescent="0.25">
      <c r="A289" s="558"/>
      <c r="B289" s="559"/>
      <c r="C289" s="559"/>
      <c r="D289" s="559"/>
      <c r="E289" s="559"/>
      <c r="F289" s="559"/>
      <c r="G289" s="559"/>
      <c r="H289" s="560"/>
      <c r="I289" s="561"/>
      <c r="J289" s="561"/>
      <c r="K289" s="561"/>
      <c r="L289" s="562"/>
      <c r="M289" s="561"/>
      <c r="N289" s="562"/>
      <c r="O289" s="561"/>
      <c r="P289" s="563"/>
    </row>
    <row r="290" spans="1:16" x14ac:dyDescent="0.25">
      <c r="A290" s="514" t="s">
        <v>102</v>
      </c>
      <c r="B290" s="515" t="s">
        <v>2057</v>
      </c>
      <c r="C290" s="1249" t="s">
        <v>2058</v>
      </c>
      <c r="D290" s="1249"/>
      <c r="E290" s="1249"/>
      <c r="F290" s="1249"/>
      <c r="G290" s="1249"/>
      <c r="H290" s="516" t="s">
        <v>1164</v>
      </c>
      <c r="I290" s="517">
        <v>0.378</v>
      </c>
      <c r="J290" s="518">
        <v>1</v>
      </c>
      <c r="K290" s="519">
        <v>0.378</v>
      </c>
      <c r="L290" s="554">
        <v>58288</v>
      </c>
      <c r="M290" s="570">
        <v>0.99</v>
      </c>
      <c r="N290" s="564">
        <v>57705.120000000003</v>
      </c>
      <c r="O290" s="517"/>
      <c r="P290" s="555">
        <v>21812.54</v>
      </c>
    </row>
    <row r="291" spans="1:16" x14ac:dyDescent="0.25">
      <c r="A291" s="556"/>
      <c r="B291" s="557"/>
      <c r="C291" s="1248" t="s">
        <v>1161</v>
      </c>
      <c r="D291" s="1248"/>
      <c r="E291" s="1248"/>
      <c r="F291" s="1248"/>
      <c r="G291" s="1248"/>
      <c r="H291" s="516"/>
      <c r="I291" s="517"/>
      <c r="J291" s="517"/>
      <c r="K291" s="517"/>
      <c r="L291" s="520"/>
      <c r="M291" s="517"/>
      <c r="N291" s="520"/>
      <c r="O291" s="517"/>
      <c r="P291" s="555">
        <v>21812.54</v>
      </c>
    </row>
    <row r="292" spans="1:16" x14ac:dyDescent="0.25">
      <c r="A292" s="558"/>
      <c r="B292" s="559"/>
      <c r="C292" s="559"/>
      <c r="D292" s="559"/>
      <c r="E292" s="559"/>
      <c r="F292" s="559"/>
      <c r="G292" s="559"/>
      <c r="H292" s="560"/>
      <c r="I292" s="561"/>
      <c r="J292" s="561"/>
      <c r="K292" s="561"/>
      <c r="L292" s="562"/>
      <c r="M292" s="561"/>
      <c r="N292" s="562"/>
      <c r="O292" s="561"/>
      <c r="P292" s="563"/>
    </row>
    <row r="293" spans="1:16" x14ac:dyDescent="0.25">
      <c r="A293" s="558"/>
      <c r="B293" s="576"/>
      <c r="C293" s="576"/>
      <c r="D293" s="576"/>
      <c r="E293" s="576"/>
      <c r="F293" s="561"/>
      <c r="G293" s="561"/>
      <c r="H293" s="561"/>
      <c r="I293" s="561"/>
      <c r="J293" s="562"/>
      <c r="K293" s="561"/>
      <c r="L293" s="562"/>
      <c r="M293" s="577"/>
      <c r="N293" s="562"/>
      <c r="O293" s="578"/>
      <c r="P293" s="579"/>
    </row>
    <row r="294" spans="1:16" x14ac:dyDescent="0.25">
      <c r="A294" s="552"/>
      <c r="B294" s="580"/>
      <c r="C294" s="1246" t="s">
        <v>2059</v>
      </c>
      <c r="D294" s="1246"/>
      <c r="E294" s="1246"/>
      <c r="F294" s="1246"/>
      <c r="G294" s="1246"/>
      <c r="H294" s="1246"/>
      <c r="I294" s="1246"/>
      <c r="J294" s="1246"/>
      <c r="K294" s="1246"/>
      <c r="L294" s="1246"/>
      <c r="M294" s="1246"/>
      <c r="N294" s="1246"/>
      <c r="O294" s="1246"/>
      <c r="P294" s="581"/>
    </row>
    <row r="295" spans="1:16" x14ac:dyDescent="0.25">
      <c r="A295" s="552"/>
      <c r="B295" s="553"/>
      <c r="C295" s="1243" t="s">
        <v>1249</v>
      </c>
      <c r="D295" s="1243"/>
      <c r="E295" s="1243"/>
      <c r="F295" s="1243"/>
      <c r="G295" s="1243"/>
      <c r="H295" s="1243"/>
      <c r="I295" s="1243"/>
      <c r="J295" s="1243"/>
      <c r="K295" s="1243"/>
      <c r="L295" s="1243"/>
      <c r="M295" s="1243"/>
      <c r="N295" s="1243"/>
      <c r="O295" s="1243"/>
      <c r="P295" s="582">
        <v>2039362.97</v>
      </c>
    </row>
    <row r="296" spans="1:16" x14ac:dyDescent="0.25">
      <c r="A296" s="552"/>
      <c r="B296" s="553"/>
      <c r="C296" s="1243" t="s">
        <v>1250</v>
      </c>
      <c r="D296" s="1243"/>
      <c r="E296" s="1243"/>
      <c r="F296" s="1243"/>
      <c r="G296" s="1243"/>
      <c r="H296" s="1243"/>
      <c r="I296" s="1243"/>
      <c r="J296" s="1243"/>
      <c r="K296" s="1243"/>
      <c r="L296" s="1243"/>
      <c r="M296" s="1243"/>
      <c r="N296" s="1243"/>
      <c r="O296" s="1243"/>
      <c r="P296" s="583"/>
    </row>
    <row r="297" spans="1:16" x14ac:dyDescent="0.25">
      <c r="A297" s="552"/>
      <c r="B297" s="553"/>
      <c r="C297" s="1243" t="s">
        <v>1251</v>
      </c>
      <c r="D297" s="1243"/>
      <c r="E297" s="1243"/>
      <c r="F297" s="1243"/>
      <c r="G297" s="1243"/>
      <c r="H297" s="1243"/>
      <c r="I297" s="1243"/>
      <c r="J297" s="1243"/>
      <c r="K297" s="1243"/>
      <c r="L297" s="1243"/>
      <c r="M297" s="1243"/>
      <c r="N297" s="1243"/>
      <c r="O297" s="1243"/>
      <c r="P297" s="582">
        <v>128592.09</v>
      </c>
    </row>
    <row r="298" spans="1:16" x14ac:dyDescent="0.25">
      <c r="A298" s="552"/>
      <c r="B298" s="553"/>
      <c r="C298" s="1243" t="s">
        <v>1252</v>
      </c>
      <c r="D298" s="1243"/>
      <c r="E298" s="1243"/>
      <c r="F298" s="1243"/>
      <c r="G298" s="1243"/>
      <c r="H298" s="1243"/>
      <c r="I298" s="1243"/>
      <c r="J298" s="1243"/>
      <c r="K298" s="1243"/>
      <c r="L298" s="1243"/>
      <c r="M298" s="1243"/>
      <c r="N298" s="1243"/>
      <c r="O298" s="1243"/>
      <c r="P298" s="582">
        <v>25440.22</v>
      </c>
    </row>
    <row r="299" spans="1:16" x14ac:dyDescent="0.25">
      <c r="A299" s="552"/>
      <c r="B299" s="553"/>
      <c r="C299" s="1243" t="s">
        <v>1253</v>
      </c>
      <c r="D299" s="1243"/>
      <c r="E299" s="1243"/>
      <c r="F299" s="1243"/>
      <c r="G299" s="1243"/>
      <c r="H299" s="1243"/>
      <c r="I299" s="1243"/>
      <c r="J299" s="1243"/>
      <c r="K299" s="1243"/>
      <c r="L299" s="1243"/>
      <c r="M299" s="1243"/>
      <c r="N299" s="1243"/>
      <c r="O299" s="1243"/>
      <c r="P299" s="582">
        <v>11226.13</v>
      </c>
    </row>
    <row r="300" spans="1:16" x14ac:dyDescent="0.25">
      <c r="A300" s="552"/>
      <c r="B300" s="553"/>
      <c r="C300" s="1243" t="s">
        <v>1254</v>
      </c>
      <c r="D300" s="1243"/>
      <c r="E300" s="1243"/>
      <c r="F300" s="1243"/>
      <c r="G300" s="1243"/>
      <c r="H300" s="1243"/>
      <c r="I300" s="1243"/>
      <c r="J300" s="1243"/>
      <c r="K300" s="1243"/>
      <c r="L300" s="1243"/>
      <c r="M300" s="1243"/>
      <c r="N300" s="1243"/>
      <c r="O300" s="1243"/>
      <c r="P300" s="582">
        <v>1874104.53</v>
      </c>
    </row>
    <row r="301" spans="1:16" x14ac:dyDescent="0.25">
      <c r="A301" s="552"/>
      <c r="B301" s="553"/>
      <c r="C301" s="1243" t="s">
        <v>1256</v>
      </c>
      <c r="D301" s="1243"/>
      <c r="E301" s="1243"/>
      <c r="F301" s="1243"/>
      <c r="G301" s="1243"/>
      <c r="H301" s="1243"/>
      <c r="I301" s="1243"/>
      <c r="J301" s="1243"/>
      <c r="K301" s="1243"/>
      <c r="L301" s="1243"/>
      <c r="M301" s="1243"/>
      <c r="N301" s="1243"/>
      <c r="O301" s="1243"/>
      <c r="P301" s="582">
        <v>2273983.9700000002</v>
      </c>
    </row>
    <row r="302" spans="1:16" x14ac:dyDescent="0.25">
      <c r="A302" s="552"/>
      <c r="B302" s="553"/>
      <c r="C302" s="1243" t="s">
        <v>1250</v>
      </c>
      <c r="D302" s="1243"/>
      <c r="E302" s="1243"/>
      <c r="F302" s="1243"/>
      <c r="G302" s="1243"/>
      <c r="H302" s="1243"/>
      <c r="I302" s="1243"/>
      <c r="J302" s="1243"/>
      <c r="K302" s="1243"/>
      <c r="L302" s="1243"/>
      <c r="M302" s="1243"/>
      <c r="N302" s="1243"/>
      <c r="O302" s="1243"/>
      <c r="P302" s="583"/>
    </row>
    <row r="303" spans="1:16" x14ac:dyDescent="0.25">
      <c r="A303" s="552"/>
      <c r="B303" s="553"/>
      <c r="C303" s="1243" t="s">
        <v>1467</v>
      </c>
      <c r="D303" s="1243"/>
      <c r="E303" s="1243"/>
      <c r="F303" s="1243"/>
      <c r="G303" s="1243"/>
      <c r="H303" s="1243"/>
      <c r="I303" s="1243"/>
      <c r="J303" s="1243"/>
      <c r="K303" s="1243"/>
      <c r="L303" s="1243"/>
      <c r="M303" s="1243"/>
      <c r="N303" s="1243"/>
      <c r="O303" s="1243"/>
      <c r="P303" s="582">
        <v>128592.09</v>
      </c>
    </row>
    <row r="304" spans="1:16" x14ac:dyDescent="0.25">
      <c r="A304" s="552"/>
      <c r="B304" s="553"/>
      <c r="C304" s="1243" t="s">
        <v>1468</v>
      </c>
      <c r="D304" s="1243"/>
      <c r="E304" s="1243"/>
      <c r="F304" s="1243"/>
      <c r="G304" s="1243"/>
      <c r="H304" s="1243"/>
      <c r="I304" s="1243"/>
      <c r="J304" s="1243"/>
      <c r="K304" s="1243"/>
      <c r="L304" s="1243"/>
      <c r="M304" s="1243"/>
      <c r="N304" s="1243"/>
      <c r="O304" s="1243"/>
      <c r="P304" s="582">
        <v>25440.22</v>
      </c>
    </row>
    <row r="305" spans="1:16" x14ac:dyDescent="0.25">
      <c r="A305" s="552"/>
      <c r="B305" s="553"/>
      <c r="C305" s="1243" t="s">
        <v>1469</v>
      </c>
      <c r="D305" s="1243"/>
      <c r="E305" s="1243"/>
      <c r="F305" s="1243"/>
      <c r="G305" s="1243"/>
      <c r="H305" s="1243"/>
      <c r="I305" s="1243"/>
      <c r="J305" s="1243"/>
      <c r="K305" s="1243"/>
      <c r="L305" s="1243"/>
      <c r="M305" s="1243"/>
      <c r="N305" s="1243"/>
      <c r="O305" s="1243"/>
      <c r="P305" s="582">
        <v>11226.13</v>
      </c>
    </row>
    <row r="306" spans="1:16" x14ac:dyDescent="0.25">
      <c r="A306" s="552"/>
      <c r="B306" s="553"/>
      <c r="C306" s="1243" t="s">
        <v>1470</v>
      </c>
      <c r="D306" s="1243"/>
      <c r="E306" s="1243"/>
      <c r="F306" s="1243"/>
      <c r="G306" s="1243"/>
      <c r="H306" s="1243"/>
      <c r="I306" s="1243"/>
      <c r="J306" s="1243"/>
      <c r="K306" s="1243"/>
      <c r="L306" s="1243"/>
      <c r="M306" s="1243"/>
      <c r="N306" s="1243"/>
      <c r="O306" s="1243"/>
      <c r="P306" s="582">
        <v>1874104.53</v>
      </c>
    </row>
    <row r="307" spans="1:16" x14ac:dyDescent="0.25">
      <c r="A307" s="552"/>
      <c r="B307" s="553"/>
      <c r="C307" s="1243" t="s">
        <v>1471</v>
      </c>
      <c r="D307" s="1243"/>
      <c r="E307" s="1243"/>
      <c r="F307" s="1243"/>
      <c r="G307" s="1243"/>
      <c r="H307" s="1243"/>
      <c r="I307" s="1243"/>
      <c r="J307" s="1243"/>
      <c r="K307" s="1243"/>
      <c r="L307" s="1243"/>
      <c r="M307" s="1243"/>
      <c r="N307" s="1243"/>
      <c r="O307" s="1243"/>
      <c r="P307" s="582">
        <v>146949.99</v>
      </c>
    </row>
    <row r="308" spans="1:16" x14ac:dyDescent="0.25">
      <c r="A308" s="552"/>
      <c r="B308" s="553"/>
      <c r="C308" s="1243" t="s">
        <v>1472</v>
      </c>
      <c r="D308" s="1243"/>
      <c r="E308" s="1243"/>
      <c r="F308" s="1243"/>
      <c r="G308" s="1243"/>
      <c r="H308" s="1243"/>
      <c r="I308" s="1243"/>
      <c r="J308" s="1243"/>
      <c r="K308" s="1243"/>
      <c r="L308" s="1243"/>
      <c r="M308" s="1243"/>
      <c r="N308" s="1243"/>
      <c r="O308" s="1243"/>
      <c r="P308" s="582">
        <v>87671.01</v>
      </c>
    </row>
    <row r="309" spans="1:16" x14ac:dyDescent="0.25">
      <c r="A309" s="552"/>
      <c r="B309" s="553"/>
      <c r="C309" s="1243" t="s">
        <v>1266</v>
      </c>
      <c r="D309" s="1243"/>
      <c r="E309" s="1243"/>
      <c r="F309" s="1243"/>
      <c r="G309" s="1243"/>
      <c r="H309" s="1243"/>
      <c r="I309" s="1243"/>
      <c r="J309" s="1243"/>
      <c r="K309" s="1243"/>
      <c r="L309" s="1243"/>
      <c r="M309" s="1243"/>
      <c r="N309" s="1243"/>
      <c r="O309" s="1243"/>
      <c r="P309" s="582">
        <v>139818.22</v>
      </c>
    </row>
    <row r="310" spans="1:16" x14ac:dyDescent="0.25">
      <c r="A310" s="552"/>
      <c r="B310" s="553"/>
      <c r="C310" s="1243" t="s">
        <v>1267</v>
      </c>
      <c r="D310" s="1243"/>
      <c r="E310" s="1243"/>
      <c r="F310" s="1243"/>
      <c r="G310" s="1243"/>
      <c r="H310" s="1243"/>
      <c r="I310" s="1243"/>
      <c r="J310" s="1243"/>
      <c r="K310" s="1243"/>
      <c r="L310" s="1243"/>
      <c r="M310" s="1243"/>
      <c r="N310" s="1243"/>
      <c r="O310" s="1243"/>
      <c r="P310" s="582">
        <v>146949.99</v>
      </c>
    </row>
    <row r="311" spans="1:16" x14ac:dyDescent="0.25">
      <c r="A311" s="552"/>
      <c r="B311" s="553"/>
      <c r="C311" s="1243" t="s">
        <v>1268</v>
      </c>
      <c r="D311" s="1243"/>
      <c r="E311" s="1243"/>
      <c r="F311" s="1243"/>
      <c r="G311" s="1243"/>
      <c r="H311" s="1243"/>
      <c r="I311" s="1243"/>
      <c r="J311" s="1243"/>
      <c r="K311" s="1243"/>
      <c r="L311" s="1243"/>
      <c r="M311" s="1243"/>
      <c r="N311" s="1243"/>
      <c r="O311" s="1243"/>
      <c r="P311" s="582">
        <v>87671.01</v>
      </c>
    </row>
    <row r="312" spans="1:16" x14ac:dyDescent="0.25">
      <c r="A312" s="552"/>
      <c r="B312" s="580"/>
      <c r="C312" s="1246" t="s">
        <v>2060</v>
      </c>
      <c r="D312" s="1246"/>
      <c r="E312" s="1246"/>
      <c r="F312" s="1246"/>
      <c r="G312" s="1246"/>
      <c r="H312" s="1246"/>
      <c r="I312" s="1246"/>
      <c r="J312" s="1246"/>
      <c r="K312" s="1246"/>
      <c r="L312" s="1246"/>
      <c r="M312" s="1246"/>
      <c r="N312" s="1246"/>
      <c r="O312" s="1246"/>
      <c r="P312" s="584">
        <v>2273983.9700000002</v>
      </c>
    </row>
    <row r="313" spans="1:16" x14ac:dyDescent="0.25">
      <c r="A313" s="552"/>
      <c r="B313" s="553"/>
      <c r="C313" s="1243" t="s">
        <v>1270</v>
      </c>
      <c r="D313" s="1243"/>
      <c r="E313" s="1243"/>
      <c r="F313" s="1243"/>
      <c r="G313" s="1243"/>
      <c r="H313" s="1243"/>
      <c r="I313" s="1243"/>
      <c r="J313" s="1243"/>
      <c r="K313" s="1243"/>
      <c r="L313" s="1243"/>
      <c r="M313" s="1243"/>
      <c r="N313" s="1243"/>
      <c r="O313" s="1243"/>
      <c r="P313" s="583"/>
    </row>
    <row r="314" spans="1:16" x14ac:dyDescent="0.25">
      <c r="A314" s="552"/>
      <c r="B314" s="553"/>
      <c r="C314" s="1243" t="s">
        <v>1271</v>
      </c>
      <c r="D314" s="1243"/>
      <c r="E314" s="1243"/>
      <c r="F314" s="1243"/>
      <c r="G314" s="1243"/>
      <c r="H314" s="1243"/>
      <c r="I314" s="1243"/>
      <c r="J314" s="1243"/>
      <c r="K314" s="585" t="s">
        <v>2061</v>
      </c>
      <c r="L314" s="586"/>
      <c r="M314" s="586"/>
      <c r="O314" s="586"/>
      <c r="P314" s="587"/>
    </row>
    <row r="315" spans="1:16" x14ac:dyDescent="0.25">
      <c r="A315" s="552"/>
      <c r="B315" s="553"/>
      <c r="C315" s="1243" t="s">
        <v>1273</v>
      </c>
      <c r="D315" s="1243"/>
      <c r="E315" s="1243"/>
      <c r="F315" s="1243"/>
      <c r="G315" s="1243"/>
      <c r="H315" s="1243"/>
      <c r="I315" s="1243"/>
      <c r="J315" s="1243"/>
      <c r="K315" s="585" t="s">
        <v>2062</v>
      </c>
      <c r="L315" s="586"/>
      <c r="M315" s="586"/>
      <c r="O315" s="586"/>
      <c r="P315" s="587"/>
    </row>
    <row r="316" spans="1:16" x14ac:dyDescent="0.25">
      <c r="A316" s="594"/>
      <c r="B316" s="595"/>
      <c r="C316" s="595"/>
      <c r="D316" s="595"/>
      <c r="E316" s="595"/>
      <c r="F316" s="595"/>
      <c r="G316" s="595"/>
      <c r="H316" s="595"/>
      <c r="I316" s="595"/>
      <c r="J316" s="595"/>
      <c r="K316" s="595"/>
      <c r="L316" s="595"/>
      <c r="M316" s="595"/>
      <c r="N316" s="497"/>
      <c r="O316" s="596"/>
      <c r="P316" s="597"/>
    </row>
    <row r="317" spans="1:16" x14ac:dyDescent="0.25">
      <c r="A317" s="552"/>
      <c r="B317" s="580"/>
      <c r="C317" s="1246" t="s">
        <v>594</v>
      </c>
      <c r="D317" s="1246"/>
      <c r="E317" s="1246"/>
      <c r="F317" s="1246"/>
      <c r="G317" s="1246"/>
      <c r="H317" s="1246"/>
      <c r="I317" s="1246"/>
      <c r="J317" s="1246"/>
      <c r="K317" s="1246"/>
      <c r="L317" s="1246"/>
      <c r="M317" s="1246"/>
      <c r="N317" s="1246"/>
      <c r="O317" s="1246"/>
      <c r="P317" s="581"/>
    </row>
    <row r="318" spans="1:16" x14ac:dyDescent="0.25">
      <c r="A318" s="552"/>
      <c r="B318" s="553"/>
      <c r="C318" s="1243" t="s">
        <v>1249</v>
      </c>
      <c r="D318" s="1243"/>
      <c r="E318" s="1243"/>
      <c r="F318" s="1243"/>
      <c r="G318" s="1243"/>
      <c r="H318" s="1243"/>
      <c r="I318" s="1243"/>
      <c r="J318" s="1243"/>
      <c r="K318" s="1243"/>
      <c r="L318" s="1243"/>
      <c r="M318" s="1243"/>
      <c r="N318" s="1243"/>
      <c r="O318" s="1243"/>
      <c r="P318" s="582">
        <v>2232000.7200000002</v>
      </c>
    </row>
    <row r="319" spans="1:16" x14ac:dyDescent="0.25">
      <c r="A319" s="552"/>
      <c r="B319" s="553"/>
      <c r="C319" s="1243" t="s">
        <v>1250</v>
      </c>
      <c r="D319" s="1243"/>
      <c r="E319" s="1243"/>
      <c r="F319" s="1243"/>
      <c r="G319" s="1243"/>
      <c r="H319" s="1243"/>
      <c r="I319" s="1243"/>
      <c r="J319" s="1243"/>
      <c r="K319" s="1243"/>
      <c r="L319" s="1243"/>
      <c r="M319" s="1243"/>
      <c r="N319" s="1243"/>
      <c r="O319" s="1243"/>
      <c r="P319" s="583"/>
    </row>
    <row r="320" spans="1:16" x14ac:dyDescent="0.25">
      <c r="A320" s="552"/>
      <c r="B320" s="553"/>
      <c r="C320" s="1243" t="s">
        <v>1251</v>
      </c>
      <c r="D320" s="1243"/>
      <c r="E320" s="1243"/>
      <c r="F320" s="1243"/>
      <c r="G320" s="1243"/>
      <c r="H320" s="1243"/>
      <c r="I320" s="1243"/>
      <c r="J320" s="1243"/>
      <c r="K320" s="1243"/>
      <c r="L320" s="1243"/>
      <c r="M320" s="1243"/>
      <c r="N320" s="1243"/>
      <c r="O320" s="1243"/>
      <c r="P320" s="582">
        <v>149622.26</v>
      </c>
    </row>
    <row r="321" spans="1:16" x14ac:dyDescent="0.25">
      <c r="A321" s="552"/>
      <c r="B321" s="553"/>
      <c r="C321" s="1243" t="s">
        <v>1252</v>
      </c>
      <c r="D321" s="1243"/>
      <c r="E321" s="1243"/>
      <c r="F321" s="1243"/>
      <c r="G321" s="1243"/>
      <c r="H321" s="1243"/>
      <c r="I321" s="1243"/>
      <c r="J321" s="1243"/>
      <c r="K321" s="1243"/>
      <c r="L321" s="1243"/>
      <c r="M321" s="1243"/>
      <c r="N321" s="1243"/>
      <c r="O321" s="1243"/>
      <c r="P321" s="582">
        <v>44294.36</v>
      </c>
    </row>
    <row r="322" spans="1:16" x14ac:dyDescent="0.25">
      <c r="A322" s="552"/>
      <c r="B322" s="553"/>
      <c r="C322" s="1243" t="s">
        <v>1253</v>
      </c>
      <c r="D322" s="1243"/>
      <c r="E322" s="1243"/>
      <c r="F322" s="1243"/>
      <c r="G322" s="1243"/>
      <c r="H322" s="1243"/>
      <c r="I322" s="1243"/>
      <c r="J322" s="1243"/>
      <c r="K322" s="1243"/>
      <c r="L322" s="1243"/>
      <c r="M322" s="1243"/>
      <c r="N322" s="1243"/>
      <c r="O322" s="1243"/>
      <c r="P322" s="582">
        <v>17203.23</v>
      </c>
    </row>
    <row r="323" spans="1:16" x14ac:dyDescent="0.25">
      <c r="A323" s="552"/>
      <c r="B323" s="553"/>
      <c r="C323" s="1243" t="s">
        <v>1254</v>
      </c>
      <c r="D323" s="1243"/>
      <c r="E323" s="1243"/>
      <c r="F323" s="1243"/>
      <c r="G323" s="1243"/>
      <c r="H323" s="1243"/>
      <c r="I323" s="1243"/>
      <c r="J323" s="1243"/>
      <c r="K323" s="1243"/>
      <c r="L323" s="1243"/>
      <c r="M323" s="1243"/>
      <c r="N323" s="1243"/>
      <c r="O323" s="1243"/>
      <c r="P323" s="582">
        <v>1950362.57</v>
      </c>
    </row>
    <row r="324" spans="1:16" x14ac:dyDescent="0.25">
      <c r="A324" s="552"/>
      <c r="B324" s="553"/>
      <c r="C324" s="1243" t="s">
        <v>1255</v>
      </c>
      <c r="D324" s="1243"/>
      <c r="E324" s="1243"/>
      <c r="F324" s="1243"/>
      <c r="G324" s="1243"/>
      <c r="H324" s="1243"/>
      <c r="I324" s="1243"/>
      <c r="J324" s="1243"/>
      <c r="K324" s="1243"/>
      <c r="L324" s="1243"/>
      <c r="M324" s="1243"/>
      <c r="N324" s="1243"/>
      <c r="O324" s="1243"/>
      <c r="P324" s="582">
        <v>70518.3</v>
      </c>
    </row>
    <row r="325" spans="1:16" x14ac:dyDescent="0.25">
      <c r="A325" s="552"/>
      <c r="B325" s="553"/>
      <c r="C325" s="1243" t="s">
        <v>1256</v>
      </c>
      <c r="D325" s="1243"/>
      <c r="E325" s="1243"/>
      <c r="F325" s="1243"/>
      <c r="G325" s="1243"/>
      <c r="H325" s="1243"/>
      <c r="I325" s="1243"/>
      <c r="J325" s="1243"/>
      <c r="K325" s="1243"/>
      <c r="L325" s="1243"/>
      <c r="M325" s="1243"/>
      <c r="N325" s="1243"/>
      <c r="O325" s="1243"/>
      <c r="P325" s="582">
        <v>2511816.02</v>
      </c>
    </row>
    <row r="326" spans="1:16" x14ac:dyDescent="0.25">
      <c r="A326" s="552"/>
      <c r="B326" s="553"/>
      <c r="C326" s="1243" t="s">
        <v>1257</v>
      </c>
      <c r="D326" s="1243"/>
      <c r="E326" s="1243"/>
      <c r="F326" s="1243"/>
      <c r="G326" s="1243"/>
      <c r="H326" s="1243"/>
      <c r="I326" s="1243"/>
      <c r="J326" s="1243"/>
      <c r="K326" s="1243"/>
      <c r="L326" s="1243"/>
      <c r="M326" s="1243"/>
      <c r="N326" s="1243"/>
      <c r="O326" s="1243"/>
      <c r="P326" s="582">
        <v>2441297.7200000002</v>
      </c>
    </row>
    <row r="327" spans="1:16" x14ac:dyDescent="0.25">
      <c r="A327" s="552"/>
      <c r="B327" s="553"/>
      <c r="C327" s="1243" t="s">
        <v>1258</v>
      </c>
      <c r="D327" s="1243"/>
      <c r="E327" s="1243"/>
      <c r="F327" s="1243"/>
      <c r="G327" s="1243"/>
      <c r="H327" s="1243"/>
      <c r="I327" s="1243"/>
      <c r="J327" s="1243"/>
      <c r="K327" s="1243"/>
      <c r="L327" s="1243"/>
      <c r="M327" s="1243"/>
      <c r="N327" s="1243"/>
      <c r="O327" s="1243"/>
      <c r="P327" s="583"/>
    </row>
    <row r="328" spans="1:16" x14ac:dyDescent="0.25">
      <c r="A328" s="552"/>
      <c r="B328" s="553"/>
      <c r="C328" s="1243" t="s">
        <v>1259</v>
      </c>
      <c r="D328" s="1243"/>
      <c r="E328" s="1243"/>
      <c r="F328" s="1243"/>
      <c r="G328" s="1243"/>
      <c r="H328" s="1243"/>
      <c r="I328" s="1243"/>
      <c r="J328" s="1243"/>
      <c r="K328" s="1243"/>
      <c r="L328" s="1243"/>
      <c r="M328" s="1243"/>
      <c r="N328" s="1243"/>
      <c r="O328" s="1243"/>
      <c r="P328" s="582">
        <v>149622.26</v>
      </c>
    </row>
    <row r="329" spans="1:16" x14ac:dyDescent="0.25">
      <c r="A329" s="552"/>
      <c r="B329" s="553"/>
      <c r="C329" s="1243" t="s">
        <v>1260</v>
      </c>
      <c r="D329" s="1243"/>
      <c r="E329" s="1243"/>
      <c r="F329" s="1243"/>
      <c r="G329" s="1243"/>
      <c r="H329" s="1243"/>
      <c r="I329" s="1243"/>
      <c r="J329" s="1243"/>
      <c r="K329" s="1243"/>
      <c r="L329" s="1243"/>
      <c r="M329" s="1243"/>
      <c r="N329" s="1243"/>
      <c r="O329" s="1243"/>
      <c r="P329" s="582">
        <v>44294.36</v>
      </c>
    </row>
    <row r="330" spans="1:16" x14ac:dyDescent="0.25">
      <c r="A330" s="552"/>
      <c r="B330" s="553"/>
      <c r="C330" s="1243" t="s">
        <v>1261</v>
      </c>
      <c r="D330" s="1243"/>
      <c r="E330" s="1243"/>
      <c r="F330" s="1243"/>
      <c r="G330" s="1243"/>
      <c r="H330" s="1243"/>
      <c r="I330" s="1243"/>
      <c r="J330" s="1243"/>
      <c r="K330" s="1243"/>
      <c r="L330" s="1243"/>
      <c r="M330" s="1243"/>
      <c r="N330" s="1243"/>
      <c r="O330" s="1243"/>
      <c r="P330" s="582">
        <v>17203.23</v>
      </c>
    </row>
    <row r="331" spans="1:16" x14ac:dyDescent="0.25">
      <c r="A331" s="552"/>
      <c r="B331" s="553"/>
      <c r="C331" s="1243" t="s">
        <v>1262</v>
      </c>
      <c r="D331" s="1243"/>
      <c r="E331" s="1243"/>
      <c r="F331" s="1243"/>
      <c r="G331" s="1243"/>
      <c r="H331" s="1243"/>
      <c r="I331" s="1243"/>
      <c r="J331" s="1243"/>
      <c r="K331" s="1243"/>
      <c r="L331" s="1243"/>
      <c r="M331" s="1243"/>
      <c r="N331" s="1243"/>
      <c r="O331" s="1243"/>
      <c r="P331" s="582">
        <v>1950362.57</v>
      </c>
    </row>
    <row r="332" spans="1:16" x14ac:dyDescent="0.25">
      <c r="A332" s="552"/>
      <c r="B332" s="553"/>
      <c r="C332" s="1243" t="s">
        <v>1263</v>
      </c>
      <c r="D332" s="1243"/>
      <c r="E332" s="1243"/>
      <c r="F332" s="1243"/>
      <c r="G332" s="1243"/>
      <c r="H332" s="1243"/>
      <c r="I332" s="1243"/>
      <c r="J332" s="1243"/>
      <c r="K332" s="1243"/>
      <c r="L332" s="1243"/>
      <c r="M332" s="1243"/>
      <c r="N332" s="1243"/>
      <c r="O332" s="1243"/>
      <c r="P332" s="582">
        <v>175275.63</v>
      </c>
    </row>
    <row r="333" spans="1:16" x14ac:dyDescent="0.25">
      <c r="A333" s="552"/>
      <c r="B333" s="553"/>
      <c r="C333" s="1243" t="s">
        <v>1264</v>
      </c>
      <c r="D333" s="1243"/>
      <c r="E333" s="1243"/>
      <c r="F333" s="1243"/>
      <c r="G333" s="1243"/>
      <c r="H333" s="1243"/>
      <c r="I333" s="1243"/>
      <c r="J333" s="1243"/>
      <c r="K333" s="1243"/>
      <c r="L333" s="1243"/>
      <c r="M333" s="1243"/>
      <c r="N333" s="1243"/>
      <c r="O333" s="1243"/>
      <c r="P333" s="582">
        <v>104539.67</v>
      </c>
    </row>
    <row r="334" spans="1:16" x14ac:dyDescent="0.25">
      <c r="A334" s="552"/>
      <c r="B334" s="553"/>
      <c r="C334" s="1243" t="s">
        <v>1265</v>
      </c>
      <c r="D334" s="1243"/>
      <c r="E334" s="1243"/>
      <c r="F334" s="1243"/>
      <c r="G334" s="1243"/>
      <c r="H334" s="1243"/>
      <c r="I334" s="1243"/>
      <c r="J334" s="1243"/>
      <c r="K334" s="1243"/>
      <c r="L334" s="1243"/>
      <c r="M334" s="1243"/>
      <c r="N334" s="1243"/>
      <c r="O334" s="1243"/>
      <c r="P334" s="582">
        <v>70518.3</v>
      </c>
    </row>
    <row r="335" spans="1:16" x14ac:dyDescent="0.25">
      <c r="A335" s="552"/>
      <c r="B335" s="553"/>
      <c r="C335" s="1243" t="s">
        <v>1266</v>
      </c>
      <c r="D335" s="1243"/>
      <c r="E335" s="1243"/>
      <c r="F335" s="1243"/>
      <c r="G335" s="1243"/>
      <c r="H335" s="1243"/>
      <c r="I335" s="1243"/>
      <c r="J335" s="1243"/>
      <c r="K335" s="1243"/>
      <c r="L335" s="1243"/>
      <c r="M335" s="1243"/>
      <c r="N335" s="1243"/>
      <c r="O335" s="1243"/>
      <c r="P335" s="582">
        <v>166825.49</v>
      </c>
    </row>
    <row r="336" spans="1:16" x14ac:dyDescent="0.25">
      <c r="A336" s="552"/>
      <c r="B336" s="553"/>
      <c r="C336" s="1243" t="s">
        <v>1267</v>
      </c>
      <c r="D336" s="1243"/>
      <c r="E336" s="1243"/>
      <c r="F336" s="1243"/>
      <c r="G336" s="1243"/>
      <c r="H336" s="1243"/>
      <c r="I336" s="1243"/>
      <c r="J336" s="1243"/>
      <c r="K336" s="1243"/>
      <c r="L336" s="1243"/>
      <c r="M336" s="1243"/>
      <c r="N336" s="1243"/>
      <c r="O336" s="1243"/>
      <c r="P336" s="582">
        <v>175275.63</v>
      </c>
    </row>
    <row r="337" spans="1:16" x14ac:dyDescent="0.25">
      <c r="A337" s="552"/>
      <c r="B337" s="553"/>
      <c r="C337" s="1243" t="s">
        <v>1268</v>
      </c>
      <c r="D337" s="1243"/>
      <c r="E337" s="1243"/>
      <c r="F337" s="1243"/>
      <c r="G337" s="1243"/>
      <c r="H337" s="1243"/>
      <c r="I337" s="1243"/>
      <c r="J337" s="1243"/>
      <c r="K337" s="1243"/>
      <c r="L337" s="1243"/>
      <c r="M337" s="1243"/>
      <c r="N337" s="1243"/>
      <c r="O337" s="1243"/>
      <c r="P337" s="582">
        <v>104539.67</v>
      </c>
    </row>
    <row r="338" spans="1:16" x14ac:dyDescent="0.25">
      <c r="A338" s="552"/>
      <c r="B338" s="580"/>
      <c r="C338" s="1246" t="s">
        <v>1275</v>
      </c>
      <c r="D338" s="1246"/>
      <c r="E338" s="1246"/>
      <c r="F338" s="1246"/>
      <c r="G338" s="1246"/>
      <c r="H338" s="1246"/>
      <c r="I338" s="1246"/>
      <c r="J338" s="1246"/>
      <c r="K338" s="1246"/>
      <c r="L338" s="1246"/>
      <c r="M338" s="1246"/>
      <c r="N338" s="1246"/>
      <c r="O338" s="1246"/>
      <c r="P338" s="584">
        <v>2511816.02</v>
      </c>
    </row>
    <row r="339" spans="1:16" x14ac:dyDescent="0.25">
      <c r="A339" s="552"/>
      <c r="B339" s="553"/>
      <c r="C339" s="1243" t="s">
        <v>1270</v>
      </c>
      <c r="D339" s="1243"/>
      <c r="E339" s="1243"/>
      <c r="F339" s="1243"/>
      <c r="G339" s="1243"/>
      <c r="H339" s="1243"/>
      <c r="I339" s="1243"/>
      <c r="J339" s="1243"/>
      <c r="K339" s="1243"/>
      <c r="L339" s="1243"/>
      <c r="M339" s="1243"/>
      <c r="N339" s="1243"/>
      <c r="O339" s="1243"/>
      <c r="P339" s="583"/>
    </row>
    <row r="340" spans="1:16" x14ac:dyDescent="0.25">
      <c r="A340" s="552"/>
      <c r="B340" s="553"/>
      <c r="C340" s="1243" t="s">
        <v>1271</v>
      </c>
      <c r="D340" s="1243"/>
      <c r="E340" s="1243"/>
      <c r="F340" s="1243"/>
      <c r="G340" s="1243"/>
      <c r="H340" s="1243"/>
      <c r="I340" s="1243"/>
      <c r="J340" s="1243"/>
      <c r="K340" s="585" t="s">
        <v>2063</v>
      </c>
      <c r="L340" s="586"/>
      <c r="M340" s="586"/>
      <c r="O340" s="598"/>
      <c r="P340" s="587"/>
    </row>
    <row r="341" spans="1:16" x14ac:dyDescent="0.25">
      <c r="A341" s="552"/>
      <c r="B341" s="553"/>
      <c r="C341" s="1243" t="s">
        <v>1273</v>
      </c>
      <c r="D341" s="1243"/>
      <c r="E341" s="1243"/>
      <c r="F341" s="1243"/>
      <c r="G341" s="1243"/>
      <c r="H341" s="1243"/>
      <c r="I341" s="1243"/>
      <c r="J341" s="1243"/>
      <c r="K341" s="585" t="s">
        <v>2064</v>
      </c>
      <c r="L341" s="586"/>
      <c r="M341" s="586"/>
      <c r="O341" s="598"/>
      <c r="P341" s="587"/>
    </row>
    <row r="342" spans="1:16" x14ac:dyDescent="0.25">
      <c r="A342" s="594"/>
      <c r="B342" s="562"/>
      <c r="C342" s="576"/>
      <c r="D342" s="576"/>
      <c r="E342" s="576"/>
      <c r="F342" s="576"/>
      <c r="G342" s="576"/>
      <c r="H342" s="576"/>
      <c r="I342" s="576"/>
      <c r="J342" s="576"/>
      <c r="K342" s="576"/>
      <c r="L342" s="599"/>
      <c r="M342" s="600"/>
      <c r="N342" s="601"/>
      <c r="O342" s="602"/>
      <c r="P342" s="603"/>
    </row>
    <row r="343" spans="1:16" x14ac:dyDescent="0.25">
      <c r="A343" s="478"/>
      <c r="B343" s="604"/>
      <c r="C343" s="605"/>
      <c r="D343" s="605"/>
      <c r="E343" s="605"/>
      <c r="F343" s="605"/>
      <c r="G343" s="605"/>
      <c r="H343" s="605"/>
      <c r="I343" s="605"/>
      <c r="J343" s="605"/>
      <c r="K343" s="605"/>
      <c r="L343" s="606"/>
      <c r="M343" s="607"/>
      <c r="N343" s="608"/>
      <c r="O343" s="478"/>
      <c r="P343" s="478"/>
    </row>
    <row r="344" spans="1:16" x14ac:dyDescent="0.25">
      <c r="A344" s="480"/>
      <c r="B344" s="609" t="s">
        <v>179</v>
      </c>
      <c r="C344" s="1244"/>
      <c r="D344" s="1244"/>
      <c r="E344" s="1244"/>
      <c r="F344" s="1244"/>
      <c r="G344" s="1244"/>
      <c r="H344" s="1244"/>
      <c r="I344" s="1245" t="s">
        <v>181</v>
      </c>
      <c r="J344" s="1245"/>
      <c r="K344" s="1245"/>
      <c r="L344" s="1245"/>
      <c r="M344" s="1245"/>
      <c r="N344" s="1245"/>
    </row>
    <row r="345" spans="1:16" x14ac:dyDescent="0.25">
      <c r="A345" s="482"/>
      <c r="B345" s="609"/>
      <c r="C345" s="1240" t="s">
        <v>151</v>
      </c>
      <c r="D345" s="1240"/>
      <c r="E345" s="1240"/>
      <c r="F345" s="1240"/>
      <c r="G345" s="1240"/>
      <c r="H345" s="1240"/>
      <c r="I345" s="1240"/>
      <c r="J345" s="1240"/>
      <c r="K345" s="1240"/>
      <c r="L345" s="1240"/>
      <c r="M345" s="1240"/>
      <c r="N345" s="1240"/>
      <c r="O345" s="610"/>
      <c r="P345" s="610"/>
    </row>
    <row r="346" spans="1:16" x14ac:dyDescent="0.25">
      <c r="A346" s="480"/>
      <c r="B346" s="609" t="s">
        <v>182</v>
      </c>
      <c r="C346" s="1244"/>
      <c r="D346" s="1244"/>
      <c r="E346" s="1244"/>
      <c r="F346" s="1244"/>
      <c r="G346" s="1244"/>
      <c r="H346" s="1244"/>
      <c r="I346" s="1245" t="s">
        <v>177</v>
      </c>
      <c r="J346" s="1245"/>
      <c r="K346" s="1245"/>
      <c r="L346" s="1245"/>
      <c r="M346" s="1245"/>
      <c r="N346" s="1245"/>
    </row>
    <row r="347" spans="1:16" x14ac:dyDescent="0.25">
      <c r="A347" s="482"/>
      <c r="B347" s="610"/>
      <c r="C347" s="1240" t="s">
        <v>151</v>
      </c>
      <c r="D347" s="1240"/>
      <c r="E347" s="1240"/>
      <c r="F347" s="1240"/>
      <c r="G347" s="1240"/>
      <c r="H347" s="1240"/>
      <c r="I347" s="1240"/>
      <c r="J347" s="1240"/>
      <c r="K347" s="1240"/>
      <c r="L347" s="1240"/>
      <c r="M347" s="1240"/>
      <c r="N347" s="1240"/>
      <c r="O347" s="610"/>
      <c r="P347" s="610"/>
    </row>
    <row r="348" spans="1:16" x14ac:dyDescent="0.25">
      <c r="A348" s="478"/>
      <c r="B348" s="478"/>
      <c r="C348" s="478"/>
      <c r="D348" s="478"/>
      <c r="E348" s="478"/>
      <c r="F348" s="478"/>
      <c r="G348" s="478"/>
      <c r="H348" s="478"/>
      <c r="I348" s="478"/>
      <c r="J348" s="478"/>
      <c r="K348" s="478"/>
      <c r="L348" s="478"/>
      <c r="M348" s="478"/>
      <c r="N348" s="478"/>
      <c r="O348" s="478"/>
      <c r="P348" s="478"/>
    </row>
    <row r="349" spans="1:16" x14ac:dyDescent="0.25">
      <c r="A349" s="1241" t="s">
        <v>1276</v>
      </c>
      <c r="B349" s="1242"/>
      <c r="C349" s="1242"/>
      <c r="D349" s="1242"/>
      <c r="E349" s="1242"/>
      <c r="F349" s="1242"/>
      <c r="G349" s="1242"/>
      <c r="H349" s="1242"/>
      <c r="I349" s="1242"/>
      <c r="J349" s="1242"/>
      <c r="K349" s="1242"/>
      <c r="L349" s="1242"/>
      <c r="M349" s="1242"/>
      <c r="N349" s="1242"/>
      <c r="O349" s="1242"/>
      <c r="P349" s="1242"/>
    </row>
    <row r="350" spans="1:16" x14ac:dyDescent="0.25">
      <c r="A350" s="1241" t="s">
        <v>1277</v>
      </c>
      <c r="B350" s="1241"/>
      <c r="C350" s="1241"/>
      <c r="D350" s="1241"/>
      <c r="E350" s="1241"/>
      <c r="F350" s="1241"/>
      <c r="G350" s="1241"/>
      <c r="H350" s="1241"/>
      <c r="I350" s="1241"/>
      <c r="J350" s="1241"/>
      <c r="K350" s="1241"/>
      <c r="L350" s="1241"/>
      <c r="M350" s="1241"/>
      <c r="N350" s="1241"/>
      <c r="O350" s="1241"/>
      <c r="P350" s="1241"/>
    </row>
    <row r="351" spans="1:16" x14ac:dyDescent="0.25">
      <c r="A351" s="1241" t="s">
        <v>1278</v>
      </c>
      <c r="B351" s="1241"/>
      <c r="C351" s="1241"/>
      <c r="D351" s="1241"/>
      <c r="E351" s="1241"/>
      <c r="F351" s="1241"/>
      <c r="G351" s="1241"/>
      <c r="H351" s="1241"/>
      <c r="I351" s="1241"/>
      <c r="J351" s="1241"/>
      <c r="K351" s="1241"/>
      <c r="L351" s="1241"/>
      <c r="M351" s="1241"/>
      <c r="N351" s="1241"/>
      <c r="O351" s="1241"/>
      <c r="P351" s="1241"/>
    </row>
    <row r="352" spans="1:16" x14ac:dyDescent="0.25">
      <c r="A352" s="611"/>
      <c r="B352" s="611"/>
      <c r="C352" s="611"/>
      <c r="D352" s="611"/>
      <c r="E352" s="611"/>
      <c r="F352" s="611"/>
      <c r="G352" s="611"/>
      <c r="H352" s="611"/>
      <c r="I352" s="611"/>
      <c r="J352" s="611"/>
      <c r="K352" s="611"/>
      <c r="L352" s="611"/>
      <c r="M352" s="611"/>
      <c r="N352" s="611"/>
      <c r="O352" s="611"/>
      <c r="P352" s="611"/>
    </row>
    <row r="353" spans="1:1" x14ac:dyDescent="0.25">
      <c r="A353" s="478"/>
    </row>
    <row r="354" spans="1:1" x14ac:dyDescent="0.25">
      <c r="A354" s="478"/>
    </row>
    <row r="355" spans="1:1" x14ac:dyDescent="0.25">
      <c r="A355" s="478"/>
    </row>
    <row r="356" spans="1:1" x14ac:dyDescent="0.25">
      <c r="A356" s="478"/>
    </row>
    <row r="357" spans="1:1" x14ac:dyDescent="0.25">
      <c r="A357" s="478"/>
    </row>
    <row r="358" spans="1:1" x14ac:dyDescent="0.25">
      <c r="A358" s="478"/>
    </row>
    <row r="359" spans="1:1" x14ac:dyDescent="0.25">
      <c r="A359" s="478"/>
    </row>
    <row r="360" spans="1:1" x14ac:dyDescent="0.25">
      <c r="A360" s="478"/>
    </row>
    <row r="361" spans="1:1" x14ac:dyDescent="0.25">
      <c r="A361" s="478"/>
    </row>
    <row r="362" spans="1:1" x14ac:dyDescent="0.25">
      <c r="A362" s="478"/>
    </row>
    <row r="363" spans="1:1" x14ac:dyDescent="0.25">
      <c r="A363" s="478"/>
    </row>
    <row r="364" spans="1:1" x14ac:dyDescent="0.25">
      <c r="A364" s="478"/>
    </row>
    <row r="365" spans="1:1" x14ac:dyDescent="0.25">
      <c r="A365" s="478"/>
    </row>
    <row r="366" spans="1:1" x14ac:dyDescent="0.25">
      <c r="A366" s="478"/>
    </row>
    <row r="367" spans="1:1" x14ac:dyDescent="0.25">
      <c r="A367" s="478"/>
    </row>
    <row r="368" spans="1:1" x14ac:dyDescent="0.25">
      <c r="A368" s="478"/>
    </row>
    <row r="369" spans="1:1" x14ac:dyDescent="0.25">
      <c r="A369" s="478"/>
    </row>
    <row r="370" spans="1:1" x14ac:dyDescent="0.25">
      <c r="A370" s="478"/>
    </row>
    <row r="371" spans="1:1" x14ac:dyDescent="0.25">
      <c r="A371" s="478"/>
    </row>
  </sheetData>
  <mergeCells count="322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I35:K36"/>
    <mergeCell ref="L35:P36"/>
    <mergeCell ref="C38:G38"/>
    <mergeCell ref="A39:P39"/>
    <mergeCell ref="C40:G40"/>
    <mergeCell ref="C41:G41"/>
    <mergeCell ref="B24:F24"/>
    <mergeCell ref="C26:F26"/>
    <mergeCell ref="A35:A37"/>
    <mergeCell ref="B35:B37"/>
    <mergeCell ref="C35:G37"/>
    <mergeCell ref="H35:H37"/>
    <mergeCell ref="C48:G48"/>
    <mergeCell ref="C49:G49"/>
    <mergeCell ref="C51:G51"/>
    <mergeCell ref="C52:G52"/>
    <mergeCell ref="C53:G53"/>
    <mergeCell ref="C54:G54"/>
    <mergeCell ref="C42:G42"/>
    <mergeCell ref="C43:G43"/>
    <mergeCell ref="C44:G44"/>
    <mergeCell ref="C45:G45"/>
    <mergeCell ref="C46:G46"/>
    <mergeCell ref="C47:G47"/>
    <mergeCell ref="C62:G62"/>
    <mergeCell ref="C63:G63"/>
    <mergeCell ref="C65:G65"/>
    <mergeCell ref="C66:G66"/>
    <mergeCell ref="C67:G67"/>
    <mergeCell ref="C68:G68"/>
    <mergeCell ref="C55:G55"/>
    <mergeCell ref="C56:G56"/>
    <mergeCell ref="C57:G57"/>
    <mergeCell ref="C58:G58"/>
    <mergeCell ref="C59:G59"/>
    <mergeCell ref="C60:G60"/>
    <mergeCell ref="C75:G75"/>
    <mergeCell ref="C76:G76"/>
    <mergeCell ref="C77:G77"/>
    <mergeCell ref="C78:G78"/>
    <mergeCell ref="C79:G79"/>
    <mergeCell ref="C80:G80"/>
    <mergeCell ref="C69:G69"/>
    <mergeCell ref="C70:G70"/>
    <mergeCell ref="C71:G71"/>
    <mergeCell ref="C72:G72"/>
    <mergeCell ref="C73:G73"/>
    <mergeCell ref="C74:G74"/>
    <mergeCell ref="C89:G89"/>
    <mergeCell ref="C90:G90"/>
    <mergeCell ref="C91:G91"/>
    <mergeCell ref="C92:G92"/>
    <mergeCell ref="C93:G93"/>
    <mergeCell ref="C94:G94"/>
    <mergeCell ref="C82:G82"/>
    <mergeCell ref="C83:G83"/>
    <mergeCell ref="C84:G84"/>
    <mergeCell ref="C85:G85"/>
    <mergeCell ref="C86:G86"/>
    <mergeCell ref="C88:G88"/>
    <mergeCell ref="C102:G102"/>
    <mergeCell ref="C103:G103"/>
    <mergeCell ref="C104:G104"/>
    <mergeCell ref="C105:G105"/>
    <mergeCell ref="C106:G106"/>
    <mergeCell ref="C107:G107"/>
    <mergeCell ref="C95:G95"/>
    <mergeCell ref="C96:G96"/>
    <mergeCell ref="C97:G97"/>
    <mergeCell ref="C99:G99"/>
    <mergeCell ref="C100:G100"/>
    <mergeCell ref="C101:G101"/>
    <mergeCell ref="C116:O116"/>
    <mergeCell ref="C117:O117"/>
    <mergeCell ref="C118:O118"/>
    <mergeCell ref="C119:O119"/>
    <mergeCell ref="C120:O120"/>
    <mergeCell ref="C121:O121"/>
    <mergeCell ref="C108:G108"/>
    <mergeCell ref="C109:G109"/>
    <mergeCell ref="C110:G110"/>
    <mergeCell ref="C111:G111"/>
    <mergeCell ref="C114:O114"/>
    <mergeCell ref="C115:O115"/>
    <mergeCell ref="C128:O128"/>
    <mergeCell ref="C129:O129"/>
    <mergeCell ref="C130:O130"/>
    <mergeCell ref="C131:O131"/>
    <mergeCell ref="C132:O132"/>
    <mergeCell ref="C133:O133"/>
    <mergeCell ref="C122:O122"/>
    <mergeCell ref="C123:O123"/>
    <mergeCell ref="C124:O124"/>
    <mergeCell ref="C125:O125"/>
    <mergeCell ref="C126:O126"/>
    <mergeCell ref="C127:O127"/>
    <mergeCell ref="C140:G140"/>
    <mergeCell ref="C141:G141"/>
    <mergeCell ref="C142:G142"/>
    <mergeCell ref="C143:G143"/>
    <mergeCell ref="C144:G144"/>
    <mergeCell ref="C145:G145"/>
    <mergeCell ref="C134:O134"/>
    <mergeCell ref="C135:O135"/>
    <mergeCell ref="C136:O136"/>
    <mergeCell ref="C137:J137"/>
    <mergeCell ref="C138:J138"/>
    <mergeCell ref="A139:P139"/>
    <mergeCell ref="C152:G152"/>
    <mergeCell ref="C153:G153"/>
    <mergeCell ref="C154:G154"/>
    <mergeCell ref="C155:G155"/>
    <mergeCell ref="C156:G156"/>
    <mergeCell ref="C157:G157"/>
    <mergeCell ref="C146:G146"/>
    <mergeCell ref="C147:G147"/>
    <mergeCell ref="C148:G148"/>
    <mergeCell ref="C149:G149"/>
    <mergeCell ref="C150:G150"/>
    <mergeCell ref="C151:G151"/>
    <mergeCell ref="C166:G166"/>
    <mergeCell ref="C167:G167"/>
    <mergeCell ref="C168:G168"/>
    <mergeCell ref="C169:G169"/>
    <mergeCell ref="C170:G170"/>
    <mergeCell ref="C171:G171"/>
    <mergeCell ref="C158:G158"/>
    <mergeCell ref="C160:G160"/>
    <mergeCell ref="C161:G161"/>
    <mergeCell ref="C163:G163"/>
    <mergeCell ref="C164:G164"/>
    <mergeCell ref="C165:G165"/>
    <mergeCell ref="C178:G178"/>
    <mergeCell ref="C179:G179"/>
    <mergeCell ref="C180:G180"/>
    <mergeCell ref="C181:G181"/>
    <mergeCell ref="C183:G183"/>
    <mergeCell ref="C184:G184"/>
    <mergeCell ref="C172:G172"/>
    <mergeCell ref="C173:G173"/>
    <mergeCell ref="C174:G174"/>
    <mergeCell ref="C175:G175"/>
    <mergeCell ref="C176:G176"/>
    <mergeCell ref="C177:G177"/>
    <mergeCell ref="C191:G191"/>
    <mergeCell ref="C192:G192"/>
    <mergeCell ref="C193:G193"/>
    <mergeCell ref="C194:G194"/>
    <mergeCell ref="C195:G195"/>
    <mergeCell ref="C196:G196"/>
    <mergeCell ref="C185:G185"/>
    <mergeCell ref="C186:G186"/>
    <mergeCell ref="C187:G187"/>
    <mergeCell ref="C188:G188"/>
    <mergeCell ref="C189:G189"/>
    <mergeCell ref="C190:G190"/>
    <mergeCell ref="C205:G205"/>
    <mergeCell ref="C206:G206"/>
    <mergeCell ref="C207:G207"/>
    <mergeCell ref="C208:G208"/>
    <mergeCell ref="C209:G209"/>
    <mergeCell ref="C210:G210"/>
    <mergeCell ref="C197:G197"/>
    <mergeCell ref="C198:G198"/>
    <mergeCell ref="C199:G199"/>
    <mergeCell ref="C200:G200"/>
    <mergeCell ref="C202:G202"/>
    <mergeCell ref="C203:G203"/>
    <mergeCell ref="C217:G217"/>
    <mergeCell ref="C218:G218"/>
    <mergeCell ref="C219:G219"/>
    <mergeCell ref="C220:G220"/>
    <mergeCell ref="C221:G221"/>
    <mergeCell ref="C222:G222"/>
    <mergeCell ref="C211:G211"/>
    <mergeCell ref="C212:G212"/>
    <mergeCell ref="C213:G213"/>
    <mergeCell ref="C214:G214"/>
    <mergeCell ref="C215:G215"/>
    <mergeCell ref="C216:G216"/>
    <mergeCell ref="C230:G230"/>
    <mergeCell ref="C231:G231"/>
    <mergeCell ref="C232:G232"/>
    <mergeCell ref="C233:G233"/>
    <mergeCell ref="C234:G234"/>
    <mergeCell ref="C235:G235"/>
    <mergeCell ref="C223:G223"/>
    <mergeCell ref="C225:G225"/>
    <mergeCell ref="C226:G226"/>
    <mergeCell ref="C227:G227"/>
    <mergeCell ref="C228:G228"/>
    <mergeCell ref="C229:G229"/>
    <mergeCell ref="C242:G242"/>
    <mergeCell ref="C244:G244"/>
    <mergeCell ref="C245:G245"/>
    <mergeCell ref="C247:G247"/>
    <mergeCell ref="C248:G248"/>
    <mergeCell ref="C249:G249"/>
    <mergeCell ref="C236:G236"/>
    <mergeCell ref="C237:G237"/>
    <mergeCell ref="C238:G238"/>
    <mergeCell ref="C239:G239"/>
    <mergeCell ref="C240:G240"/>
    <mergeCell ref="C241:G241"/>
    <mergeCell ref="C256:G256"/>
    <mergeCell ref="C257:G257"/>
    <mergeCell ref="C258:G258"/>
    <mergeCell ref="C259:G259"/>
    <mergeCell ref="C260:G260"/>
    <mergeCell ref="C261:G261"/>
    <mergeCell ref="C250:G250"/>
    <mergeCell ref="C251:G251"/>
    <mergeCell ref="C252:G252"/>
    <mergeCell ref="C253:G253"/>
    <mergeCell ref="C254:G254"/>
    <mergeCell ref="C255:G255"/>
    <mergeCell ref="C268:G268"/>
    <mergeCell ref="C269:G269"/>
    <mergeCell ref="C270:G270"/>
    <mergeCell ref="C271:G271"/>
    <mergeCell ref="C272:G272"/>
    <mergeCell ref="C273:G273"/>
    <mergeCell ref="C262:G262"/>
    <mergeCell ref="C263:G263"/>
    <mergeCell ref="C264:G264"/>
    <mergeCell ref="C265:G265"/>
    <mergeCell ref="C266:G266"/>
    <mergeCell ref="C267:G267"/>
    <mergeCell ref="C281:G281"/>
    <mergeCell ref="C283:G283"/>
    <mergeCell ref="C284:P284"/>
    <mergeCell ref="C285:G285"/>
    <mergeCell ref="C287:G287"/>
    <mergeCell ref="C288:G288"/>
    <mergeCell ref="C274:G274"/>
    <mergeCell ref="C275:G275"/>
    <mergeCell ref="C276:G276"/>
    <mergeCell ref="C277:G277"/>
    <mergeCell ref="C278:G278"/>
    <mergeCell ref="C280:G280"/>
    <mergeCell ref="C298:O298"/>
    <mergeCell ref="C299:O299"/>
    <mergeCell ref="C300:O300"/>
    <mergeCell ref="C301:O301"/>
    <mergeCell ref="C302:O302"/>
    <mergeCell ref="C303:O303"/>
    <mergeCell ref="C290:G290"/>
    <mergeCell ref="C291:G291"/>
    <mergeCell ref="C294:O294"/>
    <mergeCell ref="C295:O295"/>
    <mergeCell ref="C296:O296"/>
    <mergeCell ref="C297:O297"/>
    <mergeCell ref="C310:O310"/>
    <mergeCell ref="C311:O311"/>
    <mergeCell ref="C312:O312"/>
    <mergeCell ref="C313:O313"/>
    <mergeCell ref="C314:J314"/>
    <mergeCell ref="C315:J315"/>
    <mergeCell ref="C304:O304"/>
    <mergeCell ref="C305:O305"/>
    <mergeCell ref="C306:O306"/>
    <mergeCell ref="C307:O307"/>
    <mergeCell ref="C308:O308"/>
    <mergeCell ref="C309:O309"/>
    <mergeCell ref="C323:O323"/>
    <mergeCell ref="C324:O324"/>
    <mergeCell ref="C325:O325"/>
    <mergeCell ref="C326:O326"/>
    <mergeCell ref="C327:O327"/>
    <mergeCell ref="C328:O328"/>
    <mergeCell ref="C317:O317"/>
    <mergeCell ref="C318:O318"/>
    <mergeCell ref="C319:O319"/>
    <mergeCell ref="C320:O320"/>
    <mergeCell ref="C321:O321"/>
    <mergeCell ref="C322:O322"/>
    <mergeCell ref="C335:O335"/>
    <mergeCell ref="C336:O336"/>
    <mergeCell ref="C337:O337"/>
    <mergeCell ref="C338:O338"/>
    <mergeCell ref="C339:O339"/>
    <mergeCell ref="C340:J340"/>
    <mergeCell ref="C329:O329"/>
    <mergeCell ref="C330:O330"/>
    <mergeCell ref="C331:O331"/>
    <mergeCell ref="C332:O332"/>
    <mergeCell ref="C333:O333"/>
    <mergeCell ref="C334:O334"/>
    <mergeCell ref="C347:N347"/>
    <mergeCell ref="A349:P349"/>
    <mergeCell ref="A350:P350"/>
    <mergeCell ref="A351:P351"/>
    <mergeCell ref="C341:J341"/>
    <mergeCell ref="C344:H344"/>
    <mergeCell ref="I344:N344"/>
    <mergeCell ref="C345:N345"/>
    <mergeCell ref="C346:H346"/>
    <mergeCell ref="I346:N34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"/>
  <sheetViews>
    <sheetView topLeftCell="A82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10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33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2065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33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2066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66726.080000000002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66726.080000000002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14.12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7.31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43.4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15.68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2067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2068</v>
      </c>
      <c r="C40" s="1249" t="s">
        <v>2069</v>
      </c>
      <c r="D40" s="1249"/>
      <c r="E40" s="1249"/>
      <c r="F40" s="1249"/>
      <c r="G40" s="1249"/>
      <c r="H40" s="516" t="s">
        <v>1575</v>
      </c>
      <c r="I40" s="517">
        <v>28</v>
      </c>
      <c r="J40" s="518">
        <v>1</v>
      </c>
      <c r="K40" s="518">
        <v>28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23</v>
      </c>
      <c r="C41" s="1247" t="s">
        <v>1203</v>
      </c>
      <c r="D41" s="1247"/>
      <c r="E41" s="1247"/>
      <c r="F41" s="1247"/>
      <c r="G41" s="1247"/>
      <c r="H41" s="525" t="s">
        <v>1148</v>
      </c>
      <c r="I41" s="526"/>
      <c r="J41" s="526"/>
      <c r="K41" s="531">
        <v>43.4</v>
      </c>
      <c r="L41" s="528"/>
      <c r="M41" s="526"/>
      <c r="N41" s="528"/>
      <c r="O41" s="526"/>
      <c r="P41" s="529">
        <v>14121.49</v>
      </c>
    </row>
    <row r="42" spans="1:16" x14ac:dyDescent="0.25">
      <c r="A42" s="530"/>
      <c r="B42" s="524" t="s">
        <v>2070</v>
      </c>
      <c r="C42" s="1247" t="s">
        <v>2071</v>
      </c>
      <c r="D42" s="1247"/>
      <c r="E42" s="1247"/>
      <c r="F42" s="1247"/>
      <c r="G42" s="1247"/>
      <c r="H42" s="525" t="s">
        <v>1148</v>
      </c>
      <c r="I42" s="536">
        <v>1.55</v>
      </c>
      <c r="J42" s="526"/>
      <c r="K42" s="531">
        <v>43.4</v>
      </c>
      <c r="L42" s="532"/>
      <c r="M42" s="533"/>
      <c r="N42" s="534">
        <v>325.38</v>
      </c>
      <c r="O42" s="526"/>
      <c r="P42" s="529">
        <v>14121.49</v>
      </c>
    </row>
    <row r="43" spans="1:16" x14ac:dyDescent="0.25">
      <c r="A43" s="523"/>
      <c r="B43" s="524" t="s">
        <v>28</v>
      </c>
      <c r="C43" s="1247" t="s">
        <v>132</v>
      </c>
      <c r="D43" s="1247"/>
      <c r="E43" s="1247"/>
      <c r="F43" s="1247"/>
      <c r="G43" s="1247"/>
      <c r="H43" s="525"/>
      <c r="I43" s="526"/>
      <c r="J43" s="526"/>
      <c r="K43" s="526"/>
      <c r="L43" s="528"/>
      <c r="M43" s="526"/>
      <c r="N43" s="528"/>
      <c r="O43" s="526"/>
      <c r="P43" s="529">
        <v>28069.91</v>
      </c>
    </row>
    <row r="44" spans="1:16" x14ac:dyDescent="0.25">
      <c r="A44" s="523"/>
      <c r="B44" s="524"/>
      <c r="C44" s="1247" t="s">
        <v>1147</v>
      </c>
      <c r="D44" s="1247"/>
      <c r="E44" s="1247"/>
      <c r="F44" s="1247"/>
      <c r="G44" s="1247"/>
      <c r="H44" s="525" t="s">
        <v>1148</v>
      </c>
      <c r="I44" s="526"/>
      <c r="J44" s="526"/>
      <c r="K44" s="536">
        <v>15.68</v>
      </c>
      <c r="L44" s="528"/>
      <c r="M44" s="526"/>
      <c r="N44" s="528"/>
      <c r="O44" s="526"/>
      <c r="P44" s="529">
        <v>7310.17</v>
      </c>
    </row>
    <row r="45" spans="1:16" x14ac:dyDescent="0.25">
      <c r="A45" s="530"/>
      <c r="B45" s="524" t="s">
        <v>2072</v>
      </c>
      <c r="C45" s="1247" t="s">
        <v>2073</v>
      </c>
      <c r="D45" s="1247"/>
      <c r="E45" s="1247"/>
      <c r="F45" s="1247"/>
      <c r="G45" s="1247"/>
      <c r="H45" s="525" t="s">
        <v>1151</v>
      </c>
      <c r="I45" s="536">
        <v>0.56000000000000005</v>
      </c>
      <c r="J45" s="526"/>
      <c r="K45" s="536">
        <v>15.68</v>
      </c>
      <c r="L45" s="532"/>
      <c r="M45" s="533"/>
      <c r="N45" s="534">
        <v>1768.22</v>
      </c>
      <c r="O45" s="526"/>
      <c r="P45" s="529">
        <v>27725.69</v>
      </c>
    </row>
    <row r="46" spans="1:16" x14ac:dyDescent="0.25">
      <c r="A46" s="540"/>
      <c r="B46" s="524" t="s">
        <v>2074</v>
      </c>
      <c r="C46" s="1247" t="s">
        <v>2075</v>
      </c>
      <c r="D46" s="1247"/>
      <c r="E46" s="1247"/>
      <c r="F46" s="1247"/>
      <c r="G46" s="1247"/>
      <c r="H46" s="525" t="s">
        <v>1148</v>
      </c>
      <c r="I46" s="536">
        <v>0.56000000000000005</v>
      </c>
      <c r="J46" s="526"/>
      <c r="K46" s="536">
        <v>15.68</v>
      </c>
      <c r="L46" s="528"/>
      <c r="M46" s="526"/>
      <c r="N46" s="541">
        <v>466.21</v>
      </c>
      <c r="O46" s="526"/>
      <c r="P46" s="529">
        <v>7310.17</v>
      </c>
    </row>
    <row r="47" spans="1:16" x14ac:dyDescent="0.25">
      <c r="A47" s="530"/>
      <c r="B47" s="524" t="s">
        <v>2037</v>
      </c>
      <c r="C47" s="1247" t="s">
        <v>2038</v>
      </c>
      <c r="D47" s="1247"/>
      <c r="E47" s="1247"/>
      <c r="F47" s="1247"/>
      <c r="G47" s="1247"/>
      <c r="H47" s="525" t="s">
        <v>1151</v>
      </c>
      <c r="I47" s="536">
        <v>0.43</v>
      </c>
      <c r="J47" s="526"/>
      <c r="K47" s="536">
        <v>12.04</v>
      </c>
      <c r="L47" s="532"/>
      <c r="M47" s="533"/>
      <c r="N47" s="534">
        <v>28.59</v>
      </c>
      <c r="O47" s="526"/>
      <c r="P47" s="529">
        <v>344.22</v>
      </c>
    </row>
    <row r="48" spans="1:16" x14ac:dyDescent="0.25">
      <c r="A48" s="523"/>
      <c r="B48" s="524" t="s">
        <v>36</v>
      </c>
      <c r="C48" s="1247" t="s">
        <v>134</v>
      </c>
      <c r="D48" s="1247"/>
      <c r="E48" s="1247"/>
      <c r="F48" s="1247"/>
      <c r="G48" s="1247"/>
      <c r="H48" s="525"/>
      <c r="I48" s="526"/>
      <c r="J48" s="526"/>
      <c r="K48" s="526"/>
      <c r="L48" s="528"/>
      <c r="M48" s="526"/>
      <c r="N48" s="528"/>
      <c r="O48" s="526"/>
      <c r="P48" s="529">
        <v>3356.57</v>
      </c>
    </row>
    <row r="49" spans="1:16" x14ac:dyDescent="0.25">
      <c r="A49" s="530"/>
      <c r="B49" s="524" t="s">
        <v>2039</v>
      </c>
      <c r="C49" s="1247" t="s">
        <v>2040</v>
      </c>
      <c r="D49" s="1247"/>
      <c r="E49" s="1247"/>
      <c r="F49" s="1247"/>
      <c r="G49" s="1247"/>
      <c r="H49" s="525" t="s">
        <v>1244</v>
      </c>
      <c r="I49" s="535">
        <v>0.73360000000000003</v>
      </c>
      <c r="J49" s="526"/>
      <c r="K49" s="535">
        <v>20.540800000000001</v>
      </c>
      <c r="L49" s="538">
        <v>155.63</v>
      </c>
      <c r="M49" s="539">
        <v>1.05</v>
      </c>
      <c r="N49" s="534">
        <v>163.41</v>
      </c>
      <c r="O49" s="526"/>
      <c r="P49" s="529">
        <v>3356.57</v>
      </c>
    </row>
    <row r="50" spans="1:16" x14ac:dyDescent="0.25">
      <c r="A50" s="544" t="s">
        <v>1239</v>
      </c>
      <c r="B50" s="545" t="s">
        <v>2076</v>
      </c>
      <c r="C50" s="1250" t="s">
        <v>2077</v>
      </c>
      <c r="D50" s="1250"/>
      <c r="E50" s="1250"/>
      <c r="F50" s="1250"/>
      <c r="G50" s="1250"/>
      <c r="H50" s="546" t="s">
        <v>1575</v>
      </c>
      <c r="I50" s="547">
        <v>1</v>
      </c>
      <c r="J50" s="548"/>
      <c r="K50" s="547">
        <v>28</v>
      </c>
      <c r="L50" s="550"/>
      <c r="M50" s="548"/>
      <c r="N50" s="550"/>
      <c r="O50" s="548"/>
      <c r="P50" s="551"/>
    </row>
    <row r="51" spans="1:16" x14ac:dyDescent="0.25">
      <c r="A51" s="544" t="s">
        <v>1364</v>
      </c>
      <c r="B51" s="545" t="s">
        <v>2078</v>
      </c>
      <c r="C51" s="1250" t="s">
        <v>2079</v>
      </c>
      <c r="D51" s="1250"/>
      <c r="E51" s="1250"/>
      <c r="F51" s="1250"/>
      <c r="G51" s="1250"/>
      <c r="H51" s="546" t="s">
        <v>1244</v>
      </c>
      <c r="I51" s="547">
        <v>0</v>
      </c>
      <c r="J51" s="548"/>
      <c r="K51" s="547">
        <v>0</v>
      </c>
      <c r="L51" s="550"/>
      <c r="M51" s="548"/>
      <c r="N51" s="550"/>
      <c r="O51" s="548"/>
      <c r="P51" s="551"/>
    </row>
    <row r="52" spans="1:16" x14ac:dyDescent="0.25">
      <c r="A52" s="552"/>
      <c r="B52" s="553"/>
      <c r="C52" s="1248" t="s">
        <v>1154</v>
      </c>
      <c r="D52" s="1248"/>
      <c r="E52" s="1248"/>
      <c r="F52" s="1248"/>
      <c r="G52" s="1248"/>
      <c r="H52" s="516"/>
      <c r="I52" s="517"/>
      <c r="J52" s="517"/>
      <c r="K52" s="517"/>
      <c r="L52" s="520"/>
      <c r="M52" s="517"/>
      <c r="N52" s="554"/>
      <c r="O52" s="517"/>
      <c r="P52" s="555">
        <v>52858.14</v>
      </c>
    </row>
    <row r="53" spans="1:16" x14ac:dyDescent="0.25">
      <c r="A53" s="540"/>
      <c r="B53" s="524"/>
      <c r="C53" s="1247" t="s">
        <v>1155</v>
      </c>
      <c r="D53" s="1247"/>
      <c r="E53" s="1247"/>
      <c r="F53" s="1247"/>
      <c r="G53" s="1247"/>
      <c r="H53" s="525"/>
      <c r="I53" s="526"/>
      <c r="J53" s="526"/>
      <c r="K53" s="526"/>
      <c r="L53" s="528"/>
      <c r="M53" s="526"/>
      <c r="N53" s="528"/>
      <c r="O53" s="526"/>
      <c r="P53" s="529">
        <v>21431.66</v>
      </c>
    </row>
    <row r="54" spans="1:16" x14ac:dyDescent="0.25">
      <c r="A54" s="540"/>
      <c r="B54" s="524" t="s">
        <v>1516</v>
      </c>
      <c r="C54" s="1247" t="s">
        <v>1517</v>
      </c>
      <c r="D54" s="1247"/>
      <c r="E54" s="1247"/>
      <c r="F54" s="1247"/>
      <c r="G54" s="1247"/>
      <c r="H54" s="525" t="s">
        <v>1158</v>
      </c>
      <c r="I54" s="543">
        <v>93</v>
      </c>
      <c r="J54" s="526"/>
      <c r="K54" s="543">
        <v>93</v>
      </c>
      <c r="L54" s="528"/>
      <c r="M54" s="526"/>
      <c r="N54" s="528"/>
      <c r="O54" s="526"/>
      <c r="P54" s="529">
        <v>19931.439999999999</v>
      </c>
    </row>
    <row r="55" spans="1:16" x14ac:dyDescent="0.25">
      <c r="A55" s="540"/>
      <c r="B55" s="524" t="s">
        <v>1518</v>
      </c>
      <c r="C55" s="1247" t="s">
        <v>1519</v>
      </c>
      <c r="D55" s="1247"/>
      <c r="E55" s="1247"/>
      <c r="F55" s="1247"/>
      <c r="G55" s="1247"/>
      <c r="H55" s="525" t="s">
        <v>1158</v>
      </c>
      <c r="I55" s="543">
        <v>62</v>
      </c>
      <c r="J55" s="526"/>
      <c r="K55" s="543">
        <v>62</v>
      </c>
      <c r="L55" s="528"/>
      <c r="M55" s="526"/>
      <c r="N55" s="528"/>
      <c r="O55" s="526"/>
      <c r="P55" s="529">
        <v>13287.63</v>
      </c>
    </row>
    <row r="56" spans="1:16" x14ac:dyDescent="0.25">
      <c r="A56" s="556"/>
      <c r="B56" s="557"/>
      <c r="C56" s="1248" t="s">
        <v>1161</v>
      </c>
      <c r="D56" s="1248"/>
      <c r="E56" s="1248"/>
      <c r="F56" s="1248"/>
      <c r="G56" s="1248"/>
      <c r="H56" s="516"/>
      <c r="I56" s="517"/>
      <c r="J56" s="517"/>
      <c r="K56" s="517"/>
      <c r="L56" s="520"/>
      <c r="M56" s="517"/>
      <c r="N56" s="554">
        <v>3074.19</v>
      </c>
      <c r="O56" s="517"/>
      <c r="P56" s="555">
        <v>86077.21</v>
      </c>
    </row>
    <row r="57" spans="1:16" x14ac:dyDescent="0.25">
      <c r="A57" s="558"/>
      <c r="B57" s="559"/>
      <c r="C57" s="559"/>
      <c r="D57" s="559"/>
      <c r="E57" s="559"/>
      <c r="F57" s="559"/>
      <c r="G57" s="559"/>
      <c r="H57" s="560"/>
      <c r="I57" s="561"/>
      <c r="J57" s="561"/>
      <c r="K57" s="561"/>
      <c r="L57" s="562"/>
      <c r="M57" s="561"/>
      <c r="N57" s="562"/>
      <c r="O57" s="561"/>
      <c r="P57" s="563"/>
    </row>
    <row r="58" spans="1:16" ht="22.5" x14ac:dyDescent="0.25">
      <c r="A58" s="514" t="s">
        <v>28</v>
      </c>
      <c r="B58" s="515" t="s">
        <v>2080</v>
      </c>
      <c r="C58" s="1249" t="s">
        <v>2081</v>
      </c>
      <c r="D58" s="1249"/>
      <c r="E58" s="1249"/>
      <c r="F58" s="1249"/>
      <c r="G58" s="1249"/>
      <c r="H58" s="516" t="s">
        <v>1575</v>
      </c>
      <c r="I58" s="517">
        <v>28</v>
      </c>
      <c r="J58" s="518">
        <v>1</v>
      </c>
      <c r="K58" s="518">
        <v>28</v>
      </c>
      <c r="L58" s="520"/>
      <c r="M58" s="517"/>
      <c r="N58" s="564">
        <v>2380000</v>
      </c>
      <c r="O58" s="517"/>
      <c r="P58" s="555">
        <v>66640000</v>
      </c>
    </row>
    <row r="59" spans="1:16" x14ac:dyDescent="0.25">
      <c r="A59" s="556"/>
      <c r="B59" s="557"/>
      <c r="C59" s="1248" t="s">
        <v>1161</v>
      </c>
      <c r="D59" s="1248"/>
      <c r="E59" s="1248"/>
      <c r="F59" s="1248"/>
      <c r="G59" s="1248"/>
      <c r="H59" s="516"/>
      <c r="I59" s="517"/>
      <c r="J59" s="517"/>
      <c r="K59" s="517"/>
      <c r="L59" s="520"/>
      <c r="M59" s="517"/>
      <c r="N59" s="520"/>
      <c r="O59" s="517"/>
      <c r="P59" s="555">
        <v>66640000</v>
      </c>
    </row>
    <row r="60" spans="1:16" x14ac:dyDescent="0.25">
      <c r="A60" s="558"/>
      <c r="B60" s="559"/>
      <c r="C60" s="559"/>
      <c r="D60" s="559"/>
      <c r="E60" s="559"/>
      <c r="F60" s="559"/>
      <c r="G60" s="559"/>
      <c r="H60" s="560"/>
      <c r="I60" s="561"/>
      <c r="J60" s="561"/>
      <c r="K60" s="561"/>
      <c r="L60" s="562"/>
      <c r="M60" s="561"/>
      <c r="N60" s="562"/>
      <c r="O60" s="561"/>
      <c r="P60" s="563"/>
    </row>
    <row r="61" spans="1:16" x14ac:dyDescent="0.25">
      <c r="A61" s="558"/>
      <c r="B61" s="576"/>
      <c r="C61" s="576"/>
      <c r="D61" s="576"/>
      <c r="E61" s="576"/>
      <c r="F61" s="561"/>
      <c r="G61" s="561"/>
      <c r="H61" s="561"/>
      <c r="I61" s="561"/>
      <c r="J61" s="562"/>
      <c r="K61" s="561"/>
      <c r="L61" s="562"/>
      <c r="M61" s="577"/>
      <c r="N61" s="562"/>
      <c r="O61" s="578"/>
      <c r="P61" s="579"/>
    </row>
    <row r="62" spans="1:16" x14ac:dyDescent="0.25">
      <c r="A62" s="552"/>
      <c r="B62" s="580"/>
      <c r="C62" s="1246" t="s">
        <v>2082</v>
      </c>
      <c r="D62" s="1246"/>
      <c r="E62" s="1246"/>
      <c r="F62" s="1246"/>
      <c r="G62" s="1246"/>
      <c r="H62" s="1246"/>
      <c r="I62" s="1246"/>
      <c r="J62" s="1246"/>
      <c r="K62" s="1246"/>
      <c r="L62" s="1246"/>
      <c r="M62" s="1246"/>
      <c r="N62" s="1246"/>
      <c r="O62" s="1246"/>
      <c r="P62" s="581"/>
    </row>
    <row r="63" spans="1:16" x14ac:dyDescent="0.25">
      <c r="A63" s="552"/>
      <c r="B63" s="553"/>
      <c r="C63" s="1243" t="s">
        <v>1249</v>
      </c>
      <c r="D63" s="1243"/>
      <c r="E63" s="1243"/>
      <c r="F63" s="1243"/>
      <c r="G63" s="1243"/>
      <c r="H63" s="1243"/>
      <c r="I63" s="1243"/>
      <c r="J63" s="1243"/>
      <c r="K63" s="1243"/>
      <c r="L63" s="1243"/>
      <c r="M63" s="1243"/>
      <c r="N63" s="1243"/>
      <c r="O63" s="1243"/>
      <c r="P63" s="582">
        <v>66692858.140000001</v>
      </c>
    </row>
    <row r="64" spans="1:16" x14ac:dyDescent="0.25">
      <c r="A64" s="552"/>
      <c r="B64" s="553"/>
      <c r="C64" s="1243" t="s">
        <v>1250</v>
      </c>
      <c r="D64" s="1243"/>
      <c r="E64" s="1243"/>
      <c r="F64" s="1243"/>
      <c r="G64" s="1243"/>
      <c r="H64" s="1243"/>
      <c r="I64" s="1243"/>
      <c r="J64" s="1243"/>
      <c r="K64" s="1243"/>
      <c r="L64" s="1243"/>
      <c r="M64" s="1243"/>
      <c r="N64" s="1243"/>
      <c r="O64" s="1243"/>
      <c r="P64" s="583"/>
    </row>
    <row r="65" spans="1:16" x14ac:dyDescent="0.25">
      <c r="A65" s="552"/>
      <c r="B65" s="553"/>
      <c r="C65" s="1243" t="s">
        <v>1251</v>
      </c>
      <c r="D65" s="1243"/>
      <c r="E65" s="1243"/>
      <c r="F65" s="1243"/>
      <c r="G65" s="1243"/>
      <c r="H65" s="1243"/>
      <c r="I65" s="1243"/>
      <c r="J65" s="1243"/>
      <c r="K65" s="1243"/>
      <c r="L65" s="1243"/>
      <c r="M65" s="1243"/>
      <c r="N65" s="1243"/>
      <c r="O65" s="1243"/>
      <c r="P65" s="582">
        <v>14121.49</v>
      </c>
    </row>
    <row r="66" spans="1:16" x14ac:dyDescent="0.25">
      <c r="A66" s="552"/>
      <c r="B66" s="553"/>
      <c r="C66" s="1243" t="s">
        <v>1252</v>
      </c>
      <c r="D66" s="1243"/>
      <c r="E66" s="1243"/>
      <c r="F66" s="1243"/>
      <c r="G66" s="1243"/>
      <c r="H66" s="1243"/>
      <c r="I66" s="1243"/>
      <c r="J66" s="1243"/>
      <c r="K66" s="1243"/>
      <c r="L66" s="1243"/>
      <c r="M66" s="1243"/>
      <c r="N66" s="1243"/>
      <c r="O66" s="1243"/>
      <c r="P66" s="582">
        <v>28069.91</v>
      </c>
    </row>
    <row r="67" spans="1:16" x14ac:dyDescent="0.25">
      <c r="A67" s="552"/>
      <c r="B67" s="553"/>
      <c r="C67" s="1243" t="s">
        <v>1253</v>
      </c>
      <c r="D67" s="1243"/>
      <c r="E67" s="1243"/>
      <c r="F67" s="1243"/>
      <c r="G67" s="1243"/>
      <c r="H67" s="1243"/>
      <c r="I67" s="1243"/>
      <c r="J67" s="1243"/>
      <c r="K67" s="1243"/>
      <c r="L67" s="1243"/>
      <c r="M67" s="1243"/>
      <c r="N67" s="1243"/>
      <c r="O67" s="1243"/>
      <c r="P67" s="582">
        <v>7310.17</v>
      </c>
    </row>
    <row r="68" spans="1:16" x14ac:dyDescent="0.25">
      <c r="A68" s="552"/>
      <c r="B68" s="553"/>
      <c r="C68" s="1243" t="s">
        <v>1254</v>
      </c>
      <c r="D68" s="1243"/>
      <c r="E68" s="1243"/>
      <c r="F68" s="1243"/>
      <c r="G68" s="1243"/>
      <c r="H68" s="1243"/>
      <c r="I68" s="1243"/>
      <c r="J68" s="1243"/>
      <c r="K68" s="1243"/>
      <c r="L68" s="1243"/>
      <c r="M68" s="1243"/>
      <c r="N68" s="1243"/>
      <c r="O68" s="1243"/>
      <c r="P68" s="582">
        <v>66643356.57</v>
      </c>
    </row>
    <row r="69" spans="1:16" x14ac:dyDescent="0.25">
      <c r="A69" s="552"/>
      <c r="B69" s="553"/>
      <c r="C69" s="1243" t="s">
        <v>1256</v>
      </c>
      <c r="D69" s="1243"/>
      <c r="E69" s="1243"/>
      <c r="F69" s="1243"/>
      <c r="G69" s="1243"/>
      <c r="H69" s="1243"/>
      <c r="I69" s="1243"/>
      <c r="J69" s="1243"/>
      <c r="K69" s="1243"/>
      <c r="L69" s="1243"/>
      <c r="M69" s="1243"/>
      <c r="N69" s="1243"/>
      <c r="O69" s="1243"/>
      <c r="P69" s="582">
        <v>66726077.210000001</v>
      </c>
    </row>
    <row r="70" spans="1:16" x14ac:dyDescent="0.25">
      <c r="A70" s="552"/>
      <c r="B70" s="553"/>
      <c r="C70" s="1243" t="s">
        <v>1250</v>
      </c>
      <c r="D70" s="1243"/>
      <c r="E70" s="1243"/>
      <c r="F70" s="1243"/>
      <c r="G70" s="1243"/>
      <c r="H70" s="1243"/>
      <c r="I70" s="1243"/>
      <c r="J70" s="1243"/>
      <c r="K70" s="1243"/>
      <c r="L70" s="1243"/>
      <c r="M70" s="1243"/>
      <c r="N70" s="1243"/>
      <c r="O70" s="1243"/>
      <c r="P70" s="583"/>
    </row>
    <row r="71" spans="1:16" x14ac:dyDescent="0.25">
      <c r="A71" s="552"/>
      <c r="B71" s="553"/>
      <c r="C71" s="1243" t="s">
        <v>1467</v>
      </c>
      <c r="D71" s="1243"/>
      <c r="E71" s="1243"/>
      <c r="F71" s="1243"/>
      <c r="G71" s="1243"/>
      <c r="H71" s="1243"/>
      <c r="I71" s="1243"/>
      <c r="J71" s="1243"/>
      <c r="K71" s="1243"/>
      <c r="L71" s="1243"/>
      <c r="M71" s="1243"/>
      <c r="N71" s="1243"/>
      <c r="O71" s="1243"/>
      <c r="P71" s="582">
        <v>14121.49</v>
      </c>
    </row>
    <row r="72" spans="1:16" x14ac:dyDescent="0.25">
      <c r="A72" s="552"/>
      <c r="B72" s="553"/>
      <c r="C72" s="1243" t="s">
        <v>1468</v>
      </c>
      <c r="D72" s="1243"/>
      <c r="E72" s="1243"/>
      <c r="F72" s="1243"/>
      <c r="G72" s="1243"/>
      <c r="H72" s="1243"/>
      <c r="I72" s="1243"/>
      <c r="J72" s="1243"/>
      <c r="K72" s="1243"/>
      <c r="L72" s="1243"/>
      <c r="M72" s="1243"/>
      <c r="N72" s="1243"/>
      <c r="O72" s="1243"/>
      <c r="P72" s="582">
        <v>28069.91</v>
      </c>
    </row>
    <row r="73" spans="1:16" x14ac:dyDescent="0.25">
      <c r="A73" s="552"/>
      <c r="B73" s="553"/>
      <c r="C73" s="1243" t="s">
        <v>1469</v>
      </c>
      <c r="D73" s="1243"/>
      <c r="E73" s="1243"/>
      <c r="F73" s="1243"/>
      <c r="G73" s="1243"/>
      <c r="H73" s="1243"/>
      <c r="I73" s="1243"/>
      <c r="J73" s="1243"/>
      <c r="K73" s="1243"/>
      <c r="L73" s="1243"/>
      <c r="M73" s="1243"/>
      <c r="N73" s="1243"/>
      <c r="O73" s="1243"/>
      <c r="P73" s="582">
        <v>7310.17</v>
      </c>
    </row>
    <row r="74" spans="1:16" x14ac:dyDescent="0.25">
      <c r="A74" s="552"/>
      <c r="B74" s="553"/>
      <c r="C74" s="1243" t="s">
        <v>1470</v>
      </c>
      <c r="D74" s="1243"/>
      <c r="E74" s="1243"/>
      <c r="F74" s="1243"/>
      <c r="G74" s="1243"/>
      <c r="H74" s="1243"/>
      <c r="I74" s="1243"/>
      <c r="J74" s="1243"/>
      <c r="K74" s="1243"/>
      <c r="L74" s="1243"/>
      <c r="M74" s="1243"/>
      <c r="N74" s="1243"/>
      <c r="O74" s="1243"/>
      <c r="P74" s="582">
        <v>66643356.57</v>
      </c>
    </row>
    <row r="75" spans="1:16" x14ac:dyDescent="0.25">
      <c r="A75" s="552"/>
      <c r="B75" s="553"/>
      <c r="C75" s="1243" t="s">
        <v>1471</v>
      </c>
      <c r="D75" s="1243"/>
      <c r="E75" s="1243"/>
      <c r="F75" s="1243"/>
      <c r="G75" s="1243"/>
      <c r="H75" s="1243"/>
      <c r="I75" s="1243"/>
      <c r="J75" s="1243"/>
      <c r="K75" s="1243"/>
      <c r="L75" s="1243"/>
      <c r="M75" s="1243"/>
      <c r="N75" s="1243"/>
      <c r="O75" s="1243"/>
      <c r="P75" s="582">
        <v>19931.439999999999</v>
      </c>
    </row>
    <row r="76" spans="1:16" x14ac:dyDescent="0.25">
      <c r="A76" s="552"/>
      <c r="B76" s="553"/>
      <c r="C76" s="1243" t="s">
        <v>1472</v>
      </c>
      <c r="D76" s="1243"/>
      <c r="E76" s="1243"/>
      <c r="F76" s="1243"/>
      <c r="G76" s="1243"/>
      <c r="H76" s="1243"/>
      <c r="I76" s="1243"/>
      <c r="J76" s="1243"/>
      <c r="K76" s="1243"/>
      <c r="L76" s="1243"/>
      <c r="M76" s="1243"/>
      <c r="N76" s="1243"/>
      <c r="O76" s="1243"/>
      <c r="P76" s="582">
        <v>13287.63</v>
      </c>
    </row>
    <row r="77" spans="1:16" x14ac:dyDescent="0.25">
      <c r="A77" s="552"/>
      <c r="B77" s="553"/>
      <c r="C77" s="1243" t="s">
        <v>1266</v>
      </c>
      <c r="D77" s="1243"/>
      <c r="E77" s="1243"/>
      <c r="F77" s="1243"/>
      <c r="G77" s="1243"/>
      <c r="H77" s="1243"/>
      <c r="I77" s="1243"/>
      <c r="J77" s="1243"/>
      <c r="K77" s="1243"/>
      <c r="L77" s="1243"/>
      <c r="M77" s="1243"/>
      <c r="N77" s="1243"/>
      <c r="O77" s="1243"/>
      <c r="P77" s="582">
        <v>21431.66</v>
      </c>
    </row>
    <row r="78" spans="1:16" x14ac:dyDescent="0.25">
      <c r="A78" s="552"/>
      <c r="B78" s="553"/>
      <c r="C78" s="1243" t="s">
        <v>1267</v>
      </c>
      <c r="D78" s="1243"/>
      <c r="E78" s="1243"/>
      <c r="F78" s="1243"/>
      <c r="G78" s="1243"/>
      <c r="H78" s="1243"/>
      <c r="I78" s="1243"/>
      <c r="J78" s="1243"/>
      <c r="K78" s="1243"/>
      <c r="L78" s="1243"/>
      <c r="M78" s="1243"/>
      <c r="N78" s="1243"/>
      <c r="O78" s="1243"/>
      <c r="P78" s="582">
        <v>19931.439999999999</v>
      </c>
    </row>
    <row r="79" spans="1:16" x14ac:dyDescent="0.25">
      <c r="A79" s="552"/>
      <c r="B79" s="553"/>
      <c r="C79" s="1243" t="s">
        <v>1268</v>
      </c>
      <c r="D79" s="1243"/>
      <c r="E79" s="1243"/>
      <c r="F79" s="1243"/>
      <c r="G79" s="1243"/>
      <c r="H79" s="1243"/>
      <c r="I79" s="1243"/>
      <c r="J79" s="1243"/>
      <c r="K79" s="1243"/>
      <c r="L79" s="1243"/>
      <c r="M79" s="1243"/>
      <c r="N79" s="1243"/>
      <c r="O79" s="1243"/>
      <c r="P79" s="582">
        <v>13287.63</v>
      </c>
    </row>
    <row r="80" spans="1:16" x14ac:dyDescent="0.25">
      <c r="A80" s="552"/>
      <c r="B80" s="580"/>
      <c r="C80" s="1246" t="s">
        <v>2083</v>
      </c>
      <c r="D80" s="1246"/>
      <c r="E80" s="1246"/>
      <c r="F80" s="1246"/>
      <c r="G80" s="1246"/>
      <c r="H80" s="1246"/>
      <c r="I80" s="1246"/>
      <c r="J80" s="1246"/>
      <c r="K80" s="1246"/>
      <c r="L80" s="1246"/>
      <c r="M80" s="1246"/>
      <c r="N80" s="1246"/>
      <c r="O80" s="1246"/>
      <c r="P80" s="584">
        <v>66726077.210000001</v>
      </c>
    </row>
    <row r="81" spans="1:16" x14ac:dyDescent="0.25">
      <c r="A81" s="552"/>
      <c r="B81" s="553"/>
      <c r="C81" s="1243" t="s">
        <v>1270</v>
      </c>
      <c r="D81" s="1243"/>
      <c r="E81" s="1243"/>
      <c r="F81" s="1243"/>
      <c r="G81" s="1243"/>
      <c r="H81" s="1243"/>
      <c r="I81" s="1243"/>
      <c r="J81" s="1243"/>
      <c r="K81" s="1243"/>
      <c r="L81" s="1243"/>
      <c r="M81" s="1243"/>
      <c r="N81" s="1243"/>
      <c r="O81" s="1243"/>
      <c r="P81" s="583"/>
    </row>
    <row r="82" spans="1:16" x14ac:dyDescent="0.25">
      <c r="A82" s="552"/>
      <c r="B82" s="553"/>
      <c r="C82" s="1243" t="s">
        <v>1588</v>
      </c>
      <c r="D82" s="1243"/>
      <c r="E82" s="1243"/>
      <c r="F82" s="1243"/>
      <c r="G82" s="1243"/>
      <c r="H82" s="1243"/>
      <c r="I82" s="1243"/>
      <c r="J82" s="1243"/>
      <c r="K82" s="1243"/>
      <c r="L82" s="1243"/>
      <c r="M82" s="1243"/>
      <c r="N82" s="1243"/>
      <c r="O82" s="1243"/>
      <c r="P82" s="582">
        <v>66640000</v>
      </c>
    </row>
    <row r="83" spans="1:16" x14ac:dyDescent="0.25">
      <c r="A83" s="552"/>
      <c r="B83" s="553"/>
      <c r="C83" s="1243" t="s">
        <v>1271</v>
      </c>
      <c r="D83" s="1243"/>
      <c r="E83" s="1243"/>
      <c r="F83" s="1243"/>
      <c r="G83" s="1243"/>
      <c r="H83" s="1243"/>
      <c r="I83" s="1243"/>
      <c r="J83" s="1243"/>
      <c r="K83" s="585" t="s">
        <v>2084</v>
      </c>
      <c r="L83" s="586"/>
      <c r="M83" s="586"/>
      <c r="O83" s="586"/>
      <c r="P83" s="587"/>
    </row>
    <row r="84" spans="1:16" x14ac:dyDescent="0.25">
      <c r="A84" s="552"/>
      <c r="B84" s="553"/>
      <c r="C84" s="1243" t="s">
        <v>1273</v>
      </c>
      <c r="D84" s="1243"/>
      <c r="E84" s="1243"/>
      <c r="F84" s="1243"/>
      <c r="G84" s="1243"/>
      <c r="H84" s="1243"/>
      <c r="I84" s="1243"/>
      <c r="J84" s="1243"/>
      <c r="K84" s="585" t="s">
        <v>2085</v>
      </c>
      <c r="L84" s="586"/>
      <c r="M84" s="586"/>
      <c r="O84" s="586"/>
      <c r="P84" s="587"/>
    </row>
    <row r="85" spans="1:16" x14ac:dyDescent="0.25">
      <c r="A85" s="594"/>
      <c r="B85" s="595"/>
      <c r="C85" s="595"/>
      <c r="D85" s="595"/>
      <c r="E85" s="595"/>
      <c r="F85" s="595"/>
      <c r="G85" s="595"/>
      <c r="H85" s="595"/>
      <c r="I85" s="595"/>
      <c r="J85" s="595"/>
      <c r="K85" s="595"/>
      <c r="L85" s="595"/>
      <c r="M85" s="595"/>
      <c r="N85" s="497"/>
      <c r="O85" s="596"/>
      <c r="P85" s="597"/>
    </row>
    <row r="86" spans="1:16" x14ac:dyDescent="0.25">
      <c r="A86" s="552"/>
      <c r="B86" s="580"/>
      <c r="C86" s="1246" t="s">
        <v>594</v>
      </c>
      <c r="D86" s="1246"/>
      <c r="E86" s="1246"/>
      <c r="F86" s="1246"/>
      <c r="G86" s="1246"/>
      <c r="H86" s="1246"/>
      <c r="I86" s="1246"/>
      <c r="J86" s="1246"/>
      <c r="K86" s="1246"/>
      <c r="L86" s="1246"/>
      <c r="M86" s="1246"/>
      <c r="N86" s="1246"/>
      <c r="O86" s="1246"/>
      <c r="P86" s="581"/>
    </row>
    <row r="87" spans="1:16" x14ac:dyDescent="0.25">
      <c r="A87" s="552"/>
      <c r="B87" s="553"/>
      <c r="C87" s="1243" t="s">
        <v>1249</v>
      </c>
      <c r="D87" s="1243"/>
      <c r="E87" s="1243"/>
      <c r="F87" s="1243"/>
      <c r="G87" s="1243"/>
      <c r="H87" s="1243"/>
      <c r="I87" s="1243"/>
      <c r="J87" s="1243"/>
      <c r="K87" s="1243"/>
      <c r="L87" s="1243"/>
      <c r="M87" s="1243"/>
      <c r="N87" s="1243"/>
      <c r="O87" s="1243"/>
      <c r="P87" s="582">
        <v>66692858.140000001</v>
      </c>
    </row>
    <row r="88" spans="1:16" x14ac:dyDescent="0.25">
      <c r="A88" s="552"/>
      <c r="B88" s="553"/>
      <c r="C88" s="1243" t="s">
        <v>1250</v>
      </c>
      <c r="D88" s="1243"/>
      <c r="E88" s="1243"/>
      <c r="F88" s="1243"/>
      <c r="G88" s="1243"/>
      <c r="H88" s="1243"/>
      <c r="I88" s="1243"/>
      <c r="J88" s="1243"/>
      <c r="K88" s="1243"/>
      <c r="L88" s="1243"/>
      <c r="M88" s="1243"/>
      <c r="N88" s="1243"/>
      <c r="O88" s="1243"/>
      <c r="P88" s="583"/>
    </row>
    <row r="89" spans="1:16" x14ac:dyDescent="0.25">
      <c r="A89" s="552"/>
      <c r="B89" s="553"/>
      <c r="C89" s="1243" t="s">
        <v>1251</v>
      </c>
      <c r="D89" s="1243"/>
      <c r="E89" s="1243"/>
      <c r="F89" s="1243"/>
      <c r="G89" s="1243"/>
      <c r="H89" s="1243"/>
      <c r="I89" s="1243"/>
      <c r="J89" s="1243"/>
      <c r="K89" s="1243"/>
      <c r="L89" s="1243"/>
      <c r="M89" s="1243"/>
      <c r="N89" s="1243"/>
      <c r="O89" s="1243"/>
      <c r="P89" s="582">
        <v>14121.49</v>
      </c>
    </row>
    <row r="90" spans="1:16" x14ac:dyDescent="0.25">
      <c r="A90" s="552"/>
      <c r="B90" s="553"/>
      <c r="C90" s="1243" t="s">
        <v>1252</v>
      </c>
      <c r="D90" s="1243"/>
      <c r="E90" s="1243"/>
      <c r="F90" s="1243"/>
      <c r="G90" s="1243"/>
      <c r="H90" s="1243"/>
      <c r="I90" s="1243"/>
      <c r="J90" s="1243"/>
      <c r="K90" s="1243"/>
      <c r="L90" s="1243"/>
      <c r="M90" s="1243"/>
      <c r="N90" s="1243"/>
      <c r="O90" s="1243"/>
      <c r="P90" s="582">
        <v>28069.91</v>
      </c>
    </row>
    <row r="91" spans="1:16" x14ac:dyDescent="0.25">
      <c r="A91" s="552"/>
      <c r="B91" s="553"/>
      <c r="C91" s="1243" t="s">
        <v>1253</v>
      </c>
      <c r="D91" s="1243"/>
      <c r="E91" s="1243"/>
      <c r="F91" s="1243"/>
      <c r="G91" s="1243"/>
      <c r="H91" s="1243"/>
      <c r="I91" s="1243"/>
      <c r="J91" s="1243"/>
      <c r="K91" s="1243"/>
      <c r="L91" s="1243"/>
      <c r="M91" s="1243"/>
      <c r="N91" s="1243"/>
      <c r="O91" s="1243"/>
      <c r="P91" s="582">
        <v>7310.17</v>
      </c>
    </row>
    <row r="92" spans="1:16" x14ac:dyDescent="0.25">
      <c r="A92" s="552"/>
      <c r="B92" s="553"/>
      <c r="C92" s="1243" t="s">
        <v>1254</v>
      </c>
      <c r="D92" s="1243"/>
      <c r="E92" s="1243"/>
      <c r="F92" s="1243"/>
      <c r="G92" s="1243"/>
      <c r="H92" s="1243"/>
      <c r="I92" s="1243"/>
      <c r="J92" s="1243"/>
      <c r="K92" s="1243"/>
      <c r="L92" s="1243"/>
      <c r="M92" s="1243"/>
      <c r="N92" s="1243"/>
      <c r="O92" s="1243"/>
      <c r="P92" s="582">
        <v>66643356.57</v>
      </c>
    </row>
    <row r="93" spans="1:16" x14ac:dyDescent="0.25">
      <c r="A93" s="552"/>
      <c r="B93" s="553"/>
      <c r="C93" s="1243" t="s">
        <v>1256</v>
      </c>
      <c r="D93" s="1243"/>
      <c r="E93" s="1243"/>
      <c r="F93" s="1243"/>
      <c r="G93" s="1243"/>
      <c r="H93" s="1243"/>
      <c r="I93" s="1243"/>
      <c r="J93" s="1243"/>
      <c r="K93" s="1243"/>
      <c r="L93" s="1243"/>
      <c r="M93" s="1243"/>
      <c r="N93" s="1243"/>
      <c r="O93" s="1243"/>
      <c r="P93" s="582">
        <v>66726077.210000001</v>
      </c>
    </row>
    <row r="94" spans="1:16" x14ac:dyDescent="0.25">
      <c r="A94" s="552"/>
      <c r="B94" s="553"/>
      <c r="C94" s="1243" t="s">
        <v>1250</v>
      </c>
      <c r="D94" s="1243"/>
      <c r="E94" s="1243"/>
      <c r="F94" s="1243"/>
      <c r="G94" s="1243"/>
      <c r="H94" s="1243"/>
      <c r="I94" s="1243"/>
      <c r="J94" s="1243"/>
      <c r="K94" s="1243"/>
      <c r="L94" s="1243"/>
      <c r="M94" s="1243"/>
      <c r="N94" s="1243"/>
      <c r="O94" s="1243"/>
      <c r="P94" s="583"/>
    </row>
    <row r="95" spans="1:16" x14ac:dyDescent="0.25">
      <c r="A95" s="552"/>
      <c r="B95" s="553"/>
      <c r="C95" s="1243" t="s">
        <v>1467</v>
      </c>
      <c r="D95" s="1243"/>
      <c r="E95" s="1243"/>
      <c r="F95" s="1243"/>
      <c r="G95" s="1243"/>
      <c r="H95" s="1243"/>
      <c r="I95" s="1243"/>
      <c r="J95" s="1243"/>
      <c r="K95" s="1243"/>
      <c r="L95" s="1243"/>
      <c r="M95" s="1243"/>
      <c r="N95" s="1243"/>
      <c r="O95" s="1243"/>
      <c r="P95" s="582">
        <v>14121.49</v>
      </c>
    </row>
    <row r="96" spans="1:16" x14ac:dyDescent="0.25">
      <c r="A96" s="552"/>
      <c r="B96" s="553"/>
      <c r="C96" s="1243" t="s">
        <v>1468</v>
      </c>
      <c r="D96" s="1243"/>
      <c r="E96" s="1243"/>
      <c r="F96" s="1243"/>
      <c r="G96" s="1243"/>
      <c r="H96" s="1243"/>
      <c r="I96" s="1243"/>
      <c r="J96" s="1243"/>
      <c r="K96" s="1243"/>
      <c r="L96" s="1243"/>
      <c r="M96" s="1243"/>
      <c r="N96" s="1243"/>
      <c r="O96" s="1243"/>
      <c r="P96" s="582">
        <v>28069.91</v>
      </c>
    </row>
    <row r="97" spans="1:16" x14ac:dyDescent="0.25">
      <c r="A97" s="552"/>
      <c r="B97" s="553"/>
      <c r="C97" s="1243" t="s">
        <v>1469</v>
      </c>
      <c r="D97" s="1243"/>
      <c r="E97" s="1243"/>
      <c r="F97" s="1243"/>
      <c r="G97" s="1243"/>
      <c r="H97" s="1243"/>
      <c r="I97" s="1243"/>
      <c r="J97" s="1243"/>
      <c r="K97" s="1243"/>
      <c r="L97" s="1243"/>
      <c r="M97" s="1243"/>
      <c r="N97" s="1243"/>
      <c r="O97" s="1243"/>
      <c r="P97" s="582">
        <v>7310.17</v>
      </c>
    </row>
    <row r="98" spans="1:16" x14ac:dyDescent="0.25">
      <c r="A98" s="552"/>
      <c r="B98" s="553"/>
      <c r="C98" s="1243" t="s">
        <v>1470</v>
      </c>
      <c r="D98" s="1243"/>
      <c r="E98" s="1243"/>
      <c r="F98" s="1243"/>
      <c r="G98" s="1243"/>
      <c r="H98" s="1243"/>
      <c r="I98" s="1243"/>
      <c r="J98" s="1243"/>
      <c r="K98" s="1243"/>
      <c r="L98" s="1243"/>
      <c r="M98" s="1243"/>
      <c r="N98" s="1243"/>
      <c r="O98" s="1243"/>
      <c r="P98" s="582">
        <v>66643356.57</v>
      </c>
    </row>
    <row r="99" spans="1:16" x14ac:dyDescent="0.25">
      <c r="A99" s="552"/>
      <c r="B99" s="553"/>
      <c r="C99" s="1243" t="s">
        <v>1471</v>
      </c>
      <c r="D99" s="1243"/>
      <c r="E99" s="1243"/>
      <c r="F99" s="1243"/>
      <c r="G99" s="1243"/>
      <c r="H99" s="1243"/>
      <c r="I99" s="1243"/>
      <c r="J99" s="1243"/>
      <c r="K99" s="1243"/>
      <c r="L99" s="1243"/>
      <c r="M99" s="1243"/>
      <c r="N99" s="1243"/>
      <c r="O99" s="1243"/>
      <c r="P99" s="582">
        <v>19931.439999999999</v>
      </c>
    </row>
    <row r="100" spans="1:16" x14ac:dyDescent="0.25">
      <c r="A100" s="552"/>
      <c r="B100" s="553"/>
      <c r="C100" s="1243" t="s">
        <v>1472</v>
      </c>
      <c r="D100" s="1243"/>
      <c r="E100" s="1243"/>
      <c r="F100" s="1243"/>
      <c r="G100" s="1243"/>
      <c r="H100" s="1243"/>
      <c r="I100" s="1243"/>
      <c r="J100" s="1243"/>
      <c r="K100" s="1243"/>
      <c r="L100" s="1243"/>
      <c r="M100" s="1243"/>
      <c r="N100" s="1243"/>
      <c r="O100" s="1243"/>
      <c r="P100" s="582">
        <v>13287.63</v>
      </c>
    </row>
    <row r="101" spans="1:16" x14ac:dyDescent="0.25">
      <c r="A101" s="552"/>
      <c r="B101" s="553"/>
      <c r="C101" s="1243" t="s">
        <v>1266</v>
      </c>
      <c r="D101" s="1243"/>
      <c r="E101" s="1243"/>
      <c r="F101" s="1243"/>
      <c r="G101" s="1243"/>
      <c r="H101" s="1243"/>
      <c r="I101" s="1243"/>
      <c r="J101" s="1243"/>
      <c r="K101" s="1243"/>
      <c r="L101" s="1243"/>
      <c r="M101" s="1243"/>
      <c r="N101" s="1243"/>
      <c r="O101" s="1243"/>
      <c r="P101" s="582">
        <v>21431.66</v>
      </c>
    </row>
    <row r="102" spans="1:16" x14ac:dyDescent="0.25">
      <c r="A102" s="552"/>
      <c r="B102" s="553"/>
      <c r="C102" s="1243" t="s">
        <v>1267</v>
      </c>
      <c r="D102" s="1243"/>
      <c r="E102" s="1243"/>
      <c r="F102" s="1243"/>
      <c r="G102" s="1243"/>
      <c r="H102" s="1243"/>
      <c r="I102" s="1243"/>
      <c r="J102" s="1243"/>
      <c r="K102" s="1243"/>
      <c r="L102" s="1243"/>
      <c r="M102" s="1243"/>
      <c r="N102" s="1243"/>
      <c r="O102" s="1243"/>
      <c r="P102" s="582">
        <v>19931.439999999999</v>
      </c>
    </row>
    <row r="103" spans="1:16" x14ac:dyDescent="0.25">
      <c r="A103" s="552"/>
      <c r="B103" s="553"/>
      <c r="C103" s="1243" t="s">
        <v>1268</v>
      </c>
      <c r="D103" s="1243"/>
      <c r="E103" s="1243"/>
      <c r="F103" s="1243"/>
      <c r="G103" s="1243"/>
      <c r="H103" s="1243"/>
      <c r="I103" s="1243"/>
      <c r="J103" s="1243"/>
      <c r="K103" s="1243"/>
      <c r="L103" s="1243"/>
      <c r="M103" s="1243"/>
      <c r="N103" s="1243"/>
      <c r="O103" s="1243"/>
      <c r="P103" s="582">
        <v>13287.63</v>
      </c>
    </row>
    <row r="104" spans="1:16" x14ac:dyDescent="0.25">
      <c r="A104" s="552"/>
      <c r="B104" s="580"/>
      <c r="C104" s="1246" t="s">
        <v>1275</v>
      </c>
      <c r="D104" s="1246"/>
      <c r="E104" s="1246"/>
      <c r="F104" s="1246"/>
      <c r="G104" s="1246"/>
      <c r="H104" s="1246"/>
      <c r="I104" s="1246"/>
      <c r="J104" s="1246"/>
      <c r="K104" s="1246"/>
      <c r="L104" s="1246"/>
      <c r="M104" s="1246"/>
      <c r="N104" s="1246"/>
      <c r="O104" s="1246"/>
      <c r="P104" s="584">
        <v>66726077.210000001</v>
      </c>
    </row>
    <row r="105" spans="1:16" x14ac:dyDescent="0.25">
      <c r="A105" s="552"/>
      <c r="B105" s="553"/>
      <c r="C105" s="1243" t="s">
        <v>1270</v>
      </c>
      <c r="D105" s="1243"/>
      <c r="E105" s="1243"/>
      <c r="F105" s="1243"/>
      <c r="G105" s="1243"/>
      <c r="H105" s="1243"/>
      <c r="I105" s="1243"/>
      <c r="J105" s="1243"/>
      <c r="K105" s="1243"/>
      <c r="L105" s="1243"/>
      <c r="M105" s="1243"/>
      <c r="N105" s="1243"/>
      <c r="O105" s="1243"/>
      <c r="P105" s="583"/>
    </row>
    <row r="106" spans="1:16" x14ac:dyDescent="0.25">
      <c r="A106" s="552"/>
      <c r="B106" s="553"/>
      <c r="C106" s="1243" t="s">
        <v>1588</v>
      </c>
      <c r="D106" s="1243"/>
      <c r="E106" s="1243"/>
      <c r="F106" s="1243"/>
      <c r="G106" s="1243"/>
      <c r="H106" s="1243"/>
      <c r="I106" s="1243"/>
      <c r="J106" s="1243"/>
      <c r="K106" s="1243"/>
      <c r="L106" s="1243"/>
      <c r="M106" s="1243"/>
      <c r="N106" s="1243"/>
      <c r="O106" s="1243"/>
      <c r="P106" s="582">
        <v>66640000</v>
      </c>
    </row>
    <row r="107" spans="1:16" x14ac:dyDescent="0.25">
      <c r="A107" s="552"/>
      <c r="B107" s="553"/>
      <c r="C107" s="1243" t="s">
        <v>1271</v>
      </c>
      <c r="D107" s="1243"/>
      <c r="E107" s="1243"/>
      <c r="F107" s="1243"/>
      <c r="G107" s="1243"/>
      <c r="H107" s="1243"/>
      <c r="I107" s="1243"/>
      <c r="J107" s="1243"/>
      <c r="K107" s="585" t="s">
        <v>2084</v>
      </c>
      <c r="L107" s="586"/>
      <c r="M107" s="586"/>
      <c r="O107" s="598"/>
      <c r="P107" s="587"/>
    </row>
    <row r="108" spans="1:16" x14ac:dyDescent="0.25">
      <c r="A108" s="552"/>
      <c r="B108" s="553"/>
      <c r="C108" s="1243" t="s">
        <v>1273</v>
      </c>
      <c r="D108" s="1243"/>
      <c r="E108" s="1243"/>
      <c r="F108" s="1243"/>
      <c r="G108" s="1243"/>
      <c r="H108" s="1243"/>
      <c r="I108" s="1243"/>
      <c r="J108" s="1243"/>
      <c r="K108" s="585" t="s">
        <v>2085</v>
      </c>
      <c r="L108" s="586"/>
      <c r="M108" s="586"/>
      <c r="O108" s="598"/>
      <c r="P108" s="587"/>
    </row>
    <row r="109" spans="1:16" x14ac:dyDescent="0.25">
      <c r="A109" s="594"/>
      <c r="B109" s="562"/>
      <c r="C109" s="576"/>
      <c r="D109" s="576"/>
      <c r="E109" s="576"/>
      <c r="F109" s="576"/>
      <c r="G109" s="576"/>
      <c r="H109" s="576"/>
      <c r="I109" s="576"/>
      <c r="J109" s="576"/>
      <c r="K109" s="576"/>
      <c r="L109" s="599"/>
      <c r="M109" s="600"/>
      <c r="N109" s="601"/>
      <c r="O109" s="602"/>
      <c r="P109" s="603"/>
    </row>
    <row r="110" spans="1:16" x14ac:dyDescent="0.25">
      <c r="A110" s="478"/>
      <c r="B110" s="604"/>
      <c r="C110" s="605"/>
      <c r="D110" s="605"/>
      <c r="E110" s="605"/>
      <c r="F110" s="605"/>
      <c r="G110" s="605"/>
      <c r="H110" s="605"/>
      <c r="I110" s="605"/>
      <c r="J110" s="605"/>
      <c r="K110" s="605"/>
      <c r="L110" s="606"/>
      <c r="M110" s="607"/>
      <c r="N110" s="608"/>
      <c r="O110" s="478"/>
      <c r="P110" s="478"/>
    </row>
    <row r="111" spans="1:16" x14ac:dyDescent="0.25">
      <c r="A111" s="480"/>
      <c r="B111" s="609" t="s">
        <v>179</v>
      </c>
      <c r="C111" s="1244"/>
      <c r="D111" s="1244"/>
      <c r="E111" s="1244"/>
      <c r="F111" s="1244"/>
      <c r="G111" s="1244"/>
      <c r="H111" s="1244"/>
      <c r="I111" s="1245" t="s">
        <v>181</v>
      </c>
      <c r="J111" s="1245"/>
      <c r="K111" s="1245"/>
      <c r="L111" s="1245"/>
      <c r="M111" s="1245"/>
      <c r="N111" s="1245"/>
    </row>
    <row r="112" spans="1:16" x14ac:dyDescent="0.25">
      <c r="A112" s="482"/>
      <c r="B112" s="609"/>
      <c r="C112" s="1240" t="s">
        <v>151</v>
      </c>
      <c r="D112" s="1240"/>
      <c r="E112" s="1240"/>
      <c r="F112" s="1240"/>
      <c r="G112" s="1240"/>
      <c r="H112" s="1240"/>
      <c r="I112" s="1240"/>
      <c r="J112" s="1240"/>
      <c r="K112" s="1240"/>
      <c r="L112" s="1240"/>
      <c r="M112" s="1240"/>
      <c r="N112" s="1240"/>
      <c r="O112" s="610"/>
      <c r="P112" s="610"/>
    </row>
    <row r="113" spans="1:16" x14ac:dyDescent="0.25">
      <c r="A113" s="480"/>
      <c r="B113" s="609" t="s">
        <v>182</v>
      </c>
      <c r="C113" s="1244"/>
      <c r="D113" s="1244"/>
      <c r="E113" s="1244"/>
      <c r="F113" s="1244"/>
      <c r="G113" s="1244"/>
      <c r="H113" s="1244"/>
      <c r="I113" s="1245" t="s">
        <v>177</v>
      </c>
      <c r="J113" s="1245"/>
      <c r="K113" s="1245"/>
      <c r="L113" s="1245"/>
      <c r="M113" s="1245"/>
      <c r="N113" s="1245"/>
    </row>
    <row r="114" spans="1:16" x14ac:dyDescent="0.25">
      <c r="A114" s="482"/>
      <c r="B114" s="610"/>
      <c r="C114" s="1240" t="s">
        <v>151</v>
      </c>
      <c r="D114" s="1240"/>
      <c r="E114" s="1240"/>
      <c r="F114" s="1240"/>
      <c r="G114" s="1240"/>
      <c r="H114" s="1240"/>
      <c r="I114" s="1240"/>
      <c r="J114" s="1240"/>
      <c r="K114" s="1240"/>
      <c r="L114" s="1240"/>
      <c r="M114" s="1240"/>
      <c r="N114" s="1240"/>
      <c r="O114" s="610"/>
      <c r="P114" s="610"/>
    </row>
    <row r="115" spans="1:16" x14ac:dyDescent="0.25">
      <c r="A115" s="478"/>
      <c r="B115" s="478"/>
      <c r="C115" s="478"/>
      <c r="D115" s="478"/>
      <c r="E115" s="478"/>
      <c r="F115" s="478"/>
      <c r="G115" s="478"/>
      <c r="H115" s="478"/>
      <c r="I115" s="478"/>
      <c r="J115" s="478"/>
      <c r="K115" s="478"/>
      <c r="L115" s="478"/>
      <c r="M115" s="478"/>
      <c r="N115" s="478"/>
      <c r="O115" s="478"/>
      <c r="P115" s="478"/>
    </row>
    <row r="116" spans="1:16" x14ac:dyDescent="0.25">
      <c r="A116" s="1241" t="s">
        <v>1276</v>
      </c>
      <c r="B116" s="1242"/>
      <c r="C116" s="1242"/>
      <c r="D116" s="1242"/>
      <c r="E116" s="1242"/>
      <c r="F116" s="1242"/>
      <c r="G116" s="1242"/>
      <c r="H116" s="1242"/>
      <c r="I116" s="1242"/>
      <c r="J116" s="1242"/>
      <c r="K116" s="1242"/>
      <c r="L116" s="1242"/>
      <c r="M116" s="1242"/>
      <c r="N116" s="1242"/>
      <c r="O116" s="1242"/>
      <c r="P116" s="1242"/>
    </row>
    <row r="117" spans="1:16" x14ac:dyDescent="0.25">
      <c r="A117" s="1241" t="s">
        <v>1277</v>
      </c>
      <c r="B117" s="1241"/>
      <c r="C117" s="1241"/>
      <c r="D117" s="1241"/>
      <c r="E117" s="1241"/>
      <c r="F117" s="1241"/>
      <c r="G117" s="1241"/>
      <c r="H117" s="1241"/>
      <c r="I117" s="1241"/>
      <c r="J117" s="1241"/>
      <c r="K117" s="1241"/>
      <c r="L117" s="1241"/>
      <c r="M117" s="1241"/>
      <c r="N117" s="1241"/>
      <c r="O117" s="1241"/>
      <c r="P117" s="1241"/>
    </row>
    <row r="118" spans="1:16" x14ac:dyDescent="0.25">
      <c r="A118" s="1241" t="s">
        <v>1278</v>
      </c>
      <c r="B118" s="1241"/>
      <c r="C118" s="1241"/>
      <c r="D118" s="1241"/>
      <c r="E118" s="1241"/>
      <c r="F118" s="1241"/>
      <c r="G118" s="1241"/>
      <c r="H118" s="1241"/>
      <c r="I118" s="1241"/>
      <c r="J118" s="1241"/>
      <c r="K118" s="1241"/>
      <c r="L118" s="1241"/>
      <c r="M118" s="1241"/>
      <c r="N118" s="1241"/>
      <c r="O118" s="1241"/>
      <c r="P118" s="1241"/>
    </row>
    <row r="119" spans="1:16" x14ac:dyDescent="0.25">
      <c r="A119" s="611"/>
      <c r="B119" s="611"/>
      <c r="C119" s="611"/>
      <c r="D119" s="611"/>
      <c r="E119" s="611"/>
      <c r="F119" s="611"/>
      <c r="G119" s="611"/>
      <c r="H119" s="611"/>
      <c r="I119" s="611"/>
      <c r="J119" s="611"/>
      <c r="K119" s="611"/>
      <c r="L119" s="611"/>
      <c r="M119" s="611"/>
      <c r="N119" s="611"/>
      <c r="O119" s="611"/>
      <c r="P119" s="611"/>
    </row>
    <row r="120" spans="1:16" x14ac:dyDescent="0.25">
      <c r="A120" s="478"/>
    </row>
    <row r="121" spans="1:16" x14ac:dyDescent="0.25">
      <c r="A121" s="478"/>
    </row>
    <row r="122" spans="1:16" x14ac:dyDescent="0.25">
      <c r="A122" s="478"/>
    </row>
    <row r="123" spans="1:16" x14ac:dyDescent="0.25">
      <c r="A123" s="478"/>
    </row>
    <row r="124" spans="1:16" x14ac:dyDescent="0.25">
      <c r="A124" s="478"/>
    </row>
    <row r="125" spans="1:16" x14ac:dyDescent="0.25">
      <c r="A125" s="478"/>
    </row>
    <row r="126" spans="1:16" x14ac:dyDescent="0.25">
      <c r="A126" s="478"/>
    </row>
    <row r="127" spans="1:16" x14ac:dyDescent="0.25">
      <c r="A127" s="478"/>
    </row>
    <row r="128" spans="1:16" x14ac:dyDescent="0.25">
      <c r="A128" s="478"/>
    </row>
    <row r="129" spans="1:1" x14ac:dyDescent="0.25">
      <c r="A129" s="478"/>
    </row>
    <row r="130" spans="1:1" x14ac:dyDescent="0.25">
      <c r="A130" s="478"/>
    </row>
    <row r="131" spans="1:1" x14ac:dyDescent="0.25">
      <c r="A131" s="478"/>
    </row>
    <row r="132" spans="1:1" x14ac:dyDescent="0.25">
      <c r="A132" s="478"/>
    </row>
    <row r="133" spans="1:1" x14ac:dyDescent="0.25">
      <c r="A133" s="478"/>
    </row>
    <row r="134" spans="1:1" x14ac:dyDescent="0.25">
      <c r="A134" s="478"/>
    </row>
    <row r="135" spans="1:1" x14ac:dyDescent="0.25">
      <c r="A135" s="478"/>
    </row>
    <row r="136" spans="1:1" x14ac:dyDescent="0.25">
      <c r="A136" s="478"/>
    </row>
    <row r="137" spans="1:1" x14ac:dyDescent="0.25">
      <c r="A137" s="478"/>
    </row>
    <row r="138" spans="1:1" x14ac:dyDescent="0.25">
      <c r="A138" s="478"/>
    </row>
    <row r="139" spans="1:1" x14ac:dyDescent="0.25">
      <c r="A139" s="478"/>
    </row>
    <row r="140" spans="1:1" x14ac:dyDescent="0.25">
      <c r="A140" s="478"/>
    </row>
    <row r="141" spans="1:1" x14ac:dyDescent="0.25">
      <c r="A141" s="478"/>
    </row>
    <row r="142" spans="1:1" x14ac:dyDescent="0.25">
      <c r="A142" s="478"/>
    </row>
    <row r="143" spans="1:1" x14ac:dyDescent="0.25">
      <c r="A143" s="478"/>
    </row>
    <row r="144" spans="1:1" x14ac:dyDescent="0.25">
      <c r="A144" s="478"/>
    </row>
  </sheetData>
  <mergeCells count="108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I35:K36"/>
    <mergeCell ref="L35:P36"/>
    <mergeCell ref="C38:G38"/>
    <mergeCell ref="A39:P39"/>
    <mergeCell ref="C40:G40"/>
    <mergeCell ref="C41:G41"/>
    <mergeCell ref="B24:F24"/>
    <mergeCell ref="C26:F26"/>
    <mergeCell ref="A35:A37"/>
    <mergeCell ref="B35:B37"/>
    <mergeCell ref="C35:G37"/>
    <mergeCell ref="H35:H37"/>
    <mergeCell ref="C48:G48"/>
    <mergeCell ref="C49:G49"/>
    <mergeCell ref="C50:G50"/>
    <mergeCell ref="C51:G51"/>
    <mergeCell ref="C52:G52"/>
    <mergeCell ref="C53:G53"/>
    <mergeCell ref="C42:G42"/>
    <mergeCell ref="C43:G43"/>
    <mergeCell ref="C44:G44"/>
    <mergeCell ref="C45:G45"/>
    <mergeCell ref="C46:G46"/>
    <mergeCell ref="C47:G47"/>
    <mergeCell ref="C63:O63"/>
    <mergeCell ref="C64:O64"/>
    <mergeCell ref="C65:O65"/>
    <mergeCell ref="C66:O66"/>
    <mergeCell ref="C67:O67"/>
    <mergeCell ref="C68:O68"/>
    <mergeCell ref="C54:G54"/>
    <mergeCell ref="C55:G55"/>
    <mergeCell ref="C56:G56"/>
    <mergeCell ref="C58:G58"/>
    <mergeCell ref="C59:G59"/>
    <mergeCell ref="C62:O62"/>
    <mergeCell ref="C75:O75"/>
    <mergeCell ref="C76:O76"/>
    <mergeCell ref="C77:O77"/>
    <mergeCell ref="C78:O78"/>
    <mergeCell ref="C79:O79"/>
    <mergeCell ref="C80:O80"/>
    <mergeCell ref="C69:O69"/>
    <mergeCell ref="C70:O70"/>
    <mergeCell ref="C71:O71"/>
    <mergeCell ref="C72:O72"/>
    <mergeCell ref="C73:O73"/>
    <mergeCell ref="C74:O74"/>
    <mergeCell ref="C88:O88"/>
    <mergeCell ref="C89:O89"/>
    <mergeCell ref="C90:O90"/>
    <mergeCell ref="C91:O91"/>
    <mergeCell ref="C92:O92"/>
    <mergeCell ref="C93:O93"/>
    <mergeCell ref="C81:O81"/>
    <mergeCell ref="C82:O82"/>
    <mergeCell ref="C83:J83"/>
    <mergeCell ref="C84:J84"/>
    <mergeCell ref="C86:O86"/>
    <mergeCell ref="C87:O87"/>
    <mergeCell ref="C100:O100"/>
    <mergeCell ref="C101:O101"/>
    <mergeCell ref="C102:O102"/>
    <mergeCell ref="C103:O103"/>
    <mergeCell ref="C104:O104"/>
    <mergeCell ref="C105:O105"/>
    <mergeCell ref="C94:O94"/>
    <mergeCell ref="C95:O95"/>
    <mergeCell ref="C96:O96"/>
    <mergeCell ref="C97:O97"/>
    <mergeCell ref="C98:O98"/>
    <mergeCell ref="C99:O99"/>
    <mergeCell ref="C113:H113"/>
    <mergeCell ref="I113:N113"/>
    <mergeCell ref="C114:N114"/>
    <mergeCell ref="A116:P116"/>
    <mergeCell ref="A117:P117"/>
    <mergeCell ref="A118:P118"/>
    <mergeCell ref="C106:O106"/>
    <mergeCell ref="C107:J107"/>
    <mergeCell ref="C108:J108"/>
    <mergeCell ref="C111:H111"/>
    <mergeCell ref="I111:N111"/>
    <mergeCell ref="C112:N1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3"/>
  <sheetViews>
    <sheetView topLeftCell="A20" zoomScaleNormal="100" workbookViewId="0">
      <selection sqref="A1:E42"/>
    </sheetView>
  </sheetViews>
  <sheetFormatPr defaultColWidth="9.140625" defaultRowHeight="11.25" customHeight="1" x14ac:dyDescent="0.25"/>
  <cols>
    <col min="1" max="1" width="6.7109375" style="618" customWidth="1"/>
    <col min="2" max="2" width="31.7109375" style="618" customWidth="1"/>
    <col min="3" max="3" width="43.85546875" style="618" customWidth="1"/>
    <col min="4" max="4" width="14.42578125" style="619" customWidth="1"/>
    <col min="5" max="5" width="15" style="619" customWidth="1"/>
    <col min="6" max="16384" width="9.140625" style="618"/>
  </cols>
  <sheetData>
    <row r="1" spans="1:5" s="619" customFormat="1" ht="15.75" x14ac:dyDescent="0.25">
      <c r="A1" s="885" t="s">
        <v>5077</v>
      </c>
      <c r="B1" s="885"/>
      <c r="C1" s="885"/>
      <c r="D1" s="885"/>
      <c r="E1" s="885"/>
    </row>
    <row r="2" spans="1:5" s="619" customFormat="1" ht="11.25" customHeight="1" x14ac:dyDescent="0.25">
      <c r="A2" s="623"/>
      <c r="B2" s="623"/>
      <c r="C2" s="621"/>
    </row>
    <row r="3" spans="1:5" s="619" customFormat="1" ht="33.75" customHeight="1" x14ac:dyDescent="0.25">
      <c r="A3" s="886" t="s">
        <v>10</v>
      </c>
      <c r="B3" s="886"/>
      <c r="C3" s="886"/>
      <c r="D3" s="886"/>
      <c r="E3" s="886"/>
    </row>
    <row r="4" spans="1:5" ht="13.5" customHeight="1" x14ac:dyDescent="0.25">
      <c r="A4" s="887" t="s">
        <v>5078</v>
      </c>
      <c r="B4" s="887"/>
      <c r="C4" s="887"/>
      <c r="D4" s="887"/>
      <c r="E4" s="887"/>
    </row>
    <row r="5" spans="1:5" ht="9.75" customHeight="1" x14ac:dyDescent="0.25">
      <c r="A5" s="620"/>
      <c r="B5" s="620"/>
      <c r="C5" s="620"/>
    </row>
    <row r="6" spans="1:5" ht="67.5" customHeight="1" x14ac:dyDescent="0.25">
      <c r="A6" s="888" t="s">
        <v>13</v>
      </c>
      <c r="B6" s="888" t="s">
        <v>5047</v>
      </c>
      <c r="C6" s="888" t="s">
        <v>5048</v>
      </c>
      <c r="D6" s="884" t="s">
        <v>787</v>
      </c>
      <c r="E6" s="884" t="s">
        <v>5049</v>
      </c>
    </row>
    <row r="7" spans="1:5" ht="67.5" customHeight="1" x14ac:dyDescent="0.25">
      <c r="A7" s="889"/>
      <c r="B7" s="889"/>
      <c r="C7" s="889"/>
      <c r="D7" s="884"/>
      <c r="E7" s="884"/>
    </row>
    <row r="8" spans="1:5" ht="15.75" x14ac:dyDescent="0.25">
      <c r="A8" s="627">
        <v>1</v>
      </c>
      <c r="B8" s="627">
        <v>2</v>
      </c>
      <c r="C8" s="627">
        <v>3</v>
      </c>
      <c r="D8" s="627">
        <v>4</v>
      </c>
      <c r="E8" s="627">
        <v>5</v>
      </c>
    </row>
    <row r="9" spans="1:5" s="631" customFormat="1" ht="15.75" x14ac:dyDescent="0.25">
      <c r="A9" s="628">
        <v>1</v>
      </c>
      <c r="B9" s="628"/>
      <c r="C9" s="629" t="s">
        <v>5033</v>
      </c>
      <c r="D9" s="658" t="s">
        <v>5079</v>
      </c>
      <c r="E9" s="659">
        <v>1</v>
      </c>
    </row>
    <row r="10" spans="1:5" ht="30" customHeight="1" x14ac:dyDescent="0.25">
      <c r="A10" s="632" t="s">
        <v>232</v>
      </c>
      <c r="B10" s="633" t="s">
        <v>780</v>
      </c>
      <c r="C10" s="633" t="s">
        <v>97</v>
      </c>
      <c r="D10" s="650" t="s">
        <v>5079</v>
      </c>
      <c r="E10" s="663">
        <v>1</v>
      </c>
    </row>
    <row r="11" spans="1:5" ht="63" x14ac:dyDescent="0.25">
      <c r="A11" s="632" t="s">
        <v>234</v>
      </c>
      <c r="B11" s="633" t="s">
        <v>112</v>
      </c>
      <c r="C11" s="633" t="s">
        <v>113</v>
      </c>
      <c r="D11" s="650" t="s">
        <v>5079</v>
      </c>
      <c r="E11" s="663">
        <v>1</v>
      </c>
    </row>
    <row r="12" spans="1:5" s="631" customFormat="1" ht="15.75" x14ac:dyDescent="0.25">
      <c r="A12" s="628">
        <v>2</v>
      </c>
      <c r="B12" s="628"/>
      <c r="C12" s="629" t="s">
        <v>5046</v>
      </c>
      <c r="D12" s="658" t="s">
        <v>5079</v>
      </c>
      <c r="E12" s="659">
        <v>1</v>
      </c>
    </row>
    <row r="13" spans="1:5" s="631" customFormat="1" ht="15.75" x14ac:dyDescent="0.25">
      <c r="A13" s="636" t="s">
        <v>239</v>
      </c>
      <c r="B13" s="637" t="s">
        <v>24</v>
      </c>
      <c r="C13" s="637" t="s">
        <v>25</v>
      </c>
      <c r="D13" s="660" t="s">
        <v>5079</v>
      </c>
      <c r="E13" s="664">
        <v>1</v>
      </c>
    </row>
    <row r="14" spans="1:5" s="631" customFormat="1" ht="15.75" x14ac:dyDescent="0.25">
      <c r="A14" s="636" t="s">
        <v>241</v>
      </c>
      <c r="B14" s="637" t="s">
        <v>29</v>
      </c>
      <c r="C14" s="637" t="s">
        <v>30</v>
      </c>
      <c r="D14" s="661" t="s">
        <v>5079</v>
      </c>
      <c r="E14" s="664">
        <v>1</v>
      </c>
    </row>
    <row r="15" spans="1:5" s="643" customFormat="1" ht="15.75" x14ac:dyDescent="0.25">
      <c r="A15" s="640" t="s">
        <v>5050</v>
      </c>
      <c r="B15" s="641" t="s">
        <v>169</v>
      </c>
      <c r="C15" s="641" t="s">
        <v>170</v>
      </c>
      <c r="D15" s="662" t="s">
        <v>5079</v>
      </c>
      <c r="E15" s="665">
        <v>1</v>
      </c>
    </row>
    <row r="16" spans="1:5" s="643" customFormat="1" ht="15.75" x14ac:dyDescent="0.25">
      <c r="A16" s="640" t="s">
        <v>5051</v>
      </c>
      <c r="B16" s="641" t="s">
        <v>171</v>
      </c>
      <c r="C16" s="641" t="s">
        <v>172</v>
      </c>
      <c r="D16" s="662" t="s">
        <v>5079</v>
      </c>
      <c r="E16" s="665">
        <v>1</v>
      </c>
    </row>
    <row r="17" spans="1:5" s="643" customFormat="1" ht="31.5" x14ac:dyDescent="0.25">
      <c r="A17" s="640" t="s">
        <v>5052</v>
      </c>
      <c r="B17" s="641" t="s">
        <v>173</v>
      </c>
      <c r="C17" s="641" t="s">
        <v>174</v>
      </c>
      <c r="D17" s="662" t="s">
        <v>5079</v>
      </c>
      <c r="E17" s="665">
        <v>1</v>
      </c>
    </row>
    <row r="18" spans="1:5" s="631" customFormat="1" ht="15.75" x14ac:dyDescent="0.25">
      <c r="A18" s="636" t="s">
        <v>243</v>
      </c>
      <c r="B18" s="637" t="s">
        <v>32</v>
      </c>
      <c r="C18" s="637" t="s">
        <v>33</v>
      </c>
      <c r="D18" s="661" t="s">
        <v>5079</v>
      </c>
      <c r="E18" s="664">
        <v>1</v>
      </c>
    </row>
    <row r="19" spans="1:5" s="643" customFormat="1" ht="31.5" x14ac:dyDescent="0.25">
      <c r="A19" s="640" t="s">
        <v>5053</v>
      </c>
      <c r="B19" s="641" t="s">
        <v>189</v>
      </c>
      <c r="C19" s="641" t="s">
        <v>190</v>
      </c>
      <c r="D19" s="662" t="s">
        <v>5079</v>
      </c>
      <c r="E19" s="665">
        <v>1</v>
      </c>
    </row>
    <row r="20" spans="1:5" s="643" customFormat="1" ht="15.75" x14ac:dyDescent="0.25">
      <c r="A20" s="640" t="s">
        <v>5054</v>
      </c>
      <c r="B20" s="641" t="s">
        <v>191</v>
      </c>
      <c r="C20" s="641" t="s">
        <v>33</v>
      </c>
      <c r="D20" s="662" t="s">
        <v>5079</v>
      </c>
      <c r="E20" s="665">
        <v>1</v>
      </c>
    </row>
    <row r="21" spans="1:5" s="631" customFormat="1" ht="15.75" x14ac:dyDescent="0.25">
      <c r="A21" s="636" t="s">
        <v>5055</v>
      </c>
      <c r="B21" s="637" t="s">
        <v>37</v>
      </c>
      <c r="C21" s="637" t="s">
        <v>5034</v>
      </c>
      <c r="D21" s="661" t="s">
        <v>5079</v>
      </c>
      <c r="E21" s="664">
        <v>1</v>
      </c>
    </row>
    <row r="22" spans="1:5" s="643" customFormat="1" ht="15.75" x14ac:dyDescent="0.25">
      <c r="A22" s="640" t="s">
        <v>5056</v>
      </c>
      <c r="B22" s="641" t="s">
        <v>196</v>
      </c>
      <c r="C22" s="641" t="s">
        <v>197</v>
      </c>
      <c r="D22" s="662" t="s">
        <v>5079</v>
      </c>
      <c r="E22" s="665">
        <v>1</v>
      </c>
    </row>
    <row r="23" spans="1:5" s="643" customFormat="1" ht="31.5" x14ac:dyDescent="0.25">
      <c r="A23" s="640" t="s">
        <v>5057</v>
      </c>
      <c r="B23" s="641" t="s">
        <v>198</v>
      </c>
      <c r="C23" s="641" t="s">
        <v>199</v>
      </c>
      <c r="D23" s="662" t="s">
        <v>5079</v>
      </c>
      <c r="E23" s="665">
        <v>1</v>
      </c>
    </row>
    <row r="24" spans="1:5" s="643" customFormat="1" ht="15.75" x14ac:dyDescent="0.25">
      <c r="A24" s="640" t="s">
        <v>5058</v>
      </c>
      <c r="B24" s="641" t="s">
        <v>200</v>
      </c>
      <c r="C24" s="641" t="s">
        <v>201</v>
      </c>
      <c r="D24" s="662" t="s">
        <v>5079</v>
      </c>
      <c r="E24" s="665">
        <v>1</v>
      </c>
    </row>
    <row r="25" spans="1:5" s="643" customFormat="1" ht="15.75" x14ac:dyDescent="0.25">
      <c r="A25" s="640" t="s">
        <v>5059</v>
      </c>
      <c r="B25" s="641" t="s">
        <v>202</v>
      </c>
      <c r="C25" s="641" t="s">
        <v>203</v>
      </c>
      <c r="D25" s="662" t="s">
        <v>5079</v>
      </c>
      <c r="E25" s="665">
        <v>1</v>
      </c>
    </row>
    <row r="26" spans="1:5" s="643" customFormat="1" ht="15.75" x14ac:dyDescent="0.25">
      <c r="A26" s="640" t="s">
        <v>5060</v>
      </c>
      <c r="B26" s="641" t="s">
        <v>204</v>
      </c>
      <c r="C26" s="641" t="s">
        <v>205</v>
      </c>
      <c r="D26" s="662" t="s">
        <v>5079</v>
      </c>
      <c r="E26" s="665">
        <v>1</v>
      </c>
    </row>
    <row r="27" spans="1:5" s="643" customFormat="1" ht="47.25" x14ac:dyDescent="0.25">
      <c r="A27" s="640" t="s">
        <v>5061</v>
      </c>
      <c r="B27" s="641" t="s">
        <v>206</v>
      </c>
      <c r="C27" s="641" t="s">
        <v>207</v>
      </c>
      <c r="D27" s="662" t="s">
        <v>5079</v>
      </c>
      <c r="E27" s="665">
        <v>1</v>
      </c>
    </row>
    <row r="28" spans="1:5" s="643" customFormat="1" ht="15.75" x14ac:dyDescent="0.25">
      <c r="A28" s="640" t="s">
        <v>5062</v>
      </c>
      <c r="B28" s="641" t="s">
        <v>208</v>
      </c>
      <c r="C28" s="641" t="s">
        <v>209</v>
      </c>
      <c r="D28" s="662" t="s">
        <v>5079</v>
      </c>
      <c r="E28" s="665">
        <v>1</v>
      </c>
    </row>
    <row r="29" spans="1:5" s="643" customFormat="1" ht="31.5" x14ac:dyDescent="0.25">
      <c r="A29" s="640" t="s">
        <v>5063</v>
      </c>
      <c r="B29" s="641" t="s">
        <v>210</v>
      </c>
      <c r="C29" s="641" t="s">
        <v>211</v>
      </c>
      <c r="D29" s="662" t="s">
        <v>5079</v>
      </c>
      <c r="E29" s="665">
        <v>1</v>
      </c>
    </row>
    <row r="30" spans="1:5" s="643" customFormat="1" ht="15.75" x14ac:dyDescent="0.25">
      <c r="A30" s="640" t="s">
        <v>5064</v>
      </c>
      <c r="B30" s="641" t="s">
        <v>212</v>
      </c>
      <c r="C30" s="641" t="s">
        <v>213</v>
      </c>
      <c r="D30" s="662" t="s">
        <v>5079</v>
      </c>
      <c r="E30" s="665">
        <v>1</v>
      </c>
    </row>
    <row r="31" spans="1:5" s="631" customFormat="1" ht="15.75" x14ac:dyDescent="0.25">
      <c r="A31" s="636" t="s">
        <v>5065</v>
      </c>
      <c r="B31" s="637" t="s">
        <v>42</v>
      </c>
      <c r="C31" s="637" t="s">
        <v>43</v>
      </c>
      <c r="D31" s="661" t="s">
        <v>5079</v>
      </c>
      <c r="E31" s="664">
        <v>1</v>
      </c>
    </row>
    <row r="32" spans="1:5" s="631" customFormat="1" ht="15.75" x14ac:dyDescent="0.25">
      <c r="A32" s="636" t="s">
        <v>5066</v>
      </c>
      <c r="B32" s="637" t="s">
        <v>45</v>
      </c>
      <c r="C32" s="637" t="s">
        <v>46</v>
      </c>
      <c r="D32" s="661" t="s">
        <v>5079</v>
      </c>
      <c r="E32" s="664">
        <v>1</v>
      </c>
    </row>
    <row r="33" spans="1:5" s="631" customFormat="1" ht="31.5" x14ac:dyDescent="0.25">
      <c r="A33" s="636" t="s">
        <v>5067</v>
      </c>
      <c r="B33" s="637" t="s">
        <v>50</v>
      </c>
      <c r="C33" s="637" t="s">
        <v>51</v>
      </c>
      <c r="D33" s="661" t="s">
        <v>5079</v>
      </c>
      <c r="E33" s="664">
        <v>1</v>
      </c>
    </row>
    <row r="34" spans="1:5" s="631" customFormat="1" ht="15.75" x14ac:dyDescent="0.25">
      <c r="A34" s="636" t="s">
        <v>5068</v>
      </c>
      <c r="B34" s="637" t="s">
        <v>55</v>
      </c>
      <c r="C34" s="637" t="s">
        <v>56</v>
      </c>
      <c r="D34" s="661" t="s">
        <v>5079</v>
      </c>
      <c r="E34" s="664">
        <v>1</v>
      </c>
    </row>
    <row r="35" spans="1:5" s="643" customFormat="1" ht="15.75" x14ac:dyDescent="0.25">
      <c r="A35" s="640" t="s">
        <v>5069</v>
      </c>
      <c r="B35" s="641" t="s">
        <v>216</v>
      </c>
      <c r="C35" s="641" t="s">
        <v>217</v>
      </c>
      <c r="D35" s="662" t="s">
        <v>5079</v>
      </c>
      <c r="E35" s="665">
        <v>1</v>
      </c>
    </row>
    <row r="36" spans="1:5" s="643" customFormat="1" ht="15.75" x14ac:dyDescent="0.25">
      <c r="A36" s="640" t="s">
        <v>5070</v>
      </c>
      <c r="B36" s="641" t="s">
        <v>218</v>
      </c>
      <c r="C36" s="641" t="s">
        <v>219</v>
      </c>
      <c r="D36" s="662" t="s">
        <v>5079</v>
      </c>
      <c r="E36" s="665">
        <v>1</v>
      </c>
    </row>
    <row r="37" spans="1:5" s="643" customFormat="1" ht="15.75" x14ac:dyDescent="0.25">
      <c r="A37" s="640" t="s">
        <v>5071</v>
      </c>
      <c r="B37" s="641" t="s">
        <v>220</v>
      </c>
      <c r="C37" s="641" t="s">
        <v>221</v>
      </c>
      <c r="D37" s="662" t="s">
        <v>5079</v>
      </c>
      <c r="E37" s="665">
        <v>1</v>
      </c>
    </row>
    <row r="38" spans="1:5" s="646" customFormat="1" ht="31.5" x14ac:dyDescent="0.25">
      <c r="A38" s="666" t="s">
        <v>5072</v>
      </c>
      <c r="B38" s="667" t="s">
        <v>70</v>
      </c>
      <c r="C38" s="667" t="s">
        <v>71</v>
      </c>
      <c r="D38" s="668" t="s">
        <v>5079</v>
      </c>
      <c r="E38" s="669">
        <v>1</v>
      </c>
    </row>
    <row r="39" spans="1:5" ht="31.5" x14ac:dyDescent="0.25">
      <c r="A39" s="636" t="s">
        <v>5073</v>
      </c>
      <c r="B39" s="637" t="s">
        <v>73</v>
      </c>
      <c r="C39" s="637" t="s">
        <v>74</v>
      </c>
      <c r="D39" s="660" t="s">
        <v>5079</v>
      </c>
      <c r="E39" s="664">
        <v>1</v>
      </c>
    </row>
    <row r="40" spans="1:5" ht="94.5" x14ac:dyDescent="0.25">
      <c r="A40" s="636" t="s">
        <v>5074</v>
      </c>
      <c r="B40" s="637" t="s">
        <v>79</v>
      </c>
      <c r="C40" s="637" t="s">
        <v>80</v>
      </c>
      <c r="D40" s="660" t="s">
        <v>5079</v>
      </c>
      <c r="E40" s="664">
        <v>1</v>
      </c>
    </row>
    <row r="41" spans="1:5" ht="15.75" x14ac:dyDescent="0.25">
      <c r="A41" s="636" t="s">
        <v>5075</v>
      </c>
      <c r="B41" s="637" t="s">
        <v>82</v>
      </c>
      <c r="C41" s="637" t="s">
        <v>83</v>
      </c>
      <c r="D41" s="660" t="s">
        <v>5079</v>
      </c>
      <c r="E41" s="664">
        <v>1</v>
      </c>
    </row>
    <row r="42" spans="1:5" ht="63" x14ac:dyDescent="0.25">
      <c r="A42" s="636" t="s">
        <v>5076</v>
      </c>
      <c r="B42" s="637" t="s">
        <v>112</v>
      </c>
      <c r="C42" s="637" t="s">
        <v>113</v>
      </c>
      <c r="D42" s="661" t="s">
        <v>5079</v>
      </c>
      <c r="E42" s="664">
        <v>1</v>
      </c>
    </row>
    <row r="43" spans="1:5" ht="26.25" customHeight="1" x14ac:dyDescent="0.25"/>
  </sheetData>
  <mergeCells count="8">
    <mergeCell ref="E6:E7"/>
    <mergeCell ref="A1:E1"/>
    <mergeCell ref="A3:E3"/>
    <mergeCell ref="A4:E4"/>
    <mergeCell ref="D6:D7"/>
    <mergeCell ref="A6:A7"/>
    <mergeCell ref="B6:B7"/>
    <mergeCell ref="C6:C7"/>
  </mergeCells>
  <printOptions horizontalCentered="1"/>
  <pageMargins left="0.31496062992125984" right="0.31496062992125984" top="0.98425196850393704" bottom="0.39370078740157483" header="0.19685039370078741" footer="0.19685039370078741"/>
  <pageSetup paperSize="9" scale="89" fitToHeight="0" orientation="portrait" horizontalDpi="300" verticalDpi="300" r:id="rId1"/>
  <headerFooter>
    <oddFooter>&amp;RСтраница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7"/>
  <sheetViews>
    <sheetView topLeftCell="A766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185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2086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2087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197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2088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4474.38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4474.38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463.61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49.96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1580.54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116.6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2089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1251" t="s">
        <v>2090</v>
      </c>
      <c r="B40" s="1252"/>
      <c r="C40" s="1252"/>
      <c r="D40" s="1252"/>
      <c r="E40" s="1252"/>
      <c r="F40" s="1252"/>
      <c r="G40" s="1252"/>
      <c r="H40" s="1252"/>
      <c r="I40" s="1252"/>
      <c r="J40" s="1252"/>
      <c r="K40" s="1252"/>
      <c r="L40" s="1252"/>
      <c r="M40" s="1252"/>
      <c r="N40" s="1252"/>
      <c r="O40" s="1252"/>
      <c r="P40" s="1253"/>
    </row>
    <row r="41" spans="1:16" x14ac:dyDescent="0.25">
      <c r="A41" s="514" t="s">
        <v>23</v>
      </c>
      <c r="B41" s="515" t="s">
        <v>1954</v>
      </c>
      <c r="C41" s="1249" t="s">
        <v>1955</v>
      </c>
      <c r="D41" s="1249"/>
      <c r="E41" s="1249"/>
      <c r="F41" s="1249"/>
      <c r="G41" s="1249"/>
      <c r="H41" s="516" t="s">
        <v>1212</v>
      </c>
      <c r="I41" s="517">
        <v>128.80000000000001</v>
      </c>
      <c r="J41" s="518">
        <v>1</v>
      </c>
      <c r="K41" s="571">
        <v>128.80000000000001</v>
      </c>
      <c r="L41" s="520"/>
      <c r="M41" s="517"/>
      <c r="N41" s="521"/>
      <c r="O41" s="517"/>
      <c r="P41" s="522"/>
    </row>
    <row r="42" spans="1:16" x14ac:dyDescent="0.25">
      <c r="A42" s="523"/>
      <c r="B42" s="524" t="s">
        <v>23</v>
      </c>
      <c r="C42" s="1247" t="s">
        <v>1203</v>
      </c>
      <c r="D42" s="1247"/>
      <c r="E42" s="1247"/>
      <c r="F42" s="1247"/>
      <c r="G42" s="1247"/>
      <c r="H42" s="525" t="s">
        <v>1148</v>
      </c>
      <c r="I42" s="526"/>
      <c r="J42" s="526"/>
      <c r="K42" s="536">
        <v>109.48</v>
      </c>
      <c r="L42" s="528"/>
      <c r="M42" s="526"/>
      <c r="N42" s="528"/>
      <c r="O42" s="526"/>
      <c r="P42" s="529">
        <v>29508.14</v>
      </c>
    </row>
    <row r="43" spans="1:16" x14ac:dyDescent="0.25">
      <c r="A43" s="530"/>
      <c r="B43" s="524" t="s">
        <v>1956</v>
      </c>
      <c r="C43" s="1247" t="s">
        <v>1957</v>
      </c>
      <c r="D43" s="1247"/>
      <c r="E43" s="1247"/>
      <c r="F43" s="1247"/>
      <c r="G43" s="1247"/>
      <c r="H43" s="525" t="s">
        <v>1148</v>
      </c>
      <c r="I43" s="536">
        <v>0.85</v>
      </c>
      <c r="J43" s="526"/>
      <c r="K43" s="536">
        <v>109.48</v>
      </c>
      <c r="L43" s="532"/>
      <c r="M43" s="533"/>
      <c r="N43" s="534">
        <v>269.52999999999997</v>
      </c>
      <c r="O43" s="526"/>
      <c r="P43" s="529">
        <v>29508.14</v>
      </c>
    </row>
    <row r="44" spans="1:16" x14ac:dyDescent="0.25">
      <c r="A44" s="523"/>
      <c r="B44" s="524" t="s">
        <v>28</v>
      </c>
      <c r="C44" s="1247" t="s">
        <v>132</v>
      </c>
      <c r="D44" s="1247"/>
      <c r="E44" s="1247"/>
      <c r="F44" s="1247"/>
      <c r="G44" s="1247"/>
      <c r="H44" s="525"/>
      <c r="I44" s="526"/>
      <c r="J44" s="526"/>
      <c r="K44" s="526"/>
      <c r="L44" s="528"/>
      <c r="M44" s="526"/>
      <c r="N44" s="528"/>
      <c r="O44" s="526"/>
      <c r="P44" s="529">
        <v>12347.54</v>
      </c>
    </row>
    <row r="45" spans="1:16" x14ac:dyDescent="0.25">
      <c r="A45" s="523"/>
      <c r="B45" s="524"/>
      <c r="C45" s="1247" t="s">
        <v>1147</v>
      </c>
      <c r="D45" s="1247"/>
      <c r="E45" s="1247"/>
      <c r="F45" s="1247"/>
      <c r="G45" s="1247"/>
      <c r="H45" s="525" t="s">
        <v>1148</v>
      </c>
      <c r="I45" s="526"/>
      <c r="J45" s="526"/>
      <c r="K45" s="527">
        <v>9.016</v>
      </c>
      <c r="L45" s="528"/>
      <c r="M45" s="526"/>
      <c r="N45" s="528"/>
      <c r="O45" s="526"/>
      <c r="P45" s="529">
        <v>3371.44</v>
      </c>
    </row>
    <row r="46" spans="1:16" x14ac:dyDescent="0.25">
      <c r="A46" s="530"/>
      <c r="B46" s="524" t="s">
        <v>1958</v>
      </c>
      <c r="C46" s="1247" t="s">
        <v>1959</v>
      </c>
      <c r="D46" s="1247"/>
      <c r="E46" s="1247"/>
      <c r="F46" s="1247"/>
      <c r="G46" s="1247"/>
      <c r="H46" s="525" t="s">
        <v>1151</v>
      </c>
      <c r="I46" s="536">
        <v>7.0000000000000007E-2</v>
      </c>
      <c r="J46" s="526"/>
      <c r="K46" s="527">
        <v>9.016</v>
      </c>
      <c r="L46" s="532"/>
      <c r="M46" s="533"/>
      <c r="N46" s="534">
        <v>1287.8</v>
      </c>
      <c r="O46" s="526"/>
      <c r="P46" s="529">
        <v>11610.8</v>
      </c>
    </row>
    <row r="47" spans="1:16" x14ac:dyDescent="0.25">
      <c r="A47" s="540"/>
      <c r="B47" s="524" t="s">
        <v>1191</v>
      </c>
      <c r="C47" s="1247" t="s">
        <v>1192</v>
      </c>
      <c r="D47" s="1247"/>
      <c r="E47" s="1247"/>
      <c r="F47" s="1247"/>
      <c r="G47" s="1247"/>
      <c r="H47" s="525" t="s">
        <v>1148</v>
      </c>
      <c r="I47" s="536">
        <v>7.0000000000000007E-2</v>
      </c>
      <c r="J47" s="526"/>
      <c r="K47" s="527">
        <v>9.016</v>
      </c>
      <c r="L47" s="528"/>
      <c r="M47" s="526"/>
      <c r="N47" s="541">
        <v>373.94</v>
      </c>
      <c r="O47" s="526"/>
      <c r="P47" s="529">
        <v>3371.44</v>
      </c>
    </row>
    <row r="48" spans="1:16" x14ac:dyDescent="0.25">
      <c r="A48" s="530"/>
      <c r="B48" s="524" t="s">
        <v>1960</v>
      </c>
      <c r="C48" s="1247" t="s">
        <v>1961</v>
      </c>
      <c r="D48" s="1247"/>
      <c r="E48" s="1247"/>
      <c r="F48" s="1247"/>
      <c r="G48" s="1247"/>
      <c r="H48" s="525" t="s">
        <v>1151</v>
      </c>
      <c r="I48" s="531">
        <v>0.4</v>
      </c>
      <c r="J48" s="526"/>
      <c r="K48" s="536">
        <v>51.52</v>
      </c>
      <c r="L48" s="532"/>
      <c r="M48" s="533"/>
      <c r="N48" s="534">
        <v>14.3</v>
      </c>
      <c r="O48" s="526"/>
      <c r="P48" s="529">
        <v>736.74</v>
      </c>
    </row>
    <row r="49" spans="1:16" x14ac:dyDescent="0.25">
      <c r="A49" s="523"/>
      <c r="B49" s="524" t="s">
        <v>36</v>
      </c>
      <c r="C49" s="1247" t="s">
        <v>134</v>
      </c>
      <c r="D49" s="1247"/>
      <c r="E49" s="1247"/>
      <c r="F49" s="1247"/>
      <c r="G49" s="1247"/>
      <c r="H49" s="525"/>
      <c r="I49" s="526"/>
      <c r="J49" s="526"/>
      <c r="K49" s="526"/>
      <c r="L49" s="528"/>
      <c r="M49" s="526"/>
      <c r="N49" s="528"/>
      <c r="O49" s="526"/>
      <c r="P49" s="573">
        <v>193.2</v>
      </c>
    </row>
    <row r="50" spans="1:16" x14ac:dyDescent="0.25">
      <c r="A50" s="530"/>
      <c r="B50" s="524" t="s">
        <v>1210</v>
      </c>
      <c r="C50" s="1247" t="s">
        <v>1211</v>
      </c>
      <c r="D50" s="1247"/>
      <c r="E50" s="1247"/>
      <c r="F50" s="1247"/>
      <c r="G50" s="1247"/>
      <c r="H50" s="525" t="s">
        <v>1212</v>
      </c>
      <c r="I50" s="536">
        <v>0.15</v>
      </c>
      <c r="J50" s="526"/>
      <c r="K50" s="536">
        <v>19.32</v>
      </c>
      <c r="L50" s="538">
        <v>35.71</v>
      </c>
      <c r="M50" s="539">
        <v>0.28000000000000003</v>
      </c>
      <c r="N50" s="534">
        <v>10</v>
      </c>
      <c r="O50" s="526"/>
      <c r="P50" s="529">
        <v>193.2</v>
      </c>
    </row>
    <row r="51" spans="1:16" x14ac:dyDescent="0.25">
      <c r="A51" s="544" t="s">
        <v>1239</v>
      </c>
      <c r="B51" s="545" t="s">
        <v>1962</v>
      </c>
      <c r="C51" s="1250" t="s">
        <v>1963</v>
      </c>
      <c r="D51" s="1250"/>
      <c r="E51" s="1250"/>
      <c r="F51" s="1250"/>
      <c r="G51" s="1250"/>
      <c r="H51" s="546" t="s">
        <v>1212</v>
      </c>
      <c r="I51" s="589">
        <v>1.1499999999999999</v>
      </c>
      <c r="J51" s="548"/>
      <c r="K51" s="589">
        <v>148.12</v>
      </c>
      <c r="L51" s="550"/>
      <c r="M51" s="548"/>
      <c r="N51" s="550"/>
      <c r="O51" s="548"/>
      <c r="P51" s="551"/>
    </row>
    <row r="52" spans="1:16" x14ac:dyDescent="0.25">
      <c r="A52" s="552"/>
      <c r="B52" s="553"/>
      <c r="C52" s="1248" t="s">
        <v>1154</v>
      </c>
      <c r="D52" s="1248"/>
      <c r="E52" s="1248"/>
      <c r="F52" s="1248"/>
      <c r="G52" s="1248"/>
      <c r="H52" s="516"/>
      <c r="I52" s="517"/>
      <c r="J52" s="517"/>
      <c r="K52" s="517"/>
      <c r="L52" s="520"/>
      <c r="M52" s="517"/>
      <c r="N52" s="554"/>
      <c r="O52" s="517"/>
      <c r="P52" s="555">
        <v>45420.32</v>
      </c>
    </row>
    <row r="53" spans="1:16" x14ac:dyDescent="0.25">
      <c r="A53" s="540"/>
      <c r="B53" s="524"/>
      <c r="C53" s="1247" t="s">
        <v>1155</v>
      </c>
      <c r="D53" s="1247"/>
      <c r="E53" s="1247"/>
      <c r="F53" s="1247"/>
      <c r="G53" s="1247"/>
      <c r="H53" s="525"/>
      <c r="I53" s="526"/>
      <c r="J53" s="526"/>
      <c r="K53" s="526"/>
      <c r="L53" s="528"/>
      <c r="M53" s="526"/>
      <c r="N53" s="528"/>
      <c r="O53" s="526"/>
      <c r="P53" s="529">
        <v>32879.58</v>
      </c>
    </row>
    <row r="54" spans="1:16" x14ac:dyDescent="0.25">
      <c r="A54" s="540"/>
      <c r="B54" s="524" t="s">
        <v>1964</v>
      </c>
      <c r="C54" s="1247" t="s">
        <v>1965</v>
      </c>
      <c r="D54" s="1247"/>
      <c r="E54" s="1247"/>
      <c r="F54" s="1247"/>
      <c r="G54" s="1247"/>
      <c r="H54" s="525" t="s">
        <v>1158</v>
      </c>
      <c r="I54" s="543">
        <v>110</v>
      </c>
      <c r="J54" s="526"/>
      <c r="K54" s="543">
        <v>110</v>
      </c>
      <c r="L54" s="528"/>
      <c r="M54" s="526"/>
      <c r="N54" s="528"/>
      <c r="O54" s="526"/>
      <c r="P54" s="529">
        <v>36167.54</v>
      </c>
    </row>
    <row r="55" spans="1:16" x14ac:dyDescent="0.25">
      <c r="A55" s="540"/>
      <c r="B55" s="524" t="s">
        <v>1966</v>
      </c>
      <c r="C55" s="1247" t="s">
        <v>1967</v>
      </c>
      <c r="D55" s="1247"/>
      <c r="E55" s="1247"/>
      <c r="F55" s="1247"/>
      <c r="G55" s="1247"/>
      <c r="H55" s="525" t="s">
        <v>1158</v>
      </c>
      <c r="I55" s="543">
        <v>69</v>
      </c>
      <c r="J55" s="526"/>
      <c r="K55" s="543">
        <v>69</v>
      </c>
      <c r="L55" s="528"/>
      <c r="M55" s="526"/>
      <c r="N55" s="528"/>
      <c r="O55" s="526"/>
      <c r="P55" s="529">
        <v>22686.91</v>
      </c>
    </row>
    <row r="56" spans="1:16" x14ac:dyDescent="0.25">
      <c r="A56" s="556"/>
      <c r="B56" s="557"/>
      <c r="C56" s="1248" t="s">
        <v>1161</v>
      </c>
      <c r="D56" s="1248"/>
      <c r="E56" s="1248"/>
      <c r="F56" s="1248"/>
      <c r="G56" s="1248"/>
      <c r="H56" s="516"/>
      <c r="I56" s="517"/>
      <c r="J56" s="517"/>
      <c r="K56" s="517"/>
      <c r="L56" s="520"/>
      <c r="M56" s="517"/>
      <c r="N56" s="593">
        <v>809.59</v>
      </c>
      <c r="O56" s="517"/>
      <c r="P56" s="555">
        <v>104274.77</v>
      </c>
    </row>
    <row r="57" spans="1:16" x14ac:dyDescent="0.25">
      <c r="A57" s="558"/>
      <c r="B57" s="559"/>
      <c r="C57" s="559"/>
      <c r="D57" s="559"/>
      <c r="E57" s="559"/>
      <c r="F57" s="559"/>
      <c r="G57" s="559"/>
      <c r="H57" s="560"/>
      <c r="I57" s="561"/>
      <c r="J57" s="561"/>
      <c r="K57" s="561"/>
      <c r="L57" s="562"/>
      <c r="M57" s="561"/>
      <c r="N57" s="562"/>
      <c r="O57" s="561"/>
      <c r="P57" s="563"/>
    </row>
    <row r="58" spans="1:16" x14ac:dyDescent="0.25">
      <c r="A58" s="514" t="s">
        <v>28</v>
      </c>
      <c r="B58" s="515" t="s">
        <v>1968</v>
      </c>
      <c r="C58" s="1249" t="s">
        <v>1969</v>
      </c>
      <c r="D58" s="1249"/>
      <c r="E58" s="1249"/>
      <c r="F58" s="1249"/>
      <c r="G58" s="1249"/>
      <c r="H58" s="516" t="s">
        <v>1212</v>
      </c>
      <c r="I58" s="517">
        <v>148.12</v>
      </c>
      <c r="J58" s="518">
        <v>1</v>
      </c>
      <c r="K58" s="570">
        <v>148.12</v>
      </c>
      <c r="L58" s="520"/>
      <c r="M58" s="517"/>
      <c r="N58" s="572">
        <v>666.37</v>
      </c>
      <c r="O58" s="517"/>
      <c r="P58" s="555">
        <v>98702.720000000001</v>
      </c>
    </row>
    <row r="59" spans="1:16" x14ac:dyDescent="0.25">
      <c r="A59" s="540" t="s">
        <v>28</v>
      </c>
      <c r="B59" s="524" t="s">
        <v>1968</v>
      </c>
      <c r="C59" s="1247" t="s">
        <v>1970</v>
      </c>
      <c r="D59" s="1247"/>
      <c r="E59" s="1247"/>
      <c r="F59" s="1247"/>
      <c r="G59" s="1247"/>
      <c r="H59" s="525" t="s">
        <v>1212</v>
      </c>
      <c r="I59" s="536">
        <v>148.12</v>
      </c>
      <c r="J59" s="526"/>
      <c r="K59" s="536">
        <v>148.12</v>
      </c>
      <c r="L59" s="541">
        <v>951.95</v>
      </c>
      <c r="M59" s="531">
        <v>0.7</v>
      </c>
      <c r="N59" s="541">
        <v>666.37</v>
      </c>
      <c r="O59" s="526"/>
      <c r="P59" s="529">
        <v>98702.720000000001</v>
      </c>
    </row>
    <row r="60" spans="1:16" ht="22.5" x14ac:dyDescent="0.25">
      <c r="A60" s="540" t="s">
        <v>239</v>
      </c>
      <c r="B60" s="524" t="s">
        <v>1972</v>
      </c>
      <c r="C60" s="1247" t="s">
        <v>1303</v>
      </c>
      <c r="D60" s="1247"/>
      <c r="E60" s="1247"/>
      <c r="F60" s="1247"/>
      <c r="G60" s="1247"/>
      <c r="H60" s="525" t="s">
        <v>1304</v>
      </c>
      <c r="I60" s="526"/>
      <c r="J60" s="526"/>
      <c r="K60" s="527">
        <v>214.774</v>
      </c>
      <c r="L60" s="528"/>
      <c r="M60" s="526"/>
      <c r="N60" s="541">
        <v>155.02000000000001</v>
      </c>
      <c r="O60" s="543">
        <v>-1</v>
      </c>
      <c r="P60" s="529">
        <v>-33294.269999999997</v>
      </c>
    </row>
    <row r="61" spans="1:16" ht="22.5" x14ac:dyDescent="0.25">
      <c r="A61" s="540" t="s">
        <v>241</v>
      </c>
      <c r="B61" s="524" t="s">
        <v>1973</v>
      </c>
      <c r="C61" s="1247" t="s">
        <v>1306</v>
      </c>
      <c r="D61" s="1247"/>
      <c r="E61" s="1247"/>
      <c r="F61" s="1247"/>
      <c r="G61" s="1247"/>
      <c r="H61" s="525" t="s">
        <v>1304</v>
      </c>
      <c r="I61" s="526"/>
      <c r="J61" s="526"/>
      <c r="K61" s="527">
        <v>214.774</v>
      </c>
      <c r="L61" s="528"/>
      <c r="M61" s="526"/>
      <c r="N61" s="541">
        <v>298.58</v>
      </c>
      <c r="O61" s="526"/>
      <c r="P61" s="529">
        <v>64127.22</v>
      </c>
    </row>
    <row r="62" spans="1:16" x14ac:dyDescent="0.25">
      <c r="A62" s="556"/>
      <c r="B62" s="557"/>
      <c r="C62" s="1248" t="s">
        <v>1161</v>
      </c>
      <c r="D62" s="1248"/>
      <c r="E62" s="1248"/>
      <c r="F62" s="1248"/>
      <c r="G62" s="1248"/>
      <c r="H62" s="516"/>
      <c r="I62" s="517"/>
      <c r="J62" s="517"/>
      <c r="K62" s="517"/>
      <c r="L62" s="520"/>
      <c r="M62" s="517"/>
      <c r="N62" s="520"/>
      <c r="O62" s="517"/>
      <c r="P62" s="555">
        <v>129535.67</v>
      </c>
    </row>
    <row r="63" spans="1:16" x14ac:dyDescent="0.25">
      <c r="A63" s="558"/>
      <c r="B63" s="559"/>
      <c r="C63" s="559"/>
      <c r="D63" s="559"/>
      <c r="E63" s="559"/>
      <c r="F63" s="559"/>
      <c r="G63" s="559"/>
      <c r="H63" s="560"/>
      <c r="I63" s="561"/>
      <c r="J63" s="561"/>
      <c r="K63" s="561"/>
      <c r="L63" s="562"/>
      <c r="M63" s="561"/>
      <c r="N63" s="562"/>
      <c r="O63" s="561"/>
      <c r="P63" s="563"/>
    </row>
    <row r="64" spans="1:16" x14ac:dyDescent="0.25">
      <c r="A64" s="514" t="s">
        <v>31</v>
      </c>
      <c r="B64" s="515" t="s">
        <v>1974</v>
      </c>
      <c r="C64" s="1249" t="s">
        <v>1975</v>
      </c>
      <c r="D64" s="1249"/>
      <c r="E64" s="1249"/>
      <c r="F64" s="1249"/>
      <c r="G64" s="1249"/>
      <c r="H64" s="516" t="s">
        <v>1146</v>
      </c>
      <c r="I64" s="517">
        <v>1.0999999999999999E-2</v>
      </c>
      <c r="J64" s="518">
        <v>1</v>
      </c>
      <c r="K64" s="519">
        <v>1.0999999999999999E-2</v>
      </c>
      <c r="L64" s="520"/>
      <c r="M64" s="517"/>
      <c r="N64" s="521"/>
      <c r="O64" s="517"/>
      <c r="P64" s="522"/>
    </row>
    <row r="65" spans="1:16" x14ac:dyDescent="0.25">
      <c r="A65" s="523"/>
      <c r="B65" s="524" t="s">
        <v>28</v>
      </c>
      <c r="C65" s="1247" t="s">
        <v>132</v>
      </c>
      <c r="D65" s="1247"/>
      <c r="E65" s="1247"/>
      <c r="F65" s="1247"/>
      <c r="G65" s="1247"/>
      <c r="H65" s="525"/>
      <c r="I65" s="526"/>
      <c r="J65" s="526"/>
      <c r="K65" s="526"/>
      <c r="L65" s="528"/>
      <c r="M65" s="526"/>
      <c r="N65" s="528"/>
      <c r="O65" s="526"/>
      <c r="P65" s="573">
        <v>50.45</v>
      </c>
    </row>
    <row r="66" spans="1:16" x14ac:dyDescent="0.25">
      <c r="A66" s="523"/>
      <c r="B66" s="524"/>
      <c r="C66" s="1247" t="s">
        <v>1147</v>
      </c>
      <c r="D66" s="1247"/>
      <c r="E66" s="1247"/>
      <c r="F66" s="1247"/>
      <c r="G66" s="1247"/>
      <c r="H66" s="525" t="s">
        <v>1148</v>
      </c>
      <c r="I66" s="526"/>
      <c r="J66" s="526"/>
      <c r="K66" s="535">
        <v>4.1799999999999997E-2</v>
      </c>
      <c r="L66" s="528"/>
      <c r="M66" s="526"/>
      <c r="N66" s="528"/>
      <c r="O66" s="526"/>
      <c r="P66" s="573">
        <v>18.27</v>
      </c>
    </row>
    <row r="67" spans="1:16" x14ac:dyDescent="0.25">
      <c r="A67" s="530"/>
      <c r="B67" s="524" t="s">
        <v>1185</v>
      </c>
      <c r="C67" s="1247" t="s">
        <v>1186</v>
      </c>
      <c r="D67" s="1247"/>
      <c r="E67" s="1247"/>
      <c r="F67" s="1247"/>
      <c r="G67" s="1247"/>
      <c r="H67" s="525" t="s">
        <v>1151</v>
      </c>
      <c r="I67" s="531">
        <v>3.8</v>
      </c>
      <c r="J67" s="526"/>
      <c r="K67" s="535">
        <v>4.1799999999999997E-2</v>
      </c>
      <c r="L67" s="538">
        <v>887.54</v>
      </c>
      <c r="M67" s="539">
        <v>1.36</v>
      </c>
      <c r="N67" s="534">
        <v>1207.05</v>
      </c>
      <c r="O67" s="526"/>
      <c r="P67" s="529">
        <v>50.45</v>
      </c>
    </row>
    <row r="68" spans="1:16" x14ac:dyDescent="0.25">
      <c r="A68" s="540"/>
      <c r="B68" s="524" t="s">
        <v>1152</v>
      </c>
      <c r="C68" s="1247" t="s">
        <v>1153</v>
      </c>
      <c r="D68" s="1247"/>
      <c r="E68" s="1247"/>
      <c r="F68" s="1247"/>
      <c r="G68" s="1247"/>
      <c r="H68" s="525" t="s">
        <v>1148</v>
      </c>
      <c r="I68" s="531">
        <v>3.8</v>
      </c>
      <c r="J68" s="526"/>
      <c r="K68" s="535">
        <v>4.1799999999999997E-2</v>
      </c>
      <c r="L68" s="528"/>
      <c r="M68" s="526"/>
      <c r="N68" s="541">
        <v>437.08</v>
      </c>
      <c r="O68" s="526"/>
      <c r="P68" s="573">
        <v>18.27</v>
      </c>
    </row>
    <row r="69" spans="1:16" x14ac:dyDescent="0.25">
      <c r="A69" s="552"/>
      <c r="B69" s="553"/>
      <c r="C69" s="1248" t="s">
        <v>1154</v>
      </c>
      <c r="D69" s="1248"/>
      <c r="E69" s="1248"/>
      <c r="F69" s="1248"/>
      <c r="G69" s="1248"/>
      <c r="H69" s="516"/>
      <c r="I69" s="517"/>
      <c r="J69" s="517"/>
      <c r="K69" s="517"/>
      <c r="L69" s="520"/>
      <c r="M69" s="517"/>
      <c r="N69" s="554"/>
      <c r="O69" s="517"/>
      <c r="P69" s="555">
        <v>68.72</v>
      </c>
    </row>
    <row r="70" spans="1:16" x14ac:dyDescent="0.25">
      <c r="A70" s="540"/>
      <c r="B70" s="524"/>
      <c r="C70" s="1247" t="s">
        <v>1155</v>
      </c>
      <c r="D70" s="1247"/>
      <c r="E70" s="1247"/>
      <c r="F70" s="1247"/>
      <c r="G70" s="1247"/>
      <c r="H70" s="525"/>
      <c r="I70" s="526"/>
      <c r="J70" s="526"/>
      <c r="K70" s="526"/>
      <c r="L70" s="528"/>
      <c r="M70" s="526"/>
      <c r="N70" s="528"/>
      <c r="O70" s="526"/>
      <c r="P70" s="573">
        <v>18.27</v>
      </c>
    </row>
    <row r="71" spans="1:16" x14ac:dyDescent="0.25">
      <c r="A71" s="540"/>
      <c r="B71" s="524" t="s">
        <v>1156</v>
      </c>
      <c r="C71" s="1247" t="s">
        <v>1157</v>
      </c>
      <c r="D71" s="1247"/>
      <c r="E71" s="1247"/>
      <c r="F71" s="1247"/>
      <c r="G71" s="1247"/>
      <c r="H71" s="525" t="s">
        <v>1158</v>
      </c>
      <c r="I71" s="543">
        <v>92</v>
      </c>
      <c r="J71" s="526"/>
      <c r="K71" s="543">
        <v>92</v>
      </c>
      <c r="L71" s="528"/>
      <c r="M71" s="526"/>
      <c r="N71" s="528"/>
      <c r="O71" s="526"/>
      <c r="P71" s="573">
        <v>16.809999999999999</v>
      </c>
    </row>
    <row r="72" spans="1:16" x14ac:dyDescent="0.25">
      <c r="A72" s="540"/>
      <c r="B72" s="524" t="s">
        <v>1159</v>
      </c>
      <c r="C72" s="1247" t="s">
        <v>1160</v>
      </c>
      <c r="D72" s="1247"/>
      <c r="E72" s="1247"/>
      <c r="F72" s="1247"/>
      <c r="G72" s="1247"/>
      <c r="H72" s="525" t="s">
        <v>1158</v>
      </c>
      <c r="I72" s="543">
        <v>46</v>
      </c>
      <c r="J72" s="526"/>
      <c r="K72" s="543">
        <v>46</v>
      </c>
      <c r="L72" s="528"/>
      <c r="M72" s="526"/>
      <c r="N72" s="528"/>
      <c r="O72" s="526"/>
      <c r="P72" s="573">
        <v>8.4</v>
      </c>
    </row>
    <row r="73" spans="1:16" x14ac:dyDescent="0.25">
      <c r="A73" s="556"/>
      <c r="B73" s="557"/>
      <c r="C73" s="1248" t="s">
        <v>1161</v>
      </c>
      <c r="D73" s="1248"/>
      <c r="E73" s="1248"/>
      <c r="F73" s="1248"/>
      <c r="G73" s="1248"/>
      <c r="H73" s="516"/>
      <c r="I73" s="517"/>
      <c r="J73" s="517"/>
      <c r="K73" s="517"/>
      <c r="L73" s="520"/>
      <c r="M73" s="517"/>
      <c r="N73" s="554">
        <v>8539.09</v>
      </c>
      <c r="O73" s="517"/>
      <c r="P73" s="612">
        <v>93.93</v>
      </c>
    </row>
    <row r="74" spans="1:16" x14ac:dyDescent="0.25">
      <c r="A74" s="558"/>
      <c r="B74" s="559"/>
      <c r="C74" s="559"/>
      <c r="D74" s="559"/>
      <c r="E74" s="559"/>
      <c r="F74" s="559"/>
      <c r="G74" s="559"/>
      <c r="H74" s="560"/>
      <c r="I74" s="561"/>
      <c r="J74" s="561"/>
      <c r="K74" s="561"/>
      <c r="L74" s="562"/>
      <c r="M74" s="561"/>
      <c r="N74" s="562"/>
      <c r="O74" s="561"/>
      <c r="P74" s="563"/>
    </row>
    <row r="75" spans="1:16" x14ac:dyDescent="0.25">
      <c r="A75" s="514" t="s">
        <v>36</v>
      </c>
      <c r="B75" s="515" t="s">
        <v>1976</v>
      </c>
      <c r="C75" s="1249" t="s">
        <v>1977</v>
      </c>
      <c r="D75" s="1249"/>
      <c r="E75" s="1249"/>
      <c r="F75" s="1249"/>
      <c r="G75" s="1249"/>
      <c r="H75" s="516" t="s">
        <v>1390</v>
      </c>
      <c r="I75" s="517">
        <v>0.11</v>
      </c>
      <c r="J75" s="518">
        <v>1</v>
      </c>
      <c r="K75" s="570">
        <v>0.11</v>
      </c>
      <c r="L75" s="520"/>
      <c r="M75" s="517"/>
      <c r="N75" s="521"/>
      <c r="O75" s="517"/>
      <c r="P75" s="522"/>
    </row>
    <row r="76" spans="1:16" x14ac:dyDescent="0.25">
      <c r="A76" s="523"/>
      <c r="B76" s="524" t="s">
        <v>23</v>
      </c>
      <c r="C76" s="1247" t="s">
        <v>1203</v>
      </c>
      <c r="D76" s="1247"/>
      <c r="E76" s="1247"/>
      <c r="F76" s="1247"/>
      <c r="G76" s="1247"/>
      <c r="H76" s="525" t="s">
        <v>1148</v>
      </c>
      <c r="I76" s="526"/>
      <c r="J76" s="526"/>
      <c r="K76" s="535">
        <v>1.3783000000000001</v>
      </c>
      <c r="L76" s="528"/>
      <c r="M76" s="526"/>
      <c r="N76" s="528"/>
      <c r="O76" s="526"/>
      <c r="P76" s="573">
        <v>398.27</v>
      </c>
    </row>
    <row r="77" spans="1:16" x14ac:dyDescent="0.25">
      <c r="A77" s="530"/>
      <c r="B77" s="524" t="s">
        <v>1482</v>
      </c>
      <c r="C77" s="1247" t="s">
        <v>1483</v>
      </c>
      <c r="D77" s="1247"/>
      <c r="E77" s="1247"/>
      <c r="F77" s="1247"/>
      <c r="G77" s="1247"/>
      <c r="H77" s="525" t="s">
        <v>1148</v>
      </c>
      <c r="I77" s="536">
        <v>12.53</v>
      </c>
      <c r="J77" s="526"/>
      <c r="K77" s="535">
        <v>1.3783000000000001</v>
      </c>
      <c r="L77" s="532"/>
      <c r="M77" s="533"/>
      <c r="N77" s="534">
        <v>288.95999999999998</v>
      </c>
      <c r="O77" s="526"/>
      <c r="P77" s="529">
        <v>398.27</v>
      </c>
    </row>
    <row r="78" spans="1:16" x14ac:dyDescent="0.25">
      <c r="A78" s="523"/>
      <c r="B78" s="524" t="s">
        <v>28</v>
      </c>
      <c r="C78" s="1247" t="s">
        <v>132</v>
      </c>
      <c r="D78" s="1247"/>
      <c r="E78" s="1247"/>
      <c r="F78" s="1247"/>
      <c r="G78" s="1247"/>
      <c r="H78" s="525"/>
      <c r="I78" s="526"/>
      <c r="J78" s="526"/>
      <c r="K78" s="526"/>
      <c r="L78" s="528"/>
      <c r="M78" s="526"/>
      <c r="N78" s="528"/>
      <c r="O78" s="526"/>
      <c r="P78" s="573">
        <v>111.88</v>
      </c>
    </row>
    <row r="79" spans="1:16" x14ac:dyDescent="0.25">
      <c r="A79" s="523"/>
      <c r="B79" s="524"/>
      <c r="C79" s="1247" t="s">
        <v>1147</v>
      </c>
      <c r="D79" s="1247"/>
      <c r="E79" s="1247"/>
      <c r="F79" s="1247"/>
      <c r="G79" s="1247"/>
      <c r="H79" s="525" t="s">
        <v>1148</v>
      </c>
      <c r="I79" s="526"/>
      <c r="J79" s="526"/>
      <c r="K79" s="535">
        <v>0.28820000000000001</v>
      </c>
      <c r="L79" s="528"/>
      <c r="M79" s="526"/>
      <c r="N79" s="528"/>
      <c r="O79" s="526"/>
      <c r="P79" s="573">
        <v>93.77</v>
      </c>
    </row>
    <row r="80" spans="1:16" x14ac:dyDescent="0.25">
      <c r="A80" s="530"/>
      <c r="B80" s="524" t="s">
        <v>1978</v>
      </c>
      <c r="C80" s="1247" t="s">
        <v>1979</v>
      </c>
      <c r="D80" s="1247"/>
      <c r="E80" s="1247"/>
      <c r="F80" s="1247"/>
      <c r="G80" s="1247"/>
      <c r="H80" s="525" t="s">
        <v>1151</v>
      </c>
      <c r="I80" s="531">
        <v>10.5</v>
      </c>
      <c r="J80" s="526"/>
      <c r="K80" s="527">
        <v>1.155</v>
      </c>
      <c r="L80" s="538">
        <v>2.41</v>
      </c>
      <c r="M80" s="539">
        <v>1.17</v>
      </c>
      <c r="N80" s="534">
        <v>2.82</v>
      </c>
      <c r="O80" s="526"/>
      <c r="P80" s="529">
        <v>3.26</v>
      </c>
    </row>
    <row r="81" spans="1:16" x14ac:dyDescent="0.25">
      <c r="A81" s="530"/>
      <c r="B81" s="524" t="s">
        <v>1980</v>
      </c>
      <c r="C81" s="1247" t="s">
        <v>1981</v>
      </c>
      <c r="D81" s="1247"/>
      <c r="E81" s="1247"/>
      <c r="F81" s="1247"/>
      <c r="G81" s="1247"/>
      <c r="H81" s="525" t="s">
        <v>1151</v>
      </c>
      <c r="I81" s="536">
        <v>2.62</v>
      </c>
      <c r="J81" s="526"/>
      <c r="K81" s="535">
        <v>0.28820000000000001</v>
      </c>
      <c r="L81" s="532"/>
      <c r="M81" s="533"/>
      <c r="N81" s="534">
        <v>376.88</v>
      </c>
      <c r="O81" s="526"/>
      <c r="P81" s="529">
        <v>108.62</v>
      </c>
    </row>
    <row r="82" spans="1:16" x14ac:dyDescent="0.25">
      <c r="A82" s="540"/>
      <c r="B82" s="524" t="s">
        <v>1208</v>
      </c>
      <c r="C82" s="1247" t="s">
        <v>1209</v>
      </c>
      <c r="D82" s="1247"/>
      <c r="E82" s="1247"/>
      <c r="F82" s="1247"/>
      <c r="G82" s="1247"/>
      <c r="H82" s="525" t="s">
        <v>1148</v>
      </c>
      <c r="I82" s="536">
        <v>2.62</v>
      </c>
      <c r="J82" s="526"/>
      <c r="K82" s="535">
        <v>0.28820000000000001</v>
      </c>
      <c r="L82" s="528"/>
      <c r="M82" s="526"/>
      <c r="N82" s="541">
        <v>325.38</v>
      </c>
      <c r="O82" s="526"/>
      <c r="P82" s="573">
        <v>93.77</v>
      </c>
    </row>
    <row r="83" spans="1:16" x14ac:dyDescent="0.25">
      <c r="A83" s="552"/>
      <c r="B83" s="553"/>
      <c r="C83" s="1248" t="s">
        <v>1154</v>
      </c>
      <c r="D83" s="1248"/>
      <c r="E83" s="1248"/>
      <c r="F83" s="1248"/>
      <c r="G83" s="1248"/>
      <c r="H83" s="516"/>
      <c r="I83" s="517"/>
      <c r="J83" s="517"/>
      <c r="K83" s="517"/>
      <c r="L83" s="520"/>
      <c r="M83" s="517"/>
      <c r="N83" s="554"/>
      <c r="O83" s="517"/>
      <c r="P83" s="555">
        <v>603.91999999999996</v>
      </c>
    </row>
    <row r="84" spans="1:16" x14ac:dyDescent="0.25">
      <c r="A84" s="540"/>
      <c r="B84" s="524"/>
      <c r="C84" s="1247" t="s">
        <v>1155</v>
      </c>
      <c r="D84" s="1247"/>
      <c r="E84" s="1247"/>
      <c r="F84" s="1247"/>
      <c r="G84" s="1247"/>
      <c r="H84" s="525"/>
      <c r="I84" s="526"/>
      <c r="J84" s="526"/>
      <c r="K84" s="526"/>
      <c r="L84" s="528"/>
      <c r="M84" s="526"/>
      <c r="N84" s="528"/>
      <c r="O84" s="526"/>
      <c r="P84" s="573">
        <v>492.04</v>
      </c>
    </row>
    <row r="85" spans="1:16" x14ac:dyDescent="0.25">
      <c r="A85" s="540"/>
      <c r="B85" s="524" t="s">
        <v>1156</v>
      </c>
      <c r="C85" s="1247" t="s">
        <v>1157</v>
      </c>
      <c r="D85" s="1247"/>
      <c r="E85" s="1247"/>
      <c r="F85" s="1247"/>
      <c r="G85" s="1247"/>
      <c r="H85" s="525" t="s">
        <v>1158</v>
      </c>
      <c r="I85" s="543">
        <v>92</v>
      </c>
      <c r="J85" s="526"/>
      <c r="K85" s="543">
        <v>92</v>
      </c>
      <c r="L85" s="528"/>
      <c r="M85" s="526"/>
      <c r="N85" s="528"/>
      <c r="O85" s="526"/>
      <c r="P85" s="573">
        <v>452.68</v>
      </c>
    </row>
    <row r="86" spans="1:16" x14ac:dyDescent="0.25">
      <c r="A86" s="540"/>
      <c r="B86" s="524" t="s">
        <v>1159</v>
      </c>
      <c r="C86" s="1247" t="s">
        <v>1160</v>
      </c>
      <c r="D86" s="1247"/>
      <c r="E86" s="1247"/>
      <c r="F86" s="1247"/>
      <c r="G86" s="1247"/>
      <c r="H86" s="525" t="s">
        <v>1158</v>
      </c>
      <c r="I86" s="543">
        <v>46</v>
      </c>
      <c r="J86" s="526"/>
      <c r="K86" s="543">
        <v>46</v>
      </c>
      <c r="L86" s="528"/>
      <c r="M86" s="526"/>
      <c r="N86" s="528"/>
      <c r="O86" s="526"/>
      <c r="P86" s="573">
        <v>226.34</v>
      </c>
    </row>
    <row r="87" spans="1:16" x14ac:dyDescent="0.25">
      <c r="A87" s="556"/>
      <c r="B87" s="557"/>
      <c r="C87" s="1248" t="s">
        <v>1161</v>
      </c>
      <c r="D87" s="1248"/>
      <c r="E87" s="1248"/>
      <c r="F87" s="1248"/>
      <c r="G87" s="1248"/>
      <c r="H87" s="516"/>
      <c r="I87" s="517"/>
      <c r="J87" s="517"/>
      <c r="K87" s="517"/>
      <c r="L87" s="520"/>
      <c r="M87" s="517"/>
      <c r="N87" s="554">
        <v>11663.09</v>
      </c>
      <c r="O87" s="517"/>
      <c r="P87" s="555">
        <v>1282.94</v>
      </c>
    </row>
    <row r="88" spans="1:16" x14ac:dyDescent="0.25">
      <c r="A88" s="558"/>
      <c r="B88" s="559"/>
      <c r="C88" s="559"/>
      <c r="D88" s="559"/>
      <c r="E88" s="559"/>
      <c r="F88" s="559"/>
      <c r="G88" s="559"/>
      <c r="H88" s="560"/>
      <c r="I88" s="561"/>
      <c r="J88" s="561"/>
      <c r="K88" s="561"/>
      <c r="L88" s="562"/>
      <c r="M88" s="561"/>
      <c r="N88" s="562"/>
      <c r="O88" s="561"/>
      <c r="P88" s="563"/>
    </row>
    <row r="89" spans="1:16" x14ac:dyDescent="0.25">
      <c r="A89" s="1251" t="s">
        <v>2091</v>
      </c>
      <c r="B89" s="1252"/>
      <c r="C89" s="1252"/>
      <c r="D89" s="1252"/>
      <c r="E89" s="1252"/>
      <c r="F89" s="1252"/>
      <c r="G89" s="1252"/>
      <c r="H89" s="1252"/>
      <c r="I89" s="1252"/>
      <c r="J89" s="1252"/>
      <c r="K89" s="1252"/>
      <c r="L89" s="1252"/>
      <c r="M89" s="1252"/>
      <c r="N89" s="1252"/>
      <c r="O89" s="1252"/>
      <c r="P89" s="1253"/>
    </row>
    <row r="90" spans="1:16" x14ac:dyDescent="0.25">
      <c r="A90" s="514" t="s">
        <v>41</v>
      </c>
      <c r="B90" s="515" t="s">
        <v>1987</v>
      </c>
      <c r="C90" s="1249" t="s">
        <v>1988</v>
      </c>
      <c r="D90" s="1249"/>
      <c r="E90" s="1249"/>
      <c r="F90" s="1249"/>
      <c r="G90" s="1249"/>
      <c r="H90" s="516" t="s">
        <v>1390</v>
      </c>
      <c r="I90" s="517">
        <v>0.1</v>
      </c>
      <c r="J90" s="518">
        <v>1</v>
      </c>
      <c r="K90" s="571">
        <v>0.1</v>
      </c>
      <c r="L90" s="520"/>
      <c r="M90" s="517"/>
      <c r="N90" s="521"/>
      <c r="O90" s="517"/>
      <c r="P90" s="522"/>
    </row>
    <row r="91" spans="1:16" x14ac:dyDescent="0.25">
      <c r="A91" s="523"/>
      <c r="B91" s="524" t="s">
        <v>23</v>
      </c>
      <c r="C91" s="1247" t="s">
        <v>1203</v>
      </c>
      <c r="D91" s="1247"/>
      <c r="E91" s="1247"/>
      <c r="F91" s="1247"/>
      <c r="G91" s="1247"/>
      <c r="H91" s="525" t="s">
        <v>1148</v>
      </c>
      <c r="I91" s="526"/>
      <c r="J91" s="526"/>
      <c r="K91" s="531">
        <v>13.5</v>
      </c>
      <c r="L91" s="528"/>
      <c r="M91" s="526"/>
      <c r="N91" s="528"/>
      <c r="O91" s="526"/>
      <c r="P91" s="529">
        <v>3573.05</v>
      </c>
    </row>
    <row r="92" spans="1:16" x14ac:dyDescent="0.25">
      <c r="A92" s="530"/>
      <c r="B92" s="524" t="s">
        <v>1989</v>
      </c>
      <c r="C92" s="1247" t="s">
        <v>1990</v>
      </c>
      <c r="D92" s="1247"/>
      <c r="E92" s="1247"/>
      <c r="F92" s="1247"/>
      <c r="G92" s="1247"/>
      <c r="H92" s="525" t="s">
        <v>1148</v>
      </c>
      <c r="I92" s="543">
        <v>135</v>
      </c>
      <c r="J92" s="526"/>
      <c r="K92" s="531">
        <v>13.5</v>
      </c>
      <c r="L92" s="532"/>
      <c r="M92" s="533"/>
      <c r="N92" s="534">
        <v>264.67</v>
      </c>
      <c r="O92" s="526"/>
      <c r="P92" s="529">
        <v>3573.05</v>
      </c>
    </row>
    <row r="93" spans="1:16" x14ac:dyDescent="0.25">
      <c r="A93" s="523"/>
      <c r="B93" s="524" t="s">
        <v>28</v>
      </c>
      <c r="C93" s="1247" t="s">
        <v>132</v>
      </c>
      <c r="D93" s="1247"/>
      <c r="E93" s="1247"/>
      <c r="F93" s="1247"/>
      <c r="G93" s="1247"/>
      <c r="H93" s="525"/>
      <c r="I93" s="526"/>
      <c r="J93" s="526"/>
      <c r="K93" s="526"/>
      <c r="L93" s="528"/>
      <c r="M93" s="526"/>
      <c r="N93" s="528"/>
      <c r="O93" s="526"/>
      <c r="P93" s="529">
        <v>1658.2</v>
      </c>
    </row>
    <row r="94" spans="1:16" x14ac:dyDescent="0.25">
      <c r="A94" s="523"/>
      <c r="B94" s="524"/>
      <c r="C94" s="1247" t="s">
        <v>1147</v>
      </c>
      <c r="D94" s="1247"/>
      <c r="E94" s="1247"/>
      <c r="F94" s="1247"/>
      <c r="G94" s="1247"/>
      <c r="H94" s="525" t="s">
        <v>1148</v>
      </c>
      <c r="I94" s="526"/>
      <c r="J94" s="526"/>
      <c r="K94" s="527">
        <v>1.8120000000000001</v>
      </c>
      <c r="L94" s="528"/>
      <c r="M94" s="526"/>
      <c r="N94" s="528"/>
      <c r="O94" s="526"/>
      <c r="P94" s="573">
        <v>790.64</v>
      </c>
    </row>
    <row r="95" spans="1:16" x14ac:dyDescent="0.25">
      <c r="A95" s="530"/>
      <c r="B95" s="524" t="s">
        <v>1991</v>
      </c>
      <c r="C95" s="1247" t="s">
        <v>1992</v>
      </c>
      <c r="D95" s="1247"/>
      <c r="E95" s="1247"/>
      <c r="F95" s="1247"/>
      <c r="G95" s="1247"/>
      <c r="H95" s="525" t="s">
        <v>1151</v>
      </c>
      <c r="I95" s="543">
        <v>18</v>
      </c>
      <c r="J95" s="526"/>
      <c r="K95" s="531">
        <v>1.8</v>
      </c>
      <c r="L95" s="532"/>
      <c r="M95" s="533"/>
      <c r="N95" s="534">
        <v>913.67</v>
      </c>
      <c r="O95" s="526"/>
      <c r="P95" s="529">
        <v>1644.61</v>
      </c>
    </row>
    <row r="96" spans="1:16" x14ac:dyDescent="0.25">
      <c r="A96" s="540"/>
      <c r="B96" s="524" t="s">
        <v>1152</v>
      </c>
      <c r="C96" s="1247" t="s">
        <v>1153</v>
      </c>
      <c r="D96" s="1247"/>
      <c r="E96" s="1247"/>
      <c r="F96" s="1247"/>
      <c r="G96" s="1247"/>
      <c r="H96" s="525" t="s">
        <v>1148</v>
      </c>
      <c r="I96" s="543">
        <v>18</v>
      </c>
      <c r="J96" s="526"/>
      <c r="K96" s="531">
        <v>1.8</v>
      </c>
      <c r="L96" s="528"/>
      <c r="M96" s="526"/>
      <c r="N96" s="541">
        <v>437.08</v>
      </c>
      <c r="O96" s="526"/>
      <c r="P96" s="573">
        <v>786.74</v>
      </c>
    </row>
    <row r="97" spans="1:16" x14ac:dyDescent="0.25">
      <c r="A97" s="530"/>
      <c r="B97" s="524" t="s">
        <v>1993</v>
      </c>
      <c r="C97" s="1247" t="s">
        <v>1994</v>
      </c>
      <c r="D97" s="1247"/>
      <c r="E97" s="1247"/>
      <c r="F97" s="1247"/>
      <c r="G97" s="1247"/>
      <c r="H97" s="525" t="s">
        <v>1151</v>
      </c>
      <c r="I97" s="536">
        <v>5.93</v>
      </c>
      <c r="J97" s="526"/>
      <c r="K97" s="527">
        <v>0.59299999999999997</v>
      </c>
      <c r="L97" s="538">
        <v>8.5399999999999991</v>
      </c>
      <c r="M97" s="539">
        <v>1.28</v>
      </c>
      <c r="N97" s="534">
        <v>10.93</v>
      </c>
      <c r="O97" s="526"/>
      <c r="P97" s="529">
        <v>6.48</v>
      </c>
    </row>
    <row r="98" spans="1:16" x14ac:dyDescent="0.25">
      <c r="A98" s="530"/>
      <c r="B98" s="524" t="s">
        <v>1445</v>
      </c>
      <c r="C98" s="1247" t="s">
        <v>1446</v>
      </c>
      <c r="D98" s="1247"/>
      <c r="E98" s="1247"/>
      <c r="F98" s="1247"/>
      <c r="G98" s="1247"/>
      <c r="H98" s="525" t="s">
        <v>1151</v>
      </c>
      <c r="I98" s="536">
        <v>0.12</v>
      </c>
      <c r="J98" s="526"/>
      <c r="K98" s="527">
        <v>1.2E-2</v>
      </c>
      <c r="L98" s="538">
        <v>477.92</v>
      </c>
      <c r="M98" s="539">
        <v>1.24</v>
      </c>
      <c r="N98" s="534">
        <v>592.62</v>
      </c>
      <c r="O98" s="526"/>
      <c r="P98" s="529">
        <v>7.11</v>
      </c>
    </row>
    <row r="99" spans="1:16" x14ac:dyDescent="0.25">
      <c r="A99" s="540"/>
      <c r="B99" s="524" t="s">
        <v>1208</v>
      </c>
      <c r="C99" s="1247" t="s">
        <v>1209</v>
      </c>
      <c r="D99" s="1247"/>
      <c r="E99" s="1247"/>
      <c r="F99" s="1247"/>
      <c r="G99" s="1247"/>
      <c r="H99" s="525" t="s">
        <v>1148</v>
      </c>
      <c r="I99" s="536">
        <v>0.12</v>
      </c>
      <c r="J99" s="526"/>
      <c r="K99" s="527">
        <v>1.2E-2</v>
      </c>
      <c r="L99" s="528"/>
      <c r="M99" s="526"/>
      <c r="N99" s="541">
        <v>325.38</v>
      </c>
      <c r="O99" s="526"/>
      <c r="P99" s="573">
        <v>3.9</v>
      </c>
    </row>
    <row r="100" spans="1:16" x14ac:dyDescent="0.25">
      <c r="A100" s="523"/>
      <c r="B100" s="524" t="s">
        <v>36</v>
      </c>
      <c r="C100" s="1247" t="s">
        <v>134</v>
      </c>
      <c r="D100" s="1247"/>
      <c r="E100" s="1247"/>
      <c r="F100" s="1247"/>
      <c r="G100" s="1247"/>
      <c r="H100" s="525"/>
      <c r="I100" s="526"/>
      <c r="J100" s="526"/>
      <c r="K100" s="526"/>
      <c r="L100" s="528"/>
      <c r="M100" s="526"/>
      <c r="N100" s="528"/>
      <c r="O100" s="526"/>
      <c r="P100" s="573">
        <v>370.5</v>
      </c>
    </row>
    <row r="101" spans="1:16" x14ac:dyDescent="0.25">
      <c r="A101" s="530"/>
      <c r="B101" s="524" t="s">
        <v>1210</v>
      </c>
      <c r="C101" s="1247" t="s">
        <v>1211</v>
      </c>
      <c r="D101" s="1247"/>
      <c r="E101" s="1247"/>
      <c r="F101" s="1247"/>
      <c r="G101" s="1247"/>
      <c r="H101" s="525" t="s">
        <v>1212</v>
      </c>
      <c r="I101" s="536">
        <v>1.75</v>
      </c>
      <c r="J101" s="526"/>
      <c r="K101" s="527">
        <v>0.17499999999999999</v>
      </c>
      <c r="L101" s="538">
        <v>35.71</v>
      </c>
      <c r="M101" s="539">
        <v>0.28000000000000003</v>
      </c>
      <c r="N101" s="534">
        <v>10</v>
      </c>
      <c r="O101" s="526"/>
      <c r="P101" s="529">
        <v>1.75</v>
      </c>
    </row>
    <row r="102" spans="1:16" x14ac:dyDescent="0.25">
      <c r="A102" s="530"/>
      <c r="B102" s="524" t="s">
        <v>1995</v>
      </c>
      <c r="C102" s="1247" t="s">
        <v>1996</v>
      </c>
      <c r="D102" s="1247"/>
      <c r="E102" s="1247"/>
      <c r="F102" s="1247"/>
      <c r="G102" s="1247"/>
      <c r="H102" s="525" t="s">
        <v>1554</v>
      </c>
      <c r="I102" s="543">
        <v>250</v>
      </c>
      <c r="J102" s="526"/>
      <c r="K102" s="543">
        <v>25</v>
      </c>
      <c r="L102" s="538">
        <v>12.83</v>
      </c>
      <c r="M102" s="539">
        <v>1.1499999999999999</v>
      </c>
      <c r="N102" s="534">
        <v>14.75</v>
      </c>
      <c r="O102" s="526"/>
      <c r="P102" s="529">
        <v>368.75</v>
      </c>
    </row>
    <row r="103" spans="1:16" x14ac:dyDescent="0.25">
      <c r="A103" s="544" t="s">
        <v>1239</v>
      </c>
      <c r="B103" s="545" t="s">
        <v>1997</v>
      </c>
      <c r="C103" s="1250" t="s">
        <v>1998</v>
      </c>
      <c r="D103" s="1250"/>
      <c r="E103" s="1250"/>
      <c r="F103" s="1250"/>
      <c r="G103" s="1250"/>
      <c r="H103" s="546" t="s">
        <v>1212</v>
      </c>
      <c r="I103" s="547">
        <v>102</v>
      </c>
      <c r="J103" s="548"/>
      <c r="K103" s="566">
        <v>10.199999999999999</v>
      </c>
      <c r="L103" s="550"/>
      <c r="M103" s="548"/>
      <c r="N103" s="550"/>
      <c r="O103" s="548"/>
      <c r="P103" s="551"/>
    </row>
    <row r="104" spans="1:16" x14ac:dyDescent="0.25">
      <c r="A104" s="552"/>
      <c r="B104" s="553"/>
      <c r="C104" s="1248" t="s">
        <v>1154</v>
      </c>
      <c r="D104" s="1248"/>
      <c r="E104" s="1248"/>
      <c r="F104" s="1248"/>
      <c r="G104" s="1248"/>
      <c r="H104" s="516"/>
      <c r="I104" s="517"/>
      <c r="J104" s="517"/>
      <c r="K104" s="517"/>
      <c r="L104" s="520"/>
      <c r="M104" s="517"/>
      <c r="N104" s="554"/>
      <c r="O104" s="517"/>
      <c r="P104" s="555">
        <v>6392.39</v>
      </c>
    </row>
    <row r="105" spans="1:16" x14ac:dyDescent="0.25">
      <c r="A105" s="540"/>
      <c r="B105" s="524"/>
      <c r="C105" s="1247" t="s">
        <v>1155</v>
      </c>
      <c r="D105" s="1247"/>
      <c r="E105" s="1247"/>
      <c r="F105" s="1247"/>
      <c r="G105" s="1247"/>
      <c r="H105" s="525"/>
      <c r="I105" s="526"/>
      <c r="J105" s="526"/>
      <c r="K105" s="526"/>
      <c r="L105" s="528"/>
      <c r="M105" s="526"/>
      <c r="N105" s="528"/>
      <c r="O105" s="526"/>
      <c r="P105" s="529">
        <v>4363.6899999999996</v>
      </c>
    </row>
    <row r="106" spans="1:16" x14ac:dyDescent="0.25">
      <c r="A106" s="540"/>
      <c r="B106" s="524" t="s">
        <v>1999</v>
      </c>
      <c r="C106" s="1247" t="s">
        <v>2000</v>
      </c>
      <c r="D106" s="1247"/>
      <c r="E106" s="1247"/>
      <c r="F106" s="1247"/>
      <c r="G106" s="1247"/>
      <c r="H106" s="525" t="s">
        <v>1158</v>
      </c>
      <c r="I106" s="543">
        <v>102</v>
      </c>
      <c r="J106" s="526"/>
      <c r="K106" s="543">
        <v>102</v>
      </c>
      <c r="L106" s="528"/>
      <c r="M106" s="526"/>
      <c r="N106" s="528"/>
      <c r="O106" s="526"/>
      <c r="P106" s="529">
        <v>4450.96</v>
      </c>
    </row>
    <row r="107" spans="1:16" x14ac:dyDescent="0.25">
      <c r="A107" s="540"/>
      <c r="B107" s="524" t="s">
        <v>2001</v>
      </c>
      <c r="C107" s="1247" t="s">
        <v>2002</v>
      </c>
      <c r="D107" s="1247"/>
      <c r="E107" s="1247"/>
      <c r="F107" s="1247"/>
      <c r="G107" s="1247"/>
      <c r="H107" s="525" t="s">
        <v>1158</v>
      </c>
      <c r="I107" s="543">
        <v>58</v>
      </c>
      <c r="J107" s="526"/>
      <c r="K107" s="543">
        <v>58</v>
      </c>
      <c r="L107" s="528"/>
      <c r="M107" s="526"/>
      <c r="N107" s="528"/>
      <c r="O107" s="526"/>
      <c r="P107" s="529">
        <v>2530.94</v>
      </c>
    </row>
    <row r="108" spans="1:16" x14ac:dyDescent="0.25">
      <c r="A108" s="556"/>
      <c r="B108" s="557"/>
      <c r="C108" s="1248" t="s">
        <v>1161</v>
      </c>
      <c r="D108" s="1248"/>
      <c r="E108" s="1248"/>
      <c r="F108" s="1248"/>
      <c r="G108" s="1248"/>
      <c r="H108" s="516"/>
      <c r="I108" s="517"/>
      <c r="J108" s="517"/>
      <c r="K108" s="517"/>
      <c r="L108" s="520"/>
      <c r="M108" s="517"/>
      <c r="N108" s="554">
        <v>133742.9</v>
      </c>
      <c r="O108" s="517"/>
      <c r="P108" s="555">
        <v>13374.29</v>
      </c>
    </row>
    <row r="109" spans="1:16" x14ac:dyDescent="0.25">
      <c r="A109" s="558"/>
      <c r="B109" s="559"/>
      <c r="C109" s="559"/>
      <c r="D109" s="559"/>
      <c r="E109" s="559"/>
      <c r="F109" s="559"/>
      <c r="G109" s="559"/>
      <c r="H109" s="560"/>
      <c r="I109" s="561"/>
      <c r="J109" s="561"/>
      <c r="K109" s="561"/>
      <c r="L109" s="562"/>
      <c r="M109" s="561"/>
      <c r="N109" s="562"/>
      <c r="O109" s="561"/>
      <c r="P109" s="563"/>
    </row>
    <row r="110" spans="1:16" x14ac:dyDescent="0.25">
      <c r="A110" s="514" t="s">
        <v>44</v>
      </c>
      <c r="B110" s="515" t="s">
        <v>2003</v>
      </c>
      <c r="C110" s="1249" t="s">
        <v>2004</v>
      </c>
      <c r="D110" s="1249"/>
      <c r="E110" s="1249"/>
      <c r="F110" s="1249"/>
      <c r="G110" s="1249"/>
      <c r="H110" s="516" t="s">
        <v>1212</v>
      </c>
      <c r="I110" s="517">
        <v>10.199999999999999</v>
      </c>
      <c r="J110" s="518">
        <v>1</v>
      </c>
      <c r="K110" s="571">
        <v>10.199999999999999</v>
      </c>
      <c r="L110" s="554">
        <v>4470.66</v>
      </c>
      <c r="M110" s="570">
        <v>1.24</v>
      </c>
      <c r="N110" s="564">
        <v>5543.62</v>
      </c>
      <c r="O110" s="517"/>
      <c r="P110" s="555">
        <v>56544.92</v>
      </c>
    </row>
    <row r="111" spans="1:16" x14ac:dyDescent="0.25">
      <c r="A111" s="556"/>
      <c r="B111" s="557"/>
      <c r="C111" s="1248" t="s">
        <v>1161</v>
      </c>
      <c r="D111" s="1248"/>
      <c r="E111" s="1248"/>
      <c r="F111" s="1248"/>
      <c r="G111" s="1248"/>
      <c r="H111" s="516"/>
      <c r="I111" s="517"/>
      <c r="J111" s="517"/>
      <c r="K111" s="517"/>
      <c r="L111" s="520"/>
      <c r="M111" s="517"/>
      <c r="N111" s="520"/>
      <c r="O111" s="517"/>
      <c r="P111" s="555">
        <v>56544.92</v>
      </c>
    </row>
    <row r="112" spans="1:16" x14ac:dyDescent="0.25">
      <c r="A112" s="558"/>
      <c r="B112" s="559"/>
      <c r="C112" s="559"/>
      <c r="D112" s="559"/>
      <c r="E112" s="559"/>
      <c r="F112" s="559"/>
      <c r="G112" s="559"/>
      <c r="H112" s="560"/>
      <c r="I112" s="561"/>
      <c r="J112" s="561"/>
      <c r="K112" s="561"/>
      <c r="L112" s="562"/>
      <c r="M112" s="561"/>
      <c r="N112" s="562"/>
      <c r="O112" s="561"/>
      <c r="P112" s="563"/>
    </row>
    <row r="113" spans="1:16" x14ac:dyDescent="0.25">
      <c r="A113" s="514" t="s">
        <v>49</v>
      </c>
      <c r="B113" s="515" t="s">
        <v>2033</v>
      </c>
      <c r="C113" s="1249" t="s">
        <v>2034</v>
      </c>
      <c r="D113" s="1249"/>
      <c r="E113" s="1249"/>
      <c r="F113" s="1249"/>
      <c r="G113" s="1249"/>
      <c r="H113" s="516" t="s">
        <v>1390</v>
      </c>
      <c r="I113" s="517">
        <v>0.3</v>
      </c>
      <c r="J113" s="518">
        <v>1</v>
      </c>
      <c r="K113" s="571">
        <v>0.3</v>
      </c>
      <c r="L113" s="520"/>
      <c r="M113" s="517"/>
      <c r="N113" s="521"/>
      <c r="O113" s="517"/>
      <c r="P113" s="522"/>
    </row>
    <row r="114" spans="1:16" x14ac:dyDescent="0.25">
      <c r="A114" s="523"/>
      <c r="B114" s="524" t="s">
        <v>23</v>
      </c>
      <c r="C114" s="1247" t="s">
        <v>1203</v>
      </c>
      <c r="D114" s="1247"/>
      <c r="E114" s="1247"/>
      <c r="F114" s="1247"/>
      <c r="G114" s="1247"/>
      <c r="H114" s="525" t="s">
        <v>1148</v>
      </c>
      <c r="I114" s="526"/>
      <c r="J114" s="526"/>
      <c r="K114" s="531">
        <v>53.7</v>
      </c>
      <c r="L114" s="528"/>
      <c r="M114" s="526"/>
      <c r="N114" s="528"/>
      <c r="O114" s="526"/>
      <c r="P114" s="529">
        <v>15517.15</v>
      </c>
    </row>
    <row r="115" spans="1:16" x14ac:dyDescent="0.25">
      <c r="A115" s="530"/>
      <c r="B115" s="524" t="s">
        <v>1482</v>
      </c>
      <c r="C115" s="1247" t="s">
        <v>1483</v>
      </c>
      <c r="D115" s="1247"/>
      <c r="E115" s="1247"/>
      <c r="F115" s="1247"/>
      <c r="G115" s="1247"/>
      <c r="H115" s="525" t="s">
        <v>1148</v>
      </c>
      <c r="I115" s="543">
        <v>179</v>
      </c>
      <c r="J115" s="526"/>
      <c r="K115" s="531">
        <v>53.7</v>
      </c>
      <c r="L115" s="532"/>
      <c r="M115" s="533"/>
      <c r="N115" s="534">
        <v>288.95999999999998</v>
      </c>
      <c r="O115" s="526"/>
      <c r="P115" s="529">
        <v>15517.15</v>
      </c>
    </row>
    <row r="116" spans="1:16" x14ac:dyDescent="0.25">
      <c r="A116" s="523"/>
      <c r="B116" s="524" t="s">
        <v>28</v>
      </c>
      <c r="C116" s="1247" t="s">
        <v>132</v>
      </c>
      <c r="D116" s="1247"/>
      <c r="E116" s="1247"/>
      <c r="F116" s="1247"/>
      <c r="G116" s="1247"/>
      <c r="H116" s="525"/>
      <c r="I116" s="526"/>
      <c r="J116" s="526"/>
      <c r="K116" s="526"/>
      <c r="L116" s="528"/>
      <c r="M116" s="526"/>
      <c r="N116" s="528"/>
      <c r="O116" s="526"/>
      <c r="P116" s="529">
        <v>7992.7</v>
      </c>
    </row>
    <row r="117" spans="1:16" x14ac:dyDescent="0.25">
      <c r="A117" s="523"/>
      <c r="B117" s="524"/>
      <c r="C117" s="1247" t="s">
        <v>1147</v>
      </c>
      <c r="D117" s="1247"/>
      <c r="E117" s="1247"/>
      <c r="F117" s="1247"/>
      <c r="G117" s="1247"/>
      <c r="H117" s="525" t="s">
        <v>1148</v>
      </c>
      <c r="I117" s="526"/>
      <c r="J117" s="526"/>
      <c r="K117" s="527">
        <v>8.5679999999999996</v>
      </c>
      <c r="L117" s="528"/>
      <c r="M117" s="526"/>
      <c r="N117" s="528"/>
      <c r="O117" s="526"/>
      <c r="P117" s="529">
        <v>3694.93</v>
      </c>
    </row>
    <row r="118" spans="1:16" x14ac:dyDescent="0.25">
      <c r="A118" s="530"/>
      <c r="B118" s="524" t="s">
        <v>1991</v>
      </c>
      <c r="C118" s="1247" t="s">
        <v>1992</v>
      </c>
      <c r="D118" s="1247"/>
      <c r="E118" s="1247"/>
      <c r="F118" s="1247"/>
      <c r="G118" s="1247"/>
      <c r="H118" s="525" t="s">
        <v>1151</v>
      </c>
      <c r="I118" s="536">
        <v>26.06</v>
      </c>
      <c r="J118" s="526"/>
      <c r="K118" s="527">
        <v>7.8179999999999996</v>
      </c>
      <c r="L118" s="532"/>
      <c r="M118" s="533"/>
      <c r="N118" s="534">
        <v>913.67</v>
      </c>
      <c r="O118" s="526"/>
      <c r="P118" s="529">
        <v>7143.07</v>
      </c>
    </row>
    <row r="119" spans="1:16" x14ac:dyDescent="0.25">
      <c r="A119" s="540"/>
      <c r="B119" s="524" t="s">
        <v>1152</v>
      </c>
      <c r="C119" s="1247" t="s">
        <v>1153</v>
      </c>
      <c r="D119" s="1247"/>
      <c r="E119" s="1247"/>
      <c r="F119" s="1247"/>
      <c r="G119" s="1247"/>
      <c r="H119" s="525" t="s">
        <v>1148</v>
      </c>
      <c r="I119" s="536">
        <v>26.06</v>
      </c>
      <c r="J119" s="526"/>
      <c r="K119" s="527">
        <v>7.8179999999999996</v>
      </c>
      <c r="L119" s="528"/>
      <c r="M119" s="526"/>
      <c r="N119" s="541">
        <v>437.08</v>
      </c>
      <c r="O119" s="526"/>
      <c r="P119" s="529">
        <v>3417.09</v>
      </c>
    </row>
    <row r="120" spans="1:16" x14ac:dyDescent="0.25">
      <c r="A120" s="530"/>
      <c r="B120" s="524" t="s">
        <v>1443</v>
      </c>
      <c r="C120" s="1247" t="s">
        <v>1444</v>
      </c>
      <c r="D120" s="1247"/>
      <c r="E120" s="1247"/>
      <c r="F120" s="1247"/>
      <c r="G120" s="1247"/>
      <c r="H120" s="525" t="s">
        <v>1151</v>
      </c>
      <c r="I120" s="531">
        <v>0.9</v>
      </c>
      <c r="J120" s="526"/>
      <c r="K120" s="536">
        <v>0.27</v>
      </c>
      <c r="L120" s="532"/>
      <c r="M120" s="533"/>
      <c r="N120" s="534">
        <v>1550.39</v>
      </c>
      <c r="O120" s="526"/>
      <c r="P120" s="529">
        <v>418.61</v>
      </c>
    </row>
    <row r="121" spans="1:16" x14ac:dyDescent="0.25">
      <c r="A121" s="540"/>
      <c r="B121" s="524" t="s">
        <v>1152</v>
      </c>
      <c r="C121" s="1247" t="s">
        <v>1153</v>
      </c>
      <c r="D121" s="1247"/>
      <c r="E121" s="1247"/>
      <c r="F121" s="1247"/>
      <c r="G121" s="1247"/>
      <c r="H121" s="525" t="s">
        <v>1148</v>
      </c>
      <c r="I121" s="531">
        <v>0.9</v>
      </c>
      <c r="J121" s="526"/>
      <c r="K121" s="536">
        <v>0.27</v>
      </c>
      <c r="L121" s="528"/>
      <c r="M121" s="526"/>
      <c r="N121" s="541">
        <v>437.08</v>
      </c>
      <c r="O121" s="526"/>
      <c r="P121" s="573">
        <v>118.01</v>
      </c>
    </row>
    <row r="122" spans="1:16" x14ac:dyDescent="0.25">
      <c r="A122" s="530"/>
      <c r="B122" s="524" t="s">
        <v>1287</v>
      </c>
      <c r="C122" s="1247" t="s">
        <v>1288</v>
      </c>
      <c r="D122" s="1247"/>
      <c r="E122" s="1247"/>
      <c r="F122" s="1247"/>
      <c r="G122" s="1247"/>
      <c r="H122" s="525" t="s">
        <v>1151</v>
      </c>
      <c r="I122" s="536">
        <v>0.25</v>
      </c>
      <c r="J122" s="526"/>
      <c r="K122" s="527">
        <v>7.4999999999999997E-2</v>
      </c>
      <c r="L122" s="532"/>
      <c r="M122" s="533"/>
      <c r="N122" s="534">
        <v>1610.79</v>
      </c>
      <c r="O122" s="526"/>
      <c r="P122" s="529">
        <v>120.81</v>
      </c>
    </row>
    <row r="123" spans="1:16" x14ac:dyDescent="0.25">
      <c r="A123" s="540"/>
      <c r="B123" s="524" t="s">
        <v>1191</v>
      </c>
      <c r="C123" s="1247" t="s">
        <v>1192</v>
      </c>
      <c r="D123" s="1247"/>
      <c r="E123" s="1247"/>
      <c r="F123" s="1247"/>
      <c r="G123" s="1247"/>
      <c r="H123" s="525" t="s">
        <v>1148</v>
      </c>
      <c r="I123" s="536">
        <v>0.25</v>
      </c>
      <c r="J123" s="526"/>
      <c r="K123" s="527">
        <v>7.4999999999999997E-2</v>
      </c>
      <c r="L123" s="528"/>
      <c r="M123" s="526"/>
      <c r="N123" s="541">
        <v>373.94</v>
      </c>
      <c r="O123" s="526"/>
      <c r="P123" s="573">
        <v>28.05</v>
      </c>
    </row>
    <row r="124" spans="1:16" x14ac:dyDescent="0.25">
      <c r="A124" s="530"/>
      <c r="B124" s="524" t="s">
        <v>2035</v>
      </c>
      <c r="C124" s="1247" t="s">
        <v>2036</v>
      </c>
      <c r="D124" s="1247"/>
      <c r="E124" s="1247"/>
      <c r="F124" s="1247"/>
      <c r="G124" s="1247"/>
      <c r="H124" s="525" t="s">
        <v>1151</v>
      </c>
      <c r="I124" s="543">
        <v>9</v>
      </c>
      <c r="J124" s="526"/>
      <c r="K124" s="531">
        <v>2.7</v>
      </c>
      <c r="L124" s="538">
        <v>10.37</v>
      </c>
      <c r="M124" s="539">
        <v>1.19</v>
      </c>
      <c r="N124" s="534">
        <v>12.34</v>
      </c>
      <c r="O124" s="526"/>
      <c r="P124" s="529">
        <v>33.32</v>
      </c>
    </row>
    <row r="125" spans="1:16" x14ac:dyDescent="0.25">
      <c r="A125" s="530"/>
      <c r="B125" s="524" t="s">
        <v>1445</v>
      </c>
      <c r="C125" s="1247" t="s">
        <v>1446</v>
      </c>
      <c r="D125" s="1247"/>
      <c r="E125" s="1247"/>
      <c r="F125" s="1247"/>
      <c r="G125" s="1247"/>
      <c r="H125" s="525" t="s">
        <v>1151</v>
      </c>
      <c r="I125" s="536">
        <v>1.35</v>
      </c>
      <c r="J125" s="526"/>
      <c r="K125" s="527">
        <v>0.40500000000000003</v>
      </c>
      <c r="L125" s="538">
        <v>477.92</v>
      </c>
      <c r="M125" s="539">
        <v>1.24</v>
      </c>
      <c r="N125" s="534">
        <v>592.62</v>
      </c>
      <c r="O125" s="526"/>
      <c r="P125" s="529">
        <v>240.01</v>
      </c>
    </row>
    <row r="126" spans="1:16" x14ac:dyDescent="0.25">
      <c r="A126" s="540"/>
      <c r="B126" s="524" t="s">
        <v>1208</v>
      </c>
      <c r="C126" s="1247" t="s">
        <v>1209</v>
      </c>
      <c r="D126" s="1247"/>
      <c r="E126" s="1247"/>
      <c r="F126" s="1247"/>
      <c r="G126" s="1247"/>
      <c r="H126" s="525" t="s">
        <v>1148</v>
      </c>
      <c r="I126" s="536">
        <v>1.35</v>
      </c>
      <c r="J126" s="526"/>
      <c r="K126" s="527">
        <v>0.40500000000000003</v>
      </c>
      <c r="L126" s="528"/>
      <c r="M126" s="526"/>
      <c r="N126" s="541">
        <v>325.38</v>
      </c>
      <c r="O126" s="526"/>
      <c r="P126" s="573">
        <v>131.78</v>
      </c>
    </row>
    <row r="127" spans="1:16" x14ac:dyDescent="0.25">
      <c r="A127" s="530"/>
      <c r="B127" s="524" t="s">
        <v>2037</v>
      </c>
      <c r="C127" s="1247" t="s">
        <v>2038</v>
      </c>
      <c r="D127" s="1247"/>
      <c r="E127" s="1247"/>
      <c r="F127" s="1247"/>
      <c r="G127" s="1247"/>
      <c r="H127" s="525" t="s">
        <v>1151</v>
      </c>
      <c r="I127" s="531">
        <v>4.3</v>
      </c>
      <c r="J127" s="526"/>
      <c r="K127" s="536">
        <v>1.29</v>
      </c>
      <c r="L127" s="532"/>
      <c r="M127" s="533"/>
      <c r="N127" s="534">
        <v>28.59</v>
      </c>
      <c r="O127" s="526"/>
      <c r="P127" s="529">
        <v>36.880000000000003</v>
      </c>
    </row>
    <row r="128" spans="1:16" x14ac:dyDescent="0.25">
      <c r="A128" s="523"/>
      <c r="B128" s="524" t="s">
        <v>36</v>
      </c>
      <c r="C128" s="1247" t="s">
        <v>134</v>
      </c>
      <c r="D128" s="1247"/>
      <c r="E128" s="1247"/>
      <c r="F128" s="1247"/>
      <c r="G128" s="1247"/>
      <c r="H128" s="525"/>
      <c r="I128" s="526"/>
      <c r="J128" s="526"/>
      <c r="K128" s="526"/>
      <c r="L128" s="528"/>
      <c r="M128" s="526"/>
      <c r="N128" s="528"/>
      <c r="O128" s="526"/>
      <c r="P128" s="573">
        <v>767.97</v>
      </c>
    </row>
    <row r="129" spans="1:16" x14ac:dyDescent="0.25">
      <c r="A129" s="530"/>
      <c r="B129" s="524" t="s">
        <v>1210</v>
      </c>
      <c r="C129" s="1247" t="s">
        <v>1211</v>
      </c>
      <c r="D129" s="1247"/>
      <c r="E129" s="1247"/>
      <c r="F129" s="1247"/>
      <c r="G129" s="1247"/>
      <c r="H129" s="525" t="s">
        <v>1212</v>
      </c>
      <c r="I129" s="536">
        <v>0.73</v>
      </c>
      <c r="J129" s="526"/>
      <c r="K129" s="527">
        <v>0.219</v>
      </c>
      <c r="L129" s="538">
        <v>35.71</v>
      </c>
      <c r="M129" s="539">
        <v>0.28000000000000003</v>
      </c>
      <c r="N129" s="534">
        <v>10</v>
      </c>
      <c r="O129" s="526"/>
      <c r="P129" s="529">
        <v>2.19</v>
      </c>
    </row>
    <row r="130" spans="1:16" x14ac:dyDescent="0.25">
      <c r="A130" s="530"/>
      <c r="B130" s="524" t="s">
        <v>1494</v>
      </c>
      <c r="C130" s="1247" t="s">
        <v>1495</v>
      </c>
      <c r="D130" s="1247"/>
      <c r="E130" s="1247"/>
      <c r="F130" s="1247"/>
      <c r="G130" s="1247"/>
      <c r="H130" s="525" t="s">
        <v>1496</v>
      </c>
      <c r="I130" s="536">
        <v>0.24</v>
      </c>
      <c r="J130" s="526"/>
      <c r="K130" s="527">
        <v>7.1999999999999995E-2</v>
      </c>
      <c r="L130" s="532"/>
      <c r="M130" s="533"/>
      <c r="N130" s="534">
        <v>6.1</v>
      </c>
      <c r="O130" s="526"/>
      <c r="P130" s="529">
        <v>0.44</v>
      </c>
    </row>
    <row r="131" spans="1:16" x14ac:dyDescent="0.25">
      <c r="A131" s="530"/>
      <c r="B131" s="524" t="s">
        <v>1995</v>
      </c>
      <c r="C131" s="1247" t="s">
        <v>1996</v>
      </c>
      <c r="D131" s="1247"/>
      <c r="E131" s="1247"/>
      <c r="F131" s="1247"/>
      <c r="G131" s="1247"/>
      <c r="H131" s="525" t="s">
        <v>1554</v>
      </c>
      <c r="I131" s="543">
        <v>30</v>
      </c>
      <c r="J131" s="526"/>
      <c r="K131" s="543">
        <v>9</v>
      </c>
      <c r="L131" s="538">
        <v>12.83</v>
      </c>
      <c r="M131" s="539">
        <v>1.1499999999999999</v>
      </c>
      <c r="N131" s="534">
        <v>14.75</v>
      </c>
      <c r="O131" s="526"/>
      <c r="P131" s="529">
        <v>132.75</v>
      </c>
    </row>
    <row r="132" spans="1:16" x14ac:dyDescent="0.25">
      <c r="A132" s="530"/>
      <c r="B132" s="524" t="s">
        <v>2039</v>
      </c>
      <c r="C132" s="1247" t="s">
        <v>2040</v>
      </c>
      <c r="D132" s="1247"/>
      <c r="E132" s="1247"/>
      <c r="F132" s="1247"/>
      <c r="G132" s="1247"/>
      <c r="H132" s="525" t="s">
        <v>1244</v>
      </c>
      <c r="I132" s="543">
        <v>5</v>
      </c>
      <c r="J132" s="526"/>
      <c r="K132" s="531">
        <v>1.5</v>
      </c>
      <c r="L132" s="538">
        <v>155.63</v>
      </c>
      <c r="M132" s="539">
        <v>1.05</v>
      </c>
      <c r="N132" s="534">
        <v>163.41</v>
      </c>
      <c r="O132" s="526"/>
      <c r="P132" s="529">
        <v>245.12</v>
      </c>
    </row>
    <row r="133" spans="1:16" x14ac:dyDescent="0.25">
      <c r="A133" s="530"/>
      <c r="B133" s="524" t="s">
        <v>1447</v>
      </c>
      <c r="C133" s="1247" t="s">
        <v>1448</v>
      </c>
      <c r="D133" s="1247"/>
      <c r="E133" s="1247"/>
      <c r="F133" s="1247"/>
      <c r="G133" s="1247"/>
      <c r="H133" s="525" t="s">
        <v>1164</v>
      </c>
      <c r="I133" s="527">
        <v>2E-3</v>
      </c>
      <c r="J133" s="526"/>
      <c r="K133" s="535">
        <v>5.9999999999999995E-4</v>
      </c>
      <c r="L133" s="542">
        <v>70296.2</v>
      </c>
      <c r="M133" s="539">
        <v>1.31</v>
      </c>
      <c r="N133" s="534">
        <v>92088.02</v>
      </c>
      <c r="O133" s="526"/>
      <c r="P133" s="529">
        <v>55.25</v>
      </c>
    </row>
    <row r="134" spans="1:16" x14ac:dyDescent="0.25">
      <c r="A134" s="530"/>
      <c r="B134" s="524" t="s">
        <v>2041</v>
      </c>
      <c r="C134" s="1247" t="s">
        <v>2042</v>
      </c>
      <c r="D134" s="1247"/>
      <c r="E134" s="1247"/>
      <c r="F134" s="1247"/>
      <c r="G134" s="1247"/>
      <c r="H134" s="525" t="s">
        <v>1164</v>
      </c>
      <c r="I134" s="536">
        <v>0.01</v>
      </c>
      <c r="J134" s="526"/>
      <c r="K134" s="527">
        <v>3.0000000000000001E-3</v>
      </c>
      <c r="L134" s="542">
        <v>5275.05</v>
      </c>
      <c r="M134" s="539">
        <v>1.27</v>
      </c>
      <c r="N134" s="534">
        <v>6699.31</v>
      </c>
      <c r="O134" s="526"/>
      <c r="P134" s="529">
        <v>20.100000000000001</v>
      </c>
    </row>
    <row r="135" spans="1:16" x14ac:dyDescent="0.25">
      <c r="A135" s="530"/>
      <c r="B135" s="524" t="s">
        <v>1506</v>
      </c>
      <c r="C135" s="1247" t="s">
        <v>1507</v>
      </c>
      <c r="D135" s="1247"/>
      <c r="E135" s="1247"/>
      <c r="F135" s="1247"/>
      <c r="G135" s="1247"/>
      <c r="H135" s="525" t="s">
        <v>1164</v>
      </c>
      <c r="I135" s="535">
        <v>1.0200000000000001E-2</v>
      </c>
      <c r="J135" s="526"/>
      <c r="K135" s="537">
        <v>3.0599999999999998E-3</v>
      </c>
      <c r="L135" s="542">
        <v>60258.2</v>
      </c>
      <c r="M135" s="539">
        <v>1.1299999999999999</v>
      </c>
      <c r="N135" s="534">
        <v>68091.77</v>
      </c>
      <c r="O135" s="526"/>
      <c r="P135" s="529">
        <v>208.36</v>
      </c>
    </row>
    <row r="136" spans="1:16" x14ac:dyDescent="0.25">
      <c r="A136" s="530"/>
      <c r="B136" s="524" t="s">
        <v>2043</v>
      </c>
      <c r="C136" s="1247" t="s">
        <v>2044</v>
      </c>
      <c r="D136" s="1247"/>
      <c r="E136" s="1247"/>
      <c r="F136" s="1247"/>
      <c r="G136" s="1247"/>
      <c r="H136" s="525" t="s">
        <v>1212</v>
      </c>
      <c r="I136" s="536">
        <v>0.04</v>
      </c>
      <c r="J136" s="526"/>
      <c r="K136" s="527">
        <v>1.2E-2</v>
      </c>
      <c r="L136" s="542">
        <v>5764.42</v>
      </c>
      <c r="M136" s="575">
        <v>1.5</v>
      </c>
      <c r="N136" s="534">
        <v>8646.6299999999992</v>
      </c>
      <c r="O136" s="526"/>
      <c r="P136" s="529">
        <v>103.76</v>
      </c>
    </row>
    <row r="137" spans="1:16" x14ac:dyDescent="0.25">
      <c r="A137" s="544" t="s">
        <v>1239</v>
      </c>
      <c r="B137" s="545" t="s">
        <v>1997</v>
      </c>
      <c r="C137" s="1250" t="s">
        <v>1998</v>
      </c>
      <c r="D137" s="1250"/>
      <c r="E137" s="1250"/>
      <c r="F137" s="1250"/>
      <c r="G137" s="1250"/>
      <c r="H137" s="546" t="s">
        <v>1212</v>
      </c>
      <c r="I137" s="566">
        <v>101.5</v>
      </c>
      <c r="J137" s="548"/>
      <c r="K137" s="589">
        <v>30.45</v>
      </c>
      <c r="L137" s="550"/>
      <c r="M137" s="548"/>
      <c r="N137" s="550"/>
      <c r="O137" s="548"/>
      <c r="P137" s="551"/>
    </row>
    <row r="138" spans="1:16" x14ac:dyDescent="0.25">
      <c r="A138" s="544" t="s">
        <v>1239</v>
      </c>
      <c r="B138" s="545" t="s">
        <v>2045</v>
      </c>
      <c r="C138" s="1250" t="s">
        <v>2046</v>
      </c>
      <c r="D138" s="1250"/>
      <c r="E138" s="1250"/>
      <c r="F138" s="1250"/>
      <c r="G138" s="1250"/>
      <c r="H138" s="546" t="s">
        <v>1164</v>
      </c>
      <c r="I138" s="566">
        <v>8.1</v>
      </c>
      <c r="J138" s="548"/>
      <c r="K138" s="589">
        <v>2.4300000000000002</v>
      </c>
      <c r="L138" s="550"/>
      <c r="M138" s="548"/>
      <c r="N138" s="550"/>
      <c r="O138" s="548"/>
      <c r="P138" s="551"/>
    </row>
    <row r="139" spans="1:16" x14ac:dyDescent="0.25">
      <c r="A139" s="544" t="s">
        <v>1239</v>
      </c>
      <c r="B139" s="545" t="s">
        <v>2047</v>
      </c>
      <c r="C139" s="1250" t="s">
        <v>2048</v>
      </c>
      <c r="D139" s="1250"/>
      <c r="E139" s="1250"/>
      <c r="F139" s="1250"/>
      <c r="G139" s="1250"/>
      <c r="H139" s="546" t="s">
        <v>1554</v>
      </c>
      <c r="I139" s="566">
        <v>3.6</v>
      </c>
      <c r="J139" s="548"/>
      <c r="K139" s="589">
        <v>1.08</v>
      </c>
      <c r="L139" s="550"/>
      <c r="M139" s="548"/>
      <c r="N139" s="550"/>
      <c r="O139" s="548"/>
      <c r="P139" s="551"/>
    </row>
    <row r="140" spans="1:16" x14ac:dyDescent="0.25">
      <c r="A140" s="552"/>
      <c r="B140" s="553"/>
      <c r="C140" s="1248" t="s">
        <v>1154</v>
      </c>
      <c r="D140" s="1248"/>
      <c r="E140" s="1248"/>
      <c r="F140" s="1248"/>
      <c r="G140" s="1248"/>
      <c r="H140" s="516"/>
      <c r="I140" s="517"/>
      <c r="J140" s="517"/>
      <c r="K140" s="517"/>
      <c r="L140" s="520"/>
      <c r="M140" s="517"/>
      <c r="N140" s="554"/>
      <c r="O140" s="517"/>
      <c r="P140" s="555">
        <v>27972.75</v>
      </c>
    </row>
    <row r="141" spans="1:16" x14ac:dyDescent="0.25">
      <c r="A141" s="540"/>
      <c r="B141" s="524"/>
      <c r="C141" s="1247" t="s">
        <v>1155</v>
      </c>
      <c r="D141" s="1247"/>
      <c r="E141" s="1247"/>
      <c r="F141" s="1247"/>
      <c r="G141" s="1247"/>
      <c r="H141" s="525"/>
      <c r="I141" s="526"/>
      <c r="J141" s="526"/>
      <c r="K141" s="526"/>
      <c r="L141" s="528"/>
      <c r="M141" s="526"/>
      <c r="N141" s="528"/>
      <c r="O141" s="526"/>
      <c r="P141" s="529">
        <v>19212.080000000002</v>
      </c>
    </row>
    <row r="142" spans="1:16" x14ac:dyDescent="0.25">
      <c r="A142" s="540"/>
      <c r="B142" s="524" t="s">
        <v>1999</v>
      </c>
      <c r="C142" s="1247" t="s">
        <v>2000</v>
      </c>
      <c r="D142" s="1247"/>
      <c r="E142" s="1247"/>
      <c r="F142" s="1247"/>
      <c r="G142" s="1247"/>
      <c r="H142" s="525" t="s">
        <v>1158</v>
      </c>
      <c r="I142" s="543">
        <v>102</v>
      </c>
      <c r="J142" s="526"/>
      <c r="K142" s="543">
        <v>102</v>
      </c>
      <c r="L142" s="528"/>
      <c r="M142" s="526"/>
      <c r="N142" s="528"/>
      <c r="O142" s="526"/>
      <c r="P142" s="529">
        <v>19596.32</v>
      </c>
    </row>
    <row r="143" spans="1:16" x14ac:dyDescent="0.25">
      <c r="A143" s="540"/>
      <c r="B143" s="524" t="s">
        <v>2001</v>
      </c>
      <c r="C143" s="1247" t="s">
        <v>2002</v>
      </c>
      <c r="D143" s="1247"/>
      <c r="E143" s="1247"/>
      <c r="F143" s="1247"/>
      <c r="G143" s="1247"/>
      <c r="H143" s="525" t="s">
        <v>1158</v>
      </c>
      <c r="I143" s="543">
        <v>58</v>
      </c>
      <c r="J143" s="526"/>
      <c r="K143" s="543">
        <v>58</v>
      </c>
      <c r="L143" s="528"/>
      <c r="M143" s="526"/>
      <c r="N143" s="528"/>
      <c r="O143" s="526"/>
      <c r="P143" s="529">
        <v>11143.01</v>
      </c>
    </row>
    <row r="144" spans="1:16" x14ac:dyDescent="0.25">
      <c r="A144" s="556"/>
      <c r="B144" s="557"/>
      <c r="C144" s="1248" t="s">
        <v>1161</v>
      </c>
      <c r="D144" s="1248"/>
      <c r="E144" s="1248"/>
      <c r="F144" s="1248"/>
      <c r="G144" s="1248"/>
      <c r="H144" s="516"/>
      <c r="I144" s="517"/>
      <c r="J144" s="517"/>
      <c r="K144" s="517"/>
      <c r="L144" s="520"/>
      <c r="M144" s="517"/>
      <c r="N144" s="554">
        <v>195706.93</v>
      </c>
      <c r="O144" s="517"/>
      <c r="P144" s="555">
        <v>58712.08</v>
      </c>
    </row>
    <row r="145" spans="1:16" x14ac:dyDescent="0.25">
      <c r="A145" s="558"/>
      <c r="B145" s="559"/>
      <c r="C145" s="559"/>
      <c r="D145" s="559"/>
      <c r="E145" s="559"/>
      <c r="F145" s="559"/>
      <c r="G145" s="559"/>
      <c r="H145" s="560"/>
      <c r="I145" s="561"/>
      <c r="J145" s="561"/>
      <c r="K145" s="561"/>
      <c r="L145" s="562"/>
      <c r="M145" s="561"/>
      <c r="N145" s="562"/>
      <c r="O145" s="561"/>
      <c r="P145" s="563"/>
    </row>
    <row r="146" spans="1:16" x14ac:dyDescent="0.25">
      <c r="A146" s="514" t="s">
        <v>54</v>
      </c>
      <c r="B146" s="515" t="s">
        <v>2049</v>
      </c>
      <c r="C146" s="1249" t="s">
        <v>2050</v>
      </c>
      <c r="D146" s="1249"/>
      <c r="E146" s="1249"/>
      <c r="F146" s="1249"/>
      <c r="G146" s="1249"/>
      <c r="H146" s="516" t="s">
        <v>1554</v>
      </c>
      <c r="I146" s="517">
        <v>1.08</v>
      </c>
      <c r="J146" s="518">
        <v>1</v>
      </c>
      <c r="K146" s="570">
        <v>1.08</v>
      </c>
      <c r="L146" s="593">
        <v>317.39999999999998</v>
      </c>
      <c r="M146" s="570">
        <v>1.42</v>
      </c>
      <c r="N146" s="572">
        <v>450.71</v>
      </c>
      <c r="O146" s="517"/>
      <c r="P146" s="612">
        <v>486.77</v>
      </c>
    </row>
    <row r="147" spans="1:16" x14ac:dyDescent="0.25">
      <c r="A147" s="556"/>
      <c r="B147" s="557"/>
      <c r="C147" s="1248" t="s">
        <v>1161</v>
      </c>
      <c r="D147" s="1248"/>
      <c r="E147" s="1248"/>
      <c r="F147" s="1248"/>
      <c r="G147" s="1248"/>
      <c r="H147" s="516"/>
      <c r="I147" s="517"/>
      <c r="J147" s="517"/>
      <c r="K147" s="517"/>
      <c r="L147" s="520"/>
      <c r="M147" s="517"/>
      <c r="N147" s="520"/>
      <c r="O147" s="517"/>
      <c r="P147" s="612">
        <v>486.77</v>
      </c>
    </row>
    <row r="148" spans="1:16" x14ac:dyDescent="0.25">
      <c r="A148" s="558"/>
      <c r="B148" s="559"/>
      <c r="C148" s="559"/>
      <c r="D148" s="559"/>
      <c r="E148" s="559"/>
      <c r="F148" s="559"/>
      <c r="G148" s="559"/>
      <c r="H148" s="560"/>
      <c r="I148" s="561"/>
      <c r="J148" s="561"/>
      <c r="K148" s="561"/>
      <c r="L148" s="562"/>
      <c r="M148" s="561"/>
      <c r="N148" s="562"/>
      <c r="O148" s="561"/>
      <c r="P148" s="563"/>
    </row>
    <row r="149" spans="1:16" x14ac:dyDescent="0.25">
      <c r="A149" s="514" t="s">
        <v>61</v>
      </c>
      <c r="B149" s="515" t="s">
        <v>2051</v>
      </c>
      <c r="C149" s="1249" t="s">
        <v>2092</v>
      </c>
      <c r="D149" s="1249"/>
      <c r="E149" s="1249"/>
      <c r="F149" s="1249"/>
      <c r="G149" s="1249"/>
      <c r="H149" s="516" t="s">
        <v>1212</v>
      </c>
      <c r="I149" s="517">
        <v>30.45</v>
      </c>
      <c r="J149" s="518">
        <v>1</v>
      </c>
      <c r="K149" s="570">
        <v>30.45</v>
      </c>
      <c r="L149" s="554">
        <v>5072.17</v>
      </c>
      <c r="M149" s="570">
        <v>1.37</v>
      </c>
      <c r="N149" s="564">
        <v>6948.87</v>
      </c>
      <c r="O149" s="517"/>
      <c r="P149" s="555">
        <v>211593.09</v>
      </c>
    </row>
    <row r="150" spans="1:16" x14ac:dyDescent="0.25">
      <c r="A150" s="556"/>
      <c r="B150" s="557"/>
      <c r="C150" s="1248" t="s">
        <v>1161</v>
      </c>
      <c r="D150" s="1248"/>
      <c r="E150" s="1248"/>
      <c r="F150" s="1248"/>
      <c r="G150" s="1248"/>
      <c r="H150" s="516"/>
      <c r="I150" s="517"/>
      <c r="J150" s="517"/>
      <c r="K150" s="517"/>
      <c r="L150" s="520"/>
      <c r="M150" s="517"/>
      <c r="N150" s="520"/>
      <c r="O150" s="517"/>
      <c r="P150" s="555">
        <v>211593.09</v>
      </c>
    </row>
    <row r="151" spans="1:16" x14ac:dyDescent="0.25">
      <c r="A151" s="558"/>
      <c r="B151" s="559"/>
      <c r="C151" s="559"/>
      <c r="D151" s="559"/>
      <c r="E151" s="559"/>
      <c r="F151" s="559"/>
      <c r="G151" s="559"/>
      <c r="H151" s="560"/>
      <c r="I151" s="561"/>
      <c r="J151" s="561"/>
      <c r="K151" s="561"/>
      <c r="L151" s="562"/>
      <c r="M151" s="561"/>
      <c r="N151" s="562"/>
      <c r="O151" s="561"/>
      <c r="P151" s="563"/>
    </row>
    <row r="152" spans="1:16" x14ac:dyDescent="0.25">
      <c r="A152" s="514" t="s">
        <v>67</v>
      </c>
      <c r="B152" s="515" t="s">
        <v>2055</v>
      </c>
      <c r="C152" s="1249" t="s">
        <v>2056</v>
      </c>
      <c r="D152" s="1249"/>
      <c r="E152" s="1249"/>
      <c r="F152" s="1249"/>
      <c r="G152" s="1249"/>
      <c r="H152" s="516" t="s">
        <v>1164</v>
      </c>
      <c r="I152" s="517">
        <v>3.36</v>
      </c>
      <c r="J152" s="518">
        <v>1</v>
      </c>
      <c r="K152" s="570">
        <v>3.36</v>
      </c>
      <c r="L152" s="554">
        <v>55559.5</v>
      </c>
      <c r="M152" s="570">
        <v>0.99</v>
      </c>
      <c r="N152" s="564">
        <v>55003.91</v>
      </c>
      <c r="O152" s="517"/>
      <c r="P152" s="555">
        <v>184813.14</v>
      </c>
    </row>
    <row r="153" spans="1:16" x14ac:dyDescent="0.25">
      <c r="A153" s="556"/>
      <c r="B153" s="557"/>
      <c r="C153" s="1248" t="s">
        <v>1161</v>
      </c>
      <c r="D153" s="1248"/>
      <c r="E153" s="1248"/>
      <c r="F153" s="1248"/>
      <c r="G153" s="1248"/>
      <c r="H153" s="516"/>
      <c r="I153" s="517"/>
      <c r="J153" s="517"/>
      <c r="K153" s="517"/>
      <c r="L153" s="520"/>
      <c r="M153" s="517"/>
      <c r="N153" s="520"/>
      <c r="O153" s="517"/>
      <c r="P153" s="555">
        <v>184813.14</v>
      </c>
    </row>
    <row r="154" spans="1:16" x14ac:dyDescent="0.25">
      <c r="A154" s="558"/>
      <c r="B154" s="559"/>
      <c r="C154" s="559"/>
      <c r="D154" s="559"/>
      <c r="E154" s="559"/>
      <c r="F154" s="559"/>
      <c r="G154" s="559"/>
      <c r="H154" s="560"/>
      <c r="I154" s="561"/>
      <c r="J154" s="561"/>
      <c r="K154" s="561"/>
      <c r="L154" s="562"/>
      <c r="M154" s="561"/>
      <c r="N154" s="562"/>
      <c r="O154" s="561"/>
      <c r="P154" s="563"/>
    </row>
    <row r="155" spans="1:16" x14ac:dyDescent="0.25">
      <c r="A155" s="514" t="s">
        <v>69</v>
      </c>
      <c r="B155" s="515" t="s">
        <v>2093</v>
      </c>
      <c r="C155" s="1249" t="s">
        <v>2094</v>
      </c>
      <c r="D155" s="1249"/>
      <c r="E155" s="1249"/>
      <c r="F155" s="1249"/>
      <c r="G155" s="1249"/>
      <c r="H155" s="516" t="s">
        <v>1164</v>
      </c>
      <c r="I155" s="517">
        <v>7.5060000000000002E-2</v>
      </c>
      <c r="J155" s="518">
        <v>1</v>
      </c>
      <c r="K155" s="590">
        <v>7.5060000000000002E-2</v>
      </c>
      <c r="L155" s="554">
        <v>63745</v>
      </c>
      <c r="M155" s="570">
        <v>0.99</v>
      </c>
      <c r="N155" s="564">
        <v>63107.55</v>
      </c>
      <c r="O155" s="517"/>
      <c r="P155" s="555">
        <v>4736.8500000000004</v>
      </c>
    </row>
    <row r="156" spans="1:16" x14ac:dyDescent="0.25">
      <c r="A156" s="556"/>
      <c r="B156" s="557"/>
      <c r="C156" s="1248" t="s">
        <v>1161</v>
      </c>
      <c r="D156" s="1248"/>
      <c r="E156" s="1248"/>
      <c r="F156" s="1248"/>
      <c r="G156" s="1248"/>
      <c r="H156" s="516"/>
      <c r="I156" s="517"/>
      <c r="J156" s="517"/>
      <c r="K156" s="517"/>
      <c r="L156" s="520"/>
      <c r="M156" s="517"/>
      <c r="N156" s="520"/>
      <c r="O156" s="517"/>
      <c r="P156" s="555">
        <v>4736.8500000000004</v>
      </c>
    </row>
    <row r="157" spans="1:16" x14ac:dyDescent="0.25">
      <c r="A157" s="558"/>
      <c r="B157" s="559"/>
      <c r="C157" s="559"/>
      <c r="D157" s="559"/>
      <c r="E157" s="559"/>
      <c r="F157" s="559"/>
      <c r="G157" s="559"/>
      <c r="H157" s="560"/>
      <c r="I157" s="561"/>
      <c r="J157" s="561"/>
      <c r="K157" s="561"/>
      <c r="L157" s="562"/>
      <c r="M157" s="561"/>
      <c r="N157" s="562"/>
      <c r="O157" s="561"/>
      <c r="P157" s="563"/>
    </row>
    <row r="158" spans="1:16" x14ac:dyDescent="0.25">
      <c r="A158" s="514" t="s">
        <v>72</v>
      </c>
      <c r="B158" s="515" t="s">
        <v>2005</v>
      </c>
      <c r="C158" s="1249" t="s">
        <v>2006</v>
      </c>
      <c r="D158" s="1249"/>
      <c r="E158" s="1249"/>
      <c r="F158" s="1249"/>
      <c r="G158" s="1249"/>
      <c r="H158" s="516" t="s">
        <v>1232</v>
      </c>
      <c r="I158" s="517">
        <v>0.26600000000000001</v>
      </c>
      <c r="J158" s="518">
        <v>1</v>
      </c>
      <c r="K158" s="519">
        <v>0.26600000000000001</v>
      </c>
      <c r="L158" s="520"/>
      <c r="M158" s="517"/>
      <c r="N158" s="521"/>
      <c r="O158" s="517"/>
      <c r="P158" s="522"/>
    </row>
    <row r="159" spans="1:16" x14ac:dyDescent="0.25">
      <c r="A159" s="523"/>
      <c r="B159" s="524" t="s">
        <v>23</v>
      </c>
      <c r="C159" s="1247" t="s">
        <v>1203</v>
      </c>
      <c r="D159" s="1247"/>
      <c r="E159" s="1247"/>
      <c r="F159" s="1247"/>
      <c r="G159" s="1247"/>
      <c r="H159" s="525" t="s">
        <v>1148</v>
      </c>
      <c r="I159" s="526"/>
      <c r="J159" s="526"/>
      <c r="K159" s="537">
        <v>1.97638</v>
      </c>
      <c r="L159" s="528"/>
      <c r="M159" s="526"/>
      <c r="N159" s="528"/>
      <c r="O159" s="526"/>
      <c r="P159" s="573">
        <v>700.67</v>
      </c>
    </row>
    <row r="160" spans="1:16" x14ac:dyDescent="0.25">
      <c r="A160" s="530"/>
      <c r="B160" s="524" t="s">
        <v>2007</v>
      </c>
      <c r="C160" s="1247" t="s">
        <v>2008</v>
      </c>
      <c r="D160" s="1247"/>
      <c r="E160" s="1247"/>
      <c r="F160" s="1247"/>
      <c r="G160" s="1247"/>
      <c r="H160" s="525" t="s">
        <v>1148</v>
      </c>
      <c r="I160" s="536">
        <v>7.43</v>
      </c>
      <c r="J160" s="526"/>
      <c r="K160" s="537">
        <v>1.97638</v>
      </c>
      <c r="L160" s="532"/>
      <c r="M160" s="533"/>
      <c r="N160" s="534">
        <v>354.52</v>
      </c>
      <c r="O160" s="526"/>
      <c r="P160" s="529">
        <v>700.67</v>
      </c>
    </row>
    <row r="161" spans="1:16" x14ac:dyDescent="0.25">
      <c r="A161" s="523"/>
      <c r="B161" s="524" t="s">
        <v>28</v>
      </c>
      <c r="C161" s="1247" t="s">
        <v>132</v>
      </c>
      <c r="D161" s="1247"/>
      <c r="E161" s="1247"/>
      <c r="F161" s="1247"/>
      <c r="G161" s="1247"/>
      <c r="H161" s="525"/>
      <c r="I161" s="526"/>
      <c r="J161" s="526"/>
      <c r="K161" s="526"/>
      <c r="L161" s="528"/>
      <c r="M161" s="526"/>
      <c r="N161" s="528"/>
      <c r="O161" s="526"/>
      <c r="P161" s="573">
        <v>7.65</v>
      </c>
    </row>
    <row r="162" spans="1:16" x14ac:dyDescent="0.25">
      <c r="A162" s="523"/>
      <c r="B162" s="524"/>
      <c r="C162" s="1247" t="s">
        <v>1147</v>
      </c>
      <c r="D162" s="1247"/>
      <c r="E162" s="1247"/>
      <c r="F162" s="1247"/>
      <c r="G162" s="1247"/>
      <c r="H162" s="525" t="s">
        <v>1148</v>
      </c>
      <c r="I162" s="526"/>
      <c r="J162" s="526"/>
      <c r="K162" s="537">
        <v>5.3200000000000001E-3</v>
      </c>
      <c r="L162" s="528"/>
      <c r="M162" s="526"/>
      <c r="N162" s="528"/>
      <c r="O162" s="526"/>
      <c r="P162" s="573">
        <v>1.86</v>
      </c>
    </row>
    <row r="163" spans="1:16" x14ac:dyDescent="0.25">
      <c r="A163" s="530"/>
      <c r="B163" s="524" t="s">
        <v>2009</v>
      </c>
      <c r="C163" s="1247" t="s">
        <v>2010</v>
      </c>
      <c r="D163" s="1247"/>
      <c r="E163" s="1247"/>
      <c r="F163" s="1247"/>
      <c r="G163" s="1247"/>
      <c r="H163" s="525" t="s">
        <v>1151</v>
      </c>
      <c r="I163" s="536">
        <v>0.01</v>
      </c>
      <c r="J163" s="526"/>
      <c r="K163" s="537">
        <v>2.66E-3</v>
      </c>
      <c r="L163" s="538">
        <v>6.62</v>
      </c>
      <c r="M163" s="575">
        <v>1.3</v>
      </c>
      <c r="N163" s="534">
        <v>8.61</v>
      </c>
      <c r="O163" s="526"/>
      <c r="P163" s="529">
        <v>0.02</v>
      </c>
    </row>
    <row r="164" spans="1:16" x14ac:dyDescent="0.25">
      <c r="A164" s="530"/>
      <c r="B164" s="524" t="s">
        <v>1287</v>
      </c>
      <c r="C164" s="1247" t="s">
        <v>1288</v>
      </c>
      <c r="D164" s="1247"/>
      <c r="E164" s="1247"/>
      <c r="F164" s="1247"/>
      <c r="G164" s="1247"/>
      <c r="H164" s="525" t="s">
        <v>1151</v>
      </c>
      <c r="I164" s="536">
        <v>0.01</v>
      </c>
      <c r="J164" s="526"/>
      <c r="K164" s="537">
        <v>2.66E-3</v>
      </c>
      <c r="L164" s="532"/>
      <c r="M164" s="533"/>
      <c r="N164" s="534">
        <v>1610.79</v>
      </c>
      <c r="O164" s="526"/>
      <c r="P164" s="529">
        <v>4.28</v>
      </c>
    </row>
    <row r="165" spans="1:16" x14ac:dyDescent="0.25">
      <c r="A165" s="540"/>
      <c r="B165" s="524" t="s">
        <v>1191</v>
      </c>
      <c r="C165" s="1247" t="s">
        <v>1192</v>
      </c>
      <c r="D165" s="1247"/>
      <c r="E165" s="1247"/>
      <c r="F165" s="1247"/>
      <c r="G165" s="1247"/>
      <c r="H165" s="525" t="s">
        <v>1148</v>
      </c>
      <c r="I165" s="536">
        <v>0.01</v>
      </c>
      <c r="J165" s="526"/>
      <c r="K165" s="537">
        <v>2.66E-3</v>
      </c>
      <c r="L165" s="528"/>
      <c r="M165" s="526"/>
      <c r="N165" s="541">
        <v>373.94</v>
      </c>
      <c r="O165" s="526"/>
      <c r="P165" s="573">
        <v>0.99</v>
      </c>
    </row>
    <row r="166" spans="1:16" x14ac:dyDescent="0.25">
      <c r="A166" s="530"/>
      <c r="B166" s="524" t="s">
        <v>1445</v>
      </c>
      <c r="C166" s="1247" t="s">
        <v>1446</v>
      </c>
      <c r="D166" s="1247"/>
      <c r="E166" s="1247"/>
      <c r="F166" s="1247"/>
      <c r="G166" s="1247"/>
      <c r="H166" s="525" t="s">
        <v>1151</v>
      </c>
      <c r="I166" s="536">
        <v>0.01</v>
      </c>
      <c r="J166" s="526"/>
      <c r="K166" s="537">
        <v>2.66E-3</v>
      </c>
      <c r="L166" s="538">
        <v>477.92</v>
      </c>
      <c r="M166" s="539">
        <v>1.24</v>
      </c>
      <c r="N166" s="534">
        <v>592.62</v>
      </c>
      <c r="O166" s="526"/>
      <c r="P166" s="529">
        <v>1.58</v>
      </c>
    </row>
    <row r="167" spans="1:16" x14ac:dyDescent="0.25">
      <c r="A167" s="540"/>
      <c r="B167" s="524" t="s">
        <v>1208</v>
      </c>
      <c r="C167" s="1247" t="s">
        <v>1209</v>
      </c>
      <c r="D167" s="1247"/>
      <c r="E167" s="1247"/>
      <c r="F167" s="1247"/>
      <c r="G167" s="1247"/>
      <c r="H167" s="525" t="s">
        <v>1148</v>
      </c>
      <c r="I167" s="536">
        <v>0.01</v>
      </c>
      <c r="J167" s="526"/>
      <c r="K167" s="537">
        <v>2.66E-3</v>
      </c>
      <c r="L167" s="528"/>
      <c r="M167" s="526"/>
      <c r="N167" s="541">
        <v>325.38</v>
      </c>
      <c r="O167" s="526"/>
      <c r="P167" s="573">
        <v>0.87</v>
      </c>
    </row>
    <row r="168" spans="1:16" x14ac:dyDescent="0.25">
      <c r="A168" s="530"/>
      <c r="B168" s="524" t="s">
        <v>2011</v>
      </c>
      <c r="C168" s="1247" t="s">
        <v>2012</v>
      </c>
      <c r="D168" s="1247"/>
      <c r="E168" s="1247"/>
      <c r="F168" s="1247"/>
      <c r="G168" s="1247"/>
      <c r="H168" s="525" t="s">
        <v>1151</v>
      </c>
      <c r="I168" s="536">
        <v>1.1200000000000001</v>
      </c>
      <c r="J168" s="526"/>
      <c r="K168" s="537">
        <v>0.29792000000000002</v>
      </c>
      <c r="L168" s="532"/>
      <c r="M168" s="533"/>
      <c r="N168" s="534">
        <v>5.95</v>
      </c>
      <c r="O168" s="526"/>
      <c r="P168" s="529">
        <v>1.77</v>
      </c>
    </row>
    <row r="169" spans="1:16" x14ac:dyDescent="0.25">
      <c r="A169" s="523"/>
      <c r="B169" s="524" t="s">
        <v>36</v>
      </c>
      <c r="C169" s="1247" t="s">
        <v>134</v>
      </c>
      <c r="D169" s="1247"/>
      <c r="E169" s="1247"/>
      <c r="F169" s="1247"/>
      <c r="G169" s="1247"/>
      <c r="H169" s="525"/>
      <c r="I169" s="526"/>
      <c r="J169" s="526"/>
      <c r="K169" s="526"/>
      <c r="L169" s="528"/>
      <c r="M169" s="526"/>
      <c r="N169" s="528"/>
      <c r="O169" s="526"/>
      <c r="P169" s="573">
        <v>440.85</v>
      </c>
    </row>
    <row r="170" spans="1:16" x14ac:dyDescent="0.25">
      <c r="A170" s="530"/>
      <c r="B170" s="524" t="s">
        <v>2013</v>
      </c>
      <c r="C170" s="1247" t="s">
        <v>2014</v>
      </c>
      <c r="D170" s="1247"/>
      <c r="E170" s="1247"/>
      <c r="F170" s="1247"/>
      <c r="G170" s="1247"/>
      <c r="H170" s="525" t="s">
        <v>1164</v>
      </c>
      <c r="I170" s="535">
        <v>5.4999999999999997E-3</v>
      </c>
      <c r="J170" s="526"/>
      <c r="K170" s="574">
        <v>1.4630000000000001E-3</v>
      </c>
      <c r="L170" s="542">
        <v>25319.13</v>
      </c>
      <c r="M170" s="539">
        <v>1.49</v>
      </c>
      <c r="N170" s="534">
        <v>37725.5</v>
      </c>
      <c r="O170" s="526"/>
      <c r="P170" s="529">
        <v>55.19</v>
      </c>
    </row>
    <row r="171" spans="1:16" x14ac:dyDescent="0.25">
      <c r="A171" s="530"/>
      <c r="B171" s="524" t="s">
        <v>2015</v>
      </c>
      <c r="C171" s="1247" t="s">
        <v>2016</v>
      </c>
      <c r="D171" s="1247"/>
      <c r="E171" s="1247"/>
      <c r="F171" s="1247"/>
      <c r="G171" s="1247"/>
      <c r="H171" s="525" t="s">
        <v>1244</v>
      </c>
      <c r="I171" s="531">
        <v>16.5</v>
      </c>
      <c r="J171" s="526"/>
      <c r="K171" s="527">
        <v>4.3890000000000002</v>
      </c>
      <c r="L171" s="538">
        <v>60.6</v>
      </c>
      <c r="M171" s="539">
        <v>1.45</v>
      </c>
      <c r="N171" s="534">
        <v>87.87</v>
      </c>
      <c r="O171" s="526"/>
      <c r="P171" s="529">
        <v>385.66</v>
      </c>
    </row>
    <row r="172" spans="1:16" x14ac:dyDescent="0.25">
      <c r="A172" s="552"/>
      <c r="B172" s="553"/>
      <c r="C172" s="1248" t="s">
        <v>1154</v>
      </c>
      <c r="D172" s="1248"/>
      <c r="E172" s="1248"/>
      <c r="F172" s="1248"/>
      <c r="G172" s="1248"/>
      <c r="H172" s="516"/>
      <c r="I172" s="517"/>
      <c r="J172" s="517"/>
      <c r="K172" s="517"/>
      <c r="L172" s="520"/>
      <c r="M172" s="517"/>
      <c r="N172" s="554"/>
      <c r="O172" s="517"/>
      <c r="P172" s="555">
        <v>1151.03</v>
      </c>
    </row>
    <row r="173" spans="1:16" x14ac:dyDescent="0.25">
      <c r="A173" s="540"/>
      <c r="B173" s="524"/>
      <c r="C173" s="1247" t="s">
        <v>1155</v>
      </c>
      <c r="D173" s="1247"/>
      <c r="E173" s="1247"/>
      <c r="F173" s="1247"/>
      <c r="G173" s="1247"/>
      <c r="H173" s="525"/>
      <c r="I173" s="526"/>
      <c r="J173" s="526"/>
      <c r="K173" s="526"/>
      <c r="L173" s="528"/>
      <c r="M173" s="526"/>
      <c r="N173" s="528"/>
      <c r="O173" s="526"/>
      <c r="P173" s="573">
        <v>702.53</v>
      </c>
    </row>
    <row r="174" spans="1:16" x14ac:dyDescent="0.25">
      <c r="A174" s="540"/>
      <c r="B174" s="524" t="s">
        <v>2017</v>
      </c>
      <c r="C174" s="1247" t="s">
        <v>2018</v>
      </c>
      <c r="D174" s="1247"/>
      <c r="E174" s="1247"/>
      <c r="F174" s="1247"/>
      <c r="G174" s="1247"/>
      <c r="H174" s="525" t="s">
        <v>1158</v>
      </c>
      <c r="I174" s="543">
        <v>94</v>
      </c>
      <c r="J174" s="526"/>
      <c r="K174" s="543">
        <v>94</v>
      </c>
      <c r="L174" s="528"/>
      <c r="M174" s="526"/>
      <c r="N174" s="528"/>
      <c r="O174" s="526"/>
      <c r="P174" s="573">
        <v>660.38</v>
      </c>
    </row>
    <row r="175" spans="1:16" x14ac:dyDescent="0.25">
      <c r="A175" s="540"/>
      <c r="B175" s="524" t="s">
        <v>2019</v>
      </c>
      <c r="C175" s="1247" t="s">
        <v>2020</v>
      </c>
      <c r="D175" s="1247"/>
      <c r="E175" s="1247"/>
      <c r="F175" s="1247"/>
      <c r="G175" s="1247"/>
      <c r="H175" s="525" t="s">
        <v>1158</v>
      </c>
      <c r="I175" s="543">
        <v>51</v>
      </c>
      <c r="J175" s="526"/>
      <c r="K175" s="543">
        <v>51</v>
      </c>
      <c r="L175" s="528"/>
      <c r="M175" s="526"/>
      <c r="N175" s="528"/>
      <c r="O175" s="526"/>
      <c r="P175" s="573">
        <v>358.29</v>
      </c>
    </row>
    <row r="176" spans="1:16" x14ac:dyDescent="0.25">
      <c r="A176" s="556"/>
      <c r="B176" s="557"/>
      <c r="C176" s="1248" t="s">
        <v>1161</v>
      </c>
      <c r="D176" s="1248"/>
      <c r="E176" s="1248"/>
      <c r="F176" s="1248"/>
      <c r="G176" s="1248"/>
      <c r="H176" s="516"/>
      <c r="I176" s="517"/>
      <c r="J176" s="517"/>
      <c r="K176" s="517"/>
      <c r="L176" s="520"/>
      <c r="M176" s="517"/>
      <c r="N176" s="554">
        <v>8156.77</v>
      </c>
      <c r="O176" s="517"/>
      <c r="P176" s="555">
        <v>2169.6999999999998</v>
      </c>
    </row>
    <row r="177" spans="1:16" x14ac:dyDescent="0.25">
      <c r="A177" s="558"/>
      <c r="B177" s="559"/>
      <c r="C177" s="559"/>
      <c r="D177" s="559"/>
      <c r="E177" s="559"/>
      <c r="F177" s="559"/>
      <c r="G177" s="559"/>
      <c r="H177" s="560"/>
      <c r="I177" s="561"/>
      <c r="J177" s="561"/>
      <c r="K177" s="561"/>
      <c r="L177" s="562"/>
      <c r="M177" s="561"/>
      <c r="N177" s="562"/>
      <c r="O177" s="561"/>
      <c r="P177" s="563"/>
    </row>
    <row r="178" spans="1:16" x14ac:dyDescent="0.25">
      <c r="A178" s="514" t="s">
        <v>75</v>
      </c>
      <c r="B178" s="515" t="s">
        <v>2021</v>
      </c>
      <c r="C178" s="1249" t="s">
        <v>2022</v>
      </c>
      <c r="D178" s="1249"/>
      <c r="E178" s="1249"/>
      <c r="F178" s="1249"/>
      <c r="G178" s="1249"/>
      <c r="H178" s="516" t="s">
        <v>1232</v>
      </c>
      <c r="I178" s="517">
        <v>0.53200000000000003</v>
      </c>
      <c r="J178" s="518">
        <v>1</v>
      </c>
      <c r="K178" s="519">
        <v>0.53200000000000003</v>
      </c>
      <c r="L178" s="520"/>
      <c r="M178" s="517"/>
      <c r="N178" s="521"/>
      <c r="O178" s="517"/>
      <c r="P178" s="522"/>
    </row>
    <row r="179" spans="1:16" x14ac:dyDescent="0.25">
      <c r="A179" s="523"/>
      <c r="B179" s="524" t="s">
        <v>23</v>
      </c>
      <c r="C179" s="1247" t="s">
        <v>1203</v>
      </c>
      <c r="D179" s="1247"/>
      <c r="E179" s="1247"/>
      <c r="F179" s="1247"/>
      <c r="G179" s="1247"/>
      <c r="H179" s="525" t="s">
        <v>1148</v>
      </c>
      <c r="I179" s="526"/>
      <c r="J179" s="526"/>
      <c r="K179" s="537">
        <v>12.57648</v>
      </c>
      <c r="L179" s="528"/>
      <c r="M179" s="526"/>
      <c r="N179" s="528"/>
      <c r="O179" s="526"/>
      <c r="P179" s="529">
        <v>3771.43</v>
      </c>
    </row>
    <row r="180" spans="1:16" x14ac:dyDescent="0.25">
      <c r="A180" s="530"/>
      <c r="B180" s="524" t="s">
        <v>2023</v>
      </c>
      <c r="C180" s="1247" t="s">
        <v>2024</v>
      </c>
      <c r="D180" s="1247"/>
      <c r="E180" s="1247"/>
      <c r="F180" s="1247"/>
      <c r="G180" s="1247"/>
      <c r="H180" s="525" t="s">
        <v>1148</v>
      </c>
      <c r="I180" s="536">
        <v>23.64</v>
      </c>
      <c r="J180" s="526"/>
      <c r="K180" s="537">
        <v>12.57648</v>
      </c>
      <c r="L180" s="532"/>
      <c r="M180" s="533"/>
      <c r="N180" s="534">
        <v>299.88</v>
      </c>
      <c r="O180" s="526"/>
      <c r="P180" s="529">
        <v>3771.43</v>
      </c>
    </row>
    <row r="181" spans="1:16" x14ac:dyDescent="0.25">
      <c r="A181" s="523"/>
      <c r="B181" s="524" t="s">
        <v>28</v>
      </c>
      <c r="C181" s="1247" t="s">
        <v>132</v>
      </c>
      <c r="D181" s="1247"/>
      <c r="E181" s="1247"/>
      <c r="F181" s="1247"/>
      <c r="G181" s="1247"/>
      <c r="H181" s="525"/>
      <c r="I181" s="526"/>
      <c r="J181" s="526"/>
      <c r="K181" s="526"/>
      <c r="L181" s="528"/>
      <c r="M181" s="526"/>
      <c r="N181" s="528"/>
      <c r="O181" s="526"/>
      <c r="P181" s="573">
        <v>141.63</v>
      </c>
    </row>
    <row r="182" spans="1:16" x14ac:dyDescent="0.25">
      <c r="A182" s="523"/>
      <c r="B182" s="524"/>
      <c r="C182" s="1247" t="s">
        <v>1147</v>
      </c>
      <c r="D182" s="1247"/>
      <c r="E182" s="1247"/>
      <c r="F182" s="1247"/>
      <c r="G182" s="1247"/>
      <c r="H182" s="525" t="s">
        <v>1148</v>
      </c>
      <c r="I182" s="526"/>
      <c r="J182" s="526"/>
      <c r="K182" s="537">
        <v>9.5759999999999998E-2</v>
      </c>
      <c r="L182" s="528"/>
      <c r="M182" s="526"/>
      <c r="N182" s="528"/>
      <c r="O182" s="526"/>
      <c r="P182" s="573">
        <v>35.909999999999997</v>
      </c>
    </row>
    <row r="183" spans="1:16" x14ac:dyDescent="0.25">
      <c r="A183" s="530"/>
      <c r="B183" s="524" t="s">
        <v>1443</v>
      </c>
      <c r="C183" s="1247" t="s">
        <v>1444</v>
      </c>
      <c r="D183" s="1247"/>
      <c r="E183" s="1247"/>
      <c r="F183" s="1247"/>
      <c r="G183" s="1247"/>
      <c r="H183" s="525" t="s">
        <v>1151</v>
      </c>
      <c r="I183" s="536">
        <v>0.08</v>
      </c>
      <c r="J183" s="526"/>
      <c r="K183" s="537">
        <v>4.2560000000000001E-2</v>
      </c>
      <c r="L183" s="532"/>
      <c r="M183" s="533"/>
      <c r="N183" s="534">
        <v>1550.39</v>
      </c>
      <c r="O183" s="526"/>
      <c r="P183" s="529">
        <v>65.98</v>
      </c>
    </row>
    <row r="184" spans="1:16" x14ac:dyDescent="0.25">
      <c r="A184" s="540"/>
      <c r="B184" s="524" t="s">
        <v>1152</v>
      </c>
      <c r="C184" s="1247" t="s">
        <v>1153</v>
      </c>
      <c r="D184" s="1247"/>
      <c r="E184" s="1247"/>
      <c r="F184" s="1247"/>
      <c r="G184" s="1247"/>
      <c r="H184" s="525" t="s">
        <v>1148</v>
      </c>
      <c r="I184" s="536">
        <v>0.08</v>
      </c>
      <c r="J184" s="526"/>
      <c r="K184" s="537">
        <v>4.2560000000000001E-2</v>
      </c>
      <c r="L184" s="528"/>
      <c r="M184" s="526"/>
      <c r="N184" s="541">
        <v>437.08</v>
      </c>
      <c r="O184" s="526"/>
      <c r="P184" s="573">
        <v>18.600000000000001</v>
      </c>
    </row>
    <row r="185" spans="1:16" x14ac:dyDescent="0.25">
      <c r="A185" s="530"/>
      <c r="B185" s="524" t="s">
        <v>1445</v>
      </c>
      <c r="C185" s="1247" t="s">
        <v>1446</v>
      </c>
      <c r="D185" s="1247"/>
      <c r="E185" s="1247"/>
      <c r="F185" s="1247"/>
      <c r="G185" s="1247"/>
      <c r="H185" s="525" t="s">
        <v>1151</v>
      </c>
      <c r="I185" s="531">
        <v>0.1</v>
      </c>
      <c r="J185" s="526"/>
      <c r="K185" s="535">
        <v>5.3199999999999997E-2</v>
      </c>
      <c r="L185" s="538">
        <v>477.92</v>
      </c>
      <c r="M185" s="539">
        <v>1.24</v>
      </c>
      <c r="N185" s="534">
        <v>592.62</v>
      </c>
      <c r="O185" s="526"/>
      <c r="P185" s="529">
        <v>31.53</v>
      </c>
    </row>
    <row r="186" spans="1:16" x14ac:dyDescent="0.25">
      <c r="A186" s="540"/>
      <c r="B186" s="524" t="s">
        <v>1208</v>
      </c>
      <c r="C186" s="1247" t="s">
        <v>1209</v>
      </c>
      <c r="D186" s="1247"/>
      <c r="E186" s="1247"/>
      <c r="F186" s="1247"/>
      <c r="G186" s="1247"/>
      <c r="H186" s="525" t="s">
        <v>1148</v>
      </c>
      <c r="I186" s="531">
        <v>0.1</v>
      </c>
      <c r="J186" s="526"/>
      <c r="K186" s="535">
        <v>5.3199999999999997E-2</v>
      </c>
      <c r="L186" s="528"/>
      <c r="M186" s="526"/>
      <c r="N186" s="541">
        <v>325.38</v>
      </c>
      <c r="O186" s="526"/>
      <c r="P186" s="573">
        <v>17.309999999999999</v>
      </c>
    </row>
    <row r="187" spans="1:16" x14ac:dyDescent="0.25">
      <c r="A187" s="530"/>
      <c r="B187" s="524" t="s">
        <v>2025</v>
      </c>
      <c r="C187" s="1247" t="s">
        <v>2026</v>
      </c>
      <c r="D187" s="1247"/>
      <c r="E187" s="1247"/>
      <c r="F187" s="1247"/>
      <c r="G187" s="1247"/>
      <c r="H187" s="525" t="s">
        <v>1151</v>
      </c>
      <c r="I187" s="536">
        <v>9.51</v>
      </c>
      <c r="J187" s="526"/>
      <c r="K187" s="537">
        <v>5.0593199999999996</v>
      </c>
      <c r="L187" s="538">
        <v>7.52</v>
      </c>
      <c r="M187" s="539">
        <v>1.1599999999999999</v>
      </c>
      <c r="N187" s="534">
        <v>8.7200000000000006</v>
      </c>
      <c r="O187" s="526"/>
      <c r="P187" s="529">
        <v>44.12</v>
      </c>
    </row>
    <row r="188" spans="1:16" x14ac:dyDescent="0.25">
      <c r="A188" s="523"/>
      <c r="B188" s="524" t="s">
        <v>36</v>
      </c>
      <c r="C188" s="1247" t="s">
        <v>134</v>
      </c>
      <c r="D188" s="1247"/>
      <c r="E188" s="1247"/>
      <c r="F188" s="1247"/>
      <c r="G188" s="1247"/>
      <c r="H188" s="525"/>
      <c r="I188" s="526"/>
      <c r="J188" s="526"/>
      <c r="K188" s="526"/>
      <c r="L188" s="528"/>
      <c r="M188" s="526"/>
      <c r="N188" s="528"/>
      <c r="O188" s="526"/>
      <c r="P188" s="529">
        <v>1514.09</v>
      </c>
    </row>
    <row r="189" spans="1:16" x14ac:dyDescent="0.25">
      <c r="A189" s="530"/>
      <c r="B189" s="524" t="s">
        <v>1492</v>
      </c>
      <c r="C189" s="1247" t="s">
        <v>1493</v>
      </c>
      <c r="D189" s="1247"/>
      <c r="E189" s="1247"/>
      <c r="F189" s="1247"/>
      <c r="G189" s="1247"/>
      <c r="H189" s="525" t="s">
        <v>1244</v>
      </c>
      <c r="I189" s="535">
        <v>50.203299999999999</v>
      </c>
      <c r="J189" s="526"/>
      <c r="K189" s="569">
        <v>26.708155600000001</v>
      </c>
      <c r="L189" s="538">
        <v>41.38</v>
      </c>
      <c r="M189" s="539">
        <v>1.37</v>
      </c>
      <c r="N189" s="534">
        <v>56.69</v>
      </c>
      <c r="O189" s="526"/>
      <c r="P189" s="529">
        <v>1514.09</v>
      </c>
    </row>
    <row r="190" spans="1:16" x14ac:dyDescent="0.25">
      <c r="A190" s="544" t="s">
        <v>1239</v>
      </c>
      <c r="B190" s="545" t="s">
        <v>2027</v>
      </c>
      <c r="C190" s="1250" t="s">
        <v>2028</v>
      </c>
      <c r="D190" s="1250"/>
      <c r="E190" s="1250"/>
      <c r="F190" s="1250"/>
      <c r="G190" s="1250"/>
      <c r="H190" s="546" t="s">
        <v>1554</v>
      </c>
      <c r="I190" s="547">
        <v>115</v>
      </c>
      <c r="J190" s="548"/>
      <c r="K190" s="589">
        <v>61.18</v>
      </c>
      <c r="L190" s="550"/>
      <c r="M190" s="548"/>
      <c r="N190" s="550"/>
      <c r="O190" s="548"/>
      <c r="P190" s="551"/>
    </row>
    <row r="191" spans="1:16" x14ac:dyDescent="0.25">
      <c r="A191" s="552"/>
      <c r="B191" s="553"/>
      <c r="C191" s="1248" t="s">
        <v>1154</v>
      </c>
      <c r="D191" s="1248"/>
      <c r="E191" s="1248"/>
      <c r="F191" s="1248"/>
      <c r="G191" s="1248"/>
      <c r="H191" s="516"/>
      <c r="I191" s="517"/>
      <c r="J191" s="517"/>
      <c r="K191" s="517"/>
      <c r="L191" s="520"/>
      <c r="M191" s="517"/>
      <c r="N191" s="554"/>
      <c r="O191" s="517"/>
      <c r="P191" s="555">
        <v>5463.06</v>
      </c>
    </row>
    <row r="192" spans="1:16" x14ac:dyDescent="0.25">
      <c r="A192" s="540"/>
      <c r="B192" s="524"/>
      <c r="C192" s="1247" t="s">
        <v>1155</v>
      </c>
      <c r="D192" s="1247"/>
      <c r="E192" s="1247"/>
      <c r="F192" s="1247"/>
      <c r="G192" s="1247"/>
      <c r="H192" s="525"/>
      <c r="I192" s="526"/>
      <c r="J192" s="526"/>
      <c r="K192" s="526"/>
      <c r="L192" s="528"/>
      <c r="M192" s="526"/>
      <c r="N192" s="528"/>
      <c r="O192" s="526"/>
      <c r="P192" s="529">
        <v>3807.34</v>
      </c>
    </row>
    <row r="193" spans="1:16" x14ac:dyDescent="0.25">
      <c r="A193" s="540"/>
      <c r="B193" s="524" t="s">
        <v>1964</v>
      </c>
      <c r="C193" s="1247" t="s">
        <v>1965</v>
      </c>
      <c r="D193" s="1247"/>
      <c r="E193" s="1247"/>
      <c r="F193" s="1247"/>
      <c r="G193" s="1247"/>
      <c r="H193" s="525" t="s">
        <v>1158</v>
      </c>
      <c r="I193" s="543">
        <v>110</v>
      </c>
      <c r="J193" s="526"/>
      <c r="K193" s="543">
        <v>110</v>
      </c>
      <c r="L193" s="528"/>
      <c r="M193" s="526"/>
      <c r="N193" s="528"/>
      <c r="O193" s="526"/>
      <c r="P193" s="529">
        <v>4188.07</v>
      </c>
    </row>
    <row r="194" spans="1:16" x14ac:dyDescent="0.25">
      <c r="A194" s="540"/>
      <c r="B194" s="524" t="s">
        <v>1966</v>
      </c>
      <c r="C194" s="1247" t="s">
        <v>1967</v>
      </c>
      <c r="D194" s="1247"/>
      <c r="E194" s="1247"/>
      <c r="F194" s="1247"/>
      <c r="G194" s="1247"/>
      <c r="H194" s="525" t="s">
        <v>1158</v>
      </c>
      <c r="I194" s="543">
        <v>69</v>
      </c>
      <c r="J194" s="526"/>
      <c r="K194" s="543">
        <v>69</v>
      </c>
      <c r="L194" s="528"/>
      <c r="M194" s="526"/>
      <c r="N194" s="528"/>
      <c r="O194" s="526"/>
      <c r="P194" s="529">
        <v>2627.06</v>
      </c>
    </row>
    <row r="195" spans="1:16" x14ac:dyDescent="0.25">
      <c r="A195" s="556"/>
      <c r="B195" s="557"/>
      <c r="C195" s="1248" t="s">
        <v>1161</v>
      </c>
      <c r="D195" s="1248"/>
      <c r="E195" s="1248"/>
      <c r="F195" s="1248"/>
      <c r="G195" s="1248"/>
      <c r="H195" s="516"/>
      <c r="I195" s="517"/>
      <c r="J195" s="517"/>
      <c r="K195" s="517"/>
      <c r="L195" s="520"/>
      <c r="M195" s="517"/>
      <c r="N195" s="554">
        <v>23079.3</v>
      </c>
      <c r="O195" s="517"/>
      <c r="P195" s="555">
        <v>12278.19</v>
      </c>
    </row>
    <row r="196" spans="1:16" x14ac:dyDescent="0.25">
      <c r="A196" s="558"/>
      <c r="B196" s="559"/>
      <c r="C196" s="559"/>
      <c r="D196" s="559"/>
      <c r="E196" s="559"/>
      <c r="F196" s="559"/>
      <c r="G196" s="559"/>
      <c r="H196" s="560"/>
      <c r="I196" s="561"/>
      <c r="J196" s="561"/>
      <c r="K196" s="561"/>
      <c r="L196" s="562"/>
      <c r="M196" s="561"/>
      <c r="N196" s="562"/>
      <c r="O196" s="561"/>
      <c r="P196" s="563"/>
    </row>
    <row r="197" spans="1:16" x14ac:dyDescent="0.25">
      <c r="A197" s="514" t="s">
        <v>78</v>
      </c>
      <c r="B197" s="515" t="s">
        <v>2029</v>
      </c>
      <c r="C197" s="1249" t="s">
        <v>2030</v>
      </c>
      <c r="D197" s="1249"/>
      <c r="E197" s="1249"/>
      <c r="F197" s="1249"/>
      <c r="G197" s="1249"/>
      <c r="H197" s="516" t="s">
        <v>1554</v>
      </c>
      <c r="I197" s="517">
        <v>61.18</v>
      </c>
      <c r="J197" s="518">
        <v>1</v>
      </c>
      <c r="K197" s="570">
        <v>61.18</v>
      </c>
      <c r="L197" s="593">
        <v>195.07</v>
      </c>
      <c r="M197" s="570">
        <v>2.0499999999999998</v>
      </c>
      <c r="N197" s="572">
        <v>399.89</v>
      </c>
      <c r="O197" s="517"/>
      <c r="P197" s="555">
        <v>24465.27</v>
      </c>
    </row>
    <row r="198" spans="1:16" x14ac:dyDescent="0.25">
      <c r="A198" s="556"/>
      <c r="B198" s="557"/>
      <c r="C198" s="1248" t="s">
        <v>1161</v>
      </c>
      <c r="D198" s="1248"/>
      <c r="E198" s="1248"/>
      <c r="F198" s="1248"/>
      <c r="G198" s="1248"/>
      <c r="H198" s="516"/>
      <c r="I198" s="517"/>
      <c r="J198" s="517"/>
      <c r="K198" s="517"/>
      <c r="L198" s="520"/>
      <c r="M198" s="517"/>
      <c r="N198" s="520"/>
      <c r="O198" s="517"/>
      <c r="P198" s="555">
        <v>24465.27</v>
      </c>
    </row>
    <row r="199" spans="1:16" x14ac:dyDescent="0.25">
      <c r="A199" s="558"/>
      <c r="B199" s="559"/>
      <c r="C199" s="559"/>
      <c r="D199" s="559"/>
      <c r="E199" s="559"/>
      <c r="F199" s="559"/>
      <c r="G199" s="559"/>
      <c r="H199" s="560"/>
      <c r="I199" s="561"/>
      <c r="J199" s="561"/>
      <c r="K199" s="561"/>
      <c r="L199" s="562"/>
      <c r="M199" s="561"/>
      <c r="N199" s="562"/>
      <c r="O199" s="561"/>
      <c r="P199" s="563"/>
    </row>
    <row r="200" spans="1:16" x14ac:dyDescent="0.25">
      <c r="A200" s="514" t="s">
        <v>81</v>
      </c>
      <c r="B200" s="515" t="s">
        <v>2005</v>
      </c>
      <c r="C200" s="1249" t="s">
        <v>2006</v>
      </c>
      <c r="D200" s="1249"/>
      <c r="E200" s="1249"/>
      <c r="F200" s="1249"/>
      <c r="G200" s="1249"/>
      <c r="H200" s="516" t="s">
        <v>1232</v>
      </c>
      <c r="I200" s="517">
        <v>1.0526</v>
      </c>
      <c r="J200" s="518">
        <v>1</v>
      </c>
      <c r="K200" s="568">
        <v>1.0526</v>
      </c>
      <c r="L200" s="520"/>
      <c r="M200" s="517"/>
      <c r="N200" s="521"/>
      <c r="O200" s="517"/>
      <c r="P200" s="522"/>
    </row>
    <row r="201" spans="1:16" x14ac:dyDescent="0.25">
      <c r="A201" s="523"/>
      <c r="B201" s="524" t="s">
        <v>23</v>
      </c>
      <c r="C201" s="1247" t="s">
        <v>1203</v>
      </c>
      <c r="D201" s="1247"/>
      <c r="E201" s="1247"/>
      <c r="F201" s="1247"/>
      <c r="G201" s="1247"/>
      <c r="H201" s="525" t="s">
        <v>1148</v>
      </c>
      <c r="I201" s="526"/>
      <c r="J201" s="526"/>
      <c r="K201" s="574">
        <v>7.820818</v>
      </c>
      <c r="L201" s="528"/>
      <c r="M201" s="526"/>
      <c r="N201" s="528"/>
      <c r="O201" s="526"/>
      <c r="P201" s="529">
        <v>2772.64</v>
      </c>
    </row>
    <row r="202" spans="1:16" x14ac:dyDescent="0.25">
      <c r="A202" s="530"/>
      <c r="B202" s="524" t="s">
        <v>2007</v>
      </c>
      <c r="C202" s="1247" t="s">
        <v>2008</v>
      </c>
      <c r="D202" s="1247"/>
      <c r="E202" s="1247"/>
      <c r="F202" s="1247"/>
      <c r="G202" s="1247"/>
      <c r="H202" s="525" t="s">
        <v>1148</v>
      </c>
      <c r="I202" s="536">
        <v>7.43</v>
      </c>
      <c r="J202" s="526"/>
      <c r="K202" s="574">
        <v>7.820818</v>
      </c>
      <c r="L202" s="532"/>
      <c r="M202" s="533"/>
      <c r="N202" s="534">
        <v>354.52</v>
      </c>
      <c r="O202" s="526"/>
      <c r="P202" s="529">
        <v>2772.64</v>
      </c>
    </row>
    <row r="203" spans="1:16" x14ac:dyDescent="0.25">
      <c r="A203" s="523"/>
      <c r="B203" s="524" t="s">
        <v>28</v>
      </c>
      <c r="C203" s="1247" t="s">
        <v>132</v>
      </c>
      <c r="D203" s="1247"/>
      <c r="E203" s="1247"/>
      <c r="F203" s="1247"/>
      <c r="G203" s="1247"/>
      <c r="H203" s="525"/>
      <c r="I203" s="526"/>
      <c r="J203" s="526"/>
      <c r="K203" s="526"/>
      <c r="L203" s="528"/>
      <c r="M203" s="526"/>
      <c r="N203" s="528"/>
      <c r="O203" s="526"/>
      <c r="P203" s="573">
        <v>30.3</v>
      </c>
    </row>
    <row r="204" spans="1:16" x14ac:dyDescent="0.25">
      <c r="A204" s="523"/>
      <c r="B204" s="524"/>
      <c r="C204" s="1247" t="s">
        <v>1147</v>
      </c>
      <c r="D204" s="1247"/>
      <c r="E204" s="1247"/>
      <c r="F204" s="1247"/>
      <c r="G204" s="1247"/>
      <c r="H204" s="525" t="s">
        <v>1148</v>
      </c>
      <c r="I204" s="526"/>
      <c r="J204" s="526"/>
      <c r="K204" s="574">
        <v>2.1052000000000001E-2</v>
      </c>
      <c r="L204" s="528"/>
      <c r="M204" s="526"/>
      <c r="N204" s="528"/>
      <c r="O204" s="526"/>
      <c r="P204" s="573">
        <v>7.36</v>
      </c>
    </row>
    <row r="205" spans="1:16" x14ac:dyDescent="0.25">
      <c r="A205" s="530"/>
      <c r="B205" s="524" t="s">
        <v>2009</v>
      </c>
      <c r="C205" s="1247" t="s">
        <v>2010</v>
      </c>
      <c r="D205" s="1247"/>
      <c r="E205" s="1247"/>
      <c r="F205" s="1247"/>
      <c r="G205" s="1247"/>
      <c r="H205" s="525" t="s">
        <v>1151</v>
      </c>
      <c r="I205" s="536">
        <v>0.01</v>
      </c>
      <c r="J205" s="526"/>
      <c r="K205" s="574">
        <v>1.0526000000000001E-2</v>
      </c>
      <c r="L205" s="538">
        <v>6.62</v>
      </c>
      <c r="M205" s="575">
        <v>1.3</v>
      </c>
      <c r="N205" s="534">
        <v>8.61</v>
      </c>
      <c r="O205" s="526"/>
      <c r="P205" s="529">
        <v>0.09</v>
      </c>
    </row>
    <row r="206" spans="1:16" x14ac:dyDescent="0.25">
      <c r="A206" s="530"/>
      <c r="B206" s="524" t="s">
        <v>1287</v>
      </c>
      <c r="C206" s="1247" t="s">
        <v>1288</v>
      </c>
      <c r="D206" s="1247"/>
      <c r="E206" s="1247"/>
      <c r="F206" s="1247"/>
      <c r="G206" s="1247"/>
      <c r="H206" s="525" t="s">
        <v>1151</v>
      </c>
      <c r="I206" s="536">
        <v>0.01</v>
      </c>
      <c r="J206" s="526"/>
      <c r="K206" s="574">
        <v>1.0526000000000001E-2</v>
      </c>
      <c r="L206" s="532"/>
      <c r="M206" s="533"/>
      <c r="N206" s="534">
        <v>1610.79</v>
      </c>
      <c r="O206" s="526"/>
      <c r="P206" s="529">
        <v>16.96</v>
      </c>
    </row>
    <row r="207" spans="1:16" x14ac:dyDescent="0.25">
      <c r="A207" s="540"/>
      <c r="B207" s="524" t="s">
        <v>1191</v>
      </c>
      <c r="C207" s="1247" t="s">
        <v>1192</v>
      </c>
      <c r="D207" s="1247"/>
      <c r="E207" s="1247"/>
      <c r="F207" s="1247"/>
      <c r="G207" s="1247"/>
      <c r="H207" s="525" t="s">
        <v>1148</v>
      </c>
      <c r="I207" s="536">
        <v>0.01</v>
      </c>
      <c r="J207" s="526"/>
      <c r="K207" s="574">
        <v>1.0526000000000001E-2</v>
      </c>
      <c r="L207" s="528"/>
      <c r="M207" s="526"/>
      <c r="N207" s="541">
        <v>373.94</v>
      </c>
      <c r="O207" s="526"/>
      <c r="P207" s="573">
        <v>3.94</v>
      </c>
    </row>
    <row r="208" spans="1:16" x14ac:dyDescent="0.25">
      <c r="A208" s="530"/>
      <c r="B208" s="524" t="s">
        <v>1445</v>
      </c>
      <c r="C208" s="1247" t="s">
        <v>1446</v>
      </c>
      <c r="D208" s="1247"/>
      <c r="E208" s="1247"/>
      <c r="F208" s="1247"/>
      <c r="G208" s="1247"/>
      <c r="H208" s="525" t="s">
        <v>1151</v>
      </c>
      <c r="I208" s="536">
        <v>0.01</v>
      </c>
      <c r="J208" s="526"/>
      <c r="K208" s="574">
        <v>1.0526000000000001E-2</v>
      </c>
      <c r="L208" s="538">
        <v>477.92</v>
      </c>
      <c r="M208" s="539">
        <v>1.24</v>
      </c>
      <c r="N208" s="534">
        <v>592.62</v>
      </c>
      <c r="O208" s="526"/>
      <c r="P208" s="529">
        <v>6.24</v>
      </c>
    </row>
    <row r="209" spans="1:16" x14ac:dyDescent="0.25">
      <c r="A209" s="540"/>
      <c r="B209" s="524" t="s">
        <v>1208</v>
      </c>
      <c r="C209" s="1247" t="s">
        <v>1209</v>
      </c>
      <c r="D209" s="1247"/>
      <c r="E209" s="1247"/>
      <c r="F209" s="1247"/>
      <c r="G209" s="1247"/>
      <c r="H209" s="525" t="s">
        <v>1148</v>
      </c>
      <c r="I209" s="536">
        <v>0.01</v>
      </c>
      <c r="J209" s="526"/>
      <c r="K209" s="574">
        <v>1.0526000000000001E-2</v>
      </c>
      <c r="L209" s="528"/>
      <c r="M209" s="526"/>
      <c r="N209" s="541">
        <v>325.38</v>
      </c>
      <c r="O209" s="526"/>
      <c r="P209" s="573">
        <v>3.42</v>
      </c>
    </row>
    <row r="210" spans="1:16" x14ac:dyDescent="0.25">
      <c r="A210" s="530"/>
      <c r="B210" s="524" t="s">
        <v>2011</v>
      </c>
      <c r="C210" s="1247" t="s">
        <v>2012</v>
      </c>
      <c r="D210" s="1247"/>
      <c r="E210" s="1247"/>
      <c r="F210" s="1247"/>
      <c r="G210" s="1247"/>
      <c r="H210" s="525" t="s">
        <v>1151</v>
      </c>
      <c r="I210" s="536">
        <v>1.1200000000000001</v>
      </c>
      <c r="J210" s="526"/>
      <c r="K210" s="574">
        <v>1.178912</v>
      </c>
      <c r="L210" s="532"/>
      <c r="M210" s="533"/>
      <c r="N210" s="534">
        <v>5.95</v>
      </c>
      <c r="O210" s="526"/>
      <c r="P210" s="529">
        <v>7.01</v>
      </c>
    </row>
    <row r="211" spans="1:16" x14ac:dyDescent="0.25">
      <c r="A211" s="523"/>
      <c r="B211" s="524" t="s">
        <v>36</v>
      </c>
      <c r="C211" s="1247" t="s">
        <v>134</v>
      </c>
      <c r="D211" s="1247"/>
      <c r="E211" s="1247"/>
      <c r="F211" s="1247"/>
      <c r="G211" s="1247"/>
      <c r="H211" s="525"/>
      <c r="I211" s="526"/>
      <c r="J211" s="526"/>
      <c r="K211" s="526"/>
      <c r="L211" s="528"/>
      <c r="M211" s="526"/>
      <c r="N211" s="528"/>
      <c r="O211" s="526"/>
      <c r="P211" s="529">
        <v>1744.52</v>
      </c>
    </row>
    <row r="212" spans="1:16" x14ac:dyDescent="0.25">
      <c r="A212" s="530"/>
      <c r="B212" s="524" t="s">
        <v>2013</v>
      </c>
      <c r="C212" s="1247" t="s">
        <v>2014</v>
      </c>
      <c r="D212" s="1247"/>
      <c r="E212" s="1247"/>
      <c r="F212" s="1247"/>
      <c r="G212" s="1247"/>
      <c r="H212" s="525" t="s">
        <v>1164</v>
      </c>
      <c r="I212" s="535">
        <v>5.4999999999999997E-3</v>
      </c>
      <c r="J212" s="526"/>
      <c r="K212" s="569">
        <v>5.7892999999999998E-3</v>
      </c>
      <c r="L212" s="542">
        <v>25319.13</v>
      </c>
      <c r="M212" s="539">
        <v>1.49</v>
      </c>
      <c r="N212" s="534">
        <v>37725.5</v>
      </c>
      <c r="O212" s="526"/>
      <c r="P212" s="529">
        <v>218.4</v>
      </c>
    </row>
    <row r="213" spans="1:16" x14ac:dyDescent="0.25">
      <c r="A213" s="530"/>
      <c r="B213" s="524" t="s">
        <v>2015</v>
      </c>
      <c r="C213" s="1247" t="s">
        <v>2016</v>
      </c>
      <c r="D213" s="1247"/>
      <c r="E213" s="1247"/>
      <c r="F213" s="1247"/>
      <c r="G213" s="1247"/>
      <c r="H213" s="525" t="s">
        <v>1244</v>
      </c>
      <c r="I213" s="531">
        <v>16.5</v>
      </c>
      <c r="J213" s="526"/>
      <c r="K213" s="535">
        <v>17.367899999999999</v>
      </c>
      <c r="L213" s="538">
        <v>60.6</v>
      </c>
      <c r="M213" s="539">
        <v>1.45</v>
      </c>
      <c r="N213" s="534">
        <v>87.87</v>
      </c>
      <c r="O213" s="526"/>
      <c r="P213" s="529">
        <v>1526.12</v>
      </c>
    </row>
    <row r="214" spans="1:16" x14ac:dyDescent="0.25">
      <c r="A214" s="552"/>
      <c r="B214" s="553"/>
      <c r="C214" s="1248" t="s">
        <v>1154</v>
      </c>
      <c r="D214" s="1248"/>
      <c r="E214" s="1248"/>
      <c r="F214" s="1248"/>
      <c r="G214" s="1248"/>
      <c r="H214" s="516"/>
      <c r="I214" s="517"/>
      <c r="J214" s="517"/>
      <c r="K214" s="517"/>
      <c r="L214" s="520"/>
      <c r="M214" s="517"/>
      <c r="N214" s="554"/>
      <c r="O214" s="517"/>
      <c r="P214" s="555">
        <v>4554.82</v>
      </c>
    </row>
    <row r="215" spans="1:16" x14ac:dyDescent="0.25">
      <c r="A215" s="540"/>
      <c r="B215" s="524"/>
      <c r="C215" s="1247" t="s">
        <v>1155</v>
      </c>
      <c r="D215" s="1247"/>
      <c r="E215" s="1247"/>
      <c r="F215" s="1247"/>
      <c r="G215" s="1247"/>
      <c r="H215" s="525"/>
      <c r="I215" s="526"/>
      <c r="J215" s="526"/>
      <c r="K215" s="526"/>
      <c r="L215" s="528"/>
      <c r="M215" s="526"/>
      <c r="N215" s="528"/>
      <c r="O215" s="526"/>
      <c r="P215" s="529">
        <v>2780</v>
      </c>
    </row>
    <row r="216" spans="1:16" x14ac:dyDescent="0.25">
      <c r="A216" s="540"/>
      <c r="B216" s="524" t="s">
        <v>2017</v>
      </c>
      <c r="C216" s="1247" t="s">
        <v>2018</v>
      </c>
      <c r="D216" s="1247"/>
      <c r="E216" s="1247"/>
      <c r="F216" s="1247"/>
      <c r="G216" s="1247"/>
      <c r="H216" s="525" t="s">
        <v>1158</v>
      </c>
      <c r="I216" s="543">
        <v>94</v>
      </c>
      <c r="J216" s="526"/>
      <c r="K216" s="543">
        <v>94</v>
      </c>
      <c r="L216" s="528"/>
      <c r="M216" s="526"/>
      <c r="N216" s="528"/>
      <c r="O216" s="526"/>
      <c r="P216" s="529">
        <v>2613.1999999999998</v>
      </c>
    </row>
    <row r="217" spans="1:16" x14ac:dyDescent="0.25">
      <c r="A217" s="540"/>
      <c r="B217" s="524" t="s">
        <v>2019</v>
      </c>
      <c r="C217" s="1247" t="s">
        <v>2020</v>
      </c>
      <c r="D217" s="1247"/>
      <c r="E217" s="1247"/>
      <c r="F217" s="1247"/>
      <c r="G217" s="1247"/>
      <c r="H217" s="525" t="s">
        <v>1158</v>
      </c>
      <c r="I217" s="543">
        <v>51</v>
      </c>
      <c r="J217" s="526"/>
      <c r="K217" s="543">
        <v>51</v>
      </c>
      <c r="L217" s="528"/>
      <c r="M217" s="526"/>
      <c r="N217" s="528"/>
      <c r="O217" s="526"/>
      <c r="P217" s="529">
        <v>1417.8</v>
      </c>
    </row>
    <row r="218" spans="1:16" x14ac:dyDescent="0.25">
      <c r="A218" s="556"/>
      <c r="B218" s="557"/>
      <c r="C218" s="1248" t="s">
        <v>1161</v>
      </c>
      <c r="D218" s="1248"/>
      <c r="E218" s="1248"/>
      <c r="F218" s="1248"/>
      <c r="G218" s="1248"/>
      <c r="H218" s="516"/>
      <c r="I218" s="517"/>
      <c r="J218" s="517"/>
      <c r="K218" s="517"/>
      <c r="L218" s="520"/>
      <c r="M218" s="517"/>
      <c r="N218" s="554">
        <v>8156.77</v>
      </c>
      <c r="O218" s="517"/>
      <c r="P218" s="555">
        <v>8585.82</v>
      </c>
    </row>
    <row r="219" spans="1:16" x14ac:dyDescent="0.25">
      <c r="A219" s="558"/>
      <c r="B219" s="559"/>
      <c r="C219" s="559"/>
      <c r="D219" s="559"/>
      <c r="E219" s="559"/>
      <c r="F219" s="559"/>
      <c r="G219" s="559"/>
      <c r="H219" s="560"/>
      <c r="I219" s="561"/>
      <c r="J219" s="561"/>
      <c r="K219" s="561"/>
      <c r="L219" s="562"/>
      <c r="M219" s="561"/>
      <c r="N219" s="562"/>
      <c r="O219" s="561"/>
      <c r="P219" s="563"/>
    </row>
    <row r="220" spans="1:16" x14ac:dyDescent="0.25">
      <c r="A220" s="514" t="s">
        <v>87</v>
      </c>
      <c r="B220" s="515" t="s">
        <v>2031</v>
      </c>
      <c r="C220" s="1249" t="s">
        <v>2032</v>
      </c>
      <c r="D220" s="1249"/>
      <c r="E220" s="1249"/>
      <c r="F220" s="1249"/>
      <c r="G220" s="1249"/>
      <c r="H220" s="516" t="s">
        <v>1232</v>
      </c>
      <c r="I220" s="517">
        <v>2.1040000000000001</v>
      </c>
      <c r="J220" s="518">
        <v>1</v>
      </c>
      <c r="K220" s="519">
        <v>2.1040000000000001</v>
      </c>
      <c r="L220" s="520"/>
      <c r="M220" s="517"/>
      <c r="N220" s="521"/>
      <c r="O220" s="517"/>
      <c r="P220" s="522"/>
    </row>
    <row r="221" spans="1:16" x14ac:dyDescent="0.25">
      <c r="A221" s="523"/>
      <c r="B221" s="524" t="s">
        <v>23</v>
      </c>
      <c r="C221" s="1247" t="s">
        <v>1203</v>
      </c>
      <c r="D221" s="1247"/>
      <c r="E221" s="1247"/>
      <c r="F221" s="1247"/>
      <c r="G221" s="1247"/>
      <c r="H221" s="525" t="s">
        <v>1148</v>
      </c>
      <c r="I221" s="526"/>
      <c r="J221" s="526"/>
      <c r="K221" s="537">
        <v>14.328239999999999</v>
      </c>
      <c r="L221" s="528"/>
      <c r="M221" s="526"/>
      <c r="N221" s="528"/>
      <c r="O221" s="526"/>
      <c r="P221" s="529">
        <v>4140.29</v>
      </c>
    </row>
    <row r="222" spans="1:16" x14ac:dyDescent="0.25">
      <c r="A222" s="530"/>
      <c r="B222" s="524" t="s">
        <v>1482</v>
      </c>
      <c r="C222" s="1247" t="s">
        <v>1483</v>
      </c>
      <c r="D222" s="1247"/>
      <c r="E222" s="1247"/>
      <c r="F222" s="1247"/>
      <c r="G222" s="1247"/>
      <c r="H222" s="525" t="s">
        <v>1148</v>
      </c>
      <c r="I222" s="536">
        <v>6.81</v>
      </c>
      <c r="J222" s="526"/>
      <c r="K222" s="537">
        <v>14.328239999999999</v>
      </c>
      <c r="L222" s="532"/>
      <c r="M222" s="533"/>
      <c r="N222" s="534">
        <v>288.95999999999998</v>
      </c>
      <c r="O222" s="526"/>
      <c r="P222" s="529">
        <v>4140.29</v>
      </c>
    </row>
    <row r="223" spans="1:16" x14ac:dyDescent="0.25">
      <c r="A223" s="523"/>
      <c r="B223" s="524" t="s">
        <v>28</v>
      </c>
      <c r="C223" s="1247" t="s">
        <v>132</v>
      </c>
      <c r="D223" s="1247"/>
      <c r="E223" s="1247"/>
      <c r="F223" s="1247"/>
      <c r="G223" s="1247"/>
      <c r="H223" s="525"/>
      <c r="I223" s="526"/>
      <c r="J223" s="526"/>
      <c r="K223" s="526"/>
      <c r="L223" s="528"/>
      <c r="M223" s="526"/>
      <c r="N223" s="528"/>
      <c r="O223" s="526"/>
      <c r="P223" s="573">
        <v>382.94</v>
      </c>
    </row>
    <row r="224" spans="1:16" x14ac:dyDescent="0.25">
      <c r="A224" s="523"/>
      <c r="B224" s="524"/>
      <c r="C224" s="1247" t="s">
        <v>1147</v>
      </c>
      <c r="D224" s="1247"/>
      <c r="E224" s="1247"/>
      <c r="F224" s="1247"/>
      <c r="G224" s="1247"/>
      <c r="H224" s="525" t="s">
        <v>1148</v>
      </c>
      <c r="I224" s="526"/>
      <c r="J224" s="526"/>
      <c r="K224" s="537">
        <v>0.33663999999999999</v>
      </c>
      <c r="L224" s="528"/>
      <c r="M224" s="526"/>
      <c r="N224" s="528"/>
      <c r="O224" s="526"/>
      <c r="P224" s="573">
        <v>125.98</v>
      </c>
    </row>
    <row r="225" spans="1:16" x14ac:dyDescent="0.25">
      <c r="A225" s="530"/>
      <c r="B225" s="524" t="s">
        <v>1443</v>
      </c>
      <c r="C225" s="1247" t="s">
        <v>1444</v>
      </c>
      <c r="D225" s="1247"/>
      <c r="E225" s="1247"/>
      <c r="F225" s="1247"/>
      <c r="G225" s="1247"/>
      <c r="H225" s="525" t="s">
        <v>1151</v>
      </c>
      <c r="I225" s="536">
        <v>7.0000000000000007E-2</v>
      </c>
      <c r="J225" s="526"/>
      <c r="K225" s="537">
        <v>0.14727999999999999</v>
      </c>
      <c r="L225" s="532"/>
      <c r="M225" s="533"/>
      <c r="N225" s="534">
        <v>1550.39</v>
      </c>
      <c r="O225" s="526"/>
      <c r="P225" s="529">
        <v>228.34</v>
      </c>
    </row>
    <row r="226" spans="1:16" x14ac:dyDescent="0.25">
      <c r="A226" s="540"/>
      <c r="B226" s="524" t="s">
        <v>1152</v>
      </c>
      <c r="C226" s="1247" t="s">
        <v>1153</v>
      </c>
      <c r="D226" s="1247"/>
      <c r="E226" s="1247"/>
      <c r="F226" s="1247"/>
      <c r="G226" s="1247"/>
      <c r="H226" s="525" t="s">
        <v>1148</v>
      </c>
      <c r="I226" s="536">
        <v>7.0000000000000007E-2</v>
      </c>
      <c r="J226" s="526"/>
      <c r="K226" s="537">
        <v>0.14727999999999999</v>
      </c>
      <c r="L226" s="528"/>
      <c r="M226" s="526"/>
      <c r="N226" s="541">
        <v>437.08</v>
      </c>
      <c r="O226" s="526"/>
      <c r="P226" s="573">
        <v>64.37</v>
      </c>
    </row>
    <row r="227" spans="1:16" x14ac:dyDescent="0.25">
      <c r="A227" s="530"/>
      <c r="B227" s="524" t="s">
        <v>1445</v>
      </c>
      <c r="C227" s="1247" t="s">
        <v>1446</v>
      </c>
      <c r="D227" s="1247"/>
      <c r="E227" s="1247"/>
      <c r="F227" s="1247"/>
      <c r="G227" s="1247"/>
      <c r="H227" s="525" t="s">
        <v>1151</v>
      </c>
      <c r="I227" s="536">
        <v>0.09</v>
      </c>
      <c r="J227" s="526"/>
      <c r="K227" s="537">
        <v>0.18936</v>
      </c>
      <c r="L227" s="538">
        <v>477.92</v>
      </c>
      <c r="M227" s="539">
        <v>1.24</v>
      </c>
      <c r="N227" s="534">
        <v>592.62</v>
      </c>
      <c r="O227" s="526"/>
      <c r="P227" s="529">
        <v>112.22</v>
      </c>
    </row>
    <row r="228" spans="1:16" x14ac:dyDescent="0.25">
      <c r="A228" s="540"/>
      <c r="B228" s="524" t="s">
        <v>1208</v>
      </c>
      <c r="C228" s="1247" t="s">
        <v>1209</v>
      </c>
      <c r="D228" s="1247"/>
      <c r="E228" s="1247"/>
      <c r="F228" s="1247"/>
      <c r="G228" s="1247"/>
      <c r="H228" s="525" t="s">
        <v>1148</v>
      </c>
      <c r="I228" s="536">
        <v>0.09</v>
      </c>
      <c r="J228" s="526"/>
      <c r="K228" s="537">
        <v>0.18936</v>
      </c>
      <c r="L228" s="528"/>
      <c r="M228" s="526"/>
      <c r="N228" s="541">
        <v>325.38</v>
      </c>
      <c r="O228" s="526"/>
      <c r="P228" s="573">
        <v>61.61</v>
      </c>
    </row>
    <row r="229" spans="1:16" x14ac:dyDescent="0.25">
      <c r="A229" s="530"/>
      <c r="B229" s="524" t="s">
        <v>2025</v>
      </c>
      <c r="C229" s="1247" t="s">
        <v>2026</v>
      </c>
      <c r="D229" s="1247"/>
      <c r="E229" s="1247"/>
      <c r="F229" s="1247"/>
      <c r="G229" s="1247"/>
      <c r="H229" s="525" t="s">
        <v>1151</v>
      </c>
      <c r="I229" s="536">
        <v>2.31</v>
      </c>
      <c r="J229" s="526"/>
      <c r="K229" s="537">
        <v>4.8602400000000001</v>
      </c>
      <c r="L229" s="538">
        <v>7.52</v>
      </c>
      <c r="M229" s="539">
        <v>1.1599999999999999</v>
      </c>
      <c r="N229" s="534">
        <v>8.7200000000000006</v>
      </c>
      <c r="O229" s="526"/>
      <c r="P229" s="529">
        <v>42.38</v>
      </c>
    </row>
    <row r="230" spans="1:16" x14ac:dyDescent="0.25">
      <c r="A230" s="523"/>
      <c r="B230" s="524" t="s">
        <v>36</v>
      </c>
      <c r="C230" s="1247" t="s">
        <v>134</v>
      </c>
      <c r="D230" s="1247"/>
      <c r="E230" s="1247"/>
      <c r="F230" s="1247"/>
      <c r="G230" s="1247"/>
      <c r="H230" s="525"/>
      <c r="I230" s="526"/>
      <c r="J230" s="526"/>
      <c r="K230" s="526"/>
      <c r="L230" s="528"/>
      <c r="M230" s="526"/>
      <c r="N230" s="528"/>
      <c r="O230" s="526"/>
      <c r="P230" s="529">
        <v>1453.33</v>
      </c>
    </row>
    <row r="231" spans="1:16" x14ac:dyDescent="0.25">
      <c r="A231" s="530"/>
      <c r="B231" s="524" t="s">
        <v>1492</v>
      </c>
      <c r="C231" s="1247" t="s">
        <v>1493</v>
      </c>
      <c r="D231" s="1247"/>
      <c r="E231" s="1247"/>
      <c r="F231" s="1247"/>
      <c r="G231" s="1247"/>
      <c r="H231" s="525" t="s">
        <v>1244</v>
      </c>
      <c r="I231" s="535">
        <v>12.1846</v>
      </c>
      <c r="J231" s="526"/>
      <c r="K231" s="569">
        <v>25.636398400000001</v>
      </c>
      <c r="L231" s="538">
        <v>41.38</v>
      </c>
      <c r="M231" s="539">
        <v>1.37</v>
      </c>
      <c r="N231" s="534">
        <v>56.69</v>
      </c>
      <c r="O231" s="526"/>
      <c r="P231" s="529">
        <v>1453.33</v>
      </c>
    </row>
    <row r="232" spans="1:16" x14ac:dyDescent="0.25">
      <c r="A232" s="544" t="s">
        <v>1239</v>
      </c>
      <c r="B232" s="545" t="s">
        <v>2027</v>
      </c>
      <c r="C232" s="1250" t="s">
        <v>2028</v>
      </c>
      <c r="D232" s="1250"/>
      <c r="E232" s="1250"/>
      <c r="F232" s="1250"/>
      <c r="G232" s="1250"/>
      <c r="H232" s="546" t="s">
        <v>1554</v>
      </c>
      <c r="I232" s="547">
        <v>115</v>
      </c>
      <c r="J232" s="548"/>
      <c r="K232" s="589">
        <v>241.96</v>
      </c>
      <c r="L232" s="550"/>
      <c r="M232" s="548"/>
      <c r="N232" s="550"/>
      <c r="O232" s="548"/>
      <c r="P232" s="551"/>
    </row>
    <row r="233" spans="1:16" x14ac:dyDescent="0.25">
      <c r="A233" s="552"/>
      <c r="B233" s="553"/>
      <c r="C233" s="1248" t="s">
        <v>1154</v>
      </c>
      <c r="D233" s="1248"/>
      <c r="E233" s="1248"/>
      <c r="F233" s="1248"/>
      <c r="G233" s="1248"/>
      <c r="H233" s="516"/>
      <c r="I233" s="517"/>
      <c r="J233" s="517"/>
      <c r="K233" s="517"/>
      <c r="L233" s="520"/>
      <c r="M233" s="517"/>
      <c r="N233" s="554"/>
      <c r="O233" s="517"/>
      <c r="P233" s="555">
        <v>6102.54</v>
      </c>
    </row>
    <row r="234" spans="1:16" x14ac:dyDescent="0.25">
      <c r="A234" s="540"/>
      <c r="B234" s="524"/>
      <c r="C234" s="1247" t="s">
        <v>1155</v>
      </c>
      <c r="D234" s="1247"/>
      <c r="E234" s="1247"/>
      <c r="F234" s="1247"/>
      <c r="G234" s="1247"/>
      <c r="H234" s="525"/>
      <c r="I234" s="526"/>
      <c r="J234" s="526"/>
      <c r="K234" s="526"/>
      <c r="L234" s="528"/>
      <c r="M234" s="526"/>
      <c r="N234" s="528"/>
      <c r="O234" s="526"/>
      <c r="P234" s="529">
        <v>4266.2700000000004</v>
      </c>
    </row>
    <row r="235" spans="1:16" x14ac:dyDescent="0.25">
      <c r="A235" s="540"/>
      <c r="B235" s="524" t="s">
        <v>1964</v>
      </c>
      <c r="C235" s="1247" t="s">
        <v>1965</v>
      </c>
      <c r="D235" s="1247"/>
      <c r="E235" s="1247"/>
      <c r="F235" s="1247"/>
      <c r="G235" s="1247"/>
      <c r="H235" s="525" t="s">
        <v>1158</v>
      </c>
      <c r="I235" s="543">
        <v>110</v>
      </c>
      <c r="J235" s="526"/>
      <c r="K235" s="543">
        <v>110</v>
      </c>
      <c r="L235" s="528"/>
      <c r="M235" s="526"/>
      <c r="N235" s="528"/>
      <c r="O235" s="526"/>
      <c r="P235" s="529">
        <v>4692.8999999999996</v>
      </c>
    </row>
    <row r="236" spans="1:16" x14ac:dyDescent="0.25">
      <c r="A236" s="540"/>
      <c r="B236" s="524" t="s">
        <v>1966</v>
      </c>
      <c r="C236" s="1247" t="s">
        <v>1967</v>
      </c>
      <c r="D236" s="1247"/>
      <c r="E236" s="1247"/>
      <c r="F236" s="1247"/>
      <c r="G236" s="1247"/>
      <c r="H236" s="525" t="s">
        <v>1158</v>
      </c>
      <c r="I236" s="543">
        <v>69</v>
      </c>
      <c r="J236" s="526"/>
      <c r="K236" s="543">
        <v>69</v>
      </c>
      <c r="L236" s="528"/>
      <c r="M236" s="526"/>
      <c r="N236" s="528"/>
      <c r="O236" s="526"/>
      <c r="P236" s="529">
        <v>2943.73</v>
      </c>
    </row>
    <row r="237" spans="1:16" x14ac:dyDescent="0.25">
      <c r="A237" s="556"/>
      <c r="B237" s="557"/>
      <c r="C237" s="1248" t="s">
        <v>1161</v>
      </c>
      <c r="D237" s="1248"/>
      <c r="E237" s="1248"/>
      <c r="F237" s="1248"/>
      <c r="G237" s="1248"/>
      <c r="H237" s="516"/>
      <c r="I237" s="517"/>
      <c r="J237" s="517"/>
      <c r="K237" s="517"/>
      <c r="L237" s="520"/>
      <c r="M237" s="517"/>
      <c r="N237" s="554">
        <v>6530.02</v>
      </c>
      <c r="O237" s="517"/>
      <c r="P237" s="555">
        <v>13739.17</v>
      </c>
    </row>
    <row r="238" spans="1:16" x14ac:dyDescent="0.25">
      <c r="A238" s="558"/>
      <c r="B238" s="559"/>
      <c r="C238" s="559"/>
      <c r="D238" s="559"/>
      <c r="E238" s="559"/>
      <c r="F238" s="559"/>
      <c r="G238" s="559"/>
      <c r="H238" s="560"/>
      <c r="I238" s="561"/>
      <c r="J238" s="561"/>
      <c r="K238" s="561"/>
      <c r="L238" s="562"/>
      <c r="M238" s="561"/>
      <c r="N238" s="562"/>
      <c r="O238" s="561"/>
      <c r="P238" s="563"/>
    </row>
    <row r="239" spans="1:16" x14ac:dyDescent="0.25">
      <c r="A239" s="514" t="s">
        <v>93</v>
      </c>
      <c r="B239" s="515" t="s">
        <v>2029</v>
      </c>
      <c r="C239" s="1249" t="s">
        <v>2030</v>
      </c>
      <c r="D239" s="1249"/>
      <c r="E239" s="1249"/>
      <c r="F239" s="1249"/>
      <c r="G239" s="1249"/>
      <c r="H239" s="516" t="s">
        <v>1554</v>
      </c>
      <c r="I239" s="517">
        <v>241.96</v>
      </c>
      <c r="J239" s="518">
        <v>1</v>
      </c>
      <c r="K239" s="570">
        <v>241.96</v>
      </c>
      <c r="L239" s="593">
        <v>195.07</v>
      </c>
      <c r="M239" s="570">
        <v>2.0499999999999998</v>
      </c>
      <c r="N239" s="572">
        <v>399.89</v>
      </c>
      <c r="O239" s="517"/>
      <c r="P239" s="555">
        <v>96757.38</v>
      </c>
    </row>
    <row r="240" spans="1:16" x14ac:dyDescent="0.25">
      <c r="A240" s="556"/>
      <c r="B240" s="557"/>
      <c r="C240" s="1248" t="s">
        <v>1161</v>
      </c>
      <c r="D240" s="1248"/>
      <c r="E240" s="1248"/>
      <c r="F240" s="1248"/>
      <c r="G240" s="1248"/>
      <c r="H240" s="516"/>
      <c r="I240" s="517"/>
      <c r="J240" s="517"/>
      <c r="K240" s="517"/>
      <c r="L240" s="520"/>
      <c r="M240" s="517"/>
      <c r="N240" s="520"/>
      <c r="O240" s="517"/>
      <c r="P240" s="555">
        <v>96757.38</v>
      </c>
    </row>
    <row r="241" spans="1:16" x14ac:dyDescent="0.25">
      <c r="A241" s="558"/>
      <c r="B241" s="559"/>
      <c r="C241" s="559"/>
      <c r="D241" s="559"/>
      <c r="E241" s="559"/>
      <c r="F241" s="559"/>
      <c r="G241" s="559"/>
      <c r="H241" s="560"/>
      <c r="I241" s="561"/>
      <c r="J241" s="561"/>
      <c r="K241" s="561"/>
      <c r="L241" s="562"/>
      <c r="M241" s="561"/>
      <c r="N241" s="562"/>
      <c r="O241" s="561"/>
      <c r="P241" s="563"/>
    </row>
    <row r="242" spans="1:16" x14ac:dyDescent="0.25">
      <c r="A242" s="514" t="s">
        <v>96</v>
      </c>
      <c r="B242" s="515" t="s">
        <v>2095</v>
      </c>
      <c r="C242" s="1249" t="s">
        <v>2096</v>
      </c>
      <c r="D242" s="1249"/>
      <c r="E242" s="1249"/>
      <c r="F242" s="1249"/>
      <c r="G242" s="1249"/>
      <c r="H242" s="516" t="s">
        <v>1390</v>
      </c>
      <c r="I242" s="517">
        <v>0.25855</v>
      </c>
      <c r="J242" s="518">
        <v>1</v>
      </c>
      <c r="K242" s="590">
        <v>0.25855</v>
      </c>
      <c r="L242" s="520"/>
      <c r="M242" s="517"/>
      <c r="N242" s="521"/>
      <c r="O242" s="517"/>
      <c r="P242" s="522"/>
    </row>
    <row r="243" spans="1:16" x14ac:dyDescent="0.25">
      <c r="A243" s="523"/>
      <c r="B243" s="524" t="s">
        <v>23</v>
      </c>
      <c r="C243" s="1247" t="s">
        <v>1203</v>
      </c>
      <c r="D243" s="1247"/>
      <c r="E243" s="1247"/>
      <c r="F243" s="1247"/>
      <c r="G243" s="1247"/>
      <c r="H243" s="525" t="s">
        <v>1148</v>
      </c>
      <c r="I243" s="526"/>
      <c r="J243" s="526"/>
      <c r="K243" s="536">
        <v>361.97</v>
      </c>
      <c r="L243" s="528"/>
      <c r="M243" s="526"/>
      <c r="N243" s="528"/>
      <c r="O243" s="526"/>
      <c r="P243" s="529">
        <v>107229.99</v>
      </c>
    </row>
    <row r="244" spans="1:16" x14ac:dyDescent="0.25">
      <c r="A244" s="530"/>
      <c r="B244" s="524" t="s">
        <v>1933</v>
      </c>
      <c r="C244" s="1247" t="s">
        <v>1934</v>
      </c>
      <c r="D244" s="1247"/>
      <c r="E244" s="1247"/>
      <c r="F244" s="1247"/>
      <c r="G244" s="1247"/>
      <c r="H244" s="525" t="s">
        <v>1148</v>
      </c>
      <c r="I244" s="543">
        <v>1400</v>
      </c>
      <c r="J244" s="526"/>
      <c r="K244" s="536">
        <v>361.97</v>
      </c>
      <c r="L244" s="532"/>
      <c r="M244" s="533"/>
      <c r="N244" s="534">
        <v>296.24</v>
      </c>
      <c r="O244" s="526"/>
      <c r="P244" s="529">
        <v>107229.99</v>
      </c>
    </row>
    <row r="245" spans="1:16" x14ac:dyDescent="0.25">
      <c r="A245" s="523"/>
      <c r="B245" s="524" t="s">
        <v>28</v>
      </c>
      <c r="C245" s="1247" t="s">
        <v>132</v>
      </c>
      <c r="D245" s="1247"/>
      <c r="E245" s="1247"/>
      <c r="F245" s="1247"/>
      <c r="G245" s="1247"/>
      <c r="H245" s="525"/>
      <c r="I245" s="526"/>
      <c r="J245" s="526"/>
      <c r="K245" s="526"/>
      <c r="L245" s="528"/>
      <c r="M245" s="526"/>
      <c r="N245" s="528"/>
      <c r="O245" s="526"/>
      <c r="P245" s="529">
        <v>27141.34</v>
      </c>
    </row>
    <row r="246" spans="1:16" x14ac:dyDescent="0.25">
      <c r="A246" s="523"/>
      <c r="B246" s="524"/>
      <c r="C246" s="1247" t="s">
        <v>1147</v>
      </c>
      <c r="D246" s="1247"/>
      <c r="E246" s="1247"/>
      <c r="F246" s="1247"/>
      <c r="G246" s="1247"/>
      <c r="H246" s="525" t="s">
        <v>1148</v>
      </c>
      <c r="I246" s="526"/>
      <c r="J246" s="526"/>
      <c r="K246" s="569">
        <v>27.036573499999999</v>
      </c>
      <c r="L246" s="528"/>
      <c r="M246" s="526"/>
      <c r="N246" s="528"/>
      <c r="O246" s="526"/>
      <c r="P246" s="529">
        <v>11760.21</v>
      </c>
    </row>
    <row r="247" spans="1:16" x14ac:dyDescent="0.25">
      <c r="A247" s="530"/>
      <c r="B247" s="524" t="s">
        <v>1991</v>
      </c>
      <c r="C247" s="1247" t="s">
        <v>1992</v>
      </c>
      <c r="D247" s="1247"/>
      <c r="E247" s="1247"/>
      <c r="F247" s="1247"/>
      <c r="G247" s="1247"/>
      <c r="H247" s="525" t="s">
        <v>1151</v>
      </c>
      <c r="I247" s="536">
        <v>101.27</v>
      </c>
      <c r="J247" s="526"/>
      <c r="K247" s="569">
        <v>26.183358500000001</v>
      </c>
      <c r="L247" s="532"/>
      <c r="M247" s="533"/>
      <c r="N247" s="534">
        <v>913.67</v>
      </c>
      <c r="O247" s="526"/>
      <c r="P247" s="529">
        <v>23922.95</v>
      </c>
    </row>
    <row r="248" spans="1:16" x14ac:dyDescent="0.25">
      <c r="A248" s="540"/>
      <c r="B248" s="524" t="s">
        <v>1152</v>
      </c>
      <c r="C248" s="1247" t="s">
        <v>1153</v>
      </c>
      <c r="D248" s="1247"/>
      <c r="E248" s="1247"/>
      <c r="F248" s="1247"/>
      <c r="G248" s="1247"/>
      <c r="H248" s="525" t="s">
        <v>1148</v>
      </c>
      <c r="I248" s="536">
        <v>101.27</v>
      </c>
      <c r="J248" s="526"/>
      <c r="K248" s="569">
        <v>26.183358500000001</v>
      </c>
      <c r="L248" s="528"/>
      <c r="M248" s="526"/>
      <c r="N248" s="541">
        <v>437.08</v>
      </c>
      <c r="O248" s="526"/>
      <c r="P248" s="529">
        <v>11444.22</v>
      </c>
    </row>
    <row r="249" spans="1:16" x14ac:dyDescent="0.25">
      <c r="A249" s="530"/>
      <c r="B249" s="524" t="s">
        <v>1443</v>
      </c>
      <c r="C249" s="1247" t="s">
        <v>1444</v>
      </c>
      <c r="D249" s="1247"/>
      <c r="E249" s="1247"/>
      <c r="F249" s="1247"/>
      <c r="G249" s="1247"/>
      <c r="H249" s="525" t="s">
        <v>1151</v>
      </c>
      <c r="I249" s="536">
        <v>1.22</v>
      </c>
      <c r="J249" s="526"/>
      <c r="K249" s="574">
        <v>0.31543100000000002</v>
      </c>
      <c r="L249" s="532"/>
      <c r="M249" s="533"/>
      <c r="N249" s="534">
        <v>1550.39</v>
      </c>
      <c r="O249" s="526"/>
      <c r="P249" s="529">
        <v>489.04</v>
      </c>
    </row>
    <row r="250" spans="1:16" x14ac:dyDescent="0.25">
      <c r="A250" s="540"/>
      <c r="B250" s="524" t="s">
        <v>1152</v>
      </c>
      <c r="C250" s="1247" t="s">
        <v>1153</v>
      </c>
      <c r="D250" s="1247"/>
      <c r="E250" s="1247"/>
      <c r="F250" s="1247"/>
      <c r="G250" s="1247"/>
      <c r="H250" s="525" t="s">
        <v>1148</v>
      </c>
      <c r="I250" s="536">
        <v>1.22</v>
      </c>
      <c r="J250" s="526"/>
      <c r="K250" s="574">
        <v>0.31543100000000002</v>
      </c>
      <c r="L250" s="528"/>
      <c r="M250" s="526"/>
      <c r="N250" s="541">
        <v>437.08</v>
      </c>
      <c r="O250" s="526"/>
      <c r="P250" s="573">
        <v>137.87</v>
      </c>
    </row>
    <row r="251" spans="1:16" x14ac:dyDescent="0.25">
      <c r="A251" s="530"/>
      <c r="B251" s="524" t="s">
        <v>1287</v>
      </c>
      <c r="C251" s="1247" t="s">
        <v>1288</v>
      </c>
      <c r="D251" s="1247"/>
      <c r="E251" s="1247"/>
      <c r="F251" s="1247"/>
      <c r="G251" s="1247"/>
      <c r="H251" s="525" t="s">
        <v>1151</v>
      </c>
      <c r="I251" s="536">
        <v>0.25</v>
      </c>
      <c r="J251" s="526"/>
      <c r="K251" s="569">
        <v>6.4637500000000001E-2</v>
      </c>
      <c r="L251" s="532"/>
      <c r="M251" s="533"/>
      <c r="N251" s="534">
        <v>1610.79</v>
      </c>
      <c r="O251" s="526"/>
      <c r="P251" s="529">
        <v>104.12</v>
      </c>
    </row>
    <row r="252" spans="1:16" x14ac:dyDescent="0.25">
      <c r="A252" s="540"/>
      <c r="B252" s="524" t="s">
        <v>1191</v>
      </c>
      <c r="C252" s="1247" t="s">
        <v>1192</v>
      </c>
      <c r="D252" s="1247"/>
      <c r="E252" s="1247"/>
      <c r="F252" s="1247"/>
      <c r="G252" s="1247"/>
      <c r="H252" s="525" t="s">
        <v>1148</v>
      </c>
      <c r="I252" s="536">
        <v>0.25</v>
      </c>
      <c r="J252" s="526"/>
      <c r="K252" s="569">
        <v>6.4637500000000001E-2</v>
      </c>
      <c r="L252" s="528"/>
      <c r="M252" s="526"/>
      <c r="N252" s="541">
        <v>373.94</v>
      </c>
      <c r="O252" s="526"/>
      <c r="P252" s="573">
        <v>24.17</v>
      </c>
    </row>
    <row r="253" spans="1:16" x14ac:dyDescent="0.25">
      <c r="A253" s="530"/>
      <c r="B253" s="524" t="s">
        <v>2035</v>
      </c>
      <c r="C253" s="1247" t="s">
        <v>2036</v>
      </c>
      <c r="D253" s="1247"/>
      <c r="E253" s="1247"/>
      <c r="F253" s="1247"/>
      <c r="G253" s="1247"/>
      <c r="H253" s="525" t="s">
        <v>1151</v>
      </c>
      <c r="I253" s="543">
        <v>70</v>
      </c>
      <c r="J253" s="526"/>
      <c r="K253" s="535">
        <v>18.098500000000001</v>
      </c>
      <c r="L253" s="538">
        <v>10.37</v>
      </c>
      <c r="M253" s="539">
        <v>1.19</v>
      </c>
      <c r="N253" s="534">
        <v>12.34</v>
      </c>
      <c r="O253" s="526"/>
      <c r="P253" s="529">
        <v>223.34</v>
      </c>
    </row>
    <row r="254" spans="1:16" x14ac:dyDescent="0.25">
      <c r="A254" s="530"/>
      <c r="B254" s="524" t="s">
        <v>1445</v>
      </c>
      <c r="C254" s="1247" t="s">
        <v>1446</v>
      </c>
      <c r="D254" s="1247"/>
      <c r="E254" s="1247"/>
      <c r="F254" s="1247"/>
      <c r="G254" s="1247"/>
      <c r="H254" s="525" t="s">
        <v>1151</v>
      </c>
      <c r="I254" s="536">
        <v>1.83</v>
      </c>
      <c r="J254" s="526"/>
      <c r="K254" s="569">
        <v>0.47314650000000003</v>
      </c>
      <c r="L254" s="538">
        <v>477.92</v>
      </c>
      <c r="M254" s="539">
        <v>1.24</v>
      </c>
      <c r="N254" s="534">
        <v>592.62</v>
      </c>
      <c r="O254" s="526"/>
      <c r="P254" s="529">
        <v>280.39999999999998</v>
      </c>
    </row>
    <row r="255" spans="1:16" x14ac:dyDescent="0.25">
      <c r="A255" s="540"/>
      <c r="B255" s="524" t="s">
        <v>1208</v>
      </c>
      <c r="C255" s="1247" t="s">
        <v>1209</v>
      </c>
      <c r="D255" s="1247"/>
      <c r="E255" s="1247"/>
      <c r="F255" s="1247"/>
      <c r="G255" s="1247"/>
      <c r="H255" s="525" t="s">
        <v>1148</v>
      </c>
      <c r="I255" s="536">
        <v>1.83</v>
      </c>
      <c r="J255" s="526"/>
      <c r="K255" s="569">
        <v>0.47314650000000003</v>
      </c>
      <c r="L255" s="528"/>
      <c r="M255" s="526"/>
      <c r="N255" s="541">
        <v>325.38</v>
      </c>
      <c r="O255" s="526"/>
      <c r="P255" s="573">
        <v>153.94999999999999</v>
      </c>
    </row>
    <row r="256" spans="1:16" x14ac:dyDescent="0.25">
      <c r="A256" s="530"/>
      <c r="B256" s="524" t="s">
        <v>2037</v>
      </c>
      <c r="C256" s="1247" t="s">
        <v>2038</v>
      </c>
      <c r="D256" s="1247"/>
      <c r="E256" s="1247"/>
      <c r="F256" s="1247"/>
      <c r="G256" s="1247"/>
      <c r="H256" s="525" t="s">
        <v>1151</v>
      </c>
      <c r="I256" s="543">
        <v>287</v>
      </c>
      <c r="J256" s="526"/>
      <c r="K256" s="537">
        <v>74.203850000000003</v>
      </c>
      <c r="L256" s="532"/>
      <c r="M256" s="533"/>
      <c r="N256" s="534">
        <v>28.59</v>
      </c>
      <c r="O256" s="526"/>
      <c r="P256" s="529">
        <v>2121.4899999999998</v>
      </c>
    </row>
    <row r="257" spans="1:16" x14ac:dyDescent="0.25">
      <c r="A257" s="523"/>
      <c r="B257" s="524" t="s">
        <v>36</v>
      </c>
      <c r="C257" s="1247" t="s">
        <v>134</v>
      </c>
      <c r="D257" s="1247"/>
      <c r="E257" s="1247"/>
      <c r="F257" s="1247"/>
      <c r="G257" s="1247"/>
      <c r="H257" s="525"/>
      <c r="I257" s="526"/>
      <c r="J257" s="526"/>
      <c r="K257" s="526"/>
      <c r="L257" s="528"/>
      <c r="M257" s="526"/>
      <c r="N257" s="528"/>
      <c r="O257" s="526"/>
      <c r="P257" s="529">
        <v>38412.04</v>
      </c>
    </row>
    <row r="258" spans="1:16" x14ac:dyDescent="0.25">
      <c r="A258" s="530"/>
      <c r="B258" s="524" t="s">
        <v>1210</v>
      </c>
      <c r="C258" s="1247" t="s">
        <v>1211</v>
      </c>
      <c r="D258" s="1247"/>
      <c r="E258" s="1247"/>
      <c r="F258" s="1247"/>
      <c r="G258" s="1247"/>
      <c r="H258" s="525" t="s">
        <v>1212</v>
      </c>
      <c r="I258" s="527">
        <v>0.309</v>
      </c>
      <c r="J258" s="526"/>
      <c r="K258" s="574">
        <v>7.9892000000000005E-2</v>
      </c>
      <c r="L258" s="538">
        <v>35.71</v>
      </c>
      <c r="M258" s="539">
        <v>0.28000000000000003</v>
      </c>
      <c r="N258" s="534">
        <v>10</v>
      </c>
      <c r="O258" s="526"/>
      <c r="P258" s="529">
        <v>0.8</v>
      </c>
    </row>
    <row r="259" spans="1:16" x14ac:dyDescent="0.25">
      <c r="A259" s="530"/>
      <c r="B259" s="524" t="s">
        <v>2039</v>
      </c>
      <c r="C259" s="1247" t="s">
        <v>2040</v>
      </c>
      <c r="D259" s="1247"/>
      <c r="E259" s="1247"/>
      <c r="F259" s="1247"/>
      <c r="G259" s="1247"/>
      <c r="H259" s="525" t="s">
        <v>1244</v>
      </c>
      <c r="I259" s="543">
        <v>410</v>
      </c>
      <c r="J259" s="526"/>
      <c r="K259" s="535">
        <v>106.0055</v>
      </c>
      <c r="L259" s="538">
        <v>155.63</v>
      </c>
      <c r="M259" s="539">
        <v>1.05</v>
      </c>
      <c r="N259" s="534">
        <v>163.41</v>
      </c>
      <c r="O259" s="526"/>
      <c r="P259" s="529">
        <v>17322.36</v>
      </c>
    </row>
    <row r="260" spans="1:16" x14ac:dyDescent="0.25">
      <c r="A260" s="530"/>
      <c r="B260" s="524" t="s">
        <v>1499</v>
      </c>
      <c r="C260" s="1247" t="s">
        <v>1500</v>
      </c>
      <c r="D260" s="1247"/>
      <c r="E260" s="1247"/>
      <c r="F260" s="1247"/>
      <c r="G260" s="1247"/>
      <c r="H260" s="525" t="s">
        <v>1244</v>
      </c>
      <c r="I260" s="543">
        <v>180</v>
      </c>
      <c r="J260" s="526"/>
      <c r="K260" s="527">
        <v>46.539000000000001</v>
      </c>
      <c r="L260" s="538">
        <v>174.93</v>
      </c>
      <c r="M260" s="575">
        <v>1.2</v>
      </c>
      <c r="N260" s="534">
        <v>209.92</v>
      </c>
      <c r="O260" s="526"/>
      <c r="P260" s="529">
        <v>9769.4699999999993</v>
      </c>
    </row>
    <row r="261" spans="1:16" x14ac:dyDescent="0.25">
      <c r="A261" s="530"/>
      <c r="B261" s="524" t="s">
        <v>1447</v>
      </c>
      <c r="C261" s="1247" t="s">
        <v>1448</v>
      </c>
      <c r="D261" s="1247"/>
      <c r="E261" s="1247"/>
      <c r="F261" s="1247"/>
      <c r="G261" s="1247"/>
      <c r="H261" s="525" t="s">
        <v>1164</v>
      </c>
      <c r="I261" s="527">
        <v>0.128</v>
      </c>
      <c r="J261" s="526"/>
      <c r="K261" s="569">
        <v>3.3094400000000003E-2</v>
      </c>
      <c r="L261" s="542">
        <v>70296.2</v>
      </c>
      <c r="M261" s="539">
        <v>1.31</v>
      </c>
      <c r="N261" s="534">
        <v>92088.02</v>
      </c>
      <c r="O261" s="526"/>
      <c r="P261" s="529">
        <v>3047.6</v>
      </c>
    </row>
    <row r="262" spans="1:16" x14ac:dyDescent="0.25">
      <c r="A262" s="530"/>
      <c r="B262" s="524" t="s">
        <v>2041</v>
      </c>
      <c r="C262" s="1247" t="s">
        <v>2042</v>
      </c>
      <c r="D262" s="1247"/>
      <c r="E262" s="1247"/>
      <c r="F262" s="1247"/>
      <c r="G262" s="1247"/>
      <c r="H262" s="525" t="s">
        <v>1164</v>
      </c>
      <c r="I262" s="527">
        <v>0.10299999999999999</v>
      </c>
      <c r="J262" s="526"/>
      <c r="K262" s="569">
        <v>2.66307E-2</v>
      </c>
      <c r="L262" s="542">
        <v>5275.05</v>
      </c>
      <c r="M262" s="539">
        <v>1.27</v>
      </c>
      <c r="N262" s="534">
        <v>6699.31</v>
      </c>
      <c r="O262" s="526"/>
      <c r="P262" s="529">
        <v>178.41</v>
      </c>
    </row>
    <row r="263" spans="1:16" x14ac:dyDescent="0.25">
      <c r="A263" s="530"/>
      <c r="B263" s="524" t="s">
        <v>2097</v>
      </c>
      <c r="C263" s="1247" t="s">
        <v>2098</v>
      </c>
      <c r="D263" s="1247"/>
      <c r="E263" s="1247"/>
      <c r="F263" s="1247"/>
      <c r="G263" s="1247"/>
      <c r="H263" s="525" t="s">
        <v>1212</v>
      </c>
      <c r="I263" s="536">
        <v>0.27</v>
      </c>
      <c r="J263" s="526"/>
      <c r="K263" s="569">
        <v>6.9808499999999996E-2</v>
      </c>
      <c r="L263" s="542">
        <v>16496.03</v>
      </c>
      <c r="M263" s="539">
        <v>1.01</v>
      </c>
      <c r="N263" s="534">
        <v>16660.990000000002</v>
      </c>
      <c r="O263" s="526"/>
      <c r="P263" s="529">
        <v>1163.08</v>
      </c>
    </row>
    <row r="264" spans="1:16" x14ac:dyDescent="0.25">
      <c r="A264" s="530"/>
      <c r="B264" s="524" t="s">
        <v>2043</v>
      </c>
      <c r="C264" s="1247" t="s">
        <v>2044</v>
      </c>
      <c r="D264" s="1247"/>
      <c r="E264" s="1247"/>
      <c r="F264" s="1247"/>
      <c r="G264" s="1247"/>
      <c r="H264" s="525" t="s">
        <v>1212</v>
      </c>
      <c r="I264" s="531">
        <v>3.1</v>
      </c>
      <c r="J264" s="526"/>
      <c r="K264" s="574">
        <v>0.80150500000000002</v>
      </c>
      <c r="L264" s="542">
        <v>5764.42</v>
      </c>
      <c r="M264" s="575">
        <v>1.5</v>
      </c>
      <c r="N264" s="534">
        <v>8646.6299999999992</v>
      </c>
      <c r="O264" s="526"/>
      <c r="P264" s="529">
        <v>6930.32</v>
      </c>
    </row>
    <row r="265" spans="1:16" x14ac:dyDescent="0.25">
      <c r="A265" s="544" t="s">
        <v>1239</v>
      </c>
      <c r="B265" s="545" t="s">
        <v>1997</v>
      </c>
      <c r="C265" s="1250" t="s">
        <v>1998</v>
      </c>
      <c r="D265" s="1250"/>
      <c r="E265" s="1250"/>
      <c r="F265" s="1250"/>
      <c r="G265" s="1250"/>
      <c r="H265" s="546" t="s">
        <v>1212</v>
      </c>
      <c r="I265" s="566">
        <v>101.5</v>
      </c>
      <c r="J265" s="548"/>
      <c r="K265" s="592">
        <v>26.242825</v>
      </c>
      <c r="L265" s="550"/>
      <c r="M265" s="548"/>
      <c r="N265" s="550"/>
      <c r="O265" s="548"/>
      <c r="P265" s="551"/>
    </row>
    <row r="266" spans="1:16" x14ac:dyDescent="0.25">
      <c r="A266" s="544" t="s">
        <v>1239</v>
      </c>
      <c r="B266" s="545" t="s">
        <v>2045</v>
      </c>
      <c r="C266" s="1250" t="s">
        <v>2046</v>
      </c>
      <c r="D266" s="1250"/>
      <c r="E266" s="1250"/>
      <c r="F266" s="1250"/>
      <c r="G266" s="1250"/>
      <c r="H266" s="546" t="s">
        <v>1164</v>
      </c>
      <c r="I266" s="566">
        <v>20.399999999999999</v>
      </c>
      <c r="J266" s="548"/>
      <c r="K266" s="591">
        <v>5.2744200000000001</v>
      </c>
      <c r="L266" s="550"/>
      <c r="M266" s="548"/>
      <c r="N266" s="550"/>
      <c r="O266" s="548"/>
      <c r="P266" s="551"/>
    </row>
    <row r="267" spans="1:16" x14ac:dyDescent="0.25">
      <c r="A267" s="544" t="s">
        <v>1239</v>
      </c>
      <c r="B267" s="545" t="s">
        <v>2047</v>
      </c>
      <c r="C267" s="1250" t="s">
        <v>2048</v>
      </c>
      <c r="D267" s="1250"/>
      <c r="E267" s="1250"/>
      <c r="F267" s="1250"/>
      <c r="G267" s="1250"/>
      <c r="H267" s="546" t="s">
        <v>1554</v>
      </c>
      <c r="I267" s="547">
        <v>147</v>
      </c>
      <c r="J267" s="548"/>
      <c r="K267" s="591">
        <v>38.00685</v>
      </c>
      <c r="L267" s="550"/>
      <c r="M267" s="548"/>
      <c r="N267" s="550"/>
      <c r="O267" s="548"/>
      <c r="P267" s="551"/>
    </row>
    <row r="268" spans="1:16" x14ac:dyDescent="0.25">
      <c r="A268" s="552"/>
      <c r="B268" s="553"/>
      <c r="C268" s="1248" t="s">
        <v>1154</v>
      </c>
      <c r="D268" s="1248"/>
      <c r="E268" s="1248"/>
      <c r="F268" s="1248"/>
      <c r="G268" s="1248"/>
      <c r="H268" s="516"/>
      <c r="I268" s="517"/>
      <c r="J268" s="517"/>
      <c r="K268" s="517"/>
      <c r="L268" s="520"/>
      <c r="M268" s="517"/>
      <c r="N268" s="554"/>
      <c r="O268" s="517"/>
      <c r="P268" s="555">
        <v>184543.58</v>
      </c>
    </row>
    <row r="269" spans="1:16" x14ac:dyDescent="0.25">
      <c r="A269" s="540"/>
      <c r="B269" s="524"/>
      <c r="C269" s="1247" t="s">
        <v>1155</v>
      </c>
      <c r="D269" s="1247"/>
      <c r="E269" s="1247"/>
      <c r="F269" s="1247"/>
      <c r="G269" s="1247"/>
      <c r="H269" s="525"/>
      <c r="I269" s="526"/>
      <c r="J269" s="526"/>
      <c r="K269" s="526"/>
      <c r="L269" s="528"/>
      <c r="M269" s="526"/>
      <c r="N269" s="528"/>
      <c r="O269" s="526"/>
      <c r="P269" s="529">
        <v>118990.2</v>
      </c>
    </row>
    <row r="270" spans="1:16" x14ac:dyDescent="0.25">
      <c r="A270" s="540"/>
      <c r="B270" s="524" t="s">
        <v>1999</v>
      </c>
      <c r="C270" s="1247" t="s">
        <v>2000</v>
      </c>
      <c r="D270" s="1247"/>
      <c r="E270" s="1247"/>
      <c r="F270" s="1247"/>
      <c r="G270" s="1247"/>
      <c r="H270" s="525" t="s">
        <v>1158</v>
      </c>
      <c r="I270" s="543">
        <v>102</v>
      </c>
      <c r="J270" s="526"/>
      <c r="K270" s="543">
        <v>102</v>
      </c>
      <c r="L270" s="528"/>
      <c r="M270" s="526"/>
      <c r="N270" s="528"/>
      <c r="O270" s="526"/>
      <c r="P270" s="529">
        <v>121370</v>
      </c>
    </row>
    <row r="271" spans="1:16" x14ac:dyDescent="0.25">
      <c r="A271" s="540"/>
      <c r="B271" s="524" t="s">
        <v>2001</v>
      </c>
      <c r="C271" s="1247" t="s">
        <v>2002</v>
      </c>
      <c r="D271" s="1247"/>
      <c r="E271" s="1247"/>
      <c r="F271" s="1247"/>
      <c r="G271" s="1247"/>
      <c r="H271" s="525" t="s">
        <v>1158</v>
      </c>
      <c r="I271" s="543">
        <v>58</v>
      </c>
      <c r="J271" s="526"/>
      <c r="K271" s="543">
        <v>58</v>
      </c>
      <c r="L271" s="528"/>
      <c r="M271" s="526"/>
      <c r="N271" s="528"/>
      <c r="O271" s="526"/>
      <c r="P271" s="529">
        <v>69014.320000000007</v>
      </c>
    </row>
    <row r="272" spans="1:16" x14ac:dyDescent="0.25">
      <c r="A272" s="556"/>
      <c r="B272" s="557"/>
      <c r="C272" s="1248" t="s">
        <v>1161</v>
      </c>
      <c r="D272" s="1248"/>
      <c r="E272" s="1248"/>
      <c r="F272" s="1248"/>
      <c r="G272" s="1248"/>
      <c r="H272" s="516"/>
      <c r="I272" s="517"/>
      <c r="J272" s="517"/>
      <c r="K272" s="517"/>
      <c r="L272" s="520"/>
      <c r="M272" s="517"/>
      <c r="N272" s="554">
        <v>1450117.58</v>
      </c>
      <c r="O272" s="517"/>
      <c r="P272" s="555">
        <v>374927.9</v>
      </c>
    </row>
    <row r="273" spans="1:16" x14ac:dyDescent="0.25">
      <c r="A273" s="558"/>
      <c r="B273" s="559"/>
      <c r="C273" s="559"/>
      <c r="D273" s="559"/>
      <c r="E273" s="559"/>
      <c r="F273" s="559"/>
      <c r="G273" s="559"/>
      <c r="H273" s="560"/>
      <c r="I273" s="561"/>
      <c r="J273" s="561"/>
      <c r="K273" s="561"/>
      <c r="L273" s="562"/>
      <c r="M273" s="561"/>
      <c r="N273" s="562"/>
      <c r="O273" s="561"/>
      <c r="P273" s="563"/>
    </row>
    <row r="274" spans="1:16" x14ac:dyDescent="0.25">
      <c r="A274" s="514" t="s">
        <v>98</v>
      </c>
      <c r="B274" s="515" t="s">
        <v>2051</v>
      </c>
      <c r="C274" s="1249" t="s">
        <v>2092</v>
      </c>
      <c r="D274" s="1249"/>
      <c r="E274" s="1249"/>
      <c r="F274" s="1249"/>
      <c r="G274" s="1249"/>
      <c r="H274" s="516" t="s">
        <v>1212</v>
      </c>
      <c r="I274" s="517">
        <v>26.24</v>
      </c>
      <c r="J274" s="518">
        <v>1</v>
      </c>
      <c r="K274" s="570">
        <v>26.24</v>
      </c>
      <c r="L274" s="554">
        <v>5072.17</v>
      </c>
      <c r="M274" s="570">
        <v>1.37</v>
      </c>
      <c r="N274" s="564">
        <v>6948.87</v>
      </c>
      <c r="O274" s="517"/>
      <c r="P274" s="555">
        <v>182338.35</v>
      </c>
    </row>
    <row r="275" spans="1:16" x14ac:dyDescent="0.25">
      <c r="A275" s="556"/>
      <c r="B275" s="557"/>
      <c r="C275" s="1248" t="s">
        <v>1161</v>
      </c>
      <c r="D275" s="1248"/>
      <c r="E275" s="1248"/>
      <c r="F275" s="1248"/>
      <c r="G275" s="1248"/>
      <c r="H275" s="516"/>
      <c r="I275" s="517"/>
      <c r="J275" s="517"/>
      <c r="K275" s="517"/>
      <c r="L275" s="520"/>
      <c r="M275" s="517"/>
      <c r="N275" s="520"/>
      <c r="O275" s="517"/>
      <c r="P275" s="555">
        <v>182338.35</v>
      </c>
    </row>
    <row r="276" spans="1:16" x14ac:dyDescent="0.25">
      <c r="A276" s="558"/>
      <c r="B276" s="559"/>
      <c r="C276" s="559"/>
      <c r="D276" s="559"/>
      <c r="E276" s="559"/>
      <c r="F276" s="559"/>
      <c r="G276" s="559"/>
      <c r="H276" s="560"/>
      <c r="I276" s="561"/>
      <c r="J276" s="561"/>
      <c r="K276" s="561"/>
      <c r="L276" s="562"/>
      <c r="M276" s="561"/>
      <c r="N276" s="562"/>
      <c r="O276" s="561"/>
      <c r="P276" s="563"/>
    </row>
    <row r="277" spans="1:16" x14ac:dyDescent="0.25">
      <c r="A277" s="514" t="s">
        <v>102</v>
      </c>
      <c r="B277" s="515" t="s">
        <v>2049</v>
      </c>
      <c r="C277" s="1249" t="s">
        <v>2050</v>
      </c>
      <c r="D277" s="1249"/>
      <c r="E277" s="1249"/>
      <c r="F277" s="1249"/>
      <c r="G277" s="1249"/>
      <c r="H277" s="516" t="s">
        <v>1554</v>
      </c>
      <c r="I277" s="517">
        <v>38.01</v>
      </c>
      <c r="J277" s="518">
        <v>1</v>
      </c>
      <c r="K277" s="570">
        <v>38.01</v>
      </c>
      <c r="L277" s="593">
        <v>317.39999999999998</v>
      </c>
      <c r="M277" s="570">
        <v>1.42</v>
      </c>
      <c r="N277" s="572">
        <v>450.71</v>
      </c>
      <c r="O277" s="517"/>
      <c r="P277" s="555">
        <v>17131.490000000002</v>
      </c>
    </row>
    <row r="278" spans="1:16" x14ac:dyDescent="0.25">
      <c r="A278" s="556"/>
      <c r="B278" s="557"/>
      <c r="C278" s="1248" t="s">
        <v>1161</v>
      </c>
      <c r="D278" s="1248"/>
      <c r="E278" s="1248"/>
      <c r="F278" s="1248"/>
      <c r="G278" s="1248"/>
      <c r="H278" s="516"/>
      <c r="I278" s="517"/>
      <c r="J278" s="517"/>
      <c r="K278" s="517"/>
      <c r="L278" s="520"/>
      <c r="M278" s="517"/>
      <c r="N278" s="520"/>
      <c r="O278" s="517"/>
      <c r="P278" s="555">
        <v>17131.490000000002</v>
      </c>
    </row>
    <row r="279" spans="1:16" x14ac:dyDescent="0.25">
      <c r="A279" s="558"/>
      <c r="B279" s="559"/>
      <c r="C279" s="559"/>
      <c r="D279" s="559"/>
      <c r="E279" s="559"/>
      <c r="F279" s="559"/>
      <c r="G279" s="559"/>
      <c r="H279" s="560"/>
      <c r="I279" s="561"/>
      <c r="J279" s="561"/>
      <c r="K279" s="561"/>
      <c r="L279" s="562"/>
      <c r="M279" s="561"/>
      <c r="N279" s="562"/>
      <c r="O279" s="561"/>
      <c r="P279" s="563"/>
    </row>
    <row r="280" spans="1:16" x14ac:dyDescent="0.25">
      <c r="A280" s="514" t="s">
        <v>105</v>
      </c>
      <c r="B280" s="515" t="s">
        <v>2057</v>
      </c>
      <c r="C280" s="1249" t="s">
        <v>2058</v>
      </c>
      <c r="D280" s="1249"/>
      <c r="E280" s="1249"/>
      <c r="F280" s="1249"/>
      <c r="G280" s="1249"/>
      <c r="H280" s="516" t="s">
        <v>1164</v>
      </c>
      <c r="I280" s="517">
        <v>1.28</v>
      </c>
      <c r="J280" s="518">
        <v>1</v>
      </c>
      <c r="K280" s="570">
        <v>1.28</v>
      </c>
      <c r="L280" s="554">
        <v>58288</v>
      </c>
      <c r="M280" s="570">
        <v>0.99</v>
      </c>
      <c r="N280" s="564">
        <v>57705.120000000003</v>
      </c>
      <c r="O280" s="517"/>
      <c r="P280" s="555">
        <v>73862.55</v>
      </c>
    </row>
    <row r="281" spans="1:16" x14ac:dyDescent="0.25">
      <c r="A281" s="556"/>
      <c r="B281" s="557"/>
      <c r="C281" s="1248" t="s">
        <v>1161</v>
      </c>
      <c r="D281" s="1248"/>
      <c r="E281" s="1248"/>
      <c r="F281" s="1248"/>
      <c r="G281" s="1248"/>
      <c r="H281" s="516"/>
      <c r="I281" s="517"/>
      <c r="J281" s="517"/>
      <c r="K281" s="517"/>
      <c r="L281" s="520"/>
      <c r="M281" s="517"/>
      <c r="N281" s="520"/>
      <c r="O281" s="517"/>
      <c r="P281" s="555">
        <v>73862.55</v>
      </c>
    </row>
    <row r="282" spans="1:16" x14ac:dyDescent="0.25">
      <c r="A282" s="558"/>
      <c r="B282" s="559"/>
      <c r="C282" s="559"/>
      <c r="D282" s="559"/>
      <c r="E282" s="559"/>
      <c r="F282" s="559"/>
      <c r="G282" s="559"/>
      <c r="H282" s="560"/>
      <c r="I282" s="561"/>
      <c r="J282" s="561"/>
      <c r="K282" s="561"/>
      <c r="L282" s="562"/>
      <c r="M282" s="561"/>
      <c r="N282" s="562"/>
      <c r="O282" s="561"/>
      <c r="P282" s="563"/>
    </row>
    <row r="283" spans="1:16" x14ac:dyDescent="0.25">
      <c r="A283" s="514" t="s">
        <v>111</v>
      </c>
      <c r="B283" s="515" t="s">
        <v>2093</v>
      </c>
      <c r="C283" s="1249" t="s">
        <v>2094</v>
      </c>
      <c r="D283" s="1249"/>
      <c r="E283" s="1249"/>
      <c r="F283" s="1249"/>
      <c r="G283" s="1249"/>
      <c r="H283" s="516" t="s">
        <v>1164</v>
      </c>
      <c r="I283" s="517">
        <v>0.11921</v>
      </c>
      <c r="J283" s="518">
        <v>1</v>
      </c>
      <c r="K283" s="590">
        <v>0.11921</v>
      </c>
      <c r="L283" s="554">
        <v>63745</v>
      </c>
      <c r="M283" s="570">
        <v>0.99</v>
      </c>
      <c r="N283" s="564">
        <v>63107.55</v>
      </c>
      <c r="O283" s="517"/>
      <c r="P283" s="555">
        <v>7523.05</v>
      </c>
    </row>
    <row r="284" spans="1:16" x14ac:dyDescent="0.25">
      <c r="A284" s="556"/>
      <c r="B284" s="557"/>
      <c r="C284" s="1248" t="s">
        <v>1161</v>
      </c>
      <c r="D284" s="1248"/>
      <c r="E284" s="1248"/>
      <c r="F284" s="1248"/>
      <c r="G284" s="1248"/>
      <c r="H284" s="516"/>
      <c r="I284" s="517"/>
      <c r="J284" s="517"/>
      <c r="K284" s="517"/>
      <c r="L284" s="520"/>
      <c r="M284" s="517"/>
      <c r="N284" s="520"/>
      <c r="O284" s="517"/>
      <c r="P284" s="555">
        <v>7523.05</v>
      </c>
    </row>
    <row r="285" spans="1:16" x14ac:dyDescent="0.25">
      <c r="A285" s="558"/>
      <c r="B285" s="559"/>
      <c r="C285" s="559"/>
      <c r="D285" s="559"/>
      <c r="E285" s="559"/>
      <c r="F285" s="559"/>
      <c r="G285" s="559"/>
      <c r="H285" s="560"/>
      <c r="I285" s="561"/>
      <c r="J285" s="561"/>
      <c r="K285" s="561"/>
      <c r="L285" s="562"/>
      <c r="M285" s="561"/>
      <c r="N285" s="562"/>
      <c r="O285" s="561"/>
      <c r="P285" s="563"/>
    </row>
    <row r="286" spans="1:16" x14ac:dyDescent="0.25">
      <c r="A286" s="514" t="s">
        <v>121</v>
      </c>
      <c r="B286" s="515" t="s">
        <v>2055</v>
      </c>
      <c r="C286" s="1249" t="s">
        <v>2056</v>
      </c>
      <c r="D286" s="1249"/>
      <c r="E286" s="1249"/>
      <c r="F286" s="1249"/>
      <c r="G286" s="1249"/>
      <c r="H286" s="516" t="s">
        <v>1164</v>
      </c>
      <c r="I286" s="517">
        <v>2.3199999999999998</v>
      </c>
      <c r="J286" s="518">
        <v>1</v>
      </c>
      <c r="K286" s="570">
        <v>2.3199999999999998</v>
      </c>
      <c r="L286" s="554">
        <v>55559.5</v>
      </c>
      <c r="M286" s="570">
        <v>0.99</v>
      </c>
      <c r="N286" s="564">
        <v>55003.91</v>
      </c>
      <c r="O286" s="517"/>
      <c r="P286" s="555">
        <v>127609.07</v>
      </c>
    </row>
    <row r="287" spans="1:16" x14ac:dyDescent="0.25">
      <c r="A287" s="556"/>
      <c r="B287" s="557"/>
      <c r="C287" s="1248" t="s">
        <v>1161</v>
      </c>
      <c r="D287" s="1248"/>
      <c r="E287" s="1248"/>
      <c r="F287" s="1248"/>
      <c r="G287" s="1248"/>
      <c r="H287" s="516"/>
      <c r="I287" s="517"/>
      <c r="J287" s="517"/>
      <c r="K287" s="517"/>
      <c r="L287" s="520"/>
      <c r="M287" s="517"/>
      <c r="N287" s="520"/>
      <c r="O287" s="517"/>
      <c r="P287" s="555">
        <v>127609.07</v>
      </c>
    </row>
    <row r="288" spans="1:16" x14ac:dyDescent="0.25">
      <c r="A288" s="558"/>
      <c r="B288" s="559"/>
      <c r="C288" s="559"/>
      <c r="D288" s="559"/>
      <c r="E288" s="559"/>
      <c r="F288" s="559"/>
      <c r="G288" s="559"/>
      <c r="H288" s="560"/>
      <c r="I288" s="561"/>
      <c r="J288" s="561"/>
      <c r="K288" s="561"/>
      <c r="L288" s="562"/>
      <c r="M288" s="561"/>
      <c r="N288" s="562"/>
      <c r="O288" s="561"/>
      <c r="P288" s="563"/>
    </row>
    <row r="289" spans="1:16" x14ac:dyDescent="0.25">
      <c r="A289" s="514" t="s">
        <v>558</v>
      </c>
      <c r="B289" s="515" t="s">
        <v>2099</v>
      </c>
      <c r="C289" s="1249" t="s">
        <v>2100</v>
      </c>
      <c r="D289" s="1249"/>
      <c r="E289" s="1249"/>
      <c r="F289" s="1249"/>
      <c r="G289" s="1249"/>
      <c r="H289" s="516" t="s">
        <v>1390</v>
      </c>
      <c r="I289" s="517">
        <v>0.18</v>
      </c>
      <c r="J289" s="518">
        <v>1</v>
      </c>
      <c r="K289" s="570">
        <v>0.18</v>
      </c>
      <c r="L289" s="520"/>
      <c r="M289" s="517"/>
      <c r="N289" s="521"/>
      <c r="O289" s="517"/>
      <c r="P289" s="522"/>
    </row>
    <row r="290" spans="1:16" x14ac:dyDescent="0.25">
      <c r="A290" s="523"/>
      <c r="B290" s="524" t="s">
        <v>23</v>
      </c>
      <c r="C290" s="1247" t="s">
        <v>1203</v>
      </c>
      <c r="D290" s="1247"/>
      <c r="E290" s="1247"/>
      <c r="F290" s="1247"/>
      <c r="G290" s="1247"/>
      <c r="H290" s="525" t="s">
        <v>1148</v>
      </c>
      <c r="I290" s="526"/>
      <c r="J290" s="526"/>
      <c r="K290" s="536">
        <v>145.08000000000001</v>
      </c>
      <c r="L290" s="528"/>
      <c r="M290" s="526"/>
      <c r="N290" s="528"/>
      <c r="O290" s="526"/>
      <c r="P290" s="529">
        <v>42450.41</v>
      </c>
    </row>
    <row r="291" spans="1:16" x14ac:dyDescent="0.25">
      <c r="A291" s="530"/>
      <c r="B291" s="524" t="s">
        <v>2101</v>
      </c>
      <c r="C291" s="1247" t="s">
        <v>2102</v>
      </c>
      <c r="D291" s="1247"/>
      <c r="E291" s="1247"/>
      <c r="F291" s="1247"/>
      <c r="G291" s="1247"/>
      <c r="H291" s="525" t="s">
        <v>1148</v>
      </c>
      <c r="I291" s="543">
        <v>806</v>
      </c>
      <c r="J291" s="526"/>
      <c r="K291" s="536">
        <v>145.08000000000001</v>
      </c>
      <c r="L291" s="532"/>
      <c r="M291" s="533"/>
      <c r="N291" s="534">
        <v>292.60000000000002</v>
      </c>
      <c r="O291" s="526"/>
      <c r="P291" s="529">
        <v>42450.41</v>
      </c>
    </row>
    <row r="292" spans="1:16" x14ac:dyDescent="0.25">
      <c r="A292" s="523"/>
      <c r="B292" s="524" t="s">
        <v>28</v>
      </c>
      <c r="C292" s="1247" t="s">
        <v>132</v>
      </c>
      <c r="D292" s="1247"/>
      <c r="E292" s="1247"/>
      <c r="F292" s="1247"/>
      <c r="G292" s="1247"/>
      <c r="H292" s="525"/>
      <c r="I292" s="526"/>
      <c r="J292" s="526"/>
      <c r="K292" s="526"/>
      <c r="L292" s="528"/>
      <c r="M292" s="526"/>
      <c r="N292" s="528"/>
      <c r="O292" s="526"/>
      <c r="P292" s="529">
        <v>5225.3100000000004</v>
      </c>
    </row>
    <row r="293" spans="1:16" x14ac:dyDescent="0.25">
      <c r="A293" s="523"/>
      <c r="B293" s="524"/>
      <c r="C293" s="1247" t="s">
        <v>1147</v>
      </c>
      <c r="D293" s="1247"/>
      <c r="E293" s="1247"/>
      <c r="F293" s="1247"/>
      <c r="G293" s="1247"/>
      <c r="H293" s="525" t="s">
        <v>1148</v>
      </c>
      <c r="I293" s="526"/>
      <c r="J293" s="526"/>
      <c r="K293" s="527">
        <v>5.5709999999999997</v>
      </c>
      <c r="L293" s="528"/>
      <c r="M293" s="526"/>
      <c r="N293" s="528"/>
      <c r="O293" s="526"/>
      <c r="P293" s="529">
        <v>2406.4</v>
      </c>
    </row>
    <row r="294" spans="1:16" x14ac:dyDescent="0.25">
      <c r="A294" s="530"/>
      <c r="B294" s="524" t="s">
        <v>1991</v>
      </c>
      <c r="C294" s="1247" t="s">
        <v>1992</v>
      </c>
      <c r="D294" s="1247"/>
      <c r="E294" s="1247"/>
      <c r="F294" s="1247"/>
      <c r="G294" s="1247"/>
      <c r="H294" s="525" t="s">
        <v>1151</v>
      </c>
      <c r="I294" s="536">
        <v>28.56</v>
      </c>
      <c r="J294" s="526"/>
      <c r="K294" s="535">
        <v>5.1407999999999996</v>
      </c>
      <c r="L294" s="532"/>
      <c r="M294" s="533"/>
      <c r="N294" s="534">
        <v>913.67</v>
      </c>
      <c r="O294" s="526"/>
      <c r="P294" s="529">
        <v>4696.99</v>
      </c>
    </row>
    <row r="295" spans="1:16" x14ac:dyDescent="0.25">
      <c r="A295" s="540"/>
      <c r="B295" s="524" t="s">
        <v>1152</v>
      </c>
      <c r="C295" s="1247" t="s">
        <v>1153</v>
      </c>
      <c r="D295" s="1247"/>
      <c r="E295" s="1247"/>
      <c r="F295" s="1247"/>
      <c r="G295" s="1247"/>
      <c r="H295" s="525" t="s">
        <v>1148</v>
      </c>
      <c r="I295" s="536">
        <v>28.56</v>
      </c>
      <c r="J295" s="526"/>
      <c r="K295" s="535">
        <v>5.1407999999999996</v>
      </c>
      <c r="L295" s="528"/>
      <c r="M295" s="526"/>
      <c r="N295" s="541">
        <v>437.08</v>
      </c>
      <c r="O295" s="526"/>
      <c r="P295" s="529">
        <v>2246.94</v>
      </c>
    </row>
    <row r="296" spans="1:16" x14ac:dyDescent="0.25">
      <c r="A296" s="530"/>
      <c r="B296" s="524" t="s">
        <v>1443</v>
      </c>
      <c r="C296" s="1247" t="s">
        <v>1444</v>
      </c>
      <c r="D296" s="1247"/>
      <c r="E296" s="1247"/>
      <c r="F296" s="1247"/>
      <c r="G296" s="1247"/>
      <c r="H296" s="525" t="s">
        <v>1151</v>
      </c>
      <c r="I296" s="536">
        <v>0.86</v>
      </c>
      <c r="J296" s="526"/>
      <c r="K296" s="535">
        <v>0.15479999999999999</v>
      </c>
      <c r="L296" s="532"/>
      <c r="M296" s="533"/>
      <c r="N296" s="534">
        <v>1550.39</v>
      </c>
      <c r="O296" s="526"/>
      <c r="P296" s="529">
        <v>240</v>
      </c>
    </row>
    <row r="297" spans="1:16" x14ac:dyDescent="0.25">
      <c r="A297" s="540"/>
      <c r="B297" s="524" t="s">
        <v>1152</v>
      </c>
      <c r="C297" s="1247" t="s">
        <v>1153</v>
      </c>
      <c r="D297" s="1247"/>
      <c r="E297" s="1247"/>
      <c r="F297" s="1247"/>
      <c r="G297" s="1247"/>
      <c r="H297" s="525" t="s">
        <v>1148</v>
      </c>
      <c r="I297" s="536">
        <v>0.86</v>
      </c>
      <c r="J297" s="526"/>
      <c r="K297" s="535">
        <v>0.15479999999999999</v>
      </c>
      <c r="L297" s="528"/>
      <c r="M297" s="526"/>
      <c r="N297" s="541">
        <v>437.08</v>
      </c>
      <c r="O297" s="526"/>
      <c r="P297" s="573">
        <v>67.66</v>
      </c>
    </row>
    <row r="298" spans="1:16" x14ac:dyDescent="0.25">
      <c r="A298" s="530"/>
      <c r="B298" s="524" t="s">
        <v>1287</v>
      </c>
      <c r="C298" s="1247" t="s">
        <v>1288</v>
      </c>
      <c r="D298" s="1247"/>
      <c r="E298" s="1247"/>
      <c r="F298" s="1247"/>
      <c r="G298" s="1247"/>
      <c r="H298" s="525" t="s">
        <v>1151</v>
      </c>
      <c r="I298" s="536">
        <v>0.25</v>
      </c>
      <c r="J298" s="526"/>
      <c r="K298" s="527">
        <v>4.4999999999999998E-2</v>
      </c>
      <c r="L298" s="532"/>
      <c r="M298" s="533"/>
      <c r="N298" s="534">
        <v>1610.79</v>
      </c>
      <c r="O298" s="526"/>
      <c r="P298" s="529">
        <v>72.489999999999995</v>
      </c>
    </row>
    <row r="299" spans="1:16" x14ac:dyDescent="0.25">
      <c r="A299" s="540"/>
      <c r="B299" s="524" t="s">
        <v>1191</v>
      </c>
      <c r="C299" s="1247" t="s">
        <v>1192</v>
      </c>
      <c r="D299" s="1247"/>
      <c r="E299" s="1247"/>
      <c r="F299" s="1247"/>
      <c r="G299" s="1247"/>
      <c r="H299" s="525" t="s">
        <v>1148</v>
      </c>
      <c r="I299" s="536">
        <v>0.25</v>
      </c>
      <c r="J299" s="526"/>
      <c r="K299" s="527">
        <v>4.4999999999999998E-2</v>
      </c>
      <c r="L299" s="528"/>
      <c r="M299" s="526"/>
      <c r="N299" s="541">
        <v>373.94</v>
      </c>
      <c r="O299" s="526"/>
      <c r="P299" s="573">
        <v>16.829999999999998</v>
      </c>
    </row>
    <row r="300" spans="1:16" x14ac:dyDescent="0.25">
      <c r="A300" s="530"/>
      <c r="B300" s="524" t="s">
        <v>1993</v>
      </c>
      <c r="C300" s="1247" t="s">
        <v>1994</v>
      </c>
      <c r="D300" s="1247"/>
      <c r="E300" s="1247"/>
      <c r="F300" s="1247"/>
      <c r="G300" s="1247"/>
      <c r="H300" s="525" t="s">
        <v>1151</v>
      </c>
      <c r="I300" s="531">
        <v>40.299999999999997</v>
      </c>
      <c r="J300" s="526"/>
      <c r="K300" s="527">
        <v>7.2539999999999996</v>
      </c>
      <c r="L300" s="538">
        <v>8.5399999999999991</v>
      </c>
      <c r="M300" s="539">
        <v>1.28</v>
      </c>
      <c r="N300" s="534">
        <v>10.93</v>
      </c>
      <c r="O300" s="526"/>
      <c r="P300" s="529">
        <v>79.290000000000006</v>
      </c>
    </row>
    <row r="301" spans="1:16" x14ac:dyDescent="0.25">
      <c r="A301" s="530"/>
      <c r="B301" s="524" t="s">
        <v>1445</v>
      </c>
      <c r="C301" s="1247" t="s">
        <v>1446</v>
      </c>
      <c r="D301" s="1247"/>
      <c r="E301" s="1247"/>
      <c r="F301" s="1247"/>
      <c r="G301" s="1247"/>
      <c r="H301" s="525" t="s">
        <v>1151</v>
      </c>
      <c r="I301" s="536">
        <v>1.28</v>
      </c>
      <c r="J301" s="526"/>
      <c r="K301" s="535">
        <v>0.23039999999999999</v>
      </c>
      <c r="L301" s="538">
        <v>477.92</v>
      </c>
      <c r="M301" s="539">
        <v>1.24</v>
      </c>
      <c r="N301" s="534">
        <v>592.62</v>
      </c>
      <c r="O301" s="526"/>
      <c r="P301" s="529">
        <v>136.54</v>
      </c>
    </row>
    <row r="302" spans="1:16" x14ac:dyDescent="0.25">
      <c r="A302" s="540"/>
      <c r="B302" s="524" t="s">
        <v>1208</v>
      </c>
      <c r="C302" s="1247" t="s">
        <v>1209</v>
      </c>
      <c r="D302" s="1247"/>
      <c r="E302" s="1247"/>
      <c r="F302" s="1247"/>
      <c r="G302" s="1247"/>
      <c r="H302" s="525" t="s">
        <v>1148</v>
      </c>
      <c r="I302" s="536">
        <v>1.28</v>
      </c>
      <c r="J302" s="526"/>
      <c r="K302" s="535">
        <v>0.23039999999999999</v>
      </c>
      <c r="L302" s="528"/>
      <c r="M302" s="526"/>
      <c r="N302" s="541">
        <v>325.38</v>
      </c>
      <c r="O302" s="526"/>
      <c r="P302" s="573">
        <v>74.97</v>
      </c>
    </row>
    <row r="303" spans="1:16" x14ac:dyDescent="0.25">
      <c r="A303" s="523"/>
      <c r="B303" s="524" t="s">
        <v>36</v>
      </c>
      <c r="C303" s="1247" t="s">
        <v>134</v>
      </c>
      <c r="D303" s="1247"/>
      <c r="E303" s="1247"/>
      <c r="F303" s="1247"/>
      <c r="G303" s="1247"/>
      <c r="H303" s="525"/>
      <c r="I303" s="526"/>
      <c r="J303" s="526"/>
      <c r="K303" s="526"/>
      <c r="L303" s="528"/>
      <c r="M303" s="526"/>
      <c r="N303" s="528"/>
      <c r="O303" s="526"/>
      <c r="P303" s="529">
        <v>28801.51</v>
      </c>
    </row>
    <row r="304" spans="1:16" x14ac:dyDescent="0.25">
      <c r="A304" s="530"/>
      <c r="B304" s="524" t="s">
        <v>1210</v>
      </c>
      <c r="C304" s="1247" t="s">
        <v>1211</v>
      </c>
      <c r="D304" s="1247"/>
      <c r="E304" s="1247"/>
      <c r="F304" s="1247"/>
      <c r="G304" s="1247"/>
      <c r="H304" s="525" t="s">
        <v>1212</v>
      </c>
      <c r="I304" s="527">
        <v>0.25700000000000001</v>
      </c>
      <c r="J304" s="526"/>
      <c r="K304" s="537">
        <v>4.6260000000000003E-2</v>
      </c>
      <c r="L304" s="538">
        <v>35.71</v>
      </c>
      <c r="M304" s="539">
        <v>0.28000000000000003</v>
      </c>
      <c r="N304" s="534">
        <v>10</v>
      </c>
      <c r="O304" s="526"/>
      <c r="P304" s="529">
        <v>0.46</v>
      </c>
    </row>
    <row r="305" spans="1:16" x14ac:dyDescent="0.25">
      <c r="A305" s="530"/>
      <c r="B305" s="524" t="s">
        <v>1447</v>
      </c>
      <c r="C305" s="1247" t="s">
        <v>1448</v>
      </c>
      <c r="D305" s="1247"/>
      <c r="E305" s="1247"/>
      <c r="F305" s="1247"/>
      <c r="G305" s="1247"/>
      <c r="H305" s="525" t="s">
        <v>1164</v>
      </c>
      <c r="I305" s="527">
        <v>7.9000000000000001E-2</v>
      </c>
      <c r="J305" s="526"/>
      <c r="K305" s="537">
        <v>1.422E-2</v>
      </c>
      <c r="L305" s="542">
        <v>70296.2</v>
      </c>
      <c r="M305" s="539">
        <v>1.31</v>
      </c>
      <c r="N305" s="534">
        <v>92088.02</v>
      </c>
      <c r="O305" s="526"/>
      <c r="P305" s="529">
        <v>1309.49</v>
      </c>
    </row>
    <row r="306" spans="1:16" x14ac:dyDescent="0.25">
      <c r="A306" s="530"/>
      <c r="B306" s="524" t="s">
        <v>2103</v>
      </c>
      <c r="C306" s="1247" t="s">
        <v>2104</v>
      </c>
      <c r="D306" s="1247"/>
      <c r="E306" s="1247"/>
      <c r="F306" s="1247"/>
      <c r="G306" s="1247"/>
      <c r="H306" s="525" t="s">
        <v>1932</v>
      </c>
      <c r="I306" s="536">
        <v>4.29</v>
      </c>
      <c r="J306" s="526"/>
      <c r="K306" s="535">
        <v>0.7722</v>
      </c>
      <c r="L306" s="538">
        <v>592.04</v>
      </c>
      <c r="M306" s="575">
        <v>1.4</v>
      </c>
      <c r="N306" s="534">
        <v>828.86</v>
      </c>
      <c r="O306" s="526"/>
      <c r="P306" s="529">
        <v>640.04999999999995</v>
      </c>
    </row>
    <row r="307" spans="1:16" x14ac:dyDescent="0.25">
      <c r="A307" s="530"/>
      <c r="B307" s="524" t="s">
        <v>2041</v>
      </c>
      <c r="C307" s="1247" t="s">
        <v>2042</v>
      </c>
      <c r="D307" s="1247"/>
      <c r="E307" s="1247"/>
      <c r="F307" s="1247"/>
      <c r="G307" s="1247"/>
      <c r="H307" s="525" t="s">
        <v>1164</v>
      </c>
      <c r="I307" s="527">
        <v>8.5999999999999993E-2</v>
      </c>
      <c r="J307" s="526"/>
      <c r="K307" s="537">
        <v>1.5480000000000001E-2</v>
      </c>
      <c r="L307" s="542">
        <v>5275.05</v>
      </c>
      <c r="M307" s="539">
        <v>1.27</v>
      </c>
      <c r="N307" s="534">
        <v>6699.31</v>
      </c>
      <c r="O307" s="526"/>
      <c r="P307" s="529">
        <v>103.71</v>
      </c>
    </row>
    <row r="308" spans="1:16" x14ac:dyDescent="0.25">
      <c r="A308" s="530"/>
      <c r="B308" s="524" t="s">
        <v>2105</v>
      </c>
      <c r="C308" s="1247" t="s">
        <v>2106</v>
      </c>
      <c r="D308" s="1247"/>
      <c r="E308" s="1247"/>
      <c r="F308" s="1247"/>
      <c r="G308" s="1247"/>
      <c r="H308" s="525" t="s">
        <v>1164</v>
      </c>
      <c r="I308" s="535">
        <v>1.1599999999999999E-2</v>
      </c>
      <c r="J308" s="526"/>
      <c r="K308" s="574">
        <v>2.088E-3</v>
      </c>
      <c r="L308" s="542">
        <v>88783.86</v>
      </c>
      <c r="M308" s="539">
        <v>1.1299999999999999</v>
      </c>
      <c r="N308" s="534">
        <v>100325.75999999999</v>
      </c>
      <c r="O308" s="526"/>
      <c r="P308" s="529">
        <v>209.48</v>
      </c>
    </row>
    <row r="309" spans="1:16" x14ac:dyDescent="0.25">
      <c r="A309" s="530"/>
      <c r="B309" s="524" t="s">
        <v>2097</v>
      </c>
      <c r="C309" s="1247" t="s">
        <v>2098</v>
      </c>
      <c r="D309" s="1247"/>
      <c r="E309" s="1247"/>
      <c r="F309" s="1247"/>
      <c r="G309" s="1247"/>
      <c r="H309" s="525" t="s">
        <v>1212</v>
      </c>
      <c r="I309" s="536">
        <v>6.22</v>
      </c>
      <c r="J309" s="526"/>
      <c r="K309" s="535">
        <v>1.1195999999999999</v>
      </c>
      <c r="L309" s="542">
        <v>16496.03</v>
      </c>
      <c r="M309" s="539">
        <v>1.01</v>
      </c>
      <c r="N309" s="534">
        <v>16660.990000000002</v>
      </c>
      <c r="O309" s="526"/>
      <c r="P309" s="529">
        <v>18653.64</v>
      </c>
    </row>
    <row r="310" spans="1:16" x14ac:dyDescent="0.25">
      <c r="A310" s="530"/>
      <c r="B310" s="524" t="s">
        <v>2107</v>
      </c>
      <c r="C310" s="1247" t="s">
        <v>2108</v>
      </c>
      <c r="D310" s="1247"/>
      <c r="E310" s="1247"/>
      <c r="F310" s="1247"/>
      <c r="G310" s="1247"/>
      <c r="H310" s="525" t="s">
        <v>1212</v>
      </c>
      <c r="I310" s="536">
        <v>0.99</v>
      </c>
      <c r="J310" s="526"/>
      <c r="K310" s="535">
        <v>0.1782</v>
      </c>
      <c r="L310" s="542">
        <v>16655</v>
      </c>
      <c r="M310" s="539">
        <v>1.01</v>
      </c>
      <c r="N310" s="534">
        <v>16821.55</v>
      </c>
      <c r="O310" s="526"/>
      <c r="P310" s="529">
        <v>2997.6</v>
      </c>
    </row>
    <row r="311" spans="1:16" x14ac:dyDescent="0.25">
      <c r="A311" s="530"/>
      <c r="B311" s="524" t="s">
        <v>2109</v>
      </c>
      <c r="C311" s="1247" t="s">
        <v>2110</v>
      </c>
      <c r="D311" s="1247"/>
      <c r="E311" s="1247"/>
      <c r="F311" s="1247"/>
      <c r="G311" s="1247"/>
      <c r="H311" s="525" t="s">
        <v>1212</v>
      </c>
      <c r="I311" s="536">
        <v>0.53</v>
      </c>
      <c r="J311" s="526"/>
      <c r="K311" s="535">
        <v>9.5399999999999999E-2</v>
      </c>
      <c r="L311" s="542">
        <v>5764.42</v>
      </c>
      <c r="M311" s="575">
        <v>1.5</v>
      </c>
      <c r="N311" s="534">
        <v>8646.6299999999992</v>
      </c>
      <c r="O311" s="526"/>
      <c r="P311" s="529">
        <v>824.89</v>
      </c>
    </row>
    <row r="312" spans="1:16" x14ac:dyDescent="0.25">
      <c r="A312" s="530"/>
      <c r="B312" s="524" t="s">
        <v>2043</v>
      </c>
      <c r="C312" s="1247" t="s">
        <v>2044</v>
      </c>
      <c r="D312" s="1247"/>
      <c r="E312" s="1247"/>
      <c r="F312" s="1247"/>
      <c r="G312" s="1247"/>
      <c r="H312" s="525" t="s">
        <v>1212</v>
      </c>
      <c r="I312" s="536">
        <v>2.61</v>
      </c>
      <c r="J312" s="526"/>
      <c r="K312" s="535">
        <v>0.4698</v>
      </c>
      <c r="L312" s="542">
        <v>5764.42</v>
      </c>
      <c r="M312" s="575">
        <v>1.5</v>
      </c>
      <c r="N312" s="534">
        <v>8646.6299999999992</v>
      </c>
      <c r="O312" s="526"/>
      <c r="P312" s="529">
        <v>4062.19</v>
      </c>
    </row>
    <row r="313" spans="1:16" x14ac:dyDescent="0.25">
      <c r="A313" s="544" t="s">
        <v>1239</v>
      </c>
      <c r="B313" s="545" t="s">
        <v>1997</v>
      </c>
      <c r="C313" s="1250" t="s">
        <v>1998</v>
      </c>
      <c r="D313" s="1250"/>
      <c r="E313" s="1250"/>
      <c r="F313" s="1250"/>
      <c r="G313" s="1250"/>
      <c r="H313" s="546" t="s">
        <v>1212</v>
      </c>
      <c r="I313" s="566">
        <v>101.5</v>
      </c>
      <c r="J313" s="548"/>
      <c r="K313" s="589">
        <v>18.27</v>
      </c>
      <c r="L313" s="550"/>
      <c r="M313" s="548"/>
      <c r="N313" s="550"/>
      <c r="O313" s="548"/>
      <c r="P313" s="551"/>
    </row>
    <row r="314" spans="1:16" x14ac:dyDescent="0.25">
      <c r="A314" s="544" t="s">
        <v>1239</v>
      </c>
      <c r="B314" s="545" t="s">
        <v>2111</v>
      </c>
      <c r="C314" s="1250" t="s">
        <v>1515</v>
      </c>
      <c r="D314" s="1250"/>
      <c r="E314" s="1250"/>
      <c r="F314" s="1250"/>
      <c r="G314" s="1250"/>
      <c r="H314" s="546" t="s">
        <v>1164</v>
      </c>
      <c r="I314" s="566">
        <v>0.5</v>
      </c>
      <c r="J314" s="548"/>
      <c r="K314" s="589">
        <v>0.09</v>
      </c>
      <c r="L314" s="550"/>
      <c r="M314" s="548"/>
      <c r="N314" s="550"/>
      <c r="O314" s="548"/>
      <c r="P314" s="551"/>
    </row>
    <row r="315" spans="1:16" x14ac:dyDescent="0.25">
      <c r="A315" s="544" t="s">
        <v>1239</v>
      </c>
      <c r="B315" s="545" t="s">
        <v>2045</v>
      </c>
      <c r="C315" s="1250" t="s">
        <v>2046</v>
      </c>
      <c r="D315" s="1250"/>
      <c r="E315" s="1250"/>
      <c r="F315" s="1250"/>
      <c r="G315" s="1250"/>
      <c r="H315" s="546" t="s">
        <v>1164</v>
      </c>
      <c r="I315" s="589">
        <v>7.66</v>
      </c>
      <c r="J315" s="548"/>
      <c r="K315" s="567">
        <v>1.3788</v>
      </c>
      <c r="L315" s="550"/>
      <c r="M315" s="548"/>
      <c r="N315" s="550"/>
      <c r="O315" s="548"/>
      <c r="P315" s="551"/>
    </row>
    <row r="316" spans="1:16" x14ac:dyDescent="0.25">
      <c r="A316" s="544" t="s">
        <v>1239</v>
      </c>
      <c r="B316" s="545" t="s">
        <v>2112</v>
      </c>
      <c r="C316" s="1250" t="s">
        <v>2113</v>
      </c>
      <c r="D316" s="1250"/>
      <c r="E316" s="1250"/>
      <c r="F316" s="1250"/>
      <c r="G316" s="1250"/>
      <c r="H316" s="546" t="s">
        <v>1575</v>
      </c>
      <c r="I316" s="566">
        <v>2.8</v>
      </c>
      <c r="J316" s="548"/>
      <c r="K316" s="549">
        <v>0.504</v>
      </c>
      <c r="L316" s="550"/>
      <c r="M316" s="548"/>
      <c r="N316" s="550"/>
      <c r="O316" s="548"/>
      <c r="P316" s="551"/>
    </row>
    <row r="317" spans="1:16" x14ac:dyDescent="0.25">
      <c r="A317" s="544" t="s">
        <v>1239</v>
      </c>
      <c r="B317" s="545" t="s">
        <v>2047</v>
      </c>
      <c r="C317" s="1250" t="s">
        <v>2048</v>
      </c>
      <c r="D317" s="1250"/>
      <c r="E317" s="1250"/>
      <c r="F317" s="1250"/>
      <c r="G317" s="1250"/>
      <c r="H317" s="546" t="s">
        <v>1554</v>
      </c>
      <c r="I317" s="566">
        <v>86.1</v>
      </c>
      <c r="J317" s="548"/>
      <c r="K317" s="549">
        <v>15.497999999999999</v>
      </c>
      <c r="L317" s="550"/>
      <c r="M317" s="548"/>
      <c r="N317" s="550"/>
      <c r="O317" s="548"/>
      <c r="P317" s="551"/>
    </row>
    <row r="318" spans="1:16" x14ac:dyDescent="0.25">
      <c r="A318" s="552"/>
      <c r="B318" s="553"/>
      <c r="C318" s="1248" t="s">
        <v>1154</v>
      </c>
      <c r="D318" s="1248"/>
      <c r="E318" s="1248"/>
      <c r="F318" s="1248"/>
      <c r="G318" s="1248"/>
      <c r="H318" s="516"/>
      <c r="I318" s="517"/>
      <c r="J318" s="517"/>
      <c r="K318" s="517"/>
      <c r="L318" s="520"/>
      <c r="M318" s="517"/>
      <c r="N318" s="554"/>
      <c r="O318" s="517"/>
      <c r="P318" s="555">
        <v>78883.63</v>
      </c>
    </row>
    <row r="319" spans="1:16" x14ac:dyDescent="0.25">
      <c r="A319" s="540"/>
      <c r="B319" s="524"/>
      <c r="C319" s="1247" t="s">
        <v>1155</v>
      </c>
      <c r="D319" s="1247"/>
      <c r="E319" s="1247"/>
      <c r="F319" s="1247"/>
      <c r="G319" s="1247"/>
      <c r="H319" s="525"/>
      <c r="I319" s="526"/>
      <c r="J319" s="526"/>
      <c r="K319" s="526"/>
      <c r="L319" s="528"/>
      <c r="M319" s="526"/>
      <c r="N319" s="528"/>
      <c r="O319" s="526"/>
      <c r="P319" s="529">
        <v>44856.81</v>
      </c>
    </row>
    <row r="320" spans="1:16" x14ac:dyDescent="0.25">
      <c r="A320" s="540"/>
      <c r="B320" s="524" t="s">
        <v>1999</v>
      </c>
      <c r="C320" s="1247" t="s">
        <v>2000</v>
      </c>
      <c r="D320" s="1247"/>
      <c r="E320" s="1247"/>
      <c r="F320" s="1247"/>
      <c r="G320" s="1247"/>
      <c r="H320" s="525" t="s">
        <v>1158</v>
      </c>
      <c r="I320" s="543">
        <v>102</v>
      </c>
      <c r="J320" s="526"/>
      <c r="K320" s="543">
        <v>102</v>
      </c>
      <c r="L320" s="528"/>
      <c r="M320" s="526"/>
      <c r="N320" s="528"/>
      <c r="O320" s="526"/>
      <c r="P320" s="529">
        <v>45753.95</v>
      </c>
    </row>
    <row r="321" spans="1:16" x14ac:dyDescent="0.25">
      <c r="A321" s="540"/>
      <c r="B321" s="524" t="s">
        <v>2001</v>
      </c>
      <c r="C321" s="1247" t="s">
        <v>2002</v>
      </c>
      <c r="D321" s="1247"/>
      <c r="E321" s="1247"/>
      <c r="F321" s="1247"/>
      <c r="G321" s="1247"/>
      <c r="H321" s="525" t="s">
        <v>1158</v>
      </c>
      <c r="I321" s="543">
        <v>58</v>
      </c>
      <c r="J321" s="526"/>
      <c r="K321" s="543">
        <v>58</v>
      </c>
      <c r="L321" s="528"/>
      <c r="M321" s="526"/>
      <c r="N321" s="528"/>
      <c r="O321" s="526"/>
      <c r="P321" s="529">
        <v>26016.95</v>
      </c>
    </row>
    <row r="322" spans="1:16" x14ac:dyDescent="0.25">
      <c r="A322" s="556"/>
      <c r="B322" s="557"/>
      <c r="C322" s="1248" t="s">
        <v>1161</v>
      </c>
      <c r="D322" s="1248"/>
      <c r="E322" s="1248"/>
      <c r="F322" s="1248"/>
      <c r="G322" s="1248"/>
      <c r="H322" s="516"/>
      <c r="I322" s="517"/>
      <c r="J322" s="517"/>
      <c r="K322" s="517"/>
      <c r="L322" s="520"/>
      <c r="M322" s="517"/>
      <c r="N322" s="554">
        <v>836969.61</v>
      </c>
      <c r="O322" s="517"/>
      <c r="P322" s="555">
        <v>150654.53</v>
      </c>
    </row>
    <row r="323" spans="1:16" x14ac:dyDescent="0.25">
      <c r="A323" s="558"/>
      <c r="B323" s="559"/>
      <c r="C323" s="559"/>
      <c r="D323" s="559"/>
      <c r="E323" s="559"/>
      <c r="F323" s="559"/>
      <c r="G323" s="559"/>
      <c r="H323" s="560"/>
      <c r="I323" s="561"/>
      <c r="J323" s="561"/>
      <c r="K323" s="561"/>
      <c r="L323" s="562"/>
      <c r="M323" s="561"/>
      <c r="N323" s="562"/>
      <c r="O323" s="561"/>
      <c r="P323" s="563"/>
    </row>
    <row r="324" spans="1:16" x14ac:dyDescent="0.25">
      <c r="A324" s="514" t="s">
        <v>576</v>
      </c>
      <c r="B324" s="515" t="s">
        <v>2114</v>
      </c>
      <c r="C324" s="1249" t="s">
        <v>2115</v>
      </c>
      <c r="D324" s="1249"/>
      <c r="E324" s="1249"/>
      <c r="F324" s="1249"/>
      <c r="G324" s="1249"/>
      <c r="H324" s="516" t="s">
        <v>1575</v>
      </c>
      <c r="I324" s="517">
        <v>0.504</v>
      </c>
      <c r="J324" s="518">
        <v>1</v>
      </c>
      <c r="K324" s="519">
        <v>0.504</v>
      </c>
      <c r="L324" s="593">
        <v>871.26</v>
      </c>
      <c r="M324" s="570">
        <v>1.49</v>
      </c>
      <c r="N324" s="564">
        <v>1298.18</v>
      </c>
      <c r="O324" s="517"/>
      <c r="P324" s="612">
        <v>654.28</v>
      </c>
    </row>
    <row r="325" spans="1:16" x14ac:dyDescent="0.25">
      <c r="A325" s="556"/>
      <c r="B325" s="557"/>
      <c r="C325" s="1248" t="s">
        <v>1161</v>
      </c>
      <c r="D325" s="1248"/>
      <c r="E325" s="1248"/>
      <c r="F325" s="1248"/>
      <c r="G325" s="1248"/>
      <c r="H325" s="516"/>
      <c r="I325" s="517"/>
      <c r="J325" s="517"/>
      <c r="K325" s="517"/>
      <c r="L325" s="520"/>
      <c r="M325" s="517"/>
      <c r="N325" s="520"/>
      <c r="O325" s="517"/>
      <c r="P325" s="612">
        <v>654.28</v>
      </c>
    </row>
    <row r="326" spans="1:16" x14ac:dyDescent="0.25">
      <c r="A326" s="558"/>
      <c r="B326" s="559"/>
      <c r="C326" s="559"/>
      <c r="D326" s="559"/>
      <c r="E326" s="559"/>
      <c r="F326" s="559"/>
      <c r="G326" s="559"/>
      <c r="H326" s="560"/>
      <c r="I326" s="561"/>
      <c r="J326" s="561"/>
      <c r="K326" s="561"/>
      <c r="L326" s="562"/>
      <c r="M326" s="561"/>
      <c r="N326" s="562"/>
      <c r="O326" s="561"/>
      <c r="P326" s="563"/>
    </row>
    <row r="327" spans="1:16" x14ac:dyDescent="0.25">
      <c r="A327" s="514" t="s">
        <v>1180</v>
      </c>
      <c r="B327" s="515" t="s">
        <v>2051</v>
      </c>
      <c r="C327" s="1249" t="s">
        <v>2092</v>
      </c>
      <c r="D327" s="1249"/>
      <c r="E327" s="1249"/>
      <c r="F327" s="1249"/>
      <c r="G327" s="1249"/>
      <c r="H327" s="516" t="s">
        <v>1212</v>
      </c>
      <c r="I327" s="517">
        <v>18.27</v>
      </c>
      <c r="J327" s="518">
        <v>1</v>
      </c>
      <c r="K327" s="570">
        <v>18.27</v>
      </c>
      <c r="L327" s="554">
        <v>5072.17</v>
      </c>
      <c r="M327" s="570">
        <v>1.37</v>
      </c>
      <c r="N327" s="564">
        <v>6948.87</v>
      </c>
      <c r="O327" s="517"/>
      <c r="P327" s="555">
        <v>126955.85</v>
      </c>
    </row>
    <row r="328" spans="1:16" x14ac:dyDescent="0.25">
      <c r="A328" s="556"/>
      <c r="B328" s="557"/>
      <c r="C328" s="1248" t="s">
        <v>1161</v>
      </c>
      <c r="D328" s="1248"/>
      <c r="E328" s="1248"/>
      <c r="F328" s="1248"/>
      <c r="G328" s="1248"/>
      <c r="H328" s="516"/>
      <c r="I328" s="517"/>
      <c r="J328" s="517"/>
      <c r="K328" s="517"/>
      <c r="L328" s="520"/>
      <c r="M328" s="517"/>
      <c r="N328" s="520"/>
      <c r="O328" s="517"/>
      <c r="P328" s="555">
        <v>126955.85</v>
      </c>
    </row>
    <row r="329" spans="1:16" x14ac:dyDescent="0.25">
      <c r="A329" s="558"/>
      <c r="B329" s="559"/>
      <c r="C329" s="559"/>
      <c r="D329" s="559"/>
      <c r="E329" s="559"/>
      <c r="F329" s="559"/>
      <c r="G329" s="559"/>
      <c r="H329" s="560"/>
      <c r="I329" s="561"/>
      <c r="J329" s="561"/>
      <c r="K329" s="561"/>
      <c r="L329" s="562"/>
      <c r="M329" s="561"/>
      <c r="N329" s="562"/>
      <c r="O329" s="561"/>
      <c r="P329" s="563"/>
    </row>
    <row r="330" spans="1:16" x14ac:dyDescent="0.25">
      <c r="A330" s="514" t="s">
        <v>1182</v>
      </c>
      <c r="B330" s="515" t="s">
        <v>2049</v>
      </c>
      <c r="C330" s="1249" t="s">
        <v>2050</v>
      </c>
      <c r="D330" s="1249"/>
      <c r="E330" s="1249"/>
      <c r="F330" s="1249"/>
      <c r="G330" s="1249"/>
      <c r="H330" s="516" t="s">
        <v>1554</v>
      </c>
      <c r="I330" s="517">
        <v>15.497999999999999</v>
      </c>
      <c r="J330" s="518">
        <v>1</v>
      </c>
      <c r="K330" s="519">
        <v>15.497999999999999</v>
      </c>
      <c r="L330" s="593">
        <v>317.39999999999998</v>
      </c>
      <c r="M330" s="570">
        <v>1.42</v>
      </c>
      <c r="N330" s="572">
        <v>450.71</v>
      </c>
      <c r="O330" s="517"/>
      <c r="P330" s="555">
        <v>6985.1</v>
      </c>
    </row>
    <row r="331" spans="1:16" x14ac:dyDescent="0.25">
      <c r="A331" s="556"/>
      <c r="B331" s="557"/>
      <c r="C331" s="1248" t="s">
        <v>1161</v>
      </c>
      <c r="D331" s="1248"/>
      <c r="E331" s="1248"/>
      <c r="F331" s="1248"/>
      <c r="G331" s="1248"/>
      <c r="H331" s="516"/>
      <c r="I331" s="517"/>
      <c r="J331" s="517"/>
      <c r="K331" s="517"/>
      <c r="L331" s="520"/>
      <c r="M331" s="517"/>
      <c r="N331" s="520"/>
      <c r="O331" s="517"/>
      <c r="P331" s="555">
        <v>6985.1</v>
      </c>
    </row>
    <row r="332" spans="1:16" x14ac:dyDescent="0.25">
      <c r="A332" s="558"/>
      <c r="B332" s="559"/>
      <c r="C332" s="559"/>
      <c r="D332" s="559"/>
      <c r="E332" s="559"/>
      <c r="F332" s="559"/>
      <c r="G332" s="559"/>
      <c r="H332" s="560"/>
      <c r="I332" s="561"/>
      <c r="J332" s="561"/>
      <c r="K332" s="561"/>
      <c r="L332" s="562"/>
      <c r="M332" s="561"/>
      <c r="N332" s="562"/>
      <c r="O332" s="561"/>
      <c r="P332" s="563"/>
    </row>
    <row r="333" spans="1:16" x14ac:dyDescent="0.25">
      <c r="A333" s="514" t="s">
        <v>1193</v>
      </c>
      <c r="B333" s="515" t="s">
        <v>2095</v>
      </c>
      <c r="C333" s="1249" t="s">
        <v>2096</v>
      </c>
      <c r="D333" s="1249"/>
      <c r="E333" s="1249"/>
      <c r="F333" s="1249"/>
      <c r="G333" s="1249"/>
      <c r="H333" s="516" t="s">
        <v>1390</v>
      </c>
      <c r="I333" s="517">
        <v>8.7999999999999995E-2</v>
      </c>
      <c r="J333" s="518">
        <v>1</v>
      </c>
      <c r="K333" s="519">
        <v>8.7999999999999995E-2</v>
      </c>
      <c r="L333" s="520"/>
      <c r="M333" s="517"/>
      <c r="N333" s="521"/>
      <c r="O333" s="517"/>
      <c r="P333" s="522"/>
    </row>
    <row r="334" spans="1:16" x14ac:dyDescent="0.25">
      <c r="A334" s="523"/>
      <c r="B334" s="524" t="s">
        <v>23</v>
      </c>
      <c r="C334" s="1247" t="s">
        <v>1203</v>
      </c>
      <c r="D334" s="1247"/>
      <c r="E334" s="1247"/>
      <c r="F334" s="1247"/>
      <c r="G334" s="1247"/>
      <c r="H334" s="525" t="s">
        <v>1148</v>
      </c>
      <c r="I334" s="526"/>
      <c r="J334" s="526"/>
      <c r="K334" s="531">
        <v>123.2</v>
      </c>
      <c r="L334" s="528"/>
      <c r="M334" s="526"/>
      <c r="N334" s="528"/>
      <c r="O334" s="526"/>
      <c r="P334" s="529">
        <v>36496.769999999997</v>
      </c>
    </row>
    <row r="335" spans="1:16" x14ac:dyDescent="0.25">
      <c r="A335" s="530"/>
      <c r="B335" s="524" t="s">
        <v>1933</v>
      </c>
      <c r="C335" s="1247" t="s">
        <v>1934</v>
      </c>
      <c r="D335" s="1247"/>
      <c r="E335" s="1247"/>
      <c r="F335" s="1247"/>
      <c r="G335" s="1247"/>
      <c r="H335" s="525" t="s">
        <v>1148</v>
      </c>
      <c r="I335" s="543">
        <v>1400</v>
      </c>
      <c r="J335" s="526"/>
      <c r="K335" s="531">
        <v>123.2</v>
      </c>
      <c r="L335" s="532"/>
      <c r="M335" s="533"/>
      <c r="N335" s="534">
        <v>296.24</v>
      </c>
      <c r="O335" s="526"/>
      <c r="P335" s="529">
        <v>36496.769999999997</v>
      </c>
    </row>
    <row r="336" spans="1:16" x14ac:dyDescent="0.25">
      <c r="A336" s="523"/>
      <c r="B336" s="524" t="s">
        <v>28</v>
      </c>
      <c r="C336" s="1247" t="s">
        <v>132</v>
      </c>
      <c r="D336" s="1247"/>
      <c r="E336" s="1247"/>
      <c r="F336" s="1247"/>
      <c r="G336" s="1247"/>
      <c r="H336" s="525"/>
      <c r="I336" s="526"/>
      <c r="J336" s="526"/>
      <c r="K336" s="526"/>
      <c r="L336" s="528"/>
      <c r="M336" s="526"/>
      <c r="N336" s="528"/>
      <c r="O336" s="526"/>
      <c r="P336" s="529">
        <v>9237.82</v>
      </c>
    </row>
    <row r="337" spans="1:16" x14ac:dyDescent="0.25">
      <c r="A337" s="523"/>
      <c r="B337" s="524"/>
      <c r="C337" s="1247" t="s">
        <v>1147</v>
      </c>
      <c r="D337" s="1247"/>
      <c r="E337" s="1247"/>
      <c r="F337" s="1247"/>
      <c r="G337" s="1247"/>
      <c r="H337" s="525" t="s">
        <v>1148</v>
      </c>
      <c r="I337" s="526"/>
      <c r="J337" s="526"/>
      <c r="K337" s="537">
        <v>9.2021599999999992</v>
      </c>
      <c r="L337" s="528"/>
      <c r="M337" s="526"/>
      <c r="N337" s="528"/>
      <c r="O337" s="526"/>
      <c r="P337" s="529">
        <v>4002.7</v>
      </c>
    </row>
    <row r="338" spans="1:16" x14ac:dyDescent="0.25">
      <c r="A338" s="530"/>
      <c r="B338" s="524" t="s">
        <v>1991</v>
      </c>
      <c r="C338" s="1247" t="s">
        <v>1992</v>
      </c>
      <c r="D338" s="1247"/>
      <c r="E338" s="1247"/>
      <c r="F338" s="1247"/>
      <c r="G338" s="1247"/>
      <c r="H338" s="525" t="s">
        <v>1151</v>
      </c>
      <c r="I338" s="536">
        <v>101.27</v>
      </c>
      <c r="J338" s="526"/>
      <c r="K338" s="537">
        <v>8.9117599999999992</v>
      </c>
      <c r="L338" s="532"/>
      <c r="M338" s="533"/>
      <c r="N338" s="534">
        <v>913.67</v>
      </c>
      <c r="O338" s="526"/>
      <c r="P338" s="529">
        <v>8142.41</v>
      </c>
    </row>
    <row r="339" spans="1:16" x14ac:dyDescent="0.25">
      <c r="A339" s="540"/>
      <c r="B339" s="524" t="s">
        <v>1152</v>
      </c>
      <c r="C339" s="1247" t="s">
        <v>1153</v>
      </c>
      <c r="D339" s="1247"/>
      <c r="E339" s="1247"/>
      <c r="F339" s="1247"/>
      <c r="G339" s="1247"/>
      <c r="H339" s="525" t="s">
        <v>1148</v>
      </c>
      <c r="I339" s="536">
        <v>101.27</v>
      </c>
      <c r="J339" s="526"/>
      <c r="K339" s="537">
        <v>8.9117599999999992</v>
      </c>
      <c r="L339" s="528"/>
      <c r="M339" s="526"/>
      <c r="N339" s="541">
        <v>437.08</v>
      </c>
      <c r="O339" s="526"/>
      <c r="P339" s="529">
        <v>3895.15</v>
      </c>
    </row>
    <row r="340" spans="1:16" x14ac:dyDescent="0.25">
      <c r="A340" s="530"/>
      <c r="B340" s="524" t="s">
        <v>1443</v>
      </c>
      <c r="C340" s="1247" t="s">
        <v>1444</v>
      </c>
      <c r="D340" s="1247"/>
      <c r="E340" s="1247"/>
      <c r="F340" s="1247"/>
      <c r="G340" s="1247"/>
      <c r="H340" s="525" t="s">
        <v>1151</v>
      </c>
      <c r="I340" s="536">
        <v>1.22</v>
      </c>
      <c r="J340" s="526"/>
      <c r="K340" s="537">
        <v>0.10736</v>
      </c>
      <c r="L340" s="532"/>
      <c r="M340" s="533"/>
      <c r="N340" s="534">
        <v>1550.39</v>
      </c>
      <c r="O340" s="526"/>
      <c r="P340" s="529">
        <v>166.45</v>
      </c>
    </row>
    <row r="341" spans="1:16" x14ac:dyDescent="0.25">
      <c r="A341" s="540"/>
      <c r="B341" s="524" t="s">
        <v>1152</v>
      </c>
      <c r="C341" s="1247" t="s">
        <v>1153</v>
      </c>
      <c r="D341" s="1247"/>
      <c r="E341" s="1247"/>
      <c r="F341" s="1247"/>
      <c r="G341" s="1247"/>
      <c r="H341" s="525" t="s">
        <v>1148</v>
      </c>
      <c r="I341" s="536">
        <v>1.22</v>
      </c>
      <c r="J341" s="526"/>
      <c r="K341" s="537">
        <v>0.10736</v>
      </c>
      <c r="L341" s="528"/>
      <c r="M341" s="526"/>
      <c r="N341" s="541">
        <v>437.08</v>
      </c>
      <c r="O341" s="526"/>
      <c r="P341" s="573">
        <v>46.92</v>
      </c>
    </row>
    <row r="342" spans="1:16" x14ac:dyDescent="0.25">
      <c r="A342" s="530"/>
      <c r="B342" s="524" t="s">
        <v>1287</v>
      </c>
      <c r="C342" s="1247" t="s">
        <v>1288</v>
      </c>
      <c r="D342" s="1247"/>
      <c r="E342" s="1247"/>
      <c r="F342" s="1247"/>
      <c r="G342" s="1247"/>
      <c r="H342" s="525" t="s">
        <v>1151</v>
      </c>
      <c r="I342" s="536">
        <v>0.25</v>
      </c>
      <c r="J342" s="526"/>
      <c r="K342" s="527">
        <v>2.1999999999999999E-2</v>
      </c>
      <c r="L342" s="532"/>
      <c r="M342" s="533"/>
      <c r="N342" s="534">
        <v>1610.79</v>
      </c>
      <c r="O342" s="526"/>
      <c r="P342" s="529">
        <v>35.44</v>
      </c>
    </row>
    <row r="343" spans="1:16" x14ac:dyDescent="0.25">
      <c r="A343" s="540"/>
      <c r="B343" s="524" t="s">
        <v>1191</v>
      </c>
      <c r="C343" s="1247" t="s">
        <v>1192</v>
      </c>
      <c r="D343" s="1247"/>
      <c r="E343" s="1247"/>
      <c r="F343" s="1247"/>
      <c r="G343" s="1247"/>
      <c r="H343" s="525" t="s">
        <v>1148</v>
      </c>
      <c r="I343" s="536">
        <v>0.25</v>
      </c>
      <c r="J343" s="526"/>
      <c r="K343" s="527">
        <v>2.1999999999999999E-2</v>
      </c>
      <c r="L343" s="528"/>
      <c r="M343" s="526"/>
      <c r="N343" s="541">
        <v>373.94</v>
      </c>
      <c r="O343" s="526"/>
      <c r="P343" s="573">
        <v>8.23</v>
      </c>
    </row>
    <row r="344" spans="1:16" x14ac:dyDescent="0.25">
      <c r="A344" s="530"/>
      <c r="B344" s="524" t="s">
        <v>2035</v>
      </c>
      <c r="C344" s="1247" t="s">
        <v>2036</v>
      </c>
      <c r="D344" s="1247"/>
      <c r="E344" s="1247"/>
      <c r="F344" s="1247"/>
      <c r="G344" s="1247"/>
      <c r="H344" s="525" t="s">
        <v>1151</v>
      </c>
      <c r="I344" s="543">
        <v>70</v>
      </c>
      <c r="J344" s="526"/>
      <c r="K344" s="536">
        <v>6.16</v>
      </c>
      <c r="L344" s="538">
        <v>10.37</v>
      </c>
      <c r="M344" s="539">
        <v>1.19</v>
      </c>
      <c r="N344" s="534">
        <v>12.34</v>
      </c>
      <c r="O344" s="526"/>
      <c r="P344" s="529">
        <v>76.010000000000005</v>
      </c>
    </row>
    <row r="345" spans="1:16" x14ac:dyDescent="0.25">
      <c r="A345" s="530"/>
      <c r="B345" s="524" t="s">
        <v>1445</v>
      </c>
      <c r="C345" s="1247" t="s">
        <v>1446</v>
      </c>
      <c r="D345" s="1247"/>
      <c r="E345" s="1247"/>
      <c r="F345" s="1247"/>
      <c r="G345" s="1247"/>
      <c r="H345" s="525" t="s">
        <v>1151</v>
      </c>
      <c r="I345" s="536">
        <v>1.83</v>
      </c>
      <c r="J345" s="526"/>
      <c r="K345" s="537">
        <v>0.16103999999999999</v>
      </c>
      <c r="L345" s="538">
        <v>477.92</v>
      </c>
      <c r="M345" s="539">
        <v>1.24</v>
      </c>
      <c r="N345" s="534">
        <v>592.62</v>
      </c>
      <c r="O345" s="526"/>
      <c r="P345" s="529">
        <v>95.44</v>
      </c>
    </row>
    <row r="346" spans="1:16" x14ac:dyDescent="0.25">
      <c r="A346" s="540"/>
      <c r="B346" s="524" t="s">
        <v>1208</v>
      </c>
      <c r="C346" s="1247" t="s">
        <v>1209</v>
      </c>
      <c r="D346" s="1247"/>
      <c r="E346" s="1247"/>
      <c r="F346" s="1247"/>
      <c r="G346" s="1247"/>
      <c r="H346" s="525" t="s">
        <v>1148</v>
      </c>
      <c r="I346" s="536">
        <v>1.83</v>
      </c>
      <c r="J346" s="526"/>
      <c r="K346" s="537">
        <v>0.16103999999999999</v>
      </c>
      <c r="L346" s="528"/>
      <c r="M346" s="526"/>
      <c r="N346" s="541">
        <v>325.38</v>
      </c>
      <c r="O346" s="526"/>
      <c r="P346" s="573">
        <v>52.4</v>
      </c>
    </row>
    <row r="347" spans="1:16" x14ac:dyDescent="0.25">
      <c r="A347" s="530"/>
      <c r="B347" s="524" t="s">
        <v>2037</v>
      </c>
      <c r="C347" s="1247" t="s">
        <v>2038</v>
      </c>
      <c r="D347" s="1247"/>
      <c r="E347" s="1247"/>
      <c r="F347" s="1247"/>
      <c r="G347" s="1247"/>
      <c r="H347" s="525" t="s">
        <v>1151</v>
      </c>
      <c r="I347" s="543">
        <v>287</v>
      </c>
      <c r="J347" s="526"/>
      <c r="K347" s="527">
        <v>25.256</v>
      </c>
      <c r="L347" s="532"/>
      <c r="M347" s="533"/>
      <c r="N347" s="534">
        <v>28.59</v>
      </c>
      <c r="O347" s="526"/>
      <c r="P347" s="529">
        <v>722.07</v>
      </c>
    </row>
    <row r="348" spans="1:16" x14ac:dyDescent="0.25">
      <c r="A348" s="523"/>
      <c r="B348" s="524" t="s">
        <v>36</v>
      </c>
      <c r="C348" s="1247" t="s">
        <v>134</v>
      </c>
      <c r="D348" s="1247"/>
      <c r="E348" s="1247"/>
      <c r="F348" s="1247"/>
      <c r="G348" s="1247"/>
      <c r="H348" s="525"/>
      <c r="I348" s="526"/>
      <c r="J348" s="526"/>
      <c r="K348" s="526"/>
      <c r="L348" s="528"/>
      <c r="M348" s="526"/>
      <c r="N348" s="528"/>
      <c r="O348" s="526"/>
      <c r="P348" s="529">
        <v>13073.9</v>
      </c>
    </row>
    <row r="349" spans="1:16" x14ac:dyDescent="0.25">
      <c r="A349" s="530"/>
      <c r="B349" s="524" t="s">
        <v>1210</v>
      </c>
      <c r="C349" s="1247" t="s">
        <v>1211</v>
      </c>
      <c r="D349" s="1247"/>
      <c r="E349" s="1247"/>
      <c r="F349" s="1247"/>
      <c r="G349" s="1247"/>
      <c r="H349" s="525" t="s">
        <v>1212</v>
      </c>
      <c r="I349" s="527">
        <v>0.309</v>
      </c>
      <c r="J349" s="526"/>
      <c r="K349" s="574">
        <v>2.7192000000000001E-2</v>
      </c>
      <c r="L349" s="538">
        <v>35.71</v>
      </c>
      <c r="M349" s="539">
        <v>0.28000000000000003</v>
      </c>
      <c r="N349" s="534">
        <v>10</v>
      </c>
      <c r="O349" s="526"/>
      <c r="P349" s="529">
        <v>0.27</v>
      </c>
    </row>
    <row r="350" spans="1:16" x14ac:dyDescent="0.25">
      <c r="A350" s="530"/>
      <c r="B350" s="524" t="s">
        <v>2039</v>
      </c>
      <c r="C350" s="1247" t="s">
        <v>2040</v>
      </c>
      <c r="D350" s="1247"/>
      <c r="E350" s="1247"/>
      <c r="F350" s="1247"/>
      <c r="G350" s="1247"/>
      <c r="H350" s="525" t="s">
        <v>1244</v>
      </c>
      <c r="I350" s="543">
        <v>410</v>
      </c>
      <c r="J350" s="526"/>
      <c r="K350" s="536">
        <v>36.08</v>
      </c>
      <c r="L350" s="538">
        <v>155.63</v>
      </c>
      <c r="M350" s="539">
        <v>1.05</v>
      </c>
      <c r="N350" s="534">
        <v>163.41</v>
      </c>
      <c r="O350" s="526"/>
      <c r="P350" s="529">
        <v>5895.83</v>
      </c>
    </row>
    <row r="351" spans="1:16" x14ac:dyDescent="0.25">
      <c r="A351" s="530"/>
      <c r="B351" s="524" t="s">
        <v>1499</v>
      </c>
      <c r="C351" s="1247" t="s">
        <v>1500</v>
      </c>
      <c r="D351" s="1247"/>
      <c r="E351" s="1247"/>
      <c r="F351" s="1247"/>
      <c r="G351" s="1247"/>
      <c r="H351" s="525" t="s">
        <v>1244</v>
      </c>
      <c r="I351" s="543">
        <v>180</v>
      </c>
      <c r="J351" s="526"/>
      <c r="K351" s="536">
        <v>15.84</v>
      </c>
      <c r="L351" s="538">
        <v>174.93</v>
      </c>
      <c r="M351" s="575">
        <v>1.2</v>
      </c>
      <c r="N351" s="534">
        <v>209.92</v>
      </c>
      <c r="O351" s="526"/>
      <c r="P351" s="529">
        <v>3325.13</v>
      </c>
    </row>
    <row r="352" spans="1:16" x14ac:dyDescent="0.25">
      <c r="A352" s="530"/>
      <c r="B352" s="524" t="s">
        <v>1447</v>
      </c>
      <c r="C352" s="1247" t="s">
        <v>1448</v>
      </c>
      <c r="D352" s="1247"/>
      <c r="E352" s="1247"/>
      <c r="F352" s="1247"/>
      <c r="G352" s="1247"/>
      <c r="H352" s="525" t="s">
        <v>1164</v>
      </c>
      <c r="I352" s="527">
        <v>0.128</v>
      </c>
      <c r="J352" s="526"/>
      <c r="K352" s="574">
        <v>1.1264E-2</v>
      </c>
      <c r="L352" s="542">
        <v>70296.2</v>
      </c>
      <c r="M352" s="539">
        <v>1.31</v>
      </c>
      <c r="N352" s="534">
        <v>92088.02</v>
      </c>
      <c r="O352" s="526"/>
      <c r="P352" s="529">
        <v>1037.28</v>
      </c>
    </row>
    <row r="353" spans="1:16" x14ac:dyDescent="0.25">
      <c r="A353" s="530"/>
      <c r="B353" s="524" t="s">
        <v>2041</v>
      </c>
      <c r="C353" s="1247" t="s">
        <v>2042</v>
      </c>
      <c r="D353" s="1247"/>
      <c r="E353" s="1247"/>
      <c r="F353" s="1247"/>
      <c r="G353" s="1247"/>
      <c r="H353" s="525" t="s">
        <v>1164</v>
      </c>
      <c r="I353" s="527">
        <v>0.10299999999999999</v>
      </c>
      <c r="J353" s="526"/>
      <c r="K353" s="574">
        <v>9.0639999999999991E-3</v>
      </c>
      <c r="L353" s="542">
        <v>5275.05</v>
      </c>
      <c r="M353" s="539">
        <v>1.27</v>
      </c>
      <c r="N353" s="534">
        <v>6699.31</v>
      </c>
      <c r="O353" s="526"/>
      <c r="P353" s="529">
        <v>60.72</v>
      </c>
    </row>
    <row r="354" spans="1:16" x14ac:dyDescent="0.25">
      <c r="A354" s="530"/>
      <c r="B354" s="524" t="s">
        <v>2097</v>
      </c>
      <c r="C354" s="1247" t="s">
        <v>2098</v>
      </c>
      <c r="D354" s="1247"/>
      <c r="E354" s="1247"/>
      <c r="F354" s="1247"/>
      <c r="G354" s="1247"/>
      <c r="H354" s="525" t="s">
        <v>1212</v>
      </c>
      <c r="I354" s="536">
        <v>0.27</v>
      </c>
      <c r="J354" s="526"/>
      <c r="K354" s="537">
        <v>2.376E-2</v>
      </c>
      <c r="L354" s="542">
        <v>16496.03</v>
      </c>
      <c r="M354" s="539">
        <v>1.01</v>
      </c>
      <c r="N354" s="534">
        <v>16660.990000000002</v>
      </c>
      <c r="O354" s="526"/>
      <c r="P354" s="529">
        <v>395.87</v>
      </c>
    </row>
    <row r="355" spans="1:16" x14ac:dyDescent="0.25">
      <c r="A355" s="530"/>
      <c r="B355" s="524" t="s">
        <v>2043</v>
      </c>
      <c r="C355" s="1247" t="s">
        <v>2044</v>
      </c>
      <c r="D355" s="1247"/>
      <c r="E355" s="1247"/>
      <c r="F355" s="1247"/>
      <c r="G355" s="1247"/>
      <c r="H355" s="525" t="s">
        <v>1212</v>
      </c>
      <c r="I355" s="531">
        <v>3.1</v>
      </c>
      <c r="J355" s="526"/>
      <c r="K355" s="535">
        <v>0.27279999999999999</v>
      </c>
      <c r="L355" s="542">
        <v>5764.42</v>
      </c>
      <c r="M355" s="575">
        <v>1.5</v>
      </c>
      <c r="N355" s="534">
        <v>8646.6299999999992</v>
      </c>
      <c r="O355" s="526"/>
      <c r="P355" s="529">
        <v>2358.8000000000002</v>
      </c>
    </row>
    <row r="356" spans="1:16" x14ac:dyDescent="0.25">
      <c r="A356" s="544" t="s">
        <v>1239</v>
      </c>
      <c r="B356" s="545" t="s">
        <v>1997</v>
      </c>
      <c r="C356" s="1250" t="s">
        <v>1998</v>
      </c>
      <c r="D356" s="1250"/>
      <c r="E356" s="1250"/>
      <c r="F356" s="1250"/>
      <c r="G356" s="1250"/>
      <c r="H356" s="546" t="s">
        <v>1212</v>
      </c>
      <c r="I356" s="566">
        <v>101.5</v>
      </c>
      <c r="J356" s="548"/>
      <c r="K356" s="549">
        <v>8.9320000000000004</v>
      </c>
      <c r="L356" s="550"/>
      <c r="M356" s="548"/>
      <c r="N356" s="550"/>
      <c r="O356" s="548"/>
      <c r="P356" s="551"/>
    </row>
    <row r="357" spans="1:16" x14ac:dyDescent="0.25">
      <c r="A357" s="544" t="s">
        <v>1239</v>
      </c>
      <c r="B357" s="545" t="s">
        <v>2045</v>
      </c>
      <c r="C357" s="1250" t="s">
        <v>2046</v>
      </c>
      <c r="D357" s="1250"/>
      <c r="E357" s="1250"/>
      <c r="F357" s="1250"/>
      <c r="G357" s="1250"/>
      <c r="H357" s="546" t="s">
        <v>1164</v>
      </c>
      <c r="I357" s="566">
        <v>20.399999999999999</v>
      </c>
      <c r="J357" s="548"/>
      <c r="K357" s="567">
        <v>1.7951999999999999</v>
      </c>
      <c r="L357" s="550"/>
      <c r="M357" s="548"/>
      <c r="N357" s="550"/>
      <c r="O357" s="548"/>
      <c r="P357" s="551"/>
    </row>
    <row r="358" spans="1:16" x14ac:dyDescent="0.25">
      <c r="A358" s="544" t="s">
        <v>1239</v>
      </c>
      <c r="B358" s="545" t="s">
        <v>2047</v>
      </c>
      <c r="C358" s="1250" t="s">
        <v>2048</v>
      </c>
      <c r="D358" s="1250"/>
      <c r="E358" s="1250"/>
      <c r="F358" s="1250"/>
      <c r="G358" s="1250"/>
      <c r="H358" s="546" t="s">
        <v>1554</v>
      </c>
      <c r="I358" s="547">
        <v>147</v>
      </c>
      <c r="J358" s="548"/>
      <c r="K358" s="549">
        <v>12.936</v>
      </c>
      <c r="L358" s="550"/>
      <c r="M358" s="548"/>
      <c r="N358" s="550"/>
      <c r="O358" s="548"/>
      <c r="P358" s="551"/>
    </row>
    <row r="359" spans="1:16" x14ac:dyDescent="0.25">
      <c r="A359" s="552"/>
      <c r="B359" s="553"/>
      <c r="C359" s="1248" t="s">
        <v>1154</v>
      </c>
      <c r="D359" s="1248"/>
      <c r="E359" s="1248"/>
      <c r="F359" s="1248"/>
      <c r="G359" s="1248"/>
      <c r="H359" s="516"/>
      <c r="I359" s="517"/>
      <c r="J359" s="517"/>
      <c r="K359" s="517"/>
      <c r="L359" s="520"/>
      <c r="M359" s="517"/>
      <c r="N359" s="554"/>
      <c r="O359" s="517"/>
      <c r="P359" s="555">
        <v>62811.19</v>
      </c>
    </row>
    <row r="360" spans="1:16" x14ac:dyDescent="0.25">
      <c r="A360" s="540"/>
      <c r="B360" s="524"/>
      <c r="C360" s="1247" t="s">
        <v>1155</v>
      </c>
      <c r="D360" s="1247"/>
      <c r="E360" s="1247"/>
      <c r="F360" s="1247"/>
      <c r="G360" s="1247"/>
      <c r="H360" s="525"/>
      <c r="I360" s="526"/>
      <c r="J360" s="526"/>
      <c r="K360" s="526"/>
      <c r="L360" s="528"/>
      <c r="M360" s="526"/>
      <c r="N360" s="528"/>
      <c r="O360" s="526"/>
      <c r="P360" s="529">
        <v>40499.47</v>
      </c>
    </row>
    <row r="361" spans="1:16" x14ac:dyDescent="0.25">
      <c r="A361" s="540"/>
      <c r="B361" s="524" t="s">
        <v>1999</v>
      </c>
      <c r="C361" s="1247" t="s">
        <v>2000</v>
      </c>
      <c r="D361" s="1247"/>
      <c r="E361" s="1247"/>
      <c r="F361" s="1247"/>
      <c r="G361" s="1247"/>
      <c r="H361" s="525" t="s">
        <v>1158</v>
      </c>
      <c r="I361" s="543">
        <v>102</v>
      </c>
      <c r="J361" s="526"/>
      <c r="K361" s="543">
        <v>102</v>
      </c>
      <c r="L361" s="528"/>
      <c r="M361" s="526"/>
      <c r="N361" s="528"/>
      <c r="O361" s="526"/>
      <c r="P361" s="529">
        <v>41309.46</v>
      </c>
    </row>
    <row r="362" spans="1:16" x14ac:dyDescent="0.25">
      <c r="A362" s="540"/>
      <c r="B362" s="524" t="s">
        <v>2001</v>
      </c>
      <c r="C362" s="1247" t="s">
        <v>2002</v>
      </c>
      <c r="D362" s="1247"/>
      <c r="E362" s="1247"/>
      <c r="F362" s="1247"/>
      <c r="G362" s="1247"/>
      <c r="H362" s="525" t="s">
        <v>1158</v>
      </c>
      <c r="I362" s="543">
        <v>58</v>
      </c>
      <c r="J362" s="526"/>
      <c r="K362" s="543">
        <v>58</v>
      </c>
      <c r="L362" s="528"/>
      <c r="M362" s="526"/>
      <c r="N362" s="528"/>
      <c r="O362" s="526"/>
      <c r="P362" s="529">
        <v>23489.69</v>
      </c>
    </row>
    <row r="363" spans="1:16" x14ac:dyDescent="0.25">
      <c r="A363" s="556"/>
      <c r="B363" s="557"/>
      <c r="C363" s="1248" t="s">
        <v>1161</v>
      </c>
      <c r="D363" s="1248"/>
      <c r="E363" s="1248"/>
      <c r="F363" s="1248"/>
      <c r="G363" s="1248"/>
      <c r="H363" s="516"/>
      <c r="I363" s="517"/>
      <c r="J363" s="517"/>
      <c r="K363" s="517"/>
      <c r="L363" s="520"/>
      <c r="M363" s="517"/>
      <c r="N363" s="554">
        <v>1450117.5</v>
      </c>
      <c r="O363" s="517"/>
      <c r="P363" s="555">
        <v>127610.34</v>
      </c>
    </row>
    <row r="364" spans="1:16" x14ac:dyDescent="0.25">
      <c r="A364" s="558"/>
      <c r="B364" s="559"/>
      <c r="C364" s="559"/>
      <c r="D364" s="559"/>
      <c r="E364" s="559"/>
      <c r="F364" s="559"/>
      <c r="G364" s="559"/>
      <c r="H364" s="560"/>
      <c r="I364" s="561"/>
      <c r="J364" s="561"/>
      <c r="K364" s="561"/>
      <c r="L364" s="562"/>
      <c r="M364" s="561"/>
      <c r="N364" s="562"/>
      <c r="O364" s="561"/>
      <c r="P364" s="563"/>
    </row>
    <row r="365" spans="1:16" x14ac:dyDescent="0.25">
      <c r="A365" s="514" t="s">
        <v>1198</v>
      </c>
      <c r="B365" s="515" t="s">
        <v>2051</v>
      </c>
      <c r="C365" s="1249" t="s">
        <v>2092</v>
      </c>
      <c r="D365" s="1249"/>
      <c r="E365" s="1249"/>
      <c r="F365" s="1249"/>
      <c r="G365" s="1249"/>
      <c r="H365" s="516" t="s">
        <v>1212</v>
      </c>
      <c r="I365" s="517">
        <v>8.9320000000000004</v>
      </c>
      <c r="J365" s="518">
        <v>1</v>
      </c>
      <c r="K365" s="519">
        <v>8.9320000000000004</v>
      </c>
      <c r="L365" s="554">
        <v>5072.17</v>
      </c>
      <c r="M365" s="570">
        <v>1.37</v>
      </c>
      <c r="N365" s="564">
        <v>6948.87</v>
      </c>
      <c r="O365" s="517"/>
      <c r="P365" s="555">
        <v>62067.31</v>
      </c>
    </row>
    <row r="366" spans="1:16" x14ac:dyDescent="0.25">
      <c r="A366" s="556"/>
      <c r="B366" s="557"/>
      <c r="C366" s="1248" t="s">
        <v>1161</v>
      </c>
      <c r="D366" s="1248"/>
      <c r="E366" s="1248"/>
      <c r="F366" s="1248"/>
      <c r="G366" s="1248"/>
      <c r="H366" s="516"/>
      <c r="I366" s="517"/>
      <c r="J366" s="517"/>
      <c r="K366" s="517"/>
      <c r="L366" s="520"/>
      <c r="M366" s="517"/>
      <c r="N366" s="520"/>
      <c r="O366" s="517"/>
      <c r="P366" s="555">
        <v>62067.31</v>
      </c>
    </row>
    <row r="367" spans="1:16" x14ac:dyDescent="0.25">
      <c r="A367" s="558"/>
      <c r="B367" s="559"/>
      <c r="C367" s="559"/>
      <c r="D367" s="559"/>
      <c r="E367" s="559"/>
      <c r="F367" s="559"/>
      <c r="G367" s="559"/>
      <c r="H367" s="560"/>
      <c r="I367" s="561"/>
      <c r="J367" s="561"/>
      <c r="K367" s="561"/>
      <c r="L367" s="562"/>
      <c r="M367" s="561"/>
      <c r="N367" s="562"/>
      <c r="O367" s="561"/>
      <c r="P367" s="563"/>
    </row>
    <row r="368" spans="1:16" x14ac:dyDescent="0.25">
      <c r="A368" s="514" t="s">
        <v>1199</v>
      </c>
      <c r="B368" s="515" t="s">
        <v>2049</v>
      </c>
      <c r="C368" s="1249" t="s">
        <v>2050</v>
      </c>
      <c r="D368" s="1249"/>
      <c r="E368" s="1249"/>
      <c r="F368" s="1249"/>
      <c r="G368" s="1249"/>
      <c r="H368" s="516" t="s">
        <v>1554</v>
      </c>
      <c r="I368" s="517">
        <v>12.936</v>
      </c>
      <c r="J368" s="518">
        <v>1</v>
      </c>
      <c r="K368" s="519">
        <v>12.936</v>
      </c>
      <c r="L368" s="593">
        <v>317.39999999999998</v>
      </c>
      <c r="M368" s="570">
        <v>1.42</v>
      </c>
      <c r="N368" s="572">
        <v>450.71</v>
      </c>
      <c r="O368" s="517"/>
      <c r="P368" s="555">
        <v>5830.38</v>
      </c>
    </row>
    <row r="369" spans="1:16" x14ac:dyDescent="0.25">
      <c r="A369" s="556"/>
      <c r="B369" s="557"/>
      <c r="C369" s="1248" t="s">
        <v>1161</v>
      </c>
      <c r="D369" s="1248"/>
      <c r="E369" s="1248"/>
      <c r="F369" s="1248"/>
      <c r="G369" s="1248"/>
      <c r="H369" s="516"/>
      <c r="I369" s="517"/>
      <c r="J369" s="517"/>
      <c r="K369" s="517"/>
      <c r="L369" s="520"/>
      <c r="M369" s="517"/>
      <c r="N369" s="520"/>
      <c r="O369" s="517"/>
      <c r="P369" s="555">
        <v>5830.38</v>
      </c>
    </row>
    <row r="370" spans="1:16" x14ac:dyDescent="0.25">
      <c r="A370" s="558"/>
      <c r="B370" s="559"/>
      <c r="C370" s="559"/>
      <c r="D370" s="559"/>
      <c r="E370" s="559"/>
      <c r="F370" s="559"/>
      <c r="G370" s="559"/>
      <c r="H370" s="560"/>
      <c r="I370" s="561"/>
      <c r="J370" s="561"/>
      <c r="K370" s="561"/>
      <c r="L370" s="562"/>
      <c r="M370" s="561"/>
      <c r="N370" s="562"/>
      <c r="O370" s="561"/>
      <c r="P370" s="563"/>
    </row>
    <row r="371" spans="1:16" x14ac:dyDescent="0.25">
      <c r="A371" s="514" t="s">
        <v>1200</v>
      </c>
      <c r="B371" s="515" t="s">
        <v>2057</v>
      </c>
      <c r="C371" s="1249" t="s">
        <v>2058</v>
      </c>
      <c r="D371" s="1249"/>
      <c r="E371" s="1249"/>
      <c r="F371" s="1249"/>
      <c r="G371" s="1249"/>
      <c r="H371" s="516" t="s">
        <v>1164</v>
      </c>
      <c r="I371" s="517">
        <v>9.3600000000000003E-2</v>
      </c>
      <c r="J371" s="518">
        <v>1</v>
      </c>
      <c r="K371" s="568">
        <v>9.3600000000000003E-2</v>
      </c>
      <c r="L371" s="554">
        <v>58288</v>
      </c>
      <c r="M371" s="570">
        <v>0.99</v>
      </c>
      <c r="N371" s="564">
        <v>57705.120000000003</v>
      </c>
      <c r="O371" s="517"/>
      <c r="P371" s="555">
        <v>5401.2</v>
      </c>
    </row>
    <row r="372" spans="1:16" x14ac:dyDescent="0.25">
      <c r="A372" s="556"/>
      <c r="B372" s="557"/>
      <c r="C372" s="1248" t="s">
        <v>1161</v>
      </c>
      <c r="D372" s="1248"/>
      <c r="E372" s="1248"/>
      <c r="F372" s="1248"/>
      <c r="G372" s="1248"/>
      <c r="H372" s="516"/>
      <c r="I372" s="517"/>
      <c r="J372" s="517"/>
      <c r="K372" s="517"/>
      <c r="L372" s="520"/>
      <c r="M372" s="517"/>
      <c r="N372" s="520"/>
      <c r="O372" s="517"/>
      <c r="P372" s="555">
        <v>5401.2</v>
      </c>
    </row>
    <row r="373" spans="1:16" x14ac:dyDescent="0.25">
      <c r="A373" s="558"/>
      <c r="B373" s="559"/>
      <c r="C373" s="559"/>
      <c r="D373" s="559"/>
      <c r="E373" s="559"/>
      <c r="F373" s="559"/>
      <c r="G373" s="559"/>
      <c r="H373" s="560"/>
      <c r="I373" s="561"/>
      <c r="J373" s="561"/>
      <c r="K373" s="561"/>
      <c r="L373" s="562"/>
      <c r="M373" s="561"/>
      <c r="N373" s="562"/>
      <c r="O373" s="561"/>
      <c r="P373" s="563"/>
    </row>
    <row r="374" spans="1:16" x14ac:dyDescent="0.25">
      <c r="A374" s="514" t="s">
        <v>1214</v>
      </c>
      <c r="B374" s="515" t="s">
        <v>2055</v>
      </c>
      <c r="C374" s="1249" t="s">
        <v>2056</v>
      </c>
      <c r="D374" s="1249"/>
      <c r="E374" s="1249"/>
      <c r="F374" s="1249"/>
      <c r="G374" s="1249"/>
      <c r="H374" s="516" t="s">
        <v>1164</v>
      </c>
      <c r="I374" s="517">
        <v>2.59</v>
      </c>
      <c r="J374" s="518">
        <v>1</v>
      </c>
      <c r="K374" s="570">
        <v>2.59</v>
      </c>
      <c r="L374" s="554">
        <v>55559.5</v>
      </c>
      <c r="M374" s="570">
        <v>0.99</v>
      </c>
      <c r="N374" s="564">
        <v>55003.91</v>
      </c>
      <c r="O374" s="517"/>
      <c r="P374" s="555">
        <v>142460.13</v>
      </c>
    </row>
    <row r="375" spans="1:16" x14ac:dyDescent="0.25">
      <c r="A375" s="556"/>
      <c r="B375" s="557"/>
      <c r="C375" s="1248" t="s">
        <v>1161</v>
      </c>
      <c r="D375" s="1248"/>
      <c r="E375" s="1248"/>
      <c r="F375" s="1248"/>
      <c r="G375" s="1248"/>
      <c r="H375" s="516"/>
      <c r="I375" s="517"/>
      <c r="J375" s="517"/>
      <c r="K375" s="517"/>
      <c r="L375" s="520"/>
      <c r="M375" s="517"/>
      <c r="N375" s="520"/>
      <c r="O375" s="517"/>
      <c r="P375" s="555">
        <v>142460.13</v>
      </c>
    </row>
    <row r="376" spans="1:16" x14ac:dyDescent="0.25">
      <c r="A376" s="558"/>
      <c r="B376" s="559"/>
      <c r="C376" s="559"/>
      <c r="D376" s="559"/>
      <c r="E376" s="559"/>
      <c r="F376" s="559"/>
      <c r="G376" s="559"/>
      <c r="H376" s="560"/>
      <c r="I376" s="561"/>
      <c r="J376" s="561"/>
      <c r="K376" s="561"/>
      <c r="L376" s="562"/>
      <c r="M376" s="561"/>
      <c r="N376" s="562"/>
      <c r="O376" s="561"/>
      <c r="P376" s="563"/>
    </row>
    <row r="377" spans="1:16" x14ac:dyDescent="0.25">
      <c r="A377" s="514" t="s">
        <v>1227</v>
      </c>
      <c r="B377" s="515" t="s">
        <v>2093</v>
      </c>
      <c r="C377" s="1249" t="s">
        <v>2094</v>
      </c>
      <c r="D377" s="1249"/>
      <c r="E377" s="1249"/>
      <c r="F377" s="1249"/>
      <c r="G377" s="1249"/>
      <c r="H377" s="516" t="s">
        <v>1164</v>
      </c>
      <c r="I377" s="517">
        <v>8.7849999999999998E-2</v>
      </c>
      <c r="J377" s="518">
        <v>1</v>
      </c>
      <c r="K377" s="590">
        <v>8.7849999999999998E-2</v>
      </c>
      <c r="L377" s="554">
        <v>63745</v>
      </c>
      <c r="M377" s="570">
        <v>0.99</v>
      </c>
      <c r="N377" s="564">
        <v>63107.55</v>
      </c>
      <c r="O377" s="517"/>
      <c r="P377" s="555">
        <v>5544</v>
      </c>
    </row>
    <row r="378" spans="1:16" x14ac:dyDescent="0.25">
      <c r="A378" s="556"/>
      <c r="B378" s="557"/>
      <c r="C378" s="1248" t="s">
        <v>1161</v>
      </c>
      <c r="D378" s="1248"/>
      <c r="E378" s="1248"/>
      <c r="F378" s="1248"/>
      <c r="G378" s="1248"/>
      <c r="H378" s="516"/>
      <c r="I378" s="517"/>
      <c r="J378" s="517"/>
      <c r="K378" s="517"/>
      <c r="L378" s="520"/>
      <c r="M378" s="517"/>
      <c r="N378" s="520"/>
      <c r="O378" s="517"/>
      <c r="P378" s="555">
        <v>5544</v>
      </c>
    </row>
    <row r="379" spans="1:16" x14ac:dyDescent="0.25">
      <c r="A379" s="558"/>
      <c r="B379" s="559"/>
      <c r="C379" s="559"/>
      <c r="D379" s="559"/>
      <c r="E379" s="559"/>
      <c r="F379" s="559"/>
      <c r="G379" s="559"/>
      <c r="H379" s="560"/>
      <c r="I379" s="561"/>
      <c r="J379" s="561"/>
      <c r="K379" s="561"/>
      <c r="L379" s="562"/>
      <c r="M379" s="561"/>
      <c r="N379" s="562"/>
      <c r="O379" s="561"/>
      <c r="P379" s="563"/>
    </row>
    <row r="380" spans="1:16" x14ac:dyDescent="0.25">
      <c r="A380" s="558"/>
      <c r="B380" s="576"/>
      <c r="C380" s="576"/>
      <c r="D380" s="576"/>
      <c r="E380" s="576"/>
      <c r="F380" s="561"/>
      <c r="G380" s="561"/>
      <c r="H380" s="561"/>
      <c r="I380" s="561"/>
      <c r="J380" s="562"/>
      <c r="K380" s="561"/>
      <c r="L380" s="562"/>
      <c r="M380" s="577"/>
      <c r="N380" s="562"/>
      <c r="O380" s="578"/>
      <c r="P380" s="579"/>
    </row>
    <row r="381" spans="1:16" x14ac:dyDescent="0.25">
      <c r="A381" s="552"/>
      <c r="B381" s="580"/>
      <c r="C381" s="1246" t="s">
        <v>2116</v>
      </c>
      <c r="D381" s="1246"/>
      <c r="E381" s="1246"/>
      <c r="F381" s="1246"/>
      <c r="G381" s="1246"/>
      <c r="H381" s="1246"/>
      <c r="I381" s="1246"/>
      <c r="J381" s="1246"/>
      <c r="K381" s="1246"/>
      <c r="L381" s="1246"/>
      <c r="M381" s="1246"/>
      <c r="N381" s="1246"/>
      <c r="O381" s="1246"/>
      <c r="P381" s="581"/>
    </row>
    <row r="382" spans="1:16" x14ac:dyDescent="0.25">
      <c r="A382" s="552"/>
      <c r="B382" s="553"/>
      <c r="C382" s="1243" t="s">
        <v>1249</v>
      </c>
      <c r="D382" s="1243"/>
      <c r="E382" s="1243"/>
      <c r="F382" s="1243"/>
      <c r="G382" s="1243"/>
      <c r="H382" s="1243"/>
      <c r="I382" s="1243"/>
      <c r="J382" s="1243"/>
      <c r="K382" s="1243"/>
      <c r="L382" s="1243"/>
      <c r="M382" s="1243"/>
      <c r="N382" s="1243"/>
      <c r="O382" s="1243"/>
      <c r="P382" s="582">
        <v>1897263.8</v>
      </c>
    </row>
    <row r="383" spans="1:16" x14ac:dyDescent="0.25">
      <c r="A383" s="552"/>
      <c r="B383" s="553"/>
      <c r="C383" s="1243" t="s">
        <v>1250</v>
      </c>
      <c r="D383" s="1243"/>
      <c r="E383" s="1243"/>
      <c r="F383" s="1243"/>
      <c r="G383" s="1243"/>
      <c r="H383" s="1243"/>
      <c r="I383" s="1243"/>
      <c r="J383" s="1243"/>
      <c r="K383" s="1243"/>
      <c r="L383" s="1243"/>
      <c r="M383" s="1243"/>
      <c r="N383" s="1243"/>
      <c r="O383" s="1243"/>
      <c r="P383" s="583"/>
    </row>
    <row r="384" spans="1:16" x14ac:dyDescent="0.25">
      <c r="A384" s="552"/>
      <c r="B384" s="553"/>
      <c r="C384" s="1243" t="s">
        <v>1251</v>
      </c>
      <c r="D384" s="1243"/>
      <c r="E384" s="1243"/>
      <c r="F384" s="1243"/>
      <c r="G384" s="1243"/>
      <c r="H384" s="1243"/>
      <c r="I384" s="1243"/>
      <c r="J384" s="1243"/>
      <c r="K384" s="1243"/>
      <c r="L384" s="1243"/>
      <c r="M384" s="1243"/>
      <c r="N384" s="1243"/>
      <c r="O384" s="1243"/>
      <c r="P384" s="582">
        <v>246558.81</v>
      </c>
    </row>
    <row r="385" spans="1:16" x14ac:dyDescent="0.25">
      <c r="A385" s="552"/>
      <c r="B385" s="553"/>
      <c r="C385" s="1243" t="s">
        <v>1252</v>
      </c>
      <c r="D385" s="1243"/>
      <c r="E385" s="1243"/>
      <c r="F385" s="1243"/>
      <c r="G385" s="1243"/>
      <c r="H385" s="1243"/>
      <c r="I385" s="1243"/>
      <c r="J385" s="1243"/>
      <c r="K385" s="1243"/>
      <c r="L385" s="1243"/>
      <c r="M385" s="1243"/>
      <c r="N385" s="1243"/>
      <c r="O385" s="1243"/>
      <c r="P385" s="582">
        <v>64327.76</v>
      </c>
    </row>
    <row r="386" spans="1:16" x14ac:dyDescent="0.25">
      <c r="A386" s="552"/>
      <c r="B386" s="553"/>
      <c r="C386" s="1243" t="s">
        <v>1253</v>
      </c>
      <c r="D386" s="1243"/>
      <c r="E386" s="1243"/>
      <c r="F386" s="1243"/>
      <c r="G386" s="1243"/>
      <c r="H386" s="1243"/>
      <c r="I386" s="1243"/>
      <c r="J386" s="1243"/>
      <c r="K386" s="1243"/>
      <c r="L386" s="1243"/>
      <c r="M386" s="1243"/>
      <c r="N386" s="1243"/>
      <c r="O386" s="1243"/>
      <c r="P386" s="582">
        <v>26309.47</v>
      </c>
    </row>
    <row r="387" spans="1:16" x14ac:dyDescent="0.25">
      <c r="A387" s="552"/>
      <c r="B387" s="553"/>
      <c r="C387" s="1243" t="s">
        <v>1254</v>
      </c>
      <c r="D387" s="1243"/>
      <c r="E387" s="1243"/>
      <c r="F387" s="1243"/>
      <c r="G387" s="1243"/>
      <c r="H387" s="1243"/>
      <c r="I387" s="1243"/>
      <c r="J387" s="1243"/>
      <c r="K387" s="1243"/>
      <c r="L387" s="1243"/>
      <c r="M387" s="1243"/>
      <c r="N387" s="1243"/>
      <c r="O387" s="1243"/>
      <c r="P387" s="582">
        <v>1560067.76</v>
      </c>
    </row>
    <row r="388" spans="1:16" x14ac:dyDescent="0.25">
      <c r="A388" s="552"/>
      <c r="B388" s="553"/>
      <c r="C388" s="1243" t="s">
        <v>1256</v>
      </c>
      <c r="D388" s="1243"/>
      <c r="E388" s="1243"/>
      <c r="F388" s="1243"/>
      <c r="G388" s="1243"/>
      <c r="H388" s="1243"/>
      <c r="I388" s="1243"/>
      <c r="J388" s="1243"/>
      <c r="K388" s="1243"/>
      <c r="L388" s="1243"/>
      <c r="M388" s="1243"/>
      <c r="N388" s="1243"/>
      <c r="O388" s="1243"/>
      <c r="P388" s="582">
        <v>2340999.5099999998</v>
      </c>
    </row>
    <row r="389" spans="1:16" x14ac:dyDescent="0.25">
      <c r="A389" s="552"/>
      <c r="B389" s="553"/>
      <c r="C389" s="1243" t="s">
        <v>1250</v>
      </c>
      <c r="D389" s="1243"/>
      <c r="E389" s="1243"/>
      <c r="F389" s="1243"/>
      <c r="G389" s="1243"/>
      <c r="H389" s="1243"/>
      <c r="I389" s="1243"/>
      <c r="J389" s="1243"/>
      <c r="K389" s="1243"/>
      <c r="L389" s="1243"/>
      <c r="M389" s="1243"/>
      <c r="N389" s="1243"/>
      <c r="O389" s="1243"/>
      <c r="P389" s="583"/>
    </row>
    <row r="390" spans="1:16" x14ac:dyDescent="0.25">
      <c r="A390" s="552"/>
      <c r="B390" s="553"/>
      <c r="C390" s="1243" t="s">
        <v>1467</v>
      </c>
      <c r="D390" s="1243"/>
      <c r="E390" s="1243"/>
      <c r="F390" s="1243"/>
      <c r="G390" s="1243"/>
      <c r="H390" s="1243"/>
      <c r="I390" s="1243"/>
      <c r="J390" s="1243"/>
      <c r="K390" s="1243"/>
      <c r="L390" s="1243"/>
      <c r="M390" s="1243"/>
      <c r="N390" s="1243"/>
      <c r="O390" s="1243"/>
      <c r="P390" s="582">
        <v>246558.81</v>
      </c>
    </row>
    <row r="391" spans="1:16" x14ac:dyDescent="0.25">
      <c r="A391" s="552"/>
      <c r="B391" s="553"/>
      <c r="C391" s="1243" t="s">
        <v>1468</v>
      </c>
      <c r="D391" s="1243"/>
      <c r="E391" s="1243"/>
      <c r="F391" s="1243"/>
      <c r="G391" s="1243"/>
      <c r="H391" s="1243"/>
      <c r="I391" s="1243"/>
      <c r="J391" s="1243"/>
      <c r="K391" s="1243"/>
      <c r="L391" s="1243"/>
      <c r="M391" s="1243"/>
      <c r="N391" s="1243"/>
      <c r="O391" s="1243"/>
      <c r="P391" s="582">
        <v>64327.76</v>
      </c>
    </row>
    <row r="392" spans="1:16" x14ac:dyDescent="0.25">
      <c r="A392" s="552"/>
      <c r="B392" s="553"/>
      <c r="C392" s="1243" t="s">
        <v>1469</v>
      </c>
      <c r="D392" s="1243"/>
      <c r="E392" s="1243"/>
      <c r="F392" s="1243"/>
      <c r="G392" s="1243"/>
      <c r="H392" s="1243"/>
      <c r="I392" s="1243"/>
      <c r="J392" s="1243"/>
      <c r="K392" s="1243"/>
      <c r="L392" s="1243"/>
      <c r="M392" s="1243"/>
      <c r="N392" s="1243"/>
      <c r="O392" s="1243"/>
      <c r="P392" s="582">
        <v>26309.47</v>
      </c>
    </row>
    <row r="393" spans="1:16" x14ac:dyDescent="0.25">
      <c r="A393" s="552"/>
      <c r="B393" s="553"/>
      <c r="C393" s="1243" t="s">
        <v>1470</v>
      </c>
      <c r="D393" s="1243"/>
      <c r="E393" s="1243"/>
      <c r="F393" s="1243"/>
      <c r="G393" s="1243"/>
      <c r="H393" s="1243"/>
      <c r="I393" s="1243"/>
      <c r="J393" s="1243"/>
      <c r="K393" s="1243"/>
      <c r="L393" s="1243"/>
      <c r="M393" s="1243"/>
      <c r="N393" s="1243"/>
      <c r="O393" s="1243"/>
      <c r="P393" s="582">
        <v>1560067.76</v>
      </c>
    </row>
    <row r="394" spans="1:16" x14ac:dyDescent="0.25">
      <c r="A394" s="552"/>
      <c r="B394" s="553"/>
      <c r="C394" s="1243" t="s">
        <v>1471</v>
      </c>
      <c r="D394" s="1243"/>
      <c r="E394" s="1243"/>
      <c r="F394" s="1243"/>
      <c r="G394" s="1243"/>
      <c r="H394" s="1243"/>
      <c r="I394" s="1243"/>
      <c r="J394" s="1243"/>
      <c r="K394" s="1243"/>
      <c r="L394" s="1243"/>
      <c r="M394" s="1243"/>
      <c r="N394" s="1243"/>
      <c r="O394" s="1243"/>
      <c r="P394" s="582">
        <v>281272.27</v>
      </c>
    </row>
    <row r="395" spans="1:16" x14ac:dyDescent="0.25">
      <c r="A395" s="552"/>
      <c r="B395" s="553"/>
      <c r="C395" s="1243" t="s">
        <v>1472</v>
      </c>
      <c r="D395" s="1243"/>
      <c r="E395" s="1243"/>
      <c r="F395" s="1243"/>
      <c r="G395" s="1243"/>
      <c r="H395" s="1243"/>
      <c r="I395" s="1243"/>
      <c r="J395" s="1243"/>
      <c r="K395" s="1243"/>
      <c r="L395" s="1243"/>
      <c r="M395" s="1243"/>
      <c r="N395" s="1243"/>
      <c r="O395" s="1243"/>
      <c r="P395" s="582">
        <v>162463.44</v>
      </c>
    </row>
    <row r="396" spans="1:16" x14ac:dyDescent="0.25">
      <c r="A396" s="552"/>
      <c r="B396" s="553"/>
      <c r="C396" s="1243" t="s">
        <v>1266</v>
      </c>
      <c r="D396" s="1243"/>
      <c r="E396" s="1243"/>
      <c r="F396" s="1243"/>
      <c r="G396" s="1243"/>
      <c r="H396" s="1243"/>
      <c r="I396" s="1243"/>
      <c r="J396" s="1243"/>
      <c r="K396" s="1243"/>
      <c r="L396" s="1243"/>
      <c r="M396" s="1243"/>
      <c r="N396" s="1243"/>
      <c r="O396" s="1243"/>
      <c r="P396" s="582">
        <v>272868.28000000003</v>
      </c>
    </row>
    <row r="397" spans="1:16" x14ac:dyDescent="0.25">
      <c r="A397" s="552"/>
      <c r="B397" s="553"/>
      <c r="C397" s="1243" t="s">
        <v>1267</v>
      </c>
      <c r="D397" s="1243"/>
      <c r="E397" s="1243"/>
      <c r="F397" s="1243"/>
      <c r="G397" s="1243"/>
      <c r="H397" s="1243"/>
      <c r="I397" s="1243"/>
      <c r="J397" s="1243"/>
      <c r="K397" s="1243"/>
      <c r="L397" s="1243"/>
      <c r="M397" s="1243"/>
      <c r="N397" s="1243"/>
      <c r="O397" s="1243"/>
      <c r="P397" s="582">
        <v>281272.27</v>
      </c>
    </row>
    <row r="398" spans="1:16" x14ac:dyDescent="0.25">
      <c r="A398" s="552"/>
      <c r="B398" s="553"/>
      <c r="C398" s="1243" t="s">
        <v>1268</v>
      </c>
      <c r="D398" s="1243"/>
      <c r="E398" s="1243"/>
      <c r="F398" s="1243"/>
      <c r="G398" s="1243"/>
      <c r="H398" s="1243"/>
      <c r="I398" s="1243"/>
      <c r="J398" s="1243"/>
      <c r="K398" s="1243"/>
      <c r="L398" s="1243"/>
      <c r="M398" s="1243"/>
      <c r="N398" s="1243"/>
      <c r="O398" s="1243"/>
      <c r="P398" s="582">
        <v>162463.44</v>
      </c>
    </row>
    <row r="399" spans="1:16" x14ac:dyDescent="0.25">
      <c r="A399" s="552"/>
      <c r="B399" s="580"/>
      <c r="C399" s="1246" t="s">
        <v>2117</v>
      </c>
      <c r="D399" s="1246"/>
      <c r="E399" s="1246"/>
      <c r="F399" s="1246"/>
      <c r="G399" s="1246"/>
      <c r="H399" s="1246"/>
      <c r="I399" s="1246"/>
      <c r="J399" s="1246"/>
      <c r="K399" s="1246"/>
      <c r="L399" s="1246"/>
      <c r="M399" s="1246"/>
      <c r="N399" s="1246"/>
      <c r="O399" s="1246"/>
      <c r="P399" s="584">
        <v>2340999.5099999998</v>
      </c>
    </row>
    <row r="400" spans="1:16" x14ac:dyDescent="0.25">
      <c r="A400" s="552"/>
      <c r="B400" s="553"/>
      <c r="C400" s="1243" t="s">
        <v>1270</v>
      </c>
      <c r="D400" s="1243"/>
      <c r="E400" s="1243"/>
      <c r="F400" s="1243"/>
      <c r="G400" s="1243"/>
      <c r="H400" s="1243"/>
      <c r="I400" s="1243"/>
      <c r="J400" s="1243"/>
      <c r="K400" s="1243"/>
      <c r="L400" s="1243"/>
      <c r="M400" s="1243"/>
      <c r="N400" s="1243"/>
      <c r="O400" s="1243"/>
      <c r="P400" s="583"/>
    </row>
    <row r="401" spans="1:16" x14ac:dyDescent="0.25">
      <c r="A401" s="552"/>
      <c r="B401" s="553"/>
      <c r="C401" s="1243" t="s">
        <v>1271</v>
      </c>
      <c r="D401" s="1243"/>
      <c r="E401" s="1243"/>
      <c r="F401" s="1243"/>
      <c r="G401" s="1243"/>
      <c r="H401" s="1243"/>
      <c r="I401" s="1243"/>
      <c r="J401" s="1243"/>
      <c r="K401" s="585" t="s">
        <v>2118</v>
      </c>
      <c r="L401" s="586"/>
      <c r="M401" s="586"/>
      <c r="O401" s="586"/>
      <c r="P401" s="587"/>
    </row>
    <row r="402" spans="1:16" x14ac:dyDescent="0.25">
      <c r="A402" s="552"/>
      <c r="B402" s="553"/>
      <c r="C402" s="1243" t="s">
        <v>1273</v>
      </c>
      <c r="D402" s="1243"/>
      <c r="E402" s="1243"/>
      <c r="F402" s="1243"/>
      <c r="G402" s="1243"/>
      <c r="H402" s="1243"/>
      <c r="I402" s="1243"/>
      <c r="J402" s="1243"/>
      <c r="K402" s="585" t="s">
        <v>2119</v>
      </c>
      <c r="L402" s="586"/>
      <c r="M402" s="586"/>
      <c r="O402" s="586"/>
      <c r="P402" s="587"/>
    </row>
    <row r="403" spans="1:16" x14ac:dyDescent="0.25">
      <c r="A403" s="1251" t="s">
        <v>2120</v>
      </c>
      <c r="B403" s="1252"/>
      <c r="C403" s="1252"/>
      <c r="D403" s="1252"/>
      <c r="E403" s="1252"/>
      <c r="F403" s="1252"/>
      <c r="G403" s="1252"/>
      <c r="H403" s="1252"/>
      <c r="I403" s="1252"/>
      <c r="J403" s="1252"/>
      <c r="K403" s="1252"/>
      <c r="L403" s="1252"/>
      <c r="M403" s="1252"/>
      <c r="N403" s="1252"/>
      <c r="O403" s="1252"/>
      <c r="P403" s="1253"/>
    </row>
    <row r="404" spans="1:16" x14ac:dyDescent="0.25">
      <c r="A404" s="514" t="s">
        <v>1228</v>
      </c>
      <c r="B404" s="515" t="s">
        <v>1950</v>
      </c>
      <c r="C404" s="1249" t="s">
        <v>1951</v>
      </c>
      <c r="D404" s="1249"/>
      <c r="E404" s="1249"/>
      <c r="F404" s="1249"/>
      <c r="G404" s="1249"/>
      <c r="H404" s="516" t="s">
        <v>1146</v>
      </c>
      <c r="I404" s="517">
        <v>1.0999999999999999E-2</v>
      </c>
      <c r="J404" s="518">
        <v>1</v>
      </c>
      <c r="K404" s="519">
        <v>1.0999999999999999E-2</v>
      </c>
      <c r="L404" s="520"/>
      <c r="M404" s="517"/>
      <c r="N404" s="521"/>
      <c r="O404" s="517"/>
      <c r="P404" s="522"/>
    </row>
    <row r="405" spans="1:16" x14ac:dyDescent="0.25">
      <c r="A405" s="523"/>
      <c r="B405" s="524" t="s">
        <v>28</v>
      </c>
      <c r="C405" s="1247" t="s">
        <v>132</v>
      </c>
      <c r="D405" s="1247"/>
      <c r="E405" s="1247"/>
      <c r="F405" s="1247"/>
      <c r="G405" s="1247"/>
      <c r="H405" s="525"/>
      <c r="I405" s="526"/>
      <c r="J405" s="526"/>
      <c r="K405" s="526"/>
      <c r="L405" s="528"/>
      <c r="M405" s="526"/>
      <c r="N405" s="528"/>
      <c r="O405" s="526"/>
      <c r="P405" s="573">
        <v>388.58</v>
      </c>
    </row>
    <row r="406" spans="1:16" x14ac:dyDescent="0.25">
      <c r="A406" s="523"/>
      <c r="B406" s="524"/>
      <c r="C406" s="1247" t="s">
        <v>1147</v>
      </c>
      <c r="D406" s="1247"/>
      <c r="E406" s="1247"/>
      <c r="F406" s="1247"/>
      <c r="G406" s="1247"/>
      <c r="H406" s="525" t="s">
        <v>1148</v>
      </c>
      <c r="I406" s="526"/>
      <c r="J406" s="526"/>
      <c r="K406" s="537">
        <v>0.26058999999999999</v>
      </c>
      <c r="L406" s="528"/>
      <c r="M406" s="526"/>
      <c r="N406" s="528"/>
      <c r="O406" s="526"/>
      <c r="P406" s="573">
        <v>113.9</v>
      </c>
    </row>
    <row r="407" spans="1:16" x14ac:dyDescent="0.25">
      <c r="A407" s="530"/>
      <c r="B407" s="524" t="s">
        <v>1149</v>
      </c>
      <c r="C407" s="1247" t="s">
        <v>1150</v>
      </c>
      <c r="D407" s="1247"/>
      <c r="E407" s="1247"/>
      <c r="F407" s="1247"/>
      <c r="G407" s="1247"/>
      <c r="H407" s="525" t="s">
        <v>1151</v>
      </c>
      <c r="I407" s="536">
        <v>23.69</v>
      </c>
      <c r="J407" s="526"/>
      <c r="K407" s="537">
        <v>0.26058999999999999</v>
      </c>
      <c r="L407" s="532"/>
      <c r="M407" s="533"/>
      <c r="N407" s="534">
        <v>1491.17</v>
      </c>
      <c r="O407" s="526"/>
      <c r="P407" s="529">
        <v>388.58</v>
      </c>
    </row>
    <row r="408" spans="1:16" x14ac:dyDescent="0.25">
      <c r="A408" s="540"/>
      <c r="B408" s="524" t="s">
        <v>1152</v>
      </c>
      <c r="C408" s="1247" t="s">
        <v>1153</v>
      </c>
      <c r="D408" s="1247"/>
      <c r="E408" s="1247"/>
      <c r="F408" s="1247"/>
      <c r="G408" s="1247"/>
      <c r="H408" s="525" t="s">
        <v>1148</v>
      </c>
      <c r="I408" s="536">
        <v>23.69</v>
      </c>
      <c r="J408" s="526"/>
      <c r="K408" s="537">
        <v>0.26058999999999999</v>
      </c>
      <c r="L408" s="528"/>
      <c r="M408" s="526"/>
      <c r="N408" s="541">
        <v>437.08</v>
      </c>
      <c r="O408" s="526"/>
      <c r="P408" s="573">
        <v>113.9</v>
      </c>
    </row>
    <row r="409" spans="1:16" x14ac:dyDescent="0.25">
      <c r="A409" s="552"/>
      <c r="B409" s="553"/>
      <c r="C409" s="1248" t="s">
        <v>1154</v>
      </c>
      <c r="D409" s="1248"/>
      <c r="E409" s="1248"/>
      <c r="F409" s="1248"/>
      <c r="G409" s="1248"/>
      <c r="H409" s="516"/>
      <c r="I409" s="517"/>
      <c r="J409" s="517"/>
      <c r="K409" s="517"/>
      <c r="L409" s="520"/>
      <c r="M409" s="517"/>
      <c r="N409" s="554"/>
      <c r="O409" s="517"/>
      <c r="P409" s="555">
        <v>502.48</v>
      </c>
    </row>
    <row r="410" spans="1:16" x14ac:dyDescent="0.25">
      <c r="A410" s="540"/>
      <c r="B410" s="524"/>
      <c r="C410" s="1247" t="s">
        <v>1155</v>
      </c>
      <c r="D410" s="1247"/>
      <c r="E410" s="1247"/>
      <c r="F410" s="1247"/>
      <c r="G410" s="1247"/>
      <c r="H410" s="525"/>
      <c r="I410" s="526"/>
      <c r="J410" s="526"/>
      <c r="K410" s="526"/>
      <c r="L410" s="528"/>
      <c r="M410" s="526"/>
      <c r="N410" s="528"/>
      <c r="O410" s="526"/>
      <c r="P410" s="573">
        <v>113.9</v>
      </c>
    </row>
    <row r="411" spans="1:16" x14ac:dyDescent="0.25">
      <c r="A411" s="540"/>
      <c r="B411" s="524" t="s">
        <v>1156</v>
      </c>
      <c r="C411" s="1247" t="s">
        <v>1157</v>
      </c>
      <c r="D411" s="1247"/>
      <c r="E411" s="1247"/>
      <c r="F411" s="1247"/>
      <c r="G411" s="1247"/>
      <c r="H411" s="525" t="s">
        <v>1158</v>
      </c>
      <c r="I411" s="543">
        <v>92</v>
      </c>
      <c r="J411" s="526"/>
      <c r="K411" s="543">
        <v>92</v>
      </c>
      <c r="L411" s="528"/>
      <c r="M411" s="526"/>
      <c r="N411" s="528"/>
      <c r="O411" s="526"/>
      <c r="P411" s="573">
        <v>104.79</v>
      </c>
    </row>
    <row r="412" spans="1:16" x14ac:dyDescent="0.25">
      <c r="A412" s="540"/>
      <c r="B412" s="524" t="s">
        <v>1159</v>
      </c>
      <c r="C412" s="1247" t="s">
        <v>1160</v>
      </c>
      <c r="D412" s="1247"/>
      <c r="E412" s="1247"/>
      <c r="F412" s="1247"/>
      <c r="G412" s="1247"/>
      <c r="H412" s="525" t="s">
        <v>1158</v>
      </c>
      <c r="I412" s="543">
        <v>46</v>
      </c>
      <c r="J412" s="526"/>
      <c r="K412" s="543">
        <v>46</v>
      </c>
      <c r="L412" s="528"/>
      <c r="M412" s="526"/>
      <c r="N412" s="528"/>
      <c r="O412" s="526"/>
      <c r="P412" s="573">
        <v>52.39</v>
      </c>
    </row>
    <row r="413" spans="1:16" x14ac:dyDescent="0.25">
      <c r="A413" s="556"/>
      <c r="B413" s="557"/>
      <c r="C413" s="1248" t="s">
        <v>1161</v>
      </c>
      <c r="D413" s="1248"/>
      <c r="E413" s="1248"/>
      <c r="F413" s="1248"/>
      <c r="G413" s="1248"/>
      <c r="H413" s="516"/>
      <c r="I413" s="517"/>
      <c r="J413" s="517"/>
      <c r="K413" s="517"/>
      <c r="L413" s="520"/>
      <c r="M413" s="517"/>
      <c r="N413" s="554">
        <v>59969.09</v>
      </c>
      <c r="O413" s="517"/>
      <c r="P413" s="612">
        <v>659.66</v>
      </c>
    </row>
    <row r="414" spans="1:16" x14ac:dyDescent="0.25">
      <c r="A414" s="558"/>
      <c r="B414" s="559"/>
      <c r="C414" s="559"/>
      <c r="D414" s="559"/>
      <c r="E414" s="559"/>
      <c r="F414" s="559"/>
      <c r="G414" s="559"/>
      <c r="H414" s="560"/>
      <c r="I414" s="561"/>
      <c r="J414" s="561"/>
      <c r="K414" s="561"/>
      <c r="L414" s="562"/>
      <c r="M414" s="561"/>
      <c r="N414" s="562"/>
      <c r="O414" s="561"/>
      <c r="P414" s="563"/>
    </row>
    <row r="415" spans="1:16" x14ac:dyDescent="0.25">
      <c r="A415" s="514" t="s">
        <v>1229</v>
      </c>
      <c r="B415" s="515" t="s">
        <v>1178</v>
      </c>
      <c r="C415" s="1249" t="s">
        <v>1179</v>
      </c>
      <c r="D415" s="1249"/>
      <c r="E415" s="1249"/>
      <c r="F415" s="1249"/>
      <c r="G415" s="1249"/>
      <c r="H415" s="516" t="s">
        <v>1146</v>
      </c>
      <c r="I415" s="517">
        <v>5.3400000000000003E-2</v>
      </c>
      <c r="J415" s="518">
        <v>1</v>
      </c>
      <c r="K415" s="568">
        <v>5.3400000000000003E-2</v>
      </c>
      <c r="L415" s="520"/>
      <c r="M415" s="517"/>
      <c r="N415" s="521"/>
      <c r="O415" s="517"/>
      <c r="P415" s="522"/>
    </row>
    <row r="416" spans="1:16" x14ac:dyDescent="0.25">
      <c r="A416" s="523"/>
      <c r="B416" s="524" t="s">
        <v>28</v>
      </c>
      <c r="C416" s="1247" t="s">
        <v>132</v>
      </c>
      <c r="D416" s="1247"/>
      <c r="E416" s="1247"/>
      <c r="F416" s="1247"/>
      <c r="G416" s="1247"/>
      <c r="H416" s="525"/>
      <c r="I416" s="526"/>
      <c r="J416" s="526"/>
      <c r="K416" s="526"/>
      <c r="L416" s="528"/>
      <c r="M416" s="526"/>
      <c r="N416" s="528"/>
      <c r="O416" s="526"/>
      <c r="P416" s="529">
        <v>2030.53</v>
      </c>
    </row>
    <row r="417" spans="1:16" x14ac:dyDescent="0.25">
      <c r="A417" s="523"/>
      <c r="B417" s="524"/>
      <c r="C417" s="1247" t="s">
        <v>1147</v>
      </c>
      <c r="D417" s="1247"/>
      <c r="E417" s="1247"/>
      <c r="F417" s="1247"/>
      <c r="G417" s="1247"/>
      <c r="H417" s="525" t="s">
        <v>1148</v>
      </c>
      <c r="I417" s="526"/>
      <c r="J417" s="526"/>
      <c r="K417" s="535">
        <v>1.3616999999999999</v>
      </c>
      <c r="L417" s="528"/>
      <c r="M417" s="526"/>
      <c r="N417" s="528"/>
      <c r="O417" s="526"/>
      <c r="P417" s="573">
        <v>595.16999999999996</v>
      </c>
    </row>
    <row r="418" spans="1:16" x14ac:dyDescent="0.25">
      <c r="A418" s="530"/>
      <c r="B418" s="524" t="s">
        <v>1149</v>
      </c>
      <c r="C418" s="1247" t="s">
        <v>1150</v>
      </c>
      <c r="D418" s="1247"/>
      <c r="E418" s="1247"/>
      <c r="F418" s="1247"/>
      <c r="G418" s="1247"/>
      <c r="H418" s="525" t="s">
        <v>1151</v>
      </c>
      <c r="I418" s="531">
        <v>25.5</v>
      </c>
      <c r="J418" s="526"/>
      <c r="K418" s="535">
        <v>1.3616999999999999</v>
      </c>
      <c r="L418" s="532"/>
      <c r="M418" s="533"/>
      <c r="N418" s="534">
        <v>1491.17</v>
      </c>
      <c r="O418" s="526"/>
      <c r="P418" s="529">
        <v>2030.53</v>
      </c>
    </row>
    <row r="419" spans="1:16" x14ac:dyDescent="0.25">
      <c r="A419" s="540"/>
      <c r="B419" s="524" t="s">
        <v>1152</v>
      </c>
      <c r="C419" s="1247" t="s">
        <v>1153</v>
      </c>
      <c r="D419" s="1247"/>
      <c r="E419" s="1247"/>
      <c r="F419" s="1247"/>
      <c r="G419" s="1247"/>
      <c r="H419" s="525" t="s">
        <v>1148</v>
      </c>
      <c r="I419" s="531">
        <v>25.5</v>
      </c>
      <c r="J419" s="526"/>
      <c r="K419" s="535">
        <v>1.3616999999999999</v>
      </c>
      <c r="L419" s="528"/>
      <c r="M419" s="526"/>
      <c r="N419" s="541">
        <v>437.08</v>
      </c>
      <c r="O419" s="526"/>
      <c r="P419" s="573">
        <v>595.16999999999996</v>
      </c>
    </row>
    <row r="420" spans="1:16" x14ac:dyDescent="0.25">
      <c r="A420" s="552"/>
      <c r="B420" s="553"/>
      <c r="C420" s="1248" t="s">
        <v>1154</v>
      </c>
      <c r="D420" s="1248"/>
      <c r="E420" s="1248"/>
      <c r="F420" s="1248"/>
      <c r="G420" s="1248"/>
      <c r="H420" s="516"/>
      <c r="I420" s="517"/>
      <c r="J420" s="517"/>
      <c r="K420" s="517"/>
      <c r="L420" s="520"/>
      <c r="M420" s="517"/>
      <c r="N420" s="554"/>
      <c r="O420" s="517"/>
      <c r="P420" s="555">
        <v>2625.7</v>
      </c>
    </row>
    <row r="421" spans="1:16" x14ac:dyDescent="0.25">
      <c r="A421" s="540"/>
      <c r="B421" s="524"/>
      <c r="C421" s="1247" t="s">
        <v>1155</v>
      </c>
      <c r="D421" s="1247"/>
      <c r="E421" s="1247"/>
      <c r="F421" s="1247"/>
      <c r="G421" s="1247"/>
      <c r="H421" s="525"/>
      <c r="I421" s="526"/>
      <c r="J421" s="526"/>
      <c r="K421" s="526"/>
      <c r="L421" s="528"/>
      <c r="M421" s="526"/>
      <c r="N421" s="528"/>
      <c r="O421" s="526"/>
      <c r="P421" s="573">
        <v>595.16999999999996</v>
      </c>
    </row>
    <row r="422" spans="1:16" x14ac:dyDescent="0.25">
      <c r="A422" s="540"/>
      <c r="B422" s="524" t="s">
        <v>1156</v>
      </c>
      <c r="C422" s="1247" t="s">
        <v>1157</v>
      </c>
      <c r="D422" s="1247"/>
      <c r="E422" s="1247"/>
      <c r="F422" s="1247"/>
      <c r="G422" s="1247"/>
      <c r="H422" s="525" t="s">
        <v>1158</v>
      </c>
      <c r="I422" s="543">
        <v>92</v>
      </c>
      <c r="J422" s="526"/>
      <c r="K422" s="543">
        <v>92</v>
      </c>
      <c r="L422" s="528"/>
      <c r="M422" s="526"/>
      <c r="N422" s="528"/>
      <c r="O422" s="526"/>
      <c r="P422" s="573">
        <v>547.55999999999995</v>
      </c>
    </row>
    <row r="423" spans="1:16" x14ac:dyDescent="0.25">
      <c r="A423" s="540"/>
      <c r="B423" s="524" t="s">
        <v>1159</v>
      </c>
      <c r="C423" s="1247" t="s">
        <v>1160</v>
      </c>
      <c r="D423" s="1247"/>
      <c r="E423" s="1247"/>
      <c r="F423" s="1247"/>
      <c r="G423" s="1247"/>
      <c r="H423" s="525" t="s">
        <v>1158</v>
      </c>
      <c r="I423" s="543">
        <v>46</v>
      </c>
      <c r="J423" s="526"/>
      <c r="K423" s="543">
        <v>46</v>
      </c>
      <c r="L423" s="528"/>
      <c r="M423" s="526"/>
      <c r="N423" s="528"/>
      <c r="O423" s="526"/>
      <c r="P423" s="573">
        <v>273.77999999999997</v>
      </c>
    </row>
    <row r="424" spans="1:16" x14ac:dyDescent="0.25">
      <c r="A424" s="556"/>
      <c r="B424" s="557"/>
      <c r="C424" s="1248" t="s">
        <v>1161</v>
      </c>
      <c r="D424" s="1248"/>
      <c r="E424" s="1248"/>
      <c r="F424" s="1248"/>
      <c r="G424" s="1248"/>
      <c r="H424" s="516"/>
      <c r="I424" s="517"/>
      <c r="J424" s="517"/>
      <c r="K424" s="517"/>
      <c r="L424" s="520"/>
      <c r="M424" s="517"/>
      <c r="N424" s="554">
        <v>64551.31</v>
      </c>
      <c r="O424" s="517"/>
      <c r="P424" s="555">
        <v>3447.04</v>
      </c>
    </row>
    <row r="425" spans="1:16" x14ac:dyDescent="0.25">
      <c r="A425" s="558"/>
      <c r="B425" s="559"/>
      <c r="C425" s="559"/>
      <c r="D425" s="559"/>
      <c r="E425" s="559"/>
      <c r="F425" s="559"/>
      <c r="G425" s="559"/>
      <c r="H425" s="560"/>
      <c r="I425" s="561"/>
      <c r="J425" s="561"/>
      <c r="K425" s="561"/>
      <c r="L425" s="562"/>
      <c r="M425" s="561"/>
      <c r="N425" s="562"/>
      <c r="O425" s="561"/>
      <c r="P425" s="563"/>
    </row>
    <row r="426" spans="1:16" x14ac:dyDescent="0.25">
      <c r="A426" s="514" t="s">
        <v>1245</v>
      </c>
      <c r="B426" s="515" t="s">
        <v>1952</v>
      </c>
      <c r="C426" s="1249" t="s">
        <v>1953</v>
      </c>
      <c r="D426" s="1249"/>
      <c r="E426" s="1249"/>
      <c r="F426" s="1249"/>
      <c r="G426" s="1249"/>
      <c r="H426" s="516" t="s">
        <v>1164</v>
      </c>
      <c r="I426" s="517">
        <v>90.78</v>
      </c>
      <c r="J426" s="518">
        <v>1</v>
      </c>
      <c r="K426" s="570">
        <v>90.78</v>
      </c>
      <c r="L426" s="520"/>
      <c r="M426" s="517"/>
      <c r="N426" s="572">
        <v>242.69</v>
      </c>
      <c r="O426" s="517"/>
      <c r="P426" s="555">
        <v>22031.4</v>
      </c>
    </row>
    <row r="427" spans="1:16" x14ac:dyDescent="0.25">
      <c r="A427" s="556"/>
      <c r="B427" s="557"/>
      <c r="C427" s="1248" t="s">
        <v>1161</v>
      </c>
      <c r="D427" s="1248"/>
      <c r="E427" s="1248"/>
      <c r="F427" s="1248"/>
      <c r="G427" s="1248"/>
      <c r="H427" s="516"/>
      <c r="I427" s="517"/>
      <c r="J427" s="517"/>
      <c r="K427" s="517"/>
      <c r="L427" s="520"/>
      <c r="M427" s="517"/>
      <c r="N427" s="520"/>
      <c r="O427" s="517"/>
      <c r="P427" s="555">
        <v>22031.4</v>
      </c>
    </row>
    <row r="428" spans="1:16" x14ac:dyDescent="0.25">
      <c r="A428" s="558"/>
      <c r="B428" s="559"/>
      <c r="C428" s="559"/>
      <c r="D428" s="559"/>
      <c r="E428" s="559"/>
      <c r="F428" s="559"/>
      <c r="G428" s="559"/>
      <c r="H428" s="560"/>
      <c r="I428" s="561"/>
      <c r="J428" s="561"/>
      <c r="K428" s="561"/>
      <c r="L428" s="562"/>
      <c r="M428" s="561"/>
      <c r="N428" s="562"/>
      <c r="O428" s="561"/>
      <c r="P428" s="563"/>
    </row>
    <row r="429" spans="1:16" x14ac:dyDescent="0.25">
      <c r="A429" s="514" t="s">
        <v>1415</v>
      </c>
      <c r="B429" s="515" t="s">
        <v>1974</v>
      </c>
      <c r="C429" s="1249" t="s">
        <v>1975</v>
      </c>
      <c r="D429" s="1249"/>
      <c r="E429" s="1249"/>
      <c r="F429" s="1249"/>
      <c r="G429" s="1249"/>
      <c r="H429" s="516" t="s">
        <v>1146</v>
      </c>
      <c r="I429" s="517">
        <v>1.0999999999999999E-2</v>
      </c>
      <c r="J429" s="518">
        <v>1</v>
      </c>
      <c r="K429" s="519">
        <v>1.0999999999999999E-2</v>
      </c>
      <c r="L429" s="520"/>
      <c r="M429" s="517"/>
      <c r="N429" s="521"/>
      <c r="O429" s="517"/>
      <c r="P429" s="522"/>
    </row>
    <row r="430" spans="1:16" x14ac:dyDescent="0.25">
      <c r="A430" s="523"/>
      <c r="B430" s="524" t="s">
        <v>28</v>
      </c>
      <c r="C430" s="1247" t="s">
        <v>132</v>
      </c>
      <c r="D430" s="1247"/>
      <c r="E430" s="1247"/>
      <c r="F430" s="1247"/>
      <c r="G430" s="1247"/>
      <c r="H430" s="525"/>
      <c r="I430" s="526"/>
      <c r="J430" s="526"/>
      <c r="K430" s="526"/>
      <c r="L430" s="528"/>
      <c r="M430" s="526"/>
      <c r="N430" s="528"/>
      <c r="O430" s="526"/>
      <c r="P430" s="573">
        <v>50.45</v>
      </c>
    </row>
    <row r="431" spans="1:16" x14ac:dyDescent="0.25">
      <c r="A431" s="523"/>
      <c r="B431" s="524"/>
      <c r="C431" s="1247" t="s">
        <v>1147</v>
      </c>
      <c r="D431" s="1247"/>
      <c r="E431" s="1247"/>
      <c r="F431" s="1247"/>
      <c r="G431" s="1247"/>
      <c r="H431" s="525" t="s">
        <v>1148</v>
      </c>
      <c r="I431" s="526"/>
      <c r="J431" s="526"/>
      <c r="K431" s="535">
        <v>4.1799999999999997E-2</v>
      </c>
      <c r="L431" s="528"/>
      <c r="M431" s="526"/>
      <c r="N431" s="528"/>
      <c r="O431" s="526"/>
      <c r="P431" s="573">
        <v>18.27</v>
      </c>
    </row>
    <row r="432" spans="1:16" x14ac:dyDescent="0.25">
      <c r="A432" s="530"/>
      <c r="B432" s="524" t="s">
        <v>1185</v>
      </c>
      <c r="C432" s="1247" t="s">
        <v>1186</v>
      </c>
      <c r="D432" s="1247"/>
      <c r="E432" s="1247"/>
      <c r="F432" s="1247"/>
      <c r="G432" s="1247"/>
      <c r="H432" s="525" t="s">
        <v>1151</v>
      </c>
      <c r="I432" s="531">
        <v>3.8</v>
      </c>
      <c r="J432" s="526"/>
      <c r="K432" s="535">
        <v>4.1799999999999997E-2</v>
      </c>
      <c r="L432" s="538">
        <v>887.54</v>
      </c>
      <c r="M432" s="539">
        <v>1.36</v>
      </c>
      <c r="N432" s="534">
        <v>1207.05</v>
      </c>
      <c r="O432" s="526"/>
      <c r="P432" s="529">
        <v>50.45</v>
      </c>
    </row>
    <row r="433" spans="1:16" x14ac:dyDescent="0.25">
      <c r="A433" s="540"/>
      <c r="B433" s="524" t="s">
        <v>1152</v>
      </c>
      <c r="C433" s="1247" t="s">
        <v>1153</v>
      </c>
      <c r="D433" s="1247"/>
      <c r="E433" s="1247"/>
      <c r="F433" s="1247"/>
      <c r="G433" s="1247"/>
      <c r="H433" s="525" t="s">
        <v>1148</v>
      </c>
      <c r="I433" s="531">
        <v>3.8</v>
      </c>
      <c r="J433" s="526"/>
      <c r="K433" s="535">
        <v>4.1799999999999997E-2</v>
      </c>
      <c r="L433" s="528"/>
      <c r="M433" s="526"/>
      <c r="N433" s="541">
        <v>437.08</v>
      </c>
      <c r="O433" s="526"/>
      <c r="P433" s="573">
        <v>18.27</v>
      </c>
    </row>
    <row r="434" spans="1:16" x14ac:dyDescent="0.25">
      <c r="A434" s="552"/>
      <c r="B434" s="553"/>
      <c r="C434" s="1248" t="s">
        <v>1154</v>
      </c>
      <c r="D434" s="1248"/>
      <c r="E434" s="1248"/>
      <c r="F434" s="1248"/>
      <c r="G434" s="1248"/>
      <c r="H434" s="516"/>
      <c r="I434" s="517"/>
      <c r="J434" s="517"/>
      <c r="K434" s="517"/>
      <c r="L434" s="520"/>
      <c r="M434" s="517"/>
      <c r="N434" s="554"/>
      <c r="O434" s="517"/>
      <c r="P434" s="555">
        <v>68.72</v>
      </c>
    </row>
    <row r="435" spans="1:16" x14ac:dyDescent="0.25">
      <c r="A435" s="540"/>
      <c r="B435" s="524"/>
      <c r="C435" s="1247" t="s">
        <v>1155</v>
      </c>
      <c r="D435" s="1247"/>
      <c r="E435" s="1247"/>
      <c r="F435" s="1247"/>
      <c r="G435" s="1247"/>
      <c r="H435" s="525"/>
      <c r="I435" s="526"/>
      <c r="J435" s="526"/>
      <c r="K435" s="526"/>
      <c r="L435" s="528"/>
      <c r="M435" s="526"/>
      <c r="N435" s="528"/>
      <c r="O435" s="526"/>
      <c r="P435" s="573">
        <v>18.27</v>
      </c>
    </row>
    <row r="436" spans="1:16" x14ac:dyDescent="0.25">
      <c r="A436" s="540"/>
      <c r="B436" s="524" t="s">
        <v>1156</v>
      </c>
      <c r="C436" s="1247" t="s">
        <v>1157</v>
      </c>
      <c r="D436" s="1247"/>
      <c r="E436" s="1247"/>
      <c r="F436" s="1247"/>
      <c r="G436" s="1247"/>
      <c r="H436" s="525" t="s">
        <v>1158</v>
      </c>
      <c r="I436" s="543">
        <v>92</v>
      </c>
      <c r="J436" s="526"/>
      <c r="K436" s="543">
        <v>92</v>
      </c>
      <c r="L436" s="528"/>
      <c r="M436" s="526"/>
      <c r="N436" s="528"/>
      <c r="O436" s="526"/>
      <c r="P436" s="573">
        <v>16.809999999999999</v>
      </c>
    </row>
    <row r="437" spans="1:16" x14ac:dyDescent="0.25">
      <c r="A437" s="540"/>
      <c r="B437" s="524" t="s">
        <v>1159</v>
      </c>
      <c r="C437" s="1247" t="s">
        <v>1160</v>
      </c>
      <c r="D437" s="1247"/>
      <c r="E437" s="1247"/>
      <c r="F437" s="1247"/>
      <c r="G437" s="1247"/>
      <c r="H437" s="525" t="s">
        <v>1158</v>
      </c>
      <c r="I437" s="543">
        <v>46</v>
      </c>
      <c r="J437" s="526"/>
      <c r="K437" s="543">
        <v>46</v>
      </c>
      <c r="L437" s="528"/>
      <c r="M437" s="526"/>
      <c r="N437" s="528"/>
      <c r="O437" s="526"/>
      <c r="P437" s="573">
        <v>8.4</v>
      </c>
    </row>
    <row r="438" spans="1:16" x14ac:dyDescent="0.25">
      <c r="A438" s="556"/>
      <c r="B438" s="557"/>
      <c r="C438" s="1248" t="s">
        <v>1161</v>
      </c>
      <c r="D438" s="1248"/>
      <c r="E438" s="1248"/>
      <c r="F438" s="1248"/>
      <c r="G438" s="1248"/>
      <c r="H438" s="516"/>
      <c r="I438" s="517"/>
      <c r="J438" s="517"/>
      <c r="K438" s="517"/>
      <c r="L438" s="520"/>
      <c r="M438" s="517"/>
      <c r="N438" s="554">
        <v>8539.09</v>
      </c>
      <c r="O438" s="517"/>
      <c r="P438" s="612">
        <v>93.93</v>
      </c>
    </row>
    <row r="439" spans="1:16" x14ac:dyDescent="0.25">
      <c r="A439" s="558"/>
      <c r="B439" s="559"/>
      <c r="C439" s="559"/>
      <c r="D439" s="559"/>
      <c r="E439" s="559"/>
      <c r="F439" s="559"/>
      <c r="G439" s="559"/>
      <c r="H439" s="560"/>
      <c r="I439" s="561"/>
      <c r="J439" s="561"/>
      <c r="K439" s="561"/>
      <c r="L439" s="562"/>
      <c r="M439" s="561"/>
      <c r="N439" s="562"/>
      <c r="O439" s="561"/>
      <c r="P439" s="563"/>
    </row>
    <row r="440" spans="1:16" x14ac:dyDescent="0.25">
      <c r="A440" s="514" t="s">
        <v>1418</v>
      </c>
      <c r="B440" s="515" t="s">
        <v>1976</v>
      </c>
      <c r="C440" s="1249" t="s">
        <v>1977</v>
      </c>
      <c r="D440" s="1249"/>
      <c r="E440" s="1249"/>
      <c r="F440" s="1249"/>
      <c r="G440" s="1249"/>
      <c r="H440" s="516" t="s">
        <v>1390</v>
      </c>
      <c r="I440" s="517">
        <v>0.11</v>
      </c>
      <c r="J440" s="518">
        <v>1</v>
      </c>
      <c r="K440" s="570">
        <v>0.11</v>
      </c>
      <c r="L440" s="520"/>
      <c r="M440" s="517"/>
      <c r="N440" s="521"/>
      <c r="O440" s="517"/>
      <c r="P440" s="522"/>
    </row>
    <row r="441" spans="1:16" x14ac:dyDescent="0.25">
      <c r="A441" s="523"/>
      <c r="B441" s="524" t="s">
        <v>23</v>
      </c>
      <c r="C441" s="1247" t="s">
        <v>1203</v>
      </c>
      <c r="D441" s="1247"/>
      <c r="E441" s="1247"/>
      <c r="F441" s="1247"/>
      <c r="G441" s="1247"/>
      <c r="H441" s="525" t="s">
        <v>1148</v>
      </c>
      <c r="I441" s="526"/>
      <c r="J441" s="526"/>
      <c r="K441" s="535">
        <v>1.3783000000000001</v>
      </c>
      <c r="L441" s="528"/>
      <c r="M441" s="526"/>
      <c r="N441" s="528"/>
      <c r="O441" s="526"/>
      <c r="P441" s="573">
        <v>398.27</v>
      </c>
    </row>
    <row r="442" spans="1:16" x14ac:dyDescent="0.25">
      <c r="A442" s="530"/>
      <c r="B442" s="524" t="s">
        <v>1482</v>
      </c>
      <c r="C442" s="1247" t="s">
        <v>1483</v>
      </c>
      <c r="D442" s="1247"/>
      <c r="E442" s="1247"/>
      <c r="F442" s="1247"/>
      <c r="G442" s="1247"/>
      <c r="H442" s="525" t="s">
        <v>1148</v>
      </c>
      <c r="I442" s="536">
        <v>12.53</v>
      </c>
      <c r="J442" s="526"/>
      <c r="K442" s="535">
        <v>1.3783000000000001</v>
      </c>
      <c r="L442" s="532"/>
      <c r="M442" s="533"/>
      <c r="N442" s="534">
        <v>288.95999999999998</v>
      </c>
      <c r="O442" s="526"/>
      <c r="P442" s="529">
        <v>398.27</v>
      </c>
    </row>
    <row r="443" spans="1:16" x14ac:dyDescent="0.25">
      <c r="A443" s="523"/>
      <c r="B443" s="524" t="s">
        <v>28</v>
      </c>
      <c r="C443" s="1247" t="s">
        <v>132</v>
      </c>
      <c r="D443" s="1247"/>
      <c r="E443" s="1247"/>
      <c r="F443" s="1247"/>
      <c r="G443" s="1247"/>
      <c r="H443" s="525"/>
      <c r="I443" s="526"/>
      <c r="J443" s="526"/>
      <c r="K443" s="526"/>
      <c r="L443" s="528"/>
      <c r="M443" s="526"/>
      <c r="N443" s="528"/>
      <c r="O443" s="526"/>
      <c r="P443" s="573">
        <v>111.88</v>
      </c>
    </row>
    <row r="444" spans="1:16" x14ac:dyDescent="0.25">
      <c r="A444" s="523"/>
      <c r="B444" s="524"/>
      <c r="C444" s="1247" t="s">
        <v>1147</v>
      </c>
      <c r="D444" s="1247"/>
      <c r="E444" s="1247"/>
      <c r="F444" s="1247"/>
      <c r="G444" s="1247"/>
      <c r="H444" s="525" t="s">
        <v>1148</v>
      </c>
      <c r="I444" s="526"/>
      <c r="J444" s="526"/>
      <c r="K444" s="535">
        <v>0.28820000000000001</v>
      </c>
      <c r="L444" s="528"/>
      <c r="M444" s="526"/>
      <c r="N444" s="528"/>
      <c r="O444" s="526"/>
      <c r="P444" s="573">
        <v>93.77</v>
      </c>
    </row>
    <row r="445" spans="1:16" x14ac:dyDescent="0.25">
      <c r="A445" s="530"/>
      <c r="B445" s="524" t="s">
        <v>1978</v>
      </c>
      <c r="C445" s="1247" t="s">
        <v>1979</v>
      </c>
      <c r="D445" s="1247"/>
      <c r="E445" s="1247"/>
      <c r="F445" s="1247"/>
      <c r="G445" s="1247"/>
      <c r="H445" s="525" t="s">
        <v>1151</v>
      </c>
      <c r="I445" s="531">
        <v>10.5</v>
      </c>
      <c r="J445" s="526"/>
      <c r="K445" s="527">
        <v>1.155</v>
      </c>
      <c r="L445" s="538">
        <v>2.41</v>
      </c>
      <c r="M445" s="539">
        <v>1.17</v>
      </c>
      <c r="N445" s="534">
        <v>2.82</v>
      </c>
      <c r="O445" s="526"/>
      <c r="P445" s="529">
        <v>3.26</v>
      </c>
    </row>
    <row r="446" spans="1:16" x14ac:dyDescent="0.25">
      <c r="A446" s="530"/>
      <c r="B446" s="524" t="s">
        <v>1980</v>
      </c>
      <c r="C446" s="1247" t="s">
        <v>1981</v>
      </c>
      <c r="D446" s="1247"/>
      <c r="E446" s="1247"/>
      <c r="F446" s="1247"/>
      <c r="G446" s="1247"/>
      <c r="H446" s="525" t="s">
        <v>1151</v>
      </c>
      <c r="I446" s="536">
        <v>2.62</v>
      </c>
      <c r="J446" s="526"/>
      <c r="K446" s="535">
        <v>0.28820000000000001</v>
      </c>
      <c r="L446" s="532"/>
      <c r="M446" s="533"/>
      <c r="N446" s="534">
        <v>376.88</v>
      </c>
      <c r="O446" s="526"/>
      <c r="P446" s="529">
        <v>108.62</v>
      </c>
    </row>
    <row r="447" spans="1:16" x14ac:dyDescent="0.25">
      <c r="A447" s="540"/>
      <c r="B447" s="524" t="s">
        <v>1208</v>
      </c>
      <c r="C447" s="1247" t="s">
        <v>1209</v>
      </c>
      <c r="D447" s="1247"/>
      <c r="E447" s="1247"/>
      <c r="F447" s="1247"/>
      <c r="G447" s="1247"/>
      <c r="H447" s="525" t="s">
        <v>1148</v>
      </c>
      <c r="I447" s="536">
        <v>2.62</v>
      </c>
      <c r="J447" s="526"/>
      <c r="K447" s="535">
        <v>0.28820000000000001</v>
      </c>
      <c r="L447" s="528"/>
      <c r="M447" s="526"/>
      <c r="N447" s="541">
        <v>325.38</v>
      </c>
      <c r="O447" s="526"/>
      <c r="P447" s="573">
        <v>93.77</v>
      </c>
    </row>
    <row r="448" spans="1:16" x14ac:dyDescent="0.25">
      <c r="A448" s="552"/>
      <c r="B448" s="553"/>
      <c r="C448" s="1248" t="s">
        <v>1154</v>
      </c>
      <c r="D448" s="1248"/>
      <c r="E448" s="1248"/>
      <c r="F448" s="1248"/>
      <c r="G448" s="1248"/>
      <c r="H448" s="516"/>
      <c r="I448" s="517"/>
      <c r="J448" s="517"/>
      <c r="K448" s="517"/>
      <c r="L448" s="520"/>
      <c r="M448" s="517"/>
      <c r="N448" s="554"/>
      <c r="O448" s="517"/>
      <c r="P448" s="555">
        <v>603.91999999999996</v>
      </c>
    </row>
    <row r="449" spans="1:16" x14ac:dyDescent="0.25">
      <c r="A449" s="540"/>
      <c r="B449" s="524"/>
      <c r="C449" s="1247" t="s">
        <v>1155</v>
      </c>
      <c r="D449" s="1247"/>
      <c r="E449" s="1247"/>
      <c r="F449" s="1247"/>
      <c r="G449" s="1247"/>
      <c r="H449" s="525"/>
      <c r="I449" s="526"/>
      <c r="J449" s="526"/>
      <c r="K449" s="526"/>
      <c r="L449" s="528"/>
      <c r="M449" s="526"/>
      <c r="N449" s="528"/>
      <c r="O449" s="526"/>
      <c r="P449" s="573">
        <v>492.04</v>
      </c>
    </row>
    <row r="450" spans="1:16" x14ac:dyDescent="0.25">
      <c r="A450" s="540"/>
      <c r="B450" s="524" t="s">
        <v>1156</v>
      </c>
      <c r="C450" s="1247" t="s">
        <v>1157</v>
      </c>
      <c r="D450" s="1247"/>
      <c r="E450" s="1247"/>
      <c r="F450" s="1247"/>
      <c r="G450" s="1247"/>
      <c r="H450" s="525" t="s">
        <v>1158</v>
      </c>
      <c r="I450" s="543">
        <v>92</v>
      </c>
      <c r="J450" s="526"/>
      <c r="K450" s="543">
        <v>92</v>
      </c>
      <c r="L450" s="528"/>
      <c r="M450" s="526"/>
      <c r="N450" s="528"/>
      <c r="O450" s="526"/>
      <c r="P450" s="573">
        <v>452.68</v>
      </c>
    </row>
    <row r="451" spans="1:16" x14ac:dyDescent="0.25">
      <c r="A451" s="540"/>
      <c r="B451" s="524" t="s">
        <v>1159</v>
      </c>
      <c r="C451" s="1247" t="s">
        <v>1160</v>
      </c>
      <c r="D451" s="1247"/>
      <c r="E451" s="1247"/>
      <c r="F451" s="1247"/>
      <c r="G451" s="1247"/>
      <c r="H451" s="525" t="s">
        <v>1158</v>
      </c>
      <c r="I451" s="543">
        <v>46</v>
      </c>
      <c r="J451" s="526"/>
      <c r="K451" s="543">
        <v>46</v>
      </c>
      <c r="L451" s="528"/>
      <c r="M451" s="526"/>
      <c r="N451" s="528"/>
      <c r="O451" s="526"/>
      <c r="P451" s="573">
        <v>226.34</v>
      </c>
    </row>
    <row r="452" spans="1:16" x14ac:dyDescent="0.25">
      <c r="A452" s="556"/>
      <c r="B452" s="557"/>
      <c r="C452" s="1248" t="s">
        <v>1161</v>
      </c>
      <c r="D452" s="1248"/>
      <c r="E452" s="1248"/>
      <c r="F452" s="1248"/>
      <c r="G452" s="1248"/>
      <c r="H452" s="516"/>
      <c r="I452" s="517"/>
      <c r="J452" s="517"/>
      <c r="K452" s="517"/>
      <c r="L452" s="520"/>
      <c r="M452" s="517"/>
      <c r="N452" s="554">
        <v>11663.09</v>
      </c>
      <c r="O452" s="517"/>
      <c r="P452" s="555">
        <v>1282.94</v>
      </c>
    </row>
    <row r="453" spans="1:16" x14ac:dyDescent="0.25">
      <c r="A453" s="558"/>
      <c r="B453" s="559"/>
      <c r="C453" s="559"/>
      <c r="D453" s="559"/>
      <c r="E453" s="559"/>
      <c r="F453" s="559"/>
      <c r="G453" s="559"/>
      <c r="H453" s="560"/>
      <c r="I453" s="561"/>
      <c r="J453" s="561"/>
      <c r="K453" s="561"/>
      <c r="L453" s="562"/>
      <c r="M453" s="561"/>
      <c r="N453" s="562"/>
      <c r="O453" s="561"/>
      <c r="P453" s="563"/>
    </row>
    <row r="454" spans="1:16" x14ac:dyDescent="0.25">
      <c r="A454" s="1251" t="s">
        <v>2091</v>
      </c>
      <c r="B454" s="1252"/>
      <c r="C454" s="1252"/>
      <c r="D454" s="1252"/>
      <c r="E454" s="1252"/>
      <c r="F454" s="1252"/>
      <c r="G454" s="1252"/>
      <c r="H454" s="1252"/>
      <c r="I454" s="1252"/>
      <c r="J454" s="1252"/>
      <c r="K454" s="1252"/>
      <c r="L454" s="1252"/>
      <c r="M454" s="1252"/>
      <c r="N454" s="1252"/>
      <c r="O454" s="1252"/>
      <c r="P454" s="1253"/>
    </row>
    <row r="455" spans="1:16" x14ac:dyDescent="0.25">
      <c r="A455" s="514" t="s">
        <v>1419</v>
      </c>
      <c r="B455" s="515" t="s">
        <v>1987</v>
      </c>
      <c r="C455" s="1249" t="s">
        <v>1988</v>
      </c>
      <c r="D455" s="1249"/>
      <c r="E455" s="1249"/>
      <c r="F455" s="1249"/>
      <c r="G455" s="1249"/>
      <c r="H455" s="516" t="s">
        <v>1390</v>
      </c>
      <c r="I455" s="517">
        <v>0.1</v>
      </c>
      <c r="J455" s="518">
        <v>1</v>
      </c>
      <c r="K455" s="571">
        <v>0.1</v>
      </c>
      <c r="L455" s="520"/>
      <c r="M455" s="517"/>
      <c r="N455" s="521"/>
      <c r="O455" s="517"/>
      <c r="P455" s="522"/>
    </row>
    <row r="456" spans="1:16" x14ac:dyDescent="0.25">
      <c r="A456" s="523"/>
      <c r="B456" s="524" t="s">
        <v>23</v>
      </c>
      <c r="C456" s="1247" t="s">
        <v>1203</v>
      </c>
      <c r="D456" s="1247"/>
      <c r="E456" s="1247"/>
      <c r="F456" s="1247"/>
      <c r="G456" s="1247"/>
      <c r="H456" s="525" t="s">
        <v>1148</v>
      </c>
      <c r="I456" s="526"/>
      <c r="J456" s="526"/>
      <c r="K456" s="531">
        <v>13.5</v>
      </c>
      <c r="L456" s="528"/>
      <c r="M456" s="526"/>
      <c r="N456" s="528"/>
      <c r="O456" s="526"/>
      <c r="P456" s="529">
        <v>3573.05</v>
      </c>
    </row>
    <row r="457" spans="1:16" x14ac:dyDescent="0.25">
      <c r="A457" s="530"/>
      <c r="B457" s="524" t="s">
        <v>1989</v>
      </c>
      <c r="C457" s="1247" t="s">
        <v>1990</v>
      </c>
      <c r="D457" s="1247"/>
      <c r="E457" s="1247"/>
      <c r="F457" s="1247"/>
      <c r="G457" s="1247"/>
      <c r="H457" s="525" t="s">
        <v>1148</v>
      </c>
      <c r="I457" s="543">
        <v>135</v>
      </c>
      <c r="J457" s="526"/>
      <c r="K457" s="531">
        <v>13.5</v>
      </c>
      <c r="L457" s="532"/>
      <c r="M457" s="533"/>
      <c r="N457" s="534">
        <v>264.67</v>
      </c>
      <c r="O457" s="526"/>
      <c r="P457" s="529">
        <v>3573.05</v>
      </c>
    </row>
    <row r="458" spans="1:16" x14ac:dyDescent="0.25">
      <c r="A458" s="523"/>
      <c r="B458" s="524" t="s">
        <v>28</v>
      </c>
      <c r="C458" s="1247" t="s">
        <v>132</v>
      </c>
      <c r="D458" s="1247"/>
      <c r="E458" s="1247"/>
      <c r="F458" s="1247"/>
      <c r="G458" s="1247"/>
      <c r="H458" s="525"/>
      <c r="I458" s="526"/>
      <c r="J458" s="526"/>
      <c r="K458" s="526"/>
      <c r="L458" s="528"/>
      <c r="M458" s="526"/>
      <c r="N458" s="528"/>
      <c r="O458" s="526"/>
      <c r="P458" s="529">
        <v>1658.2</v>
      </c>
    </row>
    <row r="459" spans="1:16" x14ac:dyDescent="0.25">
      <c r="A459" s="523"/>
      <c r="B459" s="524"/>
      <c r="C459" s="1247" t="s">
        <v>1147</v>
      </c>
      <c r="D459" s="1247"/>
      <c r="E459" s="1247"/>
      <c r="F459" s="1247"/>
      <c r="G459" s="1247"/>
      <c r="H459" s="525" t="s">
        <v>1148</v>
      </c>
      <c r="I459" s="526"/>
      <c r="J459" s="526"/>
      <c r="K459" s="527">
        <v>1.8120000000000001</v>
      </c>
      <c r="L459" s="528"/>
      <c r="M459" s="526"/>
      <c r="N459" s="528"/>
      <c r="O459" s="526"/>
      <c r="P459" s="573">
        <v>790.64</v>
      </c>
    </row>
    <row r="460" spans="1:16" x14ac:dyDescent="0.25">
      <c r="A460" s="530"/>
      <c r="B460" s="524" t="s">
        <v>1991</v>
      </c>
      <c r="C460" s="1247" t="s">
        <v>1992</v>
      </c>
      <c r="D460" s="1247"/>
      <c r="E460" s="1247"/>
      <c r="F460" s="1247"/>
      <c r="G460" s="1247"/>
      <c r="H460" s="525" t="s">
        <v>1151</v>
      </c>
      <c r="I460" s="543">
        <v>18</v>
      </c>
      <c r="J460" s="526"/>
      <c r="K460" s="531">
        <v>1.8</v>
      </c>
      <c r="L460" s="532"/>
      <c r="M460" s="533"/>
      <c r="N460" s="534">
        <v>913.67</v>
      </c>
      <c r="O460" s="526"/>
      <c r="P460" s="529">
        <v>1644.61</v>
      </c>
    </row>
    <row r="461" spans="1:16" x14ac:dyDescent="0.25">
      <c r="A461" s="540"/>
      <c r="B461" s="524" t="s">
        <v>1152</v>
      </c>
      <c r="C461" s="1247" t="s">
        <v>1153</v>
      </c>
      <c r="D461" s="1247"/>
      <c r="E461" s="1247"/>
      <c r="F461" s="1247"/>
      <c r="G461" s="1247"/>
      <c r="H461" s="525" t="s">
        <v>1148</v>
      </c>
      <c r="I461" s="543">
        <v>18</v>
      </c>
      <c r="J461" s="526"/>
      <c r="K461" s="531">
        <v>1.8</v>
      </c>
      <c r="L461" s="528"/>
      <c r="M461" s="526"/>
      <c r="N461" s="541">
        <v>437.08</v>
      </c>
      <c r="O461" s="526"/>
      <c r="P461" s="573">
        <v>786.74</v>
      </c>
    </row>
    <row r="462" spans="1:16" x14ac:dyDescent="0.25">
      <c r="A462" s="530"/>
      <c r="B462" s="524" t="s">
        <v>1993</v>
      </c>
      <c r="C462" s="1247" t="s">
        <v>1994</v>
      </c>
      <c r="D462" s="1247"/>
      <c r="E462" s="1247"/>
      <c r="F462" s="1247"/>
      <c r="G462" s="1247"/>
      <c r="H462" s="525" t="s">
        <v>1151</v>
      </c>
      <c r="I462" s="536">
        <v>5.93</v>
      </c>
      <c r="J462" s="526"/>
      <c r="K462" s="527">
        <v>0.59299999999999997</v>
      </c>
      <c r="L462" s="538">
        <v>8.5399999999999991</v>
      </c>
      <c r="M462" s="539">
        <v>1.28</v>
      </c>
      <c r="N462" s="534">
        <v>10.93</v>
      </c>
      <c r="O462" s="526"/>
      <c r="P462" s="529">
        <v>6.48</v>
      </c>
    </row>
    <row r="463" spans="1:16" x14ac:dyDescent="0.25">
      <c r="A463" s="530"/>
      <c r="B463" s="524" t="s">
        <v>1445</v>
      </c>
      <c r="C463" s="1247" t="s">
        <v>1446</v>
      </c>
      <c r="D463" s="1247"/>
      <c r="E463" s="1247"/>
      <c r="F463" s="1247"/>
      <c r="G463" s="1247"/>
      <c r="H463" s="525" t="s">
        <v>1151</v>
      </c>
      <c r="I463" s="536">
        <v>0.12</v>
      </c>
      <c r="J463" s="526"/>
      <c r="K463" s="527">
        <v>1.2E-2</v>
      </c>
      <c r="L463" s="538">
        <v>477.92</v>
      </c>
      <c r="M463" s="539">
        <v>1.24</v>
      </c>
      <c r="N463" s="534">
        <v>592.62</v>
      </c>
      <c r="O463" s="526"/>
      <c r="P463" s="529">
        <v>7.11</v>
      </c>
    </row>
    <row r="464" spans="1:16" x14ac:dyDescent="0.25">
      <c r="A464" s="540"/>
      <c r="B464" s="524" t="s">
        <v>1208</v>
      </c>
      <c r="C464" s="1247" t="s">
        <v>1209</v>
      </c>
      <c r="D464" s="1247"/>
      <c r="E464" s="1247"/>
      <c r="F464" s="1247"/>
      <c r="G464" s="1247"/>
      <c r="H464" s="525" t="s">
        <v>1148</v>
      </c>
      <c r="I464" s="536">
        <v>0.12</v>
      </c>
      <c r="J464" s="526"/>
      <c r="K464" s="527">
        <v>1.2E-2</v>
      </c>
      <c r="L464" s="528"/>
      <c r="M464" s="526"/>
      <c r="N464" s="541">
        <v>325.38</v>
      </c>
      <c r="O464" s="526"/>
      <c r="P464" s="573">
        <v>3.9</v>
      </c>
    </row>
    <row r="465" spans="1:16" x14ac:dyDescent="0.25">
      <c r="A465" s="523"/>
      <c r="B465" s="524" t="s">
        <v>36</v>
      </c>
      <c r="C465" s="1247" t="s">
        <v>134</v>
      </c>
      <c r="D465" s="1247"/>
      <c r="E465" s="1247"/>
      <c r="F465" s="1247"/>
      <c r="G465" s="1247"/>
      <c r="H465" s="525"/>
      <c r="I465" s="526"/>
      <c r="J465" s="526"/>
      <c r="K465" s="526"/>
      <c r="L465" s="528"/>
      <c r="M465" s="526"/>
      <c r="N465" s="528"/>
      <c r="O465" s="526"/>
      <c r="P465" s="573">
        <v>370.5</v>
      </c>
    </row>
    <row r="466" spans="1:16" x14ac:dyDescent="0.25">
      <c r="A466" s="530"/>
      <c r="B466" s="524" t="s">
        <v>1210</v>
      </c>
      <c r="C466" s="1247" t="s">
        <v>1211</v>
      </c>
      <c r="D466" s="1247"/>
      <c r="E466" s="1247"/>
      <c r="F466" s="1247"/>
      <c r="G466" s="1247"/>
      <c r="H466" s="525" t="s">
        <v>1212</v>
      </c>
      <c r="I466" s="536">
        <v>1.75</v>
      </c>
      <c r="J466" s="526"/>
      <c r="K466" s="527">
        <v>0.17499999999999999</v>
      </c>
      <c r="L466" s="538">
        <v>35.71</v>
      </c>
      <c r="M466" s="539">
        <v>0.28000000000000003</v>
      </c>
      <c r="N466" s="534">
        <v>10</v>
      </c>
      <c r="O466" s="526"/>
      <c r="P466" s="529">
        <v>1.75</v>
      </c>
    </row>
    <row r="467" spans="1:16" x14ac:dyDescent="0.25">
      <c r="A467" s="530"/>
      <c r="B467" s="524" t="s">
        <v>1995</v>
      </c>
      <c r="C467" s="1247" t="s">
        <v>1996</v>
      </c>
      <c r="D467" s="1247"/>
      <c r="E467" s="1247"/>
      <c r="F467" s="1247"/>
      <c r="G467" s="1247"/>
      <c r="H467" s="525" t="s">
        <v>1554</v>
      </c>
      <c r="I467" s="543">
        <v>250</v>
      </c>
      <c r="J467" s="526"/>
      <c r="K467" s="543">
        <v>25</v>
      </c>
      <c r="L467" s="538">
        <v>12.83</v>
      </c>
      <c r="M467" s="539">
        <v>1.1499999999999999</v>
      </c>
      <c r="N467" s="534">
        <v>14.75</v>
      </c>
      <c r="O467" s="526"/>
      <c r="P467" s="529">
        <v>368.75</v>
      </c>
    </row>
    <row r="468" spans="1:16" x14ac:dyDescent="0.25">
      <c r="A468" s="544" t="s">
        <v>1239</v>
      </c>
      <c r="B468" s="545" t="s">
        <v>1997</v>
      </c>
      <c r="C468" s="1250" t="s">
        <v>1998</v>
      </c>
      <c r="D468" s="1250"/>
      <c r="E468" s="1250"/>
      <c r="F468" s="1250"/>
      <c r="G468" s="1250"/>
      <c r="H468" s="546" t="s">
        <v>1212</v>
      </c>
      <c r="I468" s="547">
        <v>102</v>
      </c>
      <c r="J468" s="548"/>
      <c r="K468" s="566">
        <v>10.199999999999999</v>
      </c>
      <c r="L468" s="550"/>
      <c r="M468" s="548"/>
      <c r="N468" s="550"/>
      <c r="O468" s="548"/>
      <c r="P468" s="551"/>
    </row>
    <row r="469" spans="1:16" x14ac:dyDescent="0.25">
      <c r="A469" s="552"/>
      <c r="B469" s="553"/>
      <c r="C469" s="1248" t="s">
        <v>1154</v>
      </c>
      <c r="D469" s="1248"/>
      <c r="E469" s="1248"/>
      <c r="F469" s="1248"/>
      <c r="G469" s="1248"/>
      <c r="H469" s="516"/>
      <c r="I469" s="517"/>
      <c r="J469" s="517"/>
      <c r="K469" s="517"/>
      <c r="L469" s="520"/>
      <c r="M469" s="517"/>
      <c r="N469" s="554"/>
      <c r="O469" s="517"/>
      <c r="P469" s="555">
        <v>6392.39</v>
      </c>
    </row>
    <row r="470" spans="1:16" x14ac:dyDescent="0.25">
      <c r="A470" s="540"/>
      <c r="B470" s="524"/>
      <c r="C470" s="1247" t="s">
        <v>1155</v>
      </c>
      <c r="D470" s="1247"/>
      <c r="E470" s="1247"/>
      <c r="F470" s="1247"/>
      <c r="G470" s="1247"/>
      <c r="H470" s="525"/>
      <c r="I470" s="526"/>
      <c r="J470" s="526"/>
      <c r="K470" s="526"/>
      <c r="L470" s="528"/>
      <c r="M470" s="526"/>
      <c r="N470" s="528"/>
      <c r="O470" s="526"/>
      <c r="P470" s="529">
        <v>4363.6899999999996</v>
      </c>
    </row>
    <row r="471" spans="1:16" x14ac:dyDescent="0.25">
      <c r="A471" s="540"/>
      <c r="B471" s="524" t="s">
        <v>1999</v>
      </c>
      <c r="C471" s="1247" t="s">
        <v>2000</v>
      </c>
      <c r="D471" s="1247"/>
      <c r="E471" s="1247"/>
      <c r="F471" s="1247"/>
      <c r="G471" s="1247"/>
      <c r="H471" s="525" t="s">
        <v>1158</v>
      </c>
      <c r="I471" s="543">
        <v>102</v>
      </c>
      <c r="J471" s="526"/>
      <c r="K471" s="543">
        <v>102</v>
      </c>
      <c r="L471" s="528"/>
      <c r="M471" s="526"/>
      <c r="N471" s="528"/>
      <c r="O471" s="526"/>
      <c r="P471" s="529">
        <v>4450.96</v>
      </c>
    </row>
    <row r="472" spans="1:16" x14ac:dyDescent="0.25">
      <c r="A472" s="540"/>
      <c r="B472" s="524" t="s">
        <v>2001</v>
      </c>
      <c r="C472" s="1247" t="s">
        <v>2002</v>
      </c>
      <c r="D472" s="1247"/>
      <c r="E472" s="1247"/>
      <c r="F472" s="1247"/>
      <c r="G472" s="1247"/>
      <c r="H472" s="525" t="s">
        <v>1158</v>
      </c>
      <c r="I472" s="543">
        <v>58</v>
      </c>
      <c r="J472" s="526"/>
      <c r="K472" s="543">
        <v>58</v>
      </c>
      <c r="L472" s="528"/>
      <c r="M472" s="526"/>
      <c r="N472" s="528"/>
      <c r="O472" s="526"/>
      <c r="P472" s="529">
        <v>2530.94</v>
      </c>
    </row>
    <row r="473" spans="1:16" x14ac:dyDescent="0.25">
      <c r="A473" s="556"/>
      <c r="B473" s="557"/>
      <c r="C473" s="1248" t="s">
        <v>1161</v>
      </c>
      <c r="D473" s="1248"/>
      <c r="E473" s="1248"/>
      <c r="F473" s="1248"/>
      <c r="G473" s="1248"/>
      <c r="H473" s="516"/>
      <c r="I473" s="517"/>
      <c r="J473" s="517"/>
      <c r="K473" s="517"/>
      <c r="L473" s="520"/>
      <c r="M473" s="517"/>
      <c r="N473" s="554">
        <v>133742.9</v>
      </c>
      <c r="O473" s="517"/>
      <c r="P473" s="555">
        <v>13374.29</v>
      </c>
    </row>
    <row r="474" spans="1:16" x14ac:dyDescent="0.25">
      <c r="A474" s="558"/>
      <c r="B474" s="559"/>
      <c r="C474" s="559"/>
      <c r="D474" s="559"/>
      <c r="E474" s="559"/>
      <c r="F474" s="559"/>
      <c r="G474" s="559"/>
      <c r="H474" s="560"/>
      <c r="I474" s="561"/>
      <c r="J474" s="561"/>
      <c r="K474" s="561"/>
      <c r="L474" s="562"/>
      <c r="M474" s="561"/>
      <c r="N474" s="562"/>
      <c r="O474" s="561"/>
      <c r="P474" s="563"/>
    </row>
    <row r="475" spans="1:16" x14ac:dyDescent="0.25">
      <c r="A475" s="514" t="s">
        <v>1422</v>
      </c>
      <c r="B475" s="515" t="s">
        <v>2003</v>
      </c>
      <c r="C475" s="1249" t="s">
        <v>2004</v>
      </c>
      <c r="D475" s="1249"/>
      <c r="E475" s="1249"/>
      <c r="F475" s="1249"/>
      <c r="G475" s="1249"/>
      <c r="H475" s="516" t="s">
        <v>1212</v>
      </c>
      <c r="I475" s="517">
        <v>10.199999999999999</v>
      </c>
      <c r="J475" s="518">
        <v>1</v>
      </c>
      <c r="K475" s="571">
        <v>10.199999999999999</v>
      </c>
      <c r="L475" s="554">
        <v>4470.66</v>
      </c>
      <c r="M475" s="570">
        <v>1.24</v>
      </c>
      <c r="N475" s="564">
        <v>5543.62</v>
      </c>
      <c r="O475" s="517"/>
      <c r="P475" s="555">
        <v>56544.92</v>
      </c>
    </row>
    <row r="476" spans="1:16" x14ac:dyDescent="0.25">
      <c r="A476" s="556"/>
      <c r="B476" s="557"/>
      <c r="C476" s="1248" t="s">
        <v>1161</v>
      </c>
      <c r="D476" s="1248"/>
      <c r="E476" s="1248"/>
      <c r="F476" s="1248"/>
      <c r="G476" s="1248"/>
      <c r="H476" s="516"/>
      <c r="I476" s="517"/>
      <c r="J476" s="517"/>
      <c r="K476" s="517"/>
      <c r="L476" s="520"/>
      <c r="M476" s="517"/>
      <c r="N476" s="520"/>
      <c r="O476" s="517"/>
      <c r="P476" s="555">
        <v>56544.92</v>
      </c>
    </row>
    <row r="477" spans="1:16" x14ac:dyDescent="0.25">
      <c r="A477" s="558"/>
      <c r="B477" s="559"/>
      <c r="C477" s="559"/>
      <c r="D477" s="559"/>
      <c r="E477" s="559"/>
      <c r="F477" s="559"/>
      <c r="G477" s="559"/>
      <c r="H477" s="560"/>
      <c r="I477" s="561"/>
      <c r="J477" s="561"/>
      <c r="K477" s="561"/>
      <c r="L477" s="562"/>
      <c r="M477" s="561"/>
      <c r="N477" s="562"/>
      <c r="O477" s="561"/>
      <c r="P477" s="563"/>
    </row>
    <row r="478" spans="1:16" x14ac:dyDescent="0.25">
      <c r="A478" s="514" t="s">
        <v>1425</v>
      </c>
      <c r="B478" s="515" t="s">
        <v>2033</v>
      </c>
      <c r="C478" s="1249" t="s">
        <v>2034</v>
      </c>
      <c r="D478" s="1249"/>
      <c r="E478" s="1249"/>
      <c r="F478" s="1249"/>
      <c r="G478" s="1249"/>
      <c r="H478" s="516" t="s">
        <v>1390</v>
      </c>
      <c r="I478" s="517">
        <v>0.3</v>
      </c>
      <c r="J478" s="518">
        <v>1</v>
      </c>
      <c r="K478" s="571">
        <v>0.3</v>
      </c>
      <c r="L478" s="520"/>
      <c r="M478" s="517"/>
      <c r="N478" s="521"/>
      <c r="O478" s="517"/>
      <c r="P478" s="522"/>
    </row>
    <row r="479" spans="1:16" x14ac:dyDescent="0.25">
      <c r="A479" s="523"/>
      <c r="B479" s="524" t="s">
        <v>23</v>
      </c>
      <c r="C479" s="1247" t="s">
        <v>1203</v>
      </c>
      <c r="D479" s="1247"/>
      <c r="E479" s="1247"/>
      <c r="F479" s="1247"/>
      <c r="G479" s="1247"/>
      <c r="H479" s="525" t="s">
        <v>1148</v>
      </c>
      <c r="I479" s="526"/>
      <c r="J479" s="526"/>
      <c r="K479" s="531">
        <v>53.7</v>
      </c>
      <c r="L479" s="528"/>
      <c r="M479" s="526"/>
      <c r="N479" s="528"/>
      <c r="O479" s="526"/>
      <c r="P479" s="529">
        <v>15517.15</v>
      </c>
    </row>
    <row r="480" spans="1:16" x14ac:dyDescent="0.25">
      <c r="A480" s="530"/>
      <c r="B480" s="524" t="s">
        <v>1482</v>
      </c>
      <c r="C480" s="1247" t="s">
        <v>1483</v>
      </c>
      <c r="D480" s="1247"/>
      <c r="E480" s="1247"/>
      <c r="F480" s="1247"/>
      <c r="G480" s="1247"/>
      <c r="H480" s="525" t="s">
        <v>1148</v>
      </c>
      <c r="I480" s="543">
        <v>179</v>
      </c>
      <c r="J480" s="526"/>
      <c r="K480" s="531">
        <v>53.7</v>
      </c>
      <c r="L480" s="532"/>
      <c r="M480" s="533"/>
      <c r="N480" s="534">
        <v>288.95999999999998</v>
      </c>
      <c r="O480" s="526"/>
      <c r="P480" s="529">
        <v>15517.15</v>
      </c>
    </row>
    <row r="481" spans="1:16" x14ac:dyDescent="0.25">
      <c r="A481" s="523"/>
      <c r="B481" s="524" t="s">
        <v>28</v>
      </c>
      <c r="C481" s="1247" t="s">
        <v>132</v>
      </c>
      <c r="D481" s="1247"/>
      <c r="E481" s="1247"/>
      <c r="F481" s="1247"/>
      <c r="G481" s="1247"/>
      <c r="H481" s="525"/>
      <c r="I481" s="526"/>
      <c r="J481" s="526"/>
      <c r="K481" s="526"/>
      <c r="L481" s="528"/>
      <c r="M481" s="526"/>
      <c r="N481" s="528"/>
      <c r="O481" s="526"/>
      <c r="P481" s="529">
        <v>7992.7</v>
      </c>
    </row>
    <row r="482" spans="1:16" x14ac:dyDescent="0.25">
      <c r="A482" s="523"/>
      <c r="B482" s="524"/>
      <c r="C482" s="1247" t="s">
        <v>1147</v>
      </c>
      <c r="D482" s="1247"/>
      <c r="E482" s="1247"/>
      <c r="F482" s="1247"/>
      <c r="G482" s="1247"/>
      <c r="H482" s="525" t="s">
        <v>1148</v>
      </c>
      <c r="I482" s="526"/>
      <c r="J482" s="526"/>
      <c r="K482" s="527">
        <v>8.5679999999999996</v>
      </c>
      <c r="L482" s="528"/>
      <c r="M482" s="526"/>
      <c r="N482" s="528"/>
      <c r="O482" s="526"/>
      <c r="P482" s="529">
        <v>3694.93</v>
      </c>
    </row>
    <row r="483" spans="1:16" x14ac:dyDescent="0.25">
      <c r="A483" s="530"/>
      <c r="B483" s="524" t="s">
        <v>1991</v>
      </c>
      <c r="C483" s="1247" t="s">
        <v>1992</v>
      </c>
      <c r="D483" s="1247"/>
      <c r="E483" s="1247"/>
      <c r="F483" s="1247"/>
      <c r="G483" s="1247"/>
      <c r="H483" s="525" t="s">
        <v>1151</v>
      </c>
      <c r="I483" s="536">
        <v>26.06</v>
      </c>
      <c r="J483" s="526"/>
      <c r="K483" s="527">
        <v>7.8179999999999996</v>
      </c>
      <c r="L483" s="532"/>
      <c r="M483" s="533"/>
      <c r="N483" s="534">
        <v>913.67</v>
      </c>
      <c r="O483" s="526"/>
      <c r="P483" s="529">
        <v>7143.07</v>
      </c>
    </row>
    <row r="484" spans="1:16" x14ac:dyDescent="0.25">
      <c r="A484" s="540"/>
      <c r="B484" s="524" t="s">
        <v>1152</v>
      </c>
      <c r="C484" s="1247" t="s">
        <v>1153</v>
      </c>
      <c r="D484" s="1247"/>
      <c r="E484" s="1247"/>
      <c r="F484" s="1247"/>
      <c r="G484" s="1247"/>
      <c r="H484" s="525" t="s">
        <v>1148</v>
      </c>
      <c r="I484" s="536">
        <v>26.06</v>
      </c>
      <c r="J484" s="526"/>
      <c r="K484" s="527">
        <v>7.8179999999999996</v>
      </c>
      <c r="L484" s="528"/>
      <c r="M484" s="526"/>
      <c r="N484" s="541">
        <v>437.08</v>
      </c>
      <c r="O484" s="526"/>
      <c r="P484" s="529">
        <v>3417.09</v>
      </c>
    </row>
    <row r="485" spans="1:16" x14ac:dyDescent="0.25">
      <c r="A485" s="530"/>
      <c r="B485" s="524" t="s">
        <v>1443</v>
      </c>
      <c r="C485" s="1247" t="s">
        <v>1444</v>
      </c>
      <c r="D485" s="1247"/>
      <c r="E485" s="1247"/>
      <c r="F485" s="1247"/>
      <c r="G485" s="1247"/>
      <c r="H485" s="525" t="s">
        <v>1151</v>
      </c>
      <c r="I485" s="531">
        <v>0.9</v>
      </c>
      <c r="J485" s="526"/>
      <c r="K485" s="536">
        <v>0.27</v>
      </c>
      <c r="L485" s="532"/>
      <c r="M485" s="533"/>
      <c r="N485" s="534">
        <v>1550.39</v>
      </c>
      <c r="O485" s="526"/>
      <c r="P485" s="529">
        <v>418.61</v>
      </c>
    </row>
    <row r="486" spans="1:16" x14ac:dyDescent="0.25">
      <c r="A486" s="540"/>
      <c r="B486" s="524" t="s">
        <v>1152</v>
      </c>
      <c r="C486" s="1247" t="s">
        <v>1153</v>
      </c>
      <c r="D486" s="1247"/>
      <c r="E486" s="1247"/>
      <c r="F486" s="1247"/>
      <c r="G486" s="1247"/>
      <c r="H486" s="525" t="s">
        <v>1148</v>
      </c>
      <c r="I486" s="531">
        <v>0.9</v>
      </c>
      <c r="J486" s="526"/>
      <c r="K486" s="536">
        <v>0.27</v>
      </c>
      <c r="L486" s="528"/>
      <c r="M486" s="526"/>
      <c r="N486" s="541">
        <v>437.08</v>
      </c>
      <c r="O486" s="526"/>
      <c r="P486" s="573">
        <v>118.01</v>
      </c>
    </row>
    <row r="487" spans="1:16" x14ac:dyDescent="0.25">
      <c r="A487" s="530"/>
      <c r="B487" s="524" t="s">
        <v>1287</v>
      </c>
      <c r="C487" s="1247" t="s">
        <v>1288</v>
      </c>
      <c r="D487" s="1247"/>
      <c r="E487" s="1247"/>
      <c r="F487" s="1247"/>
      <c r="G487" s="1247"/>
      <c r="H487" s="525" t="s">
        <v>1151</v>
      </c>
      <c r="I487" s="536">
        <v>0.25</v>
      </c>
      <c r="J487" s="526"/>
      <c r="K487" s="527">
        <v>7.4999999999999997E-2</v>
      </c>
      <c r="L487" s="532"/>
      <c r="M487" s="533"/>
      <c r="N487" s="534">
        <v>1610.79</v>
      </c>
      <c r="O487" s="526"/>
      <c r="P487" s="529">
        <v>120.81</v>
      </c>
    </row>
    <row r="488" spans="1:16" x14ac:dyDescent="0.25">
      <c r="A488" s="540"/>
      <c r="B488" s="524" t="s">
        <v>1191</v>
      </c>
      <c r="C488" s="1247" t="s">
        <v>1192</v>
      </c>
      <c r="D488" s="1247"/>
      <c r="E488" s="1247"/>
      <c r="F488" s="1247"/>
      <c r="G488" s="1247"/>
      <c r="H488" s="525" t="s">
        <v>1148</v>
      </c>
      <c r="I488" s="536">
        <v>0.25</v>
      </c>
      <c r="J488" s="526"/>
      <c r="K488" s="527">
        <v>7.4999999999999997E-2</v>
      </c>
      <c r="L488" s="528"/>
      <c r="M488" s="526"/>
      <c r="N488" s="541">
        <v>373.94</v>
      </c>
      <c r="O488" s="526"/>
      <c r="P488" s="573">
        <v>28.05</v>
      </c>
    </row>
    <row r="489" spans="1:16" x14ac:dyDescent="0.25">
      <c r="A489" s="530"/>
      <c r="B489" s="524" t="s">
        <v>2035</v>
      </c>
      <c r="C489" s="1247" t="s">
        <v>2036</v>
      </c>
      <c r="D489" s="1247"/>
      <c r="E489" s="1247"/>
      <c r="F489" s="1247"/>
      <c r="G489" s="1247"/>
      <c r="H489" s="525" t="s">
        <v>1151</v>
      </c>
      <c r="I489" s="543">
        <v>9</v>
      </c>
      <c r="J489" s="526"/>
      <c r="K489" s="531">
        <v>2.7</v>
      </c>
      <c r="L489" s="538">
        <v>10.37</v>
      </c>
      <c r="M489" s="539">
        <v>1.19</v>
      </c>
      <c r="N489" s="534">
        <v>12.34</v>
      </c>
      <c r="O489" s="526"/>
      <c r="P489" s="529">
        <v>33.32</v>
      </c>
    </row>
    <row r="490" spans="1:16" x14ac:dyDescent="0.25">
      <c r="A490" s="530"/>
      <c r="B490" s="524" t="s">
        <v>1445</v>
      </c>
      <c r="C490" s="1247" t="s">
        <v>1446</v>
      </c>
      <c r="D490" s="1247"/>
      <c r="E490" s="1247"/>
      <c r="F490" s="1247"/>
      <c r="G490" s="1247"/>
      <c r="H490" s="525" t="s">
        <v>1151</v>
      </c>
      <c r="I490" s="536">
        <v>1.35</v>
      </c>
      <c r="J490" s="526"/>
      <c r="K490" s="527">
        <v>0.40500000000000003</v>
      </c>
      <c r="L490" s="538">
        <v>477.92</v>
      </c>
      <c r="M490" s="539">
        <v>1.24</v>
      </c>
      <c r="N490" s="534">
        <v>592.62</v>
      </c>
      <c r="O490" s="526"/>
      <c r="P490" s="529">
        <v>240.01</v>
      </c>
    </row>
    <row r="491" spans="1:16" x14ac:dyDescent="0.25">
      <c r="A491" s="540"/>
      <c r="B491" s="524" t="s">
        <v>1208</v>
      </c>
      <c r="C491" s="1247" t="s">
        <v>1209</v>
      </c>
      <c r="D491" s="1247"/>
      <c r="E491" s="1247"/>
      <c r="F491" s="1247"/>
      <c r="G491" s="1247"/>
      <c r="H491" s="525" t="s">
        <v>1148</v>
      </c>
      <c r="I491" s="536">
        <v>1.35</v>
      </c>
      <c r="J491" s="526"/>
      <c r="K491" s="527">
        <v>0.40500000000000003</v>
      </c>
      <c r="L491" s="528"/>
      <c r="M491" s="526"/>
      <c r="N491" s="541">
        <v>325.38</v>
      </c>
      <c r="O491" s="526"/>
      <c r="P491" s="573">
        <v>131.78</v>
      </c>
    </row>
    <row r="492" spans="1:16" x14ac:dyDescent="0.25">
      <c r="A492" s="530"/>
      <c r="B492" s="524" t="s">
        <v>2037</v>
      </c>
      <c r="C492" s="1247" t="s">
        <v>2038</v>
      </c>
      <c r="D492" s="1247"/>
      <c r="E492" s="1247"/>
      <c r="F492" s="1247"/>
      <c r="G492" s="1247"/>
      <c r="H492" s="525" t="s">
        <v>1151</v>
      </c>
      <c r="I492" s="531">
        <v>4.3</v>
      </c>
      <c r="J492" s="526"/>
      <c r="K492" s="536">
        <v>1.29</v>
      </c>
      <c r="L492" s="532"/>
      <c r="M492" s="533"/>
      <c r="N492" s="534">
        <v>28.59</v>
      </c>
      <c r="O492" s="526"/>
      <c r="P492" s="529">
        <v>36.880000000000003</v>
      </c>
    </row>
    <row r="493" spans="1:16" x14ac:dyDescent="0.25">
      <c r="A493" s="523"/>
      <c r="B493" s="524" t="s">
        <v>36</v>
      </c>
      <c r="C493" s="1247" t="s">
        <v>134</v>
      </c>
      <c r="D493" s="1247"/>
      <c r="E493" s="1247"/>
      <c r="F493" s="1247"/>
      <c r="G493" s="1247"/>
      <c r="H493" s="525"/>
      <c r="I493" s="526"/>
      <c r="J493" s="526"/>
      <c r="K493" s="526"/>
      <c r="L493" s="528"/>
      <c r="M493" s="526"/>
      <c r="N493" s="528"/>
      <c r="O493" s="526"/>
      <c r="P493" s="573">
        <v>767.97</v>
      </c>
    </row>
    <row r="494" spans="1:16" x14ac:dyDescent="0.25">
      <c r="A494" s="530"/>
      <c r="B494" s="524" t="s">
        <v>1210</v>
      </c>
      <c r="C494" s="1247" t="s">
        <v>1211</v>
      </c>
      <c r="D494" s="1247"/>
      <c r="E494" s="1247"/>
      <c r="F494" s="1247"/>
      <c r="G494" s="1247"/>
      <c r="H494" s="525" t="s">
        <v>1212</v>
      </c>
      <c r="I494" s="536">
        <v>0.73</v>
      </c>
      <c r="J494" s="526"/>
      <c r="K494" s="527">
        <v>0.219</v>
      </c>
      <c r="L494" s="538">
        <v>35.71</v>
      </c>
      <c r="M494" s="539">
        <v>0.28000000000000003</v>
      </c>
      <c r="N494" s="534">
        <v>10</v>
      </c>
      <c r="O494" s="526"/>
      <c r="P494" s="529">
        <v>2.19</v>
      </c>
    </row>
    <row r="495" spans="1:16" x14ac:dyDescent="0.25">
      <c r="A495" s="530"/>
      <c r="B495" s="524" t="s">
        <v>1494</v>
      </c>
      <c r="C495" s="1247" t="s">
        <v>1495</v>
      </c>
      <c r="D495" s="1247"/>
      <c r="E495" s="1247"/>
      <c r="F495" s="1247"/>
      <c r="G495" s="1247"/>
      <c r="H495" s="525" t="s">
        <v>1496</v>
      </c>
      <c r="I495" s="536">
        <v>0.24</v>
      </c>
      <c r="J495" s="526"/>
      <c r="K495" s="527">
        <v>7.1999999999999995E-2</v>
      </c>
      <c r="L495" s="532"/>
      <c r="M495" s="533"/>
      <c r="N495" s="534">
        <v>6.1</v>
      </c>
      <c r="O495" s="526"/>
      <c r="P495" s="529">
        <v>0.44</v>
      </c>
    </row>
    <row r="496" spans="1:16" x14ac:dyDescent="0.25">
      <c r="A496" s="530"/>
      <c r="B496" s="524" t="s">
        <v>1995</v>
      </c>
      <c r="C496" s="1247" t="s">
        <v>1996</v>
      </c>
      <c r="D496" s="1247"/>
      <c r="E496" s="1247"/>
      <c r="F496" s="1247"/>
      <c r="G496" s="1247"/>
      <c r="H496" s="525" t="s">
        <v>1554</v>
      </c>
      <c r="I496" s="543">
        <v>30</v>
      </c>
      <c r="J496" s="526"/>
      <c r="K496" s="543">
        <v>9</v>
      </c>
      <c r="L496" s="538">
        <v>12.83</v>
      </c>
      <c r="M496" s="539">
        <v>1.1499999999999999</v>
      </c>
      <c r="N496" s="534">
        <v>14.75</v>
      </c>
      <c r="O496" s="526"/>
      <c r="P496" s="529">
        <v>132.75</v>
      </c>
    </row>
    <row r="497" spans="1:16" x14ac:dyDescent="0.25">
      <c r="A497" s="530"/>
      <c r="B497" s="524" t="s">
        <v>2039</v>
      </c>
      <c r="C497" s="1247" t="s">
        <v>2040</v>
      </c>
      <c r="D497" s="1247"/>
      <c r="E497" s="1247"/>
      <c r="F497" s="1247"/>
      <c r="G497" s="1247"/>
      <c r="H497" s="525" t="s">
        <v>1244</v>
      </c>
      <c r="I497" s="543">
        <v>5</v>
      </c>
      <c r="J497" s="526"/>
      <c r="K497" s="531">
        <v>1.5</v>
      </c>
      <c r="L497" s="538">
        <v>155.63</v>
      </c>
      <c r="M497" s="539">
        <v>1.05</v>
      </c>
      <c r="N497" s="534">
        <v>163.41</v>
      </c>
      <c r="O497" s="526"/>
      <c r="P497" s="529">
        <v>245.12</v>
      </c>
    </row>
    <row r="498" spans="1:16" x14ac:dyDescent="0.25">
      <c r="A498" s="530"/>
      <c r="B498" s="524" t="s">
        <v>1447</v>
      </c>
      <c r="C498" s="1247" t="s">
        <v>1448</v>
      </c>
      <c r="D498" s="1247"/>
      <c r="E498" s="1247"/>
      <c r="F498" s="1247"/>
      <c r="G498" s="1247"/>
      <c r="H498" s="525" t="s">
        <v>1164</v>
      </c>
      <c r="I498" s="527">
        <v>2E-3</v>
      </c>
      <c r="J498" s="526"/>
      <c r="K498" s="535">
        <v>5.9999999999999995E-4</v>
      </c>
      <c r="L498" s="542">
        <v>70296.2</v>
      </c>
      <c r="M498" s="539">
        <v>1.31</v>
      </c>
      <c r="N498" s="534">
        <v>92088.02</v>
      </c>
      <c r="O498" s="526"/>
      <c r="P498" s="529">
        <v>55.25</v>
      </c>
    </row>
    <row r="499" spans="1:16" x14ac:dyDescent="0.25">
      <c r="A499" s="530"/>
      <c r="B499" s="524" t="s">
        <v>2041</v>
      </c>
      <c r="C499" s="1247" t="s">
        <v>2042</v>
      </c>
      <c r="D499" s="1247"/>
      <c r="E499" s="1247"/>
      <c r="F499" s="1247"/>
      <c r="G499" s="1247"/>
      <c r="H499" s="525" t="s">
        <v>1164</v>
      </c>
      <c r="I499" s="536">
        <v>0.01</v>
      </c>
      <c r="J499" s="526"/>
      <c r="K499" s="527">
        <v>3.0000000000000001E-3</v>
      </c>
      <c r="L499" s="542">
        <v>5275.05</v>
      </c>
      <c r="M499" s="539">
        <v>1.27</v>
      </c>
      <c r="N499" s="534">
        <v>6699.31</v>
      </c>
      <c r="O499" s="526"/>
      <c r="P499" s="529">
        <v>20.100000000000001</v>
      </c>
    </row>
    <row r="500" spans="1:16" x14ac:dyDescent="0.25">
      <c r="A500" s="530"/>
      <c r="B500" s="524" t="s">
        <v>1506</v>
      </c>
      <c r="C500" s="1247" t="s">
        <v>1507</v>
      </c>
      <c r="D500" s="1247"/>
      <c r="E500" s="1247"/>
      <c r="F500" s="1247"/>
      <c r="G500" s="1247"/>
      <c r="H500" s="525" t="s">
        <v>1164</v>
      </c>
      <c r="I500" s="535">
        <v>1.0200000000000001E-2</v>
      </c>
      <c r="J500" s="526"/>
      <c r="K500" s="537">
        <v>3.0599999999999998E-3</v>
      </c>
      <c r="L500" s="542">
        <v>60258.2</v>
      </c>
      <c r="M500" s="539">
        <v>1.1299999999999999</v>
      </c>
      <c r="N500" s="534">
        <v>68091.77</v>
      </c>
      <c r="O500" s="526"/>
      <c r="P500" s="529">
        <v>208.36</v>
      </c>
    </row>
    <row r="501" spans="1:16" x14ac:dyDescent="0.25">
      <c r="A501" s="530"/>
      <c r="B501" s="524" t="s">
        <v>2043</v>
      </c>
      <c r="C501" s="1247" t="s">
        <v>2044</v>
      </c>
      <c r="D501" s="1247"/>
      <c r="E501" s="1247"/>
      <c r="F501" s="1247"/>
      <c r="G501" s="1247"/>
      <c r="H501" s="525" t="s">
        <v>1212</v>
      </c>
      <c r="I501" s="536">
        <v>0.04</v>
      </c>
      <c r="J501" s="526"/>
      <c r="K501" s="527">
        <v>1.2E-2</v>
      </c>
      <c r="L501" s="542">
        <v>5764.42</v>
      </c>
      <c r="M501" s="575">
        <v>1.5</v>
      </c>
      <c r="N501" s="534">
        <v>8646.6299999999992</v>
      </c>
      <c r="O501" s="526"/>
      <c r="P501" s="529">
        <v>103.76</v>
      </c>
    </row>
    <row r="502" spans="1:16" x14ac:dyDescent="0.25">
      <c r="A502" s="544" t="s">
        <v>1239</v>
      </c>
      <c r="B502" s="545" t="s">
        <v>1997</v>
      </c>
      <c r="C502" s="1250" t="s">
        <v>1998</v>
      </c>
      <c r="D502" s="1250"/>
      <c r="E502" s="1250"/>
      <c r="F502" s="1250"/>
      <c r="G502" s="1250"/>
      <c r="H502" s="546" t="s">
        <v>1212</v>
      </c>
      <c r="I502" s="566">
        <v>101.5</v>
      </c>
      <c r="J502" s="548"/>
      <c r="K502" s="589">
        <v>30.45</v>
      </c>
      <c r="L502" s="550"/>
      <c r="M502" s="548"/>
      <c r="N502" s="550"/>
      <c r="O502" s="548"/>
      <c r="P502" s="551"/>
    </row>
    <row r="503" spans="1:16" x14ac:dyDescent="0.25">
      <c r="A503" s="544" t="s">
        <v>1239</v>
      </c>
      <c r="B503" s="545" t="s">
        <v>2045</v>
      </c>
      <c r="C503" s="1250" t="s">
        <v>2046</v>
      </c>
      <c r="D503" s="1250"/>
      <c r="E503" s="1250"/>
      <c r="F503" s="1250"/>
      <c r="G503" s="1250"/>
      <c r="H503" s="546" t="s">
        <v>1164</v>
      </c>
      <c r="I503" s="566">
        <v>8.1</v>
      </c>
      <c r="J503" s="548"/>
      <c r="K503" s="589">
        <v>2.4300000000000002</v>
      </c>
      <c r="L503" s="550"/>
      <c r="M503" s="548"/>
      <c r="N503" s="550"/>
      <c r="O503" s="548"/>
      <c r="P503" s="551"/>
    </row>
    <row r="504" spans="1:16" x14ac:dyDescent="0.25">
      <c r="A504" s="544" t="s">
        <v>1239</v>
      </c>
      <c r="B504" s="545" t="s">
        <v>2047</v>
      </c>
      <c r="C504" s="1250" t="s">
        <v>2048</v>
      </c>
      <c r="D504" s="1250"/>
      <c r="E504" s="1250"/>
      <c r="F504" s="1250"/>
      <c r="G504" s="1250"/>
      <c r="H504" s="546" t="s">
        <v>1554</v>
      </c>
      <c r="I504" s="566">
        <v>3.6</v>
      </c>
      <c r="J504" s="548"/>
      <c r="K504" s="589">
        <v>1.08</v>
      </c>
      <c r="L504" s="550"/>
      <c r="M504" s="548"/>
      <c r="N504" s="550"/>
      <c r="O504" s="548"/>
      <c r="P504" s="551"/>
    </row>
    <row r="505" spans="1:16" x14ac:dyDescent="0.25">
      <c r="A505" s="552"/>
      <c r="B505" s="553"/>
      <c r="C505" s="1248" t="s">
        <v>1154</v>
      </c>
      <c r="D505" s="1248"/>
      <c r="E505" s="1248"/>
      <c r="F505" s="1248"/>
      <c r="G505" s="1248"/>
      <c r="H505" s="516"/>
      <c r="I505" s="517"/>
      <c r="J505" s="517"/>
      <c r="K505" s="517"/>
      <c r="L505" s="520"/>
      <c r="M505" s="517"/>
      <c r="N505" s="554"/>
      <c r="O505" s="517"/>
      <c r="P505" s="555">
        <v>27972.75</v>
      </c>
    </row>
    <row r="506" spans="1:16" x14ac:dyDescent="0.25">
      <c r="A506" s="540"/>
      <c r="B506" s="524"/>
      <c r="C506" s="1247" t="s">
        <v>1155</v>
      </c>
      <c r="D506" s="1247"/>
      <c r="E506" s="1247"/>
      <c r="F506" s="1247"/>
      <c r="G506" s="1247"/>
      <c r="H506" s="525"/>
      <c r="I506" s="526"/>
      <c r="J506" s="526"/>
      <c r="K506" s="526"/>
      <c r="L506" s="528"/>
      <c r="M506" s="526"/>
      <c r="N506" s="528"/>
      <c r="O506" s="526"/>
      <c r="P506" s="529">
        <v>19212.080000000002</v>
      </c>
    </row>
    <row r="507" spans="1:16" x14ac:dyDescent="0.25">
      <c r="A507" s="540"/>
      <c r="B507" s="524" t="s">
        <v>1999</v>
      </c>
      <c r="C507" s="1247" t="s">
        <v>2000</v>
      </c>
      <c r="D507" s="1247"/>
      <c r="E507" s="1247"/>
      <c r="F507" s="1247"/>
      <c r="G507" s="1247"/>
      <c r="H507" s="525" t="s">
        <v>1158</v>
      </c>
      <c r="I507" s="543">
        <v>102</v>
      </c>
      <c r="J507" s="526"/>
      <c r="K507" s="543">
        <v>102</v>
      </c>
      <c r="L507" s="528"/>
      <c r="M507" s="526"/>
      <c r="N507" s="528"/>
      <c r="O507" s="526"/>
      <c r="P507" s="529">
        <v>19596.32</v>
      </c>
    </row>
    <row r="508" spans="1:16" x14ac:dyDescent="0.25">
      <c r="A508" s="540"/>
      <c r="B508" s="524" t="s">
        <v>2001</v>
      </c>
      <c r="C508" s="1247" t="s">
        <v>2002</v>
      </c>
      <c r="D508" s="1247"/>
      <c r="E508" s="1247"/>
      <c r="F508" s="1247"/>
      <c r="G508" s="1247"/>
      <c r="H508" s="525" t="s">
        <v>1158</v>
      </c>
      <c r="I508" s="543">
        <v>58</v>
      </c>
      <c r="J508" s="526"/>
      <c r="K508" s="543">
        <v>58</v>
      </c>
      <c r="L508" s="528"/>
      <c r="M508" s="526"/>
      <c r="N508" s="528"/>
      <c r="O508" s="526"/>
      <c r="P508" s="529">
        <v>11143.01</v>
      </c>
    </row>
    <row r="509" spans="1:16" x14ac:dyDescent="0.25">
      <c r="A509" s="556"/>
      <c r="B509" s="557"/>
      <c r="C509" s="1248" t="s">
        <v>1161</v>
      </c>
      <c r="D509" s="1248"/>
      <c r="E509" s="1248"/>
      <c r="F509" s="1248"/>
      <c r="G509" s="1248"/>
      <c r="H509" s="516"/>
      <c r="I509" s="517"/>
      <c r="J509" s="517"/>
      <c r="K509" s="517"/>
      <c r="L509" s="520"/>
      <c r="M509" s="517"/>
      <c r="N509" s="554">
        <v>195706.93</v>
      </c>
      <c r="O509" s="517"/>
      <c r="P509" s="555">
        <v>58712.08</v>
      </c>
    </row>
    <row r="510" spans="1:16" x14ac:dyDescent="0.25">
      <c r="A510" s="558"/>
      <c r="B510" s="559"/>
      <c r="C510" s="559"/>
      <c r="D510" s="559"/>
      <c r="E510" s="559"/>
      <c r="F510" s="559"/>
      <c r="G510" s="559"/>
      <c r="H510" s="560"/>
      <c r="I510" s="561"/>
      <c r="J510" s="561"/>
      <c r="K510" s="561"/>
      <c r="L510" s="562"/>
      <c r="M510" s="561"/>
      <c r="N510" s="562"/>
      <c r="O510" s="561"/>
      <c r="P510" s="563"/>
    </row>
    <row r="511" spans="1:16" x14ac:dyDescent="0.25">
      <c r="A511" s="514" t="s">
        <v>1426</v>
      </c>
      <c r="B511" s="515" t="s">
        <v>2049</v>
      </c>
      <c r="C511" s="1249" t="s">
        <v>2050</v>
      </c>
      <c r="D511" s="1249"/>
      <c r="E511" s="1249"/>
      <c r="F511" s="1249"/>
      <c r="G511" s="1249"/>
      <c r="H511" s="516" t="s">
        <v>1554</v>
      </c>
      <c r="I511" s="517">
        <v>1.08</v>
      </c>
      <c r="J511" s="518">
        <v>1</v>
      </c>
      <c r="K511" s="570">
        <v>1.08</v>
      </c>
      <c r="L511" s="593">
        <v>317.39999999999998</v>
      </c>
      <c r="M511" s="570">
        <v>1.42</v>
      </c>
      <c r="N511" s="572">
        <v>450.71</v>
      </c>
      <c r="O511" s="517"/>
      <c r="P511" s="612">
        <v>486.77</v>
      </c>
    </row>
    <row r="512" spans="1:16" x14ac:dyDescent="0.25">
      <c r="A512" s="556"/>
      <c r="B512" s="557"/>
      <c r="C512" s="1248" t="s">
        <v>1161</v>
      </c>
      <c r="D512" s="1248"/>
      <c r="E512" s="1248"/>
      <c r="F512" s="1248"/>
      <c r="G512" s="1248"/>
      <c r="H512" s="516"/>
      <c r="I512" s="517"/>
      <c r="J512" s="517"/>
      <c r="K512" s="517"/>
      <c r="L512" s="520"/>
      <c r="M512" s="517"/>
      <c r="N512" s="520"/>
      <c r="O512" s="517"/>
      <c r="P512" s="612">
        <v>486.77</v>
      </c>
    </row>
    <row r="513" spans="1:16" x14ac:dyDescent="0.25">
      <c r="A513" s="558"/>
      <c r="B513" s="559"/>
      <c r="C513" s="559"/>
      <c r="D513" s="559"/>
      <c r="E513" s="559"/>
      <c r="F513" s="559"/>
      <c r="G513" s="559"/>
      <c r="H513" s="560"/>
      <c r="I513" s="561"/>
      <c r="J513" s="561"/>
      <c r="K513" s="561"/>
      <c r="L513" s="562"/>
      <c r="M513" s="561"/>
      <c r="N513" s="562"/>
      <c r="O513" s="561"/>
      <c r="P513" s="563"/>
    </row>
    <row r="514" spans="1:16" x14ac:dyDescent="0.25">
      <c r="A514" s="514" t="s">
        <v>1427</v>
      </c>
      <c r="B514" s="515" t="s">
        <v>2051</v>
      </c>
      <c r="C514" s="1249" t="s">
        <v>2092</v>
      </c>
      <c r="D514" s="1249"/>
      <c r="E514" s="1249"/>
      <c r="F514" s="1249"/>
      <c r="G514" s="1249"/>
      <c r="H514" s="516" t="s">
        <v>1212</v>
      </c>
      <c r="I514" s="517">
        <v>30.45</v>
      </c>
      <c r="J514" s="518">
        <v>1</v>
      </c>
      <c r="K514" s="570">
        <v>30.45</v>
      </c>
      <c r="L514" s="554">
        <v>5072.17</v>
      </c>
      <c r="M514" s="570">
        <v>1.37</v>
      </c>
      <c r="N514" s="564">
        <v>6948.87</v>
      </c>
      <c r="O514" s="517"/>
      <c r="P514" s="555">
        <v>211593.09</v>
      </c>
    </row>
    <row r="515" spans="1:16" x14ac:dyDescent="0.25">
      <c r="A515" s="556"/>
      <c r="B515" s="557"/>
      <c r="C515" s="1248" t="s">
        <v>1161</v>
      </c>
      <c r="D515" s="1248"/>
      <c r="E515" s="1248"/>
      <c r="F515" s="1248"/>
      <c r="G515" s="1248"/>
      <c r="H515" s="516"/>
      <c r="I515" s="517"/>
      <c r="J515" s="517"/>
      <c r="K515" s="517"/>
      <c r="L515" s="520"/>
      <c r="M515" s="517"/>
      <c r="N515" s="520"/>
      <c r="O515" s="517"/>
      <c r="P515" s="555">
        <v>211593.09</v>
      </c>
    </row>
    <row r="516" spans="1:16" x14ac:dyDescent="0.25">
      <c r="A516" s="558"/>
      <c r="B516" s="559"/>
      <c r="C516" s="559"/>
      <c r="D516" s="559"/>
      <c r="E516" s="559"/>
      <c r="F516" s="559"/>
      <c r="G516" s="559"/>
      <c r="H516" s="560"/>
      <c r="I516" s="561"/>
      <c r="J516" s="561"/>
      <c r="K516" s="561"/>
      <c r="L516" s="562"/>
      <c r="M516" s="561"/>
      <c r="N516" s="562"/>
      <c r="O516" s="561"/>
      <c r="P516" s="563"/>
    </row>
    <row r="517" spans="1:16" x14ac:dyDescent="0.25">
      <c r="A517" s="514" t="s">
        <v>1430</v>
      </c>
      <c r="B517" s="515" t="s">
        <v>2055</v>
      </c>
      <c r="C517" s="1249" t="s">
        <v>2056</v>
      </c>
      <c r="D517" s="1249"/>
      <c r="E517" s="1249"/>
      <c r="F517" s="1249"/>
      <c r="G517" s="1249"/>
      <c r="H517" s="516" t="s">
        <v>1164</v>
      </c>
      <c r="I517" s="517">
        <v>3.36</v>
      </c>
      <c r="J517" s="518">
        <v>1</v>
      </c>
      <c r="K517" s="570">
        <v>3.36</v>
      </c>
      <c r="L517" s="554">
        <v>55559.5</v>
      </c>
      <c r="M517" s="570">
        <v>0.99</v>
      </c>
      <c r="N517" s="564">
        <v>55003.91</v>
      </c>
      <c r="O517" s="517"/>
      <c r="P517" s="555">
        <v>184813.14</v>
      </c>
    </row>
    <row r="518" spans="1:16" x14ac:dyDescent="0.25">
      <c r="A518" s="556"/>
      <c r="B518" s="557"/>
      <c r="C518" s="1248" t="s">
        <v>1161</v>
      </c>
      <c r="D518" s="1248"/>
      <c r="E518" s="1248"/>
      <c r="F518" s="1248"/>
      <c r="G518" s="1248"/>
      <c r="H518" s="516"/>
      <c r="I518" s="517"/>
      <c r="J518" s="517"/>
      <c r="K518" s="517"/>
      <c r="L518" s="520"/>
      <c r="M518" s="517"/>
      <c r="N518" s="520"/>
      <c r="O518" s="517"/>
      <c r="P518" s="555">
        <v>184813.14</v>
      </c>
    </row>
    <row r="519" spans="1:16" x14ac:dyDescent="0.25">
      <c r="A519" s="558"/>
      <c r="B519" s="559"/>
      <c r="C519" s="559"/>
      <c r="D519" s="559"/>
      <c r="E519" s="559"/>
      <c r="F519" s="559"/>
      <c r="G519" s="559"/>
      <c r="H519" s="560"/>
      <c r="I519" s="561"/>
      <c r="J519" s="561"/>
      <c r="K519" s="561"/>
      <c r="L519" s="562"/>
      <c r="M519" s="561"/>
      <c r="N519" s="562"/>
      <c r="O519" s="561"/>
      <c r="P519" s="563"/>
    </row>
    <row r="520" spans="1:16" x14ac:dyDescent="0.25">
      <c r="A520" s="514" t="s">
        <v>1431</v>
      </c>
      <c r="B520" s="515" t="s">
        <v>2093</v>
      </c>
      <c r="C520" s="1249" t="s">
        <v>2094</v>
      </c>
      <c r="D520" s="1249"/>
      <c r="E520" s="1249"/>
      <c r="F520" s="1249"/>
      <c r="G520" s="1249"/>
      <c r="H520" s="516" t="s">
        <v>1164</v>
      </c>
      <c r="I520" s="517">
        <v>7.5060000000000002E-2</v>
      </c>
      <c r="J520" s="518">
        <v>1</v>
      </c>
      <c r="K520" s="590">
        <v>7.5060000000000002E-2</v>
      </c>
      <c r="L520" s="554">
        <v>63745</v>
      </c>
      <c r="M520" s="570">
        <v>0.99</v>
      </c>
      <c r="N520" s="564">
        <v>63107.55</v>
      </c>
      <c r="O520" s="517"/>
      <c r="P520" s="555">
        <v>4736.8500000000004</v>
      </c>
    </row>
    <row r="521" spans="1:16" x14ac:dyDescent="0.25">
      <c r="A521" s="556"/>
      <c r="B521" s="557"/>
      <c r="C521" s="1248" t="s">
        <v>1161</v>
      </c>
      <c r="D521" s="1248"/>
      <c r="E521" s="1248"/>
      <c r="F521" s="1248"/>
      <c r="G521" s="1248"/>
      <c r="H521" s="516"/>
      <c r="I521" s="517"/>
      <c r="J521" s="517"/>
      <c r="K521" s="517"/>
      <c r="L521" s="520"/>
      <c r="M521" s="517"/>
      <c r="N521" s="520"/>
      <c r="O521" s="517"/>
      <c r="P521" s="555">
        <v>4736.8500000000004</v>
      </c>
    </row>
    <row r="522" spans="1:16" x14ac:dyDescent="0.25">
      <c r="A522" s="558"/>
      <c r="B522" s="559"/>
      <c r="C522" s="559"/>
      <c r="D522" s="559"/>
      <c r="E522" s="559"/>
      <c r="F522" s="559"/>
      <c r="G522" s="559"/>
      <c r="H522" s="560"/>
      <c r="I522" s="561"/>
      <c r="J522" s="561"/>
      <c r="K522" s="561"/>
      <c r="L522" s="562"/>
      <c r="M522" s="561"/>
      <c r="N522" s="562"/>
      <c r="O522" s="561"/>
      <c r="P522" s="563"/>
    </row>
    <row r="523" spans="1:16" x14ac:dyDescent="0.25">
      <c r="A523" s="514" t="s">
        <v>1432</v>
      </c>
      <c r="B523" s="515" t="s">
        <v>2005</v>
      </c>
      <c r="C523" s="1249" t="s">
        <v>2006</v>
      </c>
      <c r="D523" s="1249"/>
      <c r="E523" s="1249"/>
      <c r="F523" s="1249"/>
      <c r="G523" s="1249"/>
      <c r="H523" s="516" t="s">
        <v>1232</v>
      </c>
      <c r="I523" s="517">
        <v>0.26600000000000001</v>
      </c>
      <c r="J523" s="518">
        <v>1</v>
      </c>
      <c r="K523" s="519">
        <v>0.26600000000000001</v>
      </c>
      <c r="L523" s="520"/>
      <c r="M523" s="517"/>
      <c r="N523" s="521"/>
      <c r="O523" s="517"/>
      <c r="P523" s="522"/>
    </row>
    <row r="524" spans="1:16" x14ac:dyDescent="0.25">
      <c r="A524" s="523"/>
      <c r="B524" s="524" t="s">
        <v>23</v>
      </c>
      <c r="C524" s="1247" t="s">
        <v>1203</v>
      </c>
      <c r="D524" s="1247"/>
      <c r="E524" s="1247"/>
      <c r="F524" s="1247"/>
      <c r="G524" s="1247"/>
      <c r="H524" s="525" t="s">
        <v>1148</v>
      </c>
      <c r="I524" s="526"/>
      <c r="J524" s="526"/>
      <c r="K524" s="537">
        <v>1.97638</v>
      </c>
      <c r="L524" s="528"/>
      <c r="M524" s="526"/>
      <c r="N524" s="528"/>
      <c r="O524" s="526"/>
      <c r="P524" s="573">
        <v>700.67</v>
      </c>
    </row>
    <row r="525" spans="1:16" x14ac:dyDescent="0.25">
      <c r="A525" s="530"/>
      <c r="B525" s="524" t="s">
        <v>2007</v>
      </c>
      <c r="C525" s="1247" t="s">
        <v>2008</v>
      </c>
      <c r="D525" s="1247"/>
      <c r="E525" s="1247"/>
      <c r="F525" s="1247"/>
      <c r="G525" s="1247"/>
      <c r="H525" s="525" t="s">
        <v>1148</v>
      </c>
      <c r="I525" s="536">
        <v>7.43</v>
      </c>
      <c r="J525" s="526"/>
      <c r="K525" s="537">
        <v>1.97638</v>
      </c>
      <c r="L525" s="532"/>
      <c r="M525" s="533"/>
      <c r="N525" s="534">
        <v>354.52</v>
      </c>
      <c r="O525" s="526"/>
      <c r="P525" s="529">
        <v>700.67</v>
      </c>
    </row>
    <row r="526" spans="1:16" x14ac:dyDescent="0.25">
      <c r="A526" s="523"/>
      <c r="B526" s="524" t="s">
        <v>28</v>
      </c>
      <c r="C526" s="1247" t="s">
        <v>132</v>
      </c>
      <c r="D526" s="1247"/>
      <c r="E526" s="1247"/>
      <c r="F526" s="1247"/>
      <c r="G526" s="1247"/>
      <c r="H526" s="525"/>
      <c r="I526" s="526"/>
      <c r="J526" s="526"/>
      <c r="K526" s="526"/>
      <c r="L526" s="528"/>
      <c r="M526" s="526"/>
      <c r="N526" s="528"/>
      <c r="O526" s="526"/>
      <c r="P526" s="573">
        <v>7.65</v>
      </c>
    </row>
    <row r="527" spans="1:16" x14ac:dyDescent="0.25">
      <c r="A527" s="523"/>
      <c r="B527" s="524"/>
      <c r="C527" s="1247" t="s">
        <v>1147</v>
      </c>
      <c r="D527" s="1247"/>
      <c r="E527" s="1247"/>
      <c r="F527" s="1247"/>
      <c r="G527" s="1247"/>
      <c r="H527" s="525" t="s">
        <v>1148</v>
      </c>
      <c r="I527" s="526"/>
      <c r="J527" s="526"/>
      <c r="K527" s="537">
        <v>5.3200000000000001E-3</v>
      </c>
      <c r="L527" s="528"/>
      <c r="M527" s="526"/>
      <c r="N527" s="528"/>
      <c r="O527" s="526"/>
      <c r="P527" s="573">
        <v>1.86</v>
      </c>
    </row>
    <row r="528" spans="1:16" x14ac:dyDescent="0.25">
      <c r="A528" s="530"/>
      <c r="B528" s="524" t="s">
        <v>2009</v>
      </c>
      <c r="C528" s="1247" t="s">
        <v>2010</v>
      </c>
      <c r="D528" s="1247"/>
      <c r="E528" s="1247"/>
      <c r="F528" s="1247"/>
      <c r="G528" s="1247"/>
      <c r="H528" s="525" t="s">
        <v>1151</v>
      </c>
      <c r="I528" s="536">
        <v>0.01</v>
      </c>
      <c r="J528" s="526"/>
      <c r="K528" s="537">
        <v>2.66E-3</v>
      </c>
      <c r="L528" s="538">
        <v>6.62</v>
      </c>
      <c r="M528" s="575">
        <v>1.3</v>
      </c>
      <c r="N528" s="534">
        <v>8.61</v>
      </c>
      <c r="O528" s="526"/>
      <c r="P528" s="529">
        <v>0.02</v>
      </c>
    </row>
    <row r="529" spans="1:16" x14ac:dyDescent="0.25">
      <c r="A529" s="530"/>
      <c r="B529" s="524" t="s">
        <v>1287</v>
      </c>
      <c r="C529" s="1247" t="s">
        <v>1288</v>
      </c>
      <c r="D529" s="1247"/>
      <c r="E529" s="1247"/>
      <c r="F529" s="1247"/>
      <c r="G529" s="1247"/>
      <c r="H529" s="525" t="s">
        <v>1151</v>
      </c>
      <c r="I529" s="536">
        <v>0.01</v>
      </c>
      <c r="J529" s="526"/>
      <c r="K529" s="537">
        <v>2.66E-3</v>
      </c>
      <c r="L529" s="532"/>
      <c r="M529" s="533"/>
      <c r="N529" s="534">
        <v>1610.79</v>
      </c>
      <c r="O529" s="526"/>
      <c r="P529" s="529">
        <v>4.28</v>
      </c>
    </row>
    <row r="530" spans="1:16" x14ac:dyDescent="0.25">
      <c r="A530" s="540"/>
      <c r="B530" s="524" t="s">
        <v>1191</v>
      </c>
      <c r="C530" s="1247" t="s">
        <v>1192</v>
      </c>
      <c r="D530" s="1247"/>
      <c r="E530" s="1247"/>
      <c r="F530" s="1247"/>
      <c r="G530" s="1247"/>
      <c r="H530" s="525" t="s">
        <v>1148</v>
      </c>
      <c r="I530" s="536">
        <v>0.01</v>
      </c>
      <c r="J530" s="526"/>
      <c r="K530" s="537">
        <v>2.66E-3</v>
      </c>
      <c r="L530" s="528"/>
      <c r="M530" s="526"/>
      <c r="N530" s="541">
        <v>373.94</v>
      </c>
      <c r="O530" s="526"/>
      <c r="P530" s="573">
        <v>0.99</v>
      </c>
    </row>
    <row r="531" spans="1:16" x14ac:dyDescent="0.25">
      <c r="A531" s="530"/>
      <c r="B531" s="524" t="s">
        <v>1445</v>
      </c>
      <c r="C531" s="1247" t="s">
        <v>1446</v>
      </c>
      <c r="D531" s="1247"/>
      <c r="E531" s="1247"/>
      <c r="F531" s="1247"/>
      <c r="G531" s="1247"/>
      <c r="H531" s="525" t="s">
        <v>1151</v>
      </c>
      <c r="I531" s="536">
        <v>0.01</v>
      </c>
      <c r="J531" s="526"/>
      <c r="K531" s="537">
        <v>2.66E-3</v>
      </c>
      <c r="L531" s="538">
        <v>477.92</v>
      </c>
      <c r="M531" s="539">
        <v>1.24</v>
      </c>
      <c r="N531" s="534">
        <v>592.62</v>
      </c>
      <c r="O531" s="526"/>
      <c r="P531" s="529">
        <v>1.58</v>
      </c>
    </row>
    <row r="532" spans="1:16" x14ac:dyDescent="0.25">
      <c r="A532" s="540"/>
      <c r="B532" s="524" t="s">
        <v>1208</v>
      </c>
      <c r="C532" s="1247" t="s">
        <v>1209</v>
      </c>
      <c r="D532" s="1247"/>
      <c r="E532" s="1247"/>
      <c r="F532" s="1247"/>
      <c r="G532" s="1247"/>
      <c r="H532" s="525" t="s">
        <v>1148</v>
      </c>
      <c r="I532" s="536">
        <v>0.01</v>
      </c>
      <c r="J532" s="526"/>
      <c r="K532" s="537">
        <v>2.66E-3</v>
      </c>
      <c r="L532" s="528"/>
      <c r="M532" s="526"/>
      <c r="N532" s="541">
        <v>325.38</v>
      </c>
      <c r="O532" s="526"/>
      <c r="P532" s="573">
        <v>0.87</v>
      </c>
    </row>
    <row r="533" spans="1:16" x14ac:dyDescent="0.25">
      <c r="A533" s="530"/>
      <c r="B533" s="524" t="s">
        <v>2011</v>
      </c>
      <c r="C533" s="1247" t="s">
        <v>2012</v>
      </c>
      <c r="D533" s="1247"/>
      <c r="E533" s="1247"/>
      <c r="F533" s="1247"/>
      <c r="G533" s="1247"/>
      <c r="H533" s="525" t="s">
        <v>1151</v>
      </c>
      <c r="I533" s="536">
        <v>1.1200000000000001</v>
      </c>
      <c r="J533" s="526"/>
      <c r="K533" s="537">
        <v>0.29792000000000002</v>
      </c>
      <c r="L533" s="532"/>
      <c r="M533" s="533"/>
      <c r="N533" s="534">
        <v>5.95</v>
      </c>
      <c r="O533" s="526"/>
      <c r="P533" s="529">
        <v>1.77</v>
      </c>
    </row>
    <row r="534" spans="1:16" x14ac:dyDescent="0.25">
      <c r="A534" s="523"/>
      <c r="B534" s="524" t="s">
        <v>36</v>
      </c>
      <c r="C534" s="1247" t="s">
        <v>134</v>
      </c>
      <c r="D534" s="1247"/>
      <c r="E534" s="1247"/>
      <c r="F534" s="1247"/>
      <c r="G534" s="1247"/>
      <c r="H534" s="525"/>
      <c r="I534" s="526"/>
      <c r="J534" s="526"/>
      <c r="K534" s="526"/>
      <c r="L534" s="528"/>
      <c r="M534" s="526"/>
      <c r="N534" s="528"/>
      <c r="O534" s="526"/>
      <c r="P534" s="573">
        <v>440.85</v>
      </c>
    </row>
    <row r="535" spans="1:16" x14ac:dyDescent="0.25">
      <c r="A535" s="530"/>
      <c r="B535" s="524" t="s">
        <v>2013</v>
      </c>
      <c r="C535" s="1247" t="s">
        <v>2014</v>
      </c>
      <c r="D535" s="1247"/>
      <c r="E535" s="1247"/>
      <c r="F535" s="1247"/>
      <c r="G535" s="1247"/>
      <c r="H535" s="525" t="s">
        <v>1164</v>
      </c>
      <c r="I535" s="535">
        <v>5.4999999999999997E-3</v>
      </c>
      <c r="J535" s="526"/>
      <c r="K535" s="574">
        <v>1.4630000000000001E-3</v>
      </c>
      <c r="L535" s="542">
        <v>25319.13</v>
      </c>
      <c r="M535" s="539">
        <v>1.49</v>
      </c>
      <c r="N535" s="534">
        <v>37725.5</v>
      </c>
      <c r="O535" s="526"/>
      <c r="P535" s="529">
        <v>55.19</v>
      </c>
    </row>
    <row r="536" spans="1:16" x14ac:dyDescent="0.25">
      <c r="A536" s="530"/>
      <c r="B536" s="524" t="s">
        <v>2015</v>
      </c>
      <c r="C536" s="1247" t="s">
        <v>2016</v>
      </c>
      <c r="D536" s="1247"/>
      <c r="E536" s="1247"/>
      <c r="F536" s="1247"/>
      <c r="G536" s="1247"/>
      <c r="H536" s="525" t="s">
        <v>1244</v>
      </c>
      <c r="I536" s="531">
        <v>16.5</v>
      </c>
      <c r="J536" s="526"/>
      <c r="K536" s="527">
        <v>4.3890000000000002</v>
      </c>
      <c r="L536" s="538">
        <v>60.6</v>
      </c>
      <c r="M536" s="539">
        <v>1.45</v>
      </c>
      <c r="N536" s="534">
        <v>87.87</v>
      </c>
      <c r="O536" s="526"/>
      <c r="P536" s="529">
        <v>385.66</v>
      </c>
    </row>
    <row r="537" spans="1:16" x14ac:dyDescent="0.25">
      <c r="A537" s="552"/>
      <c r="B537" s="553"/>
      <c r="C537" s="1248" t="s">
        <v>1154</v>
      </c>
      <c r="D537" s="1248"/>
      <c r="E537" s="1248"/>
      <c r="F537" s="1248"/>
      <c r="G537" s="1248"/>
      <c r="H537" s="516"/>
      <c r="I537" s="517"/>
      <c r="J537" s="517"/>
      <c r="K537" s="517"/>
      <c r="L537" s="520"/>
      <c r="M537" s="517"/>
      <c r="N537" s="554"/>
      <c r="O537" s="517"/>
      <c r="P537" s="555">
        <v>1151.03</v>
      </c>
    </row>
    <row r="538" spans="1:16" x14ac:dyDescent="0.25">
      <c r="A538" s="540"/>
      <c r="B538" s="524"/>
      <c r="C538" s="1247" t="s">
        <v>1155</v>
      </c>
      <c r="D538" s="1247"/>
      <c r="E538" s="1247"/>
      <c r="F538" s="1247"/>
      <c r="G538" s="1247"/>
      <c r="H538" s="525"/>
      <c r="I538" s="526"/>
      <c r="J538" s="526"/>
      <c r="K538" s="526"/>
      <c r="L538" s="528"/>
      <c r="M538" s="526"/>
      <c r="N538" s="528"/>
      <c r="O538" s="526"/>
      <c r="P538" s="573">
        <v>702.53</v>
      </c>
    </row>
    <row r="539" spans="1:16" x14ac:dyDescent="0.25">
      <c r="A539" s="540"/>
      <c r="B539" s="524" t="s">
        <v>2017</v>
      </c>
      <c r="C539" s="1247" t="s">
        <v>2018</v>
      </c>
      <c r="D539" s="1247"/>
      <c r="E539" s="1247"/>
      <c r="F539" s="1247"/>
      <c r="G539" s="1247"/>
      <c r="H539" s="525" t="s">
        <v>1158</v>
      </c>
      <c r="I539" s="543">
        <v>94</v>
      </c>
      <c r="J539" s="526"/>
      <c r="K539" s="543">
        <v>94</v>
      </c>
      <c r="L539" s="528"/>
      <c r="M539" s="526"/>
      <c r="N539" s="528"/>
      <c r="O539" s="526"/>
      <c r="P539" s="573">
        <v>660.38</v>
      </c>
    </row>
    <row r="540" spans="1:16" x14ac:dyDescent="0.25">
      <c r="A540" s="540"/>
      <c r="B540" s="524" t="s">
        <v>2019</v>
      </c>
      <c r="C540" s="1247" t="s">
        <v>2020</v>
      </c>
      <c r="D540" s="1247"/>
      <c r="E540" s="1247"/>
      <c r="F540" s="1247"/>
      <c r="G540" s="1247"/>
      <c r="H540" s="525" t="s">
        <v>1158</v>
      </c>
      <c r="I540" s="543">
        <v>51</v>
      </c>
      <c r="J540" s="526"/>
      <c r="K540" s="543">
        <v>51</v>
      </c>
      <c r="L540" s="528"/>
      <c r="M540" s="526"/>
      <c r="N540" s="528"/>
      <c r="O540" s="526"/>
      <c r="P540" s="573">
        <v>358.29</v>
      </c>
    </row>
    <row r="541" spans="1:16" x14ac:dyDescent="0.25">
      <c r="A541" s="556"/>
      <c r="B541" s="557"/>
      <c r="C541" s="1248" t="s">
        <v>1161</v>
      </c>
      <c r="D541" s="1248"/>
      <c r="E541" s="1248"/>
      <c r="F541" s="1248"/>
      <c r="G541" s="1248"/>
      <c r="H541" s="516"/>
      <c r="I541" s="517"/>
      <c r="J541" s="517"/>
      <c r="K541" s="517"/>
      <c r="L541" s="520"/>
      <c r="M541" s="517"/>
      <c r="N541" s="554">
        <v>8156.77</v>
      </c>
      <c r="O541" s="517"/>
      <c r="P541" s="555">
        <v>2169.6999999999998</v>
      </c>
    </row>
    <row r="542" spans="1:16" x14ac:dyDescent="0.25">
      <c r="A542" s="558"/>
      <c r="B542" s="559"/>
      <c r="C542" s="559"/>
      <c r="D542" s="559"/>
      <c r="E542" s="559"/>
      <c r="F542" s="559"/>
      <c r="G542" s="559"/>
      <c r="H542" s="560"/>
      <c r="I542" s="561"/>
      <c r="J542" s="561"/>
      <c r="K542" s="561"/>
      <c r="L542" s="562"/>
      <c r="M542" s="561"/>
      <c r="N542" s="562"/>
      <c r="O542" s="561"/>
      <c r="P542" s="563"/>
    </row>
    <row r="543" spans="1:16" x14ac:dyDescent="0.25">
      <c r="A543" s="514" t="s">
        <v>1433</v>
      </c>
      <c r="B543" s="515" t="s">
        <v>2021</v>
      </c>
      <c r="C543" s="1249" t="s">
        <v>2022</v>
      </c>
      <c r="D543" s="1249"/>
      <c r="E543" s="1249"/>
      <c r="F543" s="1249"/>
      <c r="G543" s="1249"/>
      <c r="H543" s="516" t="s">
        <v>1232</v>
      </c>
      <c r="I543" s="517">
        <v>0.53200000000000003</v>
      </c>
      <c r="J543" s="518">
        <v>1</v>
      </c>
      <c r="K543" s="519">
        <v>0.53200000000000003</v>
      </c>
      <c r="L543" s="520"/>
      <c r="M543" s="517"/>
      <c r="N543" s="521"/>
      <c r="O543" s="517"/>
      <c r="P543" s="522"/>
    </row>
    <row r="544" spans="1:16" x14ac:dyDescent="0.25">
      <c r="A544" s="523"/>
      <c r="B544" s="524" t="s">
        <v>23</v>
      </c>
      <c r="C544" s="1247" t="s">
        <v>1203</v>
      </c>
      <c r="D544" s="1247"/>
      <c r="E544" s="1247"/>
      <c r="F544" s="1247"/>
      <c r="G544" s="1247"/>
      <c r="H544" s="525" t="s">
        <v>1148</v>
      </c>
      <c r="I544" s="526"/>
      <c r="J544" s="526"/>
      <c r="K544" s="537">
        <v>12.57648</v>
      </c>
      <c r="L544" s="528"/>
      <c r="M544" s="526"/>
      <c r="N544" s="528"/>
      <c r="O544" s="526"/>
      <c r="P544" s="529">
        <v>3771.43</v>
      </c>
    </row>
    <row r="545" spans="1:16" x14ac:dyDescent="0.25">
      <c r="A545" s="530"/>
      <c r="B545" s="524" t="s">
        <v>2023</v>
      </c>
      <c r="C545" s="1247" t="s">
        <v>2024</v>
      </c>
      <c r="D545" s="1247"/>
      <c r="E545" s="1247"/>
      <c r="F545" s="1247"/>
      <c r="G545" s="1247"/>
      <c r="H545" s="525" t="s">
        <v>1148</v>
      </c>
      <c r="I545" s="536">
        <v>23.64</v>
      </c>
      <c r="J545" s="526"/>
      <c r="K545" s="537">
        <v>12.57648</v>
      </c>
      <c r="L545" s="532"/>
      <c r="M545" s="533"/>
      <c r="N545" s="534">
        <v>299.88</v>
      </c>
      <c r="O545" s="526"/>
      <c r="P545" s="529">
        <v>3771.43</v>
      </c>
    </row>
    <row r="546" spans="1:16" x14ac:dyDescent="0.25">
      <c r="A546" s="523"/>
      <c r="B546" s="524" t="s">
        <v>28</v>
      </c>
      <c r="C546" s="1247" t="s">
        <v>132</v>
      </c>
      <c r="D546" s="1247"/>
      <c r="E546" s="1247"/>
      <c r="F546" s="1247"/>
      <c r="G546" s="1247"/>
      <c r="H546" s="525"/>
      <c r="I546" s="526"/>
      <c r="J546" s="526"/>
      <c r="K546" s="526"/>
      <c r="L546" s="528"/>
      <c r="M546" s="526"/>
      <c r="N546" s="528"/>
      <c r="O546" s="526"/>
      <c r="P546" s="573">
        <v>141.63</v>
      </c>
    </row>
    <row r="547" spans="1:16" x14ac:dyDescent="0.25">
      <c r="A547" s="523"/>
      <c r="B547" s="524"/>
      <c r="C547" s="1247" t="s">
        <v>1147</v>
      </c>
      <c r="D547" s="1247"/>
      <c r="E547" s="1247"/>
      <c r="F547" s="1247"/>
      <c r="G547" s="1247"/>
      <c r="H547" s="525" t="s">
        <v>1148</v>
      </c>
      <c r="I547" s="526"/>
      <c r="J547" s="526"/>
      <c r="K547" s="537">
        <v>9.5759999999999998E-2</v>
      </c>
      <c r="L547" s="528"/>
      <c r="M547" s="526"/>
      <c r="N547" s="528"/>
      <c r="O547" s="526"/>
      <c r="P547" s="573">
        <v>35.909999999999997</v>
      </c>
    </row>
    <row r="548" spans="1:16" x14ac:dyDescent="0.25">
      <c r="A548" s="530"/>
      <c r="B548" s="524" t="s">
        <v>1443</v>
      </c>
      <c r="C548" s="1247" t="s">
        <v>1444</v>
      </c>
      <c r="D548" s="1247"/>
      <c r="E548" s="1247"/>
      <c r="F548" s="1247"/>
      <c r="G548" s="1247"/>
      <c r="H548" s="525" t="s">
        <v>1151</v>
      </c>
      <c r="I548" s="536">
        <v>0.08</v>
      </c>
      <c r="J548" s="526"/>
      <c r="K548" s="537">
        <v>4.2560000000000001E-2</v>
      </c>
      <c r="L548" s="532"/>
      <c r="M548" s="533"/>
      <c r="N548" s="534">
        <v>1550.39</v>
      </c>
      <c r="O548" s="526"/>
      <c r="P548" s="529">
        <v>65.98</v>
      </c>
    </row>
    <row r="549" spans="1:16" x14ac:dyDescent="0.25">
      <c r="A549" s="540"/>
      <c r="B549" s="524" t="s">
        <v>1152</v>
      </c>
      <c r="C549" s="1247" t="s">
        <v>1153</v>
      </c>
      <c r="D549" s="1247"/>
      <c r="E549" s="1247"/>
      <c r="F549" s="1247"/>
      <c r="G549" s="1247"/>
      <c r="H549" s="525" t="s">
        <v>1148</v>
      </c>
      <c r="I549" s="536">
        <v>0.08</v>
      </c>
      <c r="J549" s="526"/>
      <c r="K549" s="537">
        <v>4.2560000000000001E-2</v>
      </c>
      <c r="L549" s="528"/>
      <c r="M549" s="526"/>
      <c r="N549" s="541">
        <v>437.08</v>
      </c>
      <c r="O549" s="526"/>
      <c r="P549" s="573">
        <v>18.600000000000001</v>
      </c>
    </row>
    <row r="550" spans="1:16" x14ac:dyDescent="0.25">
      <c r="A550" s="530"/>
      <c r="B550" s="524" t="s">
        <v>1445</v>
      </c>
      <c r="C550" s="1247" t="s">
        <v>1446</v>
      </c>
      <c r="D550" s="1247"/>
      <c r="E550" s="1247"/>
      <c r="F550" s="1247"/>
      <c r="G550" s="1247"/>
      <c r="H550" s="525" t="s">
        <v>1151</v>
      </c>
      <c r="I550" s="531">
        <v>0.1</v>
      </c>
      <c r="J550" s="526"/>
      <c r="K550" s="535">
        <v>5.3199999999999997E-2</v>
      </c>
      <c r="L550" s="538">
        <v>477.92</v>
      </c>
      <c r="M550" s="539">
        <v>1.24</v>
      </c>
      <c r="N550" s="534">
        <v>592.62</v>
      </c>
      <c r="O550" s="526"/>
      <c r="P550" s="529">
        <v>31.53</v>
      </c>
    </row>
    <row r="551" spans="1:16" x14ac:dyDescent="0.25">
      <c r="A551" s="540"/>
      <c r="B551" s="524" t="s">
        <v>1208</v>
      </c>
      <c r="C551" s="1247" t="s">
        <v>1209</v>
      </c>
      <c r="D551" s="1247"/>
      <c r="E551" s="1247"/>
      <c r="F551" s="1247"/>
      <c r="G551" s="1247"/>
      <c r="H551" s="525" t="s">
        <v>1148</v>
      </c>
      <c r="I551" s="531">
        <v>0.1</v>
      </c>
      <c r="J551" s="526"/>
      <c r="K551" s="535">
        <v>5.3199999999999997E-2</v>
      </c>
      <c r="L551" s="528"/>
      <c r="M551" s="526"/>
      <c r="N551" s="541">
        <v>325.38</v>
      </c>
      <c r="O551" s="526"/>
      <c r="P551" s="573">
        <v>17.309999999999999</v>
      </c>
    </row>
    <row r="552" spans="1:16" x14ac:dyDescent="0.25">
      <c r="A552" s="530"/>
      <c r="B552" s="524" t="s">
        <v>2025</v>
      </c>
      <c r="C552" s="1247" t="s">
        <v>2026</v>
      </c>
      <c r="D552" s="1247"/>
      <c r="E552" s="1247"/>
      <c r="F552" s="1247"/>
      <c r="G552" s="1247"/>
      <c r="H552" s="525" t="s">
        <v>1151</v>
      </c>
      <c r="I552" s="536">
        <v>9.51</v>
      </c>
      <c r="J552" s="526"/>
      <c r="K552" s="537">
        <v>5.0593199999999996</v>
      </c>
      <c r="L552" s="538">
        <v>7.52</v>
      </c>
      <c r="M552" s="539">
        <v>1.1599999999999999</v>
      </c>
      <c r="N552" s="534">
        <v>8.7200000000000006</v>
      </c>
      <c r="O552" s="526"/>
      <c r="P552" s="529">
        <v>44.12</v>
      </c>
    </row>
    <row r="553" spans="1:16" x14ac:dyDescent="0.25">
      <c r="A553" s="523"/>
      <c r="B553" s="524" t="s">
        <v>36</v>
      </c>
      <c r="C553" s="1247" t="s">
        <v>134</v>
      </c>
      <c r="D553" s="1247"/>
      <c r="E553" s="1247"/>
      <c r="F553" s="1247"/>
      <c r="G553" s="1247"/>
      <c r="H553" s="525"/>
      <c r="I553" s="526"/>
      <c r="J553" s="526"/>
      <c r="K553" s="526"/>
      <c r="L553" s="528"/>
      <c r="M553" s="526"/>
      <c r="N553" s="528"/>
      <c r="O553" s="526"/>
      <c r="P553" s="529">
        <v>1514.09</v>
      </c>
    </row>
    <row r="554" spans="1:16" x14ac:dyDescent="0.25">
      <c r="A554" s="530"/>
      <c r="B554" s="524" t="s">
        <v>1492</v>
      </c>
      <c r="C554" s="1247" t="s">
        <v>1493</v>
      </c>
      <c r="D554" s="1247"/>
      <c r="E554" s="1247"/>
      <c r="F554" s="1247"/>
      <c r="G554" s="1247"/>
      <c r="H554" s="525" t="s">
        <v>1244</v>
      </c>
      <c r="I554" s="535">
        <v>50.203299999999999</v>
      </c>
      <c r="J554" s="526"/>
      <c r="K554" s="569">
        <v>26.708155600000001</v>
      </c>
      <c r="L554" s="538">
        <v>41.38</v>
      </c>
      <c r="M554" s="539">
        <v>1.37</v>
      </c>
      <c r="N554" s="534">
        <v>56.69</v>
      </c>
      <c r="O554" s="526"/>
      <c r="P554" s="529">
        <v>1514.09</v>
      </c>
    </row>
    <row r="555" spans="1:16" x14ac:dyDescent="0.25">
      <c r="A555" s="544" t="s">
        <v>1239</v>
      </c>
      <c r="B555" s="545" t="s">
        <v>2027</v>
      </c>
      <c r="C555" s="1250" t="s">
        <v>2028</v>
      </c>
      <c r="D555" s="1250"/>
      <c r="E555" s="1250"/>
      <c r="F555" s="1250"/>
      <c r="G555" s="1250"/>
      <c r="H555" s="546" t="s">
        <v>1554</v>
      </c>
      <c r="I555" s="547">
        <v>115</v>
      </c>
      <c r="J555" s="548"/>
      <c r="K555" s="589">
        <v>61.18</v>
      </c>
      <c r="L555" s="550"/>
      <c r="M555" s="548"/>
      <c r="N555" s="550"/>
      <c r="O555" s="548"/>
      <c r="P555" s="551"/>
    </row>
    <row r="556" spans="1:16" x14ac:dyDescent="0.25">
      <c r="A556" s="552"/>
      <c r="B556" s="553"/>
      <c r="C556" s="1248" t="s">
        <v>1154</v>
      </c>
      <c r="D556" s="1248"/>
      <c r="E556" s="1248"/>
      <c r="F556" s="1248"/>
      <c r="G556" s="1248"/>
      <c r="H556" s="516"/>
      <c r="I556" s="517"/>
      <c r="J556" s="517"/>
      <c r="K556" s="517"/>
      <c r="L556" s="520"/>
      <c r="M556" s="517"/>
      <c r="N556" s="554"/>
      <c r="O556" s="517"/>
      <c r="P556" s="555">
        <v>5463.06</v>
      </c>
    </row>
    <row r="557" spans="1:16" x14ac:dyDescent="0.25">
      <c r="A557" s="540"/>
      <c r="B557" s="524"/>
      <c r="C557" s="1247" t="s">
        <v>1155</v>
      </c>
      <c r="D557" s="1247"/>
      <c r="E557" s="1247"/>
      <c r="F557" s="1247"/>
      <c r="G557" s="1247"/>
      <c r="H557" s="525"/>
      <c r="I557" s="526"/>
      <c r="J557" s="526"/>
      <c r="K557" s="526"/>
      <c r="L557" s="528"/>
      <c r="M557" s="526"/>
      <c r="N557" s="528"/>
      <c r="O557" s="526"/>
      <c r="P557" s="529">
        <v>3807.34</v>
      </c>
    </row>
    <row r="558" spans="1:16" x14ac:dyDescent="0.25">
      <c r="A558" s="540"/>
      <c r="B558" s="524" t="s">
        <v>1964</v>
      </c>
      <c r="C558" s="1247" t="s">
        <v>1965</v>
      </c>
      <c r="D558" s="1247"/>
      <c r="E558" s="1247"/>
      <c r="F558" s="1247"/>
      <c r="G558" s="1247"/>
      <c r="H558" s="525" t="s">
        <v>1158</v>
      </c>
      <c r="I558" s="543">
        <v>110</v>
      </c>
      <c r="J558" s="526"/>
      <c r="K558" s="543">
        <v>110</v>
      </c>
      <c r="L558" s="528"/>
      <c r="M558" s="526"/>
      <c r="N558" s="528"/>
      <c r="O558" s="526"/>
      <c r="P558" s="529">
        <v>4188.07</v>
      </c>
    </row>
    <row r="559" spans="1:16" x14ac:dyDescent="0.25">
      <c r="A559" s="540"/>
      <c r="B559" s="524" t="s">
        <v>1966</v>
      </c>
      <c r="C559" s="1247" t="s">
        <v>1967</v>
      </c>
      <c r="D559" s="1247"/>
      <c r="E559" s="1247"/>
      <c r="F559" s="1247"/>
      <c r="G559" s="1247"/>
      <c r="H559" s="525" t="s">
        <v>1158</v>
      </c>
      <c r="I559" s="543">
        <v>69</v>
      </c>
      <c r="J559" s="526"/>
      <c r="K559" s="543">
        <v>69</v>
      </c>
      <c r="L559" s="528"/>
      <c r="M559" s="526"/>
      <c r="N559" s="528"/>
      <c r="O559" s="526"/>
      <c r="P559" s="529">
        <v>2627.06</v>
      </c>
    </row>
    <row r="560" spans="1:16" x14ac:dyDescent="0.25">
      <c r="A560" s="556"/>
      <c r="B560" s="557"/>
      <c r="C560" s="1248" t="s">
        <v>1161</v>
      </c>
      <c r="D560" s="1248"/>
      <c r="E560" s="1248"/>
      <c r="F560" s="1248"/>
      <c r="G560" s="1248"/>
      <c r="H560" s="516"/>
      <c r="I560" s="517"/>
      <c r="J560" s="517"/>
      <c r="K560" s="517"/>
      <c r="L560" s="520"/>
      <c r="M560" s="517"/>
      <c r="N560" s="554">
        <v>23079.3</v>
      </c>
      <c r="O560" s="517"/>
      <c r="P560" s="555">
        <v>12278.19</v>
      </c>
    </row>
    <row r="561" spans="1:16" x14ac:dyDescent="0.25">
      <c r="A561" s="558"/>
      <c r="B561" s="559"/>
      <c r="C561" s="559"/>
      <c r="D561" s="559"/>
      <c r="E561" s="559"/>
      <c r="F561" s="559"/>
      <c r="G561" s="559"/>
      <c r="H561" s="560"/>
      <c r="I561" s="561"/>
      <c r="J561" s="561"/>
      <c r="K561" s="561"/>
      <c r="L561" s="562"/>
      <c r="M561" s="561"/>
      <c r="N561" s="562"/>
      <c r="O561" s="561"/>
      <c r="P561" s="563"/>
    </row>
    <row r="562" spans="1:16" x14ac:dyDescent="0.25">
      <c r="A562" s="514" t="s">
        <v>1434</v>
      </c>
      <c r="B562" s="515" t="s">
        <v>2029</v>
      </c>
      <c r="C562" s="1249" t="s">
        <v>2030</v>
      </c>
      <c r="D562" s="1249"/>
      <c r="E562" s="1249"/>
      <c r="F562" s="1249"/>
      <c r="G562" s="1249"/>
      <c r="H562" s="516" t="s">
        <v>1554</v>
      </c>
      <c r="I562" s="517">
        <v>61.18</v>
      </c>
      <c r="J562" s="518">
        <v>1</v>
      </c>
      <c r="K562" s="570">
        <v>61.18</v>
      </c>
      <c r="L562" s="593">
        <v>195.07</v>
      </c>
      <c r="M562" s="570">
        <v>2.0499999999999998</v>
      </c>
      <c r="N562" s="572">
        <v>399.89</v>
      </c>
      <c r="O562" s="517"/>
      <c r="P562" s="555">
        <v>24465.27</v>
      </c>
    </row>
    <row r="563" spans="1:16" x14ac:dyDescent="0.25">
      <c r="A563" s="556"/>
      <c r="B563" s="557"/>
      <c r="C563" s="1248" t="s">
        <v>1161</v>
      </c>
      <c r="D563" s="1248"/>
      <c r="E563" s="1248"/>
      <c r="F563" s="1248"/>
      <c r="G563" s="1248"/>
      <c r="H563" s="516"/>
      <c r="I563" s="517"/>
      <c r="J563" s="517"/>
      <c r="K563" s="517"/>
      <c r="L563" s="520"/>
      <c r="M563" s="517"/>
      <c r="N563" s="520"/>
      <c r="O563" s="517"/>
      <c r="P563" s="555">
        <v>24465.27</v>
      </c>
    </row>
    <row r="564" spans="1:16" x14ac:dyDescent="0.25">
      <c r="A564" s="558"/>
      <c r="B564" s="559"/>
      <c r="C564" s="559"/>
      <c r="D564" s="559"/>
      <c r="E564" s="559"/>
      <c r="F564" s="559"/>
      <c r="G564" s="559"/>
      <c r="H564" s="560"/>
      <c r="I564" s="561"/>
      <c r="J564" s="561"/>
      <c r="K564" s="561"/>
      <c r="L564" s="562"/>
      <c r="M564" s="561"/>
      <c r="N564" s="562"/>
      <c r="O564" s="561"/>
      <c r="P564" s="563"/>
    </row>
    <row r="565" spans="1:16" x14ac:dyDescent="0.25">
      <c r="A565" s="514" t="s">
        <v>1435</v>
      </c>
      <c r="B565" s="515" t="s">
        <v>2005</v>
      </c>
      <c r="C565" s="1249" t="s">
        <v>2006</v>
      </c>
      <c r="D565" s="1249"/>
      <c r="E565" s="1249"/>
      <c r="F565" s="1249"/>
      <c r="G565" s="1249"/>
      <c r="H565" s="516" t="s">
        <v>1232</v>
      </c>
      <c r="I565" s="517">
        <v>1.0526</v>
      </c>
      <c r="J565" s="518">
        <v>1</v>
      </c>
      <c r="K565" s="568">
        <v>1.0526</v>
      </c>
      <c r="L565" s="520"/>
      <c r="M565" s="517"/>
      <c r="N565" s="521"/>
      <c r="O565" s="517"/>
      <c r="P565" s="522"/>
    </row>
    <row r="566" spans="1:16" x14ac:dyDescent="0.25">
      <c r="A566" s="523"/>
      <c r="B566" s="524" t="s">
        <v>23</v>
      </c>
      <c r="C566" s="1247" t="s">
        <v>1203</v>
      </c>
      <c r="D566" s="1247"/>
      <c r="E566" s="1247"/>
      <c r="F566" s="1247"/>
      <c r="G566" s="1247"/>
      <c r="H566" s="525" t="s">
        <v>1148</v>
      </c>
      <c r="I566" s="526"/>
      <c r="J566" s="526"/>
      <c r="K566" s="574">
        <v>7.820818</v>
      </c>
      <c r="L566" s="528"/>
      <c r="M566" s="526"/>
      <c r="N566" s="528"/>
      <c r="O566" s="526"/>
      <c r="P566" s="529">
        <v>2772.64</v>
      </c>
    </row>
    <row r="567" spans="1:16" x14ac:dyDescent="0.25">
      <c r="A567" s="530"/>
      <c r="B567" s="524" t="s">
        <v>2007</v>
      </c>
      <c r="C567" s="1247" t="s">
        <v>2008</v>
      </c>
      <c r="D567" s="1247"/>
      <c r="E567" s="1247"/>
      <c r="F567" s="1247"/>
      <c r="G567" s="1247"/>
      <c r="H567" s="525" t="s">
        <v>1148</v>
      </c>
      <c r="I567" s="536">
        <v>7.43</v>
      </c>
      <c r="J567" s="526"/>
      <c r="K567" s="574">
        <v>7.820818</v>
      </c>
      <c r="L567" s="532"/>
      <c r="M567" s="533"/>
      <c r="N567" s="534">
        <v>354.52</v>
      </c>
      <c r="O567" s="526"/>
      <c r="P567" s="529">
        <v>2772.64</v>
      </c>
    </row>
    <row r="568" spans="1:16" x14ac:dyDescent="0.25">
      <c r="A568" s="523"/>
      <c r="B568" s="524" t="s">
        <v>28</v>
      </c>
      <c r="C568" s="1247" t="s">
        <v>132</v>
      </c>
      <c r="D568" s="1247"/>
      <c r="E568" s="1247"/>
      <c r="F568" s="1247"/>
      <c r="G568" s="1247"/>
      <c r="H568" s="525"/>
      <c r="I568" s="526"/>
      <c r="J568" s="526"/>
      <c r="K568" s="526"/>
      <c r="L568" s="528"/>
      <c r="M568" s="526"/>
      <c r="N568" s="528"/>
      <c r="O568" s="526"/>
      <c r="P568" s="573">
        <v>30.3</v>
      </c>
    </row>
    <row r="569" spans="1:16" x14ac:dyDescent="0.25">
      <c r="A569" s="523"/>
      <c r="B569" s="524"/>
      <c r="C569" s="1247" t="s">
        <v>1147</v>
      </c>
      <c r="D569" s="1247"/>
      <c r="E569" s="1247"/>
      <c r="F569" s="1247"/>
      <c r="G569" s="1247"/>
      <c r="H569" s="525" t="s">
        <v>1148</v>
      </c>
      <c r="I569" s="526"/>
      <c r="J569" s="526"/>
      <c r="K569" s="574">
        <v>2.1052000000000001E-2</v>
      </c>
      <c r="L569" s="528"/>
      <c r="M569" s="526"/>
      <c r="N569" s="528"/>
      <c r="O569" s="526"/>
      <c r="P569" s="573">
        <v>7.36</v>
      </c>
    </row>
    <row r="570" spans="1:16" x14ac:dyDescent="0.25">
      <c r="A570" s="530"/>
      <c r="B570" s="524" t="s">
        <v>2009</v>
      </c>
      <c r="C570" s="1247" t="s">
        <v>2010</v>
      </c>
      <c r="D570" s="1247"/>
      <c r="E570" s="1247"/>
      <c r="F570" s="1247"/>
      <c r="G570" s="1247"/>
      <c r="H570" s="525" t="s">
        <v>1151</v>
      </c>
      <c r="I570" s="536">
        <v>0.01</v>
      </c>
      <c r="J570" s="526"/>
      <c r="K570" s="574">
        <v>1.0526000000000001E-2</v>
      </c>
      <c r="L570" s="538">
        <v>6.62</v>
      </c>
      <c r="M570" s="575">
        <v>1.3</v>
      </c>
      <c r="N570" s="534">
        <v>8.61</v>
      </c>
      <c r="O570" s="526"/>
      <c r="P570" s="529">
        <v>0.09</v>
      </c>
    </row>
    <row r="571" spans="1:16" x14ac:dyDescent="0.25">
      <c r="A571" s="530"/>
      <c r="B571" s="524" t="s">
        <v>1287</v>
      </c>
      <c r="C571" s="1247" t="s">
        <v>1288</v>
      </c>
      <c r="D571" s="1247"/>
      <c r="E571" s="1247"/>
      <c r="F571" s="1247"/>
      <c r="G571" s="1247"/>
      <c r="H571" s="525" t="s">
        <v>1151</v>
      </c>
      <c r="I571" s="536">
        <v>0.01</v>
      </c>
      <c r="J571" s="526"/>
      <c r="K571" s="574">
        <v>1.0526000000000001E-2</v>
      </c>
      <c r="L571" s="532"/>
      <c r="M571" s="533"/>
      <c r="N571" s="534">
        <v>1610.79</v>
      </c>
      <c r="O571" s="526"/>
      <c r="P571" s="529">
        <v>16.96</v>
      </c>
    </row>
    <row r="572" spans="1:16" x14ac:dyDescent="0.25">
      <c r="A572" s="540"/>
      <c r="B572" s="524" t="s">
        <v>1191</v>
      </c>
      <c r="C572" s="1247" t="s">
        <v>1192</v>
      </c>
      <c r="D572" s="1247"/>
      <c r="E572" s="1247"/>
      <c r="F572" s="1247"/>
      <c r="G572" s="1247"/>
      <c r="H572" s="525" t="s">
        <v>1148</v>
      </c>
      <c r="I572" s="536">
        <v>0.01</v>
      </c>
      <c r="J572" s="526"/>
      <c r="K572" s="574">
        <v>1.0526000000000001E-2</v>
      </c>
      <c r="L572" s="528"/>
      <c r="M572" s="526"/>
      <c r="N572" s="541">
        <v>373.94</v>
      </c>
      <c r="O572" s="526"/>
      <c r="P572" s="573">
        <v>3.94</v>
      </c>
    </row>
    <row r="573" spans="1:16" x14ac:dyDescent="0.25">
      <c r="A573" s="530"/>
      <c r="B573" s="524" t="s">
        <v>1445</v>
      </c>
      <c r="C573" s="1247" t="s">
        <v>1446</v>
      </c>
      <c r="D573" s="1247"/>
      <c r="E573" s="1247"/>
      <c r="F573" s="1247"/>
      <c r="G573" s="1247"/>
      <c r="H573" s="525" t="s">
        <v>1151</v>
      </c>
      <c r="I573" s="536">
        <v>0.01</v>
      </c>
      <c r="J573" s="526"/>
      <c r="K573" s="574">
        <v>1.0526000000000001E-2</v>
      </c>
      <c r="L573" s="538">
        <v>477.92</v>
      </c>
      <c r="M573" s="539">
        <v>1.24</v>
      </c>
      <c r="N573" s="534">
        <v>592.62</v>
      </c>
      <c r="O573" s="526"/>
      <c r="P573" s="529">
        <v>6.24</v>
      </c>
    </row>
    <row r="574" spans="1:16" x14ac:dyDescent="0.25">
      <c r="A574" s="540"/>
      <c r="B574" s="524" t="s">
        <v>1208</v>
      </c>
      <c r="C574" s="1247" t="s">
        <v>1209</v>
      </c>
      <c r="D574" s="1247"/>
      <c r="E574" s="1247"/>
      <c r="F574" s="1247"/>
      <c r="G574" s="1247"/>
      <c r="H574" s="525" t="s">
        <v>1148</v>
      </c>
      <c r="I574" s="536">
        <v>0.01</v>
      </c>
      <c r="J574" s="526"/>
      <c r="K574" s="574">
        <v>1.0526000000000001E-2</v>
      </c>
      <c r="L574" s="528"/>
      <c r="M574" s="526"/>
      <c r="N574" s="541">
        <v>325.38</v>
      </c>
      <c r="O574" s="526"/>
      <c r="P574" s="573">
        <v>3.42</v>
      </c>
    </row>
    <row r="575" spans="1:16" x14ac:dyDescent="0.25">
      <c r="A575" s="530"/>
      <c r="B575" s="524" t="s">
        <v>2011</v>
      </c>
      <c r="C575" s="1247" t="s">
        <v>2012</v>
      </c>
      <c r="D575" s="1247"/>
      <c r="E575" s="1247"/>
      <c r="F575" s="1247"/>
      <c r="G575" s="1247"/>
      <c r="H575" s="525" t="s">
        <v>1151</v>
      </c>
      <c r="I575" s="536">
        <v>1.1200000000000001</v>
      </c>
      <c r="J575" s="526"/>
      <c r="K575" s="574">
        <v>1.178912</v>
      </c>
      <c r="L575" s="532"/>
      <c r="M575" s="533"/>
      <c r="N575" s="534">
        <v>5.95</v>
      </c>
      <c r="O575" s="526"/>
      <c r="P575" s="529">
        <v>7.01</v>
      </c>
    </row>
    <row r="576" spans="1:16" x14ac:dyDescent="0.25">
      <c r="A576" s="523"/>
      <c r="B576" s="524" t="s">
        <v>36</v>
      </c>
      <c r="C576" s="1247" t="s">
        <v>134</v>
      </c>
      <c r="D576" s="1247"/>
      <c r="E576" s="1247"/>
      <c r="F576" s="1247"/>
      <c r="G576" s="1247"/>
      <c r="H576" s="525"/>
      <c r="I576" s="526"/>
      <c r="J576" s="526"/>
      <c r="K576" s="526"/>
      <c r="L576" s="528"/>
      <c r="M576" s="526"/>
      <c r="N576" s="528"/>
      <c r="O576" s="526"/>
      <c r="P576" s="529">
        <v>1744.52</v>
      </c>
    </row>
    <row r="577" spans="1:16" x14ac:dyDescent="0.25">
      <c r="A577" s="530"/>
      <c r="B577" s="524" t="s">
        <v>2013</v>
      </c>
      <c r="C577" s="1247" t="s">
        <v>2014</v>
      </c>
      <c r="D577" s="1247"/>
      <c r="E577" s="1247"/>
      <c r="F577" s="1247"/>
      <c r="G577" s="1247"/>
      <c r="H577" s="525" t="s">
        <v>1164</v>
      </c>
      <c r="I577" s="535">
        <v>5.4999999999999997E-3</v>
      </c>
      <c r="J577" s="526"/>
      <c r="K577" s="569">
        <v>5.7892999999999998E-3</v>
      </c>
      <c r="L577" s="542">
        <v>25319.13</v>
      </c>
      <c r="M577" s="539">
        <v>1.49</v>
      </c>
      <c r="N577" s="534">
        <v>37725.5</v>
      </c>
      <c r="O577" s="526"/>
      <c r="P577" s="529">
        <v>218.4</v>
      </c>
    </row>
    <row r="578" spans="1:16" x14ac:dyDescent="0.25">
      <c r="A578" s="530"/>
      <c r="B578" s="524" t="s">
        <v>2015</v>
      </c>
      <c r="C578" s="1247" t="s">
        <v>2016</v>
      </c>
      <c r="D578" s="1247"/>
      <c r="E578" s="1247"/>
      <c r="F578" s="1247"/>
      <c r="G578" s="1247"/>
      <c r="H578" s="525" t="s">
        <v>1244</v>
      </c>
      <c r="I578" s="531">
        <v>16.5</v>
      </c>
      <c r="J578" s="526"/>
      <c r="K578" s="535">
        <v>17.367899999999999</v>
      </c>
      <c r="L578" s="538">
        <v>60.6</v>
      </c>
      <c r="M578" s="539">
        <v>1.45</v>
      </c>
      <c r="N578" s="534">
        <v>87.87</v>
      </c>
      <c r="O578" s="526"/>
      <c r="P578" s="529">
        <v>1526.12</v>
      </c>
    </row>
    <row r="579" spans="1:16" x14ac:dyDescent="0.25">
      <c r="A579" s="552"/>
      <c r="B579" s="553"/>
      <c r="C579" s="1248" t="s">
        <v>1154</v>
      </c>
      <c r="D579" s="1248"/>
      <c r="E579" s="1248"/>
      <c r="F579" s="1248"/>
      <c r="G579" s="1248"/>
      <c r="H579" s="516"/>
      <c r="I579" s="517"/>
      <c r="J579" s="517"/>
      <c r="K579" s="517"/>
      <c r="L579" s="520"/>
      <c r="M579" s="517"/>
      <c r="N579" s="554"/>
      <c r="O579" s="517"/>
      <c r="P579" s="555">
        <v>4554.82</v>
      </c>
    </row>
    <row r="580" spans="1:16" x14ac:dyDescent="0.25">
      <c r="A580" s="540"/>
      <c r="B580" s="524"/>
      <c r="C580" s="1247" t="s">
        <v>1155</v>
      </c>
      <c r="D580" s="1247"/>
      <c r="E580" s="1247"/>
      <c r="F580" s="1247"/>
      <c r="G580" s="1247"/>
      <c r="H580" s="525"/>
      <c r="I580" s="526"/>
      <c r="J580" s="526"/>
      <c r="K580" s="526"/>
      <c r="L580" s="528"/>
      <c r="M580" s="526"/>
      <c r="N580" s="528"/>
      <c r="O580" s="526"/>
      <c r="P580" s="529">
        <v>2780</v>
      </c>
    </row>
    <row r="581" spans="1:16" x14ac:dyDescent="0.25">
      <c r="A581" s="540"/>
      <c r="B581" s="524" t="s">
        <v>2017</v>
      </c>
      <c r="C581" s="1247" t="s">
        <v>2018</v>
      </c>
      <c r="D581" s="1247"/>
      <c r="E581" s="1247"/>
      <c r="F581" s="1247"/>
      <c r="G581" s="1247"/>
      <c r="H581" s="525" t="s">
        <v>1158</v>
      </c>
      <c r="I581" s="543">
        <v>94</v>
      </c>
      <c r="J581" s="526"/>
      <c r="K581" s="543">
        <v>94</v>
      </c>
      <c r="L581" s="528"/>
      <c r="M581" s="526"/>
      <c r="N581" s="528"/>
      <c r="O581" s="526"/>
      <c r="P581" s="529">
        <v>2613.1999999999998</v>
      </c>
    </row>
    <row r="582" spans="1:16" x14ac:dyDescent="0.25">
      <c r="A582" s="540"/>
      <c r="B582" s="524" t="s">
        <v>2019</v>
      </c>
      <c r="C582" s="1247" t="s">
        <v>2020</v>
      </c>
      <c r="D582" s="1247"/>
      <c r="E582" s="1247"/>
      <c r="F582" s="1247"/>
      <c r="G582" s="1247"/>
      <c r="H582" s="525" t="s">
        <v>1158</v>
      </c>
      <c r="I582" s="543">
        <v>51</v>
      </c>
      <c r="J582" s="526"/>
      <c r="K582" s="543">
        <v>51</v>
      </c>
      <c r="L582" s="528"/>
      <c r="M582" s="526"/>
      <c r="N582" s="528"/>
      <c r="O582" s="526"/>
      <c r="P582" s="529">
        <v>1417.8</v>
      </c>
    </row>
    <row r="583" spans="1:16" x14ac:dyDescent="0.25">
      <c r="A583" s="556"/>
      <c r="B583" s="557"/>
      <c r="C583" s="1248" t="s">
        <v>1161</v>
      </c>
      <c r="D583" s="1248"/>
      <c r="E583" s="1248"/>
      <c r="F583" s="1248"/>
      <c r="G583" s="1248"/>
      <c r="H583" s="516"/>
      <c r="I583" s="517"/>
      <c r="J583" s="517"/>
      <c r="K583" s="517"/>
      <c r="L583" s="520"/>
      <c r="M583" s="517"/>
      <c r="N583" s="554">
        <v>8156.77</v>
      </c>
      <c r="O583" s="517"/>
      <c r="P583" s="555">
        <v>8585.82</v>
      </c>
    </row>
    <row r="584" spans="1:16" x14ac:dyDescent="0.25">
      <c r="A584" s="558"/>
      <c r="B584" s="559"/>
      <c r="C584" s="559"/>
      <c r="D584" s="559"/>
      <c r="E584" s="559"/>
      <c r="F584" s="559"/>
      <c r="G584" s="559"/>
      <c r="H584" s="560"/>
      <c r="I584" s="561"/>
      <c r="J584" s="561"/>
      <c r="K584" s="561"/>
      <c r="L584" s="562"/>
      <c r="M584" s="561"/>
      <c r="N584" s="562"/>
      <c r="O584" s="561"/>
      <c r="P584" s="563"/>
    </row>
    <row r="585" spans="1:16" x14ac:dyDescent="0.25">
      <c r="A585" s="514" t="s">
        <v>1437</v>
      </c>
      <c r="B585" s="515" t="s">
        <v>2031</v>
      </c>
      <c r="C585" s="1249" t="s">
        <v>2032</v>
      </c>
      <c r="D585" s="1249"/>
      <c r="E585" s="1249"/>
      <c r="F585" s="1249"/>
      <c r="G585" s="1249"/>
      <c r="H585" s="516" t="s">
        <v>1232</v>
      </c>
      <c r="I585" s="517">
        <v>2.1040000000000001</v>
      </c>
      <c r="J585" s="518">
        <v>1</v>
      </c>
      <c r="K585" s="519">
        <v>2.1040000000000001</v>
      </c>
      <c r="L585" s="520"/>
      <c r="M585" s="517"/>
      <c r="N585" s="521"/>
      <c r="O585" s="517"/>
      <c r="P585" s="522"/>
    </row>
    <row r="586" spans="1:16" x14ac:dyDescent="0.25">
      <c r="A586" s="523"/>
      <c r="B586" s="524" t="s">
        <v>23</v>
      </c>
      <c r="C586" s="1247" t="s">
        <v>1203</v>
      </c>
      <c r="D586" s="1247"/>
      <c r="E586" s="1247"/>
      <c r="F586" s="1247"/>
      <c r="G586" s="1247"/>
      <c r="H586" s="525" t="s">
        <v>1148</v>
      </c>
      <c r="I586" s="526"/>
      <c r="J586" s="526"/>
      <c r="K586" s="537">
        <v>14.328239999999999</v>
      </c>
      <c r="L586" s="528"/>
      <c r="M586" s="526"/>
      <c r="N586" s="528"/>
      <c r="O586" s="526"/>
      <c r="P586" s="529">
        <v>4140.29</v>
      </c>
    </row>
    <row r="587" spans="1:16" x14ac:dyDescent="0.25">
      <c r="A587" s="530"/>
      <c r="B587" s="524" t="s">
        <v>1482</v>
      </c>
      <c r="C587" s="1247" t="s">
        <v>1483</v>
      </c>
      <c r="D587" s="1247"/>
      <c r="E587" s="1247"/>
      <c r="F587" s="1247"/>
      <c r="G587" s="1247"/>
      <c r="H587" s="525" t="s">
        <v>1148</v>
      </c>
      <c r="I587" s="536">
        <v>6.81</v>
      </c>
      <c r="J587" s="526"/>
      <c r="K587" s="537">
        <v>14.328239999999999</v>
      </c>
      <c r="L587" s="532"/>
      <c r="M587" s="533"/>
      <c r="N587" s="534">
        <v>288.95999999999998</v>
      </c>
      <c r="O587" s="526"/>
      <c r="P587" s="529">
        <v>4140.29</v>
      </c>
    </row>
    <row r="588" spans="1:16" x14ac:dyDescent="0.25">
      <c r="A588" s="523"/>
      <c r="B588" s="524" t="s">
        <v>28</v>
      </c>
      <c r="C588" s="1247" t="s">
        <v>132</v>
      </c>
      <c r="D588" s="1247"/>
      <c r="E588" s="1247"/>
      <c r="F588" s="1247"/>
      <c r="G588" s="1247"/>
      <c r="H588" s="525"/>
      <c r="I588" s="526"/>
      <c r="J588" s="526"/>
      <c r="K588" s="526"/>
      <c r="L588" s="528"/>
      <c r="M588" s="526"/>
      <c r="N588" s="528"/>
      <c r="O588" s="526"/>
      <c r="P588" s="573">
        <v>382.94</v>
      </c>
    </row>
    <row r="589" spans="1:16" x14ac:dyDescent="0.25">
      <c r="A589" s="523"/>
      <c r="B589" s="524"/>
      <c r="C589" s="1247" t="s">
        <v>1147</v>
      </c>
      <c r="D589" s="1247"/>
      <c r="E589" s="1247"/>
      <c r="F589" s="1247"/>
      <c r="G589" s="1247"/>
      <c r="H589" s="525" t="s">
        <v>1148</v>
      </c>
      <c r="I589" s="526"/>
      <c r="J589" s="526"/>
      <c r="K589" s="537">
        <v>0.33663999999999999</v>
      </c>
      <c r="L589" s="528"/>
      <c r="M589" s="526"/>
      <c r="N589" s="528"/>
      <c r="O589" s="526"/>
      <c r="P589" s="573">
        <v>125.98</v>
      </c>
    </row>
    <row r="590" spans="1:16" x14ac:dyDescent="0.25">
      <c r="A590" s="530"/>
      <c r="B590" s="524" t="s">
        <v>1443</v>
      </c>
      <c r="C590" s="1247" t="s">
        <v>1444</v>
      </c>
      <c r="D590" s="1247"/>
      <c r="E590" s="1247"/>
      <c r="F590" s="1247"/>
      <c r="G590" s="1247"/>
      <c r="H590" s="525" t="s">
        <v>1151</v>
      </c>
      <c r="I590" s="536">
        <v>7.0000000000000007E-2</v>
      </c>
      <c r="J590" s="526"/>
      <c r="K590" s="537">
        <v>0.14727999999999999</v>
      </c>
      <c r="L590" s="532"/>
      <c r="M590" s="533"/>
      <c r="N590" s="534">
        <v>1550.39</v>
      </c>
      <c r="O590" s="526"/>
      <c r="P590" s="529">
        <v>228.34</v>
      </c>
    </row>
    <row r="591" spans="1:16" x14ac:dyDescent="0.25">
      <c r="A591" s="540"/>
      <c r="B591" s="524" t="s">
        <v>1152</v>
      </c>
      <c r="C591" s="1247" t="s">
        <v>1153</v>
      </c>
      <c r="D591" s="1247"/>
      <c r="E591" s="1247"/>
      <c r="F591" s="1247"/>
      <c r="G591" s="1247"/>
      <c r="H591" s="525" t="s">
        <v>1148</v>
      </c>
      <c r="I591" s="536">
        <v>7.0000000000000007E-2</v>
      </c>
      <c r="J591" s="526"/>
      <c r="K591" s="537">
        <v>0.14727999999999999</v>
      </c>
      <c r="L591" s="528"/>
      <c r="M591" s="526"/>
      <c r="N591" s="541">
        <v>437.08</v>
      </c>
      <c r="O591" s="526"/>
      <c r="P591" s="573">
        <v>64.37</v>
      </c>
    </row>
    <row r="592" spans="1:16" x14ac:dyDescent="0.25">
      <c r="A592" s="530"/>
      <c r="B592" s="524" t="s">
        <v>1445</v>
      </c>
      <c r="C592" s="1247" t="s">
        <v>1446</v>
      </c>
      <c r="D592" s="1247"/>
      <c r="E592" s="1247"/>
      <c r="F592" s="1247"/>
      <c r="G592" s="1247"/>
      <c r="H592" s="525" t="s">
        <v>1151</v>
      </c>
      <c r="I592" s="536">
        <v>0.09</v>
      </c>
      <c r="J592" s="526"/>
      <c r="K592" s="537">
        <v>0.18936</v>
      </c>
      <c r="L592" s="538">
        <v>477.92</v>
      </c>
      <c r="M592" s="539">
        <v>1.24</v>
      </c>
      <c r="N592" s="534">
        <v>592.62</v>
      </c>
      <c r="O592" s="526"/>
      <c r="P592" s="529">
        <v>112.22</v>
      </c>
    </row>
    <row r="593" spans="1:16" x14ac:dyDescent="0.25">
      <c r="A593" s="540"/>
      <c r="B593" s="524" t="s">
        <v>1208</v>
      </c>
      <c r="C593" s="1247" t="s">
        <v>1209</v>
      </c>
      <c r="D593" s="1247"/>
      <c r="E593" s="1247"/>
      <c r="F593" s="1247"/>
      <c r="G593" s="1247"/>
      <c r="H593" s="525" t="s">
        <v>1148</v>
      </c>
      <c r="I593" s="536">
        <v>0.09</v>
      </c>
      <c r="J593" s="526"/>
      <c r="K593" s="537">
        <v>0.18936</v>
      </c>
      <c r="L593" s="528"/>
      <c r="M593" s="526"/>
      <c r="N593" s="541">
        <v>325.38</v>
      </c>
      <c r="O593" s="526"/>
      <c r="P593" s="573">
        <v>61.61</v>
      </c>
    </row>
    <row r="594" spans="1:16" x14ac:dyDescent="0.25">
      <c r="A594" s="530"/>
      <c r="B594" s="524" t="s">
        <v>2025</v>
      </c>
      <c r="C594" s="1247" t="s">
        <v>2026</v>
      </c>
      <c r="D594" s="1247"/>
      <c r="E594" s="1247"/>
      <c r="F594" s="1247"/>
      <c r="G594" s="1247"/>
      <c r="H594" s="525" t="s">
        <v>1151</v>
      </c>
      <c r="I594" s="536">
        <v>2.31</v>
      </c>
      <c r="J594" s="526"/>
      <c r="K594" s="537">
        <v>4.8602400000000001</v>
      </c>
      <c r="L594" s="538">
        <v>7.52</v>
      </c>
      <c r="M594" s="539">
        <v>1.1599999999999999</v>
      </c>
      <c r="N594" s="534">
        <v>8.7200000000000006</v>
      </c>
      <c r="O594" s="526"/>
      <c r="P594" s="529">
        <v>42.38</v>
      </c>
    </row>
    <row r="595" spans="1:16" x14ac:dyDescent="0.25">
      <c r="A595" s="523"/>
      <c r="B595" s="524" t="s">
        <v>36</v>
      </c>
      <c r="C595" s="1247" t="s">
        <v>134</v>
      </c>
      <c r="D595" s="1247"/>
      <c r="E595" s="1247"/>
      <c r="F595" s="1247"/>
      <c r="G595" s="1247"/>
      <c r="H595" s="525"/>
      <c r="I595" s="526"/>
      <c r="J595" s="526"/>
      <c r="K595" s="526"/>
      <c r="L595" s="528"/>
      <c r="M595" s="526"/>
      <c r="N595" s="528"/>
      <c r="O595" s="526"/>
      <c r="P595" s="529">
        <v>1453.33</v>
      </c>
    </row>
    <row r="596" spans="1:16" x14ac:dyDescent="0.25">
      <c r="A596" s="530"/>
      <c r="B596" s="524" t="s">
        <v>1492</v>
      </c>
      <c r="C596" s="1247" t="s">
        <v>1493</v>
      </c>
      <c r="D596" s="1247"/>
      <c r="E596" s="1247"/>
      <c r="F596" s="1247"/>
      <c r="G596" s="1247"/>
      <c r="H596" s="525" t="s">
        <v>1244</v>
      </c>
      <c r="I596" s="535">
        <v>12.1846</v>
      </c>
      <c r="J596" s="526"/>
      <c r="K596" s="569">
        <v>25.636398400000001</v>
      </c>
      <c r="L596" s="538">
        <v>41.38</v>
      </c>
      <c r="M596" s="539">
        <v>1.37</v>
      </c>
      <c r="N596" s="534">
        <v>56.69</v>
      </c>
      <c r="O596" s="526"/>
      <c r="P596" s="529">
        <v>1453.33</v>
      </c>
    </row>
    <row r="597" spans="1:16" x14ac:dyDescent="0.25">
      <c r="A597" s="544" t="s">
        <v>1239</v>
      </c>
      <c r="B597" s="545" t="s">
        <v>2027</v>
      </c>
      <c r="C597" s="1250" t="s">
        <v>2028</v>
      </c>
      <c r="D597" s="1250"/>
      <c r="E597" s="1250"/>
      <c r="F597" s="1250"/>
      <c r="G597" s="1250"/>
      <c r="H597" s="546" t="s">
        <v>1554</v>
      </c>
      <c r="I597" s="547">
        <v>115</v>
      </c>
      <c r="J597" s="548"/>
      <c r="K597" s="589">
        <v>241.96</v>
      </c>
      <c r="L597" s="550"/>
      <c r="M597" s="548"/>
      <c r="N597" s="550"/>
      <c r="O597" s="548"/>
      <c r="P597" s="551"/>
    </row>
    <row r="598" spans="1:16" x14ac:dyDescent="0.25">
      <c r="A598" s="552"/>
      <c r="B598" s="553"/>
      <c r="C598" s="1248" t="s">
        <v>1154</v>
      </c>
      <c r="D598" s="1248"/>
      <c r="E598" s="1248"/>
      <c r="F598" s="1248"/>
      <c r="G598" s="1248"/>
      <c r="H598" s="516"/>
      <c r="I598" s="517"/>
      <c r="J598" s="517"/>
      <c r="K598" s="517"/>
      <c r="L598" s="520"/>
      <c r="M598" s="517"/>
      <c r="N598" s="554"/>
      <c r="O598" s="517"/>
      <c r="P598" s="555">
        <v>6102.54</v>
      </c>
    </row>
    <row r="599" spans="1:16" x14ac:dyDescent="0.25">
      <c r="A599" s="540"/>
      <c r="B599" s="524"/>
      <c r="C599" s="1247" t="s">
        <v>1155</v>
      </c>
      <c r="D599" s="1247"/>
      <c r="E599" s="1247"/>
      <c r="F599" s="1247"/>
      <c r="G599" s="1247"/>
      <c r="H599" s="525"/>
      <c r="I599" s="526"/>
      <c r="J599" s="526"/>
      <c r="K599" s="526"/>
      <c r="L599" s="528"/>
      <c r="M599" s="526"/>
      <c r="N599" s="528"/>
      <c r="O599" s="526"/>
      <c r="P599" s="529">
        <v>4266.2700000000004</v>
      </c>
    </row>
    <row r="600" spans="1:16" x14ac:dyDescent="0.25">
      <c r="A600" s="540"/>
      <c r="B600" s="524" t="s">
        <v>1964</v>
      </c>
      <c r="C600" s="1247" t="s">
        <v>1965</v>
      </c>
      <c r="D600" s="1247"/>
      <c r="E600" s="1247"/>
      <c r="F600" s="1247"/>
      <c r="G600" s="1247"/>
      <c r="H600" s="525" t="s">
        <v>1158</v>
      </c>
      <c r="I600" s="543">
        <v>110</v>
      </c>
      <c r="J600" s="526"/>
      <c r="K600" s="543">
        <v>110</v>
      </c>
      <c r="L600" s="528"/>
      <c r="M600" s="526"/>
      <c r="N600" s="528"/>
      <c r="O600" s="526"/>
      <c r="P600" s="529">
        <v>4692.8999999999996</v>
      </c>
    </row>
    <row r="601" spans="1:16" x14ac:dyDescent="0.25">
      <c r="A601" s="540"/>
      <c r="B601" s="524" t="s">
        <v>1966</v>
      </c>
      <c r="C601" s="1247" t="s">
        <v>1967</v>
      </c>
      <c r="D601" s="1247"/>
      <c r="E601" s="1247"/>
      <c r="F601" s="1247"/>
      <c r="G601" s="1247"/>
      <c r="H601" s="525" t="s">
        <v>1158</v>
      </c>
      <c r="I601" s="543">
        <v>69</v>
      </c>
      <c r="J601" s="526"/>
      <c r="K601" s="543">
        <v>69</v>
      </c>
      <c r="L601" s="528"/>
      <c r="M601" s="526"/>
      <c r="N601" s="528"/>
      <c r="O601" s="526"/>
      <c r="P601" s="529">
        <v>2943.73</v>
      </c>
    </row>
    <row r="602" spans="1:16" x14ac:dyDescent="0.25">
      <c r="A602" s="556"/>
      <c r="B602" s="557"/>
      <c r="C602" s="1248" t="s">
        <v>1161</v>
      </c>
      <c r="D602" s="1248"/>
      <c r="E602" s="1248"/>
      <c r="F602" s="1248"/>
      <c r="G602" s="1248"/>
      <c r="H602" s="516"/>
      <c r="I602" s="517"/>
      <c r="J602" s="517"/>
      <c r="K602" s="517"/>
      <c r="L602" s="520"/>
      <c r="M602" s="517"/>
      <c r="N602" s="554">
        <v>6530.02</v>
      </c>
      <c r="O602" s="517"/>
      <c r="P602" s="555">
        <v>13739.17</v>
      </c>
    </row>
    <row r="603" spans="1:16" x14ac:dyDescent="0.25">
      <c r="A603" s="558"/>
      <c r="B603" s="559"/>
      <c r="C603" s="559"/>
      <c r="D603" s="559"/>
      <c r="E603" s="559"/>
      <c r="F603" s="559"/>
      <c r="G603" s="559"/>
      <c r="H603" s="560"/>
      <c r="I603" s="561"/>
      <c r="J603" s="561"/>
      <c r="K603" s="561"/>
      <c r="L603" s="562"/>
      <c r="M603" s="561"/>
      <c r="N603" s="562"/>
      <c r="O603" s="561"/>
      <c r="P603" s="563"/>
    </row>
    <row r="604" spans="1:16" x14ac:dyDescent="0.25">
      <c r="A604" s="514" t="s">
        <v>1457</v>
      </c>
      <c r="B604" s="515" t="s">
        <v>2029</v>
      </c>
      <c r="C604" s="1249" t="s">
        <v>2030</v>
      </c>
      <c r="D604" s="1249"/>
      <c r="E604" s="1249"/>
      <c r="F604" s="1249"/>
      <c r="G604" s="1249"/>
      <c r="H604" s="516" t="s">
        <v>1554</v>
      </c>
      <c r="I604" s="517">
        <v>241.96</v>
      </c>
      <c r="J604" s="518">
        <v>1</v>
      </c>
      <c r="K604" s="570">
        <v>241.96</v>
      </c>
      <c r="L604" s="593">
        <v>195.07</v>
      </c>
      <c r="M604" s="570">
        <v>2.0499999999999998</v>
      </c>
      <c r="N604" s="572">
        <v>399.89</v>
      </c>
      <c r="O604" s="517"/>
      <c r="P604" s="555">
        <v>96757.38</v>
      </c>
    </row>
    <row r="605" spans="1:16" x14ac:dyDescent="0.25">
      <c r="A605" s="556"/>
      <c r="B605" s="557"/>
      <c r="C605" s="1248" t="s">
        <v>1161</v>
      </c>
      <c r="D605" s="1248"/>
      <c r="E605" s="1248"/>
      <c r="F605" s="1248"/>
      <c r="G605" s="1248"/>
      <c r="H605" s="516"/>
      <c r="I605" s="517"/>
      <c r="J605" s="517"/>
      <c r="K605" s="517"/>
      <c r="L605" s="520"/>
      <c r="M605" s="517"/>
      <c r="N605" s="520"/>
      <c r="O605" s="517"/>
      <c r="P605" s="555">
        <v>96757.38</v>
      </c>
    </row>
    <row r="606" spans="1:16" x14ac:dyDescent="0.25">
      <c r="A606" s="558"/>
      <c r="B606" s="559"/>
      <c r="C606" s="559"/>
      <c r="D606" s="559"/>
      <c r="E606" s="559"/>
      <c r="F606" s="559"/>
      <c r="G606" s="559"/>
      <c r="H606" s="560"/>
      <c r="I606" s="561"/>
      <c r="J606" s="561"/>
      <c r="K606" s="561"/>
      <c r="L606" s="562"/>
      <c r="M606" s="561"/>
      <c r="N606" s="562"/>
      <c r="O606" s="561"/>
      <c r="P606" s="563"/>
    </row>
    <row r="607" spans="1:16" x14ac:dyDescent="0.25">
      <c r="A607" s="514" t="s">
        <v>1478</v>
      </c>
      <c r="B607" s="515" t="s">
        <v>2095</v>
      </c>
      <c r="C607" s="1249" t="s">
        <v>2096</v>
      </c>
      <c r="D607" s="1249"/>
      <c r="E607" s="1249"/>
      <c r="F607" s="1249"/>
      <c r="G607" s="1249"/>
      <c r="H607" s="516" t="s">
        <v>1390</v>
      </c>
      <c r="I607" s="517">
        <v>0.25855</v>
      </c>
      <c r="J607" s="518">
        <v>1</v>
      </c>
      <c r="K607" s="590">
        <v>0.25855</v>
      </c>
      <c r="L607" s="520"/>
      <c r="M607" s="517"/>
      <c r="N607" s="521"/>
      <c r="O607" s="517"/>
      <c r="P607" s="522"/>
    </row>
    <row r="608" spans="1:16" x14ac:dyDescent="0.25">
      <c r="A608" s="523"/>
      <c r="B608" s="524" t="s">
        <v>23</v>
      </c>
      <c r="C608" s="1247" t="s">
        <v>1203</v>
      </c>
      <c r="D608" s="1247"/>
      <c r="E608" s="1247"/>
      <c r="F608" s="1247"/>
      <c r="G608" s="1247"/>
      <c r="H608" s="525" t="s">
        <v>1148</v>
      </c>
      <c r="I608" s="526"/>
      <c r="J608" s="526"/>
      <c r="K608" s="536">
        <v>361.97</v>
      </c>
      <c r="L608" s="528"/>
      <c r="M608" s="526"/>
      <c r="N608" s="528"/>
      <c r="O608" s="526"/>
      <c r="P608" s="529">
        <v>107229.99</v>
      </c>
    </row>
    <row r="609" spans="1:16" x14ac:dyDescent="0.25">
      <c r="A609" s="530"/>
      <c r="B609" s="524" t="s">
        <v>1933</v>
      </c>
      <c r="C609" s="1247" t="s">
        <v>1934</v>
      </c>
      <c r="D609" s="1247"/>
      <c r="E609" s="1247"/>
      <c r="F609" s="1247"/>
      <c r="G609" s="1247"/>
      <c r="H609" s="525" t="s">
        <v>1148</v>
      </c>
      <c r="I609" s="543">
        <v>1400</v>
      </c>
      <c r="J609" s="526"/>
      <c r="K609" s="536">
        <v>361.97</v>
      </c>
      <c r="L609" s="532"/>
      <c r="M609" s="533"/>
      <c r="N609" s="534">
        <v>296.24</v>
      </c>
      <c r="O609" s="526"/>
      <c r="P609" s="529">
        <v>107229.99</v>
      </c>
    </row>
    <row r="610" spans="1:16" x14ac:dyDescent="0.25">
      <c r="A610" s="523"/>
      <c r="B610" s="524" t="s">
        <v>28</v>
      </c>
      <c r="C610" s="1247" t="s">
        <v>132</v>
      </c>
      <c r="D610" s="1247"/>
      <c r="E610" s="1247"/>
      <c r="F610" s="1247"/>
      <c r="G610" s="1247"/>
      <c r="H610" s="525"/>
      <c r="I610" s="526"/>
      <c r="J610" s="526"/>
      <c r="K610" s="526"/>
      <c r="L610" s="528"/>
      <c r="M610" s="526"/>
      <c r="N610" s="528"/>
      <c r="O610" s="526"/>
      <c r="P610" s="529">
        <v>27141.34</v>
      </c>
    </row>
    <row r="611" spans="1:16" x14ac:dyDescent="0.25">
      <c r="A611" s="523"/>
      <c r="B611" s="524"/>
      <c r="C611" s="1247" t="s">
        <v>1147</v>
      </c>
      <c r="D611" s="1247"/>
      <c r="E611" s="1247"/>
      <c r="F611" s="1247"/>
      <c r="G611" s="1247"/>
      <c r="H611" s="525" t="s">
        <v>1148</v>
      </c>
      <c r="I611" s="526"/>
      <c r="J611" s="526"/>
      <c r="K611" s="569">
        <v>27.036573499999999</v>
      </c>
      <c r="L611" s="528"/>
      <c r="M611" s="526"/>
      <c r="N611" s="528"/>
      <c r="O611" s="526"/>
      <c r="P611" s="529">
        <v>11760.21</v>
      </c>
    </row>
    <row r="612" spans="1:16" x14ac:dyDescent="0.25">
      <c r="A612" s="530"/>
      <c r="B612" s="524" t="s">
        <v>1991</v>
      </c>
      <c r="C612" s="1247" t="s">
        <v>1992</v>
      </c>
      <c r="D612" s="1247"/>
      <c r="E612" s="1247"/>
      <c r="F612" s="1247"/>
      <c r="G612" s="1247"/>
      <c r="H612" s="525" t="s">
        <v>1151</v>
      </c>
      <c r="I612" s="536">
        <v>101.27</v>
      </c>
      <c r="J612" s="526"/>
      <c r="K612" s="569">
        <v>26.183358500000001</v>
      </c>
      <c r="L612" s="532"/>
      <c r="M612" s="533"/>
      <c r="N612" s="534">
        <v>913.67</v>
      </c>
      <c r="O612" s="526"/>
      <c r="P612" s="529">
        <v>23922.95</v>
      </c>
    </row>
    <row r="613" spans="1:16" x14ac:dyDescent="0.25">
      <c r="A613" s="540"/>
      <c r="B613" s="524" t="s">
        <v>1152</v>
      </c>
      <c r="C613" s="1247" t="s">
        <v>1153</v>
      </c>
      <c r="D613" s="1247"/>
      <c r="E613" s="1247"/>
      <c r="F613" s="1247"/>
      <c r="G613" s="1247"/>
      <c r="H613" s="525" t="s">
        <v>1148</v>
      </c>
      <c r="I613" s="536">
        <v>101.27</v>
      </c>
      <c r="J613" s="526"/>
      <c r="K613" s="569">
        <v>26.183358500000001</v>
      </c>
      <c r="L613" s="528"/>
      <c r="M613" s="526"/>
      <c r="N613" s="541">
        <v>437.08</v>
      </c>
      <c r="O613" s="526"/>
      <c r="P613" s="529">
        <v>11444.22</v>
      </c>
    </row>
    <row r="614" spans="1:16" x14ac:dyDescent="0.25">
      <c r="A614" s="530"/>
      <c r="B614" s="524" t="s">
        <v>1443</v>
      </c>
      <c r="C614" s="1247" t="s">
        <v>1444</v>
      </c>
      <c r="D614" s="1247"/>
      <c r="E614" s="1247"/>
      <c r="F614" s="1247"/>
      <c r="G614" s="1247"/>
      <c r="H614" s="525" t="s">
        <v>1151</v>
      </c>
      <c r="I614" s="536">
        <v>1.22</v>
      </c>
      <c r="J614" s="526"/>
      <c r="K614" s="574">
        <v>0.31543100000000002</v>
      </c>
      <c r="L614" s="532"/>
      <c r="M614" s="533"/>
      <c r="N614" s="534">
        <v>1550.39</v>
      </c>
      <c r="O614" s="526"/>
      <c r="P614" s="529">
        <v>489.04</v>
      </c>
    </row>
    <row r="615" spans="1:16" x14ac:dyDescent="0.25">
      <c r="A615" s="540"/>
      <c r="B615" s="524" t="s">
        <v>1152</v>
      </c>
      <c r="C615" s="1247" t="s">
        <v>1153</v>
      </c>
      <c r="D615" s="1247"/>
      <c r="E615" s="1247"/>
      <c r="F615" s="1247"/>
      <c r="G615" s="1247"/>
      <c r="H615" s="525" t="s">
        <v>1148</v>
      </c>
      <c r="I615" s="536">
        <v>1.22</v>
      </c>
      <c r="J615" s="526"/>
      <c r="K615" s="574">
        <v>0.31543100000000002</v>
      </c>
      <c r="L615" s="528"/>
      <c r="M615" s="526"/>
      <c r="N615" s="541">
        <v>437.08</v>
      </c>
      <c r="O615" s="526"/>
      <c r="P615" s="573">
        <v>137.87</v>
      </c>
    </row>
    <row r="616" spans="1:16" x14ac:dyDescent="0.25">
      <c r="A616" s="530"/>
      <c r="B616" s="524" t="s">
        <v>1287</v>
      </c>
      <c r="C616" s="1247" t="s">
        <v>1288</v>
      </c>
      <c r="D616" s="1247"/>
      <c r="E616" s="1247"/>
      <c r="F616" s="1247"/>
      <c r="G616" s="1247"/>
      <c r="H616" s="525" t="s">
        <v>1151</v>
      </c>
      <c r="I616" s="536">
        <v>0.25</v>
      </c>
      <c r="J616" s="526"/>
      <c r="K616" s="569">
        <v>6.4637500000000001E-2</v>
      </c>
      <c r="L616" s="532"/>
      <c r="M616" s="533"/>
      <c r="N616" s="534">
        <v>1610.79</v>
      </c>
      <c r="O616" s="526"/>
      <c r="P616" s="529">
        <v>104.12</v>
      </c>
    </row>
    <row r="617" spans="1:16" x14ac:dyDescent="0.25">
      <c r="A617" s="540"/>
      <c r="B617" s="524" t="s">
        <v>1191</v>
      </c>
      <c r="C617" s="1247" t="s">
        <v>1192</v>
      </c>
      <c r="D617" s="1247"/>
      <c r="E617" s="1247"/>
      <c r="F617" s="1247"/>
      <c r="G617" s="1247"/>
      <c r="H617" s="525" t="s">
        <v>1148</v>
      </c>
      <c r="I617" s="536">
        <v>0.25</v>
      </c>
      <c r="J617" s="526"/>
      <c r="K617" s="569">
        <v>6.4637500000000001E-2</v>
      </c>
      <c r="L617" s="528"/>
      <c r="M617" s="526"/>
      <c r="N617" s="541">
        <v>373.94</v>
      </c>
      <c r="O617" s="526"/>
      <c r="P617" s="573">
        <v>24.17</v>
      </c>
    </row>
    <row r="618" spans="1:16" x14ac:dyDescent="0.25">
      <c r="A618" s="530"/>
      <c r="B618" s="524" t="s">
        <v>2035</v>
      </c>
      <c r="C618" s="1247" t="s">
        <v>2036</v>
      </c>
      <c r="D618" s="1247"/>
      <c r="E618" s="1247"/>
      <c r="F618" s="1247"/>
      <c r="G618" s="1247"/>
      <c r="H618" s="525" t="s">
        <v>1151</v>
      </c>
      <c r="I618" s="543">
        <v>70</v>
      </c>
      <c r="J618" s="526"/>
      <c r="K618" s="535">
        <v>18.098500000000001</v>
      </c>
      <c r="L618" s="538">
        <v>10.37</v>
      </c>
      <c r="M618" s="539">
        <v>1.19</v>
      </c>
      <c r="N618" s="534">
        <v>12.34</v>
      </c>
      <c r="O618" s="526"/>
      <c r="P618" s="529">
        <v>223.34</v>
      </c>
    </row>
    <row r="619" spans="1:16" x14ac:dyDescent="0.25">
      <c r="A619" s="530"/>
      <c r="B619" s="524" t="s">
        <v>1445</v>
      </c>
      <c r="C619" s="1247" t="s">
        <v>1446</v>
      </c>
      <c r="D619" s="1247"/>
      <c r="E619" s="1247"/>
      <c r="F619" s="1247"/>
      <c r="G619" s="1247"/>
      <c r="H619" s="525" t="s">
        <v>1151</v>
      </c>
      <c r="I619" s="536">
        <v>1.83</v>
      </c>
      <c r="J619" s="526"/>
      <c r="K619" s="569">
        <v>0.47314650000000003</v>
      </c>
      <c r="L619" s="538">
        <v>477.92</v>
      </c>
      <c r="M619" s="539">
        <v>1.24</v>
      </c>
      <c r="N619" s="534">
        <v>592.62</v>
      </c>
      <c r="O619" s="526"/>
      <c r="P619" s="529">
        <v>280.39999999999998</v>
      </c>
    </row>
    <row r="620" spans="1:16" x14ac:dyDescent="0.25">
      <c r="A620" s="540"/>
      <c r="B620" s="524" t="s">
        <v>1208</v>
      </c>
      <c r="C620" s="1247" t="s">
        <v>1209</v>
      </c>
      <c r="D620" s="1247"/>
      <c r="E620" s="1247"/>
      <c r="F620" s="1247"/>
      <c r="G620" s="1247"/>
      <c r="H620" s="525" t="s">
        <v>1148</v>
      </c>
      <c r="I620" s="536">
        <v>1.83</v>
      </c>
      <c r="J620" s="526"/>
      <c r="K620" s="569">
        <v>0.47314650000000003</v>
      </c>
      <c r="L620" s="528"/>
      <c r="M620" s="526"/>
      <c r="N620" s="541">
        <v>325.38</v>
      </c>
      <c r="O620" s="526"/>
      <c r="P620" s="573">
        <v>153.94999999999999</v>
      </c>
    </row>
    <row r="621" spans="1:16" x14ac:dyDescent="0.25">
      <c r="A621" s="530"/>
      <c r="B621" s="524" t="s">
        <v>2037</v>
      </c>
      <c r="C621" s="1247" t="s">
        <v>2038</v>
      </c>
      <c r="D621" s="1247"/>
      <c r="E621" s="1247"/>
      <c r="F621" s="1247"/>
      <c r="G621" s="1247"/>
      <c r="H621" s="525" t="s">
        <v>1151</v>
      </c>
      <c r="I621" s="543">
        <v>287</v>
      </c>
      <c r="J621" s="526"/>
      <c r="K621" s="537">
        <v>74.203850000000003</v>
      </c>
      <c r="L621" s="532"/>
      <c r="M621" s="533"/>
      <c r="N621" s="534">
        <v>28.59</v>
      </c>
      <c r="O621" s="526"/>
      <c r="P621" s="529">
        <v>2121.4899999999998</v>
      </c>
    </row>
    <row r="622" spans="1:16" x14ac:dyDescent="0.25">
      <c r="A622" s="523"/>
      <c r="B622" s="524" t="s">
        <v>36</v>
      </c>
      <c r="C622" s="1247" t="s">
        <v>134</v>
      </c>
      <c r="D622" s="1247"/>
      <c r="E622" s="1247"/>
      <c r="F622" s="1247"/>
      <c r="G622" s="1247"/>
      <c r="H622" s="525"/>
      <c r="I622" s="526"/>
      <c r="J622" s="526"/>
      <c r="K622" s="526"/>
      <c r="L622" s="528"/>
      <c r="M622" s="526"/>
      <c r="N622" s="528"/>
      <c r="O622" s="526"/>
      <c r="P622" s="529">
        <v>38412.04</v>
      </c>
    </row>
    <row r="623" spans="1:16" x14ac:dyDescent="0.25">
      <c r="A623" s="530"/>
      <c r="B623" s="524" t="s">
        <v>1210</v>
      </c>
      <c r="C623" s="1247" t="s">
        <v>1211</v>
      </c>
      <c r="D623" s="1247"/>
      <c r="E623" s="1247"/>
      <c r="F623" s="1247"/>
      <c r="G623" s="1247"/>
      <c r="H623" s="525" t="s">
        <v>1212</v>
      </c>
      <c r="I623" s="527">
        <v>0.309</v>
      </c>
      <c r="J623" s="526"/>
      <c r="K623" s="574">
        <v>7.9892000000000005E-2</v>
      </c>
      <c r="L623" s="538">
        <v>35.71</v>
      </c>
      <c r="M623" s="539">
        <v>0.28000000000000003</v>
      </c>
      <c r="N623" s="534">
        <v>10</v>
      </c>
      <c r="O623" s="526"/>
      <c r="P623" s="529">
        <v>0.8</v>
      </c>
    </row>
    <row r="624" spans="1:16" x14ac:dyDescent="0.25">
      <c r="A624" s="530"/>
      <c r="B624" s="524" t="s">
        <v>2039</v>
      </c>
      <c r="C624" s="1247" t="s">
        <v>2040</v>
      </c>
      <c r="D624" s="1247"/>
      <c r="E624" s="1247"/>
      <c r="F624" s="1247"/>
      <c r="G624" s="1247"/>
      <c r="H624" s="525" t="s">
        <v>1244</v>
      </c>
      <c r="I624" s="543">
        <v>410</v>
      </c>
      <c r="J624" s="526"/>
      <c r="K624" s="535">
        <v>106.0055</v>
      </c>
      <c r="L624" s="538">
        <v>155.63</v>
      </c>
      <c r="M624" s="539">
        <v>1.05</v>
      </c>
      <c r="N624" s="534">
        <v>163.41</v>
      </c>
      <c r="O624" s="526"/>
      <c r="P624" s="529">
        <v>17322.36</v>
      </c>
    </row>
    <row r="625" spans="1:16" x14ac:dyDescent="0.25">
      <c r="A625" s="530"/>
      <c r="B625" s="524" t="s">
        <v>1499</v>
      </c>
      <c r="C625" s="1247" t="s">
        <v>1500</v>
      </c>
      <c r="D625" s="1247"/>
      <c r="E625" s="1247"/>
      <c r="F625" s="1247"/>
      <c r="G625" s="1247"/>
      <c r="H625" s="525" t="s">
        <v>1244</v>
      </c>
      <c r="I625" s="543">
        <v>180</v>
      </c>
      <c r="J625" s="526"/>
      <c r="K625" s="527">
        <v>46.539000000000001</v>
      </c>
      <c r="L625" s="538">
        <v>174.93</v>
      </c>
      <c r="M625" s="575">
        <v>1.2</v>
      </c>
      <c r="N625" s="534">
        <v>209.92</v>
      </c>
      <c r="O625" s="526"/>
      <c r="P625" s="529">
        <v>9769.4699999999993</v>
      </c>
    </row>
    <row r="626" spans="1:16" x14ac:dyDescent="0.25">
      <c r="A626" s="530"/>
      <c r="B626" s="524" t="s">
        <v>1447</v>
      </c>
      <c r="C626" s="1247" t="s">
        <v>1448</v>
      </c>
      <c r="D626" s="1247"/>
      <c r="E626" s="1247"/>
      <c r="F626" s="1247"/>
      <c r="G626" s="1247"/>
      <c r="H626" s="525" t="s">
        <v>1164</v>
      </c>
      <c r="I626" s="527">
        <v>0.128</v>
      </c>
      <c r="J626" s="526"/>
      <c r="K626" s="569">
        <v>3.3094400000000003E-2</v>
      </c>
      <c r="L626" s="542">
        <v>70296.2</v>
      </c>
      <c r="M626" s="539">
        <v>1.31</v>
      </c>
      <c r="N626" s="534">
        <v>92088.02</v>
      </c>
      <c r="O626" s="526"/>
      <c r="P626" s="529">
        <v>3047.6</v>
      </c>
    </row>
    <row r="627" spans="1:16" x14ac:dyDescent="0.25">
      <c r="A627" s="530"/>
      <c r="B627" s="524" t="s">
        <v>2041</v>
      </c>
      <c r="C627" s="1247" t="s">
        <v>2042</v>
      </c>
      <c r="D627" s="1247"/>
      <c r="E627" s="1247"/>
      <c r="F627" s="1247"/>
      <c r="G627" s="1247"/>
      <c r="H627" s="525" t="s">
        <v>1164</v>
      </c>
      <c r="I627" s="527">
        <v>0.10299999999999999</v>
      </c>
      <c r="J627" s="526"/>
      <c r="K627" s="569">
        <v>2.66307E-2</v>
      </c>
      <c r="L627" s="542">
        <v>5275.05</v>
      </c>
      <c r="M627" s="539">
        <v>1.27</v>
      </c>
      <c r="N627" s="534">
        <v>6699.31</v>
      </c>
      <c r="O627" s="526"/>
      <c r="P627" s="529">
        <v>178.41</v>
      </c>
    </row>
    <row r="628" spans="1:16" x14ac:dyDescent="0.25">
      <c r="A628" s="530"/>
      <c r="B628" s="524" t="s">
        <v>2097</v>
      </c>
      <c r="C628" s="1247" t="s">
        <v>2098</v>
      </c>
      <c r="D628" s="1247"/>
      <c r="E628" s="1247"/>
      <c r="F628" s="1247"/>
      <c r="G628" s="1247"/>
      <c r="H628" s="525" t="s">
        <v>1212</v>
      </c>
      <c r="I628" s="536">
        <v>0.27</v>
      </c>
      <c r="J628" s="526"/>
      <c r="K628" s="569">
        <v>6.9808499999999996E-2</v>
      </c>
      <c r="L628" s="542">
        <v>16496.03</v>
      </c>
      <c r="M628" s="539">
        <v>1.01</v>
      </c>
      <c r="N628" s="534">
        <v>16660.990000000002</v>
      </c>
      <c r="O628" s="526"/>
      <c r="P628" s="529">
        <v>1163.08</v>
      </c>
    </row>
    <row r="629" spans="1:16" x14ac:dyDescent="0.25">
      <c r="A629" s="530"/>
      <c r="B629" s="524" t="s">
        <v>2043</v>
      </c>
      <c r="C629" s="1247" t="s">
        <v>2044</v>
      </c>
      <c r="D629" s="1247"/>
      <c r="E629" s="1247"/>
      <c r="F629" s="1247"/>
      <c r="G629" s="1247"/>
      <c r="H629" s="525" t="s">
        <v>1212</v>
      </c>
      <c r="I629" s="531">
        <v>3.1</v>
      </c>
      <c r="J629" s="526"/>
      <c r="K629" s="574">
        <v>0.80150500000000002</v>
      </c>
      <c r="L629" s="542">
        <v>5764.42</v>
      </c>
      <c r="M629" s="575">
        <v>1.5</v>
      </c>
      <c r="N629" s="534">
        <v>8646.6299999999992</v>
      </c>
      <c r="O629" s="526"/>
      <c r="P629" s="529">
        <v>6930.32</v>
      </c>
    </row>
    <row r="630" spans="1:16" x14ac:dyDescent="0.25">
      <c r="A630" s="544" t="s">
        <v>1239</v>
      </c>
      <c r="B630" s="545" t="s">
        <v>1997</v>
      </c>
      <c r="C630" s="1250" t="s">
        <v>1998</v>
      </c>
      <c r="D630" s="1250"/>
      <c r="E630" s="1250"/>
      <c r="F630" s="1250"/>
      <c r="G630" s="1250"/>
      <c r="H630" s="546" t="s">
        <v>1212</v>
      </c>
      <c r="I630" s="566">
        <v>101.5</v>
      </c>
      <c r="J630" s="548"/>
      <c r="K630" s="592">
        <v>26.242825</v>
      </c>
      <c r="L630" s="550"/>
      <c r="M630" s="548"/>
      <c r="N630" s="550"/>
      <c r="O630" s="548"/>
      <c r="P630" s="551"/>
    </row>
    <row r="631" spans="1:16" x14ac:dyDescent="0.25">
      <c r="A631" s="544" t="s">
        <v>1239</v>
      </c>
      <c r="B631" s="545" t="s">
        <v>2045</v>
      </c>
      <c r="C631" s="1250" t="s">
        <v>2046</v>
      </c>
      <c r="D631" s="1250"/>
      <c r="E631" s="1250"/>
      <c r="F631" s="1250"/>
      <c r="G631" s="1250"/>
      <c r="H631" s="546" t="s">
        <v>1164</v>
      </c>
      <c r="I631" s="566">
        <v>20.399999999999999</v>
      </c>
      <c r="J631" s="548"/>
      <c r="K631" s="591">
        <v>5.2744200000000001</v>
      </c>
      <c r="L631" s="550"/>
      <c r="M631" s="548"/>
      <c r="N631" s="550"/>
      <c r="O631" s="548"/>
      <c r="P631" s="551"/>
    </row>
    <row r="632" spans="1:16" x14ac:dyDescent="0.25">
      <c r="A632" s="544" t="s">
        <v>1239</v>
      </c>
      <c r="B632" s="545" t="s">
        <v>2047</v>
      </c>
      <c r="C632" s="1250" t="s">
        <v>2048</v>
      </c>
      <c r="D632" s="1250"/>
      <c r="E632" s="1250"/>
      <c r="F632" s="1250"/>
      <c r="G632" s="1250"/>
      <c r="H632" s="546" t="s">
        <v>1554</v>
      </c>
      <c r="I632" s="547">
        <v>147</v>
      </c>
      <c r="J632" s="548"/>
      <c r="K632" s="591">
        <v>38.00685</v>
      </c>
      <c r="L632" s="550"/>
      <c r="M632" s="548"/>
      <c r="N632" s="550"/>
      <c r="O632" s="548"/>
      <c r="P632" s="551"/>
    </row>
    <row r="633" spans="1:16" x14ac:dyDescent="0.25">
      <c r="A633" s="552"/>
      <c r="B633" s="553"/>
      <c r="C633" s="1248" t="s">
        <v>1154</v>
      </c>
      <c r="D633" s="1248"/>
      <c r="E633" s="1248"/>
      <c r="F633" s="1248"/>
      <c r="G633" s="1248"/>
      <c r="H633" s="516"/>
      <c r="I633" s="517"/>
      <c r="J633" s="517"/>
      <c r="K633" s="517"/>
      <c r="L633" s="520"/>
      <c r="M633" s="517"/>
      <c r="N633" s="554"/>
      <c r="O633" s="517"/>
      <c r="P633" s="555">
        <v>184543.58</v>
      </c>
    </row>
    <row r="634" spans="1:16" x14ac:dyDescent="0.25">
      <c r="A634" s="540"/>
      <c r="B634" s="524"/>
      <c r="C634" s="1247" t="s">
        <v>1155</v>
      </c>
      <c r="D634" s="1247"/>
      <c r="E634" s="1247"/>
      <c r="F634" s="1247"/>
      <c r="G634" s="1247"/>
      <c r="H634" s="525"/>
      <c r="I634" s="526"/>
      <c r="J634" s="526"/>
      <c r="K634" s="526"/>
      <c r="L634" s="528"/>
      <c r="M634" s="526"/>
      <c r="N634" s="528"/>
      <c r="O634" s="526"/>
      <c r="P634" s="529">
        <v>118990.2</v>
      </c>
    </row>
    <row r="635" spans="1:16" x14ac:dyDescent="0.25">
      <c r="A635" s="540"/>
      <c r="B635" s="524" t="s">
        <v>1999</v>
      </c>
      <c r="C635" s="1247" t="s">
        <v>2000</v>
      </c>
      <c r="D635" s="1247"/>
      <c r="E635" s="1247"/>
      <c r="F635" s="1247"/>
      <c r="G635" s="1247"/>
      <c r="H635" s="525" t="s">
        <v>1158</v>
      </c>
      <c r="I635" s="543">
        <v>102</v>
      </c>
      <c r="J635" s="526"/>
      <c r="K635" s="543">
        <v>102</v>
      </c>
      <c r="L635" s="528"/>
      <c r="M635" s="526"/>
      <c r="N635" s="528"/>
      <c r="O635" s="526"/>
      <c r="P635" s="529">
        <v>121370</v>
      </c>
    </row>
    <row r="636" spans="1:16" x14ac:dyDescent="0.25">
      <c r="A636" s="540"/>
      <c r="B636" s="524" t="s">
        <v>2001</v>
      </c>
      <c r="C636" s="1247" t="s">
        <v>2002</v>
      </c>
      <c r="D636" s="1247"/>
      <c r="E636" s="1247"/>
      <c r="F636" s="1247"/>
      <c r="G636" s="1247"/>
      <c r="H636" s="525" t="s">
        <v>1158</v>
      </c>
      <c r="I636" s="543">
        <v>58</v>
      </c>
      <c r="J636" s="526"/>
      <c r="K636" s="543">
        <v>58</v>
      </c>
      <c r="L636" s="528"/>
      <c r="M636" s="526"/>
      <c r="N636" s="528"/>
      <c r="O636" s="526"/>
      <c r="P636" s="529">
        <v>69014.320000000007</v>
      </c>
    </row>
    <row r="637" spans="1:16" x14ac:dyDescent="0.25">
      <c r="A637" s="556"/>
      <c r="B637" s="557"/>
      <c r="C637" s="1248" t="s">
        <v>1161</v>
      </c>
      <c r="D637" s="1248"/>
      <c r="E637" s="1248"/>
      <c r="F637" s="1248"/>
      <c r="G637" s="1248"/>
      <c r="H637" s="516"/>
      <c r="I637" s="517"/>
      <c r="J637" s="517"/>
      <c r="K637" s="517"/>
      <c r="L637" s="520"/>
      <c r="M637" s="517"/>
      <c r="N637" s="554">
        <v>1450117.58</v>
      </c>
      <c r="O637" s="517"/>
      <c r="P637" s="555">
        <v>374927.9</v>
      </c>
    </row>
    <row r="638" spans="1:16" x14ac:dyDescent="0.25">
      <c r="A638" s="558"/>
      <c r="B638" s="559"/>
      <c r="C638" s="559"/>
      <c r="D638" s="559"/>
      <c r="E638" s="559"/>
      <c r="F638" s="559"/>
      <c r="G638" s="559"/>
      <c r="H638" s="560"/>
      <c r="I638" s="561"/>
      <c r="J638" s="561"/>
      <c r="K638" s="561"/>
      <c r="L638" s="562"/>
      <c r="M638" s="561"/>
      <c r="N638" s="562"/>
      <c r="O638" s="561"/>
      <c r="P638" s="563"/>
    </row>
    <row r="639" spans="1:16" x14ac:dyDescent="0.25">
      <c r="A639" s="514" t="s">
        <v>1479</v>
      </c>
      <c r="B639" s="515" t="s">
        <v>2051</v>
      </c>
      <c r="C639" s="1249" t="s">
        <v>2092</v>
      </c>
      <c r="D639" s="1249"/>
      <c r="E639" s="1249"/>
      <c r="F639" s="1249"/>
      <c r="G639" s="1249"/>
      <c r="H639" s="516" t="s">
        <v>1212</v>
      </c>
      <c r="I639" s="517">
        <v>26.24</v>
      </c>
      <c r="J639" s="518">
        <v>1</v>
      </c>
      <c r="K639" s="570">
        <v>26.24</v>
      </c>
      <c r="L639" s="554">
        <v>5072.17</v>
      </c>
      <c r="M639" s="570">
        <v>1.37</v>
      </c>
      <c r="N639" s="564">
        <v>6948.87</v>
      </c>
      <c r="O639" s="517"/>
      <c r="P639" s="555">
        <v>182338.35</v>
      </c>
    </row>
    <row r="640" spans="1:16" x14ac:dyDescent="0.25">
      <c r="A640" s="556"/>
      <c r="B640" s="557"/>
      <c r="C640" s="1248" t="s">
        <v>1161</v>
      </c>
      <c r="D640" s="1248"/>
      <c r="E640" s="1248"/>
      <c r="F640" s="1248"/>
      <c r="G640" s="1248"/>
      <c r="H640" s="516"/>
      <c r="I640" s="517"/>
      <c r="J640" s="517"/>
      <c r="K640" s="517"/>
      <c r="L640" s="520"/>
      <c r="M640" s="517"/>
      <c r="N640" s="520"/>
      <c r="O640" s="517"/>
      <c r="P640" s="555">
        <v>182338.35</v>
      </c>
    </row>
    <row r="641" spans="1:16" x14ac:dyDescent="0.25">
      <c r="A641" s="558"/>
      <c r="B641" s="559"/>
      <c r="C641" s="559"/>
      <c r="D641" s="559"/>
      <c r="E641" s="559"/>
      <c r="F641" s="559"/>
      <c r="G641" s="559"/>
      <c r="H641" s="560"/>
      <c r="I641" s="561"/>
      <c r="J641" s="561"/>
      <c r="K641" s="561"/>
      <c r="L641" s="562"/>
      <c r="M641" s="561"/>
      <c r="N641" s="562"/>
      <c r="O641" s="561"/>
      <c r="P641" s="563"/>
    </row>
    <row r="642" spans="1:16" x14ac:dyDescent="0.25">
      <c r="A642" s="514" t="s">
        <v>1520</v>
      </c>
      <c r="B642" s="515" t="s">
        <v>2049</v>
      </c>
      <c r="C642" s="1249" t="s">
        <v>2050</v>
      </c>
      <c r="D642" s="1249"/>
      <c r="E642" s="1249"/>
      <c r="F642" s="1249"/>
      <c r="G642" s="1249"/>
      <c r="H642" s="516" t="s">
        <v>1554</v>
      </c>
      <c r="I642" s="517">
        <v>38.01</v>
      </c>
      <c r="J642" s="518">
        <v>1</v>
      </c>
      <c r="K642" s="570">
        <v>38.01</v>
      </c>
      <c r="L642" s="593">
        <v>317.39999999999998</v>
      </c>
      <c r="M642" s="570">
        <v>1.42</v>
      </c>
      <c r="N642" s="572">
        <v>450.71</v>
      </c>
      <c r="O642" s="517"/>
      <c r="P642" s="555">
        <v>17131.490000000002</v>
      </c>
    </row>
    <row r="643" spans="1:16" x14ac:dyDescent="0.25">
      <c r="A643" s="556"/>
      <c r="B643" s="557"/>
      <c r="C643" s="1248" t="s">
        <v>1161</v>
      </c>
      <c r="D643" s="1248"/>
      <c r="E643" s="1248"/>
      <c r="F643" s="1248"/>
      <c r="G643" s="1248"/>
      <c r="H643" s="516"/>
      <c r="I643" s="517"/>
      <c r="J643" s="517"/>
      <c r="K643" s="517"/>
      <c r="L643" s="520"/>
      <c r="M643" s="517"/>
      <c r="N643" s="520"/>
      <c r="O643" s="517"/>
      <c r="P643" s="555">
        <v>17131.490000000002</v>
      </c>
    </row>
    <row r="644" spans="1:16" x14ac:dyDescent="0.25">
      <c r="A644" s="558"/>
      <c r="B644" s="559"/>
      <c r="C644" s="559"/>
      <c r="D644" s="559"/>
      <c r="E644" s="559"/>
      <c r="F644" s="559"/>
      <c r="G644" s="559"/>
      <c r="H644" s="560"/>
      <c r="I644" s="561"/>
      <c r="J644" s="561"/>
      <c r="K644" s="561"/>
      <c r="L644" s="562"/>
      <c r="M644" s="561"/>
      <c r="N644" s="562"/>
      <c r="O644" s="561"/>
      <c r="P644" s="563"/>
    </row>
    <row r="645" spans="1:16" x14ac:dyDescent="0.25">
      <c r="A645" s="514" t="s">
        <v>1525</v>
      </c>
      <c r="B645" s="515" t="s">
        <v>2057</v>
      </c>
      <c r="C645" s="1249" t="s">
        <v>2058</v>
      </c>
      <c r="D645" s="1249"/>
      <c r="E645" s="1249"/>
      <c r="F645" s="1249"/>
      <c r="G645" s="1249"/>
      <c r="H645" s="516" t="s">
        <v>1164</v>
      </c>
      <c r="I645" s="517">
        <v>1.28</v>
      </c>
      <c r="J645" s="518">
        <v>1</v>
      </c>
      <c r="K645" s="570">
        <v>1.28</v>
      </c>
      <c r="L645" s="554">
        <v>58288</v>
      </c>
      <c r="M645" s="570">
        <v>0.99</v>
      </c>
      <c r="N645" s="564">
        <v>57705.120000000003</v>
      </c>
      <c r="O645" s="517"/>
      <c r="P645" s="555">
        <v>73862.55</v>
      </c>
    </row>
    <row r="646" spans="1:16" x14ac:dyDescent="0.25">
      <c r="A646" s="556"/>
      <c r="B646" s="557"/>
      <c r="C646" s="1248" t="s">
        <v>1161</v>
      </c>
      <c r="D646" s="1248"/>
      <c r="E646" s="1248"/>
      <c r="F646" s="1248"/>
      <c r="G646" s="1248"/>
      <c r="H646" s="516"/>
      <c r="I646" s="517"/>
      <c r="J646" s="517"/>
      <c r="K646" s="517"/>
      <c r="L646" s="520"/>
      <c r="M646" s="517"/>
      <c r="N646" s="520"/>
      <c r="O646" s="517"/>
      <c r="P646" s="555">
        <v>73862.55</v>
      </c>
    </row>
    <row r="647" spans="1:16" x14ac:dyDescent="0.25">
      <c r="A647" s="558"/>
      <c r="B647" s="559"/>
      <c r="C647" s="559"/>
      <c r="D647" s="559"/>
      <c r="E647" s="559"/>
      <c r="F647" s="559"/>
      <c r="G647" s="559"/>
      <c r="H647" s="560"/>
      <c r="I647" s="561"/>
      <c r="J647" s="561"/>
      <c r="K647" s="561"/>
      <c r="L647" s="562"/>
      <c r="M647" s="561"/>
      <c r="N647" s="562"/>
      <c r="O647" s="561"/>
      <c r="P647" s="563"/>
    </row>
    <row r="648" spans="1:16" x14ac:dyDescent="0.25">
      <c r="A648" s="514" t="s">
        <v>1526</v>
      </c>
      <c r="B648" s="515" t="s">
        <v>2093</v>
      </c>
      <c r="C648" s="1249" t="s">
        <v>2094</v>
      </c>
      <c r="D648" s="1249"/>
      <c r="E648" s="1249"/>
      <c r="F648" s="1249"/>
      <c r="G648" s="1249"/>
      <c r="H648" s="516" t="s">
        <v>1164</v>
      </c>
      <c r="I648" s="517">
        <v>0.12</v>
      </c>
      <c r="J648" s="518">
        <v>1</v>
      </c>
      <c r="K648" s="570">
        <v>0.12</v>
      </c>
      <c r="L648" s="554">
        <v>63745</v>
      </c>
      <c r="M648" s="570">
        <v>0.99</v>
      </c>
      <c r="N648" s="564">
        <v>63107.55</v>
      </c>
      <c r="O648" s="517"/>
      <c r="P648" s="555">
        <v>7572.91</v>
      </c>
    </row>
    <row r="649" spans="1:16" x14ac:dyDescent="0.25">
      <c r="A649" s="556"/>
      <c r="B649" s="557"/>
      <c r="C649" s="1248" t="s">
        <v>1161</v>
      </c>
      <c r="D649" s="1248"/>
      <c r="E649" s="1248"/>
      <c r="F649" s="1248"/>
      <c r="G649" s="1248"/>
      <c r="H649" s="516"/>
      <c r="I649" s="517"/>
      <c r="J649" s="517"/>
      <c r="K649" s="517"/>
      <c r="L649" s="520"/>
      <c r="M649" s="517"/>
      <c r="N649" s="520"/>
      <c r="O649" s="517"/>
      <c r="P649" s="555">
        <v>7572.91</v>
      </c>
    </row>
    <row r="650" spans="1:16" x14ac:dyDescent="0.25">
      <c r="A650" s="558"/>
      <c r="B650" s="559"/>
      <c r="C650" s="559"/>
      <c r="D650" s="559"/>
      <c r="E650" s="559"/>
      <c r="F650" s="559"/>
      <c r="G650" s="559"/>
      <c r="H650" s="560"/>
      <c r="I650" s="561"/>
      <c r="J650" s="561"/>
      <c r="K650" s="561"/>
      <c r="L650" s="562"/>
      <c r="M650" s="561"/>
      <c r="N650" s="562"/>
      <c r="O650" s="561"/>
      <c r="P650" s="563"/>
    </row>
    <row r="651" spans="1:16" x14ac:dyDescent="0.25">
      <c r="A651" s="514" t="s">
        <v>1530</v>
      </c>
      <c r="B651" s="515" t="s">
        <v>2055</v>
      </c>
      <c r="C651" s="1249" t="s">
        <v>2056</v>
      </c>
      <c r="D651" s="1249"/>
      <c r="E651" s="1249"/>
      <c r="F651" s="1249"/>
      <c r="G651" s="1249"/>
      <c r="H651" s="516" t="s">
        <v>1164</v>
      </c>
      <c r="I651" s="517">
        <v>2.3199999999999998</v>
      </c>
      <c r="J651" s="518">
        <v>1</v>
      </c>
      <c r="K651" s="570">
        <v>2.3199999999999998</v>
      </c>
      <c r="L651" s="554">
        <v>55559.5</v>
      </c>
      <c r="M651" s="570">
        <v>0.99</v>
      </c>
      <c r="N651" s="564">
        <v>55003.91</v>
      </c>
      <c r="O651" s="517"/>
      <c r="P651" s="555">
        <v>127609.07</v>
      </c>
    </row>
    <row r="652" spans="1:16" x14ac:dyDescent="0.25">
      <c r="A652" s="556"/>
      <c r="B652" s="557"/>
      <c r="C652" s="1248" t="s">
        <v>1161</v>
      </c>
      <c r="D652" s="1248"/>
      <c r="E652" s="1248"/>
      <c r="F652" s="1248"/>
      <c r="G652" s="1248"/>
      <c r="H652" s="516"/>
      <c r="I652" s="517"/>
      <c r="J652" s="517"/>
      <c r="K652" s="517"/>
      <c r="L652" s="520"/>
      <c r="M652" s="517"/>
      <c r="N652" s="520"/>
      <c r="O652" s="517"/>
      <c r="P652" s="555">
        <v>127609.07</v>
      </c>
    </row>
    <row r="653" spans="1:16" x14ac:dyDescent="0.25">
      <c r="A653" s="558"/>
      <c r="B653" s="559"/>
      <c r="C653" s="559"/>
      <c r="D653" s="559"/>
      <c r="E653" s="559"/>
      <c r="F653" s="559"/>
      <c r="G653" s="559"/>
      <c r="H653" s="560"/>
      <c r="I653" s="561"/>
      <c r="J653" s="561"/>
      <c r="K653" s="561"/>
      <c r="L653" s="562"/>
      <c r="M653" s="561"/>
      <c r="N653" s="562"/>
      <c r="O653" s="561"/>
      <c r="P653" s="563"/>
    </row>
    <row r="654" spans="1:16" x14ac:dyDescent="0.25">
      <c r="A654" s="514" t="s">
        <v>1531</v>
      </c>
      <c r="B654" s="515" t="s">
        <v>2099</v>
      </c>
      <c r="C654" s="1249" t="s">
        <v>2100</v>
      </c>
      <c r="D654" s="1249"/>
      <c r="E654" s="1249"/>
      <c r="F654" s="1249"/>
      <c r="G654" s="1249"/>
      <c r="H654" s="516" t="s">
        <v>1390</v>
      </c>
      <c r="I654" s="517">
        <v>0.18</v>
      </c>
      <c r="J654" s="518">
        <v>1</v>
      </c>
      <c r="K654" s="570">
        <v>0.18</v>
      </c>
      <c r="L654" s="520"/>
      <c r="M654" s="517"/>
      <c r="N654" s="521"/>
      <c r="O654" s="517"/>
      <c r="P654" s="522"/>
    </row>
    <row r="655" spans="1:16" x14ac:dyDescent="0.25">
      <c r="A655" s="523"/>
      <c r="B655" s="524" t="s">
        <v>23</v>
      </c>
      <c r="C655" s="1247" t="s">
        <v>1203</v>
      </c>
      <c r="D655" s="1247"/>
      <c r="E655" s="1247"/>
      <c r="F655" s="1247"/>
      <c r="G655" s="1247"/>
      <c r="H655" s="525" t="s">
        <v>1148</v>
      </c>
      <c r="I655" s="526"/>
      <c r="J655" s="526"/>
      <c r="K655" s="536">
        <v>145.08000000000001</v>
      </c>
      <c r="L655" s="528"/>
      <c r="M655" s="526"/>
      <c r="N655" s="528"/>
      <c r="O655" s="526"/>
      <c r="P655" s="529">
        <v>42450.41</v>
      </c>
    </row>
    <row r="656" spans="1:16" x14ac:dyDescent="0.25">
      <c r="A656" s="530"/>
      <c r="B656" s="524" t="s">
        <v>2101</v>
      </c>
      <c r="C656" s="1247" t="s">
        <v>2102</v>
      </c>
      <c r="D656" s="1247"/>
      <c r="E656" s="1247"/>
      <c r="F656" s="1247"/>
      <c r="G656" s="1247"/>
      <c r="H656" s="525" t="s">
        <v>1148</v>
      </c>
      <c r="I656" s="543">
        <v>806</v>
      </c>
      <c r="J656" s="526"/>
      <c r="K656" s="536">
        <v>145.08000000000001</v>
      </c>
      <c r="L656" s="532"/>
      <c r="M656" s="533"/>
      <c r="N656" s="534">
        <v>292.60000000000002</v>
      </c>
      <c r="O656" s="526"/>
      <c r="P656" s="529">
        <v>42450.41</v>
      </c>
    </row>
    <row r="657" spans="1:16" x14ac:dyDescent="0.25">
      <c r="A657" s="523"/>
      <c r="B657" s="524" t="s">
        <v>28</v>
      </c>
      <c r="C657" s="1247" t="s">
        <v>132</v>
      </c>
      <c r="D657" s="1247"/>
      <c r="E657" s="1247"/>
      <c r="F657" s="1247"/>
      <c r="G657" s="1247"/>
      <c r="H657" s="525"/>
      <c r="I657" s="526"/>
      <c r="J657" s="526"/>
      <c r="K657" s="526"/>
      <c r="L657" s="528"/>
      <c r="M657" s="526"/>
      <c r="N657" s="528"/>
      <c r="O657" s="526"/>
      <c r="P657" s="529">
        <v>5225.3100000000004</v>
      </c>
    </row>
    <row r="658" spans="1:16" x14ac:dyDescent="0.25">
      <c r="A658" s="523"/>
      <c r="B658" s="524"/>
      <c r="C658" s="1247" t="s">
        <v>1147</v>
      </c>
      <c r="D658" s="1247"/>
      <c r="E658" s="1247"/>
      <c r="F658" s="1247"/>
      <c r="G658" s="1247"/>
      <c r="H658" s="525" t="s">
        <v>1148</v>
      </c>
      <c r="I658" s="526"/>
      <c r="J658" s="526"/>
      <c r="K658" s="527">
        <v>5.5709999999999997</v>
      </c>
      <c r="L658" s="528"/>
      <c r="M658" s="526"/>
      <c r="N658" s="528"/>
      <c r="O658" s="526"/>
      <c r="P658" s="529">
        <v>2406.4</v>
      </c>
    </row>
    <row r="659" spans="1:16" x14ac:dyDescent="0.25">
      <c r="A659" s="530"/>
      <c r="B659" s="524" t="s">
        <v>1991</v>
      </c>
      <c r="C659" s="1247" t="s">
        <v>1992</v>
      </c>
      <c r="D659" s="1247"/>
      <c r="E659" s="1247"/>
      <c r="F659" s="1247"/>
      <c r="G659" s="1247"/>
      <c r="H659" s="525" t="s">
        <v>1151</v>
      </c>
      <c r="I659" s="536">
        <v>28.56</v>
      </c>
      <c r="J659" s="526"/>
      <c r="K659" s="535">
        <v>5.1407999999999996</v>
      </c>
      <c r="L659" s="532"/>
      <c r="M659" s="533"/>
      <c r="N659" s="534">
        <v>913.67</v>
      </c>
      <c r="O659" s="526"/>
      <c r="P659" s="529">
        <v>4696.99</v>
      </c>
    </row>
    <row r="660" spans="1:16" x14ac:dyDescent="0.25">
      <c r="A660" s="540"/>
      <c r="B660" s="524" t="s">
        <v>1152</v>
      </c>
      <c r="C660" s="1247" t="s">
        <v>1153</v>
      </c>
      <c r="D660" s="1247"/>
      <c r="E660" s="1247"/>
      <c r="F660" s="1247"/>
      <c r="G660" s="1247"/>
      <c r="H660" s="525" t="s">
        <v>1148</v>
      </c>
      <c r="I660" s="536">
        <v>28.56</v>
      </c>
      <c r="J660" s="526"/>
      <c r="K660" s="535">
        <v>5.1407999999999996</v>
      </c>
      <c r="L660" s="528"/>
      <c r="M660" s="526"/>
      <c r="N660" s="541">
        <v>437.08</v>
      </c>
      <c r="O660" s="526"/>
      <c r="P660" s="529">
        <v>2246.94</v>
      </c>
    </row>
    <row r="661" spans="1:16" x14ac:dyDescent="0.25">
      <c r="A661" s="530"/>
      <c r="B661" s="524" t="s">
        <v>1443</v>
      </c>
      <c r="C661" s="1247" t="s">
        <v>1444</v>
      </c>
      <c r="D661" s="1247"/>
      <c r="E661" s="1247"/>
      <c r="F661" s="1247"/>
      <c r="G661" s="1247"/>
      <c r="H661" s="525" t="s">
        <v>1151</v>
      </c>
      <c r="I661" s="536">
        <v>0.86</v>
      </c>
      <c r="J661" s="526"/>
      <c r="K661" s="535">
        <v>0.15479999999999999</v>
      </c>
      <c r="L661" s="532"/>
      <c r="M661" s="533"/>
      <c r="N661" s="534">
        <v>1550.39</v>
      </c>
      <c r="O661" s="526"/>
      <c r="P661" s="529">
        <v>240</v>
      </c>
    </row>
    <row r="662" spans="1:16" x14ac:dyDescent="0.25">
      <c r="A662" s="540"/>
      <c r="B662" s="524" t="s">
        <v>1152</v>
      </c>
      <c r="C662" s="1247" t="s">
        <v>1153</v>
      </c>
      <c r="D662" s="1247"/>
      <c r="E662" s="1247"/>
      <c r="F662" s="1247"/>
      <c r="G662" s="1247"/>
      <c r="H662" s="525" t="s">
        <v>1148</v>
      </c>
      <c r="I662" s="536">
        <v>0.86</v>
      </c>
      <c r="J662" s="526"/>
      <c r="K662" s="535">
        <v>0.15479999999999999</v>
      </c>
      <c r="L662" s="528"/>
      <c r="M662" s="526"/>
      <c r="N662" s="541">
        <v>437.08</v>
      </c>
      <c r="O662" s="526"/>
      <c r="P662" s="573">
        <v>67.66</v>
      </c>
    </row>
    <row r="663" spans="1:16" x14ac:dyDescent="0.25">
      <c r="A663" s="530"/>
      <c r="B663" s="524" t="s">
        <v>1287</v>
      </c>
      <c r="C663" s="1247" t="s">
        <v>1288</v>
      </c>
      <c r="D663" s="1247"/>
      <c r="E663" s="1247"/>
      <c r="F663" s="1247"/>
      <c r="G663" s="1247"/>
      <c r="H663" s="525" t="s">
        <v>1151</v>
      </c>
      <c r="I663" s="536">
        <v>0.25</v>
      </c>
      <c r="J663" s="526"/>
      <c r="K663" s="527">
        <v>4.4999999999999998E-2</v>
      </c>
      <c r="L663" s="532"/>
      <c r="M663" s="533"/>
      <c r="N663" s="534">
        <v>1610.79</v>
      </c>
      <c r="O663" s="526"/>
      <c r="P663" s="529">
        <v>72.489999999999995</v>
      </c>
    </row>
    <row r="664" spans="1:16" x14ac:dyDescent="0.25">
      <c r="A664" s="540"/>
      <c r="B664" s="524" t="s">
        <v>1191</v>
      </c>
      <c r="C664" s="1247" t="s">
        <v>1192</v>
      </c>
      <c r="D664" s="1247"/>
      <c r="E664" s="1247"/>
      <c r="F664" s="1247"/>
      <c r="G664" s="1247"/>
      <c r="H664" s="525" t="s">
        <v>1148</v>
      </c>
      <c r="I664" s="536">
        <v>0.25</v>
      </c>
      <c r="J664" s="526"/>
      <c r="K664" s="527">
        <v>4.4999999999999998E-2</v>
      </c>
      <c r="L664" s="528"/>
      <c r="M664" s="526"/>
      <c r="N664" s="541">
        <v>373.94</v>
      </c>
      <c r="O664" s="526"/>
      <c r="P664" s="573">
        <v>16.829999999999998</v>
      </c>
    </row>
    <row r="665" spans="1:16" x14ac:dyDescent="0.25">
      <c r="A665" s="530"/>
      <c r="B665" s="524" t="s">
        <v>1993</v>
      </c>
      <c r="C665" s="1247" t="s">
        <v>1994</v>
      </c>
      <c r="D665" s="1247"/>
      <c r="E665" s="1247"/>
      <c r="F665" s="1247"/>
      <c r="G665" s="1247"/>
      <c r="H665" s="525" t="s">
        <v>1151</v>
      </c>
      <c r="I665" s="531">
        <v>40.299999999999997</v>
      </c>
      <c r="J665" s="526"/>
      <c r="K665" s="527">
        <v>7.2539999999999996</v>
      </c>
      <c r="L665" s="538">
        <v>8.5399999999999991</v>
      </c>
      <c r="M665" s="539">
        <v>1.28</v>
      </c>
      <c r="N665" s="534">
        <v>10.93</v>
      </c>
      <c r="O665" s="526"/>
      <c r="P665" s="529">
        <v>79.290000000000006</v>
      </c>
    </row>
    <row r="666" spans="1:16" x14ac:dyDescent="0.25">
      <c r="A666" s="530"/>
      <c r="B666" s="524" t="s">
        <v>1445</v>
      </c>
      <c r="C666" s="1247" t="s">
        <v>1446</v>
      </c>
      <c r="D666" s="1247"/>
      <c r="E666" s="1247"/>
      <c r="F666" s="1247"/>
      <c r="G666" s="1247"/>
      <c r="H666" s="525" t="s">
        <v>1151</v>
      </c>
      <c r="I666" s="536">
        <v>1.28</v>
      </c>
      <c r="J666" s="526"/>
      <c r="K666" s="535">
        <v>0.23039999999999999</v>
      </c>
      <c r="L666" s="538">
        <v>477.92</v>
      </c>
      <c r="M666" s="539">
        <v>1.24</v>
      </c>
      <c r="N666" s="534">
        <v>592.62</v>
      </c>
      <c r="O666" s="526"/>
      <c r="P666" s="529">
        <v>136.54</v>
      </c>
    </row>
    <row r="667" spans="1:16" x14ac:dyDescent="0.25">
      <c r="A667" s="540"/>
      <c r="B667" s="524" t="s">
        <v>1208</v>
      </c>
      <c r="C667" s="1247" t="s">
        <v>1209</v>
      </c>
      <c r="D667" s="1247"/>
      <c r="E667" s="1247"/>
      <c r="F667" s="1247"/>
      <c r="G667" s="1247"/>
      <c r="H667" s="525" t="s">
        <v>1148</v>
      </c>
      <c r="I667" s="536">
        <v>1.28</v>
      </c>
      <c r="J667" s="526"/>
      <c r="K667" s="535">
        <v>0.23039999999999999</v>
      </c>
      <c r="L667" s="528"/>
      <c r="M667" s="526"/>
      <c r="N667" s="541">
        <v>325.38</v>
      </c>
      <c r="O667" s="526"/>
      <c r="P667" s="573">
        <v>74.97</v>
      </c>
    </row>
    <row r="668" spans="1:16" x14ac:dyDescent="0.25">
      <c r="A668" s="523"/>
      <c r="B668" s="524" t="s">
        <v>36</v>
      </c>
      <c r="C668" s="1247" t="s">
        <v>134</v>
      </c>
      <c r="D668" s="1247"/>
      <c r="E668" s="1247"/>
      <c r="F668" s="1247"/>
      <c r="G668" s="1247"/>
      <c r="H668" s="525"/>
      <c r="I668" s="526"/>
      <c r="J668" s="526"/>
      <c r="K668" s="526"/>
      <c r="L668" s="528"/>
      <c r="M668" s="526"/>
      <c r="N668" s="528"/>
      <c r="O668" s="526"/>
      <c r="P668" s="529">
        <v>28801.51</v>
      </c>
    </row>
    <row r="669" spans="1:16" x14ac:dyDescent="0.25">
      <c r="A669" s="530"/>
      <c r="B669" s="524" t="s">
        <v>1210</v>
      </c>
      <c r="C669" s="1247" t="s">
        <v>1211</v>
      </c>
      <c r="D669" s="1247"/>
      <c r="E669" s="1247"/>
      <c r="F669" s="1247"/>
      <c r="G669" s="1247"/>
      <c r="H669" s="525" t="s">
        <v>1212</v>
      </c>
      <c r="I669" s="527">
        <v>0.25700000000000001</v>
      </c>
      <c r="J669" s="526"/>
      <c r="K669" s="537">
        <v>4.6260000000000003E-2</v>
      </c>
      <c r="L669" s="538">
        <v>35.71</v>
      </c>
      <c r="M669" s="539">
        <v>0.28000000000000003</v>
      </c>
      <c r="N669" s="534">
        <v>10</v>
      </c>
      <c r="O669" s="526"/>
      <c r="P669" s="529">
        <v>0.46</v>
      </c>
    </row>
    <row r="670" spans="1:16" x14ac:dyDescent="0.25">
      <c r="A670" s="530"/>
      <c r="B670" s="524" t="s">
        <v>1447</v>
      </c>
      <c r="C670" s="1247" t="s">
        <v>1448</v>
      </c>
      <c r="D670" s="1247"/>
      <c r="E670" s="1247"/>
      <c r="F670" s="1247"/>
      <c r="G670" s="1247"/>
      <c r="H670" s="525" t="s">
        <v>1164</v>
      </c>
      <c r="I670" s="527">
        <v>7.9000000000000001E-2</v>
      </c>
      <c r="J670" s="526"/>
      <c r="K670" s="537">
        <v>1.422E-2</v>
      </c>
      <c r="L670" s="542">
        <v>70296.2</v>
      </c>
      <c r="M670" s="539">
        <v>1.31</v>
      </c>
      <c r="N670" s="534">
        <v>92088.02</v>
      </c>
      <c r="O670" s="526"/>
      <c r="P670" s="529">
        <v>1309.49</v>
      </c>
    </row>
    <row r="671" spans="1:16" x14ac:dyDescent="0.25">
      <c r="A671" s="530"/>
      <c r="B671" s="524" t="s">
        <v>2103</v>
      </c>
      <c r="C671" s="1247" t="s">
        <v>2104</v>
      </c>
      <c r="D671" s="1247"/>
      <c r="E671" s="1247"/>
      <c r="F671" s="1247"/>
      <c r="G671" s="1247"/>
      <c r="H671" s="525" t="s">
        <v>1932</v>
      </c>
      <c r="I671" s="536">
        <v>4.29</v>
      </c>
      <c r="J671" s="526"/>
      <c r="K671" s="535">
        <v>0.7722</v>
      </c>
      <c r="L671" s="538">
        <v>592.04</v>
      </c>
      <c r="M671" s="575">
        <v>1.4</v>
      </c>
      <c r="N671" s="534">
        <v>828.86</v>
      </c>
      <c r="O671" s="526"/>
      <c r="P671" s="529">
        <v>640.04999999999995</v>
      </c>
    </row>
    <row r="672" spans="1:16" x14ac:dyDescent="0.25">
      <c r="A672" s="530"/>
      <c r="B672" s="524" t="s">
        <v>2041</v>
      </c>
      <c r="C672" s="1247" t="s">
        <v>2042</v>
      </c>
      <c r="D672" s="1247"/>
      <c r="E672" s="1247"/>
      <c r="F672" s="1247"/>
      <c r="G672" s="1247"/>
      <c r="H672" s="525" t="s">
        <v>1164</v>
      </c>
      <c r="I672" s="527">
        <v>8.5999999999999993E-2</v>
      </c>
      <c r="J672" s="526"/>
      <c r="K672" s="537">
        <v>1.5480000000000001E-2</v>
      </c>
      <c r="L672" s="542">
        <v>5275.05</v>
      </c>
      <c r="M672" s="539">
        <v>1.27</v>
      </c>
      <c r="N672" s="534">
        <v>6699.31</v>
      </c>
      <c r="O672" s="526"/>
      <c r="P672" s="529">
        <v>103.71</v>
      </c>
    </row>
    <row r="673" spans="1:16" x14ac:dyDescent="0.25">
      <c r="A673" s="530"/>
      <c r="B673" s="524" t="s">
        <v>2105</v>
      </c>
      <c r="C673" s="1247" t="s">
        <v>2106</v>
      </c>
      <c r="D673" s="1247"/>
      <c r="E673" s="1247"/>
      <c r="F673" s="1247"/>
      <c r="G673" s="1247"/>
      <c r="H673" s="525" t="s">
        <v>1164</v>
      </c>
      <c r="I673" s="535">
        <v>1.1599999999999999E-2</v>
      </c>
      <c r="J673" s="526"/>
      <c r="K673" s="574">
        <v>2.088E-3</v>
      </c>
      <c r="L673" s="542">
        <v>88783.86</v>
      </c>
      <c r="M673" s="539">
        <v>1.1299999999999999</v>
      </c>
      <c r="N673" s="534">
        <v>100325.75999999999</v>
      </c>
      <c r="O673" s="526"/>
      <c r="P673" s="529">
        <v>209.48</v>
      </c>
    </row>
    <row r="674" spans="1:16" x14ac:dyDescent="0.25">
      <c r="A674" s="530"/>
      <c r="B674" s="524" t="s">
        <v>2097</v>
      </c>
      <c r="C674" s="1247" t="s">
        <v>2098</v>
      </c>
      <c r="D674" s="1247"/>
      <c r="E674" s="1247"/>
      <c r="F674" s="1247"/>
      <c r="G674" s="1247"/>
      <c r="H674" s="525" t="s">
        <v>1212</v>
      </c>
      <c r="I674" s="536">
        <v>6.22</v>
      </c>
      <c r="J674" s="526"/>
      <c r="K674" s="535">
        <v>1.1195999999999999</v>
      </c>
      <c r="L674" s="542">
        <v>16496.03</v>
      </c>
      <c r="M674" s="539">
        <v>1.01</v>
      </c>
      <c r="N674" s="534">
        <v>16660.990000000002</v>
      </c>
      <c r="O674" s="526"/>
      <c r="P674" s="529">
        <v>18653.64</v>
      </c>
    </row>
    <row r="675" spans="1:16" x14ac:dyDescent="0.25">
      <c r="A675" s="530"/>
      <c r="B675" s="524" t="s">
        <v>2107</v>
      </c>
      <c r="C675" s="1247" t="s">
        <v>2108</v>
      </c>
      <c r="D675" s="1247"/>
      <c r="E675" s="1247"/>
      <c r="F675" s="1247"/>
      <c r="G675" s="1247"/>
      <c r="H675" s="525" t="s">
        <v>1212</v>
      </c>
      <c r="I675" s="536">
        <v>0.99</v>
      </c>
      <c r="J675" s="526"/>
      <c r="K675" s="535">
        <v>0.1782</v>
      </c>
      <c r="L675" s="542">
        <v>16655</v>
      </c>
      <c r="M675" s="539">
        <v>1.01</v>
      </c>
      <c r="N675" s="534">
        <v>16821.55</v>
      </c>
      <c r="O675" s="526"/>
      <c r="P675" s="529">
        <v>2997.6</v>
      </c>
    </row>
    <row r="676" spans="1:16" x14ac:dyDescent="0.25">
      <c r="A676" s="530"/>
      <c r="B676" s="524" t="s">
        <v>2109</v>
      </c>
      <c r="C676" s="1247" t="s">
        <v>2110</v>
      </c>
      <c r="D676" s="1247"/>
      <c r="E676" s="1247"/>
      <c r="F676" s="1247"/>
      <c r="G676" s="1247"/>
      <c r="H676" s="525" t="s">
        <v>1212</v>
      </c>
      <c r="I676" s="536">
        <v>0.53</v>
      </c>
      <c r="J676" s="526"/>
      <c r="K676" s="535">
        <v>9.5399999999999999E-2</v>
      </c>
      <c r="L676" s="542">
        <v>5764.42</v>
      </c>
      <c r="M676" s="575">
        <v>1.5</v>
      </c>
      <c r="N676" s="534">
        <v>8646.6299999999992</v>
      </c>
      <c r="O676" s="526"/>
      <c r="P676" s="529">
        <v>824.89</v>
      </c>
    </row>
    <row r="677" spans="1:16" x14ac:dyDescent="0.25">
      <c r="A677" s="530"/>
      <c r="B677" s="524" t="s">
        <v>2043</v>
      </c>
      <c r="C677" s="1247" t="s">
        <v>2044</v>
      </c>
      <c r="D677" s="1247"/>
      <c r="E677" s="1247"/>
      <c r="F677" s="1247"/>
      <c r="G677" s="1247"/>
      <c r="H677" s="525" t="s">
        <v>1212</v>
      </c>
      <c r="I677" s="536">
        <v>2.61</v>
      </c>
      <c r="J677" s="526"/>
      <c r="K677" s="535">
        <v>0.4698</v>
      </c>
      <c r="L677" s="542">
        <v>5764.42</v>
      </c>
      <c r="M677" s="575">
        <v>1.5</v>
      </c>
      <c r="N677" s="534">
        <v>8646.6299999999992</v>
      </c>
      <c r="O677" s="526"/>
      <c r="P677" s="529">
        <v>4062.19</v>
      </c>
    </row>
    <row r="678" spans="1:16" x14ac:dyDescent="0.25">
      <c r="A678" s="544" t="s">
        <v>1239</v>
      </c>
      <c r="B678" s="545" t="s">
        <v>1997</v>
      </c>
      <c r="C678" s="1250" t="s">
        <v>1998</v>
      </c>
      <c r="D678" s="1250"/>
      <c r="E678" s="1250"/>
      <c r="F678" s="1250"/>
      <c r="G678" s="1250"/>
      <c r="H678" s="546" t="s">
        <v>1212</v>
      </c>
      <c r="I678" s="566">
        <v>101.5</v>
      </c>
      <c r="J678" s="548"/>
      <c r="K678" s="589">
        <v>18.27</v>
      </c>
      <c r="L678" s="550"/>
      <c r="M678" s="548"/>
      <c r="N678" s="550"/>
      <c r="O678" s="548"/>
      <c r="P678" s="551"/>
    </row>
    <row r="679" spans="1:16" x14ac:dyDescent="0.25">
      <c r="A679" s="544" t="s">
        <v>1239</v>
      </c>
      <c r="B679" s="545" t="s">
        <v>2111</v>
      </c>
      <c r="C679" s="1250" t="s">
        <v>1515</v>
      </c>
      <c r="D679" s="1250"/>
      <c r="E679" s="1250"/>
      <c r="F679" s="1250"/>
      <c r="G679" s="1250"/>
      <c r="H679" s="546" t="s">
        <v>1164</v>
      </c>
      <c r="I679" s="566">
        <v>0.5</v>
      </c>
      <c r="J679" s="548"/>
      <c r="K679" s="589">
        <v>0.09</v>
      </c>
      <c r="L679" s="550"/>
      <c r="M679" s="548"/>
      <c r="N679" s="550"/>
      <c r="O679" s="548"/>
      <c r="P679" s="551"/>
    </row>
    <row r="680" spans="1:16" x14ac:dyDescent="0.25">
      <c r="A680" s="544" t="s">
        <v>1239</v>
      </c>
      <c r="B680" s="545" t="s">
        <v>2045</v>
      </c>
      <c r="C680" s="1250" t="s">
        <v>2046</v>
      </c>
      <c r="D680" s="1250"/>
      <c r="E680" s="1250"/>
      <c r="F680" s="1250"/>
      <c r="G680" s="1250"/>
      <c r="H680" s="546" t="s">
        <v>1164</v>
      </c>
      <c r="I680" s="589">
        <v>7.66</v>
      </c>
      <c r="J680" s="548"/>
      <c r="K680" s="567">
        <v>1.3788</v>
      </c>
      <c r="L680" s="550"/>
      <c r="M680" s="548"/>
      <c r="N680" s="550"/>
      <c r="O680" s="548"/>
      <c r="P680" s="551"/>
    </row>
    <row r="681" spans="1:16" x14ac:dyDescent="0.25">
      <c r="A681" s="544" t="s">
        <v>1239</v>
      </c>
      <c r="B681" s="545" t="s">
        <v>2112</v>
      </c>
      <c r="C681" s="1250" t="s">
        <v>2113</v>
      </c>
      <c r="D681" s="1250"/>
      <c r="E681" s="1250"/>
      <c r="F681" s="1250"/>
      <c r="G681" s="1250"/>
      <c r="H681" s="546" t="s">
        <v>1575</v>
      </c>
      <c r="I681" s="566">
        <v>2.8</v>
      </c>
      <c r="J681" s="548"/>
      <c r="K681" s="549">
        <v>0.504</v>
      </c>
      <c r="L681" s="550"/>
      <c r="M681" s="548"/>
      <c r="N681" s="550"/>
      <c r="O681" s="548"/>
      <c r="P681" s="551"/>
    </row>
    <row r="682" spans="1:16" x14ac:dyDescent="0.25">
      <c r="A682" s="544" t="s">
        <v>1239</v>
      </c>
      <c r="B682" s="545" t="s">
        <v>2047</v>
      </c>
      <c r="C682" s="1250" t="s">
        <v>2048</v>
      </c>
      <c r="D682" s="1250"/>
      <c r="E682" s="1250"/>
      <c r="F682" s="1250"/>
      <c r="G682" s="1250"/>
      <c r="H682" s="546" t="s">
        <v>1554</v>
      </c>
      <c r="I682" s="566">
        <v>86.1</v>
      </c>
      <c r="J682" s="548"/>
      <c r="K682" s="549">
        <v>15.497999999999999</v>
      </c>
      <c r="L682" s="550"/>
      <c r="M682" s="548"/>
      <c r="N682" s="550"/>
      <c r="O682" s="548"/>
      <c r="P682" s="551"/>
    </row>
    <row r="683" spans="1:16" x14ac:dyDescent="0.25">
      <c r="A683" s="552"/>
      <c r="B683" s="553"/>
      <c r="C683" s="1248" t="s">
        <v>1154</v>
      </c>
      <c r="D683" s="1248"/>
      <c r="E683" s="1248"/>
      <c r="F683" s="1248"/>
      <c r="G683" s="1248"/>
      <c r="H683" s="516"/>
      <c r="I683" s="517"/>
      <c r="J683" s="517"/>
      <c r="K683" s="517"/>
      <c r="L683" s="520"/>
      <c r="M683" s="517"/>
      <c r="N683" s="554"/>
      <c r="O683" s="517"/>
      <c r="P683" s="555">
        <v>78883.63</v>
      </c>
    </row>
    <row r="684" spans="1:16" x14ac:dyDescent="0.25">
      <c r="A684" s="540"/>
      <c r="B684" s="524"/>
      <c r="C684" s="1247" t="s">
        <v>1155</v>
      </c>
      <c r="D684" s="1247"/>
      <c r="E684" s="1247"/>
      <c r="F684" s="1247"/>
      <c r="G684" s="1247"/>
      <c r="H684" s="525"/>
      <c r="I684" s="526"/>
      <c r="J684" s="526"/>
      <c r="K684" s="526"/>
      <c r="L684" s="528"/>
      <c r="M684" s="526"/>
      <c r="N684" s="528"/>
      <c r="O684" s="526"/>
      <c r="P684" s="529">
        <v>44856.81</v>
      </c>
    </row>
    <row r="685" spans="1:16" x14ac:dyDescent="0.25">
      <c r="A685" s="540"/>
      <c r="B685" s="524" t="s">
        <v>1999</v>
      </c>
      <c r="C685" s="1247" t="s">
        <v>2000</v>
      </c>
      <c r="D685" s="1247"/>
      <c r="E685" s="1247"/>
      <c r="F685" s="1247"/>
      <c r="G685" s="1247"/>
      <c r="H685" s="525" t="s">
        <v>1158</v>
      </c>
      <c r="I685" s="543">
        <v>102</v>
      </c>
      <c r="J685" s="526"/>
      <c r="K685" s="543">
        <v>102</v>
      </c>
      <c r="L685" s="528"/>
      <c r="M685" s="526"/>
      <c r="N685" s="528"/>
      <c r="O685" s="526"/>
      <c r="P685" s="529">
        <v>45753.95</v>
      </c>
    </row>
    <row r="686" spans="1:16" x14ac:dyDescent="0.25">
      <c r="A686" s="540"/>
      <c r="B686" s="524" t="s">
        <v>2001</v>
      </c>
      <c r="C686" s="1247" t="s">
        <v>2002</v>
      </c>
      <c r="D686" s="1247"/>
      <c r="E686" s="1247"/>
      <c r="F686" s="1247"/>
      <c r="G686" s="1247"/>
      <c r="H686" s="525" t="s">
        <v>1158</v>
      </c>
      <c r="I686" s="543">
        <v>58</v>
      </c>
      <c r="J686" s="526"/>
      <c r="K686" s="543">
        <v>58</v>
      </c>
      <c r="L686" s="528"/>
      <c r="M686" s="526"/>
      <c r="N686" s="528"/>
      <c r="O686" s="526"/>
      <c r="P686" s="529">
        <v>26016.95</v>
      </c>
    </row>
    <row r="687" spans="1:16" x14ac:dyDescent="0.25">
      <c r="A687" s="556"/>
      <c r="B687" s="557"/>
      <c r="C687" s="1248" t="s">
        <v>1161</v>
      </c>
      <c r="D687" s="1248"/>
      <c r="E687" s="1248"/>
      <c r="F687" s="1248"/>
      <c r="G687" s="1248"/>
      <c r="H687" s="516"/>
      <c r="I687" s="517"/>
      <c r="J687" s="517"/>
      <c r="K687" s="517"/>
      <c r="L687" s="520"/>
      <c r="M687" s="517"/>
      <c r="N687" s="554">
        <v>836969.61</v>
      </c>
      <c r="O687" s="517"/>
      <c r="P687" s="555">
        <v>150654.53</v>
      </c>
    </row>
    <row r="688" spans="1:16" x14ac:dyDescent="0.25">
      <c r="A688" s="558"/>
      <c r="B688" s="559"/>
      <c r="C688" s="559"/>
      <c r="D688" s="559"/>
      <c r="E688" s="559"/>
      <c r="F688" s="559"/>
      <c r="G688" s="559"/>
      <c r="H688" s="560"/>
      <c r="I688" s="561"/>
      <c r="J688" s="561"/>
      <c r="K688" s="561"/>
      <c r="L688" s="562"/>
      <c r="M688" s="561"/>
      <c r="N688" s="562"/>
      <c r="O688" s="561"/>
      <c r="P688" s="563"/>
    </row>
    <row r="689" spans="1:16" x14ac:dyDescent="0.25">
      <c r="A689" s="514" t="s">
        <v>1534</v>
      </c>
      <c r="B689" s="515" t="s">
        <v>2114</v>
      </c>
      <c r="C689" s="1249" t="s">
        <v>2115</v>
      </c>
      <c r="D689" s="1249"/>
      <c r="E689" s="1249"/>
      <c r="F689" s="1249"/>
      <c r="G689" s="1249"/>
      <c r="H689" s="516" t="s">
        <v>1575</v>
      </c>
      <c r="I689" s="517">
        <v>0.504</v>
      </c>
      <c r="J689" s="518">
        <v>1</v>
      </c>
      <c r="K689" s="519">
        <v>0.504</v>
      </c>
      <c r="L689" s="593">
        <v>871.26</v>
      </c>
      <c r="M689" s="570">
        <v>1.49</v>
      </c>
      <c r="N689" s="564">
        <v>1298.18</v>
      </c>
      <c r="O689" s="517"/>
      <c r="P689" s="612">
        <v>654.28</v>
      </c>
    </row>
    <row r="690" spans="1:16" x14ac:dyDescent="0.25">
      <c r="A690" s="556"/>
      <c r="B690" s="557"/>
      <c r="C690" s="1248" t="s">
        <v>1161</v>
      </c>
      <c r="D690" s="1248"/>
      <c r="E690" s="1248"/>
      <c r="F690" s="1248"/>
      <c r="G690" s="1248"/>
      <c r="H690" s="516"/>
      <c r="I690" s="517"/>
      <c r="J690" s="517"/>
      <c r="K690" s="517"/>
      <c r="L690" s="520"/>
      <c r="M690" s="517"/>
      <c r="N690" s="520"/>
      <c r="O690" s="517"/>
      <c r="P690" s="612">
        <v>654.28</v>
      </c>
    </row>
    <row r="691" spans="1:16" x14ac:dyDescent="0.25">
      <c r="A691" s="558"/>
      <c r="B691" s="559"/>
      <c r="C691" s="559"/>
      <c r="D691" s="559"/>
      <c r="E691" s="559"/>
      <c r="F691" s="559"/>
      <c r="G691" s="559"/>
      <c r="H691" s="560"/>
      <c r="I691" s="561"/>
      <c r="J691" s="561"/>
      <c r="K691" s="561"/>
      <c r="L691" s="562"/>
      <c r="M691" s="561"/>
      <c r="N691" s="562"/>
      <c r="O691" s="561"/>
      <c r="P691" s="563"/>
    </row>
    <row r="692" spans="1:16" x14ac:dyDescent="0.25">
      <c r="A692" s="514" t="s">
        <v>1537</v>
      </c>
      <c r="B692" s="515" t="s">
        <v>2051</v>
      </c>
      <c r="C692" s="1249" t="s">
        <v>2092</v>
      </c>
      <c r="D692" s="1249"/>
      <c r="E692" s="1249"/>
      <c r="F692" s="1249"/>
      <c r="G692" s="1249"/>
      <c r="H692" s="516" t="s">
        <v>1212</v>
      </c>
      <c r="I692" s="517">
        <v>18.27</v>
      </c>
      <c r="J692" s="518">
        <v>1</v>
      </c>
      <c r="K692" s="570">
        <v>18.27</v>
      </c>
      <c r="L692" s="554">
        <v>5072.17</v>
      </c>
      <c r="M692" s="570">
        <v>1.37</v>
      </c>
      <c r="N692" s="564">
        <v>6948.87</v>
      </c>
      <c r="O692" s="517"/>
      <c r="P692" s="555">
        <v>126955.85</v>
      </c>
    </row>
    <row r="693" spans="1:16" x14ac:dyDescent="0.25">
      <c r="A693" s="556"/>
      <c r="B693" s="557"/>
      <c r="C693" s="1248" t="s">
        <v>1161</v>
      </c>
      <c r="D693" s="1248"/>
      <c r="E693" s="1248"/>
      <c r="F693" s="1248"/>
      <c r="G693" s="1248"/>
      <c r="H693" s="516"/>
      <c r="I693" s="517"/>
      <c r="J693" s="517"/>
      <c r="K693" s="517"/>
      <c r="L693" s="520"/>
      <c r="M693" s="517"/>
      <c r="N693" s="520"/>
      <c r="O693" s="517"/>
      <c r="P693" s="555">
        <v>126955.85</v>
      </c>
    </row>
    <row r="694" spans="1:16" x14ac:dyDescent="0.25">
      <c r="A694" s="558"/>
      <c r="B694" s="559"/>
      <c r="C694" s="559"/>
      <c r="D694" s="559"/>
      <c r="E694" s="559"/>
      <c r="F694" s="559"/>
      <c r="G694" s="559"/>
      <c r="H694" s="560"/>
      <c r="I694" s="561"/>
      <c r="J694" s="561"/>
      <c r="K694" s="561"/>
      <c r="L694" s="562"/>
      <c r="M694" s="561"/>
      <c r="N694" s="562"/>
      <c r="O694" s="561"/>
      <c r="P694" s="563"/>
    </row>
    <row r="695" spans="1:16" x14ac:dyDescent="0.25">
      <c r="A695" s="514" t="s">
        <v>1540</v>
      </c>
      <c r="B695" s="515" t="s">
        <v>2049</v>
      </c>
      <c r="C695" s="1249" t="s">
        <v>2050</v>
      </c>
      <c r="D695" s="1249"/>
      <c r="E695" s="1249"/>
      <c r="F695" s="1249"/>
      <c r="G695" s="1249"/>
      <c r="H695" s="516" t="s">
        <v>1554</v>
      </c>
      <c r="I695" s="517">
        <v>15.497999999999999</v>
      </c>
      <c r="J695" s="518">
        <v>1</v>
      </c>
      <c r="K695" s="519">
        <v>15.497999999999999</v>
      </c>
      <c r="L695" s="593">
        <v>317.39999999999998</v>
      </c>
      <c r="M695" s="570">
        <v>1.42</v>
      </c>
      <c r="N695" s="572">
        <v>450.71</v>
      </c>
      <c r="O695" s="517"/>
      <c r="P695" s="555">
        <v>6985.1</v>
      </c>
    </row>
    <row r="696" spans="1:16" x14ac:dyDescent="0.25">
      <c r="A696" s="556"/>
      <c r="B696" s="557"/>
      <c r="C696" s="1248" t="s">
        <v>1161</v>
      </c>
      <c r="D696" s="1248"/>
      <c r="E696" s="1248"/>
      <c r="F696" s="1248"/>
      <c r="G696" s="1248"/>
      <c r="H696" s="516"/>
      <c r="I696" s="517"/>
      <c r="J696" s="517"/>
      <c r="K696" s="517"/>
      <c r="L696" s="520"/>
      <c r="M696" s="517"/>
      <c r="N696" s="520"/>
      <c r="O696" s="517"/>
      <c r="P696" s="555">
        <v>6985.1</v>
      </c>
    </row>
    <row r="697" spans="1:16" x14ac:dyDescent="0.25">
      <c r="A697" s="558"/>
      <c r="B697" s="559"/>
      <c r="C697" s="559"/>
      <c r="D697" s="559"/>
      <c r="E697" s="559"/>
      <c r="F697" s="559"/>
      <c r="G697" s="559"/>
      <c r="H697" s="560"/>
      <c r="I697" s="561"/>
      <c r="J697" s="561"/>
      <c r="K697" s="561"/>
      <c r="L697" s="562"/>
      <c r="M697" s="561"/>
      <c r="N697" s="562"/>
      <c r="O697" s="561"/>
      <c r="P697" s="563"/>
    </row>
    <row r="698" spans="1:16" x14ac:dyDescent="0.25">
      <c r="A698" s="514" t="s">
        <v>1543</v>
      </c>
      <c r="B698" s="515" t="s">
        <v>2095</v>
      </c>
      <c r="C698" s="1249" t="s">
        <v>2096</v>
      </c>
      <c r="D698" s="1249"/>
      <c r="E698" s="1249"/>
      <c r="F698" s="1249"/>
      <c r="G698" s="1249"/>
      <c r="H698" s="516" t="s">
        <v>1390</v>
      </c>
      <c r="I698" s="517">
        <v>8.7999999999999995E-2</v>
      </c>
      <c r="J698" s="518">
        <v>1</v>
      </c>
      <c r="K698" s="519">
        <v>8.7999999999999995E-2</v>
      </c>
      <c r="L698" s="520"/>
      <c r="M698" s="517"/>
      <c r="N698" s="521"/>
      <c r="O698" s="517"/>
      <c r="P698" s="522"/>
    </row>
    <row r="699" spans="1:16" x14ac:dyDescent="0.25">
      <c r="A699" s="523"/>
      <c r="B699" s="524" t="s">
        <v>23</v>
      </c>
      <c r="C699" s="1247" t="s">
        <v>1203</v>
      </c>
      <c r="D699" s="1247"/>
      <c r="E699" s="1247"/>
      <c r="F699" s="1247"/>
      <c r="G699" s="1247"/>
      <c r="H699" s="525" t="s">
        <v>1148</v>
      </c>
      <c r="I699" s="526"/>
      <c r="J699" s="526"/>
      <c r="K699" s="531">
        <v>123.2</v>
      </c>
      <c r="L699" s="528"/>
      <c r="M699" s="526"/>
      <c r="N699" s="528"/>
      <c r="O699" s="526"/>
      <c r="P699" s="529">
        <v>36496.769999999997</v>
      </c>
    </row>
    <row r="700" spans="1:16" x14ac:dyDescent="0.25">
      <c r="A700" s="530"/>
      <c r="B700" s="524" t="s">
        <v>1933</v>
      </c>
      <c r="C700" s="1247" t="s">
        <v>1934</v>
      </c>
      <c r="D700" s="1247"/>
      <c r="E700" s="1247"/>
      <c r="F700" s="1247"/>
      <c r="G700" s="1247"/>
      <c r="H700" s="525" t="s">
        <v>1148</v>
      </c>
      <c r="I700" s="543">
        <v>1400</v>
      </c>
      <c r="J700" s="526"/>
      <c r="K700" s="531">
        <v>123.2</v>
      </c>
      <c r="L700" s="532"/>
      <c r="M700" s="533"/>
      <c r="N700" s="534">
        <v>296.24</v>
      </c>
      <c r="O700" s="526"/>
      <c r="P700" s="529">
        <v>36496.769999999997</v>
      </c>
    </row>
    <row r="701" spans="1:16" x14ac:dyDescent="0.25">
      <c r="A701" s="523"/>
      <c r="B701" s="524" t="s">
        <v>28</v>
      </c>
      <c r="C701" s="1247" t="s">
        <v>132</v>
      </c>
      <c r="D701" s="1247"/>
      <c r="E701" s="1247"/>
      <c r="F701" s="1247"/>
      <c r="G701" s="1247"/>
      <c r="H701" s="525"/>
      <c r="I701" s="526"/>
      <c r="J701" s="526"/>
      <c r="K701" s="526"/>
      <c r="L701" s="528"/>
      <c r="M701" s="526"/>
      <c r="N701" s="528"/>
      <c r="O701" s="526"/>
      <c r="P701" s="529">
        <v>9237.82</v>
      </c>
    </row>
    <row r="702" spans="1:16" x14ac:dyDescent="0.25">
      <c r="A702" s="523"/>
      <c r="B702" s="524"/>
      <c r="C702" s="1247" t="s">
        <v>1147</v>
      </c>
      <c r="D702" s="1247"/>
      <c r="E702" s="1247"/>
      <c r="F702" s="1247"/>
      <c r="G702" s="1247"/>
      <c r="H702" s="525" t="s">
        <v>1148</v>
      </c>
      <c r="I702" s="526"/>
      <c r="J702" s="526"/>
      <c r="K702" s="537">
        <v>9.2021599999999992</v>
      </c>
      <c r="L702" s="528"/>
      <c r="M702" s="526"/>
      <c r="N702" s="528"/>
      <c r="O702" s="526"/>
      <c r="P702" s="529">
        <v>4002.7</v>
      </c>
    </row>
    <row r="703" spans="1:16" x14ac:dyDescent="0.25">
      <c r="A703" s="530"/>
      <c r="B703" s="524" t="s">
        <v>1991</v>
      </c>
      <c r="C703" s="1247" t="s">
        <v>1992</v>
      </c>
      <c r="D703" s="1247"/>
      <c r="E703" s="1247"/>
      <c r="F703" s="1247"/>
      <c r="G703" s="1247"/>
      <c r="H703" s="525" t="s">
        <v>1151</v>
      </c>
      <c r="I703" s="536">
        <v>101.27</v>
      </c>
      <c r="J703" s="526"/>
      <c r="K703" s="537">
        <v>8.9117599999999992</v>
      </c>
      <c r="L703" s="532"/>
      <c r="M703" s="533"/>
      <c r="N703" s="534">
        <v>913.67</v>
      </c>
      <c r="O703" s="526"/>
      <c r="P703" s="529">
        <v>8142.41</v>
      </c>
    </row>
    <row r="704" spans="1:16" x14ac:dyDescent="0.25">
      <c r="A704" s="540"/>
      <c r="B704" s="524" t="s">
        <v>1152</v>
      </c>
      <c r="C704" s="1247" t="s">
        <v>1153</v>
      </c>
      <c r="D704" s="1247"/>
      <c r="E704" s="1247"/>
      <c r="F704" s="1247"/>
      <c r="G704" s="1247"/>
      <c r="H704" s="525" t="s">
        <v>1148</v>
      </c>
      <c r="I704" s="536">
        <v>101.27</v>
      </c>
      <c r="J704" s="526"/>
      <c r="K704" s="537">
        <v>8.9117599999999992</v>
      </c>
      <c r="L704" s="528"/>
      <c r="M704" s="526"/>
      <c r="N704" s="541">
        <v>437.08</v>
      </c>
      <c r="O704" s="526"/>
      <c r="P704" s="529">
        <v>3895.15</v>
      </c>
    </row>
    <row r="705" spans="1:16" x14ac:dyDescent="0.25">
      <c r="A705" s="530"/>
      <c r="B705" s="524" t="s">
        <v>1443</v>
      </c>
      <c r="C705" s="1247" t="s">
        <v>1444</v>
      </c>
      <c r="D705" s="1247"/>
      <c r="E705" s="1247"/>
      <c r="F705" s="1247"/>
      <c r="G705" s="1247"/>
      <c r="H705" s="525" t="s">
        <v>1151</v>
      </c>
      <c r="I705" s="536">
        <v>1.22</v>
      </c>
      <c r="J705" s="526"/>
      <c r="K705" s="537">
        <v>0.10736</v>
      </c>
      <c r="L705" s="532"/>
      <c r="M705" s="533"/>
      <c r="N705" s="534">
        <v>1550.39</v>
      </c>
      <c r="O705" s="526"/>
      <c r="P705" s="529">
        <v>166.45</v>
      </c>
    </row>
    <row r="706" spans="1:16" x14ac:dyDescent="0.25">
      <c r="A706" s="540"/>
      <c r="B706" s="524" t="s">
        <v>1152</v>
      </c>
      <c r="C706" s="1247" t="s">
        <v>1153</v>
      </c>
      <c r="D706" s="1247"/>
      <c r="E706" s="1247"/>
      <c r="F706" s="1247"/>
      <c r="G706" s="1247"/>
      <c r="H706" s="525" t="s">
        <v>1148</v>
      </c>
      <c r="I706" s="536">
        <v>1.22</v>
      </c>
      <c r="J706" s="526"/>
      <c r="K706" s="537">
        <v>0.10736</v>
      </c>
      <c r="L706" s="528"/>
      <c r="M706" s="526"/>
      <c r="N706" s="541">
        <v>437.08</v>
      </c>
      <c r="O706" s="526"/>
      <c r="P706" s="573">
        <v>46.92</v>
      </c>
    </row>
    <row r="707" spans="1:16" x14ac:dyDescent="0.25">
      <c r="A707" s="530"/>
      <c r="B707" s="524" t="s">
        <v>1287</v>
      </c>
      <c r="C707" s="1247" t="s">
        <v>1288</v>
      </c>
      <c r="D707" s="1247"/>
      <c r="E707" s="1247"/>
      <c r="F707" s="1247"/>
      <c r="G707" s="1247"/>
      <c r="H707" s="525" t="s">
        <v>1151</v>
      </c>
      <c r="I707" s="536">
        <v>0.25</v>
      </c>
      <c r="J707" s="526"/>
      <c r="K707" s="527">
        <v>2.1999999999999999E-2</v>
      </c>
      <c r="L707" s="532"/>
      <c r="M707" s="533"/>
      <c r="N707" s="534">
        <v>1610.79</v>
      </c>
      <c r="O707" s="526"/>
      <c r="P707" s="529">
        <v>35.44</v>
      </c>
    </row>
    <row r="708" spans="1:16" x14ac:dyDescent="0.25">
      <c r="A708" s="540"/>
      <c r="B708" s="524" t="s">
        <v>1191</v>
      </c>
      <c r="C708" s="1247" t="s">
        <v>1192</v>
      </c>
      <c r="D708" s="1247"/>
      <c r="E708" s="1247"/>
      <c r="F708" s="1247"/>
      <c r="G708" s="1247"/>
      <c r="H708" s="525" t="s">
        <v>1148</v>
      </c>
      <c r="I708" s="536">
        <v>0.25</v>
      </c>
      <c r="J708" s="526"/>
      <c r="K708" s="527">
        <v>2.1999999999999999E-2</v>
      </c>
      <c r="L708" s="528"/>
      <c r="M708" s="526"/>
      <c r="N708" s="541">
        <v>373.94</v>
      </c>
      <c r="O708" s="526"/>
      <c r="P708" s="573">
        <v>8.23</v>
      </c>
    </row>
    <row r="709" spans="1:16" x14ac:dyDescent="0.25">
      <c r="A709" s="530"/>
      <c r="B709" s="524" t="s">
        <v>2035</v>
      </c>
      <c r="C709" s="1247" t="s">
        <v>2036</v>
      </c>
      <c r="D709" s="1247"/>
      <c r="E709" s="1247"/>
      <c r="F709" s="1247"/>
      <c r="G709" s="1247"/>
      <c r="H709" s="525" t="s">
        <v>1151</v>
      </c>
      <c r="I709" s="543">
        <v>70</v>
      </c>
      <c r="J709" s="526"/>
      <c r="K709" s="536">
        <v>6.16</v>
      </c>
      <c r="L709" s="538">
        <v>10.37</v>
      </c>
      <c r="M709" s="539">
        <v>1.19</v>
      </c>
      <c r="N709" s="534">
        <v>12.34</v>
      </c>
      <c r="O709" s="526"/>
      <c r="P709" s="529">
        <v>76.010000000000005</v>
      </c>
    </row>
    <row r="710" spans="1:16" x14ac:dyDescent="0.25">
      <c r="A710" s="530"/>
      <c r="B710" s="524" t="s">
        <v>1445</v>
      </c>
      <c r="C710" s="1247" t="s">
        <v>1446</v>
      </c>
      <c r="D710" s="1247"/>
      <c r="E710" s="1247"/>
      <c r="F710" s="1247"/>
      <c r="G710" s="1247"/>
      <c r="H710" s="525" t="s">
        <v>1151</v>
      </c>
      <c r="I710" s="536">
        <v>1.83</v>
      </c>
      <c r="J710" s="526"/>
      <c r="K710" s="537">
        <v>0.16103999999999999</v>
      </c>
      <c r="L710" s="538">
        <v>477.92</v>
      </c>
      <c r="M710" s="539">
        <v>1.24</v>
      </c>
      <c r="N710" s="534">
        <v>592.62</v>
      </c>
      <c r="O710" s="526"/>
      <c r="P710" s="529">
        <v>95.44</v>
      </c>
    </row>
    <row r="711" spans="1:16" x14ac:dyDescent="0.25">
      <c r="A711" s="540"/>
      <c r="B711" s="524" t="s">
        <v>1208</v>
      </c>
      <c r="C711" s="1247" t="s">
        <v>1209</v>
      </c>
      <c r="D711" s="1247"/>
      <c r="E711" s="1247"/>
      <c r="F711" s="1247"/>
      <c r="G711" s="1247"/>
      <c r="H711" s="525" t="s">
        <v>1148</v>
      </c>
      <c r="I711" s="536">
        <v>1.83</v>
      </c>
      <c r="J711" s="526"/>
      <c r="K711" s="537">
        <v>0.16103999999999999</v>
      </c>
      <c r="L711" s="528"/>
      <c r="M711" s="526"/>
      <c r="N711" s="541">
        <v>325.38</v>
      </c>
      <c r="O711" s="526"/>
      <c r="P711" s="573">
        <v>52.4</v>
      </c>
    </row>
    <row r="712" spans="1:16" x14ac:dyDescent="0.25">
      <c r="A712" s="530"/>
      <c r="B712" s="524" t="s">
        <v>2037</v>
      </c>
      <c r="C712" s="1247" t="s">
        <v>2038</v>
      </c>
      <c r="D712" s="1247"/>
      <c r="E712" s="1247"/>
      <c r="F712" s="1247"/>
      <c r="G712" s="1247"/>
      <c r="H712" s="525" t="s">
        <v>1151</v>
      </c>
      <c r="I712" s="543">
        <v>287</v>
      </c>
      <c r="J712" s="526"/>
      <c r="K712" s="527">
        <v>25.256</v>
      </c>
      <c r="L712" s="532"/>
      <c r="M712" s="533"/>
      <c r="N712" s="534">
        <v>28.59</v>
      </c>
      <c r="O712" s="526"/>
      <c r="P712" s="529">
        <v>722.07</v>
      </c>
    </row>
    <row r="713" spans="1:16" x14ac:dyDescent="0.25">
      <c r="A713" s="523"/>
      <c r="B713" s="524" t="s">
        <v>36</v>
      </c>
      <c r="C713" s="1247" t="s">
        <v>134</v>
      </c>
      <c r="D713" s="1247"/>
      <c r="E713" s="1247"/>
      <c r="F713" s="1247"/>
      <c r="G713" s="1247"/>
      <c r="H713" s="525"/>
      <c r="I713" s="526"/>
      <c r="J713" s="526"/>
      <c r="K713" s="526"/>
      <c r="L713" s="528"/>
      <c r="M713" s="526"/>
      <c r="N713" s="528"/>
      <c r="O713" s="526"/>
      <c r="P713" s="529">
        <v>13073.9</v>
      </c>
    </row>
    <row r="714" spans="1:16" x14ac:dyDescent="0.25">
      <c r="A714" s="530"/>
      <c r="B714" s="524" t="s">
        <v>1210</v>
      </c>
      <c r="C714" s="1247" t="s">
        <v>1211</v>
      </c>
      <c r="D714" s="1247"/>
      <c r="E714" s="1247"/>
      <c r="F714" s="1247"/>
      <c r="G714" s="1247"/>
      <c r="H714" s="525" t="s">
        <v>1212</v>
      </c>
      <c r="I714" s="527">
        <v>0.309</v>
      </c>
      <c r="J714" s="526"/>
      <c r="K714" s="574">
        <v>2.7192000000000001E-2</v>
      </c>
      <c r="L714" s="538">
        <v>35.71</v>
      </c>
      <c r="M714" s="539">
        <v>0.28000000000000003</v>
      </c>
      <c r="N714" s="534">
        <v>10</v>
      </c>
      <c r="O714" s="526"/>
      <c r="P714" s="529">
        <v>0.27</v>
      </c>
    </row>
    <row r="715" spans="1:16" x14ac:dyDescent="0.25">
      <c r="A715" s="530"/>
      <c r="B715" s="524" t="s">
        <v>2039</v>
      </c>
      <c r="C715" s="1247" t="s">
        <v>2040</v>
      </c>
      <c r="D715" s="1247"/>
      <c r="E715" s="1247"/>
      <c r="F715" s="1247"/>
      <c r="G715" s="1247"/>
      <c r="H715" s="525" t="s">
        <v>1244</v>
      </c>
      <c r="I715" s="543">
        <v>410</v>
      </c>
      <c r="J715" s="526"/>
      <c r="K715" s="536">
        <v>36.08</v>
      </c>
      <c r="L715" s="538">
        <v>155.63</v>
      </c>
      <c r="M715" s="539">
        <v>1.05</v>
      </c>
      <c r="N715" s="534">
        <v>163.41</v>
      </c>
      <c r="O715" s="526"/>
      <c r="P715" s="529">
        <v>5895.83</v>
      </c>
    </row>
    <row r="716" spans="1:16" x14ac:dyDescent="0.25">
      <c r="A716" s="530"/>
      <c r="B716" s="524" t="s">
        <v>1499</v>
      </c>
      <c r="C716" s="1247" t="s">
        <v>1500</v>
      </c>
      <c r="D716" s="1247"/>
      <c r="E716" s="1247"/>
      <c r="F716" s="1247"/>
      <c r="G716" s="1247"/>
      <c r="H716" s="525" t="s">
        <v>1244</v>
      </c>
      <c r="I716" s="543">
        <v>180</v>
      </c>
      <c r="J716" s="526"/>
      <c r="K716" s="536">
        <v>15.84</v>
      </c>
      <c r="L716" s="538">
        <v>174.93</v>
      </c>
      <c r="M716" s="575">
        <v>1.2</v>
      </c>
      <c r="N716" s="534">
        <v>209.92</v>
      </c>
      <c r="O716" s="526"/>
      <c r="P716" s="529">
        <v>3325.13</v>
      </c>
    </row>
    <row r="717" spans="1:16" x14ac:dyDescent="0.25">
      <c r="A717" s="530"/>
      <c r="B717" s="524" t="s">
        <v>1447</v>
      </c>
      <c r="C717" s="1247" t="s">
        <v>1448</v>
      </c>
      <c r="D717" s="1247"/>
      <c r="E717" s="1247"/>
      <c r="F717" s="1247"/>
      <c r="G717" s="1247"/>
      <c r="H717" s="525" t="s">
        <v>1164</v>
      </c>
      <c r="I717" s="527">
        <v>0.128</v>
      </c>
      <c r="J717" s="526"/>
      <c r="K717" s="574">
        <v>1.1264E-2</v>
      </c>
      <c r="L717" s="542">
        <v>70296.2</v>
      </c>
      <c r="M717" s="539">
        <v>1.31</v>
      </c>
      <c r="N717" s="534">
        <v>92088.02</v>
      </c>
      <c r="O717" s="526"/>
      <c r="P717" s="529">
        <v>1037.28</v>
      </c>
    </row>
    <row r="718" spans="1:16" x14ac:dyDescent="0.25">
      <c r="A718" s="530"/>
      <c r="B718" s="524" t="s">
        <v>2041</v>
      </c>
      <c r="C718" s="1247" t="s">
        <v>2042</v>
      </c>
      <c r="D718" s="1247"/>
      <c r="E718" s="1247"/>
      <c r="F718" s="1247"/>
      <c r="G718" s="1247"/>
      <c r="H718" s="525" t="s">
        <v>1164</v>
      </c>
      <c r="I718" s="527">
        <v>0.10299999999999999</v>
      </c>
      <c r="J718" s="526"/>
      <c r="K718" s="574">
        <v>9.0639999999999991E-3</v>
      </c>
      <c r="L718" s="542">
        <v>5275.05</v>
      </c>
      <c r="M718" s="539">
        <v>1.27</v>
      </c>
      <c r="N718" s="534">
        <v>6699.31</v>
      </c>
      <c r="O718" s="526"/>
      <c r="P718" s="529">
        <v>60.72</v>
      </c>
    </row>
    <row r="719" spans="1:16" x14ac:dyDescent="0.25">
      <c r="A719" s="530"/>
      <c r="B719" s="524" t="s">
        <v>2097</v>
      </c>
      <c r="C719" s="1247" t="s">
        <v>2098</v>
      </c>
      <c r="D719" s="1247"/>
      <c r="E719" s="1247"/>
      <c r="F719" s="1247"/>
      <c r="G719" s="1247"/>
      <c r="H719" s="525" t="s">
        <v>1212</v>
      </c>
      <c r="I719" s="536">
        <v>0.27</v>
      </c>
      <c r="J719" s="526"/>
      <c r="K719" s="537">
        <v>2.376E-2</v>
      </c>
      <c r="L719" s="542">
        <v>16496.03</v>
      </c>
      <c r="M719" s="539">
        <v>1.01</v>
      </c>
      <c r="N719" s="534">
        <v>16660.990000000002</v>
      </c>
      <c r="O719" s="526"/>
      <c r="P719" s="529">
        <v>395.87</v>
      </c>
    </row>
    <row r="720" spans="1:16" x14ac:dyDescent="0.25">
      <c r="A720" s="530"/>
      <c r="B720" s="524" t="s">
        <v>2043</v>
      </c>
      <c r="C720" s="1247" t="s">
        <v>2044</v>
      </c>
      <c r="D720" s="1247"/>
      <c r="E720" s="1247"/>
      <c r="F720" s="1247"/>
      <c r="G720" s="1247"/>
      <c r="H720" s="525" t="s">
        <v>1212</v>
      </c>
      <c r="I720" s="531">
        <v>3.1</v>
      </c>
      <c r="J720" s="526"/>
      <c r="K720" s="535">
        <v>0.27279999999999999</v>
      </c>
      <c r="L720" s="542">
        <v>5764.42</v>
      </c>
      <c r="M720" s="575">
        <v>1.5</v>
      </c>
      <c r="N720" s="534">
        <v>8646.6299999999992</v>
      </c>
      <c r="O720" s="526"/>
      <c r="P720" s="529">
        <v>2358.8000000000002</v>
      </c>
    </row>
    <row r="721" spans="1:16" x14ac:dyDescent="0.25">
      <c r="A721" s="544" t="s">
        <v>1239</v>
      </c>
      <c r="B721" s="545" t="s">
        <v>1997</v>
      </c>
      <c r="C721" s="1250" t="s">
        <v>1998</v>
      </c>
      <c r="D721" s="1250"/>
      <c r="E721" s="1250"/>
      <c r="F721" s="1250"/>
      <c r="G721" s="1250"/>
      <c r="H721" s="546" t="s">
        <v>1212</v>
      </c>
      <c r="I721" s="566">
        <v>101.5</v>
      </c>
      <c r="J721" s="548"/>
      <c r="K721" s="549">
        <v>8.9320000000000004</v>
      </c>
      <c r="L721" s="550"/>
      <c r="M721" s="548"/>
      <c r="N721" s="550"/>
      <c r="O721" s="548"/>
      <c r="P721" s="551"/>
    </row>
    <row r="722" spans="1:16" x14ac:dyDescent="0.25">
      <c r="A722" s="544" t="s">
        <v>1239</v>
      </c>
      <c r="B722" s="545" t="s">
        <v>2045</v>
      </c>
      <c r="C722" s="1250" t="s">
        <v>2046</v>
      </c>
      <c r="D722" s="1250"/>
      <c r="E722" s="1250"/>
      <c r="F722" s="1250"/>
      <c r="G722" s="1250"/>
      <c r="H722" s="546" t="s">
        <v>1164</v>
      </c>
      <c r="I722" s="566">
        <v>20.399999999999999</v>
      </c>
      <c r="J722" s="548"/>
      <c r="K722" s="567">
        <v>1.7951999999999999</v>
      </c>
      <c r="L722" s="550"/>
      <c r="M722" s="548"/>
      <c r="N722" s="550"/>
      <c r="O722" s="548"/>
      <c r="P722" s="551"/>
    </row>
    <row r="723" spans="1:16" x14ac:dyDescent="0.25">
      <c r="A723" s="544" t="s">
        <v>1239</v>
      </c>
      <c r="B723" s="545" t="s">
        <v>2047</v>
      </c>
      <c r="C723" s="1250" t="s">
        <v>2048</v>
      </c>
      <c r="D723" s="1250"/>
      <c r="E723" s="1250"/>
      <c r="F723" s="1250"/>
      <c r="G723" s="1250"/>
      <c r="H723" s="546" t="s">
        <v>1554</v>
      </c>
      <c r="I723" s="547">
        <v>147</v>
      </c>
      <c r="J723" s="548"/>
      <c r="K723" s="549">
        <v>12.936</v>
      </c>
      <c r="L723" s="550"/>
      <c r="M723" s="548"/>
      <c r="N723" s="550"/>
      <c r="O723" s="548"/>
      <c r="P723" s="551"/>
    </row>
    <row r="724" spans="1:16" x14ac:dyDescent="0.25">
      <c r="A724" s="552"/>
      <c r="B724" s="553"/>
      <c r="C724" s="1248" t="s">
        <v>1154</v>
      </c>
      <c r="D724" s="1248"/>
      <c r="E724" s="1248"/>
      <c r="F724" s="1248"/>
      <c r="G724" s="1248"/>
      <c r="H724" s="516"/>
      <c r="I724" s="517"/>
      <c r="J724" s="517"/>
      <c r="K724" s="517"/>
      <c r="L724" s="520"/>
      <c r="M724" s="517"/>
      <c r="N724" s="554"/>
      <c r="O724" s="517"/>
      <c r="P724" s="555">
        <v>62811.19</v>
      </c>
    </row>
    <row r="725" spans="1:16" x14ac:dyDescent="0.25">
      <c r="A725" s="540"/>
      <c r="B725" s="524"/>
      <c r="C725" s="1247" t="s">
        <v>1155</v>
      </c>
      <c r="D725" s="1247"/>
      <c r="E725" s="1247"/>
      <c r="F725" s="1247"/>
      <c r="G725" s="1247"/>
      <c r="H725" s="525"/>
      <c r="I725" s="526"/>
      <c r="J725" s="526"/>
      <c r="K725" s="526"/>
      <c r="L725" s="528"/>
      <c r="M725" s="526"/>
      <c r="N725" s="528"/>
      <c r="O725" s="526"/>
      <c r="P725" s="529">
        <v>40499.47</v>
      </c>
    </row>
    <row r="726" spans="1:16" x14ac:dyDescent="0.25">
      <c r="A726" s="540"/>
      <c r="B726" s="524" t="s">
        <v>1999</v>
      </c>
      <c r="C726" s="1247" t="s">
        <v>2000</v>
      </c>
      <c r="D726" s="1247"/>
      <c r="E726" s="1247"/>
      <c r="F726" s="1247"/>
      <c r="G726" s="1247"/>
      <c r="H726" s="525" t="s">
        <v>1158</v>
      </c>
      <c r="I726" s="543">
        <v>102</v>
      </c>
      <c r="J726" s="526"/>
      <c r="K726" s="543">
        <v>102</v>
      </c>
      <c r="L726" s="528"/>
      <c r="M726" s="526"/>
      <c r="N726" s="528"/>
      <c r="O726" s="526"/>
      <c r="P726" s="529">
        <v>41309.46</v>
      </c>
    </row>
    <row r="727" spans="1:16" x14ac:dyDescent="0.25">
      <c r="A727" s="540"/>
      <c r="B727" s="524" t="s">
        <v>2001</v>
      </c>
      <c r="C727" s="1247" t="s">
        <v>2002</v>
      </c>
      <c r="D727" s="1247"/>
      <c r="E727" s="1247"/>
      <c r="F727" s="1247"/>
      <c r="G727" s="1247"/>
      <c r="H727" s="525" t="s">
        <v>1158</v>
      </c>
      <c r="I727" s="543">
        <v>58</v>
      </c>
      <c r="J727" s="526"/>
      <c r="K727" s="543">
        <v>58</v>
      </c>
      <c r="L727" s="528"/>
      <c r="M727" s="526"/>
      <c r="N727" s="528"/>
      <c r="O727" s="526"/>
      <c r="P727" s="529">
        <v>23489.69</v>
      </c>
    </row>
    <row r="728" spans="1:16" x14ac:dyDescent="0.25">
      <c r="A728" s="556"/>
      <c r="B728" s="557"/>
      <c r="C728" s="1248" t="s">
        <v>1161</v>
      </c>
      <c r="D728" s="1248"/>
      <c r="E728" s="1248"/>
      <c r="F728" s="1248"/>
      <c r="G728" s="1248"/>
      <c r="H728" s="516"/>
      <c r="I728" s="517"/>
      <c r="J728" s="517"/>
      <c r="K728" s="517"/>
      <c r="L728" s="520"/>
      <c r="M728" s="517"/>
      <c r="N728" s="554">
        <v>1450117.5</v>
      </c>
      <c r="O728" s="517"/>
      <c r="P728" s="555">
        <v>127610.34</v>
      </c>
    </row>
    <row r="729" spans="1:16" x14ac:dyDescent="0.25">
      <c r="A729" s="558"/>
      <c r="B729" s="559"/>
      <c r="C729" s="559"/>
      <c r="D729" s="559"/>
      <c r="E729" s="559"/>
      <c r="F729" s="559"/>
      <c r="G729" s="559"/>
      <c r="H729" s="560"/>
      <c r="I729" s="561"/>
      <c r="J729" s="561"/>
      <c r="K729" s="561"/>
      <c r="L729" s="562"/>
      <c r="M729" s="561"/>
      <c r="N729" s="562"/>
      <c r="O729" s="561"/>
      <c r="P729" s="563"/>
    </row>
    <row r="730" spans="1:16" x14ac:dyDescent="0.25">
      <c r="A730" s="514" t="s">
        <v>1559</v>
      </c>
      <c r="B730" s="515" t="s">
        <v>2051</v>
      </c>
      <c r="C730" s="1249" t="s">
        <v>2092</v>
      </c>
      <c r="D730" s="1249"/>
      <c r="E730" s="1249"/>
      <c r="F730" s="1249"/>
      <c r="G730" s="1249"/>
      <c r="H730" s="516" t="s">
        <v>1212</v>
      </c>
      <c r="I730" s="517">
        <v>8.9320000000000004</v>
      </c>
      <c r="J730" s="518">
        <v>1</v>
      </c>
      <c r="K730" s="519">
        <v>8.9320000000000004</v>
      </c>
      <c r="L730" s="554">
        <v>5072.17</v>
      </c>
      <c r="M730" s="570">
        <v>1.37</v>
      </c>
      <c r="N730" s="564">
        <v>6948.87</v>
      </c>
      <c r="O730" s="517"/>
      <c r="P730" s="555">
        <v>62067.31</v>
      </c>
    </row>
    <row r="731" spans="1:16" x14ac:dyDescent="0.25">
      <c r="A731" s="556"/>
      <c r="B731" s="557"/>
      <c r="C731" s="1248" t="s">
        <v>1161</v>
      </c>
      <c r="D731" s="1248"/>
      <c r="E731" s="1248"/>
      <c r="F731" s="1248"/>
      <c r="G731" s="1248"/>
      <c r="H731" s="516"/>
      <c r="I731" s="517"/>
      <c r="J731" s="517"/>
      <c r="K731" s="517"/>
      <c r="L731" s="520"/>
      <c r="M731" s="517"/>
      <c r="N731" s="520"/>
      <c r="O731" s="517"/>
      <c r="P731" s="555">
        <v>62067.31</v>
      </c>
    </row>
    <row r="732" spans="1:16" x14ac:dyDescent="0.25">
      <c r="A732" s="558"/>
      <c r="B732" s="559"/>
      <c r="C732" s="559"/>
      <c r="D732" s="559"/>
      <c r="E732" s="559"/>
      <c r="F732" s="559"/>
      <c r="G732" s="559"/>
      <c r="H732" s="560"/>
      <c r="I732" s="561"/>
      <c r="J732" s="561"/>
      <c r="K732" s="561"/>
      <c r="L732" s="562"/>
      <c r="M732" s="561"/>
      <c r="N732" s="562"/>
      <c r="O732" s="561"/>
      <c r="P732" s="563"/>
    </row>
    <row r="733" spans="1:16" x14ac:dyDescent="0.25">
      <c r="A733" s="514" t="s">
        <v>1562</v>
      </c>
      <c r="B733" s="515" t="s">
        <v>2049</v>
      </c>
      <c r="C733" s="1249" t="s">
        <v>2050</v>
      </c>
      <c r="D733" s="1249"/>
      <c r="E733" s="1249"/>
      <c r="F733" s="1249"/>
      <c r="G733" s="1249"/>
      <c r="H733" s="516" t="s">
        <v>1554</v>
      </c>
      <c r="I733" s="517">
        <v>12.936</v>
      </c>
      <c r="J733" s="518">
        <v>1</v>
      </c>
      <c r="K733" s="519">
        <v>12.936</v>
      </c>
      <c r="L733" s="593">
        <v>317.39999999999998</v>
      </c>
      <c r="M733" s="570">
        <v>1.42</v>
      </c>
      <c r="N733" s="572">
        <v>450.71</v>
      </c>
      <c r="O733" s="517"/>
      <c r="P733" s="555">
        <v>5830.38</v>
      </c>
    </row>
    <row r="734" spans="1:16" x14ac:dyDescent="0.25">
      <c r="A734" s="556"/>
      <c r="B734" s="557"/>
      <c r="C734" s="1248" t="s">
        <v>1161</v>
      </c>
      <c r="D734" s="1248"/>
      <c r="E734" s="1248"/>
      <c r="F734" s="1248"/>
      <c r="G734" s="1248"/>
      <c r="H734" s="516"/>
      <c r="I734" s="517"/>
      <c r="J734" s="517"/>
      <c r="K734" s="517"/>
      <c r="L734" s="520"/>
      <c r="M734" s="517"/>
      <c r="N734" s="520"/>
      <c r="O734" s="517"/>
      <c r="P734" s="555">
        <v>5830.38</v>
      </c>
    </row>
    <row r="735" spans="1:16" x14ac:dyDescent="0.25">
      <c r="A735" s="558"/>
      <c r="B735" s="559"/>
      <c r="C735" s="559"/>
      <c r="D735" s="559"/>
      <c r="E735" s="559"/>
      <c r="F735" s="559"/>
      <c r="G735" s="559"/>
      <c r="H735" s="560"/>
      <c r="I735" s="561"/>
      <c r="J735" s="561"/>
      <c r="K735" s="561"/>
      <c r="L735" s="562"/>
      <c r="M735" s="561"/>
      <c r="N735" s="562"/>
      <c r="O735" s="561"/>
      <c r="P735" s="563"/>
    </row>
    <row r="736" spans="1:16" x14ac:dyDescent="0.25">
      <c r="A736" s="514" t="s">
        <v>1565</v>
      </c>
      <c r="B736" s="515" t="s">
        <v>2057</v>
      </c>
      <c r="C736" s="1249" t="s">
        <v>2058</v>
      </c>
      <c r="D736" s="1249"/>
      <c r="E736" s="1249"/>
      <c r="F736" s="1249"/>
      <c r="G736" s="1249"/>
      <c r="H736" s="516" t="s">
        <v>1164</v>
      </c>
      <c r="I736" s="517">
        <v>9.3600000000000003E-2</v>
      </c>
      <c r="J736" s="518">
        <v>1</v>
      </c>
      <c r="K736" s="568">
        <v>9.3600000000000003E-2</v>
      </c>
      <c r="L736" s="554">
        <v>58288</v>
      </c>
      <c r="M736" s="570">
        <v>0.99</v>
      </c>
      <c r="N736" s="564">
        <v>57705.120000000003</v>
      </c>
      <c r="O736" s="517"/>
      <c r="P736" s="555">
        <v>5401.2</v>
      </c>
    </row>
    <row r="737" spans="1:16" x14ac:dyDescent="0.25">
      <c r="A737" s="556"/>
      <c r="B737" s="557"/>
      <c r="C737" s="1248" t="s">
        <v>1161</v>
      </c>
      <c r="D737" s="1248"/>
      <c r="E737" s="1248"/>
      <c r="F737" s="1248"/>
      <c r="G737" s="1248"/>
      <c r="H737" s="516"/>
      <c r="I737" s="517"/>
      <c r="J737" s="517"/>
      <c r="K737" s="517"/>
      <c r="L737" s="520"/>
      <c r="M737" s="517"/>
      <c r="N737" s="520"/>
      <c r="O737" s="517"/>
      <c r="P737" s="555">
        <v>5401.2</v>
      </c>
    </row>
    <row r="738" spans="1:16" x14ac:dyDescent="0.25">
      <c r="A738" s="558"/>
      <c r="B738" s="559"/>
      <c r="C738" s="559"/>
      <c r="D738" s="559"/>
      <c r="E738" s="559"/>
      <c r="F738" s="559"/>
      <c r="G738" s="559"/>
      <c r="H738" s="560"/>
      <c r="I738" s="561"/>
      <c r="J738" s="561"/>
      <c r="K738" s="561"/>
      <c r="L738" s="562"/>
      <c r="M738" s="561"/>
      <c r="N738" s="562"/>
      <c r="O738" s="561"/>
      <c r="P738" s="563"/>
    </row>
    <row r="739" spans="1:16" x14ac:dyDescent="0.25">
      <c r="A739" s="514" t="s">
        <v>1572</v>
      </c>
      <c r="B739" s="515" t="s">
        <v>2055</v>
      </c>
      <c r="C739" s="1249" t="s">
        <v>2056</v>
      </c>
      <c r="D739" s="1249"/>
      <c r="E739" s="1249"/>
      <c r="F739" s="1249"/>
      <c r="G739" s="1249"/>
      <c r="H739" s="516" t="s">
        <v>1164</v>
      </c>
      <c r="I739" s="517">
        <v>2.59</v>
      </c>
      <c r="J739" s="518">
        <v>1</v>
      </c>
      <c r="K739" s="570">
        <v>2.59</v>
      </c>
      <c r="L739" s="554">
        <v>55559.5</v>
      </c>
      <c r="M739" s="570">
        <v>0.99</v>
      </c>
      <c r="N739" s="564">
        <v>55003.91</v>
      </c>
      <c r="O739" s="517"/>
      <c r="P739" s="555">
        <v>142460.13</v>
      </c>
    </row>
    <row r="740" spans="1:16" x14ac:dyDescent="0.25">
      <c r="A740" s="556"/>
      <c r="B740" s="557"/>
      <c r="C740" s="1248" t="s">
        <v>1161</v>
      </c>
      <c r="D740" s="1248"/>
      <c r="E740" s="1248"/>
      <c r="F740" s="1248"/>
      <c r="G740" s="1248"/>
      <c r="H740" s="516"/>
      <c r="I740" s="517"/>
      <c r="J740" s="517"/>
      <c r="K740" s="517"/>
      <c r="L740" s="520"/>
      <c r="M740" s="517"/>
      <c r="N740" s="520"/>
      <c r="O740" s="517"/>
      <c r="P740" s="555">
        <v>142460.13</v>
      </c>
    </row>
    <row r="741" spans="1:16" x14ac:dyDescent="0.25">
      <c r="A741" s="558"/>
      <c r="B741" s="559"/>
      <c r="C741" s="559"/>
      <c r="D741" s="559"/>
      <c r="E741" s="559"/>
      <c r="F741" s="559"/>
      <c r="G741" s="559"/>
      <c r="H741" s="560"/>
      <c r="I741" s="561"/>
      <c r="J741" s="561"/>
      <c r="K741" s="561"/>
      <c r="L741" s="562"/>
      <c r="M741" s="561"/>
      <c r="N741" s="562"/>
      <c r="O741" s="561"/>
      <c r="P741" s="563"/>
    </row>
    <row r="742" spans="1:16" x14ac:dyDescent="0.25">
      <c r="A742" s="514" t="s">
        <v>1576</v>
      </c>
      <c r="B742" s="515" t="s">
        <v>2093</v>
      </c>
      <c r="C742" s="1249" t="s">
        <v>2094</v>
      </c>
      <c r="D742" s="1249"/>
      <c r="E742" s="1249"/>
      <c r="F742" s="1249"/>
      <c r="G742" s="1249"/>
      <c r="H742" s="516" t="s">
        <v>1164</v>
      </c>
      <c r="I742" s="517">
        <v>8.7849999999999998E-2</v>
      </c>
      <c r="J742" s="518">
        <v>1</v>
      </c>
      <c r="K742" s="590">
        <v>8.7849999999999998E-2</v>
      </c>
      <c r="L742" s="554">
        <v>63745</v>
      </c>
      <c r="M742" s="570">
        <v>0.99</v>
      </c>
      <c r="N742" s="564">
        <v>63107.55</v>
      </c>
      <c r="O742" s="517"/>
      <c r="P742" s="555">
        <v>5544</v>
      </c>
    </row>
    <row r="743" spans="1:16" x14ac:dyDescent="0.25">
      <c r="A743" s="556"/>
      <c r="B743" s="557"/>
      <c r="C743" s="1248" t="s">
        <v>1161</v>
      </c>
      <c r="D743" s="1248"/>
      <c r="E743" s="1248"/>
      <c r="F743" s="1248"/>
      <c r="G743" s="1248"/>
      <c r="H743" s="516"/>
      <c r="I743" s="517"/>
      <c r="J743" s="517"/>
      <c r="K743" s="517"/>
      <c r="L743" s="520"/>
      <c r="M743" s="517"/>
      <c r="N743" s="520"/>
      <c r="O743" s="517"/>
      <c r="P743" s="555">
        <v>5544</v>
      </c>
    </row>
    <row r="744" spans="1:16" x14ac:dyDescent="0.25">
      <c r="A744" s="558"/>
      <c r="B744" s="559"/>
      <c r="C744" s="559"/>
      <c r="D744" s="559"/>
      <c r="E744" s="559"/>
      <c r="F744" s="559"/>
      <c r="G744" s="559"/>
      <c r="H744" s="560"/>
      <c r="I744" s="561"/>
      <c r="J744" s="561"/>
      <c r="K744" s="561"/>
      <c r="L744" s="562"/>
      <c r="M744" s="561"/>
      <c r="N744" s="562"/>
      <c r="O744" s="561"/>
      <c r="P744" s="563"/>
    </row>
    <row r="745" spans="1:16" x14ac:dyDescent="0.25">
      <c r="A745" s="558"/>
      <c r="B745" s="576"/>
      <c r="C745" s="576"/>
      <c r="D745" s="576"/>
      <c r="E745" s="576"/>
      <c r="F745" s="561"/>
      <c r="G745" s="561"/>
      <c r="H745" s="561"/>
      <c r="I745" s="561"/>
      <c r="J745" s="562"/>
      <c r="K745" s="561"/>
      <c r="L745" s="562"/>
      <c r="M745" s="577"/>
      <c r="N745" s="562"/>
      <c r="O745" s="578"/>
      <c r="P745" s="579"/>
    </row>
    <row r="746" spans="1:16" x14ac:dyDescent="0.25">
      <c r="A746" s="552"/>
      <c r="B746" s="580"/>
      <c r="C746" s="1246" t="s">
        <v>2121</v>
      </c>
      <c r="D746" s="1246"/>
      <c r="E746" s="1246"/>
      <c r="F746" s="1246"/>
      <c r="G746" s="1246"/>
      <c r="H746" s="1246"/>
      <c r="I746" s="1246"/>
      <c r="J746" s="1246"/>
      <c r="K746" s="1246"/>
      <c r="L746" s="1246"/>
      <c r="M746" s="1246"/>
      <c r="N746" s="1246"/>
      <c r="O746" s="1246"/>
      <c r="P746" s="581"/>
    </row>
    <row r="747" spans="1:16" x14ac:dyDescent="0.25">
      <c r="A747" s="552"/>
      <c r="B747" s="553"/>
      <c r="C747" s="1243" t="s">
        <v>1249</v>
      </c>
      <c r="D747" s="1243"/>
      <c r="E747" s="1243"/>
      <c r="F747" s="1243"/>
      <c r="G747" s="1243"/>
      <c r="H747" s="1243"/>
      <c r="I747" s="1243"/>
      <c r="J747" s="1243"/>
      <c r="K747" s="1243"/>
      <c r="L747" s="1243"/>
      <c r="M747" s="1243"/>
      <c r="N747" s="1243"/>
      <c r="O747" s="1243"/>
      <c r="P747" s="582">
        <v>1747517.25</v>
      </c>
    </row>
    <row r="748" spans="1:16" x14ac:dyDescent="0.25">
      <c r="A748" s="552"/>
      <c r="B748" s="553"/>
      <c r="C748" s="1243" t="s">
        <v>1250</v>
      </c>
      <c r="D748" s="1243"/>
      <c r="E748" s="1243"/>
      <c r="F748" s="1243"/>
      <c r="G748" s="1243"/>
      <c r="H748" s="1243"/>
      <c r="I748" s="1243"/>
      <c r="J748" s="1243"/>
      <c r="K748" s="1243"/>
      <c r="L748" s="1243"/>
      <c r="M748" s="1243"/>
      <c r="N748" s="1243"/>
      <c r="O748" s="1243"/>
      <c r="P748" s="583"/>
    </row>
    <row r="749" spans="1:16" x14ac:dyDescent="0.25">
      <c r="A749" s="552"/>
      <c r="B749" s="553"/>
      <c r="C749" s="1243" t="s">
        <v>1251</v>
      </c>
      <c r="D749" s="1243"/>
      <c r="E749" s="1243"/>
      <c r="F749" s="1243"/>
      <c r="G749" s="1243"/>
      <c r="H749" s="1243"/>
      <c r="I749" s="1243"/>
      <c r="J749" s="1243"/>
      <c r="K749" s="1243"/>
      <c r="L749" s="1243"/>
      <c r="M749" s="1243"/>
      <c r="N749" s="1243"/>
      <c r="O749" s="1243"/>
      <c r="P749" s="582">
        <v>217050.67</v>
      </c>
    </row>
    <row r="750" spans="1:16" x14ac:dyDescent="0.25">
      <c r="A750" s="552"/>
      <c r="B750" s="553"/>
      <c r="C750" s="1243" t="s">
        <v>1252</v>
      </c>
      <c r="D750" s="1243"/>
      <c r="E750" s="1243"/>
      <c r="F750" s="1243"/>
      <c r="G750" s="1243"/>
      <c r="H750" s="1243"/>
      <c r="I750" s="1243"/>
      <c r="J750" s="1243"/>
      <c r="K750" s="1243"/>
      <c r="L750" s="1243"/>
      <c r="M750" s="1243"/>
      <c r="N750" s="1243"/>
      <c r="O750" s="1243"/>
      <c r="P750" s="582">
        <v>54399.33</v>
      </c>
    </row>
    <row r="751" spans="1:16" x14ac:dyDescent="0.25">
      <c r="A751" s="552"/>
      <c r="B751" s="553"/>
      <c r="C751" s="1243" t="s">
        <v>1253</v>
      </c>
      <c r="D751" s="1243"/>
      <c r="E751" s="1243"/>
      <c r="F751" s="1243"/>
      <c r="G751" s="1243"/>
      <c r="H751" s="1243"/>
      <c r="I751" s="1243"/>
      <c r="J751" s="1243"/>
      <c r="K751" s="1243"/>
      <c r="L751" s="1243"/>
      <c r="M751" s="1243"/>
      <c r="N751" s="1243"/>
      <c r="O751" s="1243"/>
      <c r="P751" s="582">
        <v>23647.1</v>
      </c>
    </row>
    <row r="752" spans="1:16" x14ac:dyDescent="0.25">
      <c r="A752" s="552"/>
      <c r="B752" s="553"/>
      <c r="C752" s="1243" t="s">
        <v>1254</v>
      </c>
      <c r="D752" s="1243"/>
      <c r="E752" s="1243"/>
      <c r="F752" s="1243"/>
      <c r="G752" s="1243"/>
      <c r="H752" s="1243"/>
      <c r="I752" s="1243"/>
      <c r="J752" s="1243"/>
      <c r="K752" s="1243"/>
      <c r="L752" s="1243"/>
      <c r="M752" s="1243"/>
      <c r="N752" s="1243"/>
      <c r="O752" s="1243"/>
      <c r="P752" s="582">
        <v>1430388.75</v>
      </c>
    </row>
    <row r="753" spans="1:16" x14ac:dyDescent="0.25">
      <c r="A753" s="552"/>
      <c r="B753" s="553"/>
      <c r="C753" s="1243" t="s">
        <v>1255</v>
      </c>
      <c r="D753" s="1243"/>
      <c r="E753" s="1243"/>
      <c r="F753" s="1243"/>
      <c r="G753" s="1243"/>
      <c r="H753" s="1243"/>
      <c r="I753" s="1243"/>
      <c r="J753" s="1243"/>
      <c r="K753" s="1243"/>
      <c r="L753" s="1243"/>
      <c r="M753" s="1243"/>
      <c r="N753" s="1243"/>
      <c r="O753" s="1243"/>
      <c r="P753" s="582">
        <v>22031.4</v>
      </c>
    </row>
    <row r="754" spans="1:16" x14ac:dyDescent="0.25">
      <c r="A754" s="552"/>
      <c r="B754" s="553"/>
      <c r="C754" s="1243" t="s">
        <v>1256</v>
      </c>
      <c r="D754" s="1243"/>
      <c r="E754" s="1243"/>
      <c r="F754" s="1243"/>
      <c r="G754" s="1243"/>
      <c r="H754" s="1243"/>
      <c r="I754" s="1243"/>
      <c r="J754" s="1243"/>
      <c r="K754" s="1243"/>
      <c r="L754" s="1243"/>
      <c r="M754" s="1243"/>
      <c r="N754" s="1243"/>
      <c r="O754" s="1243"/>
      <c r="P754" s="582">
        <v>2133377.0299999998</v>
      </c>
    </row>
    <row r="755" spans="1:16" x14ac:dyDescent="0.25">
      <c r="A755" s="552"/>
      <c r="B755" s="553"/>
      <c r="C755" s="1243" t="s">
        <v>1257</v>
      </c>
      <c r="D755" s="1243"/>
      <c r="E755" s="1243"/>
      <c r="F755" s="1243"/>
      <c r="G755" s="1243"/>
      <c r="H755" s="1243"/>
      <c r="I755" s="1243"/>
      <c r="J755" s="1243"/>
      <c r="K755" s="1243"/>
      <c r="L755" s="1243"/>
      <c r="M755" s="1243"/>
      <c r="N755" s="1243"/>
      <c r="O755" s="1243"/>
      <c r="P755" s="582">
        <v>2111345.63</v>
      </c>
    </row>
    <row r="756" spans="1:16" x14ac:dyDescent="0.25">
      <c r="A756" s="552"/>
      <c r="B756" s="553"/>
      <c r="C756" s="1243" t="s">
        <v>1258</v>
      </c>
      <c r="D756" s="1243"/>
      <c r="E756" s="1243"/>
      <c r="F756" s="1243"/>
      <c r="G756" s="1243"/>
      <c r="H756" s="1243"/>
      <c r="I756" s="1243"/>
      <c r="J756" s="1243"/>
      <c r="K756" s="1243"/>
      <c r="L756" s="1243"/>
      <c r="M756" s="1243"/>
      <c r="N756" s="1243"/>
      <c r="O756" s="1243"/>
      <c r="P756" s="583"/>
    </row>
    <row r="757" spans="1:16" x14ac:dyDescent="0.25">
      <c r="A757" s="552"/>
      <c r="B757" s="553"/>
      <c r="C757" s="1243" t="s">
        <v>1259</v>
      </c>
      <c r="D757" s="1243"/>
      <c r="E757" s="1243"/>
      <c r="F757" s="1243"/>
      <c r="G757" s="1243"/>
      <c r="H757" s="1243"/>
      <c r="I757" s="1243"/>
      <c r="J757" s="1243"/>
      <c r="K757" s="1243"/>
      <c r="L757" s="1243"/>
      <c r="M757" s="1243"/>
      <c r="N757" s="1243"/>
      <c r="O757" s="1243"/>
      <c r="P757" s="582">
        <v>217050.67</v>
      </c>
    </row>
    <row r="758" spans="1:16" x14ac:dyDescent="0.25">
      <c r="A758" s="552"/>
      <c r="B758" s="553"/>
      <c r="C758" s="1243" t="s">
        <v>1260</v>
      </c>
      <c r="D758" s="1243"/>
      <c r="E758" s="1243"/>
      <c r="F758" s="1243"/>
      <c r="G758" s="1243"/>
      <c r="H758" s="1243"/>
      <c r="I758" s="1243"/>
      <c r="J758" s="1243"/>
      <c r="K758" s="1243"/>
      <c r="L758" s="1243"/>
      <c r="M758" s="1243"/>
      <c r="N758" s="1243"/>
      <c r="O758" s="1243"/>
      <c r="P758" s="582">
        <v>54399.33</v>
      </c>
    </row>
    <row r="759" spans="1:16" x14ac:dyDescent="0.25">
      <c r="A759" s="552"/>
      <c r="B759" s="553"/>
      <c r="C759" s="1243" t="s">
        <v>1261</v>
      </c>
      <c r="D759" s="1243"/>
      <c r="E759" s="1243"/>
      <c r="F759" s="1243"/>
      <c r="G759" s="1243"/>
      <c r="H759" s="1243"/>
      <c r="I759" s="1243"/>
      <c r="J759" s="1243"/>
      <c r="K759" s="1243"/>
      <c r="L759" s="1243"/>
      <c r="M759" s="1243"/>
      <c r="N759" s="1243"/>
      <c r="O759" s="1243"/>
      <c r="P759" s="582">
        <v>23647.1</v>
      </c>
    </row>
    <row r="760" spans="1:16" x14ac:dyDescent="0.25">
      <c r="A760" s="552"/>
      <c r="B760" s="553"/>
      <c r="C760" s="1243" t="s">
        <v>1262</v>
      </c>
      <c r="D760" s="1243"/>
      <c r="E760" s="1243"/>
      <c r="F760" s="1243"/>
      <c r="G760" s="1243"/>
      <c r="H760" s="1243"/>
      <c r="I760" s="1243"/>
      <c r="J760" s="1243"/>
      <c r="K760" s="1243"/>
      <c r="L760" s="1243"/>
      <c r="M760" s="1243"/>
      <c r="N760" s="1243"/>
      <c r="O760" s="1243"/>
      <c r="P760" s="582">
        <v>1430388.75</v>
      </c>
    </row>
    <row r="761" spans="1:16" x14ac:dyDescent="0.25">
      <c r="A761" s="552"/>
      <c r="B761" s="553"/>
      <c r="C761" s="1243" t="s">
        <v>1263</v>
      </c>
      <c r="D761" s="1243"/>
      <c r="E761" s="1243"/>
      <c r="F761" s="1243"/>
      <c r="G761" s="1243"/>
      <c r="H761" s="1243"/>
      <c r="I761" s="1243"/>
      <c r="J761" s="1243"/>
      <c r="K761" s="1243"/>
      <c r="L761" s="1243"/>
      <c r="M761" s="1243"/>
      <c r="N761" s="1243"/>
      <c r="O761" s="1243"/>
      <c r="P761" s="582">
        <v>245757.08</v>
      </c>
    </row>
    <row r="762" spans="1:16" x14ac:dyDescent="0.25">
      <c r="A762" s="552"/>
      <c r="B762" s="553"/>
      <c r="C762" s="1243" t="s">
        <v>1264</v>
      </c>
      <c r="D762" s="1243"/>
      <c r="E762" s="1243"/>
      <c r="F762" s="1243"/>
      <c r="G762" s="1243"/>
      <c r="H762" s="1243"/>
      <c r="I762" s="1243"/>
      <c r="J762" s="1243"/>
      <c r="K762" s="1243"/>
      <c r="L762" s="1243"/>
      <c r="M762" s="1243"/>
      <c r="N762" s="1243"/>
      <c r="O762" s="1243"/>
      <c r="P762" s="582">
        <v>140102.70000000001</v>
      </c>
    </row>
    <row r="763" spans="1:16" x14ac:dyDescent="0.25">
      <c r="A763" s="552"/>
      <c r="B763" s="553"/>
      <c r="C763" s="1243" t="s">
        <v>1265</v>
      </c>
      <c r="D763" s="1243"/>
      <c r="E763" s="1243"/>
      <c r="F763" s="1243"/>
      <c r="G763" s="1243"/>
      <c r="H763" s="1243"/>
      <c r="I763" s="1243"/>
      <c r="J763" s="1243"/>
      <c r="K763" s="1243"/>
      <c r="L763" s="1243"/>
      <c r="M763" s="1243"/>
      <c r="N763" s="1243"/>
      <c r="O763" s="1243"/>
      <c r="P763" s="582">
        <v>22031.4</v>
      </c>
    </row>
    <row r="764" spans="1:16" x14ac:dyDescent="0.25">
      <c r="A764" s="552"/>
      <c r="B764" s="553"/>
      <c r="C764" s="1243" t="s">
        <v>1266</v>
      </c>
      <c r="D764" s="1243"/>
      <c r="E764" s="1243"/>
      <c r="F764" s="1243"/>
      <c r="G764" s="1243"/>
      <c r="H764" s="1243"/>
      <c r="I764" s="1243"/>
      <c r="J764" s="1243"/>
      <c r="K764" s="1243"/>
      <c r="L764" s="1243"/>
      <c r="M764" s="1243"/>
      <c r="N764" s="1243"/>
      <c r="O764" s="1243"/>
      <c r="P764" s="582">
        <v>240697.77</v>
      </c>
    </row>
    <row r="765" spans="1:16" x14ac:dyDescent="0.25">
      <c r="A765" s="552"/>
      <c r="B765" s="553"/>
      <c r="C765" s="1243" t="s">
        <v>1267</v>
      </c>
      <c r="D765" s="1243"/>
      <c r="E765" s="1243"/>
      <c r="F765" s="1243"/>
      <c r="G765" s="1243"/>
      <c r="H765" s="1243"/>
      <c r="I765" s="1243"/>
      <c r="J765" s="1243"/>
      <c r="K765" s="1243"/>
      <c r="L765" s="1243"/>
      <c r="M765" s="1243"/>
      <c r="N765" s="1243"/>
      <c r="O765" s="1243"/>
      <c r="P765" s="582">
        <v>245757.08</v>
      </c>
    </row>
    <row r="766" spans="1:16" x14ac:dyDescent="0.25">
      <c r="A766" s="552"/>
      <c r="B766" s="553"/>
      <c r="C766" s="1243" t="s">
        <v>1268</v>
      </c>
      <c r="D766" s="1243"/>
      <c r="E766" s="1243"/>
      <c r="F766" s="1243"/>
      <c r="G766" s="1243"/>
      <c r="H766" s="1243"/>
      <c r="I766" s="1243"/>
      <c r="J766" s="1243"/>
      <c r="K766" s="1243"/>
      <c r="L766" s="1243"/>
      <c r="M766" s="1243"/>
      <c r="N766" s="1243"/>
      <c r="O766" s="1243"/>
      <c r="P766" s="582">
        <v>140102.70000000001</v>
      </c>
    </row>
    <row r="767" spans="1:16" x14ac:dyDescent="0.25">
      <c r="A767" s="552"/>
      <c r="B767" s="580"/>
      <c r="C767" s="1246" t="s">
        <v>2122</v>
      </c>
      <c r="D767" s="1246"/>
      <c r="E767" s="1246"/>
      <c r="F767" s="1246"/>
      <c r="G767" s="1246"/>
      <c r="H767" s="1246"/>
      <c r="I767" s="1246"/>
      <c r="J767" s="1246"/>
      <c r="K767" s="1246"/>
      <c r="L767" s="1246"/>
      <c r="M767" s="1246"/>
      <c r="N767" s="1246"/>
      <c r="O767" s="1246"/>
      <c r="P767" s="584">
        <v>2133377.0299999998</v>
      </c>
    </row>
    <row r="768" spans="1:16" x14ac:dyDescent="0.25">
      <c r="A768" s="552"/>
      <c r="B768" s="553"/>
      <c r="C768" s="1243" t="s">
        <v>1270</v>
      </c>
      <c r="D768" s="1243"/>
      <c r="E768" s="1243"/>
      <c r="F768" s="1243"/>
      <c r="G768" s="1243"/>
      <c r="H768" s="1243"/>
      <c r="I768" s="1243"/>
      <c r="J768" s="1243"/>
      <c r="K768" s="1243"/>
      <c r="L768" s="1243"/>
      <c r="M768" s="1243"/>
      <c r="N768" s="1243"/>
      <c r="O768" s="1243"/>
      <c r="P768" s="583"/>
    </row>
    <row r="769" spans="1:16" x14ac:dyDescent="0.25">
      <c r="A769" s="552"/>
      <c r="B769" s="553"/>
      <c r="C769" s="1243" t="s">
        <v>1271</v>
      </c>
      <c r="D769" s="1243"/>
      <c r="E769" s="1243"/>
      <c r="F769" s="1243"/>
      <c r="G769" s="1243"/>
      <c r="H769" s="1243"/>
      <c r="I769" s="1243"/>
      <c r="J769" s="1243"/>
      <c r="K769" s="585" t="s">
        <v>2123</v>
      </c>
      <c r="L769" s="586"/>
      <c r="M769" s="586"/>
      <c r="O769" s="586"/>
      <c r="P769" s="587"/>
    </row>
    <row r="770" spans="1:16" x14ac:dyDescent="0.25">
      <c r="A770" s="552"/>
      <c r="B770" s="553"/>
      <c r="C770" s="1243" t="s">
        <v>1273</v>
      </c>
      <c r="D770" s="1243"/>
      <c r="E770" s="1243"/>
      <c r="F770" s="1243"/>
      <c r="G770" s="1243"/>
      <c r="H770" s="1243"/>
      <c r="I770" s="1243"/>
      <c r="J770" s="1243"/>
      <c r="K770" s="585" t="s">
        <v>2124</v>
      </c>
      <c r="L770" s="586"/>
      <c r="M770" s="586"/>
      <c r="O770" s="586"/>
      <c r="P770" s="587"/>
    </row>
    <row r="771" spans="1:16" x14ac:dyDescent="0.25">
      <c r="A771" s="594"/>
      <c r="B771" s="595"/>
      <c r="C771" s="595"/>
      <c r="D771" s="595"/>
      <c r="E771" s="595"/>
      <c r="F771" s="595"/>
      <c r="G771" s="595"/>
      <c r="H771" s="595"/>
      <c r="I771" s="595"/>
      <c r="J771" s="595"/>
      <c r="K771" s="595"/>
      <c r="L771" s="595"/>
      <c r="M771" s="595"/>
      <c r="N771" s="497"/>
      <c r="O771" s="596"/>
      <c r="P771" s="597"/>
    </row>
    <row r="772" spans="1:16" x14ac:dyDescent="0.25">
      <c r="A772" s="552"/>
      <c r="B772" s="580"/>
      <c r="C772" s="1246" t="s">
        <v>594</v>
      </c>
      <c r="D772" s="1246"/>
      <c r="E772" s="1246"/>
      <c r="F772" s="1246"/>
      <c r="G772" s="1246"/>
      <c r="H772" s="1246"/>
      <c r="I772" s="1246"/>
      <c r="J772" s="1246"/>
      <c r="K772" s="1246"/>
      <c r="L772" s="1246"/>
      <c r="M772" s="1246"/>
      <c r="N772" s="1246"/>
      <c r="O772" s="1246"/>
      <c r="P772" s="581"/>
    </row>
    <row r="773" spans="1:16" x14ac:dyDescent="0.25">
      <c r="A773" s="552"/>
      <c r="B773" s="553"/>
      <c r="C773" s="1243" t="s">
        <v>1249</v>
      </c>
      <c r="D773" s="1243"/>
      <c r="E773" s="1243"/>
      <c r="F773" s="1243"/>
      <c r="G773" s="1243"/>
      <c r="H773" s="1243"/>
      <c r="I773" s="1243"/>
      <c r="J773" s="1243"/>
      <c r="K773" s="1243"/>
      <c r="L773" s="1243"/>
      <c r="M773" s="1243"/>
      <c r="N773" s="1243"/>
      <c r="O773" s="1243"/>
      <c r="P773" s="582">
        <v>3644781.05</v>
      </c>
    </row>
    <row r="774" spans="1:16" x14ac:dyDescent="0.25">
      <c r="A774" s="552"/>
      <c r="B774" s="553"/>
      <c r="C774" s="1243" t="s">
        <v>1250</v>
      </c>
      <c r="D774" s="1243"/>
      <c r="E774" s="1243"/>
      <c r="F774" s="1243"/>
      <c r="G774" s="1243"/>
      <c r="H774" s="1243"/>
      <c r="I774" s="1243"/>
      <c r="J774" s="1243"/>
      <c r="K774" s="1243"/>
      <c r="L774" s="1243"/>
      <c r="M774" s="1243"/>
      <c r="N774" s="1243"/>
      <c r="O774" s="1243"/>
      <c r="P774" s="583"/>
    </row>
    <row r="775" spans="1:16" x14ac:dyDescent="0.25">
      <c r="A775" s="552"/>
      <c r="B775" s="553"/>
      <c r="C775" s="1243" t="s">
        <v>1251</v>
      </c>
      <c r="D775" s="1243"/>
      <c r="E775" s="1243"/>
      <c r="F775" s="1243"/>
      <c r="G775" s="1243"/>
      <c r="H775" s="1243"/>
      <c r="I775" s="1243"/>
      <c r="J775" s="1243"/>
      <c r="K775" s="1243"/>
      <c r="L775" s="1243"/>
      <c r="M775" s="1243"/>
      <c r="N775" s="1243"/>
      <c r="O775" s="1243"/>
      <c r="P775" s="582">
        <v>463609.48</v>
      </c>
    </row>
    <row r="776" spans="1:16" x14ac:dyDescent="0.25">
      <c r="A776" s="552"/>
      <c r="B776" s="553"/>
      <c r="C776" s="1243" t="s">
        <v>1252</v>
      </c>
      <c r="D776" s="1243"/>
      <c r="E776" s="1243"/>
      <c r="F776" s="1243"/>
      <c r="G776" s="1243"/>
      <c r="H776" s="1243"/>
      <c r="I776" s="1243"/>
      <c r="J776" s="1243"/>
      <c r="K776" s="1243"/>
      <c r="L776" s="1243"/>
      <c r="M776" s="1243"/>
      <c r="N776" s="1243"/>
      <c r="O776" s="1243"/>
      <c r="P776" s="582">
        <v>118727.09</v>
      </c>
    </row>
    <row r="777" spans="1:16" x14ac:dyDescent="0.25">
      <c r="A777" s="552"/>
      <c r="B777" s="553"/>
      <c r="C777" s="1243" t="s">
        <v>1253</v>
      </c>
      <c r="D777" s="1243"/>
      <c r="E777" s="1243"/>
      <c r="F777" s="1243"/>
      <c r="G777" s="1243"/>
      <c r="H777" s="1243"/>
      <c r="I777" s="1243"/>
      <c r="J777" s="1243"/>
      <c r="K777" s="1243"/>
      <c r="L777" s="1243"/>
      <c r="M777" s="1243"/>
      <c r="N777" s="1243"/>
      <c r="O777" s="1243"/>
      <c r="P777" s="582">
        <v>49956.57</v>
      </c>
    </row>
    <row r="778" spans="1:16" x14ac:dyDescent="0.25">
      <c r="A778" s="552"/>
      <c r="B778" s="553"/>
      <c r="C778" s="1243" t="s">
        <v>1254</v>
      </c>
      <c r="D778" s="1243"/>
      <c r="E778" s="1243"/>
      <c r="F778" s="1243"/>
      <c r="G778" s="1243"/>
      <c r="H778" s="1243"/>
      <c r="I778" s="1243"/>
      <c r="J778" s="1243"/>
      <c r="K778" s="1243"/>
      <c r="L778" s="1243"/>
      <c r="M778" s="1243"/>
      <c r="N778" s="1243"/>
      <c r="O778" s="1243"/>
      <c r="P778" s="582">
        <v>2990456.51</v>
      </c>
    </row>
    <row r="779" spans="1:16" x14ac:dyDescent="0.25">
      <c r="A779" s="552"/>
      <c r="B779" s="553"/>
      <c r="C779" s="1243" t="s">
        <v>1255</v>
      </c>
      <c r="D779" s="1243"/>
      <c r="E779" s="1243"/>
      <c r="F779" s="1243"/>
      <c r="G779" s="1243"/>
      <c r="H779" s="1243"/>
      <c r="I779" s="1243"/>
      <c r="J779" s="1243"/>
      <c r="K779" s="1243"/>
      <c r="L779" s="1243"/>
      <c r="M779" s="1243"/>
      <c r="N779" s="1243"/>
      <c r="O779" s="1243"/>
      <c r="P779" s="582">
        <v>22031.4</v>
      </c>
    </row>
    <row r="780" spans="1:16" x14ac:dyDescent="0.25">
      <c r="A780" s="552"/>
      <c r="B780" s="553"/>
      <c r="C780" s="1243" t="s">
        <v>1256</v>
      </c>
      <c r="D780" s="1243"/>
      <c r="E780" s="1243"/>
      <c r="F780" s="1243"/>
      <c r="G780" s="1243"/>
      <c r="H780" s="1243"/>
      <c r="I780" s="1243"/>
      <c r="J780" s="1243"/>
      <c r="K780" s="1243"/>
      <c r="L780" s="1243"/>
      <c r="M780" s="1243"/>
      <c r="N780" s="1243"/>
      <c r="O780" s="1243"/>
      <c r="P780" s="582">
        <v>4474376.54</v>
      </c>
    </row>
    <row r="781" spans="1:16" x14ac:dyDescent="0.25">
      <c r="A781" s="552"/>
      <c r="B781" s="553"/>
      <c r="C781" s="1243" t="s">
        <v>1257</v>
      </c>
      <c r="D781" s="1243"/>
      <c r="E781" s="1243"/>
      <c r="F781" s="1243"/>
      <c r="G781" s="1243"/>
      <c r="H781" s="1243"/>
      <c r="I781" s="1243"/>
      <c r="J781" s="1243"/>
      <c r="K781" s="1243"/>
      <c r="L781" s="1243"/>
      <c r="M781" s="1243"/>
      <c r="N781" s="1243"/>
      <c r="O781" s="1243"/>
      <c r="P781" s="582">
        <v>4452345.1399999997</v>
      </c>
    </row>
    <row r="782" spans="1:16" x14ac:dyDescent="0.25">
      <c r="A782" s="552"/>
      <c r="B782" s="553"/>
      <c r="C782" s="1243" t="s">
        <v>1258</v>
      </c>
      <c r="D782" s="1243"/>
      <c r="E782" s="1243"/>
      <c r="F782" s="1243"/>
      <c r="G782" s="1243"/>
      <c r="H782" s="1243"/>
      <c r="I782" s="1243"/>
      <c r="J782" s="1243"/>
      <c r="K782" s="1243"/>
      <c r="L782" s="1243"/>
      <c r="M782" s="1243"/>
      <c r="N782" s="1243"/>
      <c r="O782" s="1243"/>
      <c r="P782" s="583"/>
    </row>
    <row r="783" spans="1:16" x14ac:dyDescent="0.25">
      <c r="A783" s="552"/>
      <c r="B783" s="553"/>
      <c r="C783" s="1243" t="s">
        <v>1259</v>
      </c>
      <c r="D783" s="1243"/>
      <c r="E783" s="1243"/>
      <c r="F783" s="1243"/>
      <c r="G783" s="1243"/>
      <c r="H783" s="1243"/>
      <c r="I783" s="1243"/>
      <c r="J783" s="1243"/>
      <c r="K783" s="1243"/>
      <c r="L783" s="1243"/>
      <c r="M783" s="1243"/>
      <c r="N783" s="1243"/>
      <c r="O783" s="1243"/>
      <c r="P783" s="582">
        <v>463609.48</v>
      </c>
    </row>
    <row r="784" spans="1:16" x14ac:dyDescent="0.25">
      <c r="A784" s="552"/>
      <c r="B784" s="553"/>
      <c r="C784" s="1243" t="s">
        <v>1260</v>
      </c>
      <c r="D784" s="1243"/>
      <c r="E784" s="1243"/>
      <c r="F784" s="1243"/>
      <c r="G784" s="1243"/>
      <c r="H784" s="1243"/>
      <c r="I784" s="1243"/>
      <c r="J784" s="1243"/>
      <c r="K784" s="1243"/>
      <c r="L784" s="1243"/>
      <c r="M784" s="1243"/>
      <c r="N784" s="1243"/>
      <c r="O784" s="1243"/>
      <c r="P784" s="582">
        <v>118727.09</v>
      </c>
    </row>
    <row r="785" spans="1:16" x14ac:dyDescent="0.25">
      <c r="A785" s="552"/>
      <c r="B785" s="553"/>
      <c r="C785" s="1243" t="s">
        <v>1261</v>
      </c>
      <c r="D785" s="1243"/>
      <c r="E785" s="1243"/>
      <c r="F785" s="1243"/>
      <c r="G785" s="1243"/>
      <c r="H785" s="1243"/>
      <c r="I785" s="1243"/>
      <c r="J785" s="1243"/>
      <c r="K785" s="1243"/>
      <c r="L785" s="1243"/>
      <c r="M785" s="1243"/>
      <c r="N785" s="1243"/>
      <c r="O785" s="1243"/>
      <c r="P785" s="582">
        <v>49956.57</v>
      </c>
    </row>
    <row r="786" spans="1:16" x14ac:dyDescent="0.25">
      <c r="A786" s="552"/>
      <c r="B786" s="553"/>
      <c r="C786" s="1243" t="s">
        <v>1262</v>
      </c>
      <c r="D786" s="1243"/>
      <c r="E786" s="1243"/>
      <c r="F786" s="1243"/>
      <c r="G786" s="1243"/>
      <c r="H786" s="1243"/>
      <c r="I786" s="1243"/>
      <c r="J786" s="1243"/>
      <c r="K786" s="1243"/>
      <c r="L786" s="1243"/>
      <c r="M786" s="1243"/>
      <c r="N786" s="1243"/>
      <c r="O786" s="1243"/>
      <c r="P786" s="582">
        <v>2990456.51</v>
      </c>
    </row>
    <row r="787" spans="1:16" x14ac:dyDescent="0.25">
      <c r="A787" s="552"/>
      <c r="B787" s="553"/>
      <c r="C787" s="1243" t="s">
        <v>1263</v>
      </c>
      <c r="D787" s="1243"/>
      <c r="E787" s="1243"/>
      <c r="F787" s="1243"/>
      <c r="G787" s="1243"/>
      <c r="H787" s="1243"/>
      <c r="I787" s="1243"/>
      <c r="J787" s="1243"/>
      <c r="K787" s="1243"/>
      <c r="L787" s="1243"/>
      <c r="M787" s="1243"/>
      <c r="N787" s="1243"/>
      <c r="O787" s="1243"/>
      <c r="P787" s="582">
        <v>527029.35</v>
      </c>
    </row>
    <row r="788" spans="1:16" x14ac:dyDescent="0.25">
      <c r="A788" s="552"/>
      <c r="B788" s="553"/>
      <c r="C788" s="1243" t="s">
        <v>1264</v>
      </c>
      <c r="D788" s="1243"/>
      <c r="E788" s="1243"/>
      <c r="F788" s="1243"/>
      <c r="G788" s="1243"/>
      <c r="H788" s="1243"/>
      <c r="I788" s="1243"/>
      <c r="J788" s="1243"/>
      <c r="K788" s="1243"/>
      <c r="L788" s="1243"/>
      <c r="M788" s="1243"/>
      <c r="N788" s="1243"/>
      <c r="O788" s="1243"/>
      <c r="P788" s="582">
        <v>302566.14</v>
      </c>
    </row>
    <row r="789" spans="1:16" x14ac:dyDescent="0.25">
      <c r="A789" s="552"/>
      <c r="B789" s="553"/>
      <c r="C789" s="1243" t="s">
        <v>1265</v>
      </c>
      <c r="D789" s="1243"/>
      <c r="E789" s="1243"/>
      <c r="F789" s="1243"/>
      <c r="G789" s="1243"/>
      <c r="H789" s="1243"/>
      <c r="I789" s="1243"/>
      <c r="J789" s="1243"/>
      <c r="K789" s="1243"/>
      <c r="L789" s="1243"/>
      <c r="M789" s="1243"/>
      <c r="N789" s="1243"/>
      <c r="O789" s="1243"/>
      <c r="P789" s="582">
        <v>22031.4</v>
      </c>
    </row>
    <row r="790" spans="1:16" x14ac:dyDescent="0.25">
      <c r="A790" s="552"/>
      <c r="B790" s="553"/>
      <c r="C790" s="1243" t="s">
        <v>1266</v>
      </c>
      <c r="D790" s="1243"/>
      <c r="E790" s="1243"/>
      <c r="F790" s="1243"/>
      <c r="G790" s="1243"/>
      <c r="H790" s="1243"/>
      <c r="I790" s="1243"/>
      <c r="J790" s="1243"/>
      <c r="K790" s="1243"/>
      <c r="L790" s="1243"/>
      <c r="M790" s="1243"/>
      <c r="N790" s="1243"/>
      <c r="O790" s="1243"/>
      <c r="P790" s="582">
        <v>513566.05</v>
      </c>
    </row>
    <row r="791" spans="1:16" x14ac:dyDescent="0.25">
      <c r="A791" s="552"/>
      <c r="B791" s="553"/>
      <c r="C791" s="1243" t="s">
        <v>1267</v>
      </c>
      <c r="D791" s="1243"/>
      <c r="E791" s="1243"/>
      <c r="F791" s="1243"/>
      <c r="G791" s="1243"/>
      <c r="H791" s="1243"/>
      <c r="I791" s="1243"/>
      <c r="J791" s="1243"/>
      <c r="K791" s="1243"/>
      <c r="L791" s="1243"/>
      <c r="M791" s="1243"/>
      <c r="N791" s="1243"/>
      <c r="O791" s="1243"/>
      <c r="P791" s="582">
        <v>527029.35</v>
      </c>
    </row>
    <row r="792" spans="1:16" x14ac:dyDescent="0.25">
      <c r="A792" s="552"/>
      <c r="B792" s="553"/>
      <c r="C792" s="1243" t="s">
        <v>1268</v>
      </c>
      <c r="D792" s="1243"/>
      <c r="E792" s="1243"/>
      <c r="F792" s="1243"/>
      <c r="G792" s="1243"/>
      <c r="H792" s="1243"/>
      <c r="I792" s="1243"/>
      <c r="J792" s="1243"/>
      <c r="K792" s="1243"/>
      <c r="L792" s="1243"/>
      <c r="M792" s="1243"/>
      <c r="N792" s="1243"/>
      <c r="O792" s="1243"/>
      <c r="P792" s="582">
        <v>302566.14</v>
      </c>
    </row>
    <row r="793" spans="1:16" x14ac:dyDescent="0.25">
      <c r="A793" s="552"/>
      <c r="B793" s="580"/>
      <c r="C793" s="1246" t="s">
        <v>1275</v>
      </c>
      <c r="D793" s="1246"/>
      <c r="E793" s="1246"/>
      <c r="F793" s="1246"/>
      <c r="G793" s="1246"/>
      <c r="H793" s="1246"/>
      <c r="I793" s="1246"/>
      <c r="J793" s="1246"/>
      <c r="K793" s="1246"/>
      <c r="L793" s="1246"/>
      <c r="M793" s="1246"/>
      <c r="N793" s="1246"/>
      <c r="O793" s="1246"/>
      <c r="P793" s="584">
        <v>4474376.54</v>
      </c>
    </row>
    <row r="794" spans="1:16" x14ac:dyDescent="0.25">
      <c r="A794" s="552"/>
      <c r="B794" s="553"/>
      <c r="C794" s="1243" t="s">
        <v>1270</v>
      </c>
      <c r="D794" s="1243"/>
      <c r="E794" s="1243"/>
      <c r="F794" s="1243"/>
      <c r="G794" s="1243"/>
      <c r="H794" s="1243"/>
      <c r="I794" s="1243"/>
      <c r="J794" s="1243"/>
      <c r="K794" s="1243"/>
      <c r="L794" s="1243"/>
      <c r="M794" s="1243"/>
      <c r="N794" s="1243"/>
      <c r="O794" s="1243"/>
      <c r="P794" s="583"/>
    </row>
    <row r="795" spans="1:16" x14ac:dyDescent="0.25">
      <c r="A795" s="552"/>
      <c r="B795" s="553"/>
      <c r="C795" s="1243" t="s">
        <v>1271</v>
      </c>
      <c r="D795" s="1243"/>
      <c r="E795" s="1243"/>
      <c r="F795" s="1243"/>
      <c r="G795" s="1243"/>
      <c r="H795" s="1243"/>
      <c r="I795" s="1243"/>
      <c r="J795" s="1243"/>
      <c r="K795" s="585" t="s">
        <v>2125</v>
      </c>
      <c r="L795" s="586"/>
      <c r="M795" s="586"/>
      <c r="O795" s="598"/>
      <c r="P795" s="587"/>
    </row>
    <row r="796" spans="1:16" x14ac:dyDescent="0.25">
      <c r="A796" s="552"/>
      <c r="B796" s="553"/>
      <c r="C796" s="1243" t="s">
        <v>1273</v>
      </c>
      <c r="D796" s="1243"/>
      <c r="E796" s="1243"/>
      <c r="F796" s="1243"/>
      <c r="G796" s="1243"/>
      <c r="H796" s="1243"/>
      <c r="I796" s="1243"/>
      <c r="J796" s="1243"/>
      <c r="K796" s="585" t="s">
        <v>2126</v>
      </c>
      <c r="L796" s="586"/>
      <c r="M796" s="586"/>
      <c r="O796" s="598"/>
      <c r="P796" s="587"/>
    </row>
    <row r="797" spans="1:16" x14ac:dyDescent="0.25">
      <c r="A797" s="594"/>
      <c r="B797" s="562"/>
      <c r="C797" s="576"/>
      <c r="D797" s="576"/>
      <c r="E797" s="576"/>
      <c r="F797" s="576"/>
      <c r="G797" s="576"/>
      <c r="H797" s="576"/>
      <c r="I797" s="576"/>
      <c r="J797" s="576"/>
      <c r="K797" s="576"/>
      <c r="L797" s="599"/>
      <c r="M797" s="600"/>
      <c r="N797" s="601"/>
      <c r="O797" s="602"/>
      <c r="P797" s="603"/>
    </row>
    <row r="798" spans="1:16" x14ac:dyDescent="0.25">
      <c r="A798" s="478"/>
      <c r="B798" s="604"/>
      <c r="C798" s="605"/>
      <c r="D798" s="605"/>
      <c r="E798" s="605"/>
      <c r="F798" s="605"/>
      <c r="G798" s="605"/>
      <c r="H798" s="605"/>
      <c r="I798" s="605"/>
      <c r="J798" s="605"/>
      <c r="K798" s="605"/>
      <c r="L798" s="606"/>
      <c r="M798" s="607"/>
      <c r="N798" s="608"/>
      <c r="O798" s="478"/>
      <c r="P798" s="478"/>
    </row>
    <row r="799" spans="1:16" x14ac:dyDescent="0.25">
      <c r="A799" s="480"/>
      <c r="B799" s="609" t="s">
        <v>179</v>
      </c>
      <c r="C799" s="1244"/>
      <c r="D799" s="1244"/>
      <c r="E799" s="1244"/>
      <c r="F799" s="1244"/>
      <c r="G799" s="1244"/>
      <c r="H799" s="1244"/>
      <c r="I799" s="1245" t="s">
        <v>181</v>
      </c>
      <c r="J799" s="1245"/>
      <c r="K799" s="1245"/>
      <c r="L799" s="1245"/>
      <c r="M799" s="1245"/>
      <c r="N799" s="1245"/>
    </row>
    <row r="800" spans="1:16" x14ac:dyDescent="0.25">
      <c r="A800" s="482"/>
      <c r="B800" s="609"/>
      <c r="C800" s="1240" t="s">
        <v>151</v>
      </c>
      <c r="D800" s="1240"/>
      <c r="E800" s="1240"/>
      <c r="F800" s="1240"/>
      <c r="G800" s="1240"/>
      <c r="H800" s="1240"/>
      <c r="I800" s="1240"/>
      <c r="J800" s="1240"/>
      <c r="K800" s="1240"/>
      <c r="L800" s="1240"/>
      <c r="M800" s="1240"/>
      <c r="N800" s="1240"/>
      <c r="O800" s="610"/>
      <c r="P800" s="610"/>
    </row>
    <row r="801" spans="1:16" x14ac:dyDescent="0.25">
      <c r="A801" s="480"/>
      <c r="B801" s="609" t="s">
        <v>182</v>
      </c>
      <c r="C801" s="1244"/>
      <c r="D801" s="1244"/>
      <c r="E801" s="1244"/>
      <c r="F801" s="1244"/>
      <c r="G801" s="1244"/>
      <c r="H801" s="1244"/>
      <c r="I801" s="1245" t="s">
        <v>177</v>
      </c>
      <c r="J801" s="1245"/>
      <c r="K801" s="1245"/>
      <c r="L801" s="1245"/>
      <c r="M801" s="1245"/>
      <c r="N801" s="1245"/>
    </row>
    <row r="802" spans="1:16" x14ac:dyDescent="0.25">
      <c r="A802" s="482"/>
      <c r="B802" s="610"/>
      <c r="C802" s="1240" t="s">
        <v>151</v>
      </c>
      <c r="D802" s="1240"/>
      <c r="E802" s="1240"/>
      <c r="F802" s="1240"/>
      <c r="G802" s="1240"/>
      <c r="H802" s="1240"/>
      <c r="I802" s="1240"/>
      <c r="J802" s="1240"/>
      <c r="K802" s="1240"/>
      <c r="L802" s="1240"/>
      <c r="M802" s="1240"/>
      <c r="N802" s="1240"/>
      <c r="O802" s="610"/>
      <c r="P802" s="610"/>
    </row>
    <row r="803" spans="1:16" x14ac:dyDescent="0.25">
      <c r="A803" s="478"/>
      <c r="B803" s="478"/>
      <c r="C803" s="478"/>
      <c r="D803" s="478"/>
      <c r="E803" s="478"/>
      <c r="F803" s="478"/>
      <c r="G803" s="478"/>
      <c r="H803" s="478"/>
      <c r="I803" s="478"/>
      <c r="J803" s="478"/>
      <c r="K803" s="478"/>
      <c r="L803" s="478"/>
      <c r="M803" s="478"/>
      <c r="N803" s="478"/>
      <c r="O803" s="478"/>
      <c r="P803" s="478"/>
    </row>
    <row r="804" spans="1:16" x14ac:dyDescent="0.25">
      <c r="A804" s="1241" t="s">
        <v>1276</v>
      </c>
      <c r="B804" s="1242"/>
      <c r="C804" s="1242"/>
      <c r="D804" s="1242"/>
      <c r="E804" s="1242"/>
      <c r="F804" s="1242"/>
      <c r="G804" s="1242"/>
      <c r="H804" s="1242"/>
      <c r="I804" s="1242"/>
      <c r="J804" s="1242"/>
      <c r="K804" s="1242"/>
      <c r="L804" s="1242"/>
      <c r="M804" s="1242"/>
      <c r="N804" s="1242"/>
      <c r="O804" s="1242"/>
      <c r="P804" s="1242"/>
    </row>
    <row r="805" spans="1:16" x14ac:dyDescent="0.25">
      <c r="A805" s="1241" t="s">
        <v>1277</v>
      </c>
      <c r="B805" s="1241"/>
      <c r="C805" s="1241"/>
      <c r="D805" s="1241"/>
      <c r="E805" s="1241"/>
      <c r="F805" s="1241"/>
      <c r="G805" s="1241"/>
      <c r="H805" s="1241"/>
      <c r="I805" s="1241"/>
      <c r="J805" s="1241"/>
      <c r="K805" s="1241"/>
      <c r="L805" s="1241"/>
      <c r="M805" s="1241"/>
      <c r="N805" s="1241"/>
      <c r="O805" s="1241"/>
      <c r="P805" s="1241"/>
    </row>
    <row r="806" spans="1:16" x14ac:dyDescent="0.25">
      <c r="A806" s="1241" t="s">
        <v>1278</v>
      </c>
      <c r="B806" s="1241"/>
      <c r="C806" s="1241"/>
      <c r="D806" s="1241"/>
      <c r="E806" s="1241"/>
      <c r="F806" s="1241"/>
      <c r="G806" s="1241"/>
      <c r="H806" s="1241"/>
      <c r="I806" s="1241"/>
      <c r="J806" s="1241"/>
      <c r="K806" s="1241"/>
      <c r="L806" s="1241"/>
      <c r="M806" s="1241"/>
      <c r="N806" s="1241"/>
      <c r="O806" s="1241"/>
      <c r="P806" s="1241"/>
    </row>
    <row r="807" spans="1:16" x14ac:dyDescent="0.25">
      <c r="A807" s="611"/>
      <c r="B807" s="611"/>
      <c r="C807" s="611"/>
      <c r="D807" s="611"/>
      <c r="E807" s="611"/>
      <c r="F807" s="611"/>
      <c r="G807" s="611"/>
      <c r="H807" s="611"/>
      <c r="I807" s="611"/>
      <c r="J807" s="611"/>
      <c r="K807" s="611"/>
      <c r="L807" s="611"/>
      <c r="M807" s="611"/>
      <c r="N807" s="611"/>
      <c r="O807" s="611"/>
      <c r="P807" s="611"/>
    </row>
    <row r="808" spans="1:16" x14ac:dyDescent="0.25">
      <c r="A808" s="478"/>
    </row>
    <row r="809" spans="1:16" x14ac:dyDescent="0.25">
      <c r="A809" s="478"/>
    </row>
    <row r="810" spans="1:16" x14ac:dyDescent="0.25">
      <c r="A810" s="478"/>
    </row>
    <row r="811" spans="1:16" x14ac:dyDescent="0.25">
      <c r="A811" s="478"/>
    </row>
    <row r="812" spans="1:16" x14ac:dyDescent="0.25">
      <c r="A812" s="478"/>
    </row>
    <row r="813" spans="1:16" x14ac:dyDescent="0.25">
      <c r="A813" s="478"/>
    </row>
    <row r="814" spans="1:16" x14ac:dyDescent="0.25">
      <c r="A814" s="478"/>
    </row>
    <row r="815" spans="1:16" x14ac:dyDescent="0.25">
      <c r="A815" s="478"/>
    </row>
    <row r="816" spans="1:16" x14ac:dyDescent="0.25">
      <c r="A816" s="478"/>
    </row>
    <row r="817" spans="1:1" x14ac:dyDescent="0.25">
      <c r="A817" s="478"/>
    </row>
    <row r="818" spans="1:1" x14ac:dyDescent="0.25">
      <c r="A818" s="478"/>
    </row>
    <row r="819" spans="1:1" x14ac:dyDescent="0.25">
      <c r="A819" s="478"/>
    </row>
    <row r="820" spans="1:1" x14ac:dyDescent="0.25">
      <c r="A820" s="478"/>
    </row>
    <row r="821" spans="1:1" x14ac:dyDescent="0.25">
      <c r="A821" s="478"/>
    </row>
    <row r="822" spans="1:1" x14ac:dyDescent="0.25">
      <c r="A822" s="478"/>
    </row>
    <row r="823" spans="1:1" x14ac:dyDescent="0.25">
      <c r="A823" s="478"/>
    </row>
    <row r="824" spans="1:1" x14ac:dyDescent="0.25">
      <c r="A824" s="478"/>
    </row>
    <row r="825" spans="1:1" x14ac:dyDescent="0.25">
      <c r="A825" s="478"/>
    </row>
    <row r="826" spans="1:1" x14ac:dyDescent="0.25">
      <c r="A826" s="478"/>
    </row>
    <row r="827" spans="1:1" x14ac:dyDescent="0.25">
      <c r="A827" s="478"/>
    </row>
  </sheetData>
  <mergeCells count="730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I35:K36"/>
    <mergeCell ref="L35:P36"/>
    <mergeCell ref="C38:G38"/>
    <mergeCell ref="A39:P39"/>
    <mergeCell ref="A40:P40"/>
    <mergeCell ref="C41:G41"/>
    <mergeCell ref="B24:F24"/>
    <mergeCell ref="C26:F26"/>
    <mergeCell ref="A35:A37"/>
    <mergeCell ref="B35:B37"/>
    <mergeCell ref="C35:G37"/>
    <mergeCell ref="H35:H37"/>
    <mergeCell ref="C48:G48"/>
    <mergeCell ref="C49:G49"/>
    <mergeCell ref="C50:G50"/>
    <mergeCell ref="C51:G51"/>
    <mergeCell ref="C52:G52"/>
    <mergeCell ref="C53:G53"/>
    <mergeCell ref="C42:G42"/>
    <mergeCell ref="C43:G43"/>
    <mergeCell ref="C44:G44"/>
    <mergeCell ref="C45:G45"/>
    <mergeCell ref="C46:G46"/>
    <mergeCell ref="C47:G47"/>
    <mergeCell ref="C61:G61"/>
    <mergeCell ref="C62:G62"/>
    <mergeCell ref="C64:G64"/>
    <mergeCell ref="C65:G65"/>
    <mergeCell ref="C66:G66"/>
    <mergeCell ref="C67:G67"/>
    <mergeCell ref="C54:G54"/>
    <mergeCell ref="C55:G55"/>
    <mergeCell ref="C56:G56"/>
    <mergeCell ref="C58:G58"/>
    <mergeCell ref="C59:G59"/>
    <mergeCell ref="C60:G60"/>
    <mergeCell ref="C75:G75"/>
    <mergeCell ref="C76:G76"/>
    <mergeCell ref="C77:G77"/>
    <mergeCell ref="C78:G78"/>
    <mergeCell ref="C79:G79"/>
    <mergeCell ref="C80:G80"/>
    <mergeCell ref="C68:G68"/>
    <mergeCell ref="C69:G69"/>
    <mergeCell ref="C70:G70"/>
    <mergeCell ref="C71:G71"/>
    <mergeCell ref="C72:G72"/>
    <mergeCell ref="C73:G73"/>
    <mergeCell ref="C87:G87"/>
    <mergeCell ref="A89:P89"/>
    <mergeCell ref="C90:G90"/>
    <mergeCell ref="C91:G91"/>
    <mergeCell ref="C92:G92"/>
    <mergeCell ref="C93:G93"/>
    <mergeCell ref="C81:G81"/>
    <mergeCell ref="C82:G82"/>
    <mergeCell ref="C83:G83"/>
    <mergeCell ref="C84:G84"/>
    <mergeCell ref="C85:G85"/>
    <mergeCell ref="C86:G86"/>
    <mergeCell ref="C100:G100"/>
    <mergeCell ref="C101:G101"/>
    <mergeCell ref="C102:G102"/>
    <mergeCell ref="C103:G103"/>
    <mergeCell ref="C104:G104"/>
    <mergeCell ref="C105:G105"/>
    <mergeCell ref="C94:G94"/>
    <mergeCell ref="C95:G95"/>
    <mergeCell ref="C96:G96"/>
    <mergeCell ref="C97:G97"/>
    <mergeCell ref="C98:G98"/>
    <mergeCell ref="C99:G99"/>
    <mergeCell ref="C114:G114"/>
    <mergeCell ref="C115:G115"/>
    <mergeCell ref="C116:G116"/>
    <mergeCell ref="C117:G117"/>
    <mergeCell ref="C118:G118"/>
    <mergeCell ref="C119:G119"/>
    <mergeCell ref="C106:G106"/>
    <mergeCell ref="C107:G107"/>
    <mergeCell ref="C108:G108"/>
    <mergeCell ref="C110:G110"/>
    <mergeCell ref="C111:G111"/>
    <mergeCell ref="C113:G113"/>
    <mergeCell ref="C126:G126"/>
    <mergeCell ref="C127:G127"/>
    <mergeCell ref="C128:G128"/>
    <mergeCell ref="C129:G129"/>
    <mergeCell ref="C130:G130"/>
    <mergeCell ref="C131:G131"/>
    <mergeCell ref="C120:G120"/>
    <mergeCell ref="C121:G121"/>
    <mergeCell ref="C122:G122"/>
    <mergeCell ref="C123:G123"/>
    <mergeCell ref="C124:G124"/>
    <mergeCell ref="C125:G125"/>
    <mergeCell ref="C138:G138"/>
    <mergeCell ref="C139:G139"/>
    <mergeCell ref="C140:G140"/>
    <mergeCell ref="C141:G141"/>
    <mergeCell ref="C142:G142"/>
    <mergeCell ref="C143:G143"/>
    <mergeCell ref="C132:G132"/>
    <mergeCell ref="C133:G133"/>
    <mergeCell ref="C134:G134"/>
    <mergeCell ref="C135:G135"/>
    <mergeCell ref="C136:G136"/>
    <mergeCell ref="C137:G137"/>
    <mergeCell ref="C153:G153"/>
    <mergeCell ref="C155:G155"/>
    <mergeCell ref="C156:G156"/>
    <mergeCell ref="C158:G158"/>
    <mergeCell ref="C159:G159"/>
    <mergeCell ref="C160:G160"/>
    <mergeCell ref="C144:G144"/>
    <mergeCell ref="C146:G146"/>
    <mergeCell ref="C147:G147"/>
    <mergeCell ref="C149:G149"/>
    <mergeCell ref="C150:G150"/>
    <mergeCell ref="C152:G152"/>
    <mergeCell ref="C167:G167"/>
    <mergeCell ref="C168:G168"/>
    <mergeCell ref="C169:G169"/>
    <mergeCell ref="C170:G170"/>
    <mergeCell ref="C171:G171"/>
    <mergeCell ref="C172:G172"/>
    <mergeCell ref="C161:G161"/>
    <mergeCell ref="C162:G162"/>
    <mergeCell ref="C163:G163"/>
    <mergeCell ref="C164:G164"/>
    <mergeCell ref="C165:G165"/>
    <mergeCell ref="C166:G166"/>
    <mergeCell ref="C180:G180"/>
    <mergeCell ref="C181:G181"/>
    <mergeCell ref="C182:G182"/>
    <mergeCell ref="C183:G183"/>
    <mergeCell ref="C184:G184"/>
    <mergeCell ref="C185:G185"/>
    <mergeCell ref="C173:G173"/>
    <mergeCell ref="C174:G174"/>
    <mergeCell ref="C175:G175"/>
    <mergeCell ref="C176:G176"/>
    <mergeCell ref="C178:G178"/>
    <mergeCell ref="C179:G179"/>
    <mergeCell ref="C192:G192"/>
    <mergeCell ref="C193:G193"/>
    <mergeCell ref="C194:G194"/>
    <mergeCell ref="C195:G195"/>
    <mergeCell ref="C197:G197"/>
    <mergeCell ref="C198:G198"/>
    <mergeCell ref="C186:G186"/>
    <mergeCell ref="C187:G187"/>
    <mergeCell ref="C188:G188"/>
    <mergeCell ref="C189:G189"/>
    <mergeCell ref="C190:G190"/>
    <mergeCell ref="C191:G191"/>
    <mergeCell ref="C206:G206"/>
    <mergeCell ref="C207:G207"/>
    <mergeCell ref="C208:G208"/>
    <mergeCell ref="C209:G209"/>
    <mergeCell ref="C210:G210"/>
    <mergeCell ref="C211:G211"/>
    <mergeCell ref="C200:G200"/>
    <mergeCell ref="C201:G201"/>
    <mergeCell ref="C202:G202"/>
    <mergeCell ref="C203:G203"/>
    <mergeCell ref="C204:G204"/>
    <mergeCell ref="C205:G205"/>
    <mergeCell ref="C218:G218"/>
    <mergeCell ref="C220:G220"/>
    <mergeCell ref="C221:G221"/>
    <mergeCell ref="C222:G222"/>
    <mergeCell ref="C223:G223"/>
    <mergeCell ref="C224:G224"/>
    <mergeCell ref="C212:G212"/>
    <mergeCell ref="C213:G213"/>
    <mergeCell ref="C214:G214"/>
    <mergeCell ref="C215:G215"/>
    <mergeCell ref="C216:G216"/>
    <mergeCell ref="C217:G217"/>
    <mergeCell ref="C231:G231"/>
    <mergeCell ref="C232:G232"/>
    <mergeCell ref="C233:G233"/>
    <mergeCell ref="C234:G234"/>
    <mergeCell ref="C235:G235"/>
    <mergeCell ref="C236:G236"/>
    <mergeCell ref="C225:G225"/>
    <mergeCell ref="C226:G226"/>
    <mergeCell ref="C227:G227"/>
    <mergeCell ref="C228:G228"/>
    <mergeCell ref="C229:G229"/>
    <mergeCell ref="C230:G230"/>
    <mergeCell ref="C245:G245"/>
    <mergeCell ref="C246:G246"/>
    <mergeCell ref="C247:G247"/>
    <mergeCell ref="C248:G248"/>
    <mergeCell ref="C249:G249"/>
    <mergeCell ref="C250:G250"/>
    <mergeCell ref="C237:G237"/>
    <mergeCell ref="C239:G239"/>
    <mergeCell ref="C240:G240"/>
    <mergeCell ref="C242:G242"/>
    <mergeCell ref="C243:G243"/>
    <mergeCell ref="C244:G244"/>
    <mergeCell ref="C257:G257"/>
    <mergeCell ref="C258:G258"/>
    <mergeCell ref="C259:G259"/>
    <mergeCell ref="C260:G260"/>
    <mergeCell ref="C261:G261"/>
    <mergeCell ref="C262:G262"/>
    <mergeCell ref="C251:G251"/>
    <mergeCell ref="C252:G252"/>
    <mergeCell ref="C253:G253"/>
    <mergeCell ref="C254:G254"/>
    <mergeCell ref="C255:G255"/>
    <mergeCell ref="C256:G256"/>
    <mergeCell ref="C269:G269"/>
    <mergeCell ref="C270:G270"/>
    <mergeCell ref="C271:G271"/>
    <mergeCell ref="C272:G272"/>
    <mergeCell ref="C274:G274"/>
    <mergeCell ref="C275:G275"/>
    <mergeCell ref="C263:G263"/>
    <mergeCell ref="C264:G264"/>
    <mergeCell ref="C265:G265"/>
    <mergeCell ref="C266:G266"/>
    <mergeCell ref="C267:G267"/>
    <mergeCell ref="C268:G268"/>
    <mergeCell ref="C286:G286"/>
    <mergeCell ref="C287:G287"/>
    <mergeCell ref="C289:G289"/>
    <mergeCell ref="C290:G290"/>
    <mergeCell ref="C291:G291"/>
    <mergeCell ref="C292:G292"/>
    <mergeCell ref="C277:G277"/>
    <mergeCell ref="C278:G278"/>
    <mergeCell ref="C280:G280"/>
    <mergeCell ref="C281:G281"/>
    <mergeCell ref="C283:G283"/>
    <mergeCell ref="C284:G284"/>
    <mergeCell ref="C299:G299"/>
    <mergeCell ref="C300:G300"/>
    <mergeCell ref="C301:G301"/>
    <mergeCell ref="C302:G302"/>
    <mergeCell ref="C303:G303"/>
    <mergeCell ref="C304:G304"/>
    <mergeCell ref="C293:G293"/>
    <mergeCell ref="C294:G294"/>
    <mergeCell ref="C295:G295"/>
    <mergeCell ref="C296:G296"/>
    <mergeCell ref="C297:G297"/>
    <mergeCell ref="C298:G298"/>
    <mergeCell ref="C311:G311"/>
    <mergeCell ref="C312:G312"/>
    <mergeCell ref="C313:G313"/>
    <mergeCell ref="C314:G314"/>
    <mergeCell ref="C315:G315"/>
    <mergeCell ref="C316:G316"/>
    <mergeCell ref="C305:G305"/>
    <mergeCell ref="C306:G306"/>
    <mergeCell ref="C307:G307"/>
    <mergeCell ref="C308:G308"/>
    <mergeCell ref="C309:G309"/>
    <mergeCell ref="C310:G310"/>
    <mergeCell ref="C324:G324"/>
    <mergeCell ref="C325:G325"/>
    <mergeCell ref="C327:G327"/>
    <mergeCell ref="C328:G328"/>
    <mergeCell ref="C330:G330"/>
    <mergeCell ref="C331:G331"/>
    <mergeCell ref="C317:G317"/>
    <mergeCell ref="C318:G318"/>
    <mergeCell ref="C319:G319"/>
    <mergeCell ref="C320:G320"/>
    <mergeCell ref="C321:G321"/>
    <mergeCell ref="C322:G322"/>
    <mergeCell ref="C339:G339"/>
    <mergeCell ref="C340:G340"/>
    <mergeCell ref="C341:G341"/>
    <mergeCell ref="C342:G342"/>
    <mergeCell ref="C343:G343"/>
    <mergeCell ref="C344:G344"/>
    <mergeCell ref="C333:G333"/>
    <mergeCell ref="C334:G334"/>
    <mergeCell ref="C335:G335"/>
    <mergeCell ref="C336:G336"/>
    <mergeCell ref="C337:G337"/>
    <mergeCell ref="C338:G338"/>
    <mergeCell ref="C351:G351"/>
    <mergeCell ref="C352:G352"/>
    <mergeCell ref="C353:G353"/>
    <mergeCell ref="C354:G354"/>
    <mergeCell ref="C355:G355"/>
    <mergeCell ref="C356:G356"/>
    <mergeCell ref="C345:G345"/>
    <mergeCell ref="C346:G346"/>
    <mergeCell ref="C347:G347"/>
    <mergeCell ref="C348:G348"/>
    <mergeCell ref="C349:G349"/>
    <mergeCell ref="C350:G350"/>
    <mergeCell ref="C363:G363"/>
    <mergeCell ref="C365:G365"/>
    <mergeCell ref="C366:G366"/>
    <mergeCell ref="C368:G368"/>
    <mergeCell ref="C369:G369"/>
    <mergeCell ref="C371:G371"/>
    <mergeCell ref="C357:G357"/>
    <mergeCell ref="C358:G358"/>
    <mergeCell ref="C359:G359"/>
    <mergeCell ref="C360:G360"/>
    <mergeCell ref="C361:G361"/>
    <mergeCell ref="C362:G362"/>
    <mergeCell ref="C382:O382"/>
    <mergeCell ref="C383:O383"/>
    <mergeCell ref="C384:O384"/>
    <mergeCell ref="C385:O385"/>
    <mergeCell ref="C386:O386"/>
    <mergeCell ref="C387:O387"/>
    <mergeCell ref="C372:G372"/>
    <mergeCell ref="C374:G374"/>
    <mergeCell ref="C375:G375"/>
    <mergeCell ref="C377:G377"/>
    <mergeCell ref="C378:G378"/>
    <mergeCell ref="C381:O381"/>
    <mergeCell ref="C394:O394"/>
    <mergeCell ref="C395:O395"/>
    <mergeCell ref="C396:O396"/>
    <mergeCell ref="C397:O397"/>
    <mergeCell ref="C398:O398"/>
    <mergeCell ref="C399:O399"/>
    <mergeCell ref="C388:O388"/>
    <mergeCell ref="C389:O389"/>
    <mergeCell ref="C390:O390"/>
    <mergeCell ref="C391:O391"/>
    <mergeCell ref="C392:O392"/>
    <mergeCell ref="C393:O393"/>
    <mergeCell ref="C406:G406"/>
    <mergeCell ref="C407:G407"/>
    <mergeCell ref="C408:G408"/>
    <mergeCell ref="C409:G409"/>
    <mergeCell ref="C410:G410"/>
    <mergeCell ref="C411:G411"/>
    <mergeCell ref="C400:O400"/>
    <mergeCell ref="C401:J401"/>
    <mergeCell ref="C402:J402"/>
    <mergeCell ref="A403:P403"/>
    <mergeCell ref="C404:G404"/>
    <mergeCell ref="C405:G405"/>
    <mergeCell ref="C419:G419"/>
    <mergeCell ref="C420:G420"/>
    <mergeCell ref="C421:G421"/>
    <mergeCell ref="C422:G422"/>
    <mergeCell ref="C423:G423"/>
    <mergeCell ref="C424:G424"/>
    <mergeCell ref="C412:G412"/>
    <mergeCell ref="C413:G413"/>
    <mergeCell ref="C415:G415"/>
    <mergeCell ref="C416:G416"/>
    <mergeCell ref="C417:G417"/>
    <mergeCell ref="C418:G418"/>
    <mergeCell ref="C433:G433"/>
    <mergeCell ref="C434:G434"/>
    <mergeCell ref="C435:G435"/>
    <mergeCell ref="C436:G436"/>
    <mergeCell ref="C437:G437"/>
    <mergeCell ref="C438:G438"/>
    <mergeCell ref="C426:G426"/>
    <mergeCell ref="C427:G427"/>
    <mergeCell ref="C429:G429"/>
    <mergeCell ref="C430:G430"/>
    <mergeCell ref="C431:G431"/>
    <mergeCell ref="C432:G432"/>
    <mergeCell ref="C446:G446"/>
    <mergeCell ref="C447:G447"/>
    <mergeCell ref="C448:G448"/>
    <mergeCell ref="C449:G449"/>
    <mergeCell ref="C450:G450"/>
    <mergeCell ref="C451:G451"/>
    <mergeCell ref="C440:G440"/>
    <mergeCell ref="C441:G441"/>
    <mergeCell ref="C442:G442"/>
    <mergeCell ref="C443:G443"/>
    <mergeCell ref="C444:G444"/>
    <mergeCell ref="C445:G445"/>
    <mergeCell ref="C459:G459"/>
    <mergeCell ref="C460:G460"/>
    <mergeCell ref="C461:G461"/>
    <mergeCell ref="C462:G462"/>
    <mergeCell ref="C463:G463"/>
    <mergeCell ref="C464:G464"/>
    <mergeCell ref="C452:G452"/>
    <mergeCell ref="A454:P454"/>
    <mergeCell ref="C455:G455"/>
    <mergeCell ref="C456:G456"/>
    <mergeCell ref="C457:G457"/>
    <mergeCell ref="C458:G458"/>
    <mergeCell ref="C471:G471"/>
    <mergeCell ref="C472:G472"/>
    <mergeCell ref="C473:G473"/>
    <mergeCell ref="C475:G475"/>
    <mergeCell ref="C476:G476"/>
    <mergeCell ref="C478:G478"/>
    <mergeCell ref="C465:G465"/>
    <mergeCell ref="C466:G466"/>
    <mergeCell ref="C467:G467"/>
    <mergeCell ref="C468:G468"/>
    <mergeCell ref="C469:G469"/>
    <mergeCell ref="C470:G470"/>
    <mergeCell ref="C485:G485"/>
    <mergeCell ref="C486:G486"/>
    <mergeCell ref="C487:G487"/>
    <mergeCell ref="C488:G488"/>
    <mergeCell ref="C489:G489"/>
    <mergeCell ref="C490:G490"/>
    <mergeCell ref="C479:G479"/>
    <mergeCell ref="C480:G480"/>
    <mergeCell ref="C481:G481"/>
    <mergeCell ref="C482:G482"/>
    <mergeCell ref="C483:G483"/>
    <mergeCell ref="C484:G484"/>
    <mergeCell ref="C497:G497"/>
    <mergeCell ref="C498:G498"/>
    <mergeCell ref="C499:G499"/>
    <mergeCell ref="C500:G500"/>
    <mergeCell ref="C501:G501"/>
    <mergeCell ref="C502:G502"/>
    <mergeCell ref="C491:G491"/>
    <mergeCell ref="C492:G492"/>
    <mergeCell ref="C493:G493"/>
    <mergeCell ref="C494:G494"/>
    <mergeCell ref="C495:G495"/>
    <mergeCell ref="C496:G496"/>
    <mergeCell ref="C509:G509"/>
    <mergeCell ref="C511:G511"/>
    <mergeCell ref="C512:G512"/>
    <mergeCell ref="C514:G514"/>
    <mergeCell ref="C515:G515"/>
    <mergeCell ref="C517:G517"/>
    <mergeCell ref="C503:G503"/>
    <mergeCell ref="C504:G504"/>
    <mergeCell ref="C505:G505"/>
    <mergeCell ref="C506:G506"/>
    <mergeCell ref="C507:G507"/>
    <mergeCell ref="C508:G508"/>
    <mergeCell ref="C526:G526"/>
    <mergeCell ref="C527:G527"/>
    <mergeCell ref="C528:G528"/>
    <mergeCell ref="C529:G529"/>
    <mergeCell ref="C530:G530"/>
    <mergeCell ref="C531:G531"/>
    <mergeCell ref="C518:G518"/>
    <mergeCell ref="C520:G520"/>
    <mergeCell ref="C521:G521"/>
    <mergeCell ref="C523:G523"/>
    <mergeCell ref="C524:G524"/>
    <mergeCell ref="C525:G525"/>
    <mergeCell ref="C538:G538"/>
    <mergeCell ref="C539:G539"/>
    <mergeCell ref="C540:G540"/>
    <mergeCell ref="C541:G541"/>
    <mergeCell ref="C543:G543"/>
    <mergeCell ref="C544:G544"/>
    <mergeCell ref="C532:G532"/>
    <mergeCell ref="C533:G533"/>
    <mergeCell ref="C534:G534"/>
    <mergeCell ref="C535:G535"/>
    <mergeCell ref="C536:G536"/>
    <mergeCell ref="C537:G537"/>
    <mergeCell ref="C551:G551"/>
    <mergeCell ref="C552:G552"/>
    <mergeCell ref="C553:G553"/>
    <mergeCell ref="C554:G554"/>
    <mergeCell ref="C555:G555"/>
    <mergeCell ref="C556:G556"/>
    <mergeCell ref="C545:G545"/>
    <mergeCell ref="C546:G546"/>
    <mergeCell ref="C547:G547"/>
    <mergeCell ref="C548:G548"/>
    <mergeCell ref="C549:G549"/>
    <mergeCell ref="C550:G550"/>
    <mergeCell ref="C565:G565"/>
    <mergeCell ref="C566:G566"/>
    <mergeCell ref="C567:G567"/>
    <mergeCell ref="C568:G568"/>
    <mergeCell ref="C569:G569"/>
    <mergeCell ref="C570:G570"/>
    <mergeCell ref="C557:G557"/>
    <mergeCell ref="C558:G558"/>
    <mergeCell ref="C559:G559"/>
    <mergeCell ref="C560:G560"/>
    <mergeCell ref="C562:G562"/>
    <mergeCell ref="C563:G563"/>
    <mergeCell ref="C577:G577"/>
    <mergeCell ref="C578:G578"/>
    <mergeCell ref="C579:G579"/>
    <mergeCell ref="C580:G580"/>
    <mergeCell ref="C581:G581"/>
    <mergeCell ref="C582:G582"/>
    <mergeCell ref="C571:G571"/>
    <mergeCell ref="C572:G572"/>
    <mergeCell ref="C573:G573"/>
    <mergeCell ref="C574:G574"/>
    <mergeCell ref="C575:G575"/>
    <mergeCell ref="C576:G576"/>
    <mergeCell ref="C590:G590"/>
    <mergeCell ref="C591:G591"/>
    <mergeCell ref="C592:G592"/>
    <mergeCell ref="C593:G593"/>
    <mergeCell ref="C594:G594"/>
    <mergeCell ref="C595:G595"/>
    <mergeCell ref="C583:G583"/>
    <mergeCell ref="C585:G585"/>
    <mergeCell ref="C586:G586"/>
    <mergeCell ref="C587:G587"/>
    <mergeCell ref="C588:G588"/>
    <mergeCell ref="C589:G589"/>
    <mergeCell ref="C602:G602"/>
    <mergeCell ref="C604:G604"/>
    <mergeCell ref="C605:G605"/>
    <mergeCell ref="C607:G607"/>
    <mergeCell ref="C608:G608"/>
    <mergeCell ref="C609:G609"/>
    <mergeCell ref="C596:G596"/>
    <mergeCell ref="C597:G597"/>
    <mergeCell ref="C598:G598"/>
    <mergeCell ref="C599:G599"/>
    <mergeCell ref="C600:G600"/>
    <mergeCell ref="C601:G601"/>
    <mergeCell ref="C616:G616"/>
    <mergeCell ref="C617:G617"/>
    <mergeCell ref="C618:G618"/>
    <mergeCell ref="C619:G619"/>
    <mergeCell ref="C620:G620"/>
    <mergeCell ref="C621:G621"/>
    <mergeCell ref="C610:G610"/>
    <mergeCell ref="C611:G611"/>
    <mergeCell ref="C612:G612"/>
    <mergeCell ref="C613:G613"/>
    <mergeCell ref="C614:G614"/>
    <mergeCell ref="C615:G615"/>
    <mergeCell ref="C628:G628"/>
    <mergeCell ref="C629:G629"/>
    <mergeCell ref="C630:G630"/>
    <mergeCell ref="C631:G631"/>
    <mergeCell ref="C632:G632"/>
    <mergeCell ref="C633:G633"/>
    <mergeCell ref="C622:G622"/>
    <mergeCell ref="C623:G623"/>
    <mergeCell ref="C624:G624"/>
    <mergeCell ref="C625:G625"/>
    <mergeCell ref="C626:G626"/>
    <mergeCell ref="C627:G627"/>
    <mergeCell ref="C642:G642"/>
    <mergeCell ref="C643:G643"/>
    <mergeCell ref="C645:G645"/>
    <mergeCell ref="C646:G646"/>
    <mergeCell ref="C648:G648"/>
    <mergeCell ref="C649:G649"/>
    <mergeCell ref="C634:G634"/>
    <mergeCell ref="C635:G635"/>
    <mergeCell ref="C636:G636"/>
    <mergeCell ref="C637:G637"/>
    <mergeCell ref="C639:G639"/>
    <mergeCell ref="C640:G640"/>
    <mergeCell ref="C658:G658"/>
    <mergeCell ref="C659:G659"/>
    <mergeCell ref="C660:G660"/>
    <mergeCell ref="C661:G661"/>
    <mergeCell ref="C662:G662"/>
    <mergeCell ref="C663:G663"/>
    <mergeCell ref="C651:G651"/>
    <mergeCell ref="C652:G652"/>
    <mergeCell ref="C654:G654"/>
    <mergeCell ref="C655:G655"/>
    <mergeCell ref="C656:G656"/>
    <mergeCell ref="C657:G657"/>
    <mergeCell ref="C670:G670"/>
    <mergeCell ref="C671:G671"/>
    <mergeCell ref="C672:G672"/>
    <mergeCell ref="C673:G673"/>
    <mergeCell ref="C674:G674"/>
    <mergeCell ref="C675:G675"/>
    <mergeCell ref="C664:G664"/>
    <mergeCell ref="C665:G665"/>
    <mergeCell ref="C666:G666"/>
    <mergeCell ref="C667:G667"/>
    <mergeCell ref="C668:G668"/>
    <mergeCell ref="C669:G669"/>
    <mergeCell ref="C682:G682"/>
    <mergeCell ref="C683:G683"/>
    <mergeCell ref="C684:G684"/>
    <mergeCell ref="C685:G685"/>
    <mergeCell ref="C686:G686"/>
    <mergeCell ref="C687:G687"/>
    <mergeCell ref="C676:G676"/>
    <mergeCell ref="C677:G677"/>
    <mergeCell ref="C678:G678"/>
    <mergeCell ref="C679:G679"/>
    <mergeCell ref="C680:G680"/>
    <mergeCell ref="C681:G681"/>
    <mergeCell ref="C698:G698"/>
    <mergeCell ref="C699:G699"/>
    <mergeCell ref="C700:G700"/>
    <mergeCell ref="C701:G701"/>
    <mergeCell ref="C702:G702"/>
    <mergeCell ref="C703:G703"/>
    <mergeCell ref="C689:G689"/>
    <mergeCell ref="C690:G690"/>
    <mergeCell ref="C692:G692"/>
    <mergeCell ref="C693:G693"/>
    <mergeCell ref="C695:G695"/>
    <mergeCell ref="C696:G696"/>
    <mergeCell ref="C710:G710"/>
    <mergeCell ref="C711:G711"/>
    <mergeCell ref="C712:G712"/>
    <mergeCell ref="C713:G713"/>
    <mergeCell ref="C714:G714"/>
    <mergeCell ref="C715:G715"/>
    <mergeCell ref="C704:G704"/>
    <mergeCell ref="C705:G705"/>
    <mergeCell ref="C706:G706"/>
    <mergeCell ref="C707:G707"/>
    <mergeCell ref="C708:G708"/>
    <mergeCell ref="C709:G709"/>
    <mergeCell ref="C722:G722"/>
    <mergeCell ref="C723:G723"/>
    <mergeCell ref="C724:G724"/>
    <mergeCell ref="C725:G725"/>
    <mergeCell ref="C726:G726"/>
    <mergeCell ref="C727:G727"/>
    <mergeCell ref="C716:G716"/>
    <mergeCell ref="C717:G717"/>
    <mergeCell ref="C718:G718"/>
    <mergeCell ref="C719:G719"/>
    <mergeCell ref="C720:G720"/>
    <mergeCell ref="C721:G721"/>
    <mergeCell ref="C737:G737"/>
    <mergeCell ref="C739:G739"/>
    <mergeCell ref="C740:G740"/>
    <mergeCell ref="C742:G742"/>
    <mergeCell ref="C743:G743"/>
    <mergeCell ref="C746:O746"/>
    <mergeCell ref="C728:G728"/>
    <mergeCell ref="C730:G730"/>
    <mergeCell ref="C731:G731"/>
    <mergeCell ref="C733:G733"/>
    <mergeCell ref="C734:G734"/>
    <mergeCell ref="C736:G736"/>
    <mergeCell ref="C753:O753"/>
    <mergeCell ref="C754:O754"/>
    <mergeCell ref="C755:O755"/>
    <mergeCell ref="C756:O756"/>
    <mergeCell ref="C757:O757"/>
    <mergeCell ref="C758:O758"/>
    <mergeCell ref="C747:O747"/>
    <mergeCell ref="C748:O748"/>
    <mergeCell ref="C749:O749"/>
    <mergeCell ref="C750:O750"/>
    <mergeCell ref="C751:O751"/>
    <mergeCell ref="C752:O752"/>
    <mergeCell ref="C765:O765"/>
    <mergeCell ref="C766:O766"/>
    <mergeCell ref="C767:O767"/>
    <mergeCell ref="C768:O768"/>
    <mergeCell ref="C769:J769"/>
    <mergeCell ref="C770:J770"/>
    <mergeCell ref="C759:O759"/>
    <mergeCell ref="C760:O760"/>
    <mergeCell ref="C761:O761"/>
    <mergeCell ref="C762:O762"/>
    <mergeCell ref="C763:O763"/>
    <mergeCell ref="C764:O764"/>
    <mergeCell ref="C778:O778"/>
    <mergeCell ref="C779:O779"/>
    <mergeCell ref="C780:O780"/>
    <mergeCell ref="C781:O781"/>
    <mergeCell ref="C782:O782"/>
    <mergeCell ref="C783:O783"/>
    <mergeCell ref="C772:O772"/>
    <mergeCell ref="C773:O773"/>
    <mergeCell ref="C774:O774"/>
    <mergeCell ref="C775:O775"/>
    <mergeCell ref="C776:O776"/>
    <mergeCell ref="C777:O777"/>
    <mergeCell ref="C790:O790"/>
    <mergeCell ref="C791:O791"/>
    <mergeCell ref="C792:O792"/>
    <mergeCell ref="C793:O793"/>
    <mergeCell ref="C794:O794"/>
    <mergeCell ref="C795:J795"/>
    <mergeCell ref="C784:O784"/>
    <mergeCell ref="C785:O785"/>
    <mergeCell ref="C786:O786"/>
    <mergeCell ref="C787:O787"/>
    <mergeCell ref="C788:O788"/>
    <mergeCell ref="C789:O789"/>
    <mergeCell ref="C802:N802"/>
    <mergeCell ref="A804:P804"/>
    <mergeCell ref="A805:P805"/>
    <mergeCell ref="A806:P806"/>
    <mergeCell ref="C796:J796"/>
    <mergeCell ref="C799:H799"/>
    <mergeCell ref="I799:N799"/>
    <mergeCell ref="C800:N800"/>
    <mergeCell ref="C801:H801"/>
    <mergeCell ref="I801:N80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31"/>
  <sheetViews>
    <sheetView topLeftCell="A1471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185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2127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2128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199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2129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8780.94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8780.94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984.67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52.71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3143.17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157.19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2130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2131</v>
      </c>
      <c r="C40" s="1249" t="s">
        <v>2132</v>
      </c>
      <c r="D40" s="1249"/>
      <c r="E40" s="1249"/>
      <c r="F40" s="1249"/>
      <c r="G40" s="1249"/>
      <c r="H40" s="516" t="s">
        <v>1232</v>
      </c>
      <c r="I40" s="517">
        <v>3.1461999999999999</v>
      </c>
      <c r="J40" s="518">
        <v>1</v>
      </c>
      <c r="K40" s="568">
        <v>3.1461999999999999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23</v>
      </c>
      <c r="C41" s="1247" t="s">
        <v>1203</v>
      </c>
      <c r="D41" s="1247"/>
      <c r="E41" s="1247"/>
      <c r="F41" s="1247"/>
      <c r="G41" s="1247"/>
      <c r="H41" s="525" t="s">
        <v>1148</v>
      </c>
      <c r="I41" s="526"/>
      <c r="J41" s="526"/>
      <c r="K41" s="574">
        <v>1165.698562</v>
      </c>
      <c r="L41" s="528"/>
      <c r="M41" s="526"/>
      <c r="N41" s="528"/>
      <c r="O41" s="526"/>
      <c r="P41" s="529">
        <v>353824.48</v>
      </c>
    </row>
    <row r="42" spans="1:16" x14ac:dyDescent="0.25">
      <c r="A42" s="530"/>
      <c r="B42" s="524" t="s">
        <v>2133</v>
      </c>
      <c r="C42" s="1247" t="s">
        <v>2134</v>
      </c>
      <c r="D42" s="1247"/>
      <c r="E42" s="1247"/>
      <c r="F42" s="1247"/>
      <c r="G42" s="1247"/>
      <c r="H42" s="525" t="s">
        <v>1148</v>
      </c>
      <c r="I42" s="536">
        <v>370.51</v>
      </c>
      <c r="J42" s="526"/>
      <c r="K42" s="574">
        <v>1165.698562</v>
      </c>
      <c r="L42" s="532"/>
      <c r="M42" s="533"/>
      <c r="N42" s="534">
        <v>303.52999999999997</v>
      </c>
      <c r="O42" s="526"/>
      <c r="P42" s="529">
        <v>353824.48</v>
      </c>
    </row>
    <row r="43" spans="1:16" x14ac:dyDescent="0.25">
      <c r="A43" s="523"/>
      <c r="B43" s="524" t="s">
        <v>28</v>
      </c>
      <c r="C43" s="1247" t="s">
        <v>132</v>
      </c>
      <c r="D43" s="1247"/>
      <c r="E43" s="1247"/>
      <c r="F43" s="1247"/>
      <c r="G43" s="1247"/>
      <c r="H43" s="525"/>
      <c r="I43" s="526"/>
      <c r="J43" s="526"/>
      <c r="K43" s="526"/>
      <c r="L43" s="528"/>
      <c r="M43" s="526"/>
      <c r="N43" s="528"/>
      <c r="O43" s="526"/>
      <c r="P43" s="529">
        <v>76480.789999999994</v>
      </c>
    </row>
    <row r="44" spans="1:16" x14ac:dyDescent="0.25">
      <c r="A44" s="523"/>
      <c r="B44" s="524"/>
      <c r="C44" s="1247" t="s">
        <v>1147</v>
      </c>
      <c r="D44" s="1247"/>
      <c r="E44" s="1247"/>
      <c r="F44" s="1247"/>
      <c r="G44" s="1247"/>
      <c r="H44" s="525" t="s">
        <v>1148</v>
      </c>
      <c r="I44" s="526"/>
      <c r="J44" s="526"/>
      <c r="K44" s="537">
        <v>100.04916</v>
      </c>
      <c r="L44" s="528"/>
      <c r="M44" s="526"/>
      <c r="N44" s="528"/>
      <c r="O44" s="526"/>
      <c r="P44" s="529">
        <v>33673.1</v>
      </c>
    </row>
    <row r="45" spans="1:16" x14ac:dyDescent="0.25">
      <c r="A45" s="530"/>
      <c r="B45" s="524" t="s">
        <v>2135</v>
      </c>
      <c r="C45" s="1247" t="s">
        <v>2136</v>
      </c>
      <c r="D45" s="1247"/>
      <c r="E45" s="1247"/>
      <c r="F45" s="1247"/>
      <c r="G45" s="1247"/>
      <c r="H45" s="525" t="s">
        <v>1151</v>
      </c>
      <c r="I45" s="536">
        <v>6.86</v>
      </c>
      <c r="J45" s="526"/>
      <c r="K45" s="574">
        <v>21.582932</v>
      </c>
      <c r="L45" s="538">
        <v>47.55</v>
      </c>
      <c r="M45" s="575">
        <v>1.3</v>
      </c>
      <c r="N45" s="534">
        <v>61.82</v>
      </c>
      <c r="O45" s="526"/>
      <c r="P45" s="529">
        <v>1334.26</v>
      </c>
    </row>
    <row r="46" spans="1:16" x14ac:dyDescent="0.25">
      <c r="A46" s="540"/>
      <c r="B46" s="524" t="s">
        <v>2137</v>
      </c>
      <c r="C46" s="1247" t="s">
        <v>2138</v>
      </c>
      <c r="D46" s="1247"/>
      <c r="E46" s="1247"/>
      <c r="F46" s="1247"/>
      <c r="G46" s="1247"/>
      <c r="H46" s="525" t="s">
        <v>1148</v>
      </c>
      <c r="I46" s="536">
        <v>6.86</v>
      </c>
      <c r="J46" s="526"/>
      <c r="K46" s="574">
        <v>21.582932</v>
      </c>
      <c r="L46" s="528"/>
      <c r="M46" s="526"/>
      <c r="N46" s="541">
        <v>288.95999999999998</v>
      </c>
      <c r="O46" s="526"/>
      <c r="P46" s="529">
        <v>6236.6</v>
      </c>
    </row>
    <row r="47" spans="1:16" x14ac:dyDescent="0.25">
      <c r="A47" s="530"/>
      <c r="B47" s="524" t="s">
        <v>2139</v>
      </c>
      <c r="C47" s="1247" t="s">
        <v>2140</v>
      </c>
      <c r="D47" s="1247"/>
      <c r="E47" s="1247"/>
      <c r="F47" s="1247"/>
      <c r="G47" s="1247"/>
      <c r="H47" s="525" t="s">
        <v>1151</v>
      </c>
      <c r="I47" s="536">
        <v>12.47</v>
      </c>
      <c r="J47" s="526"/>
      <c r="K47" s="574">
        <v>39.233114</v>
      </c>
      <c r="L47" s="532"/>
      <c r="M47" s="533"/>
      <c r="N47" s="534">
        <v>654.74</v>
      </c>
      <c r="O47" s="526"/>
      <c r="P47" s="529">
        <v>25687.49</v>
      </c>
    </row>
    <row r="48" spans="1:16" x14ac:dyDescent="0.25">
      <c r="A48" s="540"/>
      <c r="B48" s="524" t="s">
        <v>1208</v>
      </c>
      <c r="C48" s="1247" t="s">
        <v>1209</v>
      </c>
      <c r="D48" s="1247"/>
      <c r="E48" s="1247"/>
      <c r="F48" s="1247"/>
      <c r="G48" s="1247"/>
      <c r="H48" s="525" t="s">
        <v>1148</v>
      </c>
      <c r="I48" s="536">
        <v>12.47</v>
      </c>
      <c r="J48" s="526"/>
      <c r="K48" s="574">
        <v>39.233114</v>
      </c>
      <c r="L48" s="528"/>
      <c r="M48" s="526"/>
      <c r="N48" s="541">
        <v>325.38</v>
      </c>
      <c r="O48" s="526"/>
      <c r="P48" s="529">
        <v>12765.67</v>
      </c>
    </row>
    <row r="49" spans="1:16" x14ac:dyDescent="0.25">
      <c r="A49" s="530"/>
      <c r="B49" s="524" t="s">
        <v>2141</v>
      </c>
      <c r="C49" s="1247" t="s">
        <v>2142</v>
      </c>
      <c r="D49" s="1247"/>
      <c r="E49" s="1247"/>
      <c r="F49" s="1247"/>
      <c r="G49" s="1247"/>
      <c r="H49" s="525" t="s">
        <v>1151</v>
      </c>
      <c r="I49" s="536">
        <v>12.47</v>
      </c>
      <c r="J49" s="526"/>
      <c r="K49" s="574">
        <v>39.233114</v>
      </c>
      <c r="L49" s="532"/>
      <c r="M49" s="533"/>
      <c r="N49" s="534">
        <v>1260.23</v>
      </c>
      <c r="O49" s="526"/>
      <c r="P49" s="529">
        <v>49442.75</v>
      </c>
    </row>
    <row r="50" spans="1:16" x14ac:dyDescent="0.25">
      <c r="A50" s="540"/>
      <c r="B50" s="524" t="s">
        <v>1191</v>
      </c>
      <c r="C50" s="1247" t="s">
        <v>1192</v>
      </c>
      <c r="D50" s="1247"/>
      <c r="E50" s="1247"/>
      <c r="F50" s="1247"/>
      <c r="G50" s="1247"/>
      <c r="H50" s="525" t="s">
        <v>1148</v>
      </c>
      <c r="I50" s="536">
        <v>12.47</v>
      </c>
      <c r="J50" s="526"/>
      <c r="K50" s="574">
        <v>39.233114</v>
      </c>
      <c r="L50" s="528"/>
      <c r="M50" s="526"/>
      <c r="N50" s="541">
        <v>373.94</v>
      </c>
      <c r="O50" s="526"/>
      <c r="P50" s="529">
        <v>14670.83</v>
      </c>
    </row>
    <row r="51" spans="1:16" x14ac:dyDescent="0.25">
      <c r="A51" s="530"/>
      <c r="B51" s="524" t="s">
        <v>2143</v>
      </c>
      <c r="C51" s="1247" t="s">
        <v>2144</v>
      </c>
      <c r="D51" s="1247"/>
      <c r="E51" s="1247"/>
      <c r="F51" s="1247"/>
      <c r="G51" s="1247"/>
      <c r="H51" s="525" t="s">
        <v>1151</v>
      </c>
      <c r="I51" s="531">
        <v>0.2</v>
      </c>
      <c r="J51" s="526"/>
      <c r="K51" s="537">
        <v>0.62924000000000002</v>
      </c>
      <c r="L51" s="538">
        <v>21.94</v>
      </c>
      <c r="M51" s="539">
        <v>1.18</v>
      </c>
      <c r="N51" s="534">
        <v>25.89</v>
      </c>
      <c r="O51" s="526"/>
      <c r="P51" s="529">
        <v>16.29</v>
      </c>
    </row>
    <row r="52" spans="1:16" x14ac:dyDescent="0.25">
      <c r="A52" s="523"/>
      <c r="B52" s="524" t="s">
        <v>36</v>
      </c>
      <c r="C52" s="1247" t="s">
        <v>134</v>
      </c>
      <c r="D52" s="1247"/>
      <c r="E52" s="1247"/>
      <c r="F52" s="1247"/>
      <c r="G52" s="1247"/>
      <c r="H52" s="525"/>
      <c r="I52" s="526"/>
      <c r="J52" s="526"/>
      <c r="K52" s="526"/>
      <c r="L52" s="528"/>
      <c r="M52" s="526"/>
      <c r="N52" s="528"/>
      <c r="O52" s="526"/>
      <c r="P52" s="529">
        <v>407441.86</v>
      </c>
    </row>
    <row r="53" spans="1:16" x14ac:dyDescent="0.25">
      <c r="A53" s="530"/>
      <c r="B53" s="524" t="s">
        <v>1210</v>
      </c>
      <c r="C53" s="1247" t="s">
        <v>1211</v>
      </c>
      <c r="D53" s="1247"/>
      <c r="E53" s="1247"/>
      <c r="F53" s="1247"/>
      <c r="G53" s="1247"/>
      <c r="H53" s="525" t="s">
        <v>1212</v>
      </c>
      <c r="I53" s="531">
        <v>0.1</v>
      </c>
      <c r="J53" s="526"/>
      <c r="K53" s="537">
        <v>0.31462000000000001</v>
      </c>
      <c r="L53" s="538">
        <v>35.71</v>
      </c>
      <c r="M53" s="539">
        <v>0.28000000000000003</v>
      </c>
      <c r="N53" s="534">
        <v>10</v>
      </c>
      <c r="O53" s="526"/>
      <c r="P53" s="529">
        <v>3.15</v>
      </c>
    </row>
    <row r="54" spans="1:16" x14ac:dyDescent="0.25">
      <c r="A54" s="530"/>
      <c r="B54" s="524" t="s">
        <v>1494</v>
      </c>
      <c r="C54" s="1247" t="s">
        <v>1495</v>
      </c>
      <c r="D54" s="1247"/>
      <c r="E54" s="1247"/>
      <c r="F54" s="1247"/>
      <c r="G54" s="1247"/>
      <c r="H54" s="525" t="s">
        <v>1496</v>
      </c>
      <c r="I54" s="527">
        <v>4.2679999999999998</v>
      </c>
      <c r="J54" s="526"/>
      <c r="K54" s="569">
        <v>13.427981600000001</v>
      </c>
      <c r="L54" s="532"/>
      <c r="M54" s="533"/>
      <c r="N54" s="534">
        <v>6.1</v>
      </c>
      <c r="O54" s="526"/>
      <c r="P54" s="529">
        <v>81.91</v>
      </c>
    </row>
    <row r="55" spans="1:16" x14ac:dyDescent="0.25">
      <c r="A55" s="530"/>
      <c r="B55" s="524" t="s">
        <v>2145</v>
      </c>
      <c r="C55" s="1247" t="s">
        <v>2146</v>
      </c>
      <c r="D55" s="1247"/>
      <c r="E55" s="1247"/>
      <c r="F55" s="1247"/>
      <c r="G55" s="1247"/>
      <c r="H55" s="525" t="s">
        <v>1505</v>
      </c>
      <c r="I55" s="527">
        <v>4.492</v>
      </c>
      <c r="J55" s="526"/>
      <c r="K55" s="569">
        <v>14.1327304</v>
      </c>
      <c r="L55" s="538">
        <v>158.82</v>
      </c>
      <c r="M55" s="539">
        <v>1.54</v>
      </c>
      <c r="N55" s="534">
        <v>244.58</v>
      </c>
      <c r="O55" s="526"/>
      <c r="P55" s="529">
        <v>3456.58</v>
      </c>
    </row>
    <row r="56" spans="1:16" x14ac:dyDescent="0.25">
      <c r="A56" s="530"/>
      <c r="B56" s="524" t="s">
        <v>2147</v>
      </c>
      <c r="C56" s="1247" t="s">
        <v>2148</v>
      </c>
      <c r="D56" s="1247"/>
      <c r="E56" s="1247"/>
      <c r="F56" s="1247"/>
      <c r="G56" s="1247"/>
      <c r="H56" s="525" t="s">
        <v>1568</v>
      </c>
      <c r="I56" s="536">
        <v>0.89</v>
      </c>
      <c r="J56" s="526"/>
      <c r="K56" s="574">
        <v>2.8001179999999999</v>
      </c>
      <c r="L56" s="538">
        <v>11.35</v>
      </c>
      <c r="M56" s="539">
        <v>1.31</v>
      </c>
      <c r="N56" s="534">
        <v>14.87</v>
      </c>
      <c r="O56" s="526"/>
      <c r="P56" s="529">
        <v>41.64</v>
      </c>
    </row>
    <row r="57" spans="1:16" x14ac:dyDescent="0.25">
      <c r="A57" s="530"/>
      <c r="B57" s="524" t="s">
        <v>2149</v>
      </c>
      <c r="C57" s="1247" t="s">
        <v>2150</v>
      </c>
      <c r="D57" s="1247"/>
      <c r="E57" s="1247"/>
      <c r="F57" s="1247"/>
      <c r="G57" s="1247"/>
      <c r="H57" s="525" t="s">
        <v>1568</v>
      </c>
      <c r="I57" s="543">
        <v>120</v>
      </c>
      <c r="J57" s="526"/>
      <c r="K57" s="527">
        <v>377.54399999999998</v>
      </c>
      <c r="L57" s="538">
        <v>76.430000000000007</v>
      </c>
      <c r="M57" s="539">
        <v>1.49</v>
      </c>
      <c r="N57" s="534">
        <v>113.88</v>
      </c>
      <c r="O57" s="526"/>
      <c r="P57" s="529">
        <v>42994.71</v>
      </c>
    </row>
    <row r="58" spans="1:16" x14ac:dyDescent="0.25">
      <c r="A58" s="530"/>
      <c r="B58" s="524" t="s">
        <v>2151</v>
      </c>
      <c r="C58" s="1247" t="s">
        <v>2152</v>
      </c>
      <c r="D58" s="1247"/>
      <c r="E58" s="1247"/>
      <c r="F58" s="1247"/>
      <c r="G58" s="1247"/>
      <c r="H58" s="525" t="s">
        <v>1244</v>
      </c>
      <c r="I58" s="527">
        <v>6.0000000000000001E-3</v>
      </c>
      <c r="J58" s="526"/>
      <c r="K58" s="569">
        <v>1.88772E-2</v>
      </c>
      <c r="L58" s="538">
        <v>205.92</v>
      </c>
      <c r="M58" s="539">
        <v>1.31</v>
      </c>
      <c r="N58" s="534">
        <v>269.76</v>
      </c>
      <c r="O58" s="526"/>
      <c r="P58" s="529">
        <v>5.09</v>
      </c>
    </row>
    <row r="59" spans="1:16" x14ac:dyDescent="0.25">
      <c r="A59" s="530"/>
      <c r="B59" s="524" t="s">
        <v>2153</v>
      </c>
      <c r="C59" s="1247" t="s">
        <v>2154</v>
      </c>
      <c r="D59" s="1247"/>
      <c r="E59" s="1247"/>
      <c r="F59" s="1247"/>
      <c r="G59" s="1247"/>
      <c r="H59" s="525" t="s">
        <v>1554</v>
      </c>
      <c r="I59" s="536">
        <v>134.75</v>
      </c>
      <c r="J59" s="526"/>
      <c r="K59" s="537">
        <v>423.95044999999999</v>
      </c>
      <c r="L59" s="538">
        <v>49.36</v>
      </c>
      <c r="M59" s="539">
        <v>0.98</v>
      </c>
      <c r="N59" s="534">
        <v>48.37</v>
      </c>
      <c r="O59" s="526"/>
      <c r="P59" s="529">
        <v>20506.48</v>
      </c>
    </row>
    <row r="60" spans="1:16" x14ac:dyDescent="0.25">
      <c r="A60" s="530"/>
      <c r="B60" s="524" t="s">
        <v>2155</v>
      </c>
      <c r="C60" s="1247" t="s">
        <v>2156</v>
      </c>
      <c r="D60" s="1247"/>
      <c r="E60" s="1247"/>
      <c r="F60" s="1247"/>
      <c r="G60" s="1247"/>
      <c r="H60" s="525" t="s">
        <v>1244</v>
      </c>
      <c r="I60" s="543">
        <v>400</v>
      </c>
      <c r="J60" s="526"/>
      <c r="K60" s="536">
        <v>1258.48</v>
      </c>
      <c r="L60" s="538">
        <v>43.39</v>
      </c>
      <c r="M60" s="539">
        <v>1.29</v>
      </c>
      <c r="N60" s="534">
        <v>55.97</v>
      </c>
      <c r="O60" s="526"/>
      <c r="P60" s="529">
        <v>70437.13</v>
      </c>
    </row>
    <row r="61" spans="1:16" x14ac:dyDescent="0.25">
      <c r="A61" s="530"/>
      <c r="B61" s="524" t="s">
        <v>2157</v>
      </c>
      <c r="C61" s="1247" t="s">
        <v>2158</v>
      </c>
      <c r="D61" s="1247"/>
      <c r="E61" s="1247"/>
      <c r="F61" s="1247"/>
      <c r="G61" s="1247"/>
      <c r="H61" s="525" t="s">
        <v>2159</v>
      </c>
      <c r="I61" s="536">
        <v>3.26</v>
      </c>
      <c r="J61" s="526"/>
      <c r="K61" s="574">
        <v>10.256612000000001</v>
      </c>
      <c r="L61" s="538">
        <v>164.59</v>
      </c>
      <c r="M61" s="575">
        <v>1.2</v>
      </c>
      <c r="N61" s="534">
        <v>197.51</v>
      </c>
      <c r="O61" s="526"/>
      <c r="P61" s="529">
        <v>2025.78</v>
      </c>
    </row>
    <row r="62" spans="1:16" x14ac:dyDescent="0.25">
      <c r="A62" s="530"/>
      <c r="B62" s="524" t="s">
        <v>2160</v>
      </c>
      <c r="C62" s="1247" t="s">
        <v>2161</v>
      </c>
      <c r="D62" s="1247"/>
      <c r="E62" s="1247"/>
      <c r="F62" s="1247"/>
      <c r="G62" s="1247"/>
      <c r="H62" s="525" t="s">
        <v>1164</v>
      </c>
      <c r="I62" s="527">
        <v>4.0000000000000001E-3</v>
      </c>
      <c r="J62" s="526"/>
      <c r="K62" s="569">
        <v>1.25848E-2</v>
      </c>
      <c r="L62" s="542">
        <v>87120</v>
      </c>
      <c r="M62" s="575">
        <v>1.1000000000000001</v>
      </c>
      <c r="N62" s="534">
        <v>95832</v>
      </c>
      <c r="O62" s="526"/>
      <c r="P62" s="529">
        <v>1206.03</v>
      </c>
    </row>
    <row r="63" spans="1:16" x14ac:dyDescent="0.25">
      <c r="A63" s="530"/>
      <c r="B63" s="524" t="s">
        <v>2162</v>
      </c>
      <c r="C63" s="1247" t="s">
        <v>2163</v>
      </c>
      <c r="D63" s="1247"/>
      <c r="E63" s="1247"/>
      <c r="F63" s="1247"/>
      <c r="G63" s="1247"/>
      <c r="H63" s="525" t="s">
        <v>1244</v>
      </c>
      <c r="I63" s="536">
        <v>1431.95</v>
      </c>
      <c r="J63" s="526"/>
      <c r="K63" s="537">
        <v>4505.2010899999996</v>
      </c>
      <c r="L63" s="538">
        <v>17.989999999999998</v>
      </c>
      <c r="M63" s="539">
        <v>1.77</v>
      </c>
      <c r="N63" s="534">
        <v>31.84</v>
      </c>
      <c r="O63" s="526"/>
      <c r="P63" s="529">
        <v>143445.6</v>
      </c>
    </row>
    <row r="64" spans="1:16" x14ac:dyDescent="0.25">
      <c r="A64" s="530"/>
      <c r="B64" s="524" t="s">
        <v>2164</v>
      </c>
      <c r="C64" s="1247" t="s">
        <v>2165</v>
      </c>
      <c r="D64" s="1247"/>
      <c r="E64" s="1247"/>
      <c r="F64" s="1247"/>
      <c r="G64" s="1247"/>
      <c r="H64" s="525" t="s">
        <v>2166</v>
      </c>
      <c r="I64" s="536">
        <v>44.92</v>
      </c>
      <c r="J64" s="526"/>
      <c r="K64" s="574">
        <v>141.327304</v>
      </c>
      <c r="L64" s="538">
        <v>519.88</v>
      </c>
      <c r="M64" s="539">
        <v>1.29</v>
      </c>
      <c r="N64" s="534">
        <v>670.65</v>
      </c>
      <c r="O64" s="526"/>
      <c r="P64" s="529">
        <v>94781.16</v>
      </c>
    </row>
    <row r="65" spans="1:16" x14ac:dyDescent="0.25">
      <c r="A65" s="530"/>
      <c r="B65" s="524" t="s">
        <v>2167</v>
      </c>
      <c r="C65" s="1247" t="s">
        <v>2168</v>
      </c>
      <c r="D65" s="1247"/>
      <c r="E65" s="1247"/>
      <c r="F65" s="1247"/>
      <c r="G65" s="1247"/>
      <c r="H65" s="525" t="s">
        <v>1244</v>
      </c>
      <c r="I65" s="536">
        <v>25.42</v>
      </c>
      <c r="J65" s="526"/>
      <c r="K65" s="574">
        <v>79.976404000000002</v>
      </c>
      <c r="L65" s="538">
        <v>228.11</v>
      </c>
      <c r="M65" s="539">
        <v>1.28</v>
      </c>
      <c r="N65" s="534">
        <v>291.98</v>
      </c>
      <c r="O65" s="526"/>
      <c r="P65" s="529">
        <v>23351.51</v>
      </c>
    </row>
    <row r="66" spans="1:16" x14ac:dyDescent="0.25">
      <c r="A66" s="530"/>
      <c r="B66" s="524" t="s">
        <v>2169</v>
      </c>
      <c r="C66" s="1247" t="s">
        <v>2170</v>
      </c>
      <c r="D66" s="1247"/>
      <c r="E66" s="1247"/>
      <c r="F66" s="1247"/>
      <c r="G66" s="1247"/>
      <c r="H66" s="525" t="s">
        <v>1244</v>
      </c>
      <c r="I66" s="536">
        <v>12.71</v>
      </c>
      <c r="J66" s="526"/>
      <c r="K66" s="574">
        <v>39.988202000000001</v>
      </c>
      <c r="L66" s="538">
        <v>45.55</v>
      </c>
      <c r="M66" s="539">
        <v>1.28</v>
      </c>
      <c r="N66" s="534">
        <v>58.3</v>
      </c>
      <c r="O66" s="526"/>
      <c r="P66" s="529">
        <v>2331.31</v>
      </c>
    </row>
    <row r="67" spans="1:16" x14ac:dyDescent="0.25">
      <c r="A67" s="530"/>
      <c r="B67" s="524" t="s">
        <v>2171</v>
      </c>
      <c r="C67" s="1247" t="s">
        <v>2172</v>
      </c>
      <c r="D67" s="1247"/>
      <c r="E67" s="1247"/>
      <c r="F67" s="1247"/>
      <c r="G67" s="1247"/>
      <c r="H67" s="525" t="s">
        <v>1575</v>
      </c>
      <c r="I67" s="536">
        <v>1.96</v>
      </c>
      <c r="J67" s="526"/>
      <c r="K67" s="574">
        <v>6.1665520000000003</v>
      </c>
      <c r="L67" s="538">
        <v>377.99</v>
      </c>
      <c r="M67" s="539">
        <v>1.19</v>
      </c>
      <c r="N67" s="534">
        <v>449.81</v>
      </c>
      <c r="O67" s="526"/>
      <c r="P67" s="529">
        <v>2773.78</v>
      </c>
    </row>
    <row r="68" spans="1:16" x14ac:dyDescent="0.25">
      <c r="A68" s="544" t="s">
        <v>1364</v>
      </c>
      <c r="B68" s="545" t="s">
        <v>2173</v>
      </c>
      <c r="C68" s="1250" t="s">
        <v>2174</v>
      </c>
      <c r="D68" s="1250"/>
      <c r="E68" s="1250"/>
      <c r="F68" s="1250"/>
      <c r="G68" s="1250"/>
      <c r="H68" s="546" t="s">
        <v>1575</v>
      </c>
      <c r="I68" s="547">
        <v>0</v>
      </c>
      <c r="J68" s="548"/>
      <c r="K68" s="547">
        <v>0</v>
      </c>
      <c r="L68" s="550"/>
      <c r="M68" s="548"/>
      <c r="N68" s="550"/>
      <c r="O68" s="548"/>
      <c r="P68" s="551"/>
    </row>
    <row r="69" spans="1:16" x14ac:dyDescent="0.25">
      <c r="A69" s="544" t="s">
        <v>1239</v>
      </c>
      <c r="B69" s="545" t="s">
        <v>2175</v>
      </c>
      <c r="C69" s="1250" t="s">
        <v>2176</v>
      </c>
      <c r="D69" s="1250"/>
      <c r="E69" s="1250"/>
      <c r="F69" s="1250"/>
      <c r="G69" s="1250"/>
      <c r="H69" s="546" t="s">
        <v>2159</v>
      </c>
      <c r="I69" s="547">
        <v>6</v>
      </c>
      <c r="J69" s="548"/>
      <c r="K69" s="567">
        <v>18.877199999999998</v>
      </c>
      <c r="L69" s="550"/>
      <c r="M69" s="548"/>
      <c r="N69" s="550"/>
      <c r="O69" s="548"/>
      <c r="P69" s="551"/>
    </row>
    <row r="70" spans="1:16" x14ac:dyDescent="0.25">
      <c r="A70" s="544" t="s">
        <v>1239</v>
      </c>
      <c r="B70" s="545" t="s">
        <v>2177</v>
      </c>
      <c r="C70" s="1250" t="s">
        <v>2178</v>
      </c>
      <c r="D70" s="1250"/>
      <c r="E70" s="1250"/>
      <c r="F70" s="1250"/>
      <c r="G70" s="1250"/>
      <c r="H70" s="546" t="s">
        <v>1212</v>
      </c>
      <c r="I70" s="589">
        <v>13.44</v>
      </c>
      <c r="J70" s="548"/>
      <c r="K70" s="592">
        <v>42.284928000000001</v>
      </c>
      <c r="L70" s="550"/>
      <c r="M70" s="548"/>
      <c r="N70" s="550"/>
      <c r="O70" s="548"/>
      <c r="P70" s="551"/>
    </row>
    <row r="71" spans="1:16" x14ac:dyDescent="0.25">
      <c r="A71" s="552"/>
      <c r="B71" s="553"/>
      <c r="C71" s="1248" t="s">
        <v>1154</v>
      </c>
      <c r="D71" s="1248"/>
      <c r="E71" s="1248"/>
      <c r="F71" s="1248"/>
      <c r="G71" s="1248"/>
      <c r="H71" s="516"/>
      <c r="I71" s="517"/>
      <c r="J71" s="517"/>
      <c r="K71" s="517"/>
      <c r="L71" s="520"/>
      <c r="M71" s="517"/>
      <c r="N71" s="554"/>
      <c r="O71" s="517"/>
      <c r="P71" s="555">
        <v>871420.23</v>
      </c>
    </row>
    <row r="72" spans="1:16" x14ac:dyDescent="0.25">
      <c r="A72" s="540"/>
      <c r="B72" s="524"/>
      <c r="C72" s="1247" t="s">
        <v>1155</v>
      </c>
      <c r="D72" s="1247"/>
      <c r="E72" s="1247"/>
      <c r="F72" s="1247"/>
      <c r="G72" s="1247"/>
      <c r="H72" s="525"/>
      <c r="I72" s="526"/>
      <c r="J72" s="526"/>
      <c r="K72" s="526"/>
      <c r="L72" s="528"/>
      <c r="M72" s="526"/>
      <c r="N72" s="528"/>
      <c r="O72" s="526"/>
      <c r="P72" s="529">
        <v>387497.58</v>
      </c>
    </row>
    <row r="73" spans="1:16" x14ac:dyDescent="0.25">
      <c r="A73" s="540"/>
      <c r="B73" s="524" t="s">
        <v>2179</v>
      </c>
      <c r="C73" s="1247" t="s">
        <v>2180</v>
      </c>
      <c r="D73" s="1247"/>
      <c r="E73" s="1247"/>
      <c r="F73" s="1247"/>
      <c r="G73" s="1247"/>
      <c r="H73" s="525" t="s">
        <v>1158</v>
      </c>
      <c r="I73" s="543">
        <v>100</v>
      </c>
      <c r="J73" s="526"/>
      <c r="K73" s="543">
        <v>100</v>
      </c>
      <c r="L73" s="528"/>
      <c r="M73" s="526"/>
      <c r="N73" s="528"/>
      <c r="O73" s="526"/>
      <c r="P73" s="529">
        <v>387497.58</v>
      </c>
    </row>
    <row r="74" spans="1:16" x14ac:dyDescent="0.25">
      <c r="A74" s="540"/>
      <c r="B74" s="524" t="s">
        <v>2181</v>
      </c>
      <c r="C74" s="1247" t="s">
        <v>2182</v>
      </c>
      <c r="D74" s="1247"/>
      <c r="E74" s="1247"/>
      <c r="F74" s="1247"/>
      <c r="G74" s="1247"/>
      <c r="H74" s="525" t="s">
        <v>1158</v>
      </c>
      <c r="I74" s="543">
        <v>49</v>
      </c>
      <c r="J74" s="526"/>
      <c r="K74" s="543">
        <v>49</v>
      </c>
      <c r="L74" s="528"/>
      <c r="M74" s="526"/>
      <c r="N74" s="528"/>
      <c r="O74" s="526"/>
      <c r="P74" s="529">
        <v>189873.81</v>
      </c>
    </row>
    <row r="75" spans="1:16" x14ac:dyDescent="0.25">
      <c r="A75" s="556"/>
      <c r="B75" s="557"/>
      <c r="C75" s="1248" t="s">
        <v>1161</v>
      </c>
      <c r="D75" s="1248"/>
      <c r="E75" s="1248"/>
      <c r="F75" s="1248"/>
      <c r="G75" s="1248"/>
      <c r="H75" s="516"/>
      <c r="I75" s="517"/>
      <c r="J75" s="517"/>
      <c r="K75" s="517"/>
      <c r="L75" s="520"/>
      <c r="M75" s="517"/>
      <c r="N75" s="554">
        <v>460489.36</v>
      </c>
      <c r="O75" s="517"/>
      <c r="P75" s="555">
        <v>1448791.62</v>
      </c>
    </row>
    <row r="76" spans="1:16" x14ac:dyDescent="0.25">
      <c r="A76" s="558"/>
      <c r="B76" s="559"/>
      <c r="C76" s="559"/>
      <c r="D76" s="559"/>
      <c r="E76" s="559"/>
      <c r="F76" s="559"/>
      <c r="G76" s="559"/>
      <c r="H76" s="560"/>
      <c r="I76" s="561"/>
      <c r="J76" s="561"/>
      <c r="K76" s="561"/>
      <c r="L76" s="562"/>
      <c r="M76" s="561"/>
      <c r="N76" s="562"/>
      <c r="O76" s="561"/>
      <c r="P76" s="563"/>
    </row>
    <row r="77" spans="1:16" x14ac:dyDescent="0.25">
      <c r="A77" s="514" t="s">
        <v>28</v>
      </c>
      <c r="B77" s="515" t="s">
        <v>2183</v>
      </c>
      <c r="C77" s="1249" t="s">
        <v>2184</v>
      </c>
      <c r="D77" s="1249"/>
      <c r="E77" s="1249"/>
      <c r="F77" s="1249"/>
      <c r="G77" s="1249"/>
      <c r="H77" s="516" t="s">
        <v>1505</v>
      </c>
      <c r="I77" s="517">
        <v>1.887</v>
      </c>
      <c r="J77" s="518">
        <v>1</v>
      </c>
      <c r="K77" s="519">
        <v>1.887</v>
      </c>
      <c r="L77" s="593">
        <v>171.18</v>
      </c>
      <c r="M77" s="570">
        <v>1.1499999999999999</v>
      </c>
      <c r="N77" s="572">
        <v>196.86</v>
      </c>
      <c r="O77" s="517"/>
      <c r="P77" s="612">
        <v>371.47</v>
      </c>
    </row>
    <row r="78" spans="1:16" x14ac:dyDescent="0.25">
      <c r="A78" s="556"/>
      <c r="B78" s="557"/>
      <c r="C78" s="1248" t="s">
        <v>1161</v>
      </c>
      <c r="D78" s="1248"/>
      <c r="E78" s="1248"/>
      <c r="F78" s="1248"/>
      <c r="G78" s="1248"/>
      <c r="H78" s="516"/>
      <c r="I78" s="517"/>
      <c r="J78" s="517"/>
      <c r="K78" s="517"/>
      <c r="L78" s="520"/>
      <c r="M78" s="517"/>
      <c r="N78" s="520"/>
      <c r="O78" s="517"/>
      <c r="P78" s="612">
        <v>371.47</v>
      </c>
    </row>
    <row r="79" spans="1:16" x14ac:dyDescent="0.25">
      <c r="A79" s="558"/>
      <c r="B79" s="559"/>
      <c r="C79" s="559"/>
      <c r="D79" s="559"/>
      <c r="E79" s="559"/>
      <c r="F79" s="559"/>
      <c r="G79" s="559"/>
      <c r="H79" s="560"/>
      <c r="I79" s="561"/>
      <c r="J79" s="561"/>
      <c r="K79" s="561"/>
      <c r="L79" s="562"/>
      <c r="M79" s="561"/>
      <c r="N79" s="562"/>
      <c r="O79" s="561"/>
      <c r="P79" s="563"/>
    </row>
    <row r="80" spans="1:16" x14ac:dyDescent="0.25">
      <c r="A80" s="514" t="s">
        <v>31</v>
      </c>
      <c r="B80" s="515" t="s">
        <v>2185</v>
      </c>
      <c r="C80" s="1249" t="s">
        <v>2186</v>
      </c>
      <c r="D80" s="1249"/>
      <c r="E80" s="1249"/>
      <c r="F80" s="1249"/>
      <c r="G80" s="1249"/>
      <c r="H80" s="516" t="s">
        <v>1212</v>
      </c>
      <c r="I80" s="517">
        <v>32.405859999999997</v>
      </c>
      <c r="J80" s="518">
        <v>1</v>
      </c>
      <c r="K80" s="590">
        <v>32.405859999999997</v>
      </c>
      <c r="L80" s="554">
        <v>8134.62</v>
      </c>
      <c r="M80" s="570">
        <v>1.59</v>
      </c>
      <c r="N80" s="564">
        <v>12934.05</v>
      </c>
      <c r="O80" s="517"/>
      <c r="P80" s="555">
        <v>419139.01</v>
      </c>
    </row>
    <row r="81" spans="1:16" x14ac:dyDescent="0.25">
      <c r="A81" s="556"/>
      <c r="B81" s="557"/>
      <c r="C81" s="1248" t="s">
        <v>1161</v>
      </c>
      <c r="D81" s="1248"/>
      <c r="E81" s="1248"/>
      <c r="F81" s="1248"/>
      <c r="G81" s="1248"/>
      <c r="H81" s="516"/>
      <c r="I81" s="517"/>
      <c r="J81" s="517"/>
      <c r="K81" s="517"/>
      <c r="L81" s="520"/>
      <c r="M81" s="517"/>
      <c r="N81" s="520"/>
      <c r="O81" s="517"/>
      <c r="P81" s="555">
        <v>419139.01</v>
      </c>
    </row>
    <row r="82" spans="1:16" x14ac:dyDescent="0.25">
      <c r="A82" s="558"/>
      <c r="B82" s="559"/>
      <c r="C82" s="559"/>
      <c r="D82" s="559"/>
      <c r="E82" s="559"/>
      <c r="F82" s="559"/>
      <c r="G82" s="559"/>
      <c r="H82" s="560"/>
      <c r="I82" s="561"/>
      <c r="J82" s="561"/>
      <c r="K82" s="561"/>
      <c r="L82" s="562"/>
      <c r="M82" s="561"/>
      <c r="N82" s="562"/>
      <c r="O82" s="561"/>
      <c r="P82" s="563"/>
    </row>
    <row r="83" spans="1:16" x14ac:dyDescent="0.25">
      <c r="A83" s="1251" t="s">
        <v>2187</v>
      </c>
      <c r="B83" s="1252"/>
      <c r="C83" s="1252"/>
      <c r="D83" s="1252"/>
      <c r="E83" s="1252"/>
      <c r="F83" s="1252"/>
      <c r="G83" s="1252"/>
      <c r="H83" s="1252"/>
      <c r="I83" s="1252"/>
      <c r="J83" s="1252"/>
      <c r="K83" s="1252"/>
      <c r="L83" s="1252"/>
      <c r="M83" s="1252"/>
      <c r="N83" s="1252"/>
      <c r="O83" s="1252"/>
      <c r="P83" s="1253"/>
    </row>
    <row r="84" spans="1:16" x14ac:dyDescent="0.25">
      <c r="A84" s="514" t="s">
        <v>36</v>
      </c>
      <c r="B84" s="515" t="s">
        <v>2188</v>
      </c>
      <c r="C84" s="1249" t="s">
        <v>2189</v>
      </c>
      <c r="D84" s="1249"/>
      <c r="E84" s="1249"/>
      <c r="F84" s="1249"/>
      <c r="G84" s="1249"/>
      <c r="H84" s="516" t="s">
        <v>1232</v>
      </c>
      <c r="I84" s="517">
        <v>0.40039999999999998</v>
      </c>
      <c r="J84" s="518">
        <v>1</v>
      </c>
      <c r="K84" s="568">
        <v>0.40039999999999998</v>
      </c>
      <c r="L84" s="520"/>
      <c r="M84" s="517"/>
      <c r="N84" s="521"/>
      <c r="O84" s="517"/>
      <c r="P84" s="522"/>
    </row>
    <row r="85" spans="1:16" x14ac:dyDescent="0.25">
      <c r="A85" s="523"/>
      <c r="B85" s="524" t="s">
        <v>23</v>
      </c>
      <c r="C85" s="1247" t="s">
        <v>1203</v>
      </c>
      <c r="D85" s="1247"/>
      <c r="E85" s="1247"/>
      <c r="F85" s="1247"/>
      <c r="G85" s="1247"/>
      <c r="H85" s="525" t="s">
        <v>1148</v>
      </c>
      <c r="I85" s="526"/>
      <c r="J85" s="526"/>
      <c r="K85" s="574">
        <v>129.221092</v>
      </c>
      <c r="L85" s="528"/>
      <c r="M85" s="526"/>
      <c r="N85" s="528"/>
      <c r="O85" s="526"/>
      <c r="P85" s="529">
        <v>43300.7</v>
      </c>
    </row>
    <row r="86" spans="1:16" x14ac:dyDescent="0.25">
      <c r="A86" s="530"/>
      <c r="B86" s="524" t="s">
        <v>2190</v>
      </c>
      <c r="C86" s="1247" t="s">
        <v>2191</v>
      </c>
      <c r="D86" s="1247"/>
      <c r="E86" s="1247"/>
      <c r="F86" s="1247"/>
      <c r="G86" s="1247"/>
      <c r="H86" s="525" t="s">
        <v>1148</v>
      </c>
      <c r="I86" s="536">
        <v>322.73</v>
      </c>
      <c r="J86" s="526"/>
      <c r="K86" s="574">
        <v>129.221092</v>
      </c>
      <c r="L86" s="532"/>
      <c r="M86" s="533"/>
      <c r="N86" s="534">
        <v>335.09</v>
      </c>
      <c r="O86" s="526"/>
      <c r="P86" s="529">
        <v>43300.7</v>
      </c>
    </row>
    <row r="87" spans="1:16" x14ac:dyDescent="0.25">
      <c r="A87" s="523"/>
      <c r="B87" s="524" t="s">
        <v>28</v>
      </c>
      <c r="C87" s="1247" t="s">
        <v>132</v>
      </c>
      <c r="D87" s="1247"/>
      <c r="E87" s="1247"/>
      <c r="F87" s="1247"/>
      <c r="G87" s="1247"/>
      <c r="H87" s="525"/>
      <c r="I87" s="526"/>
      <c r="J87" s="526"/>
      <c r="K87" s="526"/>
      <c r="L87" s="528"/>
      <c r="M87" s="526"/>
      <c r="N87" s="528"/>
      <c r="O87" s="526"/>
      <c r="P87" s="529">
        <v>2606.38</v>
      </c>
    </row>
    <row r="88" spans="1:16" x14ac:dyDescent="0.25">
      <c r="A88" s="523"/>
      <c r="B88" s="524"/>
      <c r="C88" s="1247" t="s">
        <v>1147</v>
      </c>
      <c r="D88" s="1247"/>
      <c r="E88" s="1247"/>
      <c r="F88" s="1247"/>
      <c r="G88" s="1247"/>
      <c r="H88" s="525" t="s">
        <v>1148</v>
      </c>
      <c r="I88" s="526"/>
      <c r="J88" s="526"/>
      <c r="K88" s="537">
        <v>7.9879800000000003</v>
      </c>
      <c r="L88" s="528"/>
      <c r="M88" s="526"/>
      <c r="N88" s="528"/>
      <c r="O88" s="526"/>
      <c r="P88" s="529">
        <v>2458.5700000000002</v>
      </c>
    </row>
    <row r="89" spans="1:16" x14ac:dyDescent="0.25">
      <c r="A89" s="530"/>
      <c r="B89" s="524" t="s">
        <v>2192</v>
      </c>
      <c r="C89" s="1247" t="s">
        <v>2193</v>
      </c>
      <c r="D89" s="1247"/>
      <c r="E89" s="1247"/>
      <c r="F89" s="1247"/>
      <c r="G89" s="1247"/>
      <c r="H89" s="525" t="s">
        <v>1151</v>
      </c>
      <c r="I89" s="531">
        <v>2.4</v>
      </c>
      <c r="J89" s="526"/>
      <c r="K89" s="537">
        <v>0.96096000000000004</v>
      </c>
      <c r="L89" s="542">
        <v>1703.3</v>
      </c>
      <c r="M89" s="575">
        <v>1.3</v>
      </c>
      <c r="N89" s="534">
        <v>2214.29</v>
      </c>
      <c r="O89" s="526"/>
      <c r="P89" s="529">
        <v>2127.84</v>
      </c>
    </row>
    <row r="90" spans="1:16" x14ac:dyDescent="0.25">
      <c r="A90" s="540"/>
      <c r="B90" s="524" t="s">
        <v>1152</v>
      </c>
      <c r="C90" s="1247" t="s">
        <v>1153</v>
      </c>
      <c r="D90" s="1247"/>
      <c r="E90" s="1247"/>
      <c r="F90" s="1247"/>
      <c r="G90" s="1247"/>
      <c r="H90" s="525" t="s">
        <v>1148</v>
      </c>
      <c r="I90" s="531">
        <v>2.4</v>
      </c>
      <c r="J90" s="526"/>
      <c r="K90" s="537">
        <v>0.96096000000000004</v>
      </c>
      <c r="L90" s="528"/>
      <c r="M90" s="526"/>
      <c r="N90" s="541">
        <v>437.08</v>
      </c>
      <c r="O90" s="526"/>
      <c r="P90" s="573">
        <v>420.02</v>
      </c>
    </row>
    <row r="91" spans="1:16" x14ac:dyDescent="0.25">
      <c r="A91" s="530"/>
      <c r="B91" s="524" t="s">
        <v>2194</v>
      </c>
      <c r="C91" s="1247" t="s">
        <v>2195</v>
      </c>
      <c r="D91" s="1247"/>
      <c r="E91" s="1247"/>
      <c r="F91" s="1247"/>
      <c r="G91" s="1247"/>
      <c r="H91" s="525" t="s">
        <v>1151</v>
      </c>
      <c r="I91" s="543">
        <v>17</v>
      </c>
      <c r="J91" s="526"/>
      <c r="K91" s="535">
        <v>6.8068</v>
      </c>
      <c r="L91" s="538">
        <v>37.32</v>
      </c>
      <c r="M91" s="539">
        <v>1.37</v>
      </c>
      <c r="N91" s="534">
        <v>51.13</v>
      </c>
      <c r="O91" s="526"/>
      <c r="P91" s="529">
        <v>348.03</v>
      </c>
    </row>
    <row r="92" spans="1:16" x14ac:dyDescent="0.25">
      <c r="A92" s="540"/>
      <c r="B92" s="524" t="s">
        <v>2137</v>
      </c>
      <c r="C92" s="1247" t="s">
        <v>2138</v>
      </c>
      <c r="D92" s="1247"/>
      <c r="E92" s="1247"/>
      <c r="F92" s="1247"/>
      <c r="G92" s="1247"/>
      <c r="H92" s="525" t="s">
        <v>1148</v>
      </c>
      <c r="I92" s="543">
        <v>17</v>
      </c>
      <c r="J92" s="526"/>
      <c r="K92" s="535">
        <v>6.8068</v>
      </c>
      <c r="L92" s="528"/>
      <c r="M92" s="526"/>
      <c r="N92" s="541">
        <v>288.95999999999998</v>
      </c>
      <c r="O92" s="526"/>
      <c r="P92" s="529">
        <v>1966.89</v>
      </c>
    </row>
    <row r="93" spans="1:16" x14ac:dyDescent="0.25">
      <c r="A93" s="530"/>
      <c r="B93" s="524" t="s">
        <v>1445</v>
      </c>
      <c r="C93" s="1247" t="s">
        <v>1446</v>
      </c>
      <c r="D93" s="1247"/>
      <c r="E93" s="1247"/>
      <c r="F93" s="1247"/>
      <c r="G93" s="1247"/>
      <c r="H93" s="525" t="s">
        <v>1151</v>
      </c>
      <c r="I93" s="536">
        <v>0.55000000000000004</v>
      </c>
      <c r="J93" s="526"/>
      <c r="K93" s="537">
        <v>0.22022</v>
      </c>
      <c r="L93" s="538">
        <v>477.92</v>
      </c>
      <c r="M93" s="539">
        <v>1.24</v>
      </c>
      <c r="N93" s="534">
        <v>592.62</v>
      </c>
      <c r="O93" s="526"/>
      <c r="P93" s="529">
        <v>130.51</v>
      </c>
    </row>
    <row r="94" spans="1:16" x14ac:dyDescent="0.25">
      <c r="A94" s="540"/>
      <c r="B94" s="524" t="s">
        <v>1208</v>
      </c>
      <c r="C94" s="1247" t="s">
        <v>1209</v>
      </c>
      <c r="D94" s="1247"/>
      <c r="E94" s="1247"/>
      <c r="F94" s="1247"/>
      <c r="G94" s="1247"/>
      <c r="H94" s="525" t="s">
        <v>1148</v>
      </c>
      <c r="I94" s="536">
        <v>0.55000000000000004</v>
      </c>
      <c r="J94" s="526"/>
      <c r="K94" s="537">
        <v>0.22022</v>
      </c>
      <c r="L94" s="528"/>
      <c r="M94" s="526"/>
      <c r="N94" s="541">
        <v>325.38</v>
      </c>
      <c r="O94" s="526"/>
      <c r="P94" s="573">
        <v>71.66</v>
      </c>
    </row>
    <row r="95" spans="1:16" x14ac:dyDescent="0.25">
      <c r="A95" s="523"/>
      <c r="B95" s="524" t="s">
        <v>36</v>
      </c>
      <c r="C95" s="1247" t="s">
        <v>134</v>
      </c>
      <c r="D95" s="1247"/>
      <c r="E95" s="1247"/>
      <c r="F95" s="1247"/>
      <c r="G95" s="1247"/>
      <c r="H95" s="525"/>
      <c r="I95" s="526"/>
      <c r="J95" s="526"/>
      <c r="K95" s="526"/>
      <c r="L95" s="528"/>
      <c r="M95" s="526"/>
      <c r="N95" s="528"/>
      <c r="O95" s="526"/>
      <c r="P95" s="573">
        <v>91.24</v>
      </c>
    </row>
    <row r="96" spans="1:16" x14ac:dyDescent="0.25">
      <c r="A96" s="530"/>
      <c r="B96" s="524" t="s">
        <v>1494</v>
      </c>
      <c r="C96" s="1247" t="s">
        <v>1495</v>
      </c>
      <c r="D96" s="1247"/>
      <c r="E96" s="1247"/>
      <c r="F96" s="1247"/>
      <c r="G96" s="1247"/>
      <c r="H96" s="525" t="s">
        <v>1496</v>
      </c>
      <c r="I96" s="535">
        <v>2.9432</v>
      </c>
      <c r="J96" s="526"/>
      <c r="K96" s="569">
        <v>1.1784573</v>
      </c>
      <c r="L96" s="532"/>
      <c r="M96" s="533"/>
      <c r="N96" s="534">
        <v>6.1</v>
      </c>
      <c r="O96" s="526"/>
      <c r="P96" s="529">
        <v>7.19</v>
      </c>
    </row>
    <row r="97" spans="1:16" x14ac:dyDescent="0.25">
      <c r="A97" s="530"/>
      <c r="B97" s="524" t="s">
        <v>1499</v>
      </c>
      <c r="C97" s="1247" t="s">
        <v>1500</v>
      </c>
      <c r="D97" s="1247"/>
      <c r="E97" s="1247"/>
      <c r="F97" s="1247"/>
      <c r="G97" s="1247"/>
      <c r="H97" s="525" t="s">
        <v>1244</v>
      </c>
      <c r="I97" s="543">
        <v>1</v>
      </c>
      <c r="J97" s="526"/>
      <c r="K97" s="535">
        <v>0.40039999999999998</v>
      </c>
      <c r="L97" s="538">
        <v>174.93</v>
      </c>
      <c r="M97" s="575">
        <v>1.2</v>
      </c>
      <c r="N97" s="534">
        <v>209.92</v>
      </c>
      <c r="O97" s="526"/>
      <c r="P97" s="529">
        <v>84.05</v>
      </c>
    </row>
    <row r="98" spans="1:16" x14ac:dyDescent="0.25">
      <c r="A98" s="544" t="s">
        <v>1364</v>
      </c>
      <c r="B98" s="545" t="s">
        <v>2196</v>
      </c>
      <c r="C98" s="1250" t="s">
        <v>2197</v>
      </c>
      <c r="D98" s="1250"/>
      <c r="E98" s="1250"/>
      <c r="F98" s="1250"/>
      <c r="G98" s="1250"/>
      <c r="H98" s="546" t="s">
        <v>1164</v>
      </c>
      <c r="I98" s="547">
        <v>0</v>
      </c>
      <c r="J98" s="548"/>
      <c r="K98" s="547">
        <v>0</v>
      </c>
      <c r="L98" s="550"/>
      <c r="M98" s="548"/>
      <c r="N98" s="550"/>
      <c r="O98" s="548"/>
      <c r="P98" s="551"/>
    </row>
    <row r="99" spans="1:16" x14ac:dyDescent="0.25">
      <c r="A99" s="544" t="s">
        <v>1239</v>
      </c>
      <c r="B99" s="545" t="s">
        <v>2198</v>
      </c>
      <c r="C99" s="1250" t="s">
        <v>2199</v>
      </c>
      <c r="D99" s="1250"/>
      <c r="E99" s="1250"/>
      <c r="F99" s="1250"/>
      <c r="G99" s="1250"/>
      <c r="H99" s="546" t="s">
        <v>1244</v>
      </c>
      <c r="I99" s="589">
        <v>0.56999999999999995</v>
      </c>
      <c r="J99" s="548"/>
      <c r="K99" s="592">
        <v>0.22822799999999999</v>
      </c>
      <c r="L99" s="550"/>
      <c r="M99" s="548"/>
      <c r="N99" s="550"/>
      <c r="O99" s="548"/>
      <c r="P99" s="551"/>
    </row>
    <row r="100" spans="1:16" x14ac:dyDescent="0.25">
      <c r="A100" s="544" t="s">
        <v>1239</v>
      </c>
      <c r="B100" s="545" t="s">
        <v>2200</v>
      </c>
      <c r="C100" s="1250" t="s">
        <v>2201</v>
      </c>
      <c r="D100" s="1250"/>
      <c r="E100" s="1250"/>
      <c r="F100" s="1250"/>
      <c r="G100" s="1250"/>
      <c r="H100" s="546" t="s">
        <v>1554</v>
      </c>
      <c r="I100" s="547">
        <v>100</v>
      </c>
      <c r="J100" s="548"/>
      <c r="K100" s="589">
        <v>40.04</v>
      </c>
      <c r="L100" s="550"/>
      <c r="M100" s="548"/>
      <c r="N100" s="550"/>
      <c r="O100" s="548"/>
      <c r="P100" s="551"/>
    </row>
    <row r="101" spans="1:16" x14ac:dyDescent="0.25">
      <c r="A101" s="552"/>
      <c r="B101" s="553"/>
      <c r="C101" s="1248" t="s">
        <v>1154</v>
      </c>
      <c r="D101" s="1248"/>
      <c r="E101" s="1248"/>
      <c r="F101" s="1248"/>
      <c r="G101" s="1248"/>
      <c r="H101" s="516"/>
      <c r="I101" s="517"/>
      <c r="J101" s="517"/>
      <c r="K101" s="517"/>
      <c r="L101" s="520"/>
      <c r="M101" s="517"/>
      <c r="N101" s="554"/>
      <c r="O101" s="517"/>
      <c r="P101" s="555">
        <v>48456.89</v>
      </c>
    </row>
    <row r="102" spans="1:16" x14ac:dyDescent="0.25">
      <c r="A102" s="540"/>
      <c r="B102" s="524"/>
      <c r="C102" s="1247" t="s">
        <v>1155</v>
      </c>
      <c r="D102" s="1247"/>
      <c r="E102" s="1247"/>
      <c r="F102" s="1247"/>
      <c r="G102" s="1247"/>
      <c r="H102" s="525"/>
      <c r="I102" s="526"/>
      <c r="J102" s="526"/>
      <c r="K102" s="526"/>
      <c r="L102" s="528"/>
      <c r="M102" s="526"/>
      <c r="N102" s="528"/>
      <c r="O102" s="526"/>
      <c r="P102" s="529">
        <v>45759.27</v>
      </c>
    </row>
    <row r="103" spans="1:16" x14ac:dyDescent="0.25">
      <c r="A103" s="540"/>
      <c r="B103" s="524" t="s">
        <v>1516</v>
      </c>
      <c r="C103" s="1247" t="s">
        <v>1517</v>
      </c>
      <c r="D103" s="1247"/>
      <c r="E103" s="1247"/>
      <c r="F103" s="1247"/>
      <c r="G103" s="1247"/>
      <c r="H103" s="525" t="s">
        <v>1158</v>
      </c>
      <c r="I103" s="543">
        <v>93</v>
      </c>
      <c r="J103" s="526"/>
      <c r="K103" s="543">
        <v>93</v>
      </c>
      <c r="L103" s="528"/>
      <c r="M103" s="526"/>
      <c r="N103" s="528"/>
      <c r="O103" s="526"/>
      <c r="P103" s="529">
        <v>42556.12</v>
      </c>
    </row>
    <row r="104" spans="1:16" x14ac:dyDescent="0.25">
      <c r="A104" s="540"/>
      <c r="B104" s="524" t="s">
        <v>1518</v>
      </c>
      <c r="C104" s="1247" t="s">
        <v>1519</v>
      </c>
      <c r="D104" s="1247"/>
      <c r="E104" s="1247"/>
      <c r="F104" s="1247"/>
      <c r="G104" s="1247"/>
      <c r="H104" s="525" t="s">
        <v>1158</v>
      </c>
      <c r="I104" s="543">
        <v>62</v>
      </c>
      <c r="J104" s="526"/>
      <c r="K104" s="543">
        <v>62</v>
      </c>
      <c r="L104" s="528"/>
      <c r="M104" s="526"/>
      <c r="N104" s="528"/>
      <c r="O104" s="526"/>
      <c r="P104" s="529">
        <v>28370.75</v>
      </c>
    </row>
    <row r="105" spans="1:16" x14ac:dyDescent="0.25">
      <c r="A105" s="556"/>
      <c r="B105" s="557"/>
      <c r="C105" s="1248" t="s">
        <v>1161</v>
      </c>
      <c r="D105" s="1248"/>
      <c r="E105" s="1248"/>
      <c r="F105" s="1248"/>
      <c r="G105" s="1248"/>
      <c r="H105" s="516"/>
      <c r="I105" s="517"/>
      <c r="J105" s="517"/>
      <c r="K105" s="517"/>
      <c r="L105" s="520"/>
      <c r="M105" s="517"/>
      <c r="N105" s="554">
        <v>298161.24</v>
      </c>
      <c r="O105" s="517"/>
      <c r="P105" s="555">
        <v>119383.76</v>
      </c>
    </row>
    <row r="106" spans="1:16" x14ac:dyDescent="0.25">
      <c r="A106" s="558"/>
      <c r="B106" s="559"/>
      <c r="C106" s="559"/>
      <c r="D106" s="559"/>
      <c r="E106" s="559"/>
      <c r="F106" s="559"/>
      <c r="G106" s="559"/>
      <c r="H106" s="560"/>
      <c r="I106" s="561"/>
      <c r="J106" s="561"/>
      <c r="K106" s="561"/>
      <c r="L106" s="562"/>
      <c r="M106" s="561"/>
      <c r="N106" s="562"/>
      <c r="O106" s="561"/>
      <c r="P106" s="563"/>
    </row>
    <row r="107" spans="1:16" x14ac:dyDescent="0.25">
      <c r="A107" s="514" t="s">
        <v>41</v>
      </c>
      <c r="B107" s="515" t="s">
        <v>2202</v>
      </c>
      <c r="C107" s="1249" t="s">
        <v>2203</v>
      </c>
      <c r="D107" s="1249"/>
      <c r="E107" s="1249"/>
      <c r="F107" s="1249"/>
      <c r="G107" s="1249"/>
      <c r="H107" s="516" t="s">
        <v>1164</v>
      </c>
      <c r="I107" s="517">
        <v>0.22800000000000001</v>
      </c>
      <c r="J107" s="518">
        <v>1</v>
      </c>
      <c r="K107" s="519">
        <v>0.22800000000000001</v>
      </c>
      <c r="L107" s="554">
        <v>105278.81</v>
      </c>
      <c r="M107" s="571">
        <v>1.3</v>
      </c>
      <c r="N107" s="564">
        <v>136862.45000000001</v>
      </c>
      <c r="O107" s="517"/>
      <c r="P107" s="555">
        <v>31204.639999999999</v>
      </c>
    </row>
    <row r="108" spans="1:16" x14ac:dyDescent="0.25">
      <c r="A108" s="556"/>
      <c r="B108" s="557"/>
      <c r="C108" s="1248" t="s">
        <v>1161</v>
      </c>
      <c r="D108" s="1248"/>
      <c r="E108" s="1248"/>
      <c r="F108" s="1248"/>
      <c r="G108" s="1248"/>
      <c r="H108" s="516"/>
      <c r="I108" s="517"/>
      <c r="J108" s="517"/>
      <c r="K108" s="517"/>
      <c r="L108" s="520"/>
      <c r="M108" s="517"/>
      <c r="N108" s="520"/>
      <c r="O108" s="517"/>
      <c r="P108" s="555">
        <v>31204.639999999999</v>
      </c>
    </row>
    <row r="109" spans="1:16" x14ac:dyDescent="0.25">
      <c r="A109" s="558"/>
      <c r="B109" s="559"/>
      <c r="C109" s="559"/>
      <c r="D109" s="559"/>
      <c r="E109" s="559"/>
      <c r="F109" s="559"/>
      <c r="G109" s="559"/>
      <c r="H109" s="560"/>
      <c r="I109" s="561"/>
      <c r="J109" s="561"/>
      <c r="K109" s="561"/>
      <c r="L109" s="562"/>
      <c r="M109" s="561"/>
      <c r="N109" s="562"/>
      <c r="O109" s="561"/>
      <c r="P109" s="563"/>
    </row>
    <row r="110" spans="1:16" ht="22.5" x14ac:dyDescent="0.25">
      <c r="A110" s="514" t="s">
        <v>44</v>
      </c>
      <c r="B110" s="515" t="s">
        <v>2204</v>
      </c>
      <c r="C110" s="1249" t="s">
        <v>2205</v>
      </c>
      <c r="D110" s="1249"/>
      <c r="E110" s="1249"/>
      <c r="F110" s="1249"/>
      <c r="G110" s="1249"/>
      <c r="H110" s="516" t="s">
        <v>1554</v>
      </c>
      <c r="I110" s="517">
        <v>40.04</v>
      </c>
      <c r="J110" s="518">
        <v>1</v>
      </c>
      <c r="K110" s="570">
        <v>40.04</v>
      </c>
      <c r="L110" s="520"/>
      <c r="M110" s="517"/>
      <c r="N110" s="564">
        <v>32980</v>
      </c>
      <c r="O110" s="517"/>
      <c r="P110" s="555">
        <v>1320519.2</v>
      </c>
    </row>
    <row r="111" spans="1:16" x14ac:dyDescent="0.25">
      <c r="A111" s="556"/>
      <c r="B111" s="557"/>
      <c r="C111" s="1248" t="s">
        <v>1161</v>
      </c>
      <c r="D111" s="1248"/>
      <c r="E111" s="1248"/>
      <c r="F111" s="1248"/>
      <c r="G111" s="1248"/>
      <c r="H111" s="516"/>
      <c r="I111" s="517"/>
      <c r="J111" s="517"/>
      <c r="K111" s="517"/>
      <c r="L111" s="520"/>
      <c r="M111" s="517"/>
      <c r="N111" s="520"/>
      <c r="O111" s="517"/>
      <c r="P111" s="555">
        <v>1320519.2</v>
      </c>
    </row>
    <row r="112" spans="1:16" x14ac:dyDescent="0.25">
      <c r="A112" s="558"/>
      <c r="B112" s="559"/>
      <c r="C112" s="559"/>
      <c r="D112" s="559"/>
      <c r="E112" s="559"/>
      <c r="F112" s="559"/>
      <c r="G112" s="559"/>
      <c r="H112" s="560"/>
      <c r="I112" s="561"/>
      <c r="J112" s="561"/>
      <c r="K112" s="561"/>
      <c r="L112" s="562"/>
      <c r="M112" s="561"/>
      <c r="N112" s="562"/>
      <c r="O112" s="561"/>
      <c r="P112" s="563"/>
    </row>
    <row r="113" spans="1:16" x14ac:dyDescent="0.25">
      <c r="A113" s="1251" t="s">
        <v>2206</v>
      </c>
      <c r="B113" s="1252"/>
      <c r="C113" s="1252"/>
      <c r="D113" s="1252"/>
      <c r="E113" s="1252"/>
      <c r="F113" s="1252"/>
      <c r="G113" s="1252"/>
      <c r="H113" s="1252"/>
      <c r="I113" s="1252"/>
      <c r="J113" s="1252"/>
      <c r="K113" s="1252"/>
      <c r="L113" s="1252"/>
      <c r="M113" s="1252"/>
      <c r="N113" s="1252"/>
      <c r="O113" s="1252"/>
      <c r="P113" s="1253"/>
    </row>
    <row r="114" spans="1:16" x14ac:dyDescent="0.25">
      <c r="A114" s="514" t="s">
        <v>49</v>
      </c>
      <c r="B114" s="515" t="s">
        <v>2207</v>
      </c>
      <c r="C114" s="1249" t="s">
        <v>2208</v>
      </c>
      <c r="D114" s="1249"/>
      <c r="E114" s="1249"/>
      <c r="F114" s="1249"/>
      <c r="G114" s="1249"/>
      <c r="H114" s="516" t="s">
        <v>1232</v>
      </c>
      <c r="I114" s="517">
        <v>0.43330000000000002</v>
      </c>
      <c r="J114" s="518">
        <v>1</v>
      </c>
      <c r="K114" s="568">
        <v>0.43330000000000002</v>
      </c>
      <c r="L114" s="520"/>
      <c r="M114" s="517"/>
      <c r="N114" s="521"/>
      <c r="O114" s="517"/>
      <c r="P114" s="522"/>
    </row>
    <row r="115" spans="1:16" x14ac:dyDescent="0.25">
      <c r="A115" s="523"/>
      <c r="B115" s="524" t="s">
        <v>23</v>
      </c>
      <c r="C115" s="1247" t="s">
        <v>1203</v>
      </c>
      <c r="D115" s="1247"/>
      <c r="E115" s="1247"/>
      <c r="F115" s="1247"/>
      <c r="G115" s="1247"/>
      <c r="H115" s="525" t="s">
        <v>1148</v>
      </c>
      <c r="I115" s="526"/>
      <c r="J115" s="526"/>
      <c r="K115" s="574">
        <v>104.607286</v>
      </c>
      <c r="L115" s="528"/>
      <c r="M115" s="526"/>
      <c r="N115" s="528"/>
      <c r="O115" s="526"/>
      <c r="P115" s="529">
        <v>39116.85</v>
      </c>
    </row>
    <row r="116" spans="1:16" x14ac:dyDescent="0.25">
      <c r="A116" s="530"/>
      <c r="B116" s="524" t="s">
        <v>2209</v>
      </c>
      <c r="C116" s="1247" t="s">
        <v>2210</v>
      </c>
      <c r="D116" s="1247"/>
      <c r="E116" s="1247"/>
      <c r="F116" s="1247"/>
      <c r="G116" s="1247"/>
      <c r="H116" s="525" t="s">
        <v>1148</v>
      </c>
      <c r="I116" s="536">
        <v>241.42</v>
      </c>
      <c r="J116" s="526"/>
      <c r="K116" s="574">
        <v>104.607286</v>
      </c>
      <c r="L116" s="532"/>
      <c r="M116" s="533"/>
      <c r="N116" s="534">
        <v>373.94</v>
      </c>
      <c r="O116" s="526"/>
      <c r="P116" s="529">
        <v>39116.85</v>
      </c>
    </row>
    <row r="117" spans="1:16" x14ac:dyDescent="0.25">
      <c r="A117" s="523"/>
      <c r="B117" s="524" t="s">
        <v>36</v>
      </c>
      <c r="C117" s="1247" t="s">
        <v>134</v>
      </c>
      <c r="D117" s="1247"/>
      <c r="E117" s="1247"/>
      <c r="F117" s="1247"/>
      <c r="G117" s="1247"/>
      <c r="H117" s="525"/>
      <c r="I117" s="526"/>
      <c r="J117" s="526"/>
      <c r="K117" s="526"/>
      <c r="L117" s="528"/>
      <c r="M117" s="526"/>
      <c r="N117" s="528"/>
      <c r="O117" s="526"/>
      <c r="P117" s="573">
        <v>70.7</v>
      </c>
    </row>
    <row r="118" spans="1:16" x14ac:dyDescent="0.25">
      <c r="A118" s="530"/>
      <c r="B118" s="524" t="s">
        <v>1494</v>
      </c>
      <c r="C118" s="1247" t="s">
        <v>1495</v>
      </c>
      <c r="D118" s="1247"/>
      <c r="E118" s="1247"/>
      <c r="F118" s="1247"/>
      <c r="G118" s="1247"/>
      <c r="H118" s="525" t="s">
        <v>1496</v>
      </c>
      <c r="I118" s="527">
        <v>26.748000000000001</v>
      </c>
      <c r="J118" s="526"/>
      <c r="K118" s="569">
        <v>11.589908400000001</v>
      </c>
      <c r="L118" s="532"/>
      <c r="M118" s="533"/>
      <c r="N118" s="534">
        <v>6.1</v>
      </c>
      <c r="O118" s="526"/>
      <c r="P118" s="529">
        <v>70.7</v>
      </c>
    </row>
    <row r="119" spans="1:16" x14ac:dyDescent="0.25">
      <c r="A119" s="544" t="s">
        <v>1364</v>
      </c>
      <c r="B119" s="545" t="s">
        <v>1210</v>
      </c>
      <c r="C119" s="1250" t="s">
        <v>1211</v>
      </c>
      <c r="D119" s="1250"/>
      <c r="E119" s="1250"/>
      <c r="F119" s="1250"/>
      <c r="G119" s="1250"/>
      <c r="H119" s="546" t="s">
        <v>1212</v>
      </c>
      <c r="I119" s="547">
        <v>0</v>
      </c>
      <c r="J119" s="548"/>
      <c r="K119" s="547">
        <v>0</v>
      </c>
      <c r="L119" s="550"/>
      <c r="M119" s="548"/>
      <c r="N119" s="550"/>
      <c r="O119" s="548"/>
      <c r="P119" s="551"/>
    </row>
    <row r="120" spans="1:16" x14ac:dyDescent="0.25">
      <c r="A120" s="544" t="s">
        <v>1364</v>
      </c>
      <c r="B120" s="545" t="s">
        <v>2211</v>
      </c>
      <c r="C120" s="1250" t="s">
        <v>2212</v>
      </c>
      <c r="D120" s="1250"/>
      <c r="E120" s="1250"/>
      <c r="F120" s="1250"/>
      <c r="G120" s="1250"/>
      <c r="H120" s="546" t="s">
        <v>1164</v>
      </c>
      <c r="I120" s="547">
        <v>0</v>
      </c>
      <c r="J120" s="548"/>
      <c r="K120" s="547">
        <v>0</v>
      </c>
      <c r="L120" s="550"/>
      <c r="M120" s="548"/>
      <c r="N120" s="550"/>
      <c r="O120" s="548"/>
      <c r="P120" s="551"/>
    </row>
    <row r="121" spans="1:16" x14ac:dyDescent="0.25">
      <c r="A121" s="544" t="s">
        <v>1364</v>
      </c>
      <c r="B121" s="545" t="s">
        <v>2213</v>
      </c>
      <c r="C121" s="1250" t="s">
        <v>2214</v>
      </c>
      <c r="D121" s="1250"/>
      <c r="E121" s="1250"/>
      <c r="F121" s="1250"/>
      <c r="G121" s="1250"/>
      <c r="H121" s="546" t="s">
        <v>1212</v>
      </c>
      <c r="I121" s="547">
        <v>0</v>
      </c>
      <c r="J121" s="548"/>
      <c r="K121" s="547">
        <v>0</v>
      </c>
      <c r="L121" s="550"/>
      <c r="M121" s="548"/>
      <c r="N121" s="550"/>
      <c r="O121" s="548"/>
      <c r="P121" s="551"/>
    </row>
    <row r="122" spans="1:16" x14ac:dyDescent="0.25">
      <c r="A122" s="544" t="s">
        <v>1364</v>
      </c>
      <c r="B122" s="545" t="s">
        <v>2215</v>
      </c>
      <c r="C122" s="1250" t="s">
        <v>2216</v>
      </c>
      <c r="D122" s="1250"/>
      <c r="E122" s="1250"/>
      <c r="F122" s="1250"/>
      <c r="G122" s="1250"/>
      <c r="H122" s="546" t="s">
        <v>1164</v>
      </c>
      <c r="I122" s="547">
        <v>0</v>
      </c>
      <c r="J122" s="548"/>
      <c r="K122" s="547">
        <v>0</v>
      </c>
      <c r="L122" s="550"/>
      <c r="M122" s="548"/>
      <c r="N122" s="550"/>
      <c r="O122" s="548"/>
      <c r="P122" s="551"/>
    </row>
    <row r="123" spans="1:16" x14ac:dyDescent="0.25">
      <c r="A123" s="552"/>
      <c r="B123" s="553"/>
      <c r="C123" s="1248" t="s">
        <v>1154</v>
      </c>
      <c r="D123" s="1248"/>
      <c r="E123" s="1248"/>
      <c r="F123" s="1248"/>
      <c r="G123" s="1248"/>
      <c r="H123" s="516"/>
      <c r="I123" s="517"/>
      <c r="J123" s="517"/>
      <c r="K123" s="517"/>
      <c r="L123" s="520"/>
      <c r="M123" s="517"/>
      <c r="N123" s="554"/>
      <c r="O123" s="517"/>
      <c r="P123" s="555">
        <v>39187.550000000003</v>
      </c>
    </row>
    <row r="124" spans="1:16" x14ac:dyDescent="0.25">
      <c r="A124" s="540"/>
      <c r="B124" s="524"/>
      <c r="C124" s="1247" t="s">
        <v>1155</v>
      </c>
      <c r="D124" s="1247"/>
      <c r="E124" s="1247"/>
      <c r="F124" s="1247"/>
      <c r="G124" s="1247"/>
      <c r="H124" s="525"/>
      <c r="I124" s="526"/>
      <c r="J124" s="526"/>
      <c r="K124" s="526"/>
      <c r="L124" s="528"/>
      <c r="M124" s="526"/>
      <c r="N124" s="528"/>
      <c r="O124" s="526"/>
      <c r="P124" s="529">
        <v>39116.85</v>
      </c>
    </row>
    <row r="125" spans="1:16" x14ac:dyDescent="0.25">
      <c r="A125" s="540"/>
      <c r="B125" s="524" t="s">
        <v>2179</v>
      </c>
      <c r="C125" s="1247" t="s">
        <v>2180</v>
      </c>
      <c r="D125" s="1247"/>
      <c r="E125" s="1247"/>
      <c r="F125" s="1247"/>
      <c r="G125" s="1247"/>
      <c r="H125" s="525" t="s">
        <v>1158</v>
      </c>
      <c r="I125" s="543">
        <v>100</v>
      </c>
      <c r="J125" s="526"/>
      <c r="K125" s="543">
        <v>100</v>
      </c>
      <c r="L125" s="528"/>
      <c r="M125" s="526"/>
      <c r="N125" s="528"/>
      <c r="O125" s="526"/>
      <c r="P125" s="529">
        <v>39116.85</v>
      </c>
    </row>
    <row r="126" spans="1:16" x14ac:dyDescent="0.25">
      <c r="A126" s="540"/>
      <c r="B126" s="524" t="s">
        <v>2181</v>
      </c>
      <c r="C126" s="1247" t="s">
        <v>2182</v>
      </c>
      <c r="D126" s="1247"/>
      <c r="E126" s="1247"/>
      <c r="F126" s="1247"/>
      <c r="G126" s="1247"/>
      <c r="H126" s="525" t="s">
        <v>1158</v>
      </c>
      <c r="I126" s="543">
        <v>49</v>
      </c>
      <c r="J126" s="526"/>
      <c r="K126" s="543">
        <v>49</v>
      </c>
      <c r="L126" s="528"/>
      <c r="M126" s="526"/>
      <c r="N126" s="528"/>
      <c r="O126" s="526"/>
      <c r="P126" s="529">
        <v>19167.259999999998</v>
      </c>
    </row>
    <row r="127" spans="1:16" x14ac:dyDescent="0.25">
      <c r="A127" s="556"/>
      <c r="B127" s="557"/>
      <c r="C127" s="1248" t="s">
        <v>1161</v>
      </c>
      <c r="D127" s="1248"/>
      <c r="E127" s="1248"/>
      <c r="F127" s="1248"/>
      <c r="G127" s="1248"/>
      <c r="H127" s="516"/>
      <c r="I127" s="517"/>
      <c r="J127" s="517"/>
      <c r="K127" s="517"/>
      <c r="L127" s="520"/>
      <c r="M127" s="517"/>
      <c r="N127" s="554">
        <v>224951.9</v>
      </c>
      <c r="O127" s="517"/>
      <c r="P127" s="555">
        <v>97471.66</v>
      </c>
    </row>
    <row r="128" spans="1:16" x14ac:dyDescent="0.25">
      <c r="A128" s="558"/>
      <c r="B128" s="559"/>
      <c r="C128" s="559"/>
      <c r="D128" s="559"/>
      <c r="E128" s="559"/>
      <c r="F128" s="559"/>
      <c r="G128" s="559"/>
      <c r="H128" s="560"/>
      <c r="I128" s="561"/>
      <c r="J128" s="561"/>
      <c r="K128" s="561"/>
      <c r="L128" s="562"/>
      <c r="M128" s="561"/>
      <c r="N128" s="562"/>
      <c r="O128" s="561"/>
      <c r="P128" s="563"/>
    </row>
    <row r="129" spans="1:16" x14ac:dyDescent="0.25">
      <c r="A129" s="514" t="s">
        <v>54</v>
      </c>
      <c r="B129" s="515" t="s">
        <v>2217</v>
      </c>
      <c r="C129" s="1249" t="s">
        <v>2218</v>
      </c>
      <c r="D129" s="1249"/>
      <c r="E129" s="1249"/>
      <c r="F129" s="1249"/>
      <c r="G129" s="1249"/>
      <c r="H129" s="516" t="s">
        <v>1164</v>
      </c>
      <c r="I129" s="517">
        <v>0.35097299999999998</v>
      </c>
      <c r="J129" s="518">
        <v>1</v>
      </c>
      <c r="K129" s="614">
        <v>0.35097299999999998</v>
      </c>
      <c r="L129" s="554">
        <v>12041.6</v>
      </c>
      <c r="M129" s="570">
        <v>1.35</v>
      </c>
      <c r="N129" s="564">
        <v>16256.16</v>
      </c>
      <c r="O129" s="517"/>
      <c r="P129" s="555">
        <v>5705.47</v>
      </c>
    </row>
    <row r="130" spans="1:16" x14ac:dyDescent="0.25">
      <c r="A130" s="556"/>
      <c r="B130" s="557"/>
      <c r="C130" s="1248" t="s">
        <v>1161</v>
      </c>
      <c r="D130" s="1248"/>
      <c r="E130" s="1248"/>
      <c r="F130" s="1248"/>
      <c r="G130" s="1248"/>
      <c r="H130" s="516"/>
      <c r="I130" s="517"/>
      <c r="J130" s="517"/>
      <c r="K130" s="517"/>
      <c r="L130" s="520"/>
      <c r="M130" s="517"/>
      <c r="N130" s="520"/>
      <c r="O130" s="517"/>
      <c r="P130" s="555">
        <v>5705.47</v>
      </c>
    </row>
    <row r="131" spans="1:16" x14ac:dyDescent="0.25">
      <c r="A131" s="558"/>
      <c r="B131" s="559"/>
      <c r="C131" s="559"/>
      <c r="D131" s="559"/>
      <c r="E131" s="559"/>
      <c r="F131" s="559"/>
      <c r="G131" s="559"/>
      <c r="H131" s="560"/>
      <c r="I131" s="561"/>
      <c r="J131" s="561"/>
      <c r="K131" s="561"/>
      <c r="L131" s="562"/>
      <c r="M131" s="561"/>
      <c r="N131" s="562"/>
      <c r="O131" s="561"/>
      <c r="P131" s="563"/>
    </row>
    <row r="132" spans="1:16" x14ac:dyDescent="0.25">
      <c r="A132" s="514" t="s">
        <v>61</v>
      </c>
      <c r="B132" s="515" t="s">
        <v>2219</v>
      </c>
      <c r="C132" s="1249" t="s">
        <v>2220</v>
      </c>
      <c r="D132" s="1249"/>
      <c r="E132" s="1249"/>
      <c r="F132" s="1249"/>
      <c r="G132" s="1249"/>
      <c r="H132" s="516" t="s">
        <v>1554</v>
      </c>
      <c r="I132" s="517">
        <v>43.33</v>
      </c>
      <c r="J132" s="518">
        <v>1</v>
      </c>
      <c r="K132" s="570">
        <v>43.33</v>
      </c>
      <c r="L132" s="520"/>
      <c r="M132" s="517"/>
      <c r="N132" s="564">
        <v>1158.43</v>
      </c>
      <c r="O132" s="517"/>
      <c r="P132" s="555">
        <v>50194.77</v>
      </c>
    </row>
    <row r="133" spans="1:16" x14ac:dyDescent="0.25">
      <c r="A133" s="556"/>
      <c r="B133" s="557"/>
      <c r="C133" s="1248" t="s">
        <v>1161</v>
      </c>
      <c r="D133" s="1248"/>
      <c r="E133" s="1248"/>
      <c r="F133" s="1248"/>
      <c r="G133" s="1248"/>
      <c r="H133" s="516"/>
      <c r="I133" s="517"/>
      <c r="J133" s="517"/>
      <c r="K133" s="517"/>
      <c r="L133" s="520"/>
      <c r="M133" s="517"/>
      <c r="N133" s="520"/>
      <c r="O133" s="517"/>
      <c r="P133" s="555">
        <v>50194.77</v>
      </c>
    </row>
    <row r="134" spans="1:16" x14ac:dyDescent="0.25">
      <c r="A134" s="558"/>
      <c r="B134" s="559"/>
      <c r="C134" s="559"/>
      <c r="D134" s="559"/>
      <c r="E134" s="559"/>
      <c r="F134" s="559"/>
      <c r="G134" s="559"/>
      <c r="H134" s="560"/>
      <c r="I134" s="561"/>
      <c r="J134" s="561"/>
      <c r="K134" s="561"/>
      <c r="L134" s="562"/>
      <c r="M134" s="561"/>
      <c r="N134" s="562"/>
      <c r="O134" s="561"/>
      <c r="P134" s="563"/>
    </row>
    <row r="135" spans="1:16" x14ac:dyDescent="0.25">
      <c r="A135" s="514" t="s">
        <v>67</v>
      </c>
      <c r="B135" s="515" t="s">
        <v>2221</v>
      </c>
      <c r="C135" s="1249" t="s">
        <v>2222</v>
      </c>
      <c r="D135" s="1249"/>
      <c r="E135" s="1249"/>
      <c r="F135" s="1249"/>
      <c r="G135" s="1249"/>
      <c r="H135" s="516" t="s">
        <v>1164</v>
      </c>
      <c r="I135" s="517">
        <v>9.9659999999999992E-3</v>
      </c>
      <c r="J135" s="518">
        <v>1</v>
      </c>
      <c r="K135" s="614">
        <v>9.9659999999999992E-3</v>
      </c>
      <c r="L135" s="554">
        <v>37800.300000000003</v>
      </c>
      <c r="M135" s="570">
        <v>2.16</v>
      </c>
      <c r="N135" s="564">
        <v>81648.649999999994</v>
      </c>
      <c r="O135" s="517"/>
      <c r="P135" s="612">
        <v>813.71</v>
      </c>
    </row>
    <row r="136" spans="1:16" x14ac:dyDescent="0.25">
      <c r="A136" s="556"/>
      <c r="B136" s="557"/>
      <c r="C136" s="1248" t="s">
        <v>1161</v>
      </c>
      <c r="D136" s="1248"/>
      <c r="E136" s="1248"/>
      <c r="F136" s="1248"/>
      <c r="G136" s="1248"/>
      <c r="H136" s="516"/>
      <c r="I136" s="517"/>
      <c r="J136" s="517"/>
      <c r="K136" s="517"/>
      <c r="L136" s="520"/>
      <c r="M136" s="517"/>
      <c r="N136" s="520"/>
      <c r="O136" s="517"/>
      <c r="P136" s="612">
        <v>813.71</v>
      </c>
    </row>
    <row r="137" spans="1:16" x14ac:dyDescent="0.25">
      <c r="A137" s="558"/>
      <c r="B137" s="559"/>
      <c r="C137" s="559"/>
      <c r="D137" s="559"/>
      <c r="E137" s="559"/>
      <c r="F137" s="559"/>
      <c r="G137" s="559"/>
      <c r="H137" s="560"/>
      <c r="I137" s="561"/>
      <c r="J137" s="561"/>
      <c r="K137" s="561"/>
      <c r="L137" s="562"/>
      <c r="M137" s="561"/>
      <c r="N137" s="562"/>
      <c r="O137" s="561"/>
      <c r="P137" s="563"/>
    </row>
    <row r="138" spans="1:16" x14ac:dyDescent="0.25">
      <c r="A138" s="558"/>
      <c r="B138" s="576"/>
      <c r="C138" s="576"/>
      <c r="D138" s="576"/>
      <c r="E138" s="576"/>
      <c r="F138" s="561"/>
      <c r="G138" s="561"/>
      <c r="H138" s="561"/>
      <c r="I138" s="561"/>
      <c r="J138" s="562"/>
      <c r="K138" s="561"/>
      <c r="L138" s="562"/>
      <c r="M138" s="577"/>
      <c r="N138" s="562"/>
      <c r="O138" s="578"/>
      <c r="P138" s="579"/>
    </row>
    <row r="139" spans="1:16" x14ac:dyDescent="0.25">
      <c r="A139" s="552"/>
      <c r="B139" s="580"/>
      <c r="C139" s="1246" t="s">
        <v>2223</v>
      </c>
      <c r="D139" s="1246"/>
      <c r="E139" s="1246"/>
      <c r="F139" s="1246"/>
      <c r="G139" s="1246"/>
      <c r="H139" s="1246"/>
      <c r="I139" s="1246"/>
      <c r="J139" s="1246"/>
      <c r="K139" s="1246"/>
      <c r="L139" s="1246"/>
      <c r="M139" s="1246"/>
      <c r="N139" s="1246"/>
      <c r="O139" s="1246"/>
      <c r="P139" s="581"/>
    </row>
    <row r="140" spans="1:16" x14ac:dyDescent="0.25">
      <c r="A140" s="552"/>
      <c r="B140" s="553"/>
      <c r="C140" s="1243" t="s">
        <v>1249</v>
      </c>
      <c r="D140" s="1243"/>
      <c r="E140" s="1243"/>
      <c r="F140" s="1243"/>
      <c r="G140" s="1243"/>
      <c r="H140" s="1243"/>
      <c r="I140" s="1243"/>
      <c r="J140" s="1243"/>
      <c r="K140" s="1243"/>
      <c r="L140" s="1243"/>
      <c r="M140" s="1243"/>
      <c r="N140" s="1243"/>
      <c r="O140" s="1243"/>
      <c r="P140" s="582">
        <v>2787012.94</v>
      </c>
    </row>
    <row r="141" spans="1:16" x14ac:dyDescent="0.25">
      <c r="A141" s="552"/>
      <c r="B141" s="553"/>
      <c r="C141" s="1243" t="s">
        <v>1250</v>
      </c>
      <c r="D141" s="1243"/>
      <c r="E141" s="1243"/>
      <c r="F141" s="1243"/>
      <c r="G141" s="1243"/>
      <c r="H141" s="1243"/>
      <c r="I141" s="1243"/>
      <c r="J141" s="1243"/>
      <c r="K141" s="1243"/>
      <c r="L141" s="1243"/>
      <c r="M141" s="1243"/>
      <c r="N141" s="1243"/>
      <c r="O141" s="1243"/>
      <c r="P141" s="583"/>
    </row>
    <row r="142" spans="1:16" x14ac:dyDescent="0.25">
      <c r="A142" s="552"/>
      <c r="B142" s="553"/>
      <c r="C142" s="1243" t="s">
        <v>1251</v>
      </c>
      <c r="D142" s="1243"/>
      <c r="E142" s="1243"/>
      <c r="F142" s="1243"/>
      <c r="G142" s="1243"/>
      <c r="H142" s="1243"/>
      <c r="I142" s="1243"/>
      <c r="J142" s="1243"/>
      <c r="K142" s="1243"/>
      <c r="L142" s="1243"/>
      <c r="M142" s="1243"/>
      <c r="N142" s="1243"/>
      <c r="O142" s="1243"/>
      <c r="P142" s="582">
        <v>436242.03</v>
      </c>
    </row>
    <row r="143" spans="1:16" x14ac:dyDescent="0.25">
      <c r="A143" s="552"/>
      <c r="B143" s="553"/>
      <c r="C143" s="1243" t="s">
        <v>1252</v>
      </c>
      <c r="D143" s="1243"/>
      <c r="E143" s="1243"/>
      <c r="F143" s="1243"/>
      <c r="G143" s="1243"/>
      <c r="H143" s="1243"/>
      <c r="I143" s="1243"/>
      <c r="J143" s="1243"/>
      <c r="K143" s="1243"/>
      <c r="L143" s="1243"/>
      <c r="M143" s="1243"/>
      <c r="N143" s="1243"/>
      <c r="O143" s="1243"/>
      <c r="P143" s="582">
        <v>79087.17</v>
      </c>
    </row>
    <row r="144" spans="1:16" x14ac:dyDescent="0.25">
      <c r="A144" s="552"/>
      <c r="B144" s="553"/>
      <c r="C144" s="1243" t="s">
        <v>1253</v>
      </c>
      <c r="D144" s="1243"/>
      <c r="E144" s="1243"/>
      <c r="F144" s="1243"/>
      <c r="G144" s="1243"/>
      <c r="H144" s="1243"/>
      <c r="I144" s="1243"/>
      <c r="J144" s="1243"/>
      <c r="K144" s="1243"/>
      <c r="L144" s="1243"/>
      <c r="M144" s="1243"/>
      <c r="N144" s="1243"/>
      <c r="O144" s="1243"/>
      <c r="P144" s="582">
        <v>36131.67</v>
      </c>
    </row>
    <row r="145" spans="1:16" x14ac:dyDescent="0.25">
      <c r="A145" s="552"/>
      <c r="B145" s="553"/>
      <c r="C145" s="1243" t="s">
        <v>1254</v>
      </c>
      <c r="D145" s="1243"/>
      <c r="E145" s="1243"/>
      <c r="F145" s="1243"/>
      <c r="G145" s="1243"/>
      <c r="H145" s="1243"/>
      <c r="I145" s="1243"/>
      <c r="J145" s="1243"/>
      <c r="K145" s="1243"/>
      <c r="L145" s="1243"/>
      <c r="M145" s="1243"/>
      <c r="N145" s="1243"/>
      <c r="O145" s="1243"/>
      <c r="P145" s="582">
        <v>2235552.0699999998</v>
      </c>
    </row>
    <row r="146" spans="1:16" x14ac:dyDescent="0.25">
      <c r="A146" s="552"/>
      <c r="B146" s="553"/>
      <c r="C146" s="1243" t="s">
        <v>1256</v>
      </c>
      <c r="D146" s="1243"/>
      <c r="E146" s="1243"/>
      <c r="F146" s="1243"/>
      <c r="G146" s="1243"/>
      <c r="H146" s="1243"/>
      <c r="I146" s="1243"/>
      <c r="J146" s="1243"/>
      <c r="K146" s="1243"/>
      <c r="L146" s="1243"/>
      <c r="M146" s="1243"/>
      <c r="N146" s="1243"/>
      <c r="O146" s="1243"/>
      <c r="P146" s="582">
        <v>3493595.31</v>
      </c>
    </row>
    <row r="147" spans="1:16" x14ac:dyDescent="0.25">
      <c r="A147" s="552"/>
      <c r="B147" s="553"/>
      <c r="C147" s="1243" t="s">
        <v>1250</v>
      </c>
      <c r="D147" s="1243"/>
      <c r="E147" s="1243"/>
      <c r="F147" s="1243"/>
      <c r="G147" s="1243"/>
      <c r="H147" s="1243"/>
      <c r="I147" s="1243"/>
      <c r="J147" s="1243"/>
      <c r="K147" s="1243"/>
      <c r="L147" s="1243"/>
      <c r="M147" s="1243"/>
      <c r="N147" s="1243"/>
      <c r="O147" s="1243"/>
      <c r="P147" s="583"/>
    </row>
    <row r="148" spans="1:16" x14ac:dyDescent="0.25">
      <c r="A148" s="552"/>
      <c r="B148" s="553"/>
      <c r="C148" s="1243" t="s">
        <v>1467</v>
      </c>
      <c r="D148" s="1243"/>
      <c r="E148" s="1243"/>
      <c r="F148" s="1243"/>
      <c r="G148" s="1243"/>
      <c r="H148" s="1243"/>
      <c r="I148" s="1243"/>
      <c r="J148" s="1243"/>
      <c r="K148" s="1243"/>
      <c r="L148" s="1243"/>
      <c r="M148" s="1243"/>
      <c r="N148" s="1243"/>
      <c r="O148" s="1243"/>
      <c r="P148" s="582">
        <v>436242.03</v>
      </c>
    </row>
    <row r="149" spans="1:16" x14ac:dyDescent="0.25">
      <c r="A149" s="552"/>
      <c r="B149" s="553"/>
      <c r="C149" s="1243" t="s">
        <v>1468</v>
      </c>
      <c r="D149" s="1243"/>
      <c r="E149" s="1243"/>
      <c r="F149" s="1243"/>
      <c r="G149" s="1243"/>
      <c r="H149" s="1243"/>
      <c r="I149" s="1243"/>
      <c r="J149" s="1243"/>
      <c r="K149" s="1243"/>
      <c r="L149" s="1243"/>
      <c r="M149" s="1243"/>
      <c r="N149" s="1243"/>
      <c r="O149" s="1243"/>
      <c r="P149" s="582">
        <v>79087.17</v>
      </c>
    </row>
    <row r="150" spans="1:16" x14ac:dyDescent="0.25">
      <c r="A150" s="552"/>
      <c r="B150" s="553"/>
      <c r="C150" s="1243" t="s">
        <v>1469</v>
      </c>
      <c r="D150" s="1243"/>
      <c r="E150" s="1243"/>
      <c r="F150" s="1243"/>
      <c r="G150" s="1243"/>
      <c r="H150" s="1243"/>
      <c r="I150" s="1243"/>
      <c r="J150" s="1243"/>
      <c r="K150" s="1243"/>
      <c r="L150" s="1243"/>
      <c r="M150" s="1243"/>
      <c r="N150" s="1243"/>
      <c r="O150" s="1243"/>
      <c r="P150" s="582">
        <v>36131.67</v>
      </c>
    </row>
    <row r="151" spans="1:16" x14ac:dyDescent="0.25">
      <c r="A151" s="552"/>
      <c r="B151" s="553"/>
      <c r="C151" s="1243" t="s">
        <v>1470</v>
      </c>
      <c r="D151" s="1243"/>
      <c r="E151" s="1243"/>
      <c r="F151" s="1243"/>
      <c r="G151" s="1243"/>
      <c r="H151" s="1243"/>
      <c r="I151" s="1243"/>
      <c r="J151" s="1243"/>
      <c r="K151" s="1243"/>
      <c r="L151" s="1243"/>
      <c r="M151" s="1243"/>
      <c r="N151" s="1243"/>
      <c r="O151" s="1243"/>
      <c r="P151" s="582">
        <v>2235552.0699999998</v>
      </c>
    </row>
    <row r="152" spans="1:16" x14ac:dyDescent="0.25">
      <c r="A152" s="552"/>
      <c r="B152" s="553"/>
      <c r="C152" s="1243" t="s">
        <v>1471</v>
      </c>
      <c r="D152" s="1243"/>
      <c r="E152" s="1243"/>
      <c r="F152" s="1243"/>
      <c r="G152" s="1243"/>
      <c r="H152" s="1243"/>
      <c r="I152" s="1243"/>
      <c r="J152" s="1243"/>
      <c r="K152" s="1243"/>
      <c r="L152" s="1243"/>
      <c r="M152" s="1243"/>
      <c r="N152" s="1243"/>
      <c r="O152" s="1243"/>
      <c r="P152" s="582">
        <v>469170.55</v>
      </c>
    </row>
    <row r="153" spans="1:16" x14ac:dyDescent="0.25">
      <c r="A153" s="552"/>
      <c r="B153" s="553"/>
      <c r="C153" s="1243" t="s">
        <v>1472</v>
      </c>
      <c r="D153" s="1243"/>
      <c r="E153" s="1243"/>
      <c r="F153" s="1243"/>
      <c r="G153" s="1243"/>
      <c r="H153" s="1243"/>
      <c r="I153" s="1243"/>
      <c r="J153" s="1243"/>
      <c r="K153" s="1243"/>
      <c r="L153" s="1243"/>
      <c r="M153" s="1243"/>
      <c r="N153" s="1243"/>
      <c r="O153" s="1243"/>
      <c r="P153" s="582">
        <v>237411.82</v>
      </c>
    </row>
    <row r="154" spans="1:16" x14ac:dyDescent="0.25">
      <c r="A154" s="552"/>
      <c r="B154" s="553"/>
      <c r="C154" s="1243" t="s">
        <v>1266</v>
      </c>
      <c r="D154" s="1243"/>
      <c r="E154" s="1243"/>
      <c r="F154" s="1243"/>
      <c r="G154" s="1243"/>
      <c r="H154" s="1243"/>
      <c r="I154" s="1243"/>
      <c r="J154" s="1243"/>
      <c r="K154" s="1243"/>
      <c r="L154" s="1243"/>
      <c r="M154" s="1243"/>
      <c r="N154" s="1243"/>
      <c r="O154" s="1243"/>
      <c r="P154" s="582">
        <v>472373.7</v>
      </c>
    </row>
    <row r="155" spans="1:16" x14ac:dyDescent="0.25">
      <c r="A155" s="552"/>
      <c r="B155" s="553"/>
      <c r="C155" s="1243" t="s">
        <v>1267</v>
      </c>
      <c r="D155" s="1243"/>
      <c r="E155" s="1243"/>
      <c r="F155" s="1243"/>
      <c r="G155" s="1243"/>
      <c r="H155" s="1243"/>
      <c r="I155" s="1243"/>
      <c r="J155" s="1243"/>
      <c r="K155" s="1243"/>
      <c r="L155" s="1243"/>
      <c r="M155" s="1243"/>
      <c r="N155" s="1243"/>
      <c r="O155" s="1243"/>
      <c r="P155" s="582">
        <v>469170.55</v>
      </c>
    </row>
    <row r="156" spans="1:16" x14ac:dyDescent="0.25">
      <c r="A156" s="552"/>
      <c r="B156" s="553"/>
      <c r="C156" s="1243" t="s">
        <v>1268</v>
      </c>
      <c r="D156" s="1243"/>
      <c r="E156" s="1243"/>
      <c r="F156" s="1243"/>
      <c r="G156" s="1243"/>
      <c r="H156" s="1243"/>
      <c r="I156" s="1243"/>
      <c r="J156" s="1243"/>
      <c r="K156" s="1243"/>
      <c r="L156" s="1243"/>
      <c r="M156" s="1243"/>
      <c r="N156" s="1243"/>
      <c r="O156" s="1243"/>
      <c r="P156" s="582">
        <v>237411.82</v>
      </c>
    </row>
    <row r="157" spans="1:16" x14ac:dyDescent="0.25">
      <c r="A157" s="552"/>
      <c r="B157" s="580"/>
      <c r="C157" s="1246" t="s">
        <v>2224</v>
      </c>
      <c r="D157" s="1246"/>
      <c r="E157" s="1246"/>
      <c r="F157" s="1246"/>
      <c r="G157" s="1246"/>
      <c r="H157" s="1246"/>
      <c r="I157" s="1246"/>
      <c r="J157" s="1246"/>
      <c r="K157" s="1246"/>
      <c r="L157" s="1246"/>
      <c r="M157" s="1246"/>
      <c r="N157" s="1246"/>
      <c r="O157" s="1246"/>
      <c r="P157" s="584">
        <v>3493595.31</v>
      </c>
    </row>
    <row r="158" spans="1:16" x14ac:dyDescent="0.25">
      <c r="A158" s="552"/>
      <c r="B158" s="553"/>
      <c r="C158" s="1243" t="s">
        <v>1270</v>
      </c>
      <c r="D158" s="1243"/>
      <c r="E158" s="1243"/>
      <c r="F158" s="1243"/>
      <c r="G158" s="1243"/>
      <c r="H158" s="1243"/>
      <c r="I158" s="1243"/>
      <c r="J158" s="1243"/>
      <c r="K158" s="1243"/>
      <c r="L158" s="1243"/>
      <c r="M158" s="1243"/>
      <c r="N158" s="1243"/>
      <c r="O158" s="1243"/>
      <c r="P158" s="583"/>
    </row>
    <row r="159" spans="1:16" x14ac:dyDescent="0.25">
      <c r="A159" s="552"/>
      <c r="B159" s="553"/>
      <c r="C159" s="1243" t="s">
        <v>1588</v>
      </c>
      <c r="D159" s="1243"/>
      <c r="E159" s="1243"/>
      <c r="F159" s="1243"/>
      <c r="G159" s="1243"/>
      <c r="H159" s="1243"/>
      <c r="I159" s="1243"/>
      <c r="J159" s="1243"/>
      <c r="K159" s="1243"/>
      <c r="L159" s="1243"/>
      <c r="M159" s="1243"/>
      <c r="N159" s="1243"/>
      <c r="O159" s="1243"/>
      <c r="P159" s="582">
        <v>1320519.2</v>
      </c>
    </row>
    <row r="160" spans="1:16" x14ac:dyDescent="0.25">
      <c r="A160" s="552"/>
      <c r="B160" s="553"/>
      <c r="C160" s="1243" t="s">
        <v>1271</v>
      </c>
      <c r="D160" s="1243"/>
      <c r="E160" s="1243"/>
      <c r="F160" s="1243"/>
      <c r="G160" s="1243"/>
      <c r="H160" s="1243"/>
      <c r="I160" s="1243"/>
      <c r="J160" s="1243"/>
      <c r="K160" s="585" t="s">
        <v>2225</v>
      </c>
      <c r="L160" s="586"/>
      <c r="M160" s="586"/>
      <c r="O160" s="586"/>
      <c r="P160" s="587"/>
    </row>
    <row r="161" spans="1:16" x14ac:dyDescent="0.25">
      <c r="A161" s="552"/>
      <c r="B161" s="553"/>
      <c r="C161" s="1243" t="s">
        <v>1273</v>
      </c>
      <c r="D161" s="1243"/>
      <c r="E161" s="1243"/>
      <c r="F161" s="1243"/>
      <c r="G161" s="1243"/>
      <c r="H161" s="1243"/>
      <c r="I161" s="1243"/>
      <c r="J161" s="1243"/>
      <c r="K161" s="585" t="s">
        <v>2226</v>
      </c>
      <c r="L161" s="586"/>
      <c r="M161" s="586"/>
      <c r="O161" s="586"/>
      <c r="P161" s="587"/>
    </row>
    <row r="162" spans="1:16" x14ac:dyDescent="0.25">
      <c r="A162" s="1251" t="s">
        <v>2227</v>
      </c>
      <c r="B162" s="1252"/>
      <c r="C162" s="1252"/>
      <c r="D162" s="1252"/>
      <c r="E162" s="1252"/>
      <c r="F162" s="1252"/>
      <c r="G162" s="1252"/>
      <c r="H162" s="1252"/>
      <c r="I162" s="1252"/>
      <c r="J162" s="1252"/>
      <c r="K162" s="1252"/>
      <c r="L162" s="1252"/>
      <c r="M162" s="1252"/>
      <c r="N162" s="1252"/>
      <c r="O162" s="1252"/>
      <c r="P162" s="1253"/>
    </row>
    <row r="163" spans="1:16" x14ac:dyDescent="0.25">
      <c r="A163" s="1251" t="s">
        <v>2228</v>
      </c>
      <c r="B163" s="1252"/>
      <c r="C163" s="1252"/>
      <c r="D163" s="1252"/>
      <c r="E163" s="1252"/>
      <c r="F163" s="1252"/>
      <c r="G163" s="1252"/>
      <c r="H163" s="1252"/>
      <c r="I163" s="1252"/>
      <c r="J163" s="1252"/>
      <c r="K163" s="1252"/>
      <c r="L163" s="1252"/>
      <c r="M163" s="1252"/>
      <c r="N163" s="1252"/>
      <c r="O163" s="1252"/>
      <c r="P163" s="1253"/>
    </row>
    <row r="164" spans="1:16" x14ac:dyDescent="0.25">
      <c r="A164" s="514" t="s">
        <v>69</v>
      </c>
      <c r="B164" s="515" t="s">
        <v>2229</v>
      </c>
      <c r="C164" s="1249" t="s">
        <v>2230</v>
      </c>
      <c r="D164" s="1249"/>
      <c r="E164" s="1249"/>
      <c r="F164" s="1249"/>
      <c r="G164" s="1249"/>
      <c r="H164" s="516" t="s">
        <v>1232</v>
      </c>
      <c r="I164" s="517">
        <v>0.39943000000000001</v>
      </c>
      <c r="J164" s="518">
        <v>1</v>
      </c>
      <c r="K164" s="590">
        <v>0.39943000000000001</v>
      </c>
      <c r="L164" s="520"/>
      <c r="M164" s="517"/>
      <c r="N164" s="521"/>
      <c r="O164" s="517"/>
      <c r="P164" s="522"/>
    </row>
    <row r="165" spans="1:16" x14ac:dyDescent="0.25">
      <c r="A165" s="523"/>
      <c r="B165" s="524" t="s">
        <v>23</v>
      </c>
      <c r="C165" s="1247" t="s">
        <v>1203</v>
      </c>
      <c r="D165" s="1247"/>
      <c r="E165" s="1247"/>
      <c r="F165" s="1247"/>
      <c r="G165" s="1247"/>
      <c r="H165" s="525" t="s">
        <v>1148</v>
      </c>
      <c r="I165" s="526"/>
      <c r="J165" s="526"/>
      <c r="K165" s="569">
        <v>73.527074400000004</v>
      </c>
      <c r="L165" s="528"/>
      <c r="M165" s="526"/>
      <c r="N165" s="528"/>
      <c r="O165" s="526"/>
      <c r="P165" s="529">
        <v>22774.32</v>
      </c>
    </row>
    <row r="166" spans="1:16" x14ac:dyDescent="0.25">
      <c r="A166" s="530"/>
      <c r="B166" s="524" t="s">
        <v>2231</v>
      </c>
      <c r="C166" s="1247" t="s">
        <v>2232</v>
      </c>
      <c r="D166" s="1247"/>
      <c r="E166" s="1247"/>
      <c r="F166" s="1247"/>
      <c r="G166" s="1247"/>
      <c r="H166" s="525" t="s">
        <v>1148</v>
      </c>
      <c r="I166" s="536">
        <v>2.06</v>
      </c>
      <c r="J166" s="526"/>
      <c r="K166" s="569">
        <v>0.82282580000000005</v>
      </c>
      <c r="L166" s="532"/>
      <c r="M166" s="533"/>
      <c r="N166" s="534">
        <v>242.82</v>
      </c>
      <c r="O166" s="526"/>
      <c r="P166" s="529">
        <v>199.8</v>
      </c>
    </row>
    <row r="167" spans="1:16" x14ac:dyDescent="0.25">
      <c r="A167" s="530"/>
      <c r="B167" s="524" t="s">
        <v>2233</v>
      </c>
      <c r="C167" s="1247" t="s">
        <v>2234</v>
      </c>
      <c r="D167" s="1247"/>
      <c r="E167" s="1247"/>
      <c r="F167" s="1247"/>
      <c r="G167" s="1247"/>
      <c r="H167" s="525" t="s">
        <v>1148</v>
      </c>
      <c r="I167" s="536">
        <v>17.57</v>
      </c>
      <c r="J167" s="526"/>
      <c r="K167" s="569">
        <v>7.0179850999999998</v>
      </c>
      <c r="L167" s="532"/>
      <c r="M167" s="533"/>
      <c r="N167" s="534">
        <v>264.67</v>
      </c>
      <c r="O167" s="526"/>
      <c r="P167" s="529">
        <v>1857.45</v>
      </c>
    </row>
    <row r="168" spans="1:16" x14ac:dyDescent="0.25">
      <c r="A168" s="530"/>
      <c r="B168" s="524" t="s">
        <v>2235</v>
      </c>
      <c r="C168" s="1247" t="s">
        <v>2236</v>
      </c>
      <c r="D168" s="1247"/>
      <c r="E168" s="1247"/>
      <c r="F168" s="1247"/>
      <c r="G168" s="1247"/>
      <c r="H168" s="525" t="s">
        <v>1148</v>
      </c>
      <c r="I168" s="536">
        <v>45.09</v>
      </c>
      <c r="J168" s="526"/>
      <c r="K168" s="569">
        <v>18.0102987</v>
      </c>
      <c r="L168" s="532"/>
      <c r="M168" s="533"/>
      <c r="N168" s="534">
        <v>288.95999999999998</v>
      </c>
      <c r="O168" s="526"/>
      <c r="P168" s="529">
        <v>5204.26</v>
      </c>
    </row>
    <row r="169" spans="1:16" x14ac:dyDescent="0.25">
      <c r="A169" s="530"/>
      <c r="B169" s="524" t="s">
        <v>2237</v>
      </c>
      <c r="C169" s="1247" t="s">
        <v>2238</v>
      </c>
      <c r="D169" s="1247"/>
      <c r="E169" s="1247"/>
      <c r="F169" s="1247"/>
      <c r="G169" s="1247"/>
      <c r="H169" s="525" t="s">
        <v>1148</v>
      </c>
      <c r="I169" s="536">
        <v>119.36</v>
      </c>
      <c r="J169" s="526"/>
      <c r="K169" s="569">
        <v>47.675964800000003</v>
      </c>
      <c r="L169" s="532"/>
      <c r="M169" s="533"/>
      <c r="N169" s="534">
        <v>325.38</v>
      </c>
      <c r="O169" s="526"/>
      <c r="P169" s="529">
        <v>15512.81</v>
      </c>
    </row>
    <row r="170" spans="1:16" x14ac:dyDescent="0.25">
      <c r="A170" s="523"/>
      <c r="B170" s="524" t="s">
        <v>28</v>
      </c>
      <c r="C170" s="1247" t="s">
        <v>132</v>
      </c>
      <c r="D170" s="1247"/>
      <c r="E170" s="1247"/>
      <c r="F170" s="1247"/>
      <c r="G170" s="1247"/>
      <c r="H170" s="525"/>
      <c r="I170" s="526"/>
      <c r="J170" s="526"/>
      <c r="K170" s="526"/>
      <c r="L170" s="528"/>
      <c r="M170" s="526"/>
      <c r="N170" s="528"/>
      <c r="O170" s="526"/>
      <c r="P170" s="573">
        <v>532.6</v>
      </c>
    </row>
    <row r="171" spans="1:16" x14ac:dyDescent="0.25">
      <c r="A171" s="523"/>
      <c r="B171" s="524"/>
      <c r="C171" s="1247" t="s">
        <v>1147</v>
      </c>
      <c r="D171" s="1247"/>
      <c r="E171" s="1247"/>
      <c r="F171" s="1247"/>
      <c r="G171" s="1247"/>
      <c r="H171" s="525" t="s">
        <v>1148</v>
      </c>
      <c r="I171" s="526"/>
      <c r="J171" s="526"/>
      <c r="K171" s="569">
        <v>0.89871749999999995</v>
      </c>
      <c r="L171" s="528"/>
      <c r="M171" s="526"/>
      <c r="N171" s="528"/>
      <c r="O171" s="526"/>
      <c r="P171" s="573">
        <v>292.42</v>
      </c>
    </row>
    <row r="172" spans="1:16" x14ac:dyDescent="0.25">
      <c r="A172" s="530"/>
      <c r="B172" s="524" t="s">
        <v>1445</v>
      </c>
      <c r="C172" s="1247" t="s">
        <v>1446</v>
      </c>
      <c r="D172" s="1247"/>
      <c r="E172" s="1247"/>
      <c r="F172" s="1247"/>
      <c r="G172" s="1247"/>
      <c r="H172" s="525" t="s">
        <v>1151</v>
      </c>
      <c r="I172" s="536">
        <v>2.25</v>
      </c>
      <c r="J172" s="526"/>
      <c r="K172" s="569">
        <v>0.89871749999999995</v>
      </c>
      <c r="L172" s="538">
        <v>477.92</v>
      </c>
      <c r="M172" s="539">
        <v>1.24</v>
      </c>
      <c r="N172" s="534">
        <v>592.62</v>
      </c>
      <c r="O172" s="526"/>
      <c r="P172" s="529">
        <v>532.6</v>
      </c>
    </row>
    <row r="173" spans="1:16" x14ac:dyDescent="0.25">
      <c r="A173" s="540"/>
      <c r="B173" s="524" t="s">
        <v>1208</v>
      </c>
      <c r="C173" s="1247" t="s">
        <v>1209</v>
      </c>
      <c r="D173" s="1247"/>
      <c r="E173" s="1247"/>
      <c r="F173" s="1247"/>
      <c r="G173" s="1247"/>
      <c r="H173" s="525" t="s">
        <v>1148</v>
      </c>
      <c r="I173" s="536">
        <v>2.25</v>
      </c>
      <c r="J173" s="526"/>
      <c r="K173" s="569">
        <v>0.89871749999999995</v>
      </c>
      <c r="L173" s="528"/>
      <c r="M173" s="526"/>
      <c r="N173" s="541">
        <v>325.38</v>
      </c>
      <c r="O173" s="526"/>
      <c r="P173" s="573">
        <v>292.42</v>
      </c>
    </row>
    <row r="174" spans="1:16" x14ac:dyDescent="0.25">
      <c r="A174" s="523"/>
      <c r="B174" s="524" t="s">
        <v>36</v>
      </c>
      <c r="C174" s="1247" t="s">
        <v>134</v>
      </c>
      <c r="D174" s="1247"/>
      <c r="E174" s="1247"/>
      <c r="F174" s="1247"/>
      <c r="G174" s="1247"/>
      <c r="H174" s="525"/>
      <c r="I174" s="526"/>
      <c r="J174" s="526"/>
      <c r="K174" s="526"/>
      <c r="L174" s="528"/>
      <c r="M174" s="526"/>
      <c r="N174" s="528"/>
      <c r="O174" s="526"/>
      <c r="P174" s="529">
        <v>4751.88</v>
      </c>
    </row>
    <row r="175" spans="1:16" x14ac:dyDescent="0.25">
      <c r="A175" s="530"/>
      <c r="B175" s="524" t="s">
        <v>1494</v>
      </c>
      <c r="C175" s="1247" t="s">
        <v>1495</v>
      </c>
      <c r="D175" s="1247"/>
      <c r="E175" s="1247"/>
      <c r="F175" s="1247"/>
      <c r="G175" s="1247"/>
      <c r="H175" s="525" t="s">
        <v>1496</v>
      </c>
      <c r="I175" s="536">
        <v>22.27</v>
      </c>
      <c r="J175" s="526"/>
      <c r="K175" s="569">
        <v>8.8953061000000009</v>
      </c>
      <c r="L175" s="532"/>
      <c r="M175" s="533"/>
      <c r="N175" s="534">
        <v>6.1</v>
      </c>
      <c r="O175" s="526"/>
      <c r="P175" s="529">
        <v>54.26</v>
      </c>
    </row>
    <row r="176" spans="1:16" x14ac:dyDescent="0.25">
      <c r="A176" s="530"/>
      <c r="B176" s="524" t="s">
        <v>2239</v>
      </c>
      <c r="C176" s="1247" t="s">
        <v>2240</v>
      </c>
      <c r="D176" s="1247"/>
      <c r="E176" s="1247"/>
      <c r="F176" s="1247"/>
      <c r="G176" s="1247"/>
      <c r="H176" s="525" t="s">
        <v>2159</v>
      </c>
      <c r="I176" s="536">
        <v>73.23</v>
      </c>
      <c r="J176" s="526"/>
      <c r="K176" s="569">
        <v>29.250258899999999</v>
      </c>
      <c r="L176" s="538">
        <v>34.74</v>
      </c>
      <c r="M176" s="539">
        <v>1.37</v>
      </c>
      <c r="N176" s="534">
        <v>47.59</v>
      </c>
      <c r="O176" s="526"/>
      <c r="P176" s="529">
        <v>1392.02</v>
      </c>
    </row>
    <row r="177" spans="1:16" x14ac:dyDescent="0.25">
      <c r="A177" s="530"/>
      <c r="B177" s="524" t="s">
        <v>2241</v>
      </c>
      <c r="C177" s="1247" t="s">
        <v>2242</v>
      </c>
      <c r="D177" s="1247"/>
      <c r="E177" s="1247"/>
      <c r="F177" s="1247"/>
      <c r="G177" s="1247"/>
      <c r="H177" s="525" t="s">
        <v>1505</v>
      </c>
      <c r="I177" s="536">
        <v>20.66</v>
      </c>
      <c r="J177" s="526"/>
      <c r="K177" s="569">
        <v>8.2522237999999994</v>
      </c>
      <c r="L177" s="538">
        <v>193.95</v>
      </c>
      <c r="M177" s="539">
        <v>1.37</v>
      </c>
      <c r="N177" s="534">
        <v>265.70999999999998</v>
      </c>
      <c r="O177" s="526"/>
      <c r="P177" s="529">
        <v>2192.6999999999998</v>
      </c>
    </row>
    <row r="178" spans="1:16" x14ac:dyDescent="0.25">
      <c r="A178" s="530"/>
      <c r="B178" s="524" t="s">
        <v>2243</v>
      </c>
      <c r="C178" s="1247" t="s">
        <v>2244</v>
      </c>
      <c r="D178" s="1247"/>
      <c r="E178" s="1247"/>
      <c r="F178" s="1247"/>
      <c r="G178" s="1247"/>
      <c r="H178" s="525" t="s">
        <v>1697</v>
      </c>
      <c r="I178" s="536">
        <v>0.77</v>
      </c>
      <c r="J178" s="526"/>
      <c r="K178" s="569">
        <v>0.30756109999999998</v>
      </c>
      <c r="L178" s="538">
        <v>940.25</v>
      </c>
      <c r="M178" s="575">
        <v>1.2</v>
      </c>
      <c r="N178" s="534">
        <v>1128.3</v>
      </c>
      <c r="O178" s="526"/>
      <c r="P178" s="529">
        <v>347.02</v>
      </c>
    </row>
    <row r="179" spans="1:16" x14ac:dyDescent="0.25">
      <c r="A179" s="530"/>
      <c r="B179" s="524" t="s">
        <v>2245</v>
      </c>
      <c r="C179" s="1247" t="s">
        <v>2246</v>
      </c>
      <c r="D179" s="1247"/>
      <c r="E179" s="1247"/>
      <c r="F179" s="1247"/>
      <c r="G179" s="1247"/>
      <c r="H179" s="525" t="s">
        <v>1697</v>
      </c>
      <c r="I179" s="531">
        <v>0.3</v>
      </c>
      <c r="J179" s="526"/>
      <c r="K179" s="574">
        <v>0.119829</v>
      </c>
      <c r="L179" s="542">
        <v>1713.91</v>
      </c>
      <c r="M179" s="539">
        <v>1.49</v>
      </c>
      <c r="N179" s="534">
        <v>2553.73</v>
      </c>
      <c r="O179" s="526"/>
      <c r="P179" s="529">
        <v>306.01</v>
      </c>
    </row>
    <row r="180" spans="1:16" x14ac:dyDescent="0.25">
      <c r="A180" s="530"/>
      <c r="B180" s="524" t="s">
        <v>2247</v>
      </c>
      <c r="C180" s="1247" t="s">
        <v>2248</v>
      </c>
      <c r="D180" s="1247"/>
      <c r="E180" s="1247"/>
      <c r="F180" s="1247"/>
      <c r="G180" s="1247"/>
      <c r="H180" s="525" t="s">
        <v>1244</v>
      </c>
      <c r="I180" s="536">
        <v>0.28000000000000003</v>
      </c>
      <c r="J180" s="526"/>
      <c r="K180" s="569">
        <v>0.11184040000000001</v>
      </c>
      <c r="L180" s="538">
        <v>177.04</v>
      </c>
      <c r="M180" s="539">
        <v>1.31</v>
      </c>
      <c r="N180" s="534">
        <v>231.92</v>
      </c>
      <c r="O180" s="526"/>
      <c r="P180" s="529">
        <v>25.94</v>
      </c>
    </row>
    <row r="181" spans="1:16" x14ac:dyDescent="0.25">
      <c r="A181" s="530"/>
      <c r="B181" s="524" t="s">
        <v>2249</v>
      </c>
      <c r="C181" s="1247" t="s">
        <v>2250</v>
      </c>
      <c r="D181" s="1247"/>
      <c r="E181" s="1247"/>
      <c r="F181" s="1247"/>
      <c r="G181" s="1247"/>
      <c r="H181" s="525" t="s">
        <v>1697</v>
      </c>
      <c r="I181" s="536">
        <v>2.97</v>
      </c>
      <c r="J181" s="526"/>
      <c r="K181" s="569">
        <v>1.1863071000000001</v>
      </c>
      <c r="L181" s="538">
        <v>120.96</v>
      </c>
      <c r="M181" s="539">
        <v>1.31</v>
      </c>
      <c r="N181" s="534">
        <v>158.46</v>
      </c>
      <c r="O181" s="526"/>
      <c r="P181" s="529">
        <v>187.98</v>
      </c>
    </row>
    <row r="182" spans="1:16" x14ac:dyDescent="0.25">
      <c r="A182" s="530"/>
      <c r="B182" s="524" t="s">
        <v>2251</v>
      </c>
      <c r="C182" s="1247" t="s">
        <v>2252</v>
      </c>
      <c r="D182" s="1247"/>
      <c r="E182" s="1247"/>
      <c r="F182" s="1247"/>
      <c r="G182" s="1247"/>
      <c r="H182" s="525" t="s">
        <v>1575</v>
      </c>
      <c r="I182" s="536">
        <v>0.01</v>
      </c>
      <c r="J182" s="526"/>
      <c r="K182" s="569">
        <v>3.9943000000000001E-3</v>
      </c>
      <c r="L182" s="538">
        <v>56.21</v>
      </c>
      <c r="M182" s="539">
        <v>1.24</v>
      </c>
      <c r="N182" s="534">
        <v>69.7</v>
      </c>
      <c r="O182" s="526"/>
      <c r="P182" s="529">
        <v>0.28000000000000003</v>
      </c>
    </row>
    <row r="183" spans="1:16" x14ac:dyDescent="0.25">
      <c r="A183" s="530"/>
      <c r="B183" s="524" t="s">
        <v>2253</v>
      </c>
      <c r="C183" s="1247" t="s">
        <v>2254</v>
      </c>
      <c r="D183" s="1247"/>
      <c r="E183" s="1247"/>
      <c r="F183" s="1247"/>
      <c r="G183" s="1247"/>
      <c r="H183" s="525" t="s">
        <v>1575</v>
      </c>
      <c r="I183" s="536">
        <v>0.11</v>
      </c>
      <c r="J183" s="526"/>
      <c r="K183" s="569">
        <v>4.3937299999999999E-2</v>
      </c>
      <c r="L183" s="538">
        <v>64.959999999999994</v>
      </c>
      <c r="M183" s="539">
        <v>1.24</v>
      </c>
      <c r="N183" s="534">
        <v>80.55</v>
      </c>
      <c r="O183" s="526"/>
      <c r="P183" s="529">
        <v>3.54</v>
      </c>
    </row>
    <row r="184" spans="1:16" x14ac:dyDescent="0.25">
      <c r="A184" s="530"/>
      <c r="B184" s="524" t="s">
        <v>2255</v>
      </c>
      <c r="C184" s="1247" t="s">
        <v>2256</v>
      </c>
      <c r="D184" s="1247"/>
      <c r="E184" s="1247"/>
      <c r="F184" s="1247"/>
      <c r="G184" s="1247"/>
      <c r="H184" s="525" t="s">
        <v>1697</v>
      </c>
      <c r="I184" s="535">
        <v>2.9999999999999997E-4</v>
      </c>
      <c r="J184" s="526"/>
      <c r="K184" s="569">
        <v>1.198E-4</v>
      </c>
      <c r="L184" s="542">
        <v>5395.08</v>
      </c>
      <c r="M184" s="539">
        <v>1.24</v>
      </c>
      <c r="N184" s="534">
        <v>6689.9</v>
      </c>
      <c r="O184" s="526"/>
      <c r="P184" s="529">
        <v>0.8</v>
      </c>
    </row>
    <row r="185" spans="1:16" x14ac:dyDescent="0.25">
      <c r="A185" s="530"/>
      <c r="B185" s="524" t="s">
        <v>2257</v>
      </c>
      <c r="C185" s="1247" t="s">
        <v>2258</v>
      </c>
      <c r="D185" s="1247"/>
      <c r="E185" s="1247"/>
      <c r="F185" s="1247"/>
      <c r="G185" s="1247"/>
      <c r="H185" s="525" t="s">
        <v>1575</v>
      </c>
      <c r="I185" s="536">
        <v>2.15</v>
      </c>
      <c r="J185" s="526"/>
      <c r="K185" s="569">
        <v>0.8587745</v>
      </c>
      <c r="L185" s="538">
        <v>236.15</v>
      </c>
      <c r="M185" s="539">
        <v>1.19</v>
      </c>
      <c r="N185" s="534">
        <v>281.02</v>
      </c>
      <c r="O185" s="526"/>
      <c r="P185" s="529">
        <v>241.33</v>
      </c>
    </row>
    <row r="186" spans="1:16" x14ac:dyDescent="0.25">
      <c r="A186" s="544" t="s">
        <v>1239</v>
      </c>
      <c r="B186" s="545" t="s">
        <v>2259</v>
      </c>
      <c r="C186" s="1250" t="s">
        <v>2260</v>
      </c>
      <c r="D186" s="1250"/>
      <c r="E186" s="1250"/>
      <c r="F186" s="1250"/>
      <c r="G186" s="1250"/>
      <c r="H186" s="546" t="s">
        <v>1697</v>
      </c>
      <c r="I186" s="589">
        <v>0.53</v>
      </c>
      <c r="J186" s="548"/>
      <c r="K186" s="615">
        <v>0.21169789999999999</v>
      </c>
      <c r="L186" s="550"/>
      <c r="M186" s="548"/>
      <c r="N186" s="550"/>
      <c r="O186" s="548"/>
      <c r="P186" s="551"/>
    </row>
    <row r="187" spans="1:16" x14ac:dyDescent="0.25">
      <c r="A187" s="544" t="s">
        <v>1239</v>
      </c>
      <c r="B187" s="545" t="s">
        <v>2200</v>
      </c>
      <c r="C187" s="1250" t="s">
        <v>2201</v>
      </c>
      <c r="D187" s="1250"/>
      <c r="E187" s="1250"/>
      <c r="F187" s="1250"/>
      <c r="G187" s="1250"/>
      <c r="H187" s="546" t="s">
        <v>1554</v>
      </c>
      <c r="I187" s="547">
        <v>100</v>
      </c>
      <c r="J187" s="548"/>
      <c r="K187" s="549">
        <v>39.942999999999998</v>
      </c>
      <c r="L187" s="550"/>
      <c r="M187" s="548"/>
      <c r="N187" s="550"/>
      <c r="O187" s="548"/>
      <c r="P187" s="551"/>
    </row>
    <row r="188" spans="1:16" x14ac:dyDescent="0.25">
      <c r="A188" s="552"/>
      <c r="B188" s="553"/>
      <c r="C188" s="1248" t="s">
        <v>1154</v>
      </c>
      <c r="D188" s="1248"/>
      <c r="E188" s="1248"/>
      <c r="F188" s="1248"/>
      <c r="G188" s="1248"/>
      <c r="H188" s="516"/>
      <c r="I188" s="517"/>
      <c r="J188" s="517"/>
      <c r="K188" s="517"/>
      <c r="L188" s="520"/>
      <c r="M188" s="517"/>
      <c r="N188" s="554"/>
      <c r="O188" s="517"/>
      <c r="P188" s="555">
        <v>28351.22</v>
      </c>
    </row>
    <row r="189" spans="1:16" x14ac:dyDescent="0.25">
      <c r="A189" s="540"/>
      <c r="B189" s="524"/>
      <c r="C189" s="1247" t="s">
        <v>1155</v>
      </c>
      <c r="D189" s="1247"/>
      <c r="E189" s="1247"/>
      <c r="F189" s="1247"/>
      <c r="G189" s="1247"/>
      <c r="H189" s="525"/>
      <c r="I189" s="526"/>
      <c r="J189" s="526"/>
      <c r="K189" s="526"/>
      <c r="L189" s="528"/>
      <c r="M189" s="526"/>
      <c r="N189" s="528"/>
      <c r="O189" s="526"/>
      <c r="P189" s="529">
        <v>23066.74</v>
      </c>
    </row>
    <row r="190" spans="1:16" x14ac:dyDescent="0.25">
      <c r="A190" s="540"/>
      <c r="B190" s="524" t="s">
        <v>1516</v>
      </c>
      <c r="C190" s="1247" t="s">
        <v>1517</v>
      </c>
      <c r="D190" s="1247"/>
      <c r="E190" s="1247"/>
      <c r="F190" s="1247"/>
      <c r="G190" s="1247"/>
      <c r="H190" s="525" t="s">
        <v>1158</v>
      </c>
      <c r="I190" s="543">
        <v>93</v>
      </c>
      <c r="J190" s="526"/>
      <c r="K190" s="543">
        <v>93</v>
      </c>
      <c r="L190" s="528"/>
      <c r="M190" s="526"/>
      <c r="N190" s="528"/>
      <c r="O190" s="526"/>
      <c r="P190" s="529">
        <v>21452.07</v>
      </c>
    </row>
    <row r="191" spans="1:16" x14ac:dyDescent="0.25">
      <c r="A191" s="540"/>
      <c r="B191" s="524" t="s">
        <v>1518</v>
      </c>
      <c r="C191" s="1247" t="s">
        <v>1519</v>
      </c>
      <c r="D191" s="1247"/>
      <c r="E191" s="1247"/>
      <c r="F191" s="1247"/>
      <c r="G191" s="1247"/>
      <c r="H191" s="525" t="s">
        <v>1158</v>
      </c>
      <c r="I191" s="543">
        <v>62</v>
      </c>
      <c r="J191" s="526"/>
      <c r="K191" s="543">
        <v>62</v>
      </c>
      <c r="L191" s="528"/>
      <c r="M191" s="526"/>
      <c r="N191" s="528"/>
      <c r="O191" s="526"/>
      <c r="P191" s="529">
        <v>14301.38</v>
      </c>
    </row>
    <row r="192" spans="1:16" x14ac:dyDescent="0.25">
      <c r="A192" s="556"/>
      <c r="B192" s="557"/>
      <c r="C192" s="1248" t="s">
        <v>1161</v>
      </c>
      <c r="D192" s="1248"/>
      <c r="E192" s="1248"/>
      <c r="F192" s="1248"/>
      <c r="G192" s="1248"/>
      <c r="H192" s="516"/>
      <c r="I192" s="517"/>
      <c r="J192" s="517"/>
      <c r="K192" s="517"/>
      <c r="L192" s="520"/>
      <c r="M192" s="517"/>
      <c r="N192" s="554">
        <v>160490.37</v>
      </c>
      <c r="O192" s="517"/>
      <c r="P192" s="555">
        <v>64104.67</v>
      </c>
    </row>
    <row r="193" spans="1:16" x14ac:dyDescent="0.25">
      <c r="A193" s="558"/>
      <c r="B193" s="559"/>
      <c r="C193" s="559"/>
      <c r="D193" s="559"/>
      <c r="E193" s="559"/>
      <c r="F193" s="559"/>
      <c r="G193" s="559"/>
      <c r="H193" s="560"/>
      <c r="I193" s="561"/>
      <c r="J193" s="561"/>
      <c r="K193" s="561"/>
      <c r="L193" s="562"/>
      <c r="M193" s="561"/>
      <c r="N193" s="562"/>
      <c r="O193" s="561"/>
      <c r="P193" s="563"/>
    </row>
    <row r="194" spans="1:16" x14ac:dyDescent="0.25">
      <c r="A194" s="514" t="s">
        <v>72</v>
      </c>
      <c r="B194" s="515" t="s">
        <v>2261</v>
      </c>
      <c r="C194" s="1249" t="s">
        <v>2262</v>
      </c>
      <c r="D194" s="1249"/>
      <c r="E194" s="1249"/>
      <c r="F194" s="1249"/>
      <c r="G194" s="1249"/>
      <c r="H194" s="516" t="s">
        <v>1554</v>
      </c>
      <c r="I194" s="517">
        <v>39.942999999999998</v>
      </c>
      <c r="J194" s="518">
        <v>1</v>
      </c>
      <c r="K194" s="519">
        <v>39.942999999999998</v>
      </c>
      <c r="L194" s="554">
        <v>12577.94</v>
      </c>
      <c r="M194" s="570">
        <v>1.76</v>
      </c>
      <c r="N194" s="564">
        <v>22137.17</v>
      </c>
      <c r="O194" s="517"/>
      <c r="P194" s="555">
        <v>884224.98</v>
      </c>
    </row>
    <row r="195" spans="1:16" x14ac:dyDescent="0.25">
      <c r="A195" s="556"/>
      <c r="B195" s="557"/>
      <c r="C195" s="1248" t="s">
        <v>1161</v>
      </c>
      <c r="D195" s="1248"/>
      <c r="E195" s="1248"/>
      <c r="F195" s="1248"/>
      <c r="G195" s="1248"/>
      <c r="H195" s="516"/>
      <c r="I195" s="517"/>
      <c r="J195" s="517"/>
      <c r="K195" s="517"/>
      <c r="L195" s="520"/>
      <c r="M195" s="517"/>
      <c r="N195" s="520"/>
      <c r="O195" s="517"/>
      <c r="P195" s="555">
        <v>884224.98</v>
      </c>
    </row>
    <row r="196" spans="1:16" x14ac:dyDescent="0.25">
      <c r="A196" s="558"/>
      <c r="B196" s="559"/>
      <c r="C196" s="559"/>
      <c r="D196" s="559"/>
      <c r="E196" s="559"/>
      <c r="F196" s="559"/>
      <c r="G196" s="559"/>
      <c r="H196" s="560"/>
      <c r="I196" s="561"/>
      <c r="J196" s="561"/>
      <c r="K196" s="561"/>
      <c r="L196" s="562"/>
      <c r="M196" s="561"/>
      <c r="N196" s="562"/>
      <c r="O196" s="561"/>
      <c r="P196" s="563"/>
    </row>
    <row r="197" spans="1:16" x14ac:dyDescent="0.25">
      <c r="A197" s="1251" t="s">
        <v>2263</v>
      </c>
      <c r="B197" s="1252"/>
      <c r="C197" s="1252"/>
      <c r="D197" s="1252"/>
      <c r="E197" s="1252"/>
      <c r="F197" s="1252"/>
      <c r="G197" s="1252"/>
      <c r="H197" s="1252"/>
      <c r="I197" s="1252"/>
      <c r="J197" s="1252"/>
      <c r="K197" s="1252"/>
      <c r="L197" s="1252"/>
      <c r="M197" s="1252"/>
      <c r="N197" s="1252"/>
      <c r="O197" s="1252"/>
      <c r="P197" s="1253"/>
    </row>
    <row r="198" spans="1:16" x14ac:dyDescent="0.25">
      <c r="A198" s="514" t="s">
        <v>75</v>
      </c>
      <c r="B198" s="515" t="s">
        <v>2264</v>
      </c>
      <c r="C198" s="1249" t="s">
        <v>2265</v>
      </c>
      <c r="D198" s="1249"/>
      <c r="E198" s="1249"/>
      <c r="F198" s="1249"/>
      <c r="G198" s="1249"/>
      <c r="H198" s="516" t="s">
        <v>1232</v>
      </c>
      <c r="I198" s="517">
        <v>0.34649999999999997</v>
      </c>
      <c r="J198" s="518">
        <v>1</v>
      </c>
      <c r="K198" s="568">
        <v>0.34649999999999997</v>
      </c>
      <c r="L198" s="520"/>
      <c r="M198" s="517"/>
      <c r="N198" s="521"/>
      <c r="O198" s="517"/>
      <c r="P198" s="522"/>
    </row>
    <row r="199" spans="1:16" x14ac:dyDescent="0.25">
      <c r="A199" s="523"/>
      <c r="B199" s="524" t="s">
        <v>23</v>
      </c>
      <c r="C199" s="1247" t="s">
        <v>1203</v>
      </c>
      <c r="D199" s="1247"/>
      <c r="E199" s="1247"/>
      <c r="F199" s="1247"/>
      <c r="G199" s="1247"/>
      <c r="H199" s="525" t="s">
        <v>1148</v>
      </c>
      <c r="I199" s="526"/>
      <c r="J199" s="526"/>
      <c r="K199" s="537">
        <v>151.73928000000001</v>
      </c>
      <c r="L199" s="528"/>
      <c r="M199" s="526"/>
      <c r="N199" s="528"/>
      <c r="O199" s="526"/>
      <c r="P199" s="529">
        <v>50846.32</v>
      </c>
    </row>
    <row r="200" spans="1:16" x14ac:dyDescent="0.25">
      <c r="A200" s="530"/>
      <c r="B200" s="524" t="s">
        <v>2190</v>
      </c>
      <c r="C200" s="1247" t="s">
        <v>2191</v>
      </c>
      <c r="D200" s="1247"/>
      <c r="E200" s="1247"/>
      <c r="F200" s="1247"/>
      <c r="G200" s="1247"/>
      <c r="H200" s="525" t="s">
        <v>1148</v>
      </c>
      <c r="I200" s="536">
        <v>437.92</v>
      </c>
      <c r="J200" s="526"/>
      <c r="K200" s="537">
        <v>151.73928000000001</v>
      </c>
      <c r="L200" s="532"/>
      <c r="M200" s="533"/>
      <c r="N200" s="534">
        <v>335.09</v>
      </c>
      <c r="O200" s="526"/>
      <c r="P200" s="529">
        <v>50846.32</v>
      </c>
    </row>
    <row r="201" spans="1:16" x14ac:dyDescent="0.25">
      <c r="A201" s="523"/>
      <c r="B201" s="524" t="s">
        <v>28</v>
      </c>
      <c r="C201" s="1247" t="s">
        <v>132</v>
      </c>
      <c r="D201" s="1247"/>
      <c r="E201" s="1247"/>
      <c r="F201" s="1247"/>
      <c r="G201" s="1247"/>
      <c r="H201" s="525"/>
      <c r="I201" s="526"/>
      <c r="J201" s="526"/>
      <c r="K201" s="526"/>
      <c r="L201" s="528"/>
      <c r="M201" s="526"/>
      <c r="N201" s="528"/>
      <c r="O201" s="526"/>
      <c r="P201" s="529">
        <v>13168.23</v>
      </c>
    </row>
    <row r="202" spans="1:16" x14ac:dyDescent="0.25">
      <c r="A202" s="523"/>
      <c r="B202" s="524"/>
      <c r="C202" s="1247" t="s">
        <v>1147</v>
      </c>
      <c r="D202" s="1247"/>
      <c r="E202" s="1247"/>
      <c r="F202" s="1247"/>
      <c r="G202" s="1247"/>
      <c r="H202" s="525" t="s">
        <v>1148</v>
      </c>
      <c r="I202" s="526"/>
      <c r="J202" s="526"/>
      <c r="K202" s="574">
        <v>6.6909150000000004</v>
      </c>
      <c r="L202" s="528"/>
      <c r="M202" s="526"/>
      <c r="N202" s="528"/>
      <c r="O202" s="526"/>
      <c r="P202" s="529">
        <v>3073.81</v>
      </c>
    </row>
    <row r="203" spans="1:16" x14ac:dyDescent="0.25">
      <c r="A203" s="530"/>
      <c r="B203" s="524" t="s">
        <v>1443</v>
      </c>
      <c r="C203" s="1247" t="s">
        <v>1444</v>
      </c>
      <c r="D203" s="1247"/>
      <c r="E203" s="1247"/>
      <c r="F203" s="1247"/>
      <c r="G203" s="1247"/>
      <c r="H203" s="525" t="s">
        <v>1151</v>
      </c>
      <c r="I203" s="536">
        <v>0.55000000000000004</v>
      </c>
      <c r="J203" s="526"/>
      <c r="K203" s="574">
        <v>0.19057499999999999</v>
      </c>
      <c r="L203" s="532"/>
      <c r="M203" s="533"/>
      <c r="N203" s="534">
        <v>1550.39</v>
      </c>
      <c r="O203" s="526"/>
      <c r="P203" s="529">
        <v>295.47000000000003</v>
      </c>
    </row>
    <row r="204" spans="1:16" x14ac:dyDescent="0.25">
      <c r="A204" s="540"/>
      <c r="B204" s="524" t="s">
        <v>1152</v>
      </c>
      <c r="C204" s="1247" t="s">
        <v>1153</v>
      </c>
      <c r="D204" s="1247"/>
      <c r="E204" s="1247"/>
      <c r="F204" s="1247"/>
      <c r="G204" s="1247"/>
      <c r="H204" s="525" t="s">
        <v>1148</v>
      </c>
      <c r="I204" s="536">
        <v>0.55000000000000004</v>
      </c>
      <c r="J204" s="526"/>
      <c r="K204" s="574">
        <v>0.19057499999999999</v>
      </c>
      <c r="L204" s="528"/>
      <c r="M204" s="526"/>
      <c r="N204" s="541">
        <v>437.08</v>
      </c>
      <c r="O204" s="526"/>
      <c r="P204" s="573">
        <v>83.3</v>
      </c>
    </row>
    <row r="205" spans="1:16" x14ac:dyDescent="0.25">
      <c r="A205" s="530"/>
      <c r="B205" s="524" t="s">
        <v>2266</v>
      </c>
      <c r="C205" s="1247" t="s">
        <v>2267</v>
      </c>
      <c r="D205" s="1247"/>
      <c r="E205" s="1247"/>
      <c r="F205" s="1247"/>
      <c r="G205" s="1247"/>
      <c r="H205" s="525" t="s">
        <v>1151</v>
      </c>
      <c r="I205" s="536">
        <v>17.940000000000001</v>
      </c>
      <c r="J205" s="526"/>
      <c r="K205" s="537">
        <v>6.2162100000000002</v>
      </c>
      <c r="L205" s="542">
        <v>1761.85</v>
      </c>
      <c r="M205" s="539">
        <v>1.1599999999999999</v>
      </c>
      <c r="N205" s="534">
        <v>2043.75</v>
      </c>
      <c r="O205" s="526"/>
      <c r="P205" s="529">
        <v>12704.38</v>
      </c>
    </row>
    <row r="206" spans="1:16" x14ac:dyDescent="0.25">
      <c r="A206" s="540"/>
      <c r="B206" s="524" t="s">
        <v>2074</v>
      </c>
      <c r="C206" s="1247" t="s">
        <v>2075</v>
      </c>
      <c r="D206" s="1247"/>
      <c r="E206" s="1247"/>
      <c r="F206" s="1247"/>
      <c r="G206" s="1247"/>
      <c r="H206" s="525" t="s">
        <v>1148</v>
      </c>
      <c r="I206" s="536">
        <v>17.940000000000001</v>
      </c>
      <c r="J206" s="526"/>
      <c r="K206" s="537">
        <v>6.2162100000000002</v>
      </c>
      <c r="L206" s="528"/>
      <c r="M206" s="526"/>
      <c r="N206" s="541">
        <v>466.21</v>
      </c>
      <c r="O206" s="526"/>
      <c r="P206" s="529">
        <v>2898.06</v>
      </c>
    </row>
    <row r="207" spans="1:16" x14ac:dyDescent="0.25">
      <c r="A207" s="530"/>
      <c r="B207" s="524" t="s">
        <v>1445</v>
      </c>
      <c r="C207" s="1247" t="s">
        <v>1446</v>
      </c>
      <c r="D207" s="1247"/>
      <c r="E207" s="1247"/>
      <c r="F207" s="1247"/>
      <c r="G207" s="1247"/>
      <c r="H207" s="525" t="s">
        <v>1151</v>
      </c>
      <c r="I207" s="536">
        <v>0.82</v>
      </c>
      <c r="J207" s="526"/>
      <c r="K207" s="537">
        <v>0.28412999999999999</v>
      </c>
      <c r="L207" s="538">
        <v>477.92</v>
      </c>
      <c r="M207" s="539">
        <v>1.24</v>
      </c>
      <c r="N207" s="534">
        <v>592.62</v>
      </c>
      <c r="O207" s="526"/>
      <c r="P207" s="529">
        <v>168.38</v>
      </c>
    </row>
    <row r="208" spans="1:16" x14ac:dyDescent="0.25">
      <c r="A208" s="540"/>
      <c r="B208" s="524" t="s">
        <v>1208</v>
      </c>
      <c r="C208" s="1247" t="s">
        <v>1209</v>
      </c>
      <c r="D208" s="1247"/>
      <c r="E208" s="1247"/>
      <c r="F208" s="1247"/>
      <c r="G208" s="1247"/>
      <c r="H208" s="525" t="s">
        <v>1148</v>
      </c>
      <c r="I208" s="536">
        <v>0.82</v>
      </c>
      <c r="J208" s="526"/>
      <c r="K208" s="537">
        <v>0.28412999999999999</v>
      </c>
      <c r="L208" s="528"/>
      <c r="M208" s="526"/>
      <c r="N208" s="541">
        <v>325.38</v>
      </c>
      <c r="O208" s="526"/>
      <c r="P208" s="573">
        <v>92.45</v>
      </c>
    </row>
    <row r="209" spans="1:16" x14ac:dyDescent="0.25">
      <c r="A209" s="523"/>
      <c r="B209" s="524" t="s">
        <v>36</v>
      </c>
      <c r="C209" s="1247" t="s">
        <v>134</v>
      </c>
      <c r="D209" s="1247"/>
      <c r="E209" s="1247"/>
      <c r="F209" s="1247"/>
      <c r="G209" s="1247"/>
      <c r="H209" s="525"/>
      <c r="I209" s="526"/>
      <c r="J209" s="526"/>
      <c r="K209" s="526"/>
      <c r="L209" s="528"/>
      <c r="M209" s="526"/>
      <c r="N209" s="528"/>
      <c r="O209" s="526"/>
      <c r="P209" s="573">
        <v>512.79999999999995</v>
      </c>
    </row>
    <row r="210" spans="1:16" x14ac:dyDescent="0.25">
      <c r="A210" s="530"/>
      <c r="B210" s="524" t="s">
        <v>1494</v>
      </c>
      <c r="C210" s="1247" t="s">
        <v>1495</v>
      </c>
      <c r="D210" s="1247"/>
      <c r="E210" s="1247"/>
      <c r="F210" s="1247"/>
      <c r="G210" s="1247"/>
      <c r="H210" s="525" t="s">
        <v>1496</v>
      </c>
      <c r="I210" s="535">
        <v>1.7212000000000001</v>
      </c>
      <c r="J210" s="526"/>
      <c r="K210" s="569">
        <v>0.59639580000000003</v>
      </c>
      <c r="L210" s="532"/>
      <c r="M210" s="533"/>
      <c r="N210" s="534">
        <v>6.1</v>
      </c>
      <c r="O210" s="526"/>
      <c r="P210" s="529">
        <v>3.64</v>
      </c>
    </row>
    <row r="211" spans="1:16" x14ac:dyDescent="0.25">
      <c r="A211" s="530"/>
      <c r="B211" s="524" t="s">
        <v>1499</v>
      </c>
      <c r="C211" s="1247" t="s">
        <v>1500</v>
      </c>
      <c r="D211" s="1247"/>
      <c r="E211" s="1247"/>
      <c r="F211" s="1247"/>
      <c r="G211" s="1247"/>
      <c r="H211" s="525" t="s">
        <v>1244</v>
      </c>
      <c r="I211" s="543">
        <v>7</v>
      </c>
      <c r="J211" s="526"/>
      <c r="K211" s="535">
        <v>2.4255</v>
      </c>
      <c r="L211" s="538">
        <v>174.93</v>
      </c>
      <c r="M211" s="575">
        <v>1.2</v>
      </c>
      <c r="N211" s="534">
        <v>209.92</v>
      </c>
      <c r="O211" s="526"/>
      <c r="P211" s="529">
        <v>509.16</v>
      </c>
    </row>
    <row r="212" spans="1:16" x14ac:dyDescent="0.25">
      <c r="A212" s="544" t="s">
        <v>1364</v>
      </c>
      <c r="B212" s="545" t="s">
        <v>2268</v>
      </c>
      <c r="C212" s="1250" t="s">
        <v>2269</v>
      </c>
      <c r="D212" s="1250"/>
      <c r="E212" s="1250"/>
      <c r="F212" s="1250"/>
      <c r="G212" s="1250"/>
      <c r="H212" s="546" t="s">
        <v>1164</v>
      </c>
      <c r="I212" s="547">
        <v>0</v>
      </c>
      <c r="J212" s="548"/>
      <c r="K212" s="547">
        <v>0</v>
      </c>
      <c r="L212" s="550"/>
      <c r="M212" s="548"/>
      <c r="N212" s="550"/>
      <c r="O212" s="548"/>
      <c r="P212" s="551"/>
    </row>
    <row r="213" spans="1:16" x14ac:dyDescent="0.25">
      <c r="A213" s="544" t="s">
        <v>1239</v>
      </c>
      <c r="B213" s="545" t="s">
        <v>2270</v>
      </c>
      <c r="C213" s="1250" t="s">
        <v>2271</v>
      </c>
      <c r="D213" s="1250"/>
      <c r="E213" s="1250"/>
      <c r="F213" s="1250"/>
      <c r="G213" s="1250"/>
      <c r="H213" s="546" t="s">
        <v>1554</v>
      </c>
      <c r="I213" s="547">
        <v>94</v>
      </c>
      <c r="J213" s="548"/>
      <c r="K213" s="549">
        <v>32.570999999999998</v>
      </c>
      <c r="L213" s="550"/>
      <c r="M213" s="548"/>
      <c r="N213" s="550"/>
      <c r="O213" s="548"/>
      <c r="P213" s="551"/>
    </row>
    <row r="214" spans="1:16" x14ac:dyDescent="0.25">
      <c r="A214" s="544" t="s">
        <v>1364</v>
      </c>
      <c r="B214" s="545" t="s">
        <v>2272</v>
      </c>
      <c r="C214" s="1250" t="s">
        <v>2273</v>
      </c>
      <c r="D214" s="1250"/>
      <c r="E214" s="1250"/>
      <c r="F214" s="1250"/>
      <c r="G214" s="1250"/>
      <c r="H214" s="546" t="s">
        <v>1164</v>
      </c>
      <c r="I214" s="547">
        <v>0</v>
      </c>
      <c r="J214" s="548"/>
      <c r="K214" s="547">
        <v>0</v>
      </c>
      <c r="L214" s="550"/>
      <c r="M214" s="548"/>
      <c r="N214" s="550"/>
      <c r="O214" s="548"/>
      <c r="P214" s="551"/>
    </row>
    <row r="215" spans="1:16" x14ac:dyDescent="0.25">
      <c r="A215" s="544" t="s">
        <v>1364</v>
      </c>
      <c r="B215" s="545" t="s">
        <v>2274</v>
      </c>
      <c r="C215" s="1250" t="s">
        <v>2275</v>
      </c>
      <c r="D215" s="1250"/>
      <c r="E215" s="1250"/>
      <c r="F215" s="1250"/>
      <c r="G215" s="1250"/>
      <c r="H215" s="546" t="s">
        <v>1164</v>
      </c>
      <c r="I215" s="547">
        <v>0</v>
      </c>
      <c r="J215" s="548"/>
      <c r="K215" s="547">
        <v>0</v>
      </c>
      <c r="L215" s="550"/>
      <c r="M215" s="548"/>
      <c r="N215" s="550"/>
      <c r="O215" s="548"/>
      <c r="P215" s="551"/>
    </row>
    <row r="216" spans="1:16" x14ac:dyDescent="0.25">
      <c r="A216" s="552"/>
      <c r="B216" s="553"/>
      <c r="C216" s="1248" t="s">
        <v>1154</v>
      </c>
      <c r="D216" s="1248"/>
      <c r="E216" s="1248"/>
      <c r="F216" s="1248"/>
      <c r="G216" s="1248"/>
      <c r="H216" s="516"/>
      <c r="I216" s="517"/>
      <c r="J216" s="517"/>
      <c r="K216" s="517"/>
      <c r="L216" s="520"/>
      <c r="M216" s="517"/>
      <c r="N216" s="554"/>
      <c r="O216" s="517"/>
      <c r="P216" s="555">
        <v>67601.16</v>
      </c>
    </row>
    <row r="217" spans="1:16" x14ac:dyDescent="0.25">
      <c r="A217" s="540"/>
      <c r="B217" s="524"/>
      <c r="C217" s="1247" t="s">
        <v>1155</v>
      </c>
      <c r="D217" s="1247"/>
      <c r="E217" s="1247"/>
      <c r="F217" s="1247"/>
      <c r="G217" s="1247"/>
      <c r="H217" s="525"/>
      <c r="I217" s="526"/>
      <c r="J217" s="526"/>
      <c r="K217" s="526"/>
      <c r="L217" s="528"/>
      <c r="M217" s="526"/>
      <c r="N217" s="528"/>
      <c r="O217" s="526"/>
      <c r="P217" s="529">
        <v>53920.13</v>
      </c>
    </row>
    <row r="218" spans="1:16" x14ac:dyDescent="0.25">
      <c r="A218" s="540"/>
      <c r="B218" s="524" t="s">
        <v>1516</v>
      </c>
      <c r="C218" s="1247" t="s">
        <v>1517</v>
      </c>
      <c r="D218" s="1247"/>
      <c r="E218" s="1247"/>
      <c r="F218" s="1247"/>
      <c r="G218" s="1247"/>
      <c r="H218" s="525" t="s">
        <v>1158</v>
      </c>
      <c r="I218" s="543">
        <v>93</v>
      </c>
      <c r="J218" s="526"/>
      <c r="K218" s="543">
        <v>93</v>
      </c>
      <c r="L218" s="528"/>
      <c r="M218" s="526"/>
      <c r="N218" s="528"/>
      <c r="O218" s="526"/>
      <c r="P218" s="529">
        <v>50145.72</v>
      </c>
    </row>
    <row r="219" spans="1:16" x14ac:dyDescent="0.25">
      <c r="A219" s="540"/>
      <c r="B219" s="524" t="s">
        <v>1518</v>
      </c>
      <c r="C219" s="1247" t="s">
        <v>1519</v>
      </c>
      <c r="D219" s="1247"/>
      <c r="E219" s="1247"/>
      <c r="F219" s="1247"/>
      <c r="G219" s="1247"/>
      <c r="H219" s="525" t="s">
        <v>1158</v>
      </c>
      <c r="I219" s="543">
        <v>62</v>
      </c>
      <c r="J219" s="526"/>
      <c r="K219" s="543">
        <v>62</v>
      </c>
      <c r="L219" s="528"/>
      <c r="M219" s="526"/>
      <c r="N219" s="528"/>
      <c r="O219" s="526"/>
      <c r="P219" s="529">
        <v>33430.480000000003</v>
      </c>
    </row>
    <row r="220" spans="1:16" x14ac:dyDescent="0.25">
      <c r="A220" s="556"/>
      <c r="B220" s="557"/>
      <c r="C220" s="1248" t="s">
        <v>1161</v>
      </c>
      <c r="D220" s="1248"/>
      <c r="E220" s="1248"/>
      <c r="F220" s="1248"/>
      <c r="G220" s="1248"/>
      <c r="H220" s="516"/>
      <c r="I220" s="517"/>
      <c r="J220" s="517"/>
      <c r="K220" s="517"/>
      <c r="L220" s="520"/>
      <c r="M220" s="517"/>
      <c r="N220" s="554">
        <v>436298.3</v>
      </c>
      <c r="O220" s="517"/>
      <c r="P220" s="555">
        <v>151177.35999999999</v>
      </c>
    </row>
    <row r="221" spans="1:16" x14ac:dyDescent="0.25">
      <c r="A221" s="558"/>
      <c r="B221" s="559"/>
      <c r="C221" s="559"/>
      <c r="D221" s="559"/>
      <c r="E221" s="559"/>
      <c r="F221" s="559"/>
      <c r="G221" s="559"/>
      <c r="H221" s="560"/>
      <c r="I221" s="561"/>
      <c r="J221" s="561"/>
      <c r="K221" s="561"/>
      <c r="L221" s="562"/>
      <c r="M221" s="561"/>
      <c r="N221" s="562"/>
      <c r="O221" s="561"/>
      <c r="P221" s="563"/>
    </row>
    <row r="222" spans="1:16" x14ac:dyDescent="0.25">
      <c r="A222" s="514" t="s">
        <v>78</v>
      </c>
      <c r="B222" s="515" t="s">
        <v>2276</v>
      </c>
      <c r="C222" s="1249" t="s">
        <v>2277</v>
      </c>
      <c r="D222" s="1249"/>
      <c r="E222" s="1249"/>
      <c r="F222" s="1249"/>
      <c r="G222" s="1249"/>
      <c r="H222" s="516" t="s">
        <v>1554</v>
      </c>
      <c r="I222" s="517">
        <v>34.65</v>
      </c>
      <c r="J222" s="518">
        <v>1</v>
      </c>
      <c r="K222" s="570">
        <v>34.65</v>
      </c>
      <c r="L222" s="554">
        <v>13392.82</v>
      </c>
      <c r="M222" s="570">
        <v>1.23</v>
      </c>
      <c r="N222" s="564">
        <v>16473.169999999998</v>
      </c>
      <c r="O222" s="517"/>
      <c r="P222" s="555">
        <v>570795.34</v>
      </c>
    </row>
    <row r="223" spans="1:16" x14ac:dyDescent="0.25">
      <c r="A223" s="556"/>
      <c r="B223" s="557"/>
      <c r="C223" s="1248" t="s">
        <v>1161</v>
      </c>
      <c r="D223" s="1248"/>
      <c r="E223" s="1248"/>
      <c r="F223" s="1248"/>
      <c r="G223" s="1248"/>
      <c r="H223" s="516"/>
      <c r="I223" s="517"/>
      <c r="J223" s="517"/>
      <c r="K223" s="517"/>
      <c r="L223" s="520"/>
      <c r="M223" s="517"/>
      <c r="N223" s="520"/>
      <c r="O223" s="517"/>
      <c r="P223" s="555">
        <v>570795.34</v>
      </c>
    </row>
    <row r="224" spans="1:16" x14ac:dyDescent="0.25">
      <c r="A224" s="558"/>
      <c r="B224" s="559"/>
      <c r="C224" s="559"/>
      <c r="D224" s="559"/>
      <c r="E224" s="559"/>
      <c r="F224" s="559"/>
      <c r="G224" s="559"/>
      <c r="H224" s="560"/>
      <c r="I224" s="561"/>
      <c r="J224" s="561"/>
      <c r="K224" s="561"/>
      <c r="L224" s="562"/>
      <c r="M224" s="561"/>
      <c r="N224" s="562"/>
      <c r="O224" s="561"/>
      <c r="P224" s="563"/>
    </row>
    <row r="225" spans="1:16" x14ac:dyDescent="0.25">
      <c r="A225" s="514" t="s">
        <v>81</v>
      </c>
      <c r="B225" s="515" t="s">
        <v>2278</v>
      </c>
      <c r="C225" s="1249" t="s">
        <v>2279</v>
      </c>
      <c r="D225" s="1249"/>
      <c r="E225" s="1249"/>
      <c r="F225" s="1249"/>
      <c r="G225" s="1249"/>
      <c r="H225" s="516" t="s">
        <v>1232</v>
      </c>
      <c r="I225" s="517">
        <v>0.27678000000000003</v>
      </c>
      <c r="J225" s="518">
        <v>1</v>
      </c>
      <c r="K225" s="590">
        <v>0.27678000000000003</v>
      </c>
      <c r="L225" s="520"/>
      <c r="M225" s="517"/>
      <c r="N225" s="521"/>
      <c r="O225" s="517"/>
      <c r="P225" s="522"/>
    </row>
    <row r="226" spans="1:16" x14ac:dyDescent="0.25">
      <c r="A226" s="523"/>
      <c r="B226" s="524" t="s">
        <v>23</v>
      </c>
      <c r="C226" s="1247" t="s">
        <v>1203</v>
      </c>
      <c r="D226" s="1247"/>
      <c r="E226" s="1247"/>
      <c r="F226" s="1247"/>
      <c r="G226" s="1247"/>
      <c r="H226" s="525" t="s">
        <v>1148</v>
      </c>
      <c r="I226" s="526"/>
      <c r="J226" s="526"/>
      <c r="K226" s="574">
        <v>26.903016000000001</v>
      </c>
      <c r="L226" s="528"/>
      <c r="M226" s="526"/>
      <c r="N226" s="528"/>
      <c r="O226" s="526"/>
      <c r="P226" s="529">
        <v>7773.9</v>
      </c>
    </row>
    <row r="227" spans="1:16" x14ac:dyDescent="0.25">
      <c r="A227" s="530"/>
      <c r="B227" s="524" t="s">
        <v>1482</v>
      </c>
      <c r="C227" s="1247" t="s">
        <v>1483</v>
      </c>
      <c r="D227" s="1247"/>
      <c r="E227" s="1247"/>
      <c r="F227" s="1247"/>
      <c r="G227" s="1247"/>
      <c r="H227" s="525" t="s">
        <v>1148</v>
      </c>
      <c r="I227" s="531">
        <v>97.2</v>
      </c>
      <c r="J227" s="526"/>
      <c r="K227" s="574">
        <v>26.903016000000001</v>
      </c>
      <c r="L227" s="532"/>
      <c r="M227" s="533"/>
      <c r="N227" s="534">
        <v>288.95999999999998</v>
      </c>
      <c r="O227" s="526"/>
      <c r="P227" s="529">
        <v>7773.9</v>
      </c>
    </row>
    <row r="228" spans="1:16" x14ac:dyDescent="0.25">
      <c r="A228" s="523"/>
      <c r="B228" s="524" t="s">
        <v>28</v>
      </c>
      <c r="C228" s="1247" t="s">
        <v>132</v>
      </c>
      <c r="D228" s="1247"/>
      <c r="E228" s="1247"/>
      <c r="F228" s="1247"/>
      <c r="G228" s="1247"/>
      <c r="H228" s="525"/>
      <c r="I228" s="526"/>
      <c r="J228" s="526"/>
      <c r="K228" s="526"/>
      <c r="L228" s="528"/>
      <c r="M228" s="526"/>
      <c r="N228" s="528"/>
      <c r="O228" s="526"/>
      <c r="P228" s="573">
        <v>62.06</v>
      </c>
    </row>
    <row r="229" spans="1:16" x14ac:dyDescent="0.25">
      <c r="A229" s="523"/>
      <c r="B229" s="524"/>
      <c r="C229" s="1247" t="s">
        <v>1147</v>
      </c>
      <c r="D229" s="1247"/>
      <c r="E229" s="1247"/>
      <c r="F229" s="1247"/>
      <c r="G229" s="1247"/>
      <c r="H229" s="525" t="s">
        <v>1148</v>
      </c>
      <c r="I229" s="526"/>
      <c r="J229" s="526"/>
      <c r="K229" s="569">
        <v>7.4730599999999994E-2</v>
      </c>
      <c r="L229" s="528"/>
      <c r="M229" s="526"/>
      <c r="N229" s="528"/>
      <c r="O229" s="526"/>
      <c r="P229" s="573">
        <v>30.5</v>
      </c>
    </row>
    <row r="230" spans="1:16" x14ac:dyDescent="0.25">
      <c r="A230" s="530"/>
      <c r="B230" s="524" t="s">
        <v>1991</v>
      </c>
      <c r="C230" s="1247" t="s">
        <v>1992</v>
      </c>
      <c r="D230" s="1247"/>
      <c r="E230" s="1247"/>
      <c r="F230" s="1247"/>
      <c r="G230" s="1247"/>
      <c r="H230" s="525" t="s">
        <v>1151</v>
      </c>
      <c r="I230" s="531">
        <v>0.2</v>
      </c>
      <c r="J230" s="526"/>
      <c r="K230" s="574">
        <v>5.5356000000000002E-2</v>
      </c>
      <c r="L230" s="532"/>
      <c r="M230" s="533"/>
      <c r="N230" s="534">
        <v>913.67</v>
      </c>
      <c r="O230" s="526"/>
      <c r="P230" s="529">
        <v>50.58</v>
      </c>
    </row>
    <row r="231" spans="1:16" x14ac:dyDescent="0.25">
      <c r="A231" s="540"/>
      <c r="B231" s="524" t="s">
        <v>1152</v>
      </c>
      <c r="C231" s="1247" t="s">
        <v>1153</v>
      </c>
      <c r="D231" s="1247"/>
      <c r="E231" s="1247"/>
      <c r="F231" s="1247"/>
      <c r="G231" s="1247"/>
      <c r="H231" s="525" t="s">
        <v>1148</v>
      </c>
      <c r="I231" s="531">
        <v>0.2</v>
      </c>
      <c r="J231" s="526"/>
      <c r="K231" s="574">
        <v>5.5356000000000002E-2</v>
      </c>
      <c r="L231" s="528"/>
      <c r="M231" s="526"/>
      <c r="N231" s="541">
        <v>437.08</v>
      </c>
      <c r="O231" s="526"/>
      <c r="P231" s="573">
        <v>24.2</v>
      </c>
    </row>
    <row r="232" spans="1:16" x14ac:dyDescent="0.25">
      <c r="A232" s="530"/>
      <c r="B232" s="524" t="s">
        <v>1445</v>
      </c>
      <c r="C232" s="1247" t="s">
        <v>1446</v>
      </c>
      <c r="D232" s="1247"/>
      <c r="E232" s="1247"/>
      <c r="F232" s="1247"/>
      <c r="G232" s="1247"/>
      <c r="H232" s="525" t="s">
        <v>1151</v>
      </c>
      <c r="I232" s="536">
        <v>7.0000000000000007E-2</v>
      </c>
      <c r="J232" s="526"/>
      <c r="K232" s="569">
        <v>1.9374599999999999E-2</v>
      </c>
      <c r="L232" s="538">
        <v>477.92</v>
      </c>
      <c r="M232" s="539">
        <v>1.24</v>
      </c>
      <c r="N232" s="534">
        <v>592.62</v>
      </c>
      <c r="O232" s="526"/>
      <c r="P232" s="529">
        <v>11.48</v>
      </c>
    </row>
    <row r="233" spans="1:16" x14ac:dyDescent="0.25">
      <c r="A233" s="540"/>
      <c r="B233" s="524" t="s">
        <v>1208</v>
      </c>
      <c r="C233" s="1247" t="s">
        <v>1209</v>
      </c>
      <c r="D233" s="1247"/>
      <c r="E233" s="1247"/>
      <c r="F233" s="1247"/>
      <c r="G233" s="1247"/>
      <c r="H233" s="525" t="s">
        <v>1148</v>
      </c>
      <c r="I233" s="536">
        <v>7.0000000000000007E-2</v>
      </c>
      <c r="J233" s="526"/>
      <c r="K233" s="569">
        <v>1.9374599999999999E-2</v>
      </c>
      <c r="L233" s="528"/>
      <c r="M233" s="526"/>
      <c r="N233" s="541">
        <v>325.38</v>
      </c>
      <c r="O233" s="526"/>
      <c r="P233" s="573">
        <v>6.3</v>
      </c>
    </row>
    <row r="234" spans="1:16" x14ac:dyDescent="0.25">
      <c r="A234" s="523"/>
      <c r="B234" s="524" t="s">
        <v>36</v>
      </c>
      <c r="C234" s="1247" t="s">
        <v>134</v>
      </c>
      <c r="D234" s="1247"/>
      <c r="E234" s="1247"/>
      <c r="F234" s="1247"/>
      <c r="G234" s="1247"/>
      <c r="H234" s="525"/>
      <c r="I234" s="526"/>
      <c r="J234" s="526"/>
      <c r="K234" s="526"/>
      <c r="L234" s="528"/>
      <c r="M234" s="526"/>
      <c r="N234" s="528"/>
      <c r="O234" s="526"/>
      <c r="P234" s="529">
        <v>16510.25</v>
      </c>
    </row>
    <row r="235" spans="1:16" x14ac:dyDescent="0.25">
      <c r="A235" s="530"/>
      <c r="B235" s="524" t="s">
        <v>2280</v>
      </c>
      <c r="C235" s="1247" t="s">
        <v>2281</v>
      </c>
      <c r="D235" s="1247"/>
      <c r="E235" s="1247"/>
      <c r="F235" s="1247"/>
      <c r="G235" s="1247"/>
      <c r="H235" s="525" t="s">
        <v>1244</v>
      </c>
      <c r="I235" s="543">
        <v>4</v>
      </c>
      <c r="J235" s="526"/>
      <c r="K235" s="537">
        <v>1.1071200000000001</v>
      </c>
      <c r="L235" s="538">
        <v>72.97</v>
      </c>
      <c r="M235" s="539">
        <v>1.31</v>
      </c>
      <c r="N235" s="534">
        <v>95.59</v>
      </c>
      <c r="O235" s="526"/>
      <c r="P235" s="529">
        <v>105.83</v>
      </c>
    </row>
    <row r="236" spans="1:16" x14ac:dyDescent="0.25">
      <c r="A236" s="530"/>
      <c r="B236" s="524" t="s">
        <v>2282</v>
      </c>
      <c r="C236" s="1247" t="s">
        <v>2283</v>
      </c>
      <c r="D236" s="1247"/>
      <c r="E236" s="1247"/>
      <c r="F236" s="1247"/>
      <c r="G236" s="1247"/>
      <c r="H236" s="525" t="s">
        <v>1164</v>
      </c>
      <c r="I236" s="527">
        <v>1.2E-2</v>
      </c>
      <c r="J236" s="526"/>
      <c r="K236" s="569">
        <v>3.3214E-3</v>
      </c>
      <c r="L236" s="542">
        <v>149930.17000000001</v>
      </c>
      <c r="M236" s="539">
        <v>1.1299999999999999</v>
      </c>
      <c r="N236" s="534">
        <v>169421.09</v>
      </c>
      <c r="O236" s="526"/>
      <c r="P236" s="529">
        <v>562.72</v>
      </c>
    </row>
    <row r="237" spans="1:16" x14ac:dyDescent="0.25">
      <c r="A237" s="530"/>
      <c r="B237" s="524" t="s">
        <v>2284</v>
      </c>
      <c r="C237" s="1247" t="s">
        <v>2285</v>
      </c>
      <c r="D237" s="1247"/>
      <c r="E237" s="1247"/>
      <c r="F237" s="1247"/>
      <c r="G237" s="1247"/>
      <c r="H237" s="525" t="s">
        <v>1164</v>
      </c>
      <c r="I237" s="536">
        <v>0.56999999999999995</v>
      </c>
      <c r="J237" s="526"/>
      <c r="K237" s="569">
        <v>0.1577646</v>
      </c>
      <c r="L237" s="542">
        <v>91285</v>
      </c>
      <c r="M237" s="575">
        <v>1.1000000000000001</v>
      </c>
      <c r="N237" s="534">
        <v>100413.5</v>
      </c>
      <c r="O237" s="526"/>
      <c r="P237" s="529">
        <v>15841.7</v>
      </c>
    </row>
    <row r="238" spans="1:16" x14ac:dyDescent="0.25">
      <c r="A238" s="552"/>
      <c r="B238" s="553"/>
      <c r="C238" s="1248" t="s">
        <v>1154</v>
      </c>
      <c r="D238" s="1248"/>
      <c r="E238" s="1248"/>
      <c r="F238" s="1248"/>
      <c r="G238" s="1248"/>
      <c r="H238" s="516"/>
      <c r="I238" s="517"/>
      <c r="J238" s="517"/>
      <c r="K238" s="517"/>
      <c r="L238" s="520"/>
      <c r="M238" s="517"/>
      <c r="N238" s="554"/>
      <c r="O238" s="517"/>
      <c r="P238" s="555">
        <v>24376.71</v>
      </c>
    </row>
    <row r="239" spans="1:16" x14ac:dyDescent="0.25">
      <c r="A239" s="540"/>
      <c r="B239" s="524"/>
      <c r="C239" s="1247" t="s">
        <v>1155</v>
      </c>
      <c r="D239" s="1247"/>
      <c r="E239" s="1247"/>
      <c r="F239" s="1247"/>
      <c r="G239" s="1247"/>
      <c r="H239" s="525"/>
      <c r="I239" s="526"/>
      <c r="J239" s="526"/>
      <c r="K239" s="526"/>
      <c r="L239" s="528"/>
      <c r="M239" s="526"/>
      <c r="N239" s="528"/>
      <c r="O239" s="526"/>
      <c r="P239" s="529">
        <v>7804.4</v>
      </c>
    </row>
    <row r="240" spans="1:16" x14ac:dyDescent="0.25">
      <c r="A240" s="540"/>
      <c r="B240" s="524" t="s">
        <v>2286</v>
      </c>
      <c r="C240" s="1247" t="s">
        <v>2287</v>
      </c>
      <c r="D240" s="1247"/>
      <c r="E240" s="1247"/>
      <c r="F240" s="1247"/>
      <c r="G240" s="1247"/>
      <c r="H240" s="525" t="s">
        <v>1158</v>
      </c>
      <c r="I240" s="543">
        <v>109</v>
      </c>
      <c r="J240" s="526"/>
      <c r="K240" s="543">
        <v>109</v>
      </c>
      <c r="L240" s="528"/>
      <c r="M240" s="526"/>
      <c r="N240" s="528"/>
      <c r="O240" s="526"/>
      <c r="P240" s="529">
        <v>8506.7999999999993</v>
      </c>
    </row>
    <row r="241" spans="1:16" x14ac:dyDescent="0.25">
      <c r="A241" s="540"/>
      <c r="B241" s="524" t="s">
        <v>2288</v>
      </c>
      <c r="C241" s="1247" t="s">
        <v>2289</v>
      </c>
      <c r="D241" s="1247"/>
      <c r="E241" s="1247"/>
      <c r="F241" s="1247"/>
      <c r="G241" s="1247"/>
      <c r="H241" s="525" t="s">
        <v>1158</v>
      </c>
      <c r="I241" s="543">
        <v>57</v>
      </c>
      <c r="J241" s="526"/>
      <c r="K241" s="543">
        <v>57</v>
      </c>
      <c r="L241" s="528"/>
      <c r="M241" s="526"/>
      <c r="N241" s="528"/>
      <c r="O241" s="526"/>
      <c r="P241" s="529">
        <v>4448.51</v>
      </c>
    </row>
    <row r="242" spans="1:16" x14ac:dyDescent="0.25">
      <c r="A242" s="556"/>
      <c r="B242" s="557"/>
      <c r="C242" s="1248" t="s">
        <v>1161</v>
      </c>
      <c r="D242" s="1248"/>
      <c r="E242" s="1248"/>
      <c r="F242" s="1248"/>
      <c r="G242" s="1248"/>
      <c r="H242" s="516"/>
      <c r="I242" s="517"/>
      <c r="J242" s="517"/>
      <c r="K242" s="517"/>
      <c r="L242" s="520"/>
      <c r="M242" s="517"/>
      <c r="N242" s="554">
        <v>134879.76</v>
      </c>
      <c r="O242" s="517"/>
      <c r="P242" s="555">
        <v>37332.019999999997</v>
      </c>
    </row>
    <row r="243" spans="1:16" x14ac:dyDescent="0.25">
      <c r="A243" s="558"/>
      <c r="B243" s="559"/>
      <c r="C243" s="559"/>
      <c r="D243" s="559"/>
      <c r="E243" s="559"/>
      <c r="F243" s="559"/>
      <c r="G243" s="559"/>
      <c r="H243" s="560"/>
      <c r="I243" s="561"/>
      <c r="J243" s="561"/>
      <c r="K243" s="561"/>
      <c r="L243" s="562"/>
      <c r="M243" s="561"/>
      <c r="N243" s="562"/>
      <c r="O243" s="561"/>
      <c r="P243" s="563"/>
    </row>
    <row r="244" spans="1:16" x14ac:dyDescent="0.25">
      <c r="A244" s="514" t="s">
        <v>87</v>
      </c>
      <c r="B244" s="515" t="s">
        <v>2290</v>
      </c>
      <c r="C244" s="1249" t="s">
        <v>2291</v>
      </c>
      <c r="D244" s="1249"/>
      <c r="E244" s="1249"/>
      <c r="F244" s="1249"/>
      <c r="G244" s="1249"/>
      <c r="H244" s="516" t="s">
        <v>1440</v>
      </c>
      <c r="I244" s="517">
        <v>0.24</v>
      </c>
      <c r="J244" s="518">
        <v>1</v>
      </c>
      <c r="K244" s="570">
        <v>0.24</v>
      </c>
      <c r="L244" s="520"/>
      <c r="M244" s="517"/>
      <c r="N244" s="521"/>
      <c r="O244" s="517"/>
      <c r="P244" s="522"/>
    </row>
    <row r="245" spans="1:16" x14ac:dyDescent="0.25">
      <c r="A245" s="523"/>
      <c r="B245" s="524" t="s">
        <v>23</v>
      </c>
      <c r="C245" s="1247" t="s">
        <v>1203</v>
      </c>
      <c r="D245" s="1247"/>
      <c r="E245" s="1247"/>
      <c r="F245" s="1247"/>
      <c r="G245" s="1247"/>
      <c r="H245" s="525" t="s">
        <v>1148</v>
      </c>
      <c r="I245" s="526"/>
      <c r="J245" s="526"/>
      <c r="K245" s="535">
        <v>4.6656000000000004</v>
      </c>
      <c r="L245" s="528"/>
      <c r="M245" s="526"/>
      <c r="N245" s="528"/>
      <c r="O245" s="526"/>
      <c r="P245" s="529">
        <v>1348.17</v>
      </c>
    </row>
    <row r="246" spans="1:16" x14ac:dyDescent="0.25">
      <c r="A246" s="530"/>
      <c r="B246" s="524" t="s">
        <v>1482</v>
      </c>
      <c r="C246" s="1247" t="s">
        <v>1483</v>
      </c>
      <c r="D246" s="1247"/>
      <c r="E246" s="1247"/>
      <c r="F246" s="1247"/>
      <c r="G246" s="1247"/>
      <c r="H246" s="525" t="s">
        <v>1148</v>
      </c>
      <c r="I246" s="536">
        <v>19.440000000000001</v>
      </c>
      <c r="J246" s="526"/>
      <c r="K246" s="535">
        <v>4.6656000000000004</v>
      </c>
      <c r="L246" s="532"/>
      <c r="M246" s="533"/>
      <c r="N246" s="534">
        <v>288.95999999999998</v>
      </c>
      <c r="O246" s="526"/>
      <c r="P246" s="529">
        <v>1348.17</v>
      </c>
    </row>
    <row r="247" spans="1:16" x14ac:dyDescent="0.25">
      <c r="A247" s="523"/>
      <c r="B247" s="524" t="s">
        <v>28</v>
      </c>
      <c r="C247" s="1247" t="s">
        <v>132</v>
      </c>
      <c r="D247" s="1247"/>
      <c r="E247" s="1247"/>
      <c r="F247" s="1247"/>
      <c r="G247" s="1247"/>
      <c r="H247" s="525"/>
      <c r="I247" s="526"/>
      <c r="J247" s="526"/>
      <c r="K247" s="526"/>
      <c r="L247" s="528"/>
      <c r="M247" s="526"/>
      <c r="N247" s="528"/>
      <c r="O247" s="526"/>
      <c r="P247" s="573">
        <v>20.399999999999999</v>
      </c>
    </row>
    <row r="248" spans="1:16" x14ac:dyDescent="0.25">
      <c r="A248" s="523"/>
      <c r="B248" s="524"/>
      <c r="C248" s="1247" t="s">
        <v>1147</v>
      </c>
      <c r="D248" s="1247"/>
      <c r="E248" s="1247"/>
      <c r="F248" s="1247"/>
      <c r="G248" s="1247"/>
      <c r="H248" s="525" t="s">
        <v>1148</v>
      </c>
      <c r="I248" s="526"/>
      <c r="J248" s="526"/>
      <c r="K248" s="535">
        <v>4.3200000000000002E-2</v>
      </c>
      <c r="L248" s="528"/>
      <c r="M248" s="526"/>
      <c r="N248" s="528"/>
      <c r="O248" s="526"/>
      <c r="P248" s="573">
        <v>13.7</v>
      </c>
    </row>
    <row r="249" spans="1:16" x14ac:dyDescent="0.25">
      <c r="A249" s="530"/>
      <c r="B249" s="524" t="s">
        <v>2194</v>
      </c>
      <c r="C249" s="1247" t="s">
        <v>2195</v>
      </c>
      <c r="D249" s="1247"/>
      <c r="E249" s="1247"/>
      <c r="F249" s="1247"/>
      <c r="G249" s="1247"/>
      <c r="H249" s="525" t="s">
        <v>1151</v>
      </c>
      <c r="I249" s="536">
        <v>0.04</v>
      </c>
      <c r="J249" s="526"/>
      <c r="K249" s="535">
        <v>9.5999999999999992E-3</v>
      </c>
      <c r="L249" s="538">
        <v>37.32</v>
      </c>
      <c r="M249" s="539">
        <v>1.37</v>
      </c>
      <c r="N249" s="534">
        <v>51.13</v>
      </c>
      <c r="O249" s="526"/>
      <c r="P249" s="529">
        <v>0.49</v>
      </c>
    </row>
    <row r="250" spans="1:16" x14ac:dyDescent="0.25">
      <c r="A250" s="540"/>
      <c r="B250" s="524" t="s">
        <v>2137</v>
      </c>
      <c r="C250" s="1247" t="s">
        <v>2138</v>
      </c>
      <c r="D250" s="1247"/>
      <c r="E250" s="1247"/>
      <c r="F250" s="1247"/>
      <c r="G250" s="1247"/>
      <c r="H250" s="525" t="s">
        <v>1148</v>
      </c>
      <c r="I250" s="536">
        <v>0.04</v>
      </c>
      <c r="J250" s="526"/>
      <c r="K250" s="535">
        <v>9.5999999999999992E-3</v>
      </c>
      <c r="L250" s="528"/>
      <c r="M250" s="526"/>
      <c r="N250" s="541">
        <v>288.95999999999998</v>
      </c>
      <c r="O250" s="526"/>
      <c r="P250" s="573">
        <v>2.77</v>
      </c>
    </row>
    <row r="251" spans="1:16" x14ac:dyDescent="0.25">
      <c r="A251" s="530"/>
      <c r="B251" s="524" t="s">
        <v>1445</v>
      </c>
      <c r="C251" s="1247" t="s">
        <v>1446</v>
      </c>
      <c r="D251" s="1247"/>
      <c r="E251" s="1247"/>
      <c r="F251" s="1247"/>
      <c r="G251" s="1247"/>
      <c r="H251" s="525" t="s">
        <v>1151</v>
      </c>
      <c r="I251" s="536">
        <v>0.14000000000000001</v>
      </c>
      <c r="J251" s="526"/>
      <c r="K251" s="535">
        <v>3.3599999999999998E-2</v>
      </c>
      <c r="L251" s="538">
        <v>477.92</v>
      </c>
      <c r="M251" s="539">
        <v>1.24</v>
      </c>
      <c r="N251" s="534">
        <v>592.62</v>
      </c>
      <c r="O251" s="526"/>
      <c r="P251" s="529">
        <v>19.91</v>
      </c>
    </row>
    <row r="252" spans="1:16" x14ac:dyDescent="0.25">
      <c r="A252" s="540"/>
      <c r="B252" s="524" t="s">
        <v>1208</v>
      </c>
      <c r="C252" s="1247" t="s">
        <v>1209</v>
      </c>
      <c r="D252" s="1247"/>
      <c r="E252" s="1247"/>
      <c r="F252" s="1247"/>
      <c r="G252" s="1247"/>
      <c r="H252" s="525" t="s">
        <v>1148</v>
      </c>
      <c r="I252" s="536">
        <v>0.14000000000000001</v>
      </c>
      <c r="J252" s="526"/>
      <c r="K252" s="535">
        <v>3.3599999999999998E-2</v>
      </c>
      <c r="L252" s="528"/>
      <c r="M252" s="526"/>
      <c r="N252" s="541">
        <v>325.38</v>
      </c>
      <c r="O252" s="526"/>
      <c r="P252" s="573">
        <v>10.93</v>
      </c>
    </row>
    <row r="253" spans="1:16" x14ac:dyDescent="0.25">
      <c r="A253" s="523"/>
      <c r="B253" s="524" t="s">
        <v>36</v>
      </c>
      <c r="C253" s="1247" t="s">
        <v>134</v>
      </c>
      <c r="D253" s="1247"/>
      <c r="E253" s="1247"/>
      <c r="F253" s="1247"/>
      <c r="G253" s="1247"/>
      <c r="H253" s="525"/>
      <c r="I253" s="526"/>
      <c r="J253" s="526"/>
      <c r="K253" s="526"/>
      <c r="L253" s="528"/>
      <c r="M253" s="526"/>
      <c r="N253" s="528"/>
      <c r="O253" s="526"/>
      <c r="P253" s="529">
        <v>3334.36</v>
      </c>
    </row>
    <row r="254" spans="1:16" x14ac:dyDescent="0.25">
      <c r="A254" s="530"/>
      <c r="B254" s="524" t="s">
        <v>2292</v>
      </c>
      <c r="C254" s="1247" t="s">
        <v>2293</v>
      </c>
      <c r="D254" s="1247"/>
      <c r="E254" s="1247"/>
      <c r="F254" s="1247"/>
      <c r="G254" s="1247"/>
      <c r="H254" s="525" t="s">
        <v>1575</v>
      </c>
      <c r="I254" s="536">
        <v>42.45</v>
      </c>
      <c r="J254" s="526"/>
      <c r="K254" s="527">
        <v>10.188000000000001</v>
      </c>
      <c r="L254" s="538">
        <v>241.35</v>
      </c>
      <c r="M254" s="539">
        <v>1.19</v>
      </c>
      <c r="N254" s="534">
        <v>287.20999999999998</v>
      </c>
      <c r="O254" s="526"/>
      <c r="P254" s="529">
        <v>2926.1</v>
      </c>
    </row>
    <row r="255" spans="1:16" x14ac:dyDescent="0.25">
      <c r="A255" s="530"/>
      <c r="B255" s="524" t="s">
        <v>2294</v>
      </c>
      <c r="C255" s="1247" t="s">
        <v>2295</v>
      </c>
      <c r="D255" s="1247"/>
      <c r="E255" s="1247"/>
      <c r="F255" s="1247"/>
      <c r="G255" s="1247"/>
      <c r="H255" s="525" t="s">
        <v>1697</v>
      </c>
      <c r="I255" s="543">
        <v>4</v>
      </c>
      <c r="J255" s="526"/>
      <c r="K255" s="536">
        <v>0.96</v>
      </c>
      <c r="L255" s="538">
        <v>369.8</v>
      </c>
      <c r="M255" s="539">
        <v>1.1499999999999999</v>
      </c>
      <c r="N255" s="534">
        <v>425.27</v>
      </c>
      <c r="O255" s="526"/>
      <c r="P255" s="529">
        <v>408.26</v>
      </c>
    </row>
    <row r="256" spans="1:16" x14ac:dyDescent="0.25">
      <c r="A256" s="544" t="s">
        <v>1364</v>
      </c>
      <c r="B256" s="545" t="s">
        <v>2296</v>
      </c>
      <c r="C256" s="1250" t="s">
        <v>2297</v>
      </c>
      <c r="D256" s="1250"/>
      <c r="E256" s="1250"/>
      <c r="F256" s="1250"/>
      <c r="G256" s="1250"/>
      <c r="H256" s="546" t="s">
        <v>2159</v>
      </c>
      <c r="I256" s="547">
        <v>0</v>
      </c>
      <c r="J256" s="548"/>
      <c r="K256" s="547">
        <v>0</v>
      </c>
      <c r="L256" s="550"/>
      <c r="M256" s="548"/>
      <c r="N256" s="550"/>
      <c r="O256" s="548"/>
      <c r="P256" s="551"/>
    </row>
    <row r="257" spans="1:16" x14ac:dyDescent="0.25">
      <c r="A257" s="544" t="s">
        <v>1364</v>
      </c>
      <c r="B257" s="545" t="s">
        <v>2298</v>
      </c>
      <c r="C257" s="1250" t="s">
        <v>2299</v>
      </c>
      <c r="D257" s="1250"/>
      <c r="E257" s="1250"/>
      <c r="F257" s="1250"/>
      <c r="G257" s="1250"/>
      <c r="H257" s="546" t="s">
        <v>1568</v>
      </c>
      <c r="I257" s="547">
        <v>0</v>
      </c>
      <c r="J257" s="548"/>
      <c r="K257" s="547">
        <v>0</v>
      </c>
      <c r="L257" s="550"/>
      <c r="M257" s="548"/>
      <c r="N257" s="550"/>
      <c r="O257" s="548"/>
      <c r="P257" s="551"/>
    </row>
    <row r="258" spans="1:16" x14ac:dyDescent="0.25">
      <c r="A258" s="552"/>
      <c r="B258" s="553"/>
      <c r="C258" s="1248" t="s">
        <v>1154</v>
      </c>
      <c r="D258" s="1248"/>
      <c r="E258" s="1248"/>
      <c r="F258" s="1248"/>
      <c r="G258" s="1248"/>
      <c r="H258" s="516"/>
      <c r="I258" s="517"/>
      <c r="J258" s="517"/>
      <c r="K258" s="517"/>
      <c r="L258" s="520"/>
      <c r="M258" s="517"/>
      <c r="N258" s="554"/>
      <c r="O258" s="517"/>
      <c r="P258" s="555">
        <v>4716.63</v>
      </c>
    </row>
    <row r="259" spans="1:16" x14ac:dyDescent="0.25">
      <c r="A259" s="540"/>
      <c r="B259" s="524"/>
      <c r="C259" s="1247" t="s">
        <v>1155</v>
      </c>
      <c r="D259" s="1247"/>
      <c r="E259" s="1247"/>
      <c r="F259" s="1247"/>
      <c r="G259" s="1247"/>
      <c r="H259" s="525"/>
      <c r="I259" s="526"/>
      <c r="J259" s="526"/>
      <c r="K259" s="526"/>
      <c r="L259" s="528"/>
      <c r="M259" s="526"/>
      <c r="N259" s="528"/>
      <c r="O259" s="526"/>
      <c r="P259" s="529">
        <v>1361.87</v>
      </c>
    </row>
    <row r="260" spans="1:16" x14ac:dyDescent="0.25">
      <c r="A260" s="540"/>
      <c r="B260" s="524" t="s">
        <v>2300</v>
      </c>
      <c r="C260" s="1247" t="s">
        <v>2301</v>
      </c>
      <c r="D260" s="1247"/>
      <c r="E260" s="1247"/>
      <c r="F260" s="1247"/>
      <c r="G260" s="1247"/>
      <c r="H260" s="525" t="s">
        <v>1158</v>
      </c>
      <c r="I260" s="543">
        <v>108</v>
      </c>
      <c r="J260" s="526"/>
      <c r="K260" s="543">
        <v>108</v>
      </c>
      <c r="L260" s="528"/>
      <c r="M260" s="526"/>
      <c r="N260" s="528"/>
      <c r="O260" s="526"/>
      <c r="P260" s="529">
        <v>1470.82</v>
      </c>
    </row>
    <row r="261" spans="1:16" x14ac:dyDescent="0.25">
      <c r="A261" s="540"/>
      <c r="B261" s="524" t="s">
        <v>2302</v>
      </c>
      <c r="C261" s="1247" t="s">
        <v>2303</v>
      </c>
      <c r="D261" s="1247"/>
      <c r="E261" s="1247"/>
      <c r="F261" s="1247"/>
      <c r="G261" s="1247"/>
      <c r="H261" s="525" t="s">
        <v>1158</v>
      </c>
      <c r="I261" s="543">
        <v>55</v>
      </c>
      <c r="J261" s="526"/>
      <c r="K261" s="543">
        <v>55</v>
      </c>
      <c r="L261" s="528"/>
      <c r="M261" s="526"/>
      <c r="N261" s="528"/>
      <c r="O261" s="526"/>
      <c r="P261" s="573">
        <v>749.03</v>
      </c>
    </row>
    <row r="262" spans="1:16" x14ac:dyDescent="0.25">
      <c r="A262" s="556"/>
      <c r="B262" s="557"/>
      <c r="C262" s="1248" t="s">
        <v>1161</v>
      </c>
      <c r="D262" s="1248"/>
      <c r="E262" s="1248"/>
      <c r="F262" s="1248"/>
      <c r="G262" s="1248"/>
      <c r="H262" s="516"/>
      <c r="I262" s="517"/>
      <c r="J262" s="517"/>
      <c r="K262" s="517"/>
      <c r="L262" s="520"/>
      <c r="M262" s="517"/>
      <c r="N262" s="554">
        <v>28902</v>
      </c>
      <c r="O262" s="517"/>
      <c r="P262" s="555">
        <v>6936.48</v>
      </c>
    </row>
    <row r="263" spans="1:16" x14ac:dyDescent="0.25">
      <c r="A263" s="558"/>
      <c r="B263" s="559"/>
      <c r="C263" s="559"/>
      <c r="D263" s="559"/>
      <c r="E263" s="559"/>
      <c r="F263" s="559"/>
      <c r="G263" s="559"/>
      <c r="H263" s="560"/>
      <c r="I263" s="561"/>
      <c r="J263" s="561"/>
      <c r="K263" s="561"/>
      <c r="L263" s="562"/>
      <c r="M263" s="561"/>
      <c r="N263" s="562"/>
      <c r="O263" s="561"/>
      <c r="P263" s="563"/>
    </row>
    <row r="264" spans="1:16" x14ac:dyDescent="0.25">
      <c r="A264" s="514" t="s">
        <v>93</v>
      </c>
      <c r="B264" s="515" t="s">
        <v>2304</v>
      </c>
      <c r="C264" s="1249" t="s">
        <v>2299</v>
      </c>
      <c r="D264" s="1249"/>
      <c r="E264" s="1249"/>
      <c r="F264" s="1249"/>
      <c r="G264" s="1249"/>
      <c r="H264" s="516" t="s">
        <v>1568</v>
      </c>
      <c r="I264" s="517">
        <v>2.8</v>
      </c>
      <c r="J264" s="518">
        <v>1</v>
      </c>
      <c r="K264" s="571">
        <v>2.8</v>
      </c>
      <c r="L264" s="593">
        <v>326.12</v>
      </c>
      <c r="M264" s="570">
        <v>1.1499999999999999</v>
      </c>
      <c r="N264" s="572">
        <v>375.04</v>
      </c>
      <c r="O264" s="517"/>
      <c r="P264" s="555">
        <v>1050.1099999999999</v>
      </c>
    </row>
    <row r="265" spans="1:16" x14ac:dyDescent="0.25">
      <c r="A265" s="556"/>
      <c r="B265" s="557"/>
      <c r="C265" s="1248" t="s">
        <v>1161</v>
      </c>
      <c r="D265" s="1248"/>
      <c r="E265" s="1248"/>
      <c r="F265" s="1248"/>
      <c r="G265" s="1248"/>
      <c r="H265" s="516"/>
      <c r="I265" s="517"/>
      <c r="J265" s="517"/>
      <c r="K265" s="517"/>
      <c r="L265" s="520"/>
      <c r="M265" s="517"/>
      <c r="N265" s="520"/>
      <c r="O265" s="517"/>
      <c r="P265" s="555">
        <v>1050.1099999999999</v>
      </c>
    </row>
    <row r="266" spans="1:16" x14ac:dyDescent="0.25">
      <c r="A266" s="558"/>
      <c r="B266" s="559"/>
      <c r="C266" s="559"/>
      <c r="D266" s="559"/>
      <c r="E266" s="559"/>
      <c r="F266" s="559"/>
      <c r="G266" s="559"/>
      <c r="H266" s="560"/>
      <c r="I266" s="561"/>
      <c r="J266" s="561"/>
      <c r="K266" s="561"/>
      <c r="L266" s="562"/>
      <c r="M266" s="561"/>
      <c r="N266" s="562"/>
      <c r="O266" s="561"/>
      <c r="P266" s="563"/>
    </row>
    <row r="267" spans="1:16" x14ac:dyDescent="0.25">
      <c r="A267" s="514" t="s">
        <v>96</v>
      </c>
      <c r="B267" s="515" t="s">
        <v>2305</v>
      </c>
      <c r="C267" s="1249" t="s">
        <v>2306</v>
      </c>
      <c r="D267" s="1249"/>
      <c r="E267" s="1249"/>
      <c r="F267" s="1249"/>
      <c r="G267" s="1249"/>
      <c r="H267" s="516" t="s">
        <v>2159</v>
      </c>
      <c r="I267" s="517">
        <v>24</v>
      </c>
      <c r="J267" s="518">
        <v>1</v>
      </c>
      <c r="K267" s="518">
        <v>24</v>
      </c>
      <c r="L267" s="593">
        <v>239.56</v>
      </c>
      <c r="M267" s="570">
        <v>1.41</v>
      </c>
      <c r="N267" s="572">
        <v>337.78</v>
      </c>
      <c r="O267" s="517"/>
      <c r="P267" s="555">
        <v>8106.72</v>
      </c>
    </row>
    <row r="268" spans="1:16" x14ac:dyDescent="0.25">
      <c r="A268" s="556"/>
      <c r="B268" s="557"/>
      <c r="C268" s="1248" t="s">
        <v>1161</v>
      </c>
      <c r="D268" s="1248"/>
      <c r="E268" s="1248"/>
      <c r="F268" s="1248"/>
      <c r="G268" s="1248"/>
      <c r="H268" s="516"/>
      <c r="I268" s="517"/>
      <c r="J268" s="517"/>
      <c r="K268" s="517"/>
      <c r="L268" s="520"/>
      <c r="M268" s="517"/>
      <c r="N268" s="520"/>
      <c r="O268" s="517"/>
      <c r="P268" s="555">
        <v>8106.72</v>
      </c>
    </row>
    <row r="269" spans="1:16" x14ac:dyDescent="0.25">
      <c r="A269" s="558"/>
      <c r="B269" s="559"/>
      <c r="C269" s="559"/>
      <c r="D269" s="559"/>
      <c r="E269" s="559"/>
      <c r="F269" s="559"/>
      <c r="G269" s="559"/>
      <c r="H269" s="560"/>
      <c r="I269" s="561"/>
      <c r="J269" s="561"/>
      <c r="K269" s="561"/>
      <c r="L269" s="562"/>
      <c r="M269" s="561"/>
      <c r="N269" s="562"/>
      <c r="O269" s="561"/>
      <c r="P269" s="563"/>
    </row>
    <row r="270" spans="1:16" x14ac:dyDescent="0.25">
      <c r="A270" s="1251" t="s">
        <v>2307</v>
      </c>
      <c r="B270" s="1252"/>
      <c r="C270" s="1252"/>
      <c r="D270" s="1252"/>
      <c r="E270" s="1252"/>
      <c r="F270" s="1252"/>
      <c r="G270" s="1252"/>
      <c r="H270" s="1252"/>
      <c r="I270" s="1252"/>
      <c r="J270" s="1252"/>
      <c r="K270" s="1252"/>
      <c r="L270" s="1252"/>
      <c r="M270" s="1252"/>
      <c r="N270" s="1252"/>
      <c r="O270" s="1252"/>
      <c r="P270" s="1253"/>
    </row>
    <row r="271" spans="1:16" x14ac:dyDescent="0.25">
      <c r="A271" s="514" t="s">
        <v>98</v>
      </c>
      <c r="B271" s="515" t="s">
        <v>2308</v>
      </c>
      <c r="C271" s="1249" t="s">
        <v>2309</v>
      </c>
      <c r="D271" s="1249"/>
      <c r="E271" s="1249"/>
      <c r="F271" s="1249"/>
      <c r="G271" s="1249"/>
      <c r="H271" s="516" t="s">
        <v>1554</v>
      </c>
      <c r="I271" s="517">
        <v>12.18</v>
      </c>
      <c r="J271" s="518">
        <v>1</v>
      </c>
      <c r="K271" s="570">
        <v>12.18</v>
      </c>
      <c r="L271" s="520"/>
      <c r="M271" s="517"/>
      <c r="N271" s="521"/>
      <c r="O271" s="517"/>
      <c r="P271" s="522"/>
    </row>
    <row r="272" spans="1:16" x14ac:dyDescent="0.25">
      <c r="A272" s="523"/>
      <c r="B272" s="524" t="s">
        <v>23</v>
      </c>
      <c r="C272" s="1247" t="s">
        <v>1203</v>
      </c>
      <c r="D272" s="1247"/>
      <c r="E272" s="1247"/>
      <c r="F272" s="1247"/>
      <c r="G272" s="1247"/>
      <c r="H272" s="525" t="s">
        <v>1148</v>
      </c>
      <c r="I272" s="526"/>
      <c r="J272" s="526"/>
      <c r="K272" s="527">
        <v>29.231999999999999</v>
      </c>
      <c r="L272" s="528"/>
      <c r="M272" s="526"/>
      <c r="N272" s="528"/>
      <c r="O272" s="526"/>
      <c r="P272" s="529">
        <v>9795.35</v>
      </c>
    </row>
    <row r="273" spans="1:16" x14ac:dyDescent="0.25">
      <c r="A273" s="530"/>
      <c r="B273" s="524" t="s">
        <v>2190</v>
      </c>
      <c r="C273" s="1247" t="s">
        <v>2191</v>
      </c>
      <c r="D273" s="1247"/>
      <c r="E273" s="1247"/>
      <c r="F273" s="1247"/>
      <c r="G273" s="1247"/>
      <c r="H273" s="525" t="s">
        <v>1148</v>
      </c>
      <c r="I273" s="531">
        <v>2.4</v>
      </c>
      <c r="J273" s="526"/>
      <c r="K273" s="527">
        <v>29.231999999999999</v>
      </c>
      <c r="L273" s="532"/>
      <c r="M273" s="533"/>
      <c r="N273" s="534">
        <v>335.09</v>
      </c>
      <c r="O273" s="526"/>
      <c r="P273" s="529">
        <v>9795.35</v>
      </c>
    </row>
    <row r="274" spans="1:16" x14ac:dyDescent="0.25">
      <c r="A274" s="523"/>
      <c r="B274" s="524" t="s">
        <v>28</v>
      </c>
      <c r="C274" s="1247" t="s">
        <v>132</v>
      </c>
      <c r="D274" s="1247"/>
      <c r="E274" s="1247"/>
      <c r="F274" s="1247"/>
      <c r="G274" s="1247"/>
      <c r="H274" s="525"/>
      <c r="I274" s="526"/>
      <c r="J274" s="526"/>
      <c r="K274" s="526"/>
      <c r="L274" s="528"/>
      <c r="M274" s="526"/>
      <c r="N274" s="528"/>
      <c r="O274" s="526"/>
      <c r="P274" s="529">
        <v>1366.37</v>
      </c>
    </row>
    <row r="275" spans="1:16" x14ac:dyDescent="0.25">
      <c r="A275" s="523"/>
      <c r="B275" s="524"/>
      <c r="C275" s="1247" t="s">
        <v>1147</v>
      </c>
      <c r="D275" s="1247"/>
      <c r="E275" s="1247"/>
      <c r="F275" s="1247"/>
      <c r="G275" s="1247"/>
      <c r="H275" s="525" t="s">
        <v>1148</v>
      </c>
      <c r="I275" s="526"/>
      <c r="J275" s="526"/>
      <c r="K275" s="535">
        <v>2.0706000000000002</v>
      </c>
      <c r="L275" s="528"/>
      <c r="M275" s="526"/>
      <c r="N275" s="528"/>
      <c r="O275" s="526"/>
      <c r="P275" s="573">
        <v>673.73</v>
      </c>
    </row>
    <row r="276" spans="1:16" x14ac:dyDescent="0.25">
      <c r="A276" s="530"/>
      <c r="B276" s="524" t="s">
        <v>1445</v>
      </c>
      <c r="C276" s="1247" t="s">
        <v>1446</v>
      </c>
      <c r="D276" s="1247"/>
      <c r="E276" s="1247"/>
      <c r="F276" s="1247"/>
      <c r="G276" s="1247"/>
      <c r="H276" s="525" t="s">
        <v>1151</v>
      </c>
      <c r="I276" s="536">
        <v>0.17</v>
      </c>
      <c r="J276" s="526"/>
      <c r="K276" s="535">
        <v>2.0706000000000002</v>
      </c>
      <c r="L276" s="538">
        <v>477.92</v>
      </c>
      <c r="M276" s="539">
        <v>1.24</v>
      </c>
      <c r="N276" s="534">
        <v>592.62</v>
      </c>
      <c r="O276" s="526"/>
      <c r="P276" s="529">
        <v>1227.08</v>
      </c>
    </row>
    <row r="277" spans="1:16" x14ac:dyDescent="0.25">
      <c r="A277" s="540"/>
      <c r="B277" s="524" t="s">
        <v>1208</v>
      </c>
      <c r="C277" s="1247" t="s">
        <v>1209</v>
      </c>
      <c r="D277" s="1247"/>
      <c r="E277" s="1247"/>
      <c r="F277" s="1247"/>
      <c r="G277" s="1247"/>
      <c r="H277" s="525" t="s">
        <v>1148</v>
      </c>
      <c r="I277" s="536">
        <v>0.17</v>
      </c>
      <c r="J277" s="526"/>
      <c r="K277" s="535">
        <v>2.0706000000000002</v>
      </c>
      <c r="L277" s="528"/>
      <c r="M277" s="526"/>
      <c r="N277" s="541">
        <v>325.38</v>
      </c>
      <c r="O277" s="526"/>
      <c r="P277" s="573">
        <v>673.73</v>
      </c>
    </row>
    <row r="278" spans="1:16" x14ac:dyDescent="0.25">
      <c r="A278" s="530"/>
      <c r="B278" s="524" t="s">
        <v>2037</v>
      </c>
      <c r="C278" s="1247" t="s">
        <v>2038</v>
      </c>
      <c r="D278" s="1247"/>
      <c r="E278" s="1247"/>
      <c r="F278" s="1247"/>
      <c r="G278" s="1247"/>
      <c r="H278" s="525" t="s">
        <v>1151</v>
      </c>
      <c r="I278" s="531">
        <v>0.4</v>
      </c>
      <c r="J278" s="526"/>
      <c r="K278" s="527">
        <v>4.8719999999999999</v>
      </c>
      <c r="L278" s="532"/>
      <c r="M278" s="533"/>
      <c r="N278" s="534">
        <v>28.59</v>
      </c>
      <c r="O278" s="526"/>
      <c r="P278" s="529">
        <v>139.29</v>
      </c>
    </row>
    <row r="279" spans="1:16" x14ac:dyDescent="0.25">
      <c r="A279" s="523"/>
      <c r="B279" s="524" t="s">
        <v>36</v>
      </c>
      <c r="C279" s="1247" t="s">
        <v>134</v>
      </c>
      <c r="D279" s="1247"/>
      <c r="E279" s="1247"/>
      <c r="F279" s="1247"/>
      <c r="G279" s="1247"/>
      <c r="H279" s="525"/>
      <c r="I279" s="526"/>
      <c r="J279" s="526"/>
      <c r="K279" s="526"/>
      <c r="L279" s="528"/>
      <c r="M279" s="526"/>
      <c r="N279" s="528"/>
      <c r="O279" s="526"/>
      <c r="P279" s="529">
        <v>5930.03</v>
      </c>
    </row>
    <row r="280" spans="1:16" x14ac:dyDescent="0.25">
      <c r="A280" s="530"/>
      <c r="B280" s="524" t="s">
        <v>1494</v>
      </c>
      <c r="C280" s="1247" t="s">
        <v>1495</v>
      </c>
      <c r="D280" s="1247"/>
      <c r="E280" s="1247"/>
      <c r="F280" s="1247"/>
      <c r="G280" s="1247"/>
      <c r="H280" s="525" t="s">
        <v>1496</v>
      </c>
      <c r="I280" s="535">
        <v>0.1384</v>
      </c>
      <c r="J280" s="526"/>
      <c r="K280" s="574">
        <v>1.6857120000000001</v>
      </c>
      <c r="L280" s="532"/>
      <c r="M280" s="533"/>
      <c r="N280" s="534">
        <v>6.1</v>
      </c>
      <c r="O280" s="526"/>
      <c r="P280" s="529">
        <v>10.28</v>
      </c>
    </row>
    <row r="281" spans="1:16" x14ac:dyDescent="0.25">
      <c r="A281" s="530"/>
      <c r="B281" s="524" t="s">
        <v>2039</v>
      </c>
      <c r="C281" s="1247" t="s">
        <v>2040</v>
      </c>
      <c r="D281" s="1247"/>
      <c r="E281" s="1247"/>
      <c r="F281" s="1247"/>
      <c r="G281" s="1247"/>
      <c r="H281" s="525" t="s">
        <v>1244</v>
      </c>
      <c r="I281" s="531">
        <v>0.1</v>
      </c>
      <c r="J281" s="526"/>
      <c r="K281" s="527">
        <v>1.218</v>
      </c>
      <c r="L281" s="538">
        <v>155.63</v>
      </c>
      <c r="M281" s="539">
        <v>1.05</v>
      </c>
      <c r="N281" s="534">
        <v>163.41</v>
      </c>
      <c r="O281" s="526"/>
      <c r="P281" s="529">
        <v>199.03</v>
      </c>
    </row>
    <row r="282" spans="1:16" x14ac:dyDescent="0.25">
      <c r="A282" s="530"/>
      <c r="B282" s="524" t="s">
        <v>2310</v>
      </c>
      <c r="C282" s="1247" t="s">
        <v>2311</v>
      </c>
      <c r="D282" s="1247"/>
      <c r="E282" s="1247"/>
      <c r="F282" s="1247"/>
      <c r="G282" s="1247"/>
      <c r="H282" s="525" t="s">
        <v>1164</v>
      </c>
      <c r="I282" s="527">
        <v>3.0000000000000001E-3</v>
      </c>
      <c r="J282" s="526"/>
      <c r="K282" s="537">
        <v>3.6540000000000003E-2</v>
      </c>
      <c r="L282" s="542">
        <v>115095.05</v>
      </c>
      <c r="M282" s="539">
        <v>1.23</v>
      </c>
      <c r="N282" s="534">
        <v>141566.91</v>
      </c>
      <c r="O282" s="526"/>
      <c r="P282" s="529">
        <v>5172.8500000000004</v>
      </c>
    </row>
    <row r="283" spans="1:16" x14ac:dyDescent="0.25">
      <c r="A283" s="530"/>
      <c r="B283" s="524" t="s">
        <v>2171</v>
      </c>
      <c r="C283" s="1247" t="s">
        <v>2172</v>
      </c>
      <c r="D283" s="1247"/>
      <c r="E283" s="1247"/>
      <c r="F283" s="1247"/>
      <c r="G283" s="1247"/>
      <c r="H283" s="525" t="s">
        <v>1575</v>
      </c>
      <c r="I283" s="531">
        <v>0.1</v>
      </c>
      <c r="J283" s="526"/>
      <c r="K283" s="527">
        <v>1.218</v>
      </c>
      <c r="L283" s="538">
        <v>377.99</v>
      </c>
      <c r="M283" s="539">
        <v>1.19</v>
      </c>
      <c r="N283" s="534">
        <v>449.81</v>
      </c>
      <c r="O283" s="526"/>
      <c r="P283" s="529">
        <v>547.87</v>
      </c>
    </row>
    <row r="284" spans="1:16" x14ac:dyDescent="0.25">
      <c r="A284" s="544" t="s">
        <v>1364</v>
      </c>
      <c r="B284" s="545" t="s">
        <v>2312</v>
      </c>
      <c r="C284" s="1250" t="s">
        <v>2313</v>
      </c>
      <c r="D284" s="1250"/>
      <c r="E284" s="1250"/>
      <c r="F284" s="1250"/>
      <c r="G284" s="1250"/>
      <c r="H284" s="546" t="s">
        <v>2314</v>
      </c>
      <c r="I284" s="547">
        <v>0</v>
      </c>
      <c r="J284" s="548"/>
      <c r="K284" s="547">
        <v>0</v>
      </c>
      <c r="L284" s="550"/>
      <c r="M284" s="548"/>
      <c r="N284" s="550"/>
      <c r="O284" s="548"/>
      <c r="P284" s="551"/>
    </row>
    <row r="285" spans="1:16" x14ac:dyDescent="0.25">
      <c r="A285" s="544" t="s">
        <v>1239</v>
      </c>
      <c r="B285" s="545" t="s">
        <v>2315</v>
      </c>
      <c r="C285" s="1250" t="s">
        <v>2316</v>
      </c>
      <c r="D285" s="1250"/>
      <c r="E285" s="1250"/>
      <c r="F285" s="1250"/>
      <c r="G285" s="1250"/>
      <c r="H285" s="546" t="s">
        <v>1554</v>
      </c>
      <c r="I285" s="547">
        <v>1</v>
      </c>
      <c r="J285" s="548"/>
      <c r="K285" s="589">
        <v>12.18</v>
      </c>
      <c r="L285" s="550"/>
      <c r="M285" s="548"/>
      <c r="N285" s="550"/>
      <c r="O285" s="548"/>
      <c r="P285" s="551"/>
    </row>
    <row r="286" spans="1:16" x14ac:dyDescent="0.25">
      <c r="A286" s="552"/>
      <c r="B286" s="553"/>
      <c r="C286" s="1248" t="s">
        <v>1154</v>
      </c>
      <c r="D286" s="1248"/>
      <c r="E286" s="1248"/>
      <c r="F286" s="1248"/>
      <c r="G286" s="1248"/>
      <c r="H286" s="516"/>
      <c r="I286" s="517"/>
      <c r="J286" s="517"/>
      <c r="K286" s="517"/>
      <c r="L286" s="520"/>
      <c r="M286" s="517"/>
      <c r="N286" s="554"/>
      <c r="O286" s="517"/>
      <c r="P286" s="555">
        <v>17765.48</v>
      </c>
    </row>
    <row r="287" spans="1:16" x14ac:dyDescent="0.25">
      <c r="A287" s="540"/>
      <c r="B287" s="524"/>
      <c r="C287" s="1247" t="s">
        <v>1155</v>
      </c>
      <c r="D287" s="1247"/>
      <c r="E287" s="1247"/>
      <c r="F287" s="1247"/>
      <c r="G287" s="1247"/>
      <c r="H287" s="525"/>
      <c r="I287" s="526"/>
      <c r="J287" s="526"/>
      <c r="K287" s="526"/>
      <c r="L287" s="528"/>
      <c r="M287" s="526"/>
      <c r="N287" s="528"/>
      <c r="O287" s="526"/>
      <c r="P287" s="529">
        <v>10469.08</v>
      </c>
    </row>
    <row r="288" spans="1:16" x14ac:dyDescent="0.25">
      <c r="A288" s="540"/>
      <c r="B288" s="524" t="s">
        <v>1516</v>
      </c>
      <c r="C288" s="1247" t="s">
        <v>1517</v>
      </c>
      <c r="D288" s="1247"/>
      <c r="E288" s="1247"/>
      <c r="F288" s="1247"/>
      <c r="G288" s="1247"/>
      <c r="H288" s="525" t="s">
        <v>1158</v>
      </c>
      <c r="I288" s="543">
        <v>93</v>
      </c>
      <c r="J288" s="526"/>
      <c r="K288" s="543">
        <v>93</v>
      </c>
      <c r="L288" s="528"/>
      <c r="M288" s="526"/>
      <c r="N288" s="528"/>
      <c r="O288" s="526"/>
      <c r="P288" s="529">
        <v>9736.24</v>
      </c>
    </row>
    <row r="289" spans="1:16" x14ac:dyDescent="0.25">
      <c r="A289" s="540"/>
      <c r="B289" s="524" t="s">
        <v>1518</v>
      </c>
      <c r="C289" s="1247" t="s">
        <v>1519</v>
      </c>
      <c r="D289" s="1247"/>
      <c r="E289" s="1247"/>
      <c r="F289" s="1247"/>
      <c r="G289" s="1247"/>
      <c r="H289" s="525" t="s">
        <v>1158</v>
      </c>
      <c r="I289" s="543">
        <v>62</v>
      </c>
      <c r="J289" s="526"/>
      <c r="K289" s="543">
        <v>62</v>
      </c>
      <c r="L289" s="528"/>
      <c r="M289" s="526"/>
      <c r="N289" s="528"/>
      <c r="O289" s="526"/>
      <c r="P289" s="529">
        <v>6490.83</v>
      </c>
    </row>
    <row r="290" spans="1:16" x14ac:dyDescent="0.25">
      <c r="A290" s="556"/>
      <c r="B290" s="557"/>
      <c r="C290" s="1248" t="s">
        <v>1161</v>
      </c>
      <c r="D290" s="1248"/>
      <c r="E290" s="1248"/>
      <c r="F290" s="1248"/>
      <c r="G290" s="1248"/>
      <c r="H290" s="516"/>
      <c r="I290" s="517"/>
      <c r="J290" s="517"/>
      <c r="K290" s="517"/>
      <c r="L290" s="520"/>
      <c r="M290" s="517"/>
      <c r="N290" s="554">
        <v>2790.85</v>
      </c>
      <c r="O290" s="517"/>
      <c r="P290" s="555">
        <v>33992.550000000003</v>
      </c>
    </row>
    <row r="291" spans="1:16" x14ac:dyDescent="0.25">
      <c r="A291" s="558"/>
      <c r="B291" s="559"/>
      <c r="C291" s="559"/>
      <c r="D291" s="559"/>
      <c r="E291" s="559"/>
      <c r="F291" s="559"/>
      <c r="G291" s="559"/>
      <c r="H291" s="560"/>
      <c r="I291" s="561"/>
      <c r="J291" s="561"/>
      <c r="K291" s="561"/>
      <c r="L291" s="562"/>
      <c r="M291" s="561"/>
      <c r="N291" s="562"/>
      <c r="O291" s="561"/>
      <c r="P291" s="563"/>
    </row>
    <row r="292" spans="1:16" x14ac:dyDescent="0.25">
      <c r="A292" s="514" t="s">
        <v>102</v>
      </c>
      <c r="B292" s="515" t="s">
        <v>2317</v>
      </c>
      <c r="C292" s="1249" t="s">
        <v>2318</v>
      </c>
      <c r="D292" s="1249"/>
      <c r="E292" s="1249"/>
      <c r="F292" s="1249"/>
      <c r="G292" s="1249"/>
      <c r="H292" s="516" t="s">
        <v>1554</v>
      </c>
      <c r="I292" s="517">
        <v>12.18</v>
      </c>
      <c r="J292" s="518">
        <v>1</v>
      </c>
      <c r="K292" s="570">
        <v>12.18</v>
      </c>
      <c r="L292" s="554">
        <v>8963.86</v>
      </c>
      <c r="M292" s="570">
        <v>1.1599999999999999</v>
      </c>
      <c r="N292" s="564">
        <v>10398.08</v>
      </c>
      <c r="O292" s="517"/>
      <c r="P292" s="555">
        <v>126648.61</v>
      </c>
    </row>
    <row r="293" spans="1:16" x14ac:dyDescent="0.25">
      <c r="A293" s="556"/>
      <c r="B293" s="557"/>
      <c r="C293" s="1248" t="s">
        <v>1161</v>
      </c>
      <c r="D293" s="1248"/>
      <c r="E293" s="1248"/>
      <c r="F293" s="1248"/>
      <c r="G293" s="1248"/>
      <c r="H293" s="516"/>
      <c r="I293" s="517"/>
      <c r="J293" s="517"/>
      <c r="K293" s="517"/>
      <c r="L293" s="520"/>
      <c r="M293" s="517"/>
      <c r="N293" s="520"/>
      <c r="O293" s="517"/>
      <c r="P293" s="555">
        <v>126648.61</v>
      </c>
    </row>
    <row r="294" spans="1:16" x14ac:dyDescent="0.25">
      <c r="A294" s="558"/>
      <c r="B294" s="559"/>
      <c r="C294" s="559"/>
      <c r="D294" s="559"/>
      <c r="E294" s="559"/>
      <c r="F294" s="559"/>
      <c r="G294" s="559"/>
      <c r="H294" s="560"/>
      <c r="I294" s="561"/>
      <c r="J294" s="561"/>
      <c r="K294" s="561"/>
      <c r="L294" s="562"/>
      <c r="M294" s="561"/>
      <c r="N294" s="562"/>
      <c r="O294" s="561"/>
      <c r="P294" s="563"/>
    </row>
    <row r="295" spans="1:16" x14ac:dyDescent="0.25">
      <c r="A295" s="514" t="s">
        <v>105</v>
      </c>
      <c r="B295" s="515" t="s">
        <v>2319</v>
      </c>
      <c r="C295" s="1249" t="s">
        <v>2320</v>
      </c>
      <c r="D295" s="1249"/>
      <c r="E295" s="1249"/>
      <c r="F295" s="1249"/>
      <c r="G295" s="1249"/>
      <c r="H295" s="516" t="s">
        <v>1232</v>
      </c>
      <c r="I295" s="517">
        <v>0.1134</v>
      </c>
      <c r="J295" s="518">
        <v>1</v>
      </c>
      <c r="K295" s="568">
        <v>0.1134</v>
      </c>
      <c r="L295" s="520"/>
      <c r="M295" s="517"/>
      <c r="N295" s="521"/>
      <c r="O295" s="517"/>
      <c r="P295" s="522"/>
    </row>
    <row r="296" spans="1:16" x14ac:dyDescent="0.25">
      <c r="A296" s="523"/>
      <c r="B296" s="524" t="s">
        <v>23</v>
      </c>
      <c r="C296" s="1247" t="s">
        <v>1203</v>
      </c>
      <c r="D296" s="1247"/>
      <c r="E296" s="1247"/>
      <c r="F296" s="1247"/>
      <c r="G296" s="1247"/>
      <c r="H296" s="525" t="s">
        <v>1148</v>
      </c>
      <c r="I296" s="526"/>
      <c r="J296" s="526"/>
      <c r="K296" s="574">
        <v>22.567734000000002</v>
      </c>
      <c r="L296" s="528"/>
      <c r="M296" s="526"/>
      <c r="N296" s="528"/>
      <c r="O296" s="526"/>
      <c r="P296" s="529">
        <v>6767.61</v>
      </c>
    </row>
    <row r="297" spans="1:16" x14ac:dyDescent="0.25">
      <c r="A297" s="530"/>
      <c r="B297" s="524" t="s">
        <v>2023</v>
      </c>
      <c r="C297" s="1247" t="s">
        <v>2024</v>
      </c>
      <c r="D297" s="1247"/>
      <c r="E297" s="1247"/>
      <c r="F297" s="1247"/>
      <c r="G297" s="1247"/>
      <c r="H297" s="525" t="s">
        <v>1148</v>
      </c>
      <c r="I297" s="536">
        <v>199.01</v>
      </c>
      <c r="J297" s="526"/>
      <c r="K297" s="574">
        <v>22.567734000000002</v>
      </c>
      <c r="L297" s="532"/>
      <c r="M297" s="533"/>
      <c r="N297" s="534">
        <v>299.88</v>
      </c>
      <c r="O297" s="526"/>
      <c r="P297" s="529">
        <v>6767.61</v>
      </c>
    </row>
    <row r="298" spans="1:16" x14ac:dyDescent="0.25">
      <c r="A298" s="523"/>
      <c r="B298" s="524" t="s">
        <v>28</v>
      </c>
      <c r="C298" s="1247" t="s">
        <v>132</v>
      </c>
      <c r="D298" s="1247"/>
      <c r="E298" s="1247"/>
      <c r="F298" s="1247"/>
      <c r="G298" s="1247"/>
      <c r="H298" s="525"/>
      <c r="I298" s="526"/>
      <c r="J298" s="526"/>
      <c r="K298" s="526"/>
      <c r="L298" s="528"/>
      <c r="M298" s="526"/>
      <c r="N298" s="528"/>
      <c r="O298" s="526"/>
      <c r="P298" s="573">
        <v>226.52</v>
      </c>
    </row>
    <row r="299" spans="1:16" x14ac:dyDescent="0.25">
      <c r="A299" s="523"/>
      <c r="B299" s="524"/>
      <c r="C299" s="1247" t="s">
        <v>1147</v>
      </c>
      <c r="D299" s="1247"/>
      <c r="E299" s="1247"/>
      <c r="F299" s="1247"/>
      <c r="G299" s="1247"/>
      <c r="H299" s="525" t="s">
        <v>1148</v>
      </c>
      <c r="I299" s="526"/>
      <c r="J299" s="526"/>
      <c r="K299" s="574">
        <v>0.49102200000000001</v>
      </c>
      <c r="L299" s="528"/>
      <c r="M299" s="526"/>
      <c r="N299" s="528"/>
      <c r="O299" s="526"/>
      <c r="P299" s="573">
        <v>155.44</v>
      </c>
    </row>
    <row r="300" spans="1:16" x14ac:dyDescent="0.25">
      <c r="A300" s="530"/>
      <c r="B300" s="524" t="s">
        <v>2194</v>
      </c>
      <c r="C300" s="1247" t="s">
        <v>2195</v>
      </c>
      <c r="D300" s="1247"/>
      <c r="E300" s="1247"/>
      <c r="F300" s="1247"/>
      <c r="G300" s="1247"/>
      <c r="H300" s="525" t="s">
        <v>1151</v>
      </c>
      <c r="I300" s="536">
        <v>1.05</v>
      </c>
      <c r="J300" s="526"/>
      <c r="K300" s="537">
        <v>0.11907</v>
      </c>
      <c r="L300" s="538">
        <v>37.32</v>
      </c>
      <c r="M300" s="539">
        <v>1.37</v>
      </c>
      <c r="N300" s="534">
        <v>51.13</v>
      </c>
      <c r="O300" s="526"/>
      <c r="P300" s="529">
        <v>6.09</v>
      </c>
    </row>
    <row r="301" spans="1:16" x14ac:dyDescent="0.25">
      <c r="A301" s="540"/>
      <c r="B301" s="524" t="s">
        <v>2137</v>
      </c>
      <c r="C301" s="1247" t="s">
        <v>2138</v>
      </c>
      <c r="D301" s="1247"/>
      <c r="E301" s="1247"/>
      <c r="F301" s="1247"/>
      <c r="G301" s="1247"/>
      <c r="H301" s="525" t="s">
        <v>1148</v>
      </c>
      <c r="I301" s="536">
        <v>1.05</v>
      </c>
      <c r="J301" s="526"/>
      <c r="K301" s="537">
        <v>0.11907</v>
      </c>
      <c r="L301" s="528"/>
      <c r="M301" s="526"/>
      <c r="N301" s="541">
        <v>288.95999999999998</v>
      </c>
      <c r="O301" s="526"/>
      <c r="P301" s="573">
        <v>34.409999999999997</v>
      </c>
    </row>
    <row r="302" spans="1:16" x14ac:dyDescent="0.25">
      <c r="A302" s="530"/>
      <c r="B302" s="524" t="s">
        <v>1445</v>
      </c>
      <c r="C302" s="1247" t="s">
        <v>1446</v>
      </c>
      <c r="D302" s="1247"/>
      <c r="E302" s="1247"/>
      <c r="F302" s="1247"/>
      <c r="G302" s="1247"/>
      <c r="H302" s="525" t="s">
        <v>1151</v>
      </c>
      <c r="I302" s="536">
        <v>3.28</v>
      </c>
      <c r="J302" s="526"/>
      <c r="K302" s="574">
        <v>0.371952</v>
      </c>
      <c r="L302" s="538">
        <v>477.92</v>
      </c>
      <c r="M302" s="539">
        <v>1.24</v>
      </c>
      <c r="N302" s="534">
        <v>592.62</v>
      </c>
      <c r="O302" s="526"/>
      <c r="P302" s="529">
        <v>220.43</v>
      </c>
    </row>
    <row r="303" spans="1:16" x14ac:dyDescent="0.25">
      <c r="A303" s="540"/>
      <c r="B303" s="524" t="s">
        <v>1208</v>
      </c>
      <c r="C303" s="1247" t="s">
        <v>1209</v>
      </c>
      <c r="D303" s="1247"/>
      <c r="E303" s="1247"/>
      <c r="F303" s="1247"/>
      <c r="G303" s="1247"/>
      <c r="H303" s="525" t="s">
        <v>1148</v>
      </c>
      <c r="I303" s="536">
        <v>3.28</v>
      </c>
      <c r="J303" s="526"/>
      <c r="K303" s="574">
        <v>0.371952</v>
      </c>
      <c r="L303" s="528"/>
      <c r="M303" s="526"/>
      <c r="N303" s="541">
        <v>325.38</v>
      </c>
      <c r="O303" s="526"/>
      <c r="P303" s="573">
        <v>121.03</v>
      </c>
    </row>
    <row r="304" spans="1:16" x14ac:dyDescent="0.25">
      <c r="A304" s="523"/>
      <c r="B304" s="524" t="s">
        <v>36</v>
      </c>
      <c r="C304" s="1247" t="s">
        <v>134</v>
      </c>
      <c r="D304" s="1247"/>
      <c r="E304" s="1247"/>
      <c r="F304" s="1247"/>
      <c r="G304" s="1247"/>
      <c r="H304" s="525"/>
      <c r="I304" s="526"/>
      <c r="J304" s="526"/>
      <c r="K304" s="526"/>
      <c r="L304" s="528"/>
      <c r="M304" s="526"/>
      <c r="N304" s="528"/>
      <c r="O304" s="526"/>
      <c r="P304" s="529">
        <v>7025.81</v>
      </c>
    </row>
    <row r="305" spans="1:16" x14ac:dyDescent="0.25">
      <c r="A305" s="530"/>
      <c r="B305" s="524" t="s">
        <v>1494</v>
      </c>
      <c r="C305" s="1247" t="s">
        <v>1495</v>
      </c>
      <c r="D305" s="1247"/>
      <c r="E305" s="1247"/>
      <c r="F305" s="1247"/>
      <c r="G305" s="1247"/>
      <c r="H305" s="525" t="s">
        <v>1496</v>
      </c>
      <c r="I305" s="536">
        <v>24.39</v>
      </c>
      <c r="J305" s="526"/>
      <c r="K305" s="574">
        <v>2.7658260000000001</v>
      </c>
      <c r="L305" s="532"/>
      <c r="M305" s="533"/>
      <c r="N305" s="534">
        <v>6.1</v>
      </c>
      <c r="O305" s="526"/>
      <c r="P305" s="529">
        <v>16.87</v>
      </c>
    </row>
    <row r="306" spans="1:16" x14ac:dyDescent="0.25">
      <c r="A306" s="530"/>
      <c r="B306" s="524" t="s">
        <v>2321</v>
      </c>
      <c r="C306" s="1247" t="s">
        <v>2322</v>
      </c>
      <c r="D306" s="1247"/>
      <c r="E306" s="1247"/>
      <c r="F306" s="1247"/>
      <c r="G306" s="1247"/>
      <c r="H306" s="525" t="s">
        <v>2159</v>
      </c>
      <c r="I306" s="543">
        <v>445</v>
      </c>
      <c r="J306" s="526"/>
      <c r="K306" s="527">
        <v>50.463000000000001</v>
      </c>
      <c r="L306" s="538">
        <v>24.39</v>
      </c>
      <c r="M306" s="539">
        <v>1.54</v>
      </c>
      <c r="N306" s="534">
        <v>37.56</v>
      </c>
      <c r="O306" s="526"/>
      <c r="P306" s="529">
        <v>1895.39</v>
      </c>
    </row>
    <row r="307" spans="1:16" x14ac:dyDescent="0.25">
      <c r="A307" s="530"/>
      <c r="B307" s="524" t="s">
        <v>2145</v>
      </c>
      <c r="C307" s="1247" t="s">
        <v>2146</v>
      </c>
      <c r="D307" s="1247"/>
      <c r="E307" s="1247"/>
      <c r="F307" s="1247"/>
      <c r="G307" s="1247"/>
      <c r="H307" s="525" t="s">
        <v>1505</v>
      </c>
      <c r="I307" s="531">
        <v>29.3</v>
      </c>
      <c r="J307" s="526"/>
      <c r="K307" s="537">
        <v>3.3226200000000001</v>
      </c>
      <c r="L307" s="538">
        <v>158.82</v>
      </c>
      <c r="M307" s="539">
        <v>1.54</v>
      </c>
      <c r="N307" s="534">
        <v>244.58</v>
      </c>
      <c r="O307" s="526"/>
      <c r="P307" s="529">
        <v>812.65</v>
      </c>
    </row>
    <row r="308" spans="1:16" x14ac:dyDescent="0.25">
      <c r="A308" s="530"/>
      <c r="B308" s="524" t="s">
        <v>2292</v>
      </c>
      <c r="C308" s="1247" t="s">
        <v>2293</v>
      </c>
      <c r="D308" s="1247"/>
      <c r="E308" s="1247"/>
      <c r="F308" s="1247"/>
      <c r="G308" s="1247"/>
      <c r="H308" s="525" t="s">
        <v>1575</v>
      </c>
      <c r="I308" s="536">
        <v>92.63</v>
      </c>
      <c r="J308" s="526"/>
      <c r="K308" s="574">
        <v>10.504242</v>
      </c>
      <c r="L308" s="538">
        <v>241.35</v>
      </c>
      <c r="M308" s="539">
        <v>1.19</v>
      </c>
      <c r="N308" s="534">
        <v>287.20999999999998</v>
      </c>
      <c r="O308" s="526"/>
      <c r="P308" s="529">
        <v>3016.92</v>
      </c>
    </row>
    <row r="309" spans="1:16" x14ac:dyDescent="0.25">
      <c r="A309" s="530"/>
      <c r="B309" s="524" t="s">
        <v>2323</v>
      </c>
      <c r="C309" s="1247" t="s">
        <v>2324</v>
      </c>
      <c r="D309" s="1247"/>
      <c r="E309" s="1247"/>
      <c r="F309" s="1247"/>
      <c r="G309" s="1247"/>
      <c r="H309" s="525" t="s">
        <v>1568</v>
      </c>
      <c r="I309" s="531">
        <v>65.2</v>
      </c>
      <c r="J309" s="526"/>
      <c r="K309" s="537">
        <v>7.3936799999999998</v>
      </c>
      <c r="L309" s="538">
        <v>92.73</v>
      </c>
      <c r="M309" s="539">
        <v>1.31</v>
      </c>
      <c r="N309" s="534">
        <v>121.48</v>
      </c>
      <c r="O309" s="526"/>
      <c r="P309" s="529">
        <v>898.18</v>
      </c>
    </row>
    <row r="310" spans="1:16" x14ac:dyDescent="0.25">
      <c r="A310" s="530"/>
      <c r="B310" s="524" t="s">
        <v>2294</v>
      </c>
      <c r="C310" s="1247" t="s">
        <v>2295</v>
      </c>
      <c r="D310" s="1247"/>
      <c r="E310" s="1247"/>
      <c r="F310" s="1247"/>
      <c r="G310" s="1247"/>
      <c r="H310" s="525" t="s">
        <v>1697</v>
      </c>
      <c r="I310" s="543">
        <v>8</v>
      </c>
      <c r="J310" s="526"/>
      <c r="K310" s="535">
        <v>0.90720000000000001</v>
      </c>
      <c r="L310" s="538">
        <v>369.8</v>
      </c>
      <c r="M310" s="539">
        <v>1.1499999999999999</v>
      </c>
      <c r="N310" s="534">
        <v>425.27</v>
      </c>
      <c r="O310" s="526"/>
      <c r="P310" s="529">
        <v>385.8</v>
      </c>
    </row>
    <row r="311" spans="1:16" x14ac:dyDescent="0.25">
      <c r="A311" s="544" t="s">
        <v>1239</v>
      </c>
      <c r="B311" s="545" t="s">
        <v>2325</v>
      </c>
      <c r="C311" s="1250" t="s">
        <v>2326</v>
      </c>
      <c r="D311" s="1250"/>
      <c r="E311" s="1250"/>
      <c r="F311" s="1250"/>
      <c r="G311" s="1250"/>
      <c r="H311" s="546" t="s">
        <v>1554</v>
      </c>
      <c r="I311" s="547">
        <v>100</v>
      </c>
      <c r="J311" s="548"/>
      <c r="K311" s="589">
        <v>11.34</v>
      </c>
      <c r="L311" s="550"/>
      <c r="M311" s="548"/>
      <c r="N311" s="550"/>
      <c r="O311" s="548"/>
      <c r="P311" s="551"/>
    </row>
    <row r="312" spans="1:16" x14ac:dyDescent="0.25">
      <c r="A312" s="552"/>
      <c r="B312" s="553"/>
      <c r="C312" s="1248" t="s">
        <v>1154</v>
      </c>
      <c r="D312" s="1248"/>
      <c r="E312" s="1248"/>
      <c r="F312" s="1248"/>
      <c r="G312" s="1248"/>
      <c r="H312" s="516"/>
      <c r="I312" s="517"/>
      <c r="J312" s="517"/>
      <c r="K312" s="517"/>
      <c r="L312" s="520"/>
      <c r="M312" s="517"/>
      <c r="N312" s="554"/>
      <c r="O312" s="517"/>
      <c r="P312" s="555">
        <v>14175.38</v>
      </c>
    </row>
    <row r="313" spans="1:16" x14ac:dyDescent="0.25">
      <c r="A313" s="540"/>
      <c r="B313" s="524"/>
      <c r="C313" s="1247" t="s">
        <v>1155</v>
      </c>
      <c r="D313" s="1247"/>
      <c r="E313" s="1247"/>
      <c r="F313" s="1247"/>
      <c r="G313" s="1247"/>
      <c r="H313" s="525"/>
      <c r="I313" s="526"/>
      <c r="J313" s="526"/>
      <c r="K313" s="526"/>
      <c r="L313" s="528"/>
      <c r="M313" s="526"/>
      <c r="N313" s="528"/>
      <c r="O313" s="526"/>
      <c r="P313" s="529">
        <v>6923.05</v>
      </c>
    </row>
    <row r="314" spans="1:16" x14ac:dyDescent="0.25">
      <c r="A314" s="540"/>
      <c r="B314" s="524" t="s">
        <v>2300</v>
      </c>
      <c r="C314" s="1247" t="s">
        <v>2301</v>
      </c>
      <c r="D314" s="1247"/>
      <c r="E314" s="1247"/>
      <c r="F314" s="1247"/>
      <c r="G314" s="1247"/>
      <c r="H314" s="525" t="s">
        <v>1158</v>
      </c>
      <c r="I314" s="543">
        <v>108</v>
      </c>
      <c r="J314" s="526"/>
      <c r="K314" s="543">
        <v>108</v>
      </c>
      <c r="L314" s="528"/>
      <c r="M314" s="526"/>
      <c r="N314" s="528"/>
      <c r="O314" s="526"/>
      <c r="P314" s="529">
        <v>7476.89</v>
      </c>
    </row>
    <row r="315" spans="1:16" x14ac:dyDescent="0.25">
      <c r="A315" s="540"/>
      <c r="B315" s="524" t="s">
        <v>2302</v>
      </c>
      <c r="C315" s="1247" t="s">
        <v>2303</v>
      </c>
      <c r="D315" s="1247"/>
      <c r="E315" s="1247"/>
      <c r="F315" s="1247"/>
      <c r="G315" s="1247"/>
      <c r="H315" s="525" t="s">
        <v>1158</v>
      </c>
      <c r="I315" s="543">
        <v>55</v>
      </c>
      <c r="J315" s="526"/>
      <c r="K315" s="543">
        <v>55</v>
      </c>
      <c r="L315" s="528"/>
      <c r="M315" s="526"/>
      <c r="N315" s="528"/>
      <c r="O315" s="526"/>
      <c r="P315" s="529">
        <v>3807.68</v>
      </c>
    </row>
    <row r="316" spans="1:16" x14ac:dyDescent="0.25">
      <c r="A316" s="556"/>
      <c r="B316" s="557"/>
      <c r="C316" s="1248" t="s">
        <v>1161</v>
      </c>
      <c r="D316" s="1248"/>
      <c r="E316" s="1248"/>
      <c r="F316" s="1248"/>
      <c r="G316" s="1248"/>
      <c r="H316" s="516"/>
      <c r="I316" s="517"/>
      <c r="J316" s="517"/>
      <c r="K316" s="517"/>
      <c r="L316" s="520"/>
      <c r="M316" s="517"/>
      <c r="N316" s="554">
        <v>224514.55</v>
      </c>
      <c r="O316" s="517"/>
      <c r="P316" s="555">
        <v>25459.95</v>
      </c>
    </row>
    <row r="317" spans="1:16" x14ac:dyDescent="0.25">
      <c r="A317" s="558"/>
      <c r="B317" s="559"/>
      <c r="C317" s="559"/>
      <c r="D317" s="559"/>
      <c r="E317" s="559"/>
      <c r="F317" s="559"/>
      <c r="G317" s="559"/>
      <c r="H317" s="560"/>
      <c r="I317" s="561"/>
      <c r="J317" s="561"/>
      <c r="K317" s="561"/>
      <c r="L317" s="562"/>
      <c r="M317" s="561"/>
      <c r="N317" s="562"/>
      <c r="O317" s="561"/>
      <c r="P317" s="563"/>
    </row>
    <row r="318" spans="1:16" x14ac:dyDescent="0.25">
      <c r="A318" s="514" t="s">
        <v>111</v>
      </c>
      <c r="B318" s="515" t="s">
        <v>2327</v>
      </c>
      <c r="C318" s="1249" t="s">
        <v>2328</v>
      </c>
      <c r="D318" s="1249"/>
      <c r="E318" s="1249"/>
      <c r="F318" s="1249"/>
      <c r="G318" s="1249"/>
      <c r="H318" s="516" t="s">
        <v>1554</v>
      </c>
      <c r="I318" s="517">
        <v>11.34</v>
      </c>
      <c r="J318" s="518">
        <v>1</v>
      </c>
      <c r="K318" s="570">
        <v>11.34</v>
      </c>
      <c r="L318" s="554">
        <v>9082.57</v>
      </c>
      <c r="M318" s="570">
        <v>1.06</v>
      </c>
      <c r="N318" s="564">
        <v>9627.52</v>
      </c>
      <c r="O318" s="517"/>
      <c r="P318" s="555">
        <v>109176.08</v>
      </c>
    </row>
    <row r="319" spans="1:16" x14ac:dyDescent="0.25">
      <c r="A319" s="556"/>
      <c r="B319" s="557"/>
      <c r="C319" s="1248" t="s">
        <v>1161</v>
      </c>
      <c r="D319" s="1248"/>
      <c r="E319" s="1248"/>
      <c r="F319" s="1248"/>
      <c r="G319" s="1248"/>
      <c r="H319" s="516"/>
      <c r="I319" s="517"/>
      <c r="J319" s="517"/>
      <c r="K319" s="517"/>
      <c r="L319" s="520"/>
      <c r="M319" s="517"/>
      <c r="N319" s="520"/>
      <c r="O319" s="517"/>
      <c r="P319" s="555">
        <v>109176.08</v>
      </c>
    </row>
    <row r="320" spans="1:16" x14ac:dyDescent="0.25">
      <c r="A320" s="558"/>
      <c r="B320" s="559"/>
      <c r="C320" s="559"/>
      <c r="D320" s="559"/>
      <c r="E320" s="559"/>
      <c r="F320" s="559"/>
      <c r="G320" s="559"/>
      <c r="H320" s="560"/>
      <c r="I320" s="561"/>
      <c r="J320" s="561"/>
      <c r="K320" s="561"/>
      <c r="L320" s="562"/>
      <c r="M320" s="561"/>
      <c r="N320" s="562"/>
      <c r="O320" s="561"/>
      <c r="P320" s="563"/>
    </row>
    <row r="321" spans="1:16" x14ac:dyDescent="0.25">
      <c r="A321" s="514" t="s">
        <v>121</v>
      </c>
      <c r="B321" s="515" t="s">
        <v>2319</v>
      </c>
      <c r="C321" s="1249" t="s">
        <v>2320</v>
      </c>
      <c r="D321" s="1249"/>
      <c r="E321" s="1249"/>
      <c r="F321" s="1249"/>
      <c r="G321" s="1249"/>
      <c r="H321" s="516" t="s">
        <v>1232</v>
      </c>
      <c r="I321" s="517">
        <v>3.3599999999999998E-2</v>
      </c>
      <c r="J321" s="518">
        <v>1</v>
      </c>
      <c r="K321" s="568">
        <v>3.3599999999999998E-2</v>
      </c>
      <c r="L321" s="520"/>
      <c r="M321" s="517"/>
      <c r="N321" s="521"/>
      <c r="O321" s="517"/>
      <c r="P321" s="522"/>
    </row>
    <row r="322" spans="1:16" x14ac:dyDescent="0.25">
      <c r="A322" s="523"/>
      <c r="B322" s="524" t="s">
        <v>23</v>
      </c>
      <c r="C322" s="1247" t="s">
        <v>1203</v>
      </c>
      <c r="D322" s="1247"/>
      <c r="E322" s="1247"/>
      <c r="F322" s="1247"/>
      <c r="G322" s="1247"/>
      <c r="H322" s="525" t="s">
        <v>1148</v>
      </c>
      <c r="I322" s="526"/>
      <c r="J322" s="526"/>
      <c r="K322" s="574">
        <v>6.6867359999999998</v>
      </c>
      <c r="L322" s="528"/>
      <c r="M322" s="526"/>
      <c r="N322" s="528"/>
      <c r="O322" s="526"/>
      <c r="P322" s="529">
        <v>2005.22</v>
      </c>
    </row>
    <row r="323" spans="1:16" x14ac:dyDescent="0.25">
      <c r="A323" s="530"/>
      <c r="B323" s="524" t="s">
        <v>2023</v>
      </c>
      <c r="C323" s="1247" t="s">
        <v>2024</v>
      </c>
      <c r="D323" s="1247"/>
      <c r="E323" s="1247"/>
      <c r="F323" s="1247"/>
      <c r="G323" s="1247"/>
      <c r="H323" s="525" t="s">
        <v>1148</v>
      </c>
      <c r="I323" s="536">
        <v>199.01</v>
      </c>
      <c r="J323" s="526"/>
      <c r="K323" s="574">
        <v>6.6867359999999998</v>
      </c>
      <c r="L323" s="532"/>
      <c r="M323" s="533"/>
      <c r="N323" s="534">
        <v>299.88</v>
      </c>
      <c r="O323" s="526"/>
      <c r="P323" s="529">
        <v>2005.22</v>
      </c>
    </row>
    <row r="324" spans="1:16" x14ac:dyDescent="0.25">
      <c r="A324" s="523"/>
      <c r="B324" s="524" t="s">
        <v>28</v>
      </c>
      <c r="C324" s="1247" t="s">
        <v>132</v>
      </c>
      <c r="D324" s="1247"/>
      <c r="E324" s="1247"/>
      <c r="F324" s="1247"/>
      <c r="G324" s="1247"/>
      <c r="H324" s="525"/>
      <c r="I324" s="526"/>
      <c r="J324" s="526"/>
      <c r="K324" s="526"/>
      <c r="L324" s="528"/>
      <c r="M324" s="526"/>
      <c r="N324" s="528"/>
      <c r="O324" s="526"/>
      <c r="P324" s="573">
        <v>67.11</v>
      </c>
    </row>
    <row r="325" spans="1:16" x14ac:dyDescent="0.25">
      <c r="A325" s="523"/>
      <c r="B325" s="524"/>
      <c r="C325" s="1247" t="s">
        <v>1147</v>
      </c>
      <c r="D325" s="1247"/>
      <c r="E325" s="1247"/>
      <c r="F325" s="1247"/>
      <c r="G325" s="1247"/>
      <c r="H325" s="525" t="s">
        <v>1148</v>
      </c>
      <c r="I325" s="526"/>
      <c r="J325" s="526"/>
      <c r="K325" s="574">
        <v>0.14548800000000001</v>
      </c>
      <c r="L325" s="528"/>
      <c r="M325" s="526"/>
      <c r="N325" s="528"/>
      <c r="O325" s="526"/>
      <c r="P325" s="573">
        <v>46.05</v>
      </c>
    </row>
    <row r="326" spans="1:16" x14ac:dyDescent="0.25">
      <c r="A326" s="530"/>
      <c r="B326" s="524" t="s">
        <v>2194</v>
      </c>
      <c r="C326" s="1247" t="s">
        <v>2195</v>
      </c>
      <c r="D326" s="1247"/>
      <c r="E326" s="1247"/>
      <c r="F326" s="1247"/>
      <c r="G326" s="1247"/>
      <c r="H326" s="525" t="s">
        <v>1151</v>
      </c>
      <c r="I326" s="536">
        <v>1.05</v>
      </c>
      <c r="J326" s="526"/>
      <c r="K326" s="537">
        <v>3.5279999999999999E-2</v>
      </c>
      <c r="L326" s="538">
        <v>37.32</v>
      </c>
      <c r="M326" s="539">
        <v>1.37</v>
      </c>
      <c r="N326" s="534">
        <v>51.13</v>
      </c>
      <c r="O326" s="526"/>
      <c r="P326" s="529">
        <v>1.8</v>
      </c>
    </row>
    <row r="327" spans="1:16" x14ac:dyDescent="0.25">
      <c r="A327" s="540"/>
      <c r="B327" s="524" t="s">
        <v>2137</v>
      </c>
      <c r="C327" s="1247" t="s">
        <v>2138</v>
      </c>
      <c r="D327" s="1247"/>
      <c r="E327" s="1247"/>
      <c r="F327" s="1247"/>
      <c r="G327" s="1247"/>
      <c r="H327" s="525" t="s">
        <v>1148</v>
      </c>
      <c r="I327" s="536">
        <v>1.05</v>
      </c>
      <c r="J327" s="526"/>
      <c r="K327" s="537">
        <v>3.5279999999999999E-2</v>
      </c>
      <c r="L327" s="528"/>
      <c r="M327" s="526"/>
      <c r="N327" s="541">
        <v>288.95999999999998</v>
      </c>
      <c r="O327" s="526"/>
      <c r="P327" s="573">
        <v>10.19</v>
      </c>
    </row>
    <row r="328" spans="1:16" x14ac:dyDescent="0.25">
      <c r="A328" s="530"/>
      <c r="B328" s="524" t="s">
        <v>1445</v>
      </c>
      <c r="C328" s="1247" t="s">
        <v>1446</v>
      </c>
      <c r="D328" s="1247"/>
      <c r="E328" s="1247"/>
      <c r="F328" s="1247"/>
      <c r="G328" s="1247"/>
      <c r="H328" s="525" t="s">
        <v>1151</v>
      </c>
      <c r="I328" s="536">
        <v>3.28</v>
      </c>
      <c r="J328" s="526"/>
      <c r="K328" s="574">
        <v>0.110208</v>
      </c>
      <c r="L328" s="538">
        <v>477.92</v>
      </c>
      <c r="M328" s="539">
        <v>1.24</v>
      </c>
      <c r="N328" s="534">
        <v>592.62</v>
      </c>
      <c r="O328" s="526"/>
      <c r="P328" s="529">
        <v>65.31</v>
      </c>
    </row>
    <row r="329" spans="1:16" x14ac:dyDescent="0.25">
      <c r="A329" s="540"/>
      <c r="B329" s="524" t="s">
        <v>1208</v>
      </c>
      <c r="C329" s="1247" t="s">
        <v>1209</v>
      </c>
      <c r="D329" s="1247"/>
      <c r="E329" s="1247"/>
      <c r="F329" s="1247"/>
      <c r="G329" s="1247"/>
      <c r="H329" s="525" t="s">
        <v>1148</v>
      </c>
      <c r="I329" s="536">
        <v>3.28</v>
      </c>
      <c r="J329" s="526"/>
      <c r="K329" s="574">
        <v>0.110208</v>
      </c>
      <c r="L329" s="528"/>
      <c r="M329" s="526"/>
      <c r="N329" s="541">
        <v>325.38</v>
      </c>
      <c r="O329" s="526"/>
      <c r="P329" s="573">
        <v>35.86</v>
      </c>
    </row>
    <row r="330" spans="1:16" x14ac:dyDescent="0.25">
      <c r="A330" s="523"/>
      <c r="B330" s="524" t="s">
        <v>36</v>
      </c>
      <c r="C330" s="1247" t="s">
        <v>134</v>
      </c>
      <c r="D330" s="1247"/>
      <c r="E330" s="1247"/>
      <c r="F330" s="1247"/>
      <c r="G330" s="1247"/>
      <c r="H330" s="525"/>
      <c r="I330" s="526"/>
      <c r="J330" s="526"/>
      <c r="K330" s="526"/>
      <c r="L330" s="528"/>
      <c r="M330" s="526"/>
      <c r="N330" s="528"/>
      <c r="O330" s="526"/>
      <c r="P330" s="529">
        <v>2081.7199999999998</v>
      </c>
    </row>
    <row r="331" spans="1:16" x14ac:dyDescent="0.25">
      <c r="A331" s="530"/>
      <c r="B331" s="524" t="s">
        <v>1494</v>
      </c>
      <c r="C331" s="1247" t="s">
        <v>1495</v>
      </c>
      <c r="D331" s="1247"/>
      <c r="E331" s="1247"/>
      <c r="F331" s="1247"/>
      <c r="G331" s="1247"/>
      <c r="H331" s="525" t="s">
        <v>1496</v>
      </c>
      <c r="I331" s="536">
        <v>24.39</v>
      </c>
      <c r="J331" s="526"/>
      <c r="K331" s="574">
        <v>0.81950400000000001</v>
      </c>
      <c r="L331" s="532"/>
      <c r="M331" s="533"/>
      <c r="N331" s="534">
        <v>6.1</v>
      </c>
      <c r="O331" s="526"/>
      <c r="P331" s="529">
        <v>5</v>
      </c>
    </row>
    <row r="332" spans="1:16" x14ac:dyDescent="0.25">
      <c r="A332" s="530"/>
      <c r="B332" s="524" t="s">
        <v>2321</v>
      </c>
      <c r="C332" s="1247" t="s">
        <v>2322</v>
      </c>
      <c r="D332" s="1247"/>
      <c r="E332" s="1247"/>
      <c r="F332" s="1247"/>
      <c r="G332" s="1247"/>
      <c r="H332" s="525" t="s">
        <v>2159</v>
      </c>
      <c r="I332" s="543">
        <v>445</v>
      </c>
      <c r="J332" s="526"/>
      <c r="K332" s="527">
        <v>14.952</v>
      </c>
      <c r="L332" s="538">
        <v>24.39</v>
      </c>
      <c r="M332" s="539">
        <v>1.54</v>
      </c>
      <c r="N332" s="534">
        <v>37.56</v>
      </c>
      <c r="O332" s="526"/>
      <c r="P332" s="529">
        <v>561.6</v>
      </c>
    </row>
    <row r="333" spans="1:16" x14ac:dyDescent="0.25">
      <c r="A333" s="530"/>
      <c r="B333" s="524" t="s">
        <v>2145</v>
      </c>
      <c r="C333" s="1247" t="s">
        <v>2146</v>
      </c>
      <c r="D333" s="1247"/>
      <c r="E333" s="1247"/>
      <c r="F333" s="1247"/>
      <c r="G333" s="1247"/>
      <c r="H333" s="525" t="s">
        <v>1505</v>
      </c>
      <c r="I333" s="531">
        <v>29.3</v>
      </c>
      <c r="J333" s="526"/>
      <c r="K333" s="537">
        <v>0.98448000000000002</v>
      </c>
      <c r="L333" s="538">
        <v>158.82</v>
      </c>
      <c r="M333" s="539">
        <v>1.54</v>
      </c>
      <c r="N333" s="534">
        <v>244.58</v>
      </c>
      <c r="O333" s="526"/>
      <c r="P333" s="529">
        <v>240.78</v>
      </c>
    </row>
    <row r="334" spans="1:16" x14ac:dyDescent="0.25">
      <c r="A334" s="530"/>
      <c r="B334" s="524" t="s">
        <v>2292</v>
      </c>
      <c r="C334" s="1247" t="s">
        <v>2293</v>
      </c>
      <c r="D334" s="1247"/>
      <c r="E334" s="1247"/>
      <c r="F334" s="1247"/>
      <c r="G334" s="1247"/>
      <c r="H334" s="525" t="s">
        <v>1575</v>
      </c>
      <c r="I334" s="536">
        <v>92.63</v>
      </c>
      <c r="J334" s="526"/>
      <c r="K334" s="574">
        <v>3.112368</v>
      </c>
      <c r="L334" s="538">
        <v>241.35</v>
      </c>
      <c r="M334" s="539">
        <v>1.19</v>
      </c>
      <c r="N334" s="534">
        <v>287.20999999999998</v>
      </c>
      <c r="O334" s="526"/>
      <c r="P334" s="529">
        <v>893.9</v>
      </c>
    </row>
    <row r="335" spans="1:16" x14ac:dyDescent="0.25">
      <c r="A335" s="530"/>
      <c r="B335" s="524" t="s">
        <v>2323</v>
      </c>
      <c r="C335" s="1247" t="s">
        <v>2324</v>
      </c>
      <c r="D335" s="1247"/>
      <c r="E335" s="1247"/>
      <c r="F335" s="1247"/>
      <c r="G335" s="1247"/>
      <c r="H335" s="525" t="s">
        <v>1568</v>
      </c>
      <c r="I335" s="531">
        <v>65.2</v>
      </c>
      <c r="J335" s="526"/>
      <c r="K335" s="537">
        <v>2.1907199999999998</v>
      </c>
      <c r="L335" s="538">
        <v>92.73</v>
      </c>
      <c r="M335" s="539">
        <v>1.31</v>
      </c>
      <c r="N335" s="534">
        <v>121.48</v>
      </c>
      <c r="O335" s="526"/>
      <c r="P335" s="529">
        <v>266.13</v>
      </c>
    </row>
    <row r="336" spans="1:16" x14ac:dyDescent="0.25">
      <c r="A336" s="530"/>
      <c r="B336" s="524" t="s">
        <v>2294</v>
      </c>
      <c r="C336" s="1247" t="s">
        <v>2295</v>
      </c>
      <c r="D336" s="1247"/>
      <c r="E336" s="1247"/>
      <c r="F336" s="1247"/>
      <c r="G336" s="1247"/>
      <c r="H336" s="525" t="s">
        <v>1697</v>
      </c>
      <c r="I336" s="543">
        <v>8</v>
      </c>
      <c r="J336" s="526"/>
      <c r="K336" s="535">
        <v>0.26879999999999998</v>
      </c>
      <c r="L336" s="538">
        <v>369.8</v>
      </c>
      <c r="M336" s="539">
        <v>1.1499999999999999</v>
      </c>
      <c r="N336" s="534">
        <v>425.27</v>
      </c>
      <c r="O336" s="526"/>
      <c r="P336" s="529">
        <v>114.31</v>
      </c>
    </row>
    <row r="337" spans="1:16" x14ac:dyDescent="0.25">
      <c r="A337" s="544" t="s">
        <v>1239</v>
      </c>
      <c r="B337" s="545" t="s">
        <v>2325</v>
      </c>
      <c r="C337" s="1250" t="s">
        <v>2326</v>
      </c>
      <c r="D337" s="1250"/>
      <c r="E337" s="1250"/>
      <c r="F337" s="1250"/>
      <c r="G337" s="1250"/>
      <c r="H337" s="546" t="s">
        <v>1554</v>
      </c>
      <c r="I337" s="547">
        <v>100</v>
      </c>
      <c r="J337" s="548"/>
      <c r="K337" s="589">
        <v>3.36</v>
      </c>
      <c r="L337" s="550"/>
      <c r="M337" s="548"/>
      <c r="N337" s="550"/>
      <c r="O337" s="548"/>
      <c r="P337" s="551"/>
    </row>
    <row r="338" spans="1:16" x14ac:dyDescent="0.25">
      <c r="A338" s="552"/>
      <c r="B338" s="553"/>
      <c r="C338" s="1248" t="s">
        <v>1154</v>
      </c>
      <c r="D338" s="1248"/>
      <c r="E338" s="1248"/>
      <c r="F338" s="1248"/>
      <c r="G338" s="1248"/>
      <c r="H338" s="516"/>
      <c r="I338" s="517"/>
      <c r="J338" s="517"/>
      <c r="K338" s="517"/>
      <c r="L338" s="520"/>
      <c r="M338" s="517"/>
      <c r="N338" s="554"/>
      <c r="O338" s="517"/>
      <c r="P338" s="555">
        <v>4200.1000000000004</v>
      </c>
    </row>
    <row r="339" spans="1:16" x14ac:dyDescent="0.25">
      <c r="A339" s="540"/>
      <c r="B339" s="524"/>
      <c r="C339" s="1247" t="s">
        <v>1155</v>
      </c>
      <c r="D339" s="1247"/>
      <c r="E339" s="1247"/>
      <c r="F339" s="1247"/>
      <c r="G339" s="1247"/>
      <c r="H339" s="525"/>
      <c r="I339" s="526"/>
      <c r="J339" s="526"/>
      <c r="K339" s="526"/>
      <c r="L339" s="528"/>
      <c r="M339" s="526"/>
      <c r="N339" s="528"/>
      <c r="O339" s="526"/>
      <c r="P339" s="529">
        <v>2051.27</v>
      </c>
    </row>
    <row r="340" spans="1:16" x14ac:dyDescent="0.25">
      <c r="A340" s="540"/>
      <c r="B340" s="524" t="s">
        <v>2300</v>
      </c>
      <c r="C340" s="1247" t="s">
        <v>2301</v>
      </c>
      <c r="D340" s="1247"/>
      <c r="E340" s="1247"/>
      <c r="F340" s="1247"/>
      <c r="G340" s="1247"/>
      <c r="H340" s="525" t="s">
        <v>1158</v>
      </c>
      <c r="I340" s="543">
        <v>108</v>
      </c>
      <c r="J340" s="526"/>
      <c r="K340" s="543">
        <v>108</v>
      </c>
      <c r="L340" s="528"/>
      <c r="M340" s="526"/>
      <c r="N340" s="528"/>
      <c r="O340" s="526"/>
      <c r="P340" s="529">
        <v>2215.37</v>
      </c>
    </row>
    <row r="341" spans="1:16" x14ac:dyDescent="0.25">
      <c r="A341" s="540"/>
      <c r="B341" s="524" t="s">
        <v>2302</v>
      </c>
      <c r="C341" s="1247" t="s">
        <v>2303</v>
      </c>
      <c r="D341" s="1247"/>
      <c r="E341" s="1247"/>
      <c r="F341" s="1247"/>
      <c r="G341" s="1247"/>
      <c r="H341" s="525" t="s">
        <v>1158</v>
      </c>
      <c r="I341" s="543">
        <v>55</v>
      </c>
      <c r="J341" s="526"/>
      <c r="K341" s="543">
        <v>55</v>
      </c>
      <c r="L341" s="528"/>
      <c r="M341" s="526"/>
      <c r="N341" s="528"/>
      <c r="O341" s="526"/>
      <c r="P341" s="529">
        <v>1128.2</v>
      </c>
    </row>
    <row r="342" spans="1:16" x14ac:dyDescent="0.25">
      <c r="A342" s="556"/>
      <c r="B342" s="557"/>
      <c r="C342" s="1248" t="s">
        <v>1161</v>
      </c>
      <c r="D342" s="1248"/>
      <c r="E342" s="1248"/>
      <c r="F342" s="1248"/>
      <c r="G342" s="1248"/>
      <c r="H342" s="516"/>
      <c r="I342" s="517"/>
      <c r="J342" s="517"/>
      <c r="K342" s="517"/>
      <c r="L342" s="520"/>
      <c r="M342" s="517"/>
      <c r="N342" s="554">
        <v>224513.99</v>
      </c>
      <c r="O342" s="517"/>
      <c r="P342" s="555">
        <v>7543.67</v>
      </c>
    </row>
    <row r="343" spans="1:16" x14ac:dyDescent="0.25">
      <c r="A343" s="558"/>
      <c r="B343" s="559"/>
      <c r="C343" s="559"/>
      <c r="D343" s="559"/>
      <c r="E343" s="559"/>
      <c r="F343" s="559"/>
      <c r="G343" s="559"/>
      <c r="H343" s="560"/>
      <c r="I343" s="561"/>
      <c r="J343" s="561"/>
      <c r="K343" s="561"/>
      <c r="L343" s="562"/>
      <c r="M343" s="561"/>
      <c r="N343" s="562"/>
      <c r="O343" s="561"/>
      <c r="P343" s="563"/>
    </row>
    <row r="344" spans="1:16" ht="22.5" x14ac:dyDescent="0.25">
      <c r="A344" s="514" t="s">
        <v>558</v>
      </c>
      <c r="B344" s="515" t="s">
        <v>2329</v>
      </c>
      <c r="C344" s="1249" t="s">
        <v>2330</v>
      </c>
      <c r="D344" s="1249"/>
      <c r="E344" s="1249"/>
      <c r="F344" s="1249"/>
      <c r="G344" s="1249"/>
      <c r="H344" s="516" t="s">
        <v>1575</v>
      </c>
      <c r="I344" s="517">
        <v>2</v>
      </c>
      <c r="J344" s="518">
        <v>1</v>
      </c>
      <c r="K344" s="518">
        <v>2</v>
      </c>
      <c r="L344" s="520"/>
      <c r="M344" s="517"/>
      <c r="N344" s="564">
        <v>14018.2</v>
      </c>
      <c r="O344" s="517"/>
      <c r="P344" s="555">
        <v>28036.400000000001</v>
      </c>
    </row>
    <row r="345" spans="1:16" x14ac:dyDescent="0.25">
      <c r="A345" s="556"/>
      <c r="B345" s="557"/>
      <c r="C345" s="1248" t="s">
        <v>1161</v>
      </c>
      <c r="D345" s="1248"/>
      <c r="E345" s="1248"/>
      <c r="F345" s="1248"/>
      <c r="G345" s="1248"/>
      <c r="H345" s="516"/>
      <c r="I345" s="517"/>
      <c r="J345" s="517"/>
      <c r="K345" s="517"/>
      <c r="L345" s="520"/>
      <c r="M345" s="517"/>
      <c r="N345" s="520"/>
      <c r="O345" s="517"/>
      <c r="P345" s="555">
        <v>28036.400000000001</v>
      </c>
    </row>
    <row r="346" spans="1:16" x14ac:dyDescent="0.25">
      <c r="A346" s="558"/>
      <c r="B346" s="559"/>
      <c r="C346" s="559"/>
      <c r="D346" s="559"/>
      <c r="E346" s="559"/>
      <c r="F346" s="559"/>
      <c r="G346" s="559"/>
      <c r="H346" s="560"/>
      <c r="I346" s="561"/>
      <c r="J346" s="561"/>
      <c r="K346" s="561"/>
      <c r="L346" s="562"/>
      <c r="M346" s="561"/>
      <c r="N346" s="562"/>
      <c r="O346" s="561"/>
      <c r="P346" s="563"/>
    </row>
    <row r="347" spans="1:16" x14ac:dyDescent="0.25">
      <c r="A347" s="514" t="s">
        <v>576</v>
      </c>
      <c r="B347" s="515" t="s">
        <v>2331</v>
      </c>
      <c r="C347" s="1249" t="s">
        <v>2332</v>
      </c>
      <c r="D347" s="1249"/>
      <c r="E347" s="1249"/>
      <c r="F347" s="1249"/>
      <c r="G347" s="1249"/>
      <c r="H347" s="516" t="s">
        <v>1232</v>
      </c>
      <c r="I347" s="517">
        <v>7.5600000000000001E-2</v>
      </c>
      <c r="J347" s="518">
        <v>1</v>
      </c>
      <c r="K347" s="568">
        <v>7.5600000000000001E-2</v>
      </c>
      <c r="L347" s="520"/>
      <c r="M347" s="517"/>
      <c r="N347" s="521"/>
      <c r="O347" s="517"/>
      <c r="P347" s="522"/>
    </row>
    <row r="348" spans="1:16" x14ac:dyDescent="0.25">
      <c r="A348" s="523"/>
      <c r="B348" s="524" t="s">
        <v>23</v>
      </c>
      <c r="C348" s="1247" t="s">
        <v>1203</v>
      </c>
      <c r="D348" s="1247"/>
      <c r="E348" s="1247"/>
      <c r="F348" s="1247"/>
      <c r="G348" s="1247"/>
      <c r="H348" s="525" t="s">
        <v>1148</v>
      </c>
      <c r="I348" s="526"/>
      <c r="J348" s="526"/>
      <c r="K348" s="574">
        <v>6.7684680000000004</v>
      </c>
      <c r="L348" s="528"/>
      <c r="M348" s="526"/>
      <c r="N348" s="528"/>
      <c r="O348" s="526"/>
      <c r="P348" s="529">
        <v>2103.71</v>
      </c>
    </row>
    <row r="349" spans="1:16" x14ac:dyDescent="0.25">
      <c r="A349" s="530"/>
      <c r="B349" s="524" t="s">
        <v>2333</v>
      </c>
      <c r="C349" s="1247" t="s">
        <v>2334</v>
      </c>
      <c r="D349" s="1247"/>
      <c r="E349" s="1247"/>
      <c r="F349" s="1247"/>
      <c r="G349" s="1247"/>
      <c r="H349" s="525" t="s">
        <v>1148</v>
      </c>
      <c r="I349" s="536">
        <v>89.53</v>
      </c>
      <c r="J349" s="526"/>
      <c r="K349" s="574">
        <v>6.7684680000000004</v>
      </c>
      <c r="L349" s="532"/>
      <c r="M349" s="533"/>
      <c r="N349" s="534">
        <v>310.81</v>
      </c>
      <c r="O349" s="526"/>
      <c r="P349" s="529">
        <v>2103.71</v>
      </c>
    </row>
    <row r="350" spans="1:16" x14ac:dyDescent="0.25">
      <c r="A350" s="523"/>
      <c r="B350" s="524" t="s">
        <v>28</v>
      </c>
      <c r="C350" s="1247" t="s">
        <v>132</v>
      </c>
      <c r="D350" s="1247"/>
      <c r="E350" s="1247"/>
      <c r="F350" s="1247"/>
      <c r="G350" s="1247"/>
      <c r="H350" s="525"/>
      <c r="I350" s="526"/>
      <c r="J350" s="526"/>
      <c r="K350" s="526"/>
      <c r="L350" s="528"/>
      <c r="M350" s="526"/>
      <c r="N350" s="528"/>
      <c r="O350" s="526"/>
      <c r="P350" s="573">
        <v>929.47</v>
      </c>
    </row>
    <row r="351" spans="1:16" x14ac:dyDescent="0.25">
      <c r="A351" s="523"/>
      <c r="B351" s="524"/>
      <c r="C351" s="1247" t="s">
        <v>1147</v>
      </c>
      <c r="D351" s="1247"/>
      <c r="E351" s="1247"/>
      <c r="F351" s="1247"/>
      <c r="G351" s="1247"/>
      <c r="H351" s="525" t="s">
        <v>1148</v>
      </c>
      <c r="I351" s="526"/>
      <c r="J351" s="526"/>
      <c r="K351" s="574">
        <v>0.98582400000000003</v>
      </c>
      <c r="L351" s="528"/>
      <c r="M351" s="526"/>
      <c r="N351" s="528"/>
      <c r="O351" s="526"/>
      <c r="P351" s="573">
        <v>415.44</v>
      </c>
    </row>
    <row r="352" spans="1:16" x14ac:dyDescent="0.25">
      <c r="A352" s="530"/>
      <c r="B352" s="524" t="s">
        <v>1991</v>
      </c>
      <c r="C352" s="1247" t="s">
        <v>1992</v>
      </c>
      <c r="D352" s="1247"/>
      <c r="E352" s="1247"/>
      <c r="F352" s="1247"/>
      <c r="G352" s="1247"/>
      <c r="H352" s="525" t="s">
        <v>1151</v>
      </c>
      <c r="I352" s="536">
        <v>9.69</v>
      </c>
      <c r="J352" s="526"/>
      <c r="K352" s="574">
        <v>0.73256399999999999</v>
      </c>
      <c r="L352" s="532"/>
      <c r="M352" s="533"/>
      <c r="N352" s="534">
        <v>913.67</v>
      </c>
      <c r="O352" s="526"/>
      <c r="P352" s="529">
        <v>669.32</v>
      </c>
    </row>
    <row r="353" spans="1:16" x14ac:dyDescent="0.25">
      <c r="A353" s="540"/>
      <c r="B353" s="524" t="s">
        <v>1152</v>
      </c>
      <c r="C353" s="1247" t="s">
        <v>1153</v>
      </c>
      <c r="D353" s="1247"/>
      <c r="E353" s="1247"/>
      <c r="F353" s="1247"/>
      <c r="G353" s="1247"/>
      <c r="H353" s="525" t="s">
        <v>1148</v>
      </c>
      <c r="I353" s="536">
        <v>9.69</v>
      </c>
      <c r="J353" s="526"/>
      <c r="K353" s="574">
        <v>0.73256399999999999</v>
      </c>
      <c r="L353" s="528"/>
      <c r="M353" s="526"/>
      <c r="N353" s="541">
        <v>437.08</v>
      </c>
      <c r="O353" s="526"/>
      <c r="P353" s="573">
        <v>320.19</v>
      </c>
    </row>
    <row r="354" spans="1:16" x14ac:dyDescent="0.25">
      <c r="A354" s="530"/>
      <c r="B354" s="524" t="s">
        <v>1443</v>
      </c>
      <c r="C354" s="1247" t="s">
        <v>1444</v>
      </c>
      <c r="D354" s="1247"/>
      <c r="E354" s="1247"/>
      <c r="F354" s="1247"/>
      <c r="G354" s="1247"/>
      <c r="H354" s="525" t="s">
        <v>1151</v>
      </c>
      <c r="I354" s="536">
        <v>1.52</v>
      </c>
      <c r="J354" s="526"/>
      <c r="K354" s="574">
        <v>0.114912</v>
      </c>
      <c r="L354" s="532"/>
      <c r="M354" s="533"/>
      <c r="N354" s="534">
        <v>1550.39</v>
      </c>
      <c r="O354" s="526"/>
      <c r="P354" s="529">
        <v>178.16</v>
      </c>
    </row>
    <row r="355" spans="1:16" x14ac:dyDescent="0.25">
      <c r="A355" s="540"/>
      <c r="B355" s="524" t="s">
        <v>1152</v>
      </c>
      <c r="C355" s="1247" t="s">
        <v>1153</v>
      </c>
      <c r="D355" s="1247"/>
      <c r="E355" s="1247"/>
      <c r="F355" s="1247"/>
      <c r="G355" s="1247"/>
      <c r="H355" s="525" t="s">
        <v>1148</v>
      </c>
      <c r="I355" s="536">
        <v>1.52</v>
      </c>
      <c r="J355" s="526"/>
      <c r="K355" s="574">
        <v>0.114912</v>
      </c>
      <c r="L355" s="528"/>
      <c r="M355" s="526"/>
      <c r="N355" s="541">
        <v>437.08</v>
      </c>
      <c r="O355" s="526"/>
      <c r="P355" s="573">
        <v>50.23</v>
      </c>
    </row>
    <row r="356" spans="1:16" x14ac:dyDescent="0.25">
      <c r="A356" s="530"/>
      <c r="B356" s="524" t="s">
        <v>1445</v>
      </c>
      <c r="C356" s="1247" t="s">
        <v>1446</v>
      </c>
      <c r="D356" s="1247"/>
      <c r="E356" s="1247"/>
      <c r="F356" s="1247"/>
      <c r="G356" s="1247"/>
      <c r="H356" s="525" t="s">
        <v>1151</v>
      </c>
      <c r="I356" s="536">
        <v>1.83</v>
      </c>
      <c r="J356" s="526"/>
      <c r="K356" s="574">
        <v>0.138348</v>
      </c>
      <c r="L356" s="538">
        <v>477.92</v>
      </c>
      <c r="M356" s="539">
        <v>1.24</v>
      </c>
      <c r="N356" s="534">
        <v>592.62</v>
      </c>
      <c r="O356" s="526"/>
      <c r="P356" s="529">
        <v>81.99</v>
      </c>
    </row>
    <row r="357" spans="1:16" x14ac:dyDescent="0.25">
      <c r="A357" s="540"/>
      <c r="B357" s="524" t="s">
        <v>1208</v>
      </c>
      <c r="C357" s="1247" t="s">
        <v>1209</v>
      </c>
      <c r="D357" s="1247"/>
      <c r="E357" s="1247"/>
      <c r="F357" s="1247"/>
      <c r="G357" s="1247"/>
      <c r="H357" s="525" t="s">
        <v>1148</v>
      </c>
      <c r="I357" s="536">
        <v>1.83</v>
      </c>
      <c r="J357" s="526"/>
      <c r="K357" s="574">
        <v>0.138348</v>
      </c>
      <c r="L357" s="528"/>
      <c r="M357" s="526"/>
      <c r="N357" s="541">
        <v>325.38</v>
      </c>
      <c r="O357" s="526"/>
      <c r="P357" s="573">
        <v>45.02</v>
      </c>
    </row>
    <row r="358" spans="1:16" x14ac:dyDescent="0.25">
      <c r="A358" s="523"/>
      <c r="B358" s="524" t="s">
        <v>36</v>
      </c>
      <c r="C358" s="1247" t="s">
        <v>134</v>
      </c>
      <c r="D358" s="1247"/>
      <c r="E358" s="1247"/>
      <c r="F358" s="1247"/>
      <c r="G358" s="1247"/>
      <c r="H358" s="525"/>
      <c r="I358" s="526"/>
      <c r="J358" s="526"/>
      <c r="K358" s="526"/>
      <c r="L358" s="528"/>
      <c r="M358" s="526"/>
      <c r="N358" s="528"/>
      <c r="O358" s="526"/>
      <c r="P358" s="573">
        <v>829.18</v>
      </c>
    </row>
    <row r="359" spans="1:16" x14ac:dyDescent="0.25">
      <c r="A359" s="530"/>
      <c r="B359" s="524" t="s">
        <v>2292</v>
      </c>
      <c r="C359" s="1247" t="s">
        <v>2293</v>
      </c>
      <c r="D359" s="1247"/>
      <c r="E359" s="1247"/>
      <c r="F359" s="1247"/>
      <c r="G359" s="1247"/>
      <c r="H359" s="525" t="s">
        <v>1575</v>
      </c>
      <c r="I359" s="531">
        <v>32.4</v>
      </c>
      <c r="J359" s="526"/>
      <c r="K359" s="537">
        <v>2.4494400000000001</v>
      </c>
      <c r="L359" s="538">
        <v>241.35</v>
      </c>
      <c r="M359" s="539">
        <v>1.19</v>
      </c>
      <c r="N359" s="534">
        <v>287.20999999999998</v>
      </c>
      <c r="O359" s="526"/>
      <c r="P359" s="529">
        <v>703.5</v>
      </c>
    </row>
    <row r="360" spans="1:16" x14ac:dyDescent="0.25">
      <c r="A360" s="530"/>
      <c r="B360" s="524" t="s">
        <v>1447</v>
      </c>
      <c r="C360" s="1247" t="s">
        <v>1448</v>
      </c>
      <c r="D360" s="1247"/>
      <c r="E360" s="1247"/>
      <c r="F360" s="1247"/>
      <c r="G360" s="1247"/>
      <c r="H360" s="525" t="s">
        <v>1164</v>
      </c>
      <c r="I360" s="537">
        <v>4.13E-3</v>
      </c>
      <c r="J360" s="526"/>
      <c r="K360" s="569">
        <v>3.122E-4</v>
      </c>
      <c r="L360" s="542">
        <v>70296.2</v>
      </c>
      <c r="M360" s="539">
        <v>1.31</v>
      </c>
      <c r="N360" s="534">
        <v>92088.02</v>
      </c>
      <c r="O360" s="526"/>
      <c r="P360" s="529">
        <v>28.75</v>
      </c>
    </row>
    <row r="361" spans="1:16" x14ac:dyDescent="0.25">
      <c r="A361" s="530"/>
      <c r="B361" s="524" t="s">
        <v>2335</v>
      </c>
      <c r="C361" s="1247" t="s">
        <v>2336</v>
      </c>
      <c r="D361" s="1247"/>
      <c r="E361" s="1247"/>
      <c r="F361" s="1247"/>
      <c r="G361" s="1247"/>
      <c r="H361" s="525" t="s">
        <v>1212</v>
      </c>
      <c r="I361" s="527">
        <v>0.105</v>
      </c>
      <c r="J361" s="526"/>
      <c r="K361" s="574">
        <v>7.9380000000000006E-3</v>
      </c>
      <c r="L361" s="542">
        <v>3878.19</v>
      </c>
      <c r="M361" s="539">
        <v>1.45</v>
      </c>
      <c r="N361" s="534">
        <v>5623.38</v>
      </c>
      <c r="O361" s="526"/>
      <c r="P361" s="529">
        <v>44.64</v>
      </c>
    </row>
    <row r="362" spans="1:16" x14ac:dyDescent="0.25">
      <c r="A362" s="530"/>
      <c r="B362" s="524" t="s">
        <v>2109</v>
      </c>
      <c r="C362" s="1247" t="s">
        <v>2110</v>
      </c>
      <c r="D362" s="1247"/>
      <c r="E362" s="1247"/>
      <c r="F362" s="1247"/>
      <c r="G362" s="1247"/>
      <c r="H362" s="525" t="s">
        <v>1212</v>
      </c>
      <c r="I362" s="536">
        <v>0.08</v>
      </c>
      <c r="J362" s="526"/>
      <c r="K362" s="574">
        <v>6.0480000000000004E-3</v>
      </c>
      <c r="L362" s="542">
        <v>5764.42</v>
      </c>
      <c r="M362" s="575">
        <v>1.5</v>
      </c>
      <c r="N362" s="534">
        <v>8646.6299999999992</v>
      </c>
      <c r="O362" s="526"/>
      <c r="P362" s="529">
        <v>52.29</v>
      </c>
    </row>
    <row r="363" spans="1:16" x14ac:dyDescent="0.25">
      <c r="A363" s="544" t="s">
        <v>1364</v>
      </c>
      <c r="B363" s="545" t="s">
        <v>2312</v>
      </c>
      <c r="C363" s="1250" t="s">
        <v>2313</v>
      </c>
      <c r="D363" s="1250"/>
      <c r="E363" s="1250"/>
      <c r="F363" s="1250"/>
      <c r="G363" s="1250"/>
      <c r="H363" s="546" t="s">
        <v>2314</v>
      </c>
      <c r="I363" s="547">
        <v>0</v>
      </c>
      <c r="J363" s="548"/>
      <c r="K363" s="547">
        <v>0</v>
      </c>
      <c r="L363" s="550"/>
      <c r="M363" s="548"/>
      <c r="N363" s="550"/>
      <c r="O363" s="548"/>
      <c r="P363" s="551"/>
    </row>
    <row r="364" spans="1:16" x14ac:dyDescent="0.25">
      <c r="A364" s="544" t="s">
        <v>1364</v>
      </c>
      <c r="B364" s="545" t="s">
        <v>2337</v>
      </c>
      <c r="C364" s="1250" t="s">
        <v>2338</v>
      </c>
      <c r="D364" s="1250"/>
      <c r="E364" s="1250"/>
      <c r="F364" s="1250"/>
      <c r="G364" s="1250"/>
      <c r="H364" s="546" t="s">
        <v>1244</v>
      </c>
      <c r="I364" s="547">
        <v>0</v>
      </c>
      <c r="J364" s="548"/>
      <c r="K364" s="547">
        <v>0</v>
      </c>
      <c r="L364" s="550"/>
      <c r="M364" s="548"/>
      <c r="N364" s="550"/>
      <c r="O364" s="548"/>
      <c r="P364" s="551"/>
    </row>
    <row r="365" spans="1:16" x14ac:dyDescent="0.25">
      <c r="A365" s="544" t="s">
        <v>1239</v>
      </c>
      <c r="B365" s="545" t="s">
        <v>2339</v>
      </c>
      <c r="C365" s="1250" t="s">
        <v>2340</v>
      </c>
      <c r="D365" s="1250"/>
      <c r="E365" s="1250"/>
      <c r="F365" s="1250"/>
      <c r="G365" s="1250"/>
      <c r="H365" s="546" t="s">
        <v>1554</v>
      </c>
      <c r="I365" s="547">
        <v>100</v>
      </c>
      <c r="J365" s="548"/>
      <c r="K365" s="589">
        <v>7.56</v>
      </c>
      <c r="L365" s="550"/>
      <c r="M365" s="548"/>
      <c r="N365" s="550"/>
      <c r="O365" s="548"/>
      <c r="P365" s="551"/>
    </row>
    <row r="366" spans="1:16" x14ac:dyDescent="0.25">
      <c r="A366" s="552"/>
      <c r="B366" s="553"/>
      <c r="C366" s="1248" t="s">
        <v>1154</v>
      </c>
      <c r="D366" s="1248"/>
      <c r="E366" s="1248"/>
      <c r="F366" s="1248"/>
      <c r="G366" s="1248"/>
      <c r="H366" s="516"/>
      <c r="I366" s="517"/>
      <c r="J366" s="517"/>
      <c r="K366" s="517"/>
      <c r="L366" s="520"/>
      <c r="M366" s="517"/>
      <c r="N366" s="554"/>
      <c r="O366" s="517"/>
      <c r="P366" s="555">
        <v>4277.8</v>
      </c>
    </row>
    <row r="367" spans="1:16" x14ac:dyDescent="0.25">
      <c r="A367" s="540"/>
      <c r="B367" s="524"/>
      <c r="C367" s="1247" t="s">
        <v>1155</v>
      </c>
      <c r="D367" s="1247"/>
      <c r="E367" s="1247"/>
      <c r="F367" s="1247"/>
      <c r="G367" s="1247"/>
      <c r="H367" s="525"/>
      <c r="I367" s="526"/>
      <c r="J367" s="526"/>
      <c r="K367" s="526"/>
      <c r="L367" s="528"/>
      <c r="M367" s="526"/>
      <c r="N367" s="528"/>
      <c r="O367" s="526"/>
      <c r="P367" s="529">
        <v>2519.15</v>
      </c>
    </row>
    <row r="368" spans="1:16" x14ac:dyDescent="0.25">
      <c r="A368" s="540"/>
      <c r="B368" s="524" t="s">
        <v>2300</v>
      </c>
      <c r="C368" s="1247" t="s">
        <v>2301</v>
      </c>
      <c r="D368" s="1247"/>
      <c r="E368" s="1247"/>
      <c r="F368" s="1247"/>
      <c r="G368" s="1247"/>
      <c r="H368" s="525" t="s">
        <v>1158</v>
      </c>
      <c r="I368" s="543">
        <v>108</v>
      </c>
      <c r="J368" s="526"/>
      <c r="K368" s="543">
        <v>108</v>
      </c>
      <c r="L368" s="528"/>
      <c r="M368" s="526"/>
      <c r="N368" s="528"/>
      <c r="O368" s="526"/>
      <c r="P368" s="529">
        <v>2720.68</v>
      </c>
    </row>
    <row r="369" spans="1:16" x14ac:dyDescent="0.25">
      <c r="A369" s="540"/>
      <c r="B369" s="524" t="s">
        <v>2302</v>
      </c>
      <c r="C369" s="1247" t="s">
        <v>2303</v>
      </c>
      <c r="D369" s="1247"/>
      <c r="E369" s="1247"/>
      <c r="F369" s="1247"/>
      <c r="G369" s="1247"/>
      <c r="H369" s="525" t="s">
        <v>1158</v>
      </c>
      <c r="I369" s="543">
        <v>55</v>
      </c>
      <c r="J369" s="526"/>
      <c r="K369" s="543">
        <v>55</v>
      </c>
      <c r="L369" s="528"/>
      <c r="M369" s="526"/>
      <c r="N369" s="528"/>
      <c r="O369" s="526"/>
      <c r="P369" s="529">
        <v>1385.53</v>
      </c>
    </row>
    <row r="370" spans="1:16" x14ac:dyDescent="0.25">
      <c r="A370" s="556"/>
      <c r="B370" s="557"/>
      <c r="C370" s="1248" t="s">
        <v>1161</v>
      </c>
      <c r="D370" s="1248"/>
      <c r="E370" s="1248"/>
      <c r="F370" s="1248"/>
      <c r="G370" s="1248"/>
      <c r="H370" s="516"/>
      <c r="I370" s="517"/>
      <c r="J370" s="517"/>
      <c r="K370" s="517"/>
      <c r="L370" s="520"/>
      <c r="M370" s="517"/>
      <c r="N370" s="554">
        <v>110899.6</v>
      </c>
      <c r="O370" s="517"/>
      <c r="P370" s="555">
        <v>8384.01</v>
      </c>
    </row>
    <row r="371" spans="1:16" x14ac:dyDescent="0.25">
      <c r="A371" s="558"/>
      <c r="B371" s="559"/>
      <c r="C371" s="559"/>
      <c r="D371" s="559"/>
      <c r="E371" s="559"/>
      <c r="F371" s="559"/>
      <c r="G371" s="559"/>
      <c r="H371" s="560"/>
      <c r="I371" s="561"/>
      <c r="J371" s="561"/>
      <c r="K371" s="561"/>
      <c r="L371" s="562"/>
      <c r="M371" s="561"/>
      <c r="N371" s="562"/>
      <c r="O371" s="561"/>
      <c r="P371" s="563"/>
    </row>
    <row r="372" spans="1:16" x14ac:dyDescent="0.25">
      <c r="A372" s="514" t="s">
        <v>1180</v>
      </c>
      <c r="B372" s="515" t="s">
        <v>2341</v>
      </c>
      <c r="C372" s="1249" t="s">
        <v>2342</v>
      </c>
      <c r="D372" s="1249"/>
      <c r="E372" s="1249"/>
      <c r="F372" s="1249"/>
      <c r="G372" s="1249"/>
      <c r="H372" s="516" t="s">
        <v>1554</v>
      </c>
      <c r="I372" s="517">
        <v>7.56</v>
      </c>
      <c r="J372" s="518">
        <v>1</v>
      </c>
      <c r="K372" s="570">
        <v>7.56</v>
      </c>
      <c r="L372" s="554">
        <v>2184.62</v>
      </c>
      <c r="M372" s="571">
        <v>1.9</v>
      </c>
      <c r="N372" s="564">
        <v>4150.78</v>
      </c>
      <c r="O372" s="517"/>
      <c r="P372" s="555">
        <v>31379.9</v>
      </c>
    </row>
    <row r="373" spans="1:16" x14ac:dyDescent="0.25">
      <c r="A373" s="556"/>
      <c r="B373" s="557"/>
      <c r="C373" s="1248" t="s">
        <v>1161</v>
      </c>
      <c r="D373" s="1248"/>
      <c r="E373" s="1248"/>
      <c r="F373" s="1248"/>
      <c r="G373" s="1248"/>
      <c r="H373" s="516"/>
      <c r="I373" s="517"/>
      <c r="J373" s="517"/>
      <c r="K373" s="517"/>
      <c r="L373" s="520"/>
      <c r="M373" s="517"/>
      <c r="N373" s="520"/>
      <c r="O373" s="517"/>
      <c r="P373" s="555">
        <v>31379.9</v>
      </c>
    </row>
    <row r="374" spans="1:16" x14ac:dyDescent="0.25">
      <c r="A374" s="558"/>
      <c r="B374" s="559"/>
      <c r="C374" s="559"/>
      <c r="D374" s="559"/>
      <c r="E374" s="559"/>
      <c r="F374" s="559"/>
      <c r="G374" s="559"/>
      <c r="H374" s="560"/>
      <c r="I374" s="561"/>
      <c r="J374" s="561"/>
      <c r="K374" s="561"/>
      <c r="L374" s="562"/>
      <c r="M374" s="561"/>
      <c r="N374" s="562"/>
      <c r="O374" s="561"/>
      <c r="P374" s="563"/>
    </row>
    <row r="375" spans="1:16" x14ac:dyDescent="0.25">
      <c r="A375" s="558"/>
      <c r="B375" s="576"/>
      <c r="C375" s="576"/>
      <c r="D375" s="576"/>
      <c r="E375" s="576"/>
      <c r="F375" s="561"/>
      <c r="G375" s="561"/>
      <c r="H375" s="561"/>
      <c r="I375" s="561"/>
      <c r="J375" s="562"/>
      <c r="K375" s="561"/>
      <c r="L375" s="562"/>
      <c r="M375" s="577"/>
      <c r="N375" s="562"/>
      <c r="O375" s="578"/>
      <c r="P375" s="579"/>
    </row>
    <row r="376" spans="1:16" x14ac:dyDescent="0.25">
      <c r="A376" s="552"/>
      <c r="B376" s="580"/>
      <c r="C376" s="1246" t="s">
        <v>2343</v>
      </c>
      <c r="D376" s="1246"/>
      <c r="E376" s="1246"/>
      <c r="F376" s="1246"/>
      <c r="G376" s="1246"/>
      <c r="H376" s="1246"/>
      <c r="I376" s="1246"/>
      <c r="J376" s="1246"/>
      <c r="K376" s="1246"/>
      <c r="L376" s="1246"/>
      <c r="M376" s="1246"/>
      <c r="N376" s="1246"/>
      <c r="O376" s="1246"/>
      <c r="P376" s="581"/>
    </row>
    <row r="377" spans="1:16" x14ac:dyDescent="0.25">
      <c r="A377" s="552"/>
      <c r="B377" s="553"/>
      <c r="C377" s="1243" t="s">
        <v>1249</v>
      </c>
      <c r="D377" s="1243"/>
      <c r="E377" s="1243"/>
      <c r="F377" s="1243"/>
      <c r="G377" s="1243"/>
      <c r="H377" s="1243"/>
      <c r="I377" s="1243"/>
      <c r="J377" s="1243"/>
      <c r="K377" s="1243"/>
      <c r="L377" s="1243"/>
      <c r="M377" s="1243"/>
      <c r="N377" s="1243"/>
      <c r="O377" s="1243"/>
      <c r="P377" s="582">
        <v>1924882.62</v>
      </c>
    </row>
    <row r="378" spans="1:16" x14ac:dyDescent="0.25">
      <c r="A378" s="552"/>
      <c r="B378" s="553"/>
      <c r="C378" s="1243" t="s">
        <v>1250</v>
      </c>
      <c r="D378" s="1243"/>
      <c r="E378" s="1243"/>
      <c r="F378" s="1243"/>
      <c r="G378" s="1243"/>
      <c r="H378" s="1243"/>
      <c r="I378" s="1243"/>
      <c r="J378" s="1243"/>
      <c r="K378" s="1243"/>
      <c r="L378" s="1243"/>
      <c r="M378" s="1243"/>
      <c r="N378" s="1243"/>
      <c r="O378" s="1243"/>
      <c r="P378" s="583"/>
    </row>
    <row r="379" spans="1:16" x14ac:dyDescent="0.25">
      <c r="A379" s="552"/>
      <c r="B379" s="553"/>
      <c r="C379" s="1243" t="s">
        <v>1251</v>
      </c>
      <c r="D379" s="1243"/>
      <c r="E379" s="1243"/>
      <c r="F379" s="1243"/>
      <c r="G379" s="1243"/>
      <c r="H379" s="1243"/>
      <c r="I379" s="1243"/>
      <c r="J379" s="1243"/>
      <c r="K379" s="1243"/>
      <c r="L379" s="1243"/>
      <c r="M379" s="1243"/>
      <c r="N379" s="1243"/>
      <c r="O379" s="1243"/>
      <c r="P379" s="582">
        <v>103414.6</v>
      </c>
    </row>
    <row r="380" spans="1:16" x14ac:dyDescent="0.25">
      <c r="A380" s="552"/>
      <c r="B380" s="553"/>
      <c r="C380" s="1243" t="s">
        <v>1252</v>
      </c>
      <c r="D380" s="1243"/>
      <c r="E380" s="1243"/>
      <c r="F380" s="1243"/>
      <c r="G380" s="1243"/>
      <c r="H380" s="1243"/>
      <c r="I380" s="1243"/>
      <c r="J380" s="1243"/>
      <c r="K380" s="1243"/>
      <c r="L380" s="1243"/>
      <c r="M380" s="1243"/>
      <c r="N380" s="1243"/>
      <c r="O380" s="1243"/>
      <c r="P380" s="582">
        <v>16372.76</v>
      </c>
    </row>
    <row r="381" spans="1:16" x14ac:dyDescent="0.25">
      <c r="A381" s="552"/>
      <c r="B381" s="553"/>
      <c r="C381" s="1243" t="s">
        <v>1253</v>
      </c>
      <c r="D381" s="1243"/>
      <c r="E381" s="1243"/>
      <c r="F381" s="1243"/>
      <c r="G381" s="1243"/>
      <c r="H381" s="1243"/>
      <c r="I381" s="1243"/>
      <c r="J381" s="1243"/>
      <c r="K381" s="1243"/>
      <c r="L381" s="1243"/>
      <c r="M381" s="1243"/>
      <c r="N381" s="1243"/>
      <c r="O381" s="1243"/>
      <c r="P381" s="582">
        <v>4701.09</v>
      </c>
    </row>
    <row r="382" spans="1:16" x14ac:dyDescent="0.25">
      <c r="A382" s="552"/>
      <c r="B382" s="553"/>
      <c r="C382" s="1243" t="s">
        <v>1254</v>
      </c>
      <c r="D382" s="1243"/>
      <c r="E382" s="1243"/>
      <c r="F382" s="1243"/>
      <c r="G382" s="1243"/>
      <c r="H382" s="1243"/>
      <c r="I382" s="1243"/>
      <c r="J382" s="1243"/>
      <c r="K382" s="1243"/>
      <c r="L382" s="1243"/>
      <c r="M382" s="1243"/>
      <c r="N382" s="1243"/>
      <c r="O382" s="1243"/>
      <c r="P382" s="582">
        <v>1800394.17</v>
      </c>
    </row>
    <row r="383" spans="1:16" x14ac:dyDescent="0.25">
      <c r="A383" s="552"/>
      <c r="B383" s="553"/>
      <c r="C383" s="1243" t="s">
        <v>1256</v>
      </c>
      <c r="D383" s="1243"/>
      <c r="E383" s="1243"/>
      <c r="F383" s="1243"/>
      <c r="G383" s="1243"/>
      <c r="H383" s="1243"/>
      <c r="I383" s="1243"/>
      <c r="J383" s="1243"/>
      <c r="K383" s="1243"/>
      <c r="L383" s="1243"/>
      <c r="M383" s="1243"/>
      <c r="N383" s="1243"/>
      <c r="O383" s="1243"/>
      <c r="P383" s="582">
        <v>2094348.85</v>
      </c>
    </row>
    <row r="384" spans="1:16" x14ac:dyDescent="0.25">
      <c r="A384" s="552"/>
      <c r="B384" s="553"/>
      <c r="C384" s="1243" t="s">
        <v>1250</v>
      </c>
      <c r="D384" s="1243"/>
      <c r="E384" s="1243"/>
      <c r="F384" s="1243"/>
      <c r="G384" s="1243"/>
      <c r="H384" s="1243"/>
      <c r="I384" s="1243"/>
      <c r="J384" s="1243"/>
      <c r="K384" s="1243"/>
      <c r="L384" s="1243"/>
      <c r="M384" s="1243"/>
      <c r="N384" s="1243"/>
      <c r="O384" s="1243"/>
      <c r="P384" s="583"/>
    </row>
    <row r="385" spans="1:16" x14ac:dyDescent="0.25">
      <c r="A385" s="552"/>
      <c r="B385" s="553"/>
      <c r="C385" s="1243" t="s">
        <v>1467</v>
      </c>
      <c r="D385" s="1243"/>
      <c r="E385" s="1243"/>
      <c r="F385" s="1243"/>
      <c r="G385" s="1243"/>
      <c r="H385" s="1243"/>
      <c r="I385" s="1243"/>
      <c r="J385" s="1243"/>
      <c r="K385" s="1243"/>
      <c r="L385" s="1243"/>
      <c r="M385" s="1243"/>
      <c r="N385" s="1243"/>
      <c r="O385" s="1243"/>
      <c r="P385" s="582">
        <v>103414.6</v>
      </c>
    </row>
    <row r="386" spans="1:16" x14ac:dyDescent="0.25">
      <c r="A386" s="552"/>
      <c r="B386" s="553"/>
      <c r="C386" s="1243" t="s">
        <v>1468</v>
      </c>
      <c r="D386" s="1243"/>
      <c r="E386" s="1243"/>
      <c r="F386" s="1243"/>
      <c r="G386" s="1243"/>
      <c r="H386" s="1243"/>
      <c r="I386" s="1243"/>
      <c r="J386" s="1243"/>
      <c r="K386" s="1243"/>
      <c r="L386" s="1243"/>
      <c r="M386" s="1243"/>
      <c r="N386" s="1243"/>
      <c r="O386" s="1243"/>
      <c r="P386" s="582">
        <v>16372.76</v>
      </c>
    </row>
    <row r="387" spans="1:16" x14ac:dyDescent="0.25">
      <c r="A387" s="552"/>
      <c r="B387" s="553"/>
      <c r="C387" s="1243" t="s">
        <v>1469</v>
      </c>
      <c r="D387" s="1243"/>
      <c r="E387" s="1243"/>
      <c r="F387" s="1243"/>
      <c r="G387" s="1243"/>
      <c r="H387" s="1243"/>
      <c r="I387" s="1243"/>
      <c r="J387" s="1243"/>
      <c r="K387" s="1243"/>
      <c r="L387" s="1243"/>
      <c r="M387" s="1243"/>
      <c r="N387" s="1243"/>
      <c r="O387" s="1243"/>
      <c r="P387" s="582">
        <v>4701.09</v>
      </c>
    </row>
    <row r="388" spans="1:16" x14ac:dyDescent="0.25">
      <c r="A388" s="552"/>
      <c r="B388" s="553"/>
      <c r="C388" s="1243" t="s">
        <v>1470</v>
      </c>
      <c r="D388" s="1243"/>
      <c r="E388" s="1243"/>
      <c r="F388" s="1243"/>
      <c r="G388" s="1243"/>
      <c r="H388" s="1243"/>
      <c r="I388" s="1243"/>
      <c r="J388" s="1243"/>
      <c r="K388" s="1243"/>
      <c r="L388" s="1243"/>
      <c r="M388" s="1243"/>
      <c r="N388" s="1243"/>
      <c r="O388" s="1243"/>
      <c r="P388" s="582">
        <v>1800394.17</v>
      </c>
    </row>
    <row r="389" spans="1:16" x14ac:dyDescent="0.25">
      <c r="A389" s="552"/>
      <c r="B389" s="553"/>
      <c r="C389" s="1243" t="s">
        <v>1471</v>
      </c>
      <c r="D389" s="1243"/>
      <c r="E389" s="1243"/>
      <c r="F389" s="1243"/>
      <c r="G389" s="1243"/>
      <c r="H389" s="1243"/>
      <c r="I389" s="1243"/>
      <c r="J389" s="1243"/>
      <c r="K389" s="1243"/>
      <c r="L389" s="1243"/>
      <c r="M389" s="1243"/>
      <c r="N389" s="1243"/>
      <c r="O389" s="1243"/>
      <c r="P389" s="582">
        <v>103724.59</v>
      </c>
    </row>
    <row r="390" spans="1:16" x14ac:dyDescent="0.25">
      <c r="A390" s="552"/>
      <c r="B390" s="553"/>
      <c r="C390" s="1243" t="s">
        <v>1472</v>
      </c>
      <c r="D390" s="1243"/>
      <c r="E390" s="1243"/>
      <c r="F390" s="1243"/>
      <c r="G390" s="1243"/>
      <c r="H390" s="1243"/>
      <c r="I390" s="1243"/>
      <c r="J390" s="1243"/>
      <c r="K390" s="1243"/>
      <c r="L390" s="1243"/>
      <c r="M390" s="1243"/>
      <c r="N390" s="1243"/>
      <c r="O390" s="1243"/>
      <c r="P390" s="582">
        <v>65741.64</v>
      </c>
    </row>
    <row r="391" spans="1:16" x14ac:dyDescent="0.25">
      <c r="A391" s="552"/>
      <c r="B391" s="553"/>
      <c r="C391" s="1243" t="s">
        <v>1266</v>
      </c>
      <c r="D391" s="1243"/>
      <c r="E391" s="1243"/>
      <c r="F391" s="1243"/>
      <c r="G391" s="1243"/>
      <c r="H391" s="1243"/>
      <c r="I391" s="1243"/>
      <c r="J391" s="1243"/>
      <c r="K391" s="1243"/>
      <c r="L391" s="1243"/>
      <c r="M391" s="1243"/>
      <c r="N391" s="1243"/>
      <c r="O391" s="1243"/>
      <c r="P391" s="582">
        <v>108115.69</v>
      </c>
    </row>
    <row r="392" spans="1:16" x14ac:dyDescent="0.25">
      <c r="A392" s="552"/>
      <c r="B392" s="553"/>
      <c r="C392" s="1243" t="s">
        <v>1267</v>
      </c>
      <c r="D392" s="1243"/>
      <c r="E392" s="1243"/>
      <c r="F392" s="1243"/>
      <c r="G392" s="1243"/>
      <c r="H392" s="1243"/>
      <c r="I392" s="1243"/>
      <c r="J392" s="1243"/>
      <c r="K392" s="1243"/>
      <c r="L392" s="1243"/>
      <c r="M392" s="1243"/>
      <c r="N392" s="1243"/>
      <c r="O392" s="1243"/>
      <c r="P392" s="582">
        <v>103724.59</v>
      </c>
    </row>
    <row r="393" spans="1:16" x14ac:dyDescent="0.25">
      <c r="A393" s="552"/>
      <c r="B393" s="553"/>
      <c r="C393" s="1243" t="s">
        <v>1268</v>
      </c>
      <c r="D393" s="1243"/>
      <c r="E393" s="1243"/>
      <c r="F393" s="1243"/>
      <c r="G393" s="1243"/>
      <c r="H393" s="1243"/>
      <c r="I393" s="1243"/>
      <c r="J393" s="1243"/>
      <c r="K393" s="1243"/>
      <c r="L393" s="1243"/>
      <c r="M393" s="1243"/>
      <c r="N393" s="1243"/>
      <c r="O393" s="1243"/>
      <c r="P393" s="582">
        <v>65741.64</v>
      </c>
    </row>
    <row r="394" spans="1:16" x14ac:dyDescent="0.25">
      <c r="A394" s="552"/>
      <c r="B394" s="580"/>
      <c r="C394" s="1246" t="s">
        <v>2344</v>
      </c>
      <c r="D394" s="1246"/>
      <c r="E394" s="1246"/>
      <c r="F394" s="1246"/>
      <c r="G394" s="1246"/>
      <c r="H394" s="1246"/>
      <c r="I394" s="1246"/>
      <c r="J394" s="1246"/>
      <c r="K394" s="1246"/>
      <c r="L394" s="1246"/>
      <c r="M394" s="1246"/>
      <c r="N394" s="1246"/>
      <c r="O394" s="1246"/>
      <c r="P394" s="584">
        <v>2094348.85</v>
      </c>
    </row>
    <row r="395" spans="1:16" x14ac:dyDescent="0.25">
      <c r="A395" s="552"/>
      <c r="B395" s="553"/>
      <c r="C395" s="1243" t="s">
        <v>1270</v>
      </c>
      <c r="D395" s="1243"/>
      <c r="E395" s="1243"/>
      <c r="F395" s="1243"/>
      <c r="G395" s="1243"/>
      <c r="H395" s="1243"/>
      <c r="I395" s="1243"/>
      <c r="J395" s="1243"/>
      <c r="K395" s="1243"/>
      <c r="L395" s="1243"/>
      <c r="M395" s="1243"/>
      <c r="N395" s="1243"/>
      <c r="O395" s="1243"/>
      <c r="P395" s="583"/>
    </row>
    <row r="396" spans="1:16" x14ac:dyDescent="0.25">
      <c r="A396" s="552"/>
      <c r="B396" s="553"/>
      <c r="C396" s="1243" t="s">
        <v>1588</v>
      </c>
      <c r="D396" s="1243"/>
      <c r="E396" s="1243"/>
      <c r="F396" s="1243"/>
      <c r="G396" s="1243"/>
      <c r="H396" s="1243"/>
      <c r="I396" s="1243"/>
      <c r="J396" s="1243"/>
      <c r="K396" s="1243"/>
      <c r="L396" s="1243"/>
      <c r="M396" s="1243"/>
      <c r="N396" s="1243"/>
      <c r="O396" s="1243"/>
      <c r="P396" s="582">
        <v>28036.400000000001</v>
      </c>
    </row>
    <row r="397" spans="1:16" x14ac:dyDescent="0.25">
      <c r="A397" s="552"/>
      <c r="B397" s="553"/>
      <c r="C397" s="1243" t="s">
        <v>1271</v>
      </c>
      <c r="D397" s="1243"/>
      <c r="E397" s="1243"/>
      <c r="F397" s="1243"/>
      <c r="G397" s="1243"/>
      <c r="H397" s="1243"/>
      <c r="I397" s="1243"/>
      <c r="J397" s="1243"/>
      <c r="K397" s="585" t="s">
        <v>2345</v>
      </c>
      <c r="L397" s="586"/>
      <c r="M397" s="586"/>
      <c r="O397" s="586"/>
      <c r="P397" s="587"/>
    </row>
    <row r="398" spans="1:16" x14ac:dyDescent="0.25">
      <c r="A398" s="552"/>
      <c r="B398" s="553"/>
      <c r="C398" s="1243" t="s">
        <v>1273</v>
      </c>
      <c r="D398" s="1243"/>
      <c r="E398" s="1243"/>
      <c r="F398" s="1243"/>
      <c r="G398" s="1243"/>
      <c r="H398" s="1243"/>
      <c r="I398" s="1243"/>
      <c r="J398" s="1243"/>
      <c r="K398" s="585" t="s">
        <v>2346</v>
      </c>
      <c r="L398" s="586"/>
      <c r="M398" s="586"/>
      <c r="O398" s="586"/>
      <c r="P398" s="587"/>
    </row>
    <row r="399" spans="1:16" x14ac:dyDescent="0.25">
      <c r="A399" s="1251" t="s">
        <v>2347</v>
      </c>
      <c r="B399" s="1252"/>
      <c r="C399" s="1252"/>
      <c r="D399" s="1252"/>
      <c r="E399" s="1252"/>
      <c r="F399" s="1252"/>
      <c r="G399" s="1252"/>
      <c r="H399" s="1252"/>
      <c r="I399" s="1252"/>
      <c r="J399" s="1252"/>
      <c r="K399" s="1252"/>
      <c r="L399" s="1252"/>
      <c r="M399" s="1252"/>
      <c r="N399" s="1252"/>
      <c r="O399" s="1252"/>
      <c r="P399" s="1253"/>
    </row>
    <row r="400" spans="1:16" x14ac:dyDescent="0.25">
      <c r="A400" s="514" t="s">
        <v>1182</v>
      </c>
      <c r="B400" s="515" t="s">
        <v>2348</v>
      </c>
      <c r="C400" s="1249" t="s">
        <v>2349</v>
      </c>
      <c r="D400" s="1249"/>
      <c r="E400" s="1249"/>
      <c r="F400" s="1249"/>
      <c r="G400" s="1249"/>
      <c r="H400" s="516" t="s">
        <v>1232</v>
      </c>
      <c r="I400" s="517">
        <v>0.15</v>
      </c>
      <c r="J400" s="518">
        <v>1</v>
      </c>
      <c r="K400" s="570">
        <v>0.15</v>
      </c>
      <c r="L400" s="520"/>
      <c r="M400" s="517"/>
      <c r="N400" s="521"/>
      <c r="O400" s="517"/>
      <c r="P400" s="522"/>
    </row>
    <row r="401" spans="1:16" x14ac:dyDescent="0.25">
      <c r="A401" s="523"/>
      <c r="B401" s="524" t="s">
        <v>23</v>
      </c>
      <c r="C401" s="1247" t="s">
        <v>1203</v>
      </c>
      <c r="D401" s="1247"/>
      <c r="E401" s="1247"/>
      <c r="F401" s="1247"/>
      <c r="G401" s="1247"/>
      <c r="H401" s="525" t="s">
        <v>1148</v>
      </c>
      <c r="I401" s="526"/>
      <c r="J401" s="526"/>
      <c r="K401" s="531">
        <v>27.3</v>
      </c>
      <c r="L401" s="528"/>
      <c r="M401" s="526"/>
      <c r="N401" s="528"/>
      <c r="O401" s="526"/>
      <c r="P401" s="529">
        <v>8385.74</v>
      </c>
    </row>
    <row r="402" spans="1:16" x14ac:dyDescent="0.25">
      <c r="A402" s="530"/>
      <c r="B402" s="524" t="s">
        <v>2350</v>
      </c>
      <c r="C402" s="1247" t="s">
        <v>2351</v>
      </c>
      <c r="D402" s="1247"/>
      <c r="E402" s="1247"/>
      <c r="F402" s="1247"/>
      <c r="G402" s="1247"/>
      <c r="H402" s="525" t="s">
        <v>1148</v>
      </c>
      <c r="I402" s="543">
        <v>182</v>
      </c>
      <c r="J402" s="526"/>
      <c r="K402" s="531">
        <v>27.3</v>
      </c>
      <c r="L402" s="532"/>
      <c r="M402" s="533"/>
      <c r="N402" s="534">
        <v>307.17</v>
      </c>
      <c r="O402" s="526"/>
      <c r="P402" s="529">
        <v>8385.74</v>
      </c>
    </row>
    <row r="403" spans="1:16" x14ac:dyDescent="0.25">
      <c r="A403" s="523"/>
      <c r="B403" s="524" t="s">
        <v>28</v>
      </c>
      <c r="C403" s="1247" t="s">
        <v>132</v>
      </c>
      <c r="D403" s="1247"/>
      <c r="E403" s="1247"/>
      <c r="F403" s="1247"/>
      <c r="G403" s="1247"/>
      <c r="H403" s="525"/>
      <c r="I403" s="526"/>
      <c r="J403" s="526"/>
      <c r="K403" s="526"/>
      <c r="L403" s="528"/>
      <c r="M403" s="526"/>
      <c r="N403" s="528"/>
      <c r="O403" s="526"/>
      <c r="P403" s="573">
        <v>244.61</v>
      </c>
    </row>
    <row r="404" spans="1:16" x14ac:dyDescent="0.25">
      <c r="A404" s="523"/>
      <c r="B404" s="524"/>
      <c r="C404" s="1247" t="s">
        <v>1147</v>
      </c>
      <c r="D404" s="1247"/>
      <c r="E404" s="1247"/>
      <c r="F404" s="1247"/>
      <c r="G404" s="1247"/>
      <c r="H404" s="525" t="s">
        <v>1148</v>
      </c>
      <c r="I404" s="526"/>
      <c r="J404" s="526"/>
      <c r="K404" s="527">
        <v>0.192</v>
      </c>
      <c r="L404" s="528"/>
      <c r="M404" s="526"/>
      <c r="N404" s="528"/>
      <c r="O404" s="526"/>
      <c r="P404" s="573">
        <v>77.72</v>
      </c>
    </row>
    <row r="405" spans="1:16" x14ac:dyDescent="0.25">
      <c r="A405" s="530"/>
      <c r="B405" s="524" t="s">
        <v>1443</v>
      </c>
      <c r="C405" s="1247" t="s">
        <v>1444</v>
      </c>
      <c r="D405" s="1247"/>
      <c r="E405" s="1247"/>
      <c r="F405" s="1247"/>
      <c r="G405" s="1247"/>
      <c r="H405" s="525" t="s">
        <v>1151</v>
      </c>
      <c r="I405" s="536">
        <v>0.91</v>
      </c>
      <c r="J405" s="526"/>
      <c r="K405" s="535">
        <v>0.13650000000000001</v>
      </c>
      <c r="L405" s="532"/>
      <c r="M405" s="533"/>
      <c r="N405" s="534">
        <v>1550.39</v>
      </c>
      <c r="O405" s="526"/>
      <c r="P405" s="529">
        <v>211.63</v>
      </c>
    </row>
    <row r="406" spans="1:16" x14ac:dyDescent="0.25">
      <c r="A406" s="540"/>
      <c r="B406" s="524" t="s">
        <v>1152</v>
      </c>
      <c r="C406" s="1247" t="s">
        <v>1153</v>
      </c>
      <c r="D406" s="1247"/>
      <c r="E406" s="1247"/>
      <c r="F406" s="1247"/>
      <c r="G406" s="1247"/>
      <c r="H406" s="525" t="s">
        <v>1148</v>
      </c>
      <c r="I406" s="536">
        <v>0.91</v>
      </c>
      <c r="J406" s="526"/>
      <c r="K406" s="535">
        <v>0.13650000000000001</v>
      </c>
      <c r="L406" s="528"/>
      <c r="M406" s="526"/>
      <c r="N406" s="541">
        <v>437.08</v>
      </c>
      <c r="O406" s="526"/>
      <c r="P406" s="573">
        <v>59.66</v>
      </c>
    </row>
    <row r="407" spans="1:16" x14ac:dyDescent="0.25">
      <c r="A407" s="530"/>
      <c r="B407" s="524" t="s">
        <v>1445</v>
      </c>
      <c r="C407" s="1247" t="s">
        <v>1446</v>
      </c>
      <c r="D407" s="1247"/>
      <c r="E407" s="1247"/>
      <c r="F407" s="1247"/>
      <c r="G407" s="1247"/>
      <c r="H407" s="525" t="s">
        <v>1151</v>
      </c>
      <c r="I407" s="536">
        <v>0.37</v>
      </c>
      <c r="J407" s="526"/>
      <c r="K407" s="535">
        <v>5.5500000000000001E-2</v>
      </c>
      <c r="L407" s="538">
        <v>477.92</v>
      </c>
      <c r="M407" s="539">
        <v>1.24</v>
      </c>
      <c r="N407" s="534">
        <v>592.62</v>
      </c>
      <c r="O407" s="526"/>
      <c r="P407" s="529">
        <v>32.89</v>
      </c>
    </row>
    <row r="408" spans="1:16" x14ac:dyDescent="0.25">
      <c r="A408" s="540"/>
      <c r="B408" s="524" t="s">
        <v>1208</v>
      </c>
      <c r="C408" s="1247" t="s">
        <v>1209</v>
      </c>
      <c r="D408" s="1247"/>
      <c r="E408" s="1247"/>
      <c r="F408" s="1247"/>
      <c r="G408" s="1247"/>
      <c r="H408" s="525" t="s">
        <v>1148</v>
      </c>
      <c r="I408" s="536">
        <v>0.37</v>
      </c>
      <c r="J408" s="526"/>
      <c r="K408" s="535">
        <v>5.5500000000000001E-2</v>
      </c>
      <c r="L408" s="528"/>
      <c r="M408" s="526"/>
      <c r="N408" s="541">
        <v>325.38</v>
      </c>
      <c r="O408" s="526"/>
      <c r="P408" s="573">
        <v>18.059999999999999</v>
      </c>
    </row>
    <row r="409" spans="1:16" x14ac:dyDescent="0.25">
      <c r="A409" s="530"/>
      <c r="B409" s="524" t="s">
        <v>2352</v>
      </c>
      <c r="C409" s="1247" t="s">
        <v>2353</v>
      </c>
      <c r="D409" s="1247"/>
      <c r="E409" s="1247"/>
      <c r="F409" s="1247"/>
      <c r="G409" s="1247"/>
      <c r="H409" s="525" t="s">
        <v>1151</v>
      </c>
      <c r="I409" s="536">
        <v>0.21</v>
      </c>
      <c r="J409" s="526"/>
      <c r="K409" s="535">
        <v>3.15E-2</v>
      </c>
      <c r="L409" s="532"/>
      <c r="M409" s="533"/>
      <c r="N409" s="534">
        <v>2.79</v>
      </c>
      <c r="O409" s="526"/>
      <c r="P409" s="529">
        <v>0.09</v>
      </c>
    </row>
    <row r="410" spans="1:16" x14ac:dyDescent="0.25">
      <c r="A410" s="523"/>
      <c r="B410" s="524" t="s">
        <v>36</v>
      </c>
      <c r="C410" s="1247" t="s">
        <v>134</v>
      </c>
      <c r="D410" s="1247"/>
      <c r="E410" s="1247"/>
      <c r="F410" s="1247"/>
      <c r="G410" s="1247"/>
      <c r="H410" s="525"/>
      <c r="I410" s="526"/>
      <c r="J410" s="526"/>
      <c r="K410" s="526"/>
      <c r="L410" s="528"/>
      <c r="M410" s="526"/>
      <c r="N410" s="528"/>
      <c r="O410" s="526"/>
      <c r="P410" s="529">
        <v>11092.73</v>
      </c>
    </row>
    <row r="411" spans="1:16" x14ac:dyDescent="0.25">
      <c r="A411" s="530"/>
      <c r="B411" s="524" t="s">
        <v>1210</v>
      </c>
      <c r="C411" s="1247" t="s">
        <v>1211</v>
      </c>
      <c r="D411" s="1247"/>
      <c r="E411" s="1247"/>
      <c r="F411" s="1247"/>
      <c r="G411" s="1247"/>
      <c r="H411" s="525" t="s">
        <v>1212</v>
      </c>
      <c r="I411" s="536">
        <v>0.13</v>
      </c>
      <c r="J411" s="526"/>
      <c r="K411" s="535">
        <v>1.95E-2</v>
      </c>
      <c r="L411" s="538">
        <v>35.71</v>
      </c>
      <c r="M411" s="539">
        <v>0.28000000000000003</v>
      </c>
      <c r="N411" s="534">
        <v>10</v>
      </c>
      <c r="O411" s="526"/>
      <c r="P411" s="529">
        <v>0.2</v>
      </c>
    </row>
    <row r="412" spans="1:16" x14ac:dyDescent="0.25">
      <c r="A412" s="530"/>
      <c r="B412" s="524" t="s">
        <v>1494</v>
      </c>
      <c r="C412" s="1247" t="s">
        <v>1495</v>
      </c>
      <c r="D412" s="1247"/>
      <c r="E412" s="1247"/>
      <c r="F412" s="1247"/>
      <c r="G412" s="1247"/>
      <c r="H412" s="525" t="s">
        <v>1496</v>
      </c>
      <c r="I412" s="527">
        <v>3.948</v>
      </c>
      <c r="J412" s="526"/>
      <c r="K412" s="535">
        <v>0.59219999999999995</v>
      </c>
      <c r="L412" s="532"/>
      <c r="M412" s="533"/>
      <c r="N412" s="534">
        <v>6.1</v>
      </c>
      <c r="O412" s="526"/>
      <c r="P412" s="529">
        <v>3.61</v>
      </c>
    </row>
    <row r="413" spans="1:16" x14ac:dyDescent="0.25">
      <c r="A413" s="530"/>
      <c r="B413" s="524" t="s">
        <v>2354</v>
      </c>
      <c r="C413" s="1247" t="s">
        <v>2355</v>
      </c>
      <c r="D413" s="1247"/>
      <c r="E413" s="1247"/>
      <c r="F413" s="1247"/>
      <c r="G413" s="1247"/>
      <c r="H413" s="525" t="s">
        <v>2159</v>
      </c>
      <c r="I413" s="543">
        <v>267</v>
      </c>
      <c r="J413" s="526"/>
      <c r="K413" s="536">
        <v>40.049999999999997</v>
      </c>
      <c r="L413" s="538">
        <v>4.82</v>
      </c>
      <c r="M413" s="539">
        <v>1.54</v>
      </c>
      <c r="N413" s="534">
        <v>7.42</v>
      </c>
      <c r="O413" s="526"/>
      <c r="P413" s="529">
        <v>297.17</v>
      </c>
    </row>
    <row r="414" spans="1:16" x14ac:dyDescent="0.25">
      <c r="A414" s="530"/>
      <c r="B414" s="524" t="s">
        <v>2356</v>
      </c>
      <c r="C414" s="1247" t="s">
        <v>2357</v>
      </c>
      <c r="D414" s="1247"/>
      <c r="E414" s="1247"/>
      <c r="F414" s="1247"/>
      <c r="G414" s="1247"/>
      <c r="H414" s="525" t="s">
        <v>2159</v>
      </c>
      <c r="I414" s="543">
        <v>152</v>
      </c>
      <c r="J414" s="526"/>
      <c r="K414" s="531">
        <v>22.8</v>
      </c>
      <c r="L414" s="538">
        <v>2.6</v>
      </c>
      <c r="M414" s="539">
        <v>0.97</v>
      </c>
      <c r="N414" s="534">
        <v>2.52</v>
      </c>
      <c r="O414" s="526"/>
      <c r="P414" s="529">
        <v>57.46</v>
      </c>
    </row>
    <row r="415" spans="1:16" x14ac:dyDescent="0.25">
      <c r="A415" s="530"/>
      <c r="B415" s="524" t="s">
        <v>2358</v>
      </c>
      <c r="C415" s="1247" t="s">
        <v>2359</v>
      </c>
      <c r="D415" s="1247"/>
      <c r="E415" s="1247"/>
      <c r="F415" s="1247"/>
      <c r="G415" s="1247"/>
      <c r="H415" s="525" t="s">
        <v>1440</v>
      </c>
      <c r="I415" s="536">
        <v>1.77</v>
      </c>
      <c r="J415" s="526"/>
      <c r="K415" s="535">
        <v>0.26550000000000001</v>
      </c>
      <c r="L415" s="542">
        <v>1955.23</v>
      </c>
      <c r="M415" s="539">
        <v>1.54</v>
      </c>
      <c r="N415" s="534">
        <v>3011.05</v>
      </c>
      <c r="O415" s="526"/>
      <c r="P415" s="529">
        <v>799.43</v>
      </c>
    </row>
    <row r="416" spans="1:16" x14ac:dyDescent="0.25">
      <c r="A416" s="530"/>
      <c r="B416" s="524" t="s">
        <v>2360</v>
      </c>
      <c r="C416" s="1247" t="s">
        <v>2361</v>
      </c>
      <c r="D416" s="1247"/>
      <c r="E416" s="1247"/>
      <c r="F416" s="1247"/>
      <c r="G416" s="1247"/>
      <c r="H416" s="525" t="s">
        <v>1697</v>
      </c>
      <c r="I416" s="536">
        <v>3.38</v>
      </c>
      <c r="J416" s="526"/>
      <c r="K416" s="527">
        <v>0.50700000000000001</v>
      </c>
      <c r="L416" s="538">
        <v>52.34</v>
      </c>
      <c r="M416" s="539">
        <v>1.49</v>
      </c>
      <c r="N416" s="534">
        <v>77.989999999999995</v>
      </c>
      <c r="O416" s="526"/>
      <c r="P416" s="529">
        <v>39.54</v>
      </c>
    </row>
    <row r="417" spans="1:16" x14ac:dyDescent="0.25">
      <c r="A417" s="530"/>
      <c r="B417" s="524" t="s">
        <v>2362</v>
      </c>
      <c r="C417" s="1247" t="s">
        <v>2363</v>
      </c>
      <c r="D417" s="1247"/>
      <c r="E417" s="1247"/>
      <c r="F417" s="1247"/>
      <c r="G417" s="1247"/>
      <c r="H417" s="525" t="s">
        <v>1697</v>
      </c>
      <c r="I417" s="536">
        <v>13.53</v>
      </c>
      <c r="J417" s="526"/>
      <c r="K417" s="535">
        <v>2.0295000000000001</v>
      </c>
      <c r="L417" s="538">
        <v>22.84</v>
      </c>
      <c r="M417" s="539">
        <v>1.31</v>
      </c>
      <c r="N417" s="534">
        <v>29.92</v>
      </c>
      <c r="O417" s="526"/>
      <c r="P417" s="529">
        <v>60.72</v>
      </c>
    </row>
    <row r="418" spans="1:16" x14ac:dyDescent="0.25">
      <c r="A418" s="530"/>
      <c r="B418" s="524" t="s">
        <v>2364</v>
      </c>
      <c r="C418" s="1247" t="s">
        <v>2365</v>
      </c>
      <c r="D418" s="1247"/>
      <c r="E418" s="1247"/>
      <c r="F418" s="1247"/>
      <c r="G418" s="1247"/>
      <c r="H418" s="525" t="s">
        <v>1697</v>
      </c>
      <c r="I418" s="536">
        <v>35.33</v>
      </c>
      <c r="J418" s="526"/>
      <c r="K418" s="535">
        <v>5.2995000000000001</v>
      </c>
      <c r="L418" s="538">
        <v>29.64</v>
      </c>
      <c r="M418" s="539">
        <v>1.31</v>
      </c>
      <c r="N418" s="534">
        <v>38.83</v>
      </c>
      <c r="O418" s="526"/>
      <c r="P418" s="529">
        <v>205.78</v>
      </c>
    </row>
    <row r="419" spans="1:16" x14ac:dyDescent="0.25">
      <c r="A419" s="530"/>
      <c r="B419" s="524" t="s">
        <v>2366</v>
      </c>
      <c r="C419" s="1247" t="s">
        <v>2367</v>
      </c>
      <c r="D419" s="1247"/>
      <c r="E419" s="1247"/>
      <c r="F419" s="1247"/>
      <c r="G419" s="1247"/>
      <c r="H419" s="525" t="s">
        <v>2159</v>
      </c>
      <c r="I419" s="543">
        <v>151</v>
      </c>
      <c r="J419" s="526"/>
      <c r="K419" s="536">
        <v>22.65</v>
      </c>
      <c r="L419" s="538">
        <v>71.61</v>
      </c>
      <c r="M419" s="539">
        <v>0.99</v>
      </c>
      <c r="N419" s="534">
        <v>70.89</v>
      </c>
      <c r="O419" s="526"/>
      <c r="P419" s="529">
        <v>1605.66</v>
      </c>
    </row>
    <row r="420" spans="1:16" x14ac:dyDescent="0.25">
      <c r="A420" s="530"/>
      <c r="B420" s="524" t="s">
        <v>2368</v>
      </c>
      <c r="C420" s="1247" t="s">
        <v>2369</v>
      </c>
      <c r="D420" s="1247"/>
      <c r="E420" s="1247"/>
      <c r="F420" s="1247"/>
      <c r="G420" s="1247"/>
      <c r="H420" s="525" t="s">
        <v>2159</v>
      </c>
      <c r="I420" s="543">
        <v>407</v>
      </c>
      <c r="J420" s="526"/>
      <c r="K420" s="536">
        <v>61.05</v>
      </c>
      <c r="L420" s="538">
        <v>113.3</v>
      </c>
      <c r="M420" s="539">
        <v>0.99</v>
      </c>
      <c r="N420" s="534">
        <v>112.17</v>
      </c>
      <c r="O420" s="526"/>
      <c r="P420" s="529">
        <v>6847.98</v>
      </c>
    </row>
    <row r="421" spans="1:16" x14ac:dyDescent="0.25">
      <c r="A421" s="530"/>
      <c r="B421" s="524" t="s">
        <v>2370</v>
      </c>
      <c r="C421" s="1247" t="s">
        <v>2371</v>
      </c>
      <c r="D421" s="1247"/>
      <c r="E421" s="1247"/>
      <c r="F421" s="1247"/>
      <c r="G421" s="1247"/>
      <c r="H421" s="525" t="s">
        <v>1244</v>
      </c>
      <c r="I421" s="543">
        <v>20</v>
      </c>
      <c r="J421" s="526"/>
      <c r="K421" s="543">
        <v>3</v>
      </c>
      <c r="L421" s="538">
        <v>68.290000000000006</v>
      </c>
      <c r="M421" s="539">
        <v>1.68</v>
      </c>
      <c r="N421" s="534">
        <v>114.73</v>
      </c>
      <c r="O421" s="526"/>
      <c r="P421" s="529">
        <v>344.19</v>
      </c>
    </row>
    <row r="422" spans="1:16" x14ac:dyDescent="0.25">
      <c r="A422" s="530"/>
      <c r="B422" s="524" t="s">
        <v>2372</v>
      </c>
      <c r="C422" s="1247" t="s">
        <v>2373</v>
      </c>
      <c r="D422" s="1247"/>
      <c r="E422" s="1247"/>
      <c r="F422" s="1247"/>
      <c r="G422" s="1247"/>
      <c r="H422" s="525" t="s">
        <v>1244</v>
      </c>
      <c r="I422" s="543">
        <v>21</v>
      </c>
      <c r="J422" s="526"/>
      <c r="K422" s="536">
        <v>3.15</v>
      </c>
      <c r="L422" s="538">
        <v>66.77</v>
      </c>
      <c r="M422" s="539">
        <v>1.39</v>
      </c>
      <c r="N422" s="534">
        <v>92.81</v>
      </c>
      <c r="O422" s="526"/>
      <c r="P422" s="529">
        <v>292.35000000000002</v>
      </c>
    </row>
    <row r="423" spans="1:16" x14ac:dyDescent="0.25">
      <c r="A423" s="530"/>
      <c r="B423" s="524" t="s">
        <v>2374</v>
      </c>
      <c r="C423" s="1247" t="s">
        <v>2375</v>
      </c>
      <c r="D423" s="1247"/>
      <c r="E423" s="1247"/>
      <c r="F423" s="1247"/>
      <c r="G423" s="1247"/>
      <c r="H423" s="525" t="s">
        <v>1244</v>
      </c>
      <c r="I423" s="543">
        <v>149</v>
      </c>
      <c r="J423" s="526"/>
      <c r="K423" s="536">
        <v>22.35</v>
      </c>
      <c r="L423" s="538">
        <v>17.34</v>
      </c>
      <c r="M423" s="539">
        <v>1.39</v>
      </c>
      <c r="N423" s="534">
        <v>24.1</v>
      </c>
      <c r="O423" s="526"/>
      <c r="P423" s="529">
        <v>538.64</v>
      </c>
    </row>
    <row r="424" spans="1:16" x14ac:dyDescent="0.25">
      <c r="A424" s="544" t="s">
        <v>1239</v>
      </c>
      <c r="B424" s="545" t="s">
        <v>2376</v>
      </c>
      <c r="C424" s="1250" t="s">
        <v>2377</v>
      </c>
      <c r="D424" s="1250"/>
      <c r="E424" s="1250"/>
      <c r="F424" s="1250"/>
      <c r="G424" s="1250"/>
      <c r="H424" s="546" t="s">
        <v>1554</v>
      </c>
      <c r="I424" s="547">
        <v>421</v>
      </c>
      <c r="J424" s="548"/>
      <c r="K424" s="589">
        <v>63.15</v>
      </c>
      <c r="L424" s="550"/>
      <c r="M424" s="548"/>
      <c r="N424" s="550"/>
      <c r="O424" s="548"/>
      <c r="P424" s="551"/>
    </row>
    <row r="425" spans="1:16" x14ac:dyDescent="0.25">
      <c r="A425" s="544" t="s">
        <v>1239</v>
      </c>
      <c r="B425" s="545" t="s">
        <v>2378</v>
      </c>
      <c r="C425" s="1250" t="s">
        <v>2379</v>
      </c>
      <c r="D425" s="1250"/>
      <c r="E425" s="1250"/>
      <c r="F425" s="1250"/>
      <c r="G425" s="1250"/>
      <c r="H425" s="546" t="s">
        <v>1554</v>
      </c>
      <c r="I425" s="547">
        <v>206</v>
      </c>
      <c r="J425" s="548"/>
      <c r="K425" s="566">
        <v>30.9</v>
      </c>
      <c r="L425" s="550"/>
      <c r="M425" s="548"/>
      <c r="N425" s="550"/>
      <c r="O425" s="548"/>
      <c r="P425" s="551"/>
    </row>
    <row r="426" spans="1:16" x14ac:dyDescent="0.25">
      <c r="A426" s="552"/>
      <c r="B426" s="553"/>
      <c r="C426" s="1248" t="s">
        <v>1154</v>
      </c>
      <c r="D426" s="1248"/>
      <c r="E426" s="1248"/>
      <c r="F426" s="1248"/>
      <c r="G426" s="1248"/>
      <c r="H426" s="516"/>
      <c r="I426" s="517"/>
      <c r="J426" s="517"/>
      <c r="K426" s="517"/>
      <c r="L426" s="520"/>
      <c r="M426" s="517"/>
      <c r="N426" s="554"/>
      <c r="O426" s="517"/>
      <c r="P426" s="555">
        <v>19800.8</v>
      </c>
    </row>
    <row r="427" spans="1:16" x14ac:dyDescent="0.25">
      <c r="A427" s="540"/>
      <c r="B427" s="524"/>
      <c r="C427" s="1247" t="s">
        <v>1155</v>
      </c>
      <c r="D427" s="1247"/>
      <c r="E427" s="1247"/>
      <c r="F427" s="1247"/>
      <c r="G427" s="1247"/>
      <c r="H427" s="525"/>
      <c r="I427" s="526"/>
      <c r="J427" s="526"/>
      <c r="K427" s="526"/>
      <c r="L427" s="528"/>
      <c r="M427" s="526"/>
      <c r="N427" s="528"/>
      <c r="O427" s="526"/>
      <c r="P427" s="529">
        <v>8463.4599999999991</v>
      </c>
    </row>
    <row r="428" spans="1:16" x14ac:dyDescent="0.25">
      <c r="A428" s="540"/>
      <c r="B428" s="524" t="s">
        <v>2300</v>
      </c>
      <c r="C428" s="1247" t="s">
        <v>2301</v>
      </c>
      <c r="D428" s="1247"/>
      <c r="E428" s="1247"/>
      <c r="F428" s="1247"/>
      <c r="G428" s="1247"/>
      <c r="H428" s="525" t="s">
        <v>1158</v>
      </c>
      <c r="I428" s="543">
        <v>108</v>
      </c>
      <c r="J428" s="526"/>
      <c r="K428" s="543">
        <v>108</v>
      </c>
      <c r="L428" s="528"/>
      <c r="M428" s="526"/>
      <c r="N428" s="528"/>
      <c r="O428" s="526"/>
      <c r="P428" s="529">
        <v>9140.5400000000009</v>
      </c>
    </row>
    <row r="429" spans="1:16" x14ac:dyDescent="0.25">
      <c r="A429" s="540"/>
      <c r="B429" s="524" t="s">
        <v>2302</v>
      </c>
      <c r="C429" s="1247" t="s">
        <v>2303</v>
      </c>
      <c r="D429" s="1247"/>
      <c r="E429" s="1247"/>
      <c r="F429" s="1247"/>
      <c r="G429" s="1247"/>
      <c r="H429" s="525" t="s">
        <v>1158</v>
      </c>
      <c r="I429" s="543">
        <v>55</v>
      </c>
      <c r="J429" s="526"/>
      <c r="K429" s="543">
        <v>55</v>
      </c>
      <c r="L429" s="528"/>
      <c r="M429" s="526"/>
      <c r="N429" s="528"/>
      <c r="O429" s="526"/>
      <c r="P429" s="529">
        <v>4654.8999999999996</v>
      </c>
    </row>
    <row r="430" spans="1:16" x14ac:dyDescent="0.25">
      <c r="A430" s="556"/>
      <c r="B430" s="557"/>
      <c r="C430" s="1248" t="s">
        <v>1161</v>
      </c>
      <c r="D430" s="1248"/>
      <c r="E430" s="1248"/>
      <c r="F430" s="1248"/>
      <c r="G430" s="1248"/>
      <c r="H430" s="516"/>
      <c r="I430" s="517"/>
      <c r="J430" s="517"/>
      <c r="K430" s="517"/>
      <c r="L430" s="520"/>
      <c r="M430" s="517"/>
      <c r="N430" s="554">
        <v>223974.93</v>
      </c>
      <c r="O430" s="517"/>
      <c r="P430" s="555">
        <v>33596.239999999998</v>
      </c>
    </row>
    <row r="431" spans="1:16" x14ac:dyDescent="0.25">
      <c r="A431" s="558"/>
      <c r="B431" s="559"/>
      <c r="C431" s="559"/>
      <c r="D431" s="559"/>
      <c r="E431" s="559"/>
      <c r="F431" s="559"/>
      <c r="G431" s="559"/>
      <c r="H431" s="560"/>
      <c r="I431" s="561"/>
      <c r="J431" s="561"/>
      <c r="K431" s="561"/>
      <c r="L431" s="562"/>
      <c r="M431" s="561"/>
      <c r="N431" s="562"/>
      <c r="O431" s="561"/>
      <c r="P431" s="563"/>
    </row>
    <row r="432" spans="1:16" x14ac:dyDescent="0.25">
      <c r="A432" s="514" t="s">
        <v>1193</v>
      </c>
      <c r="B432" s="515" t="s">
        <v>2380</v>
      </c>
      <c r="C432" s="1249" t="s">
        <v>2381</v>
      </c>
      <c r="D432" s="1249"/>
      <c r="E432" s="1249"/>
      <c r="F432" s="1249"/>
      <c r="G432" s="1249"/>
      <c r="H432" s="516" t="s">
        <v>1554</v>
      </c>
      <c r="I432" s="517">
        <v>63.15</v>
      </c>
      <c r="J432" s="518">
        <v>1</v>
      </c>
      <c r="K432" s="570">
        <v>63.15</v>
      </c>
      <c r="L432" s="593">
        <v>92.12</v>
      </c>
      <c r="M432" s="570">
        <v>1.56</v>
      </c>
      <c r="N432" s="572">
        <v>143.71</v>
      </c>
      <c r="O432" s="517"/>
      <c r="P432" s="555">
        <v>9075.2900000000009</v>
      </c>
    </row>
    <row r="433" spans="1:16" x14ac:dyDescent="0.25">
      <c r="A433" s="556"/>
      <c r="B433" s="557"/>
      <c r="C433" s="1248" t="s">
        <v>1161</v>
      </c>
      <c r="D433" s="1248"/>
      <c r="E433" s="1248"/>
      <c r="F433" s="1248"/>
      <c r="G433" s="1248"/>
      <c r="H433" s="516"/>
      <c r="I433" s="517"/>
      <c r="J433" s="517"/>
      <c r="K433" s="517"/>
      <c r="L433" s="520"/>
      <c r="M433" s="517"/>
      <c r="N433" s="520"/>
      <c r="O433" s="517"/>
      <c r="P433" s="555">
        <v>9075.2900000000009</v>
      </c>
    </row>
    <row r="434" spans="1:16" x14ac:dyDescent="0.25">
      <c r="A434" s="558"/>
      <c r="B434" s="559"/>
      <c r="C434" s="559"/>
      <c r="D434" s="559"/>
      <c r="E434" s="559"/>
      <c r="F434" s="559"/>
      <c r="G434" s="559"/>
      <c r="H434" s="560"/>
      <c r="I434" s="561"/>
      <c r="J434" s="561"/>
      <c r="K434" s="561"/>
      <c r="L434" s="562"/>
      <c r="M434" s="561"/>
      <c r="N434" s="562"/>
      <c r="O434" s="561"/>
      <c r="P434" s="563"/>
    </row>
    <row r="435" spans="1:16" x14ac:dyDescent="0.25">
      <c r="A435" s="514" t="s">
        <v>1198</v>
      </c>
      <c r="B435" s="515" t="s">
        <v>2382</v>
      </c>
      <c r="C435" s="1249" t="s">
        <v>2383</v>
      </c>
      <c r="D435" s="1249"/>
      <c r="E435" s="1249"/>
      <c r="F435" s="1249"/>
      <c r="G435" s="1249"/>
      <c r="H435" s="516" t="s">
        <v>1212</v>
      </c>
      <c r="I435" s="517">
        <v>1.5449999999999999</v>
      </c>
      <c r="J435" s="518">
        <v>1</v>
      </c>
      <c r="K435" s="519">
        <v>1.5449999999999999</v>
      </c>
      <c r="L435" s="554">
        <v>3853.09</v>
      </c>
      <c r="M435" s="570">
        <v>1.55</v>
      </c>
      <c r="N435" s="564">
        <v>5972.29</v>
      </c>
      <c r="O435" s="517"/>
      <c r="P435" s="555">
        <v>9227.19</v>
      </c>
    </row>
    <row r="436" spans="1:16" x14ac:dyDescent="0.25">
      <c r="A436" s="556"/>
      <c r="B436" s="557"/>
      <c r="C436" s="1248" t="s">
        <v>1161</v>
      </c>
      <c r="D436" s="1248"/>
      <c r="E436" s="1248"/>
      <c r="F436" s="1248"/>
      <c r="G436" s="1248"/>
      <c r="H436" s="516"/>
      <c r="I436" s="517"/>
      <c r="J436" s="517"/>
      <c r="K436" s="517"/>
      <c r="L436" s="520"/>
      <c r="M436" s="517"/>
      <c r="N436" s="520"/>
      <c r="O436" s="517"/>
      <c r="P436" s="555">
        <v>9227.19</v>
      </c>
    </row>
    <row r="437" spans="1:16" x14ac:dyDescent="0.25">
      <c r="A437" s="558"/>
      <c r="B437" s="559"/>
      <c r="C437" s="559"/>
      <c r="D437" s="559"/>
      <c r="E437" s="559"/>
      <c r="F437" s="559"/>
      <c r="G437" s="559"/>
      <c r="H437" s="560"/>
      <c r="I437" s="561"/>
      <c r="J437" s="561"/>
      <c r="K437" s="561"/>
      <c r="L437" s="562"/>
      <c r="M437" s="561"/>
      <c r="N437" s="562"/>
      <c r="O437" s="561"/>
      <c r="P437" s="563"/>
    </row>
    <row r="438" spans="1:16" x14ac:dyDescent="0.25">
      <c r="A438" s="514" t="s">
        <v>1199</v>
      </c>
      <c r="B438" s="515" t="s">
        <v>2384</v>
      </c>
      <c r="C438" s="1249" t="s">
        <v>2385</v>
      </c>
      <c r="D438" s="1249"/>
      <c r="E438" s="1249"/>
      <c r="F438" s="1249"/>
      <c r="G438" s="1249"/>
      <c r="H438" s="516" t="s">
        <v>1232</v>
      </c>
      <c r="I438" s="517">
        <v>0.63080000000000003</v>
      </c>
      <c r="J438" s="518">
        <v>1</v>
      </c>
      <c r="K438" s="568">
        <v>0.63080000000000003</v>
      </c>
      <c r="L438" s="520"/>
      <c r="M438" s="517"/>
      <c r="N438" s="521"/>
      <c r="O438" s="517"/>
      <c r="P438" s="522"/>
    </row>
    <row r="439" spans="1:16" x14ac:dyDescent="0.25">
      <c r="A439" s="523"/>
      <c r="B439" s="524" t="s">
        <v>23</v>
      </c>
      <c r="C439" s="1247" t="s">
        <v>1203</v>
      </c>
      <c r="D439" s="1247"/>
      <c r="E439" s="1247"/>
      <c r="F439" s="1247"/>
      <c r="G439" s="1247"/>
      <c r="H439" s="525" t="s">
        <v>1148</v>
      </c>
      <c r="I439" s="526"/>
      <c r="J439" s="526"/>
      <c r="K439" s="535">
        <v>118.5904</v>
      </c>
      <c r="L439" s="528"/>
      <c r="M439" s="526"/>
      <c r="N439" s="528"/>
      <c r="O439" s="526"/>
      <c r="P439" s="529">
        <v>36427.410000000003</v>
      </c>
    </row>
    <row r="440" spans="1:16" x14ac:dyDescent="0.25">
      <c r="A440" s="530"/>
      <c r="B440" s="524" t="s">
        <v>2350</v>
      </c>
      <c r="C440" s="1247" t="s">
        <v>2351</v>
      </c>
      <c r="D440" s="1247"/>
      <c r="E440" s="1247"/>
      <c r="F440" s="1247"/>
      <c r="G440" s="1247"/>
      <c r="H440" s="525" t="s">
        <v>1148</v>
      </c>
      <c r="I440" s="543">
        <v>188</v>
      </c>
      <c r="J440" s="526"/>
      <c r="K440" s="535">
        <v>118.5904</v>
      </c>
      <c r="L440" s="532"/>
      <c r="M440" s="533"/>
      <c r="N440" s="534">
        <v>307.17</v>
      </c>
      <c r="O440" s="526"/>
      <c r="P440" s="529">
        <v>36427.410000000003</v>
      </c>
    </row>
    <row r="441" spans="1:16" x14ac:dyDescent="0.25">
      <c r="A441" s="523"/>
      <c r="B441" s="524" t="s">
        <v>28</v>
      </c>
      <c r="C441" s="1247" t="s">
        <v>132</v>
      </c>
      <c r="D441" s="1247"/>
      <c r="E441" s="1247"/>
      <c r="F441" s="1247"/>
      <c r="G441" s="1247"/>
      <c r="H441" s="525"/>
      <c r="I441" s="526"/>
      <c r="J441" s="526"/>
      <c r="K441" s="526"/>
      <c r="L441" s="528"/>
      <c r="M441" s="526"/>
      <c r="N441" s="528"/>
      <c r="O441" s="526"/>
      <c r="P441" s="529">
        <v>1131.8399999999999</v>
      </c>
    </row>
    <row r="442" spans="1:16" x14ac:dyDescent="0.25">
      <c r="A442" s="523"/>
      <c r="B442" s="524"/>
      <c r="C442" s="1247" t="s">
        <v>1147</v>
      </c>
      <c r="D442" s="1247"/>
      <c r="E442" s="1247"/>
      <c r="F442" s="1247"/>
      <c r="G442" s="1247"/>
      <c r="H442" s="525" t="s">
        <v>1148</v>
      </c>
      <c r="I442" s="526"/>
      <c r="J442" s="526"/>
      <c r="K442" s="574">
        <v>0.889428</v>
      </c>
      <c r="L442" s="528"/>
      <c r="M442" s="526"/>
      <c r="N442" s="528"/>
      <c r="O442" s="526"/>
      <c r="P442" s="573">
        <v>359.86</v>
      </c>
    </row>
    <row r="443" spans="1:16" x14ac:dyDescent="0.25">
      <c r="A443" s="530"/>
      <c r="B443" s="524" t="s">
        <v>1443</v>
      </c>
      <c r="C443" s="1247" t="s">
        <v>1444</v>
      </c>
      <c r="D443" s="1247"/>
      <c r="E443" s="1247"/>
      <c r="F443" s="1247"/>
      <c r="G443" s="1247"/>
      <c r="H443" s="525" t="s">
        <v>1151</v>
      </c>
      <c r="I443" s="543">
        <v>1</v>
      </c>
      <c r="J443" s="526"/>
      <c r="K443" s="535">
        <v>0.63080000000000003</v>
      </c>
      <c r="L443" s="532"/>
      <c r="M443" s="533"/>
      <c r="N443" s="534">
        <v>1550.39</v>
      </c>
      <c r="O443" s="526"/>
      <c r="P443" s="529">
        <v>977.99</v>
      </c>
    </row>
    <row r="444" spans="1:16" x14ac:dyDescent="0.25">
      <c r="A444" s="540"/>
      <c r="B444" s="524" t="s">
        <v>1152</v>
      </c>
      <c r="C444" s="1247" t="s">
        <v>1153</v>
      </c>
      <c r="D444" s="1247"/>
      <c r="E444" s="1247"/>
      <c r="F444" s="1247"/>
      <c r="G444" s="1247"/>
      <c r="H444" s="525" t="s">
        <v>1148</v>
      </c>
      <c r="I444" s="543">
        <v>1</v>
      </c>
      <c r="J444" s="526"/>
      <c r="K444" s="535">
        <v>0.63080000000000003</v>
      </c>
      <c r="L444" s="528"/>
      <c r="M444" s="526"/>
      <c r="N444" s="541">
        <v>437.08</v>
      </c>
      <c r="O444" s="526"/>
      <c r="P444" s="573">
        <v>275.70999999999998</v>
      </c>
    </row>
    <row r="445" spans="1:16" x14ac:dyDescent="0.25">
      <c r="A445" s="530"/>
      <c r="B445" s="524" t="s">
        <v>1445</v>
      </c>
      <c r="C445" s="1247" t="s">
        <v>1446</v>
      </c>
      <c r="D445" s="1247"/>
      <c r="E445" s="1247"/>
      <c r="F445" s="1247"/>
      <c r="G445" s="1247"/>
      <c r="H445" s="525" t="s">
        <v>1151</v>
      </c>
      <c r="I445" s="536">
        <v>0.41</v>
      </c>
      <c r="J445" s="526"/>
      <c r="K445" s="574">
        <v>0.25862800000000002</v>
      </c>
      <c r="L445" s="538">
        <v>477.92</v>
      </c>
      <c r="M445" s="539">
        <v>1.24</v>
      </c>
      <c r="N445" s="534">
        <v>592.62</v>
      </c>
      <c r="O445" s="526"/>
      <c r="P445" s="529">
        <v>153.27000000000001</v>
      </c>
    </row>
    <row r="446" spans="1:16" x14ac:dyDescent="0.25">
      <c r="A446" s="540"/>
      <c r="B446" s="524" t="s">
        <v>1208</v>
      </c>
      <c r="C446" s="1247" t="s">
        <v>1209</v>
      </c>
      <c r="D446" s="1247"/>
      <c r="E446" s="1247"/>
      <c r="F446" s="1247"/>
      <c r="G446" s="1247"/>
      <c r="H446" s="525" t="s">
        <v>1148</v>
      </c>
      <c r="I446" s="536">
        <v>0.41</v>
      </c>
      <c r="J446" s="526"/>
      <c r="K446" s="574">
        <v>0.25862800000000002</v>
      </c>
      <c r="L446" s="528"/>
      <c r="M446" s="526"/>
      <c r="N446" s="541">
        <v>325.38</v>
      </c>
      <c r="O446" s="526"/>
      <c r="P446" s="573">
        <v>84.15</v>
      </c>
    </row>
    <row r="447" spans="1:16" x14ac:dyDescent="0.25">
      <c r="A447" s="530"/>
      <c r="B447" s="524" t="s">
        <v>2352</v>
      </c>
      <c r="C447" s="1247" t="s">
        <v>2353</v>
      </c>
      <c r="D447" s="1247"/>
      <c r="E447" s="1247"/>
      <c r="F447" s="1247"/>
      <c r="G447" s="1247"/>
      <c r="H447" s="525" t="s">
        <v>1151</v>
      </c>
      <c r="I447" s="536">
        <v>0.33</v>
      </c>
      <c r="J447" s="526"/>
      <c r="K447" s="574">
        <v>0.20816399999999999</v>
      </c>
      <c r="L447" s="532"/>
      <c r="M447" s="533"/>
      <c r="N447" s="534">
        <v>2.79</v>
      </c>
      <c r="O447" s="526"/>
      <c r="P447" s="529">
        <v>0.57999999999999996</v>
      </c>
    </row>
    <row r="448" spans="1:16" x14ac:dyDescent="0.25">
      <c r="A448" s="523"/>
      <c r="B448" s="524" t="s">
        <v>36</v>
      </c>
      <c r="C448" s="1247" t="s">
        <v>134</v>
      </c>
      <c r="D448" s="1247"/>
      <c r="E448" s="1247"/>
      <c r="F448" s="1247"/>
      <c r="G448" s="1247"/>
      <c r="H448" s="525"/>
      <c r="I448" s="526"/>
      <c r="J448" s="526"/>
      <c r="K448" s="526"/>
      <c r="L448" s="528"/>
      <c r="M448" s="526"/>
      <c r="N448" s="528"/>
      <c r="O448" s="526"/>
      <c r="P448" s="529">
        <v>58710.46</v>
      </c>
    </row>
    <row r="449" spans="1:16" x14ac:dyDescent="0.25">
      <c r="A449" s="530"/>
      <c r="B449" s="524" t="s">
        <v>1210</v>
      </c>
      <c r="C449" s="1247" t="s">
        <v>1211</v>
      </c>
      <c r="D449" s="1247"/>
      <c r="E449" s="1247"/>
      <c r="F449" s="1247"/>
      <c r="G449" s="1247"/>
      <c r="H449" s="525" t="s">
        <v>1212</v>
      </c>
      <c r="I449" s="536">
        <v>0.13</v>
      </c>
      <c r="J449" s="526"/>
      <c r="K449" s="574">
        <v>8.2003999999999994E-2</v>
      </c>
      <c r="L449" s="538">
        <v>35.71</v>
      </c>
      <c r="M449" s="539">
        <v>0.28000000000000003</v>
      </c>
      <c r="N449" s="534">
        <v>10</v>
      </c>
      <c r="O449" s="526"/>
      <c r="P449" s="529">
        <v>0.82</v>
      </c>
    </row>
    <row r="450" spans="1:16" x14ac:dyDescent="0.25">
      <c r="A450" s="530"/>
      <c r="B450" s="524" t="s">
        <v>1494</v>
      </c>
      <c r="C450" s="1247" t="s">
        <v>1495</v>
      </c>
      <c r="D450" s="1247"/>
      <c r="E450" s="1247"/>
      <c r="F450" s="1247"/>
      <c r="G450" s="1247"/>
      <c r="H450" s="525" t="s">
        <v>1496</v>
      </c>
      <c r="I450" s="527">
        <v>4.2880000000000003</v>
      </c>
      <c r="J450" s="526"/>
      <c r="K450" s="569">
        <v>2.7048703999999999</v>
      </c>
      <c r="L450" s="532"/>
      <c r="M450" s="533"/>
      <c r="N450" s="534">
        <v>6.1</v>
      </c>
      <c r="O450" s="526"/>
      <c r="P450" s="529">
        <v>16.5</v>
      </c>
    </row>
    <row r="451" spans="1:16" x14ac:dyDescent="0.25">
      <c r="A451" s="530"/>
      <c r="B451" s="524" t="s">
        <v>2354</v>
      </c>
      <c r="C451" s="1247" t="s">
        <v>2355</v>
      </c>
      <c r="D451" s="1247"/>
      <c r="E451" s="1247"/>
      <c r="F451" s="1247"/>
      <c r="G451" s="1247"/>
      <c r="H451" s="525" t="s">
        <v>2159</v>
      </c>
      <c r="I451" s="543">
        <v>253</v>
      </c>
      <c r="J451" s="526"/>
      <c r="K451" s="535">
        <v>159.5924</v>
      </c>
      <c r="L451" s="538">
        <v>4.82</v>
      </c>
      <c r="M451" s="539">
        <v>1.54</v>
      </c>
      <c r="N451" s="534">
        <v>7.42</v>
      </c>
      <c r="O451" s="526"/>
      <c r="P451" s="529">
        <v>1184.18</v>
      </c>
    </row>
    <row r="452" spans="1:16" x14ac:dyDescent="0.25">
      <c r="A452" s="530"/>
      <c r="B452" s="524" t="s">
        <v>2356</v>
      </c>
      <c r="C452" s="1247" t="s">
        <v>2357</v>
      </c>
      <c r="D452" s="1247"/>
      <c r="E452" s="1247"/>
      <c r="F452" s="1247"/>
      <c r="G452" s="1247"/>
      <c r="H452" s="525" t="s">
        <v>2159</v>
      </c>
      <c r="I452" s="543">
        <v>177</v>
      </c>
      <c r="J452" s="526"/>
      <c r="K452" s="535">
        <v>111.6516</v>
      </c>
      <c r="L452" s="538">
        <v>2.6</v>
      </c>
      <c r="M452" s="539">
        <v>0.97</v>
      </c>
      <c r="N452" s="534">
        <v>2.52</v>
      </c>
      <c r="O452" s="526"/>
      <c r="P452" s="529">
        <v>281.36</v>
      </c>
    </row>
    <row r="453" spans="1:16" x14ac:dyDescent="0.25">
      <c r="A453" s="530"/>
      <c r="B453" s="524" t="s">
        <v>2358</v>
      </c>
      <c r="C453" s="1247" t="s">
        <v>2359</v>
      </c>
      <c r="D453" s="1247"/>
      <c r="E453" s="1247"/>
      <c r="F453" s="1247"/>
      <c r="G453" s="1247"/>
      <c r="H453" s="525" t="s">
        <v>1440</v>
      </c>
      <c r="I453" s="536">
        <v>1.62</v>
      </c>
      <c r="J453" s="526"/>
      <c r="K453" s="574">
        <v>1.0218959999999999</v>
      </c>
      <c r="L453" s="542">
        <v>1955.23</v>
      </c>
      <c r="M453" s="539">
        <v>1.54</v>
      </c>
      <c r="N453" s="534">
        <v>3011.05</v>
      </c>
      <c r="O453" s="526"/>
      <c r="P453" s="529">
        <v>3076.98</v>
      </c>
    </row>
    <row r="454" spans="1:16" x14ac:dyDescent="0.25">
      <c r="A454" s="530"/>
      <c r="B454" s="524" t="s">
        <v>2386</v>
      </c>
      <c r="C454" s="1247" t="s">
        <v>2387</v>
      </c>
      <c r="D454" s="1247"/>
      <c r="E454" s="1247"/>
      <c r="F454" s="1247"/>
      <c r="G454" s="1247"/>
      <c r="H454" s="525" t="s">
        <v>1697</v>
      </c>
      <c r="I454" s="531">
        <v>1.4</v>
      </c>
      <c r="J454" s="526"/>
      <c r="K454" s="537">
        <v>0.88312000000000002</v>
      </c>
      <c r="L454" s="538">
        <v>178.64</v>
      </c>
      <c r="M454" s="539">
        <v>1.31</v>
      </c>
      <c r="N454" s="534">
        <v>234.02</v>
      </c>
      <c r="O454" s="526"/>
      <c r="P454" s="529">
        <v>206.67</v>
      </c>
    </row>
    <row r="455" spans="1:16" x14ac:dyDescent="0.25">
      <c r="A455" s="530"/>
      <c r="B455" s="524" t="s">
        <v>2360</v>
      </c>
      <c r="C455" s="1247" t="s">
        <v>2361</v>
      </c>
      <c r="D455" s="1247"/>
      <c r="E455" s="1247"/>
      <c r="F455" s="1247"/>
      <c r="G455" s="1247"/>
      <c r="H455" s="525" t="s">
        <v>1697</v>
      </c>
      <c r="I455" s="536">
        <v>3.26</v>
      </c>
      <c r="J455" s="526"/>
      <c r="K455" s="574">
        <v>2.0564079999999998</v>
      </c>
      <c r="L455" s="538">
        <v>52.34</v>
      </c>
      <c r="M455" s="539">
        <v>1.49</v>
      </c>
      <c r="N455" s="534">
        <v>77.989999999999995</v>
      </c>
      <c r="O455" s="526"/>
      <c r="P455" s="529">
        <v>160.38</v>
      </c>
    </row>
    <row r="456" spans="1:16" x14ac:dyDescent="0.25">
      <c r="A456" s="530"/>
      <c r="B456" s="524" t="s">
        <v>2362</v>
      </c>
      <c r="C456" s="1247" t="s">
        <v>2363</v>
      </c>
      <c r="D456" s="1247"/>
      <c r="E456" s="1247"/>
      <c r="F456" s="1247"/>
      <c r="G456" s="1247"/>
      <c r="H456" s="525" t="s">
        <v>1697</v>
      </c>
      <c r="I456" s="536">
        <v>14.19</v>
      </c>
      <c r="J456" s="526"/>
      <c r="K456" s="574">
        <v>8.9510520000000007</v>
      </c>
      <c r="L456" s="538">
        <v>22.84</v>
      </c>
      <c r="M456" s="539">
        <v>1.31</v>
      </c>
      <c r="N456" s="534">
        <v>29.92</v>
      </c>
      <c r="O456" s="526"/>
      <c r="P456" s="529">
        <v>267.82</v>
      </c>
    </row>
    <row r="457" spans="1:16" x14ac:dyDescent="0.25">
      <c r="A457" s="530"/>
      <c r="B457" s="524" t="s">
        <v>2364</v>
      </c>
      <c r="C457" s="1247" t="s">
        <v>2365</v>
      </c>
      <c r="D457" s="1247"/>
      <c r="E457" s="1247"/>
      <c r="F457" s="1247"/>
      <c r="G457" s="1247"/>
      <c r="H457" s="525" t="s">
        <v>1697</v>
      </c>
      <c r="I457" s="536">
        <v>37.880000000000003</v>
      </c>
      <c r="J457" s="526"/>
      <c r="K457" s="574">
        <v>23.894704000000001</v>
      </c>
      <c r="L457" s="538">
        <v>29.64</v>
      </c>
      <c r="M457" s="539">
        <v>1.31</v>
      </c>
      <c r="N457" s="534">
        <v>38.83</v>
      </c>
      <c r="O457" s="526"/>
      <c r="P457" s="529">
        <v>927.83</v>
      </c>
    </row>
    <row r="458" spans="1:16" x14ac:dyDescent="0.25">
      <c r="A458" s="530"/>
      <c r="B458" s="524" t="s">
        <v>2366</v>
      </c>
      <c r="C458" s="1247" t="s">
        <v>2367</v>
      </c>
      <c r="D458" s="1247"/>
      <c r="E458" s="1247"/>
      <c r="F458" s="1247"/>
      <c r="G458" s="1247"/>
      <c r="H458" s="525" t="s">
        <v>2159</v>
      </c>
      <c r="I458" s="543">
        <v>171</v>
      </c>
      <c r="J458" s="526"/>
      <c r="K458" s="535">
        <v>107.8668</v>
      </c>
      <c r="L458" s="538">
        <v>71.61</v>
      </c>
      <c r="M458" s="539">
        <v>0.99</v>
      </c>
      <c r="N458" s="534">
        <v>70.89</v>
      </c>
      <c r="O458" s="526"/>
      <c r="P458" s="529">
        <v>7646.68</v>
      </c>
    </row>
    <row r="459" spans="1:16" x14ac:dyDescent="0.25">
      <c r="A459" s="530"/>
      <c r="B459" s="524" t="s">
        <v>2368</v>
      </c>
      <c r="C459" s="1247" t="s">
        <v>2369</v>
      </c>
      <c r="D459" s="1247"/>
      <c r="E459" s="1247"/>
      <c r="F459" s="1247"/>
      <c r="G459" s="1247"/>
      <c r="H459" s="525" t="s">
        <v>2159</v>
      </c>
      <c r="I459" s="543">
        <v>508</v>
      </c>
      <c r="J459" s="526"/>
      <c r="K459" s="535">
        <v>320.44639999999998</v>
      </c>
      <c r="L459" s="538">
        <v>113.3</v>
      </c>
      <c r="M459" s="539">
        <v>0.99</v>
      </c>
      <c r="N459" s="534">
        <v>112.17</v>
      </c>
      <c r="O459" s="526"/>
      <c r="P459" s="529">
        <v>35944.47</v>
      </c>
    </row>
    <row r="460" spans="1:16" x14ac:dyDescent="0.25">
      <c r="A460" s="530"/>
      <c r="B460" s="524" t="s">
        <v>2388</v>
      </c>
      <c r="C460" s="1247" t="s">
        <v>2389</v>
      </c>
      <c r="D460" s="1247"/>
      <c r="E460" s="1247"/>
      <c r="F460" s="1247"/>
      <c r="G460" s="1247"/>
      <c r="H460" s="525" t="s">
        <v>1697</v>
      </c>
      <c r="I460" s="536">
        <v>0.56000000000000005</v>
      </c>
      <c r="J460" s="526"/>
      <c r="K460" s="574">
        <v>0.35324800000000001</v>
      </c>
      <c r="L460" s="542">
        <v>2891.94</v>
      </c>
      <c r="M460" s="539">
        <v>1.49</v>
      </c>
      <c r="N460" s="534">
        <v>4308.99</v>
      </c>
      <c r="O460" s="526"/>
      <c r="P460" s="529">
        <v>1522.14</v>
      </c>
    </row>
    <row r="461" spans="1:16" x14ac:dyDescent="0.25">
      <c r="A461" s="530"/>
      <c r="B461" s="524" t="s">
        <v>2390</v>
      </c>
      <c r="C461" s="1247" t="s">
        <v>2391</v>
      </c>
      <c r="D461" s="1247"/>
      <c r="E461" s="1247"/>
      <c r="F461" s="1247"/>
      <c r="G461" s="1247"/>
      <c r="H461" s="525" t="s">
        <v>1212</v>
      </c>
      <c r="I461" s="527">
        <v>0.19500000000000001</v>
      </c>
      <c r="J461" s="526"/>
      <c r="K461" s="574">
        <v>0.123006</v>
      </c>
      <c r="L461" s="542">
        <v>20734.490000000002</v>
      </c>
      <c r="M461" s="539">
        <v>1.01</v>
      </c>
      <c r="N461" s="534">
        <v>20941.830000000002</v>
      </c>
      <c r="O461" s="526"/>
      <c r="P461" s="529">
        <v>2575.9699999999998</v>
      </c>
    </row>
    <row r="462" spans="1:16" x14ac:dyDescent="0.25">
      <c r="A462" s="530"/>
      <c r="B462" s="524" t="s">
        <v>2370</v>
      </c>
      <c r="C462" s="1247" t="s">
        <v>2371</v>
      </c>
      <c r="D462" s="1247"/>
      <c r="E462" s="1247"/>
      <c r="F462" s="1247"/>
      <c r="G462" s="1247"/>
      <c r="H462" s="525" t="s">
        <v>1244</v>
      </c>
      <c r="I462" s="543">
        <v>20</v>
      </c>
      <c r="J462" s="526"/>
      <c r="K462" s="527">
        <v>12.616</v>
      </c>
      <c r="L462" s="538">
        <v>68.290000000000006</v>
      </c>
      <c r="M462" s="539">
        <v>1.68</v>
      </c>
      <c r="N462" s="534">
        <v>114.73</v>
      </c>
      <c r="O462" s="526"/>
      <c r="P462" s="529">
        <v>1447.43</v>
      </c>
    </row>
    <row r="463" spans="1:16" x14ac:dyDescent="0.25">
      <c r="A463" s="530"/>
      <c r="B463" s="524" t="s">
        <v>2372</v>
      </c>
      <c r="C463" s="1247" t="s">
        <v>2373</v>
      </c>
      <c r="D463" s="1247"/>
      <c r="E463" s="1247"/>
      <c r="F463" s="1247"/>
      <c r="G463" s="1247"/>
      <c r="H463" s="525" t="s">
        <v>1244</v>
      </c>
      <c r="I463" s="543">
        <v>20</v>
      </c>
      <c r="J463" s="526"/>
      <c r="K463" s="527">
        <v>12.616</v>
      </c>
      <c r="L463" s="538">
        <v>66.77</v>
      </c>
      <c r="M463" s="539">
        <v>1.39</v>
      </c>
      <c r="N463" s="534">
        <v>92.81</v>
      </c>
      <c r="O463" s="526"/>
      <c r="P463" s="529">
        <v>1170.8900000000001</v>
      </c>
    </row>
    <row r="464" spans="1:16" x14ac:dyDescent="0.25">
      <c r="A464" s="530"/>
      <c r="B464" s="524" t="s">
        <v>2374</v>
      </c>
      <c r="C464" s="1247" t="s">
        <v>2375</v>
      </c>
      <c r="D464" s="1247"/>
      <c r="E464" s="1247"/>
      <c r="F464" s="1247"/>
      <c r="G464" s="1247"/>
      <c r="H464" s="525" t="s">
        <v>1244</v>
      </c>
      <c r="I464" s="543">
        <v>150</v>
      </c>
      <c r="J464" s="526"/>
      <c r="K464" s="536">
        <v>94.62</v>
      </c>
      <c r="L464" s="538">
        <v>17.34</v>
      </c>
      <c r="M464" s="539">
        <v>1.39</v>
      </c>
      <c r="N464" s="534">
        <v>24.1</v>
      </c>
      <c r="O464" s="526"/>
      <c r="P464" s="529">
        <v>2280.34</v>
      </c>
    </row>
    <row r="465" spans="1:16" x14ac:dyDescent="0.25">
      <c r="A465" s="544" t="s">
        <v>1239</v>
      </c>
      <c r="B465" s="545" t="s">
        <v>2376</v>
      </c>
      <c r="C465" s="1250" t="s">
        <v>2377</v>
      </c>
      <c r="D465" s="1250"/>
      <c r="E465" s="1250"/>
      <c r="F465" s="1250"/>
      <c r="G465" s="1250"/>
      <c r="H465" s="546" t="s">
        <v>1554</v>
      </c>
      <c r="I465" s="547">
        <v>449</v>
      </c>
      <c r="J465" s="548"/>
      <c r="K465" s="567">
        <v>283.22919999999999</v>
      </c>
      <c r="L465" s="550"/>
      <c r="M465" s="548"/>
      <c r="N465" s="550"/>
      <c r="O465" s="548"/>
      <c r="P465" s="551"/>
    </row>
    <row r="466" spans="1:16" x14ac:dyDescent="0.25">
      <c r="A466" s="544" t="s">
        <v>1239</v>
      </c>
      <c r="B466" s="545" t="s">
        <v>2378</v>
      </c>
      <c r="C466" s="1250" t="s">
        <v>2379</v>
      </c>
      <c r="D466" s="1250"/>
      <c r="E466" s="1250"/>
      <c r="F466" s="1250"/>
      <c r="G466" s="1250"/>
      <c r="H466" s="546" t="s">
        <v>1554</v>
      </c>
      <c r="I466" s="547">
        <v>206</v>
      </c>
      <c r="J466" s="548"/>
      <c r="K466" s="567">
        <v>129.94479999999999</v>
      </c>
      <c r="L466" s="550"/>
      <c r="M466" s="548"/>
      <c r="N466" s="550"/>
      <c r="O466" s="548"/>
      <c r="P466" s="551"/>
    </row>
    <row r="467" spans="1:16" x14ac:dyDescent="0.25">
      <c r="A467" s="552"/>
      <c r="B467" s="553"/>
      <c r="C467" s="1248" t="s">
        <v>1154</v>
      </c>
      <c r="D467" s="1248"/>
      <c r="E467" s="1248"/>
      <c r="F467" s="1248"/>
      <c r="G467" s="1248"/>
      <c r="H467" s="516"/>
      <c r="I467" s="517"/>
      <c r="J467" s="517"/>
      <c r="K467" s="517"/>
      <c r="L467" s="520"/>
      <c r="M467" s="517"/>
      <c r="N467" s="554"/>
      <c r="O467" s="517"/>
      <c r="P467" s="555">
        <v>96629.57</v>
      </c>
    </row>
    <row r="468" spans="1:16" x14ac:dyDescent="0.25">
      <c r="A468" s="540"/>
      <c r="B468" s="524"/>
      <c r="C468" s="1247" t="s">
        <v>1155</v>
      </c>
      <c r="D468" s="1247"/>
      <c r="E468" s="1247"/>
      <c r="F468" s="1247"/>
      <c r="G468" s="1247"/>
      <c r="H468" s="525"/>
      <c r="I468" s="526"/>
      <c r="J468" s="526"/>
      <c r="K468" s="526"/>
      <c r="L468" s="528"/>
      <c r="M468" s="526"/>
      <c r="N468" s="528"/>
      <c r="O468" s="526"/>
      <c r="P468" s="529">
        <v>36787.269999999997</v>
      </c>
    </row>
    <row r="469" spans="1:16" x14ac:dyDescent="0.25">
      <c r="A469" s="540"/>
      <c r="B469" s="524" t="s">
        <v>2300</v>
      </c>
      <c r="C469" s="1247" t="s">
        <v>2301</v>
      </c>
      <c r="D469" s="1247"/>
      <c r="E469" s="1247"/>
      <c r="F469" s="1247"/>
      <c r="G469" s="1247"/>
      <c r="H469" s="525" t="s">
        <v>1158</v>
      </c>
      <c r="I469" s="543">
        <v>108</v>
      </c>
      <c r="J469" s="526"/>
      <c r="K469" s="543">
        <v>108</v>
      </c>
      <c r="L469" s="528"/>
      <c r="M469" s="526"/>
      <c r="N469" s="528"/>
      <c r="O469" s="526"/>
      <c r="P469" s="529">
        <v>39730.25</v>
      </c>
    </row>
    <row r="470" spans="1:16" x14ac:dyDescent="0.25">
      <c r="A470" s="540"/>
      <c r="B470" s="524" t="s">
        <v>2302</v>
      </c>
      <c r="C470" s="1247" t="s">
        <v>2303</v>
      </c>
      <c r="D470" s="1247"/>
      <c r="E470" s="1247"/>
      <c r="F470" s="1247"/>
      <c r="G470" s="1247"/>
      <c r="H470" s="525" t="s">
        <v>1158</v>
      </c>
      <c r="I470" s="543">
        <v>55</v>
      </c>
      <c r="J470" s="526"/>
      <c r="K470" s="543">
        <v>55</v>
      </c>
      <c r="L470" s="528"/>
      <c r="M470" s="526"/>
      <c r="N470" s="528"/>
      <c r="O470" s="526"/>
      <c r="P470" s="529">
        <v>20233</v>
      </c>
    </row>
    <row r="471" spans="1:16" x14ac:dyDescent="0.25">
      <c r="A471" s="556"/>
      <c r="B471" s="557"/>
      <c r="C471" s="1248" t="s">
        <v>1161</v>
      </c>
      <c r="D471" s="1248"/>
      <c r="E471" s="1248"/>
      <c r="F471" s="1248"/>
      <c r="G471" s="1248"/>
      <c r="H471" s="516"/>
      <c r="I471" s="517"/>
      <c r="J471" s="517"/>
      <c r="K471" s="517"/>
      <c r="L471" s="520"/>
      <c r="M471" s="517"/>
      <c r="N471" s="554">
        <v>248244.8</v>
      </c>
      <c r="O471" s="517"/>
      <c r="P471" s="555">
        <v>156592.82</v>
      </c>
    </row>
    <row r="472" spans="1:16" x14ac:dyDescent="0.25">
      <c r="A472" s="558"/>
      <c r="B472" s="559"/>
      <c r="C472" s="559"/>
      <c r="D472" s="559"/>
      <c r="E472" s="559"/>
      <c r="F472" s="559"/>
      <c r="G472" s="559"/>
      <c r="H472" s="560"/>
      <c r="I472" s="561"/>
      <c r="J472" s="561"/>
      <c r="K472" s="561"/>
      <c r="L472" s="562"/>
      <c r="M472" s="561"/>
      <c r="N472" s="562"/>
      <c r="O472" s="561"/>
      <c r="P472" s="563"/>
    </row>
    <row r="473" spans="1:16" x14ac:dyDescent="0.25">
      <c r="A473" s="514" t="s">
        <v>1200</v>
      </c>
      <c r="B473" s="515" t="s">
        <v>2392</v>
      </c>
      <c r="C473" s="1249" t="s">
        <v>2393</v>
      </c>
      <c r="D473" s="1249"/>
      <c r="E473" s="1249"/>
      <c r="F473" s="1249"/>
      <c r="G473" s="1249"/>
      <c r="H473" s="516" t="s">
        <v>1554</v>
      </c>
      <c r="I473" s="517">
        <v>283.22919999999999</v>
      </c>
      <c r="J473" s="518">
        <v>1</v>
      </c>
      <c r="K473" s="568">
        <v>283.22919999999999</v>
      </c>
      <c r="L473" s="593">
        <v>180.24</v>
      </c>
      <c r="M473" s="570">
        <v>1.95</v>
      </c>
      <c r="N473" s="572">
        <v>351.47</v>
      </c>
      <c r="O473" s="517"/>
      <c r="P473" s="555">
        <v>99546.57</v>
      </c>
    </row>
    <row r="474" spans="1:16" x14ac:dyDescent="0.25">
      <c r="A474" s="556"/>
      <c r="B474" s="557"/>
      <c r="C474" s="1248" t="s">
        <v>1161</v>
      </c>
      <c r="D474" s="1248"/>
      <c r="E474" s="1248"/>
      <c r="F474" s="1248"/>
      <c r="G474" s="1248"/>
      <c r="H474" s="516"/>
      <c r="I474" s="517"/>
      <c r="J474" s="517"/>
      <c r="K474" s="517"/>
      <c r="L474" s="520"/>
      <c r="M474" s="517"/>
      <c r="N474" s="520"/>
      <c r="O474" s="517"/>
      <c r="P474" s="555">
        <v>99546.57</v>
      </c>
    </row>
    <row r="475" spans="1:16" x14ac:dyDescent="0.25">
      <c r="A475" s="558"/>
      <c r="B475" s="559"/>
      <c r="C475" s="559"/>
      <c r="D475" s="559"/>
      <c r="E475" s="559"/>
      <c r="F475" s="559"/>
      <c r="G475" s="559"/>
      <c r="H475" s="560"/>
      <c r="I475" s="561"/>
      <c r="J475" s="561"/>
      <c r="K475" s="561"/>
      <c r="L475" s="562"/>
      <c r="M475" s="561"/>
      <c r="N475" s="562"/>
      <c r="O475" s="561"/>
      <c r="P475" s="563"/>
    </row>
    <row r="476" spans="1:16" x14ac:dyDescent="0.25">
      <c r="A476" s="514" t="s">
        <v>1214</v>
      </c>
      <c r="B476" s="515" t="s">
        <v>2382</v>
      </c>
      <c r="C476" s="1249" t="s">
        <v>2383</v>
      </c>
      <c r="D476" s="1249"/>
      <c r="E476" s="1249"/>
      <c r="F476" s="1249"/>
      <c r="G476" s="1249"/>
      <c r="H476" s="516" t="s">
        <v>1212</v>
      </c>
      <c r="I476" s="517">
        <v>6.49</v>
      </c>
      <c r="J476" s="518">
        <v>1</v>
      </c>
      <c r="K476" s="570">
        <v>6.49</v>
      </c>
      <c r="L476" s="554">
        <v>3853.09</v>
      </c>
      <c r="M476" s="570">
        <v>1.55</v>
      </c>
      <c r="N476" s="564">
        <v>5972.29</v>
      </c>
      <c r="O476" s="517"/>
      <c r="P476" s="555">
        <v>38760.160000000003</v>
      </c>
    </row>
    <row r="477" spans="1:16" x14ac:dyDescent="0.25">
      <c r="A477" s="556"/>
      <c r="B477" s="557"/>
      <c r="C477" s="1248" t="s">
        <v>1161</v>
      </c>
      <c r="D477" s="1248"/>
      <c r="E477" s="1248"/>
      <c r="F477" s="1248"/>
      <c r="G477" s="1248"/>
      <c r="H477" s="516"/>
      <c r="I477" s="517"/>
      <c r="J477" s="517"/>
      <c r="K477" s="517"/>
      <c r="L477" s="520"/>
      <c r="M477" s="517"/>
      <c r="N477" s="520"/>
      <c r="O477" s="517"/>
      <c r="P477" s="555">
        <v>38760.160000000003</v>
      </c>
    </row>
    <row r="478" spans="1:16" x14ac:dyDescent="0.25">
      <c r="A478" s="558"/>
      <c r="B478" s="559"/>
      <c r="C478" s="559"/>
      <c r="D478" s="559"/>
      <c r="E478" s="559"/>
      <c r="F478" s="559"/>
      <c r="G478" s="559"/>
      <c r="H478" s="560"/>
      <c r="I478" s="561"/>
      <c r="J478" s="561"/>
      <c r="K478" s="561"/>
      <c r="L478" s="562"/>
      <c r="M478" s="561"/>
      <c r="N478" s="562"/>
      <c r="O478" s="561"/>
      <c r="P478" s="563"/>
    </row>
    <row r="479" spans="1:16" x14ac:dyDescent="0.25">
      <c r="A479" s="514" t="s">
        <v>1227</v>
      </c>
      <c r="B479" s="515" t="s">
        <v>2264</v>
      </c>
      <c r="C479" s="1249" t="s">
        <v>2265</v>
      </c>
      <c r="D479" s="1249"/>
      <c r="E479" s="1249"/>
      <c r="F479" s="1249"/>
      <c r="G479" s="1249"/>
      <c r="H479" s="516" t="s">
        <v>1232</v>
      </c>
      <c r="I479" s="517">
        <v>5.28E-2</v>
      </c>
      <c r="J479" s="518">
        <v>1</v>
      </c>
      <c r="K479" s="568">
        <v>5.28E-2</v>
      </c>
      <c r="L479" s="520"/>
      <c r="M479" s="517"/>
      <c r="N479" s="521"/>
      <c r="O479" s="517"/>
      <c r="P479" s="522"/>
    </row>
    <row r="480" spans="1:16" x14ac:dyDescent="0.25">
      <c r="A480" s="523"/>
      <c r="B480" s="524" t="s">
        <v>23</v>
      </c>
      <c r="C480" s="1247" t="s">
        <v>1203</v>
      </c>
      <c r="D480" s="1247"/>
      <c r="E480" s="1247"/>
      <c r="F480" s="1247"/>
      <c r="G480" s="1247"/>
      <c r="H480" s="525" t="s">
        <v>1148</v>
      </c>
      <c r="I480" s="526"/>
      <c r="J480" s="526"/>
      <c r="K480" s="574">
        <v>23.122176</v>
      </c>
      <c r="L480" s="528"/>
      <c r="M480" s="526"/>
      <c r="N480" s="528"/>
      <c r="O480" s="526"/>
      <c r="P480" s="529">
        <v>7748.01</v>
      </c>
    </row>
    <row r="481" spans="1:16" x14ac:dyDescent="0.25">
      <c r="A481" s="530"/>
      <c r="B481" s="524" t="s">
        <v>2190</v>
      </c>
      <c r="C481" s="1247" t="s">
        <v>2191</v>
      </c>
      <c r="D481" s="1247"/>
      <c r="E481" s="1247"/>
      <c r="F481" s="1247"/>
      <c r="G481" s="1247"/>
      <c r="H481" s="525" t="s">
        <v>1148</v>
      </c>
      <c r="I481" s="536">
        <v>437.92</v>
      </c>
      <c r="J481" s="526"/>
      <c r="K481" s="574">
        <v>23.122176</v>
      </c>
      <c r="L481" s="532"/>
      <c r="M481" s="533"/>
      <c r="N481" s="534">
        <v>335.09</v>
      </c>
      <c r="O481" s="526"/>
      <c r="P481" s="529">
        <v>7748.01</v>
      </c>
    </row>
    <row r="482" spans="1:16" x14ac:dyDescent="0.25">
      <c r="A482" s="523"/>
      <c r="B482" s="524" t="s">
        <v>28</v>
      </c>
      <c r="C482" s="1247" t="s">
        <v>132</v>
      </c>
      <c r="D482" s="1247"/>
      <c r="E482" s="1247"/>
      <c r="F482" s="1247"/>
      <c r="G482" s="1247"/>
      <c r="H482" s="525"/>
      <c r="I482" s="526"/>
      <c r="J482" s="526"/>
      <c r="K482" s="526"/>
      <c r="L482" s="528"/>
      <c r="M482" s="526"/>
      <c r="N482" s="528"/>
      <c r="O482" s="526"/>
      <c r="P482" s="529">
        <v>2006.59</v>
      </c>
    </row>
    <row r="483" spans="1:16" x14ac:dyDescent="0.25">
      <c r="A483" s="523"/>
      <c r="B483" s="524"/>
      <c r="C483" s="1247" t="s">
        <v>1147</v>
      </c>
      <c r="D483" s="1247"/>
      <c r="E483" s="1247"/>
      <c r="F483" s="1247"/>
      <c r="G483" s="1247"/>
      <c r="H483" s="525" t="s">
        <v>1148</v>
      </c>
      <c r="I483" s="526"/>
      <c r="J483" s="526"/>
      <c r="K483" s="574">
        <v>1.019568</v>
      </c>
      <c r="L483" s="528"/>
      <c r="M483" s="526"/>
      <c r="N483" s="528"/>
      <c r="O483" s="526"/>
      <c r="P483" s="573">
        <v>468.39</v>
      </c>
    </row>
    <row r="484" spans="1:16" x14ac:dyDescent="0.25">
      <c r="A484" s="530"/>
      <c r="B484" s="524" t="s">
        <v>1443</v>
      </c>
      <c r="C484" s="1247" t="s">
        <v>1444</v>
      </c>
      <c r="D484" s="1247"/>
      <c r="E484" s="1247"/>
      <c r="F484" s="1247"/>
      <c r="G484" s="1247"/>
      <c r="H484" s="525" t="s">
        <v>1151</v>
      </c>
      <c r="I484" s="536">
        <v>0.55000000000000004</v>
      </c>
      <c r="J484" s="526"/>
      <c r="K484" s="537">
        <v>2.904E-2</v>
      </c>
      <c r="L484" s="532"/>
      <c r="M484" s="533"/>
      <c r="N484" s="534">
        <v>1550.39</v>
      </c>
      <c r="O484" s="526"/>
      <c r="P484" s="529">
        <v>45.02</v>
      </c>
    </row>
    <row r="485" spans="1:16" x14ac:dyDescent="0.25">
      <c r="A485" s="540"/>
      <c r="B485" s="524" t="s">
        <v>1152</v>
      </c>
      <c r="C485" s="1247" t="s">
        <v>1153</v>
      </c>
      <c r="D485" s="1247"/>
      <c r="E485" s="1247"/>
      <c r="F485" s="1247"/>
      <c r="G485" s="1247"/>
      <c r="H485" s="525" t="s">
        <v>1148</v>
      </c>
      <c r="I485" s="536">
        <v>0.55000000000000004</v>
      </c>
      <c r="J485" s="526"/>
      <c r="K485" s="537">
        <v>2.904E-2</v>
      </c>
      <c r="L485" s="528"/>
      <c r="M485" s="526"/>
      <c r="N485" s="541">
        <v>437.08</v>
      </c>
      <c r="O485" s="526"/>
      <c r="P485" s="573">
        <v>12.69</v>
      </c>
    </row>
    <row r="486" spans="1:16" x14ac:dyDescent="0.25">
      <c r="A486" s="530"/>
      <c r="B486" s="524" t="s">
        <v>2266</v>
      </c>
      <c r="C486" s="1247" t="s">
        <v>2267</v>
      </c>
      <c r="D486" s="1247"/>
      <c r="E486" s="1247"/>
      <c r="F486" s="1247"/>
      <c r="G486" s="1247"/>
      <c r="H486" s="525" t="s">
        <v>1151</v>
      </c>
      <c r="I486" s="536">
        <v>17.940000000000001</v>
      </c>
      <c r="J486" s="526"/>
      <c r="K486" s="574">
        <v>0.94723199999999996</v>
      </c>
      <c r="L486" s="542">
        <v>1761.85</v>
      </c>
      <c r="M486" s="539">
        <v>1.1599999999999999</v>
      </c>
      <c r="N486" s="534">
        <v>2043.75</v>
      </c>
      <c r="O486" s="526"/>
      <c r="P486" s="529">
        <v>1935.91</v>
      </c>
    </row>
    <row r="487" spans="1:16" x14ac:dyDescent="0.25">
      <c r="A487" s="540"/>
      <c r="B487" s="524" t="s">
        <v>2074</v>
      </c>
      <c r="C487" s="1247" t="s">
        <v>2075</v>
      </c>
      <c r="D487" s="1247"/>
      <c r="E487" s="1247"/>
      <c r="F487" s="1247"/>
      <c r="G487" s="1247"/>
      <c r="H487" s="525" t="s">
        <v>1148</v>
      </c>
      <c r="I487" s="536">
        <v>17.940000000000001</v>
      </c>
      <c r="J487" s="526"/>
      <c r="K487" s="574">
        <v>0.94723199999999996</v>
      </c>
      <c r="L487" s="528"/>
      <c r="M487" s="526"/>
      <c r="N487" s="541">
        <v>466.21</v>
      </c>
      <c r="O487" s="526"/>
      <c r="P487" s="573">
        <v>441.61</v>
      </c>
    </row>
    <row r="488" spans="1:16" x14ac:dyDescent="0.25">
      <c r="A488" s="530"/>
      <c r="B488" s="524" t="s">
        <v>1445</v>
      </c>
      <c r="C488" s="1247" t="s">
        <v>1446</v>
      </c>
      <c r="D488" s="1247"/>
      <c r="E488" s="1247"/>
      <c r="F488" s="1247"/>
      <c r="G488" s="1247"/>
      <c r="H488" s="525" t="s">
        <v>1151</v>
      </c>
      <c r="I488" s="536">
        <v>0.82</v>
      </c>
      <c r="J488" s="526"/>
      <c r="K488" s="574">
        <v>4.3296000000000001E-2</v>
      </c>
      <c r="L488" s="538">
        <v>477.92</v>
      </c>
      <c r="M488" s="539">
        <v>1.24</v>
      </c>
      <c r="N488" s="534">
        <v>592.62</v>
      </c>
      <c r="O488" s="526"/>
      <c r="P488" s="529">
        <v>25.66</v>
      </c>
    </row>
    <row r="489" spans="1:16" x14ac:dyDescent="0.25">
      <c r="A489" s="540"/>
      <c r="B489" s="524" t="s">
        <v>1208</v>
      </c>
      <c r="C489" s="1247" t="s">
        <v>1209</v>
      </c>
      <c r="D489" s="1247"/>
      <c r="E489" s="1247"/>
      <c r="F489" s="1247"/>
      <c r="G489" s="1247"/>
      <c r="H489" s="525" t="s">
        <v>1148</v>
      </c>
      <c r="I489" s="536">
        <v>0.82</v>
      </c>
      <c r="J489" s="526"/>
      <c r="K489" s="574">
        <v>4.3296000000000001E-2</v>
      </c>
      <c r="L489" s="528"/>
      <c r="M489" s="526"/>
      <c r="N489" s="541">
        <v>325.38</v>
      </c>
      <c r="O489" s="526"/>
      <c r="P489" s="573">
        <v>14.09</v>
      </c>
    </row>
    <row r="490" spans="1:16" x14ac:dyDescent="0.25">
      <c r="A490" s="523"/>
      <c r="B490" s="524" t="s">
        <v>36</v>
      </c>
      <c r="C490" s="1247" t="s">
        <v>134</v>
      </c>
      <c r="D490" s="1247"/>
      <c r="E490" s="1247"/>
      <c r="F490" s="1247"/>
      <c r="G490" s="1247"/>
      <c r="H490" s="525"/>
      <c r="I490" s="526"/>
      <c r="J490" s="526"/>
      <c r="K490" s="526"/>
      <c r="L490" s="528"/>
      <c r="M490" s="526"/>
      <c r="N490" s="528"/>
      <c r="O490" s="526"/>
      <c r="P490" s="573">
        <v>78.14</v>
      </c>
    </row>
    <row r="491" spans="1:16" x14ac:dyDescent="0.25">
      <c r="A491" s="530"/>
      <c r="B491" s="524" t="s">
        <v>1494</v>
      </c>
      <c r="C491" s="1247" t="s">
        <v>1495</v>
      </c>
      <c r="D491" s="1247"/>
      <c r="E491" s="1247"/>
      <c r="F491" s="1247"/>
      <c r="G491" s="1247"/>
      <c r="H491" s="525" t="s">
        <v>1496</v>
      </c>
      <c r="I491" s="535">
        <v>1.7212000000000001</v>
      </c>
      <c r="J491" s="526"/>
      <c r="K491" s="569">
        <v>9.0879399999999999E-2</v>
      </c>
      <c r="L491" s="532"/>
      <c r="M491" s="533"/>
      <c r="N491" s="534">
        <v>6.1</v>
      </c>
      <c r="O491" s="526"/>
      <c r="P491" s="529">
        <v>0.55000000000000004</v>
      </c>
    </row>
    <row r="492" spans="1:16" x14ac:dyDescent="0.25">
      <c r="A492" s="530"/>
      <c r="B492" s="524" t="s">
        <v>1499</v>
      </c>
      <c r="C492" s="1247" t="s">
        <v>1500</v>
      </c>
      <c r="D492" s="1247"/>
      <c r="E492" s="1247"/>
      <c r="F492" s="1247"/>
      <c r="G492" s="1247"/>
      <c r="H492" s="525" t="s">
        <v>1244</v>
      </c>
      <c r="I492" s="543">
        <v>7</v>
      </c>
      <c r="J492" s="526"/>
      <c r="K492" s="535">
        <v>0.36959999999999998</v>
      </c>
      <c r="L492" s="538">
        <v>174.93</v>
      </c>
      <c r="M492" s="575">
        <v>1.2</v>
      </c>
      <c r="N492" s="534">
        <v>209.92</v>
      </c>
      <c r="O492" s="526"/>
      <c r="P492" s="529">
        <v>77.59</v>
      </c>
    </row>
    <row r="493" spans="1:16" x14ac:dyDescent="0.25">
      <c r="A493" s="544" t="s">
        <v>1364</v>
      </c>
      <c r="B493" s="545" t="s">
        <v>2268</v>
      </c>
      <c r="C493" s="1250" t="s">
        <v>2269</v>
      </c>
      <c r="D493" s="1250"/>
      <c r="E493" s="1250"/>
      <c r="F493" s="1250"/>
      <c r="G493" s="1250"/>
      <c r="H493" s="546" t="s">
        <v>1164</v>
      </c>
      <c r="I493" s="547">
        <v>0</v>
      </c>
      <c r="J493" s="548"/>
      <c r="K493" s="547">
        <v>0</v>
      </c>
      <c r="L493" s="550"/>
      <c r="M493" s="548"/>
      <c r="N493" s="550"/>
      <c r="O493" s="548"/>
      <c r="P493" s="551"/>
    </row>
    <row r="494" spans="1:16" x14ac:dyDescent="0.25">
      <c r="A494" s="544" t="s">
        <v>1239</v>
      </c>
      <c r="B494" s="545" t="s">
        <v>2270</v>
      </c>
      <c r="C494" s="1250" t="s">
        <v>2271</v>
      </c>
      <c r="D494" s="1250"/>
      <c r="E494" s="1250"/>
      <c r="F494" s="1250"/>
      <c r="G494" s="1250"/>
      <c r="H494" s="546" t="s">
        <v>1554</v>
      </c>
      <c r="I494" s="547">
        <v>94</v>
      </c>
      <c r="J494" s="548"/>
      <c r="K494" s="567">
        <v>4.9631999999999996</v>
      </c>
      <c r="L494" s="550"/>
      <c r="M494" s="548"/>
      <c r="N494" s="550"/>
      <c r="O494" s="548"/>
      <c r="P494" s="551"/>
    </row>
    <row r="495" spans="1:16" x14ac:dyDescent="0.25">
      <c r="A495" s="544" t="s">
        <v>1364</v>
      </c>
      <c r="B495" s="545" t="s">
        <v>2272</v>
      </c>
      <c r="C495" s="1250" t="s">
        <v>2273</v>
      </c>
      <c r="D495" s="1250"/>
      <c r="E495" s="1250"/>
      <c r="F495" s="1250"/>
      <c r="G495" s="1250"/>
      <c r="H495" s="546" t="s">
        <v>1164</v>
      </c>
      <c r="I495" s="547">
        <v>0</v>
      </c>
      <c r="J495" s="548"/>
      <c r="K495" s="547">
        <v>0</v>
      </c>
      <c r="L495" s="550"/>
      <c r="M495" s="548"/>
      <c r="N495" s="550"/>
      <c r="O495" s="548"/>
      <c r="P495" s="551"/>
    </row>
    <row r="496" spans="1:16" x14ac:dyDescent="0.25">
      <c r="A496" s="544" t="s">
        <v>1364</v>
      </c>
      <c r="B496" s="545" t="s">
        <v>2274</v>
      </c>
      <c r="C496" s="1250" t="s">
        <v>2275</v>
      </c>
      <c r="D496" s="1250"/>
      <c r="E496" s="1250"/>
      <c r="F496" s="1250"/>
      <c r="G496" s="1250"/>
      <c r="H496" s="546" t="s">
        <v>1164</v>
      </c>
      <c r="I496" s="547">
        <v>0</v>
      </c>
      <c r="J496" s="548"/>
      <c r="K496" s="547">
        <v>0</v>
      </c>
      <c r="L496" s="550"/>
      <c r="M496" s="548"/>
      <c r="N496" s="550"/>
      <c r="O496" s="548"/>
      <c r="P496" s="551"/>
    </row>
    <row r="497" spans="1:16" x14ac:dyDescent="0.25">
      <c r="A497" s="552"/>
      <c r="B497" s="553"/>
      <c r="C497" s="1248" t="s">
        <v>1154</v>
      </c>
      <c r="D497" s="1248"/>
      <c r="E497" s="1248"/>
      <c r="F497" s="1248"/>
      <c r="G497" s="1248"/>
      <c r="H497" s="516"/>
      <c r="I497" s="517"/>
      <c r="J497" s="517"/>
      <c r="K497" s="517"/>
      <c r="L497" s="520"/>
      <c r="M497" s="517"/>
      <c r="N497" s="554"/>
      <c r="O497" s="517"/>
      <c r="P497" s="555">
        <v>10301.129999999999</v>
      </c>
    </row>
    <row r="498" spans="1:16" x14ac:dyDescent="0.25">
      <c r="A498" s="540"/>
      <c r="B498" s="524"/>
      <c r="C498" s="1247" t="s">
        <v>1155</v>
      </c>
      <c r="D498" s="1247"/>
      <c r="E498" s="1247"/>
      <c r="F498" s="1247"/>
      <c r="G498" s="1247"/>
      <c r="H498" s="525"/>
      <c r="I498" s="526"/>
      <c r="J498" s="526"/>
      <c r="K498" s="526"/>
      <c r="L498" s="528"/>
      <c r="M498" s="526"/>
      <c r="N498" s="528"/>
      <c r="O498" s="526"/>
      <c r="P498" s="529">
        <v>8216.4</v>
      </c>
    </row>
    <row r="499" spans="1:16" x14ac:dyDescent="0.25">
      <c r="A499" s="540"/>
      <c r="B499" s="524" t="s">
        <v>1516</v>
      </c>
      <c r="C499" s="1247" t="s">
        <v>1517</v>
      </c>
      <c r="D499" s="1247"/>
      <c r="E499" s="1247"/>
      <c r="F499" s="1247"/>
      <c r="G499" s="1247"/>
      <c r="H499" s="525" t="s">
        <v>1158</v>
      </c>
      <c r="I499" s="543">
        <v>93</v>
      </c>
      <c r="J499" s="526"/>
      <c r="K499" s="543">
        <v>93</v>
      </c>
      <c r="L499" s="528"/>
      <c r="M499" s="526"/>
      <c r="N499" s="528"/>
      <c r="O499" s="526"/>
      <c r="P499" s="529">
        <v>7641.25</v>
      </c>
    </row>
    <row r="500" spans="1:16" x14ac:dyDescent="0.25">
      <c r="A500" s="540"/>
      <c r="B500" s="524" t="s">
        <v>1518</v>
      </c>
      <c r="C500" s="1247" t="s">
        <v>1519</v>
      </c>
      <c r="D500" s="1247"/>
      <c r="E500" s="1247"/>
      <c r="F500" s="1247"/>
      <c r="G500" s="1247"/>
      <c r="H500" s="525" t="s">
        <v>1158</v>
      </c>
      <c r="I500" s="543">
        <v>62</v>
      </c>
      <c r="J500" s="526"/>
      <c r="K500" s="543">
        <v>62</v>
      </c>
      <c r="L500" s="528"/>
      <c r="M500" s="526"/>
      <c r="N500" s="528"/>
      <c r="O500" s="526"/>
      <c r="P500" s="529">
        <v>5094.17</v>
      </c>
    </row>
    <row r="501" spans="1:16" x14ac:dyDescent="0.25">
      <c r="A501" s="556"/>
      <c r="B501" s="557"/>
      <c r="C501" s="1248" t="s">
        <v>1161</v>
      </c>
      <c r="D501" s="1248"/>
      <c r="E501" s="1248"/>
      <c r="F501" s="1248"/>
      <c r="G501" s="1248"/>
      <c r="H501" s="516"/>
      <c r="I501" s="517"/>
      <c r="J501" s="517"/>
      <c r="K501" s="517"/>
      <c r="L501" s="520"/>
      <c r="M501" s="517"/>
      <c r="N501" s="554">
        <v>436298.3</v>
      </c>
      <c r="O501" s="517"/>
      <c r="P501" s="555">
        <v>23036.55</v>
      </c>
    </row>
    <row r="502" spans="1:16" x14ac:dyDescent="0.25">
      <c r="A502" s="558"/>
      <c r="B502" s="559"/>
      <c r="C502" s="559"/>
      <c r="D502" s="559"/>
      <c r="E502" s="559"/>
      <c r="F502" s="559"/>
      <c r="G502" s="559"/>
      <c r="H502" s="560"/>
      <c r="I502" s="561"/>
      <c r="J502" s="561"/>
      <c r="K502" s="561"/>
      <c r="L502" s="562"/>
      <c r="M502" s="561"/>
      <c r="N502" s="562"/>
      <c r="O502" s="561"/>
      <c r="P502" s="563"/>
    </row>
    <row r="503" spans="1:16" ht="22.5" x14ac:dyDescent="0.25">
      <c r="A503" s="514" t="s">
        <v>1228</v>
      </c>
      <c r="B503" s="515" t="s">
        <v>2394</v>
      </c>
      <c r="C503" s="1249" t="s">
        <v>2395</v>
      </c>
      <c r="D503" s="1249"/>
      <c r="E503" s="1249"/>
      <c r="F503" s="1249"/>
      <c r="G503" s="1249"/>
      <c r="H503" s="516" t="s">
        <v>1575</v>
      </c>
      <c r="I503" s="517">
        <v>4</v>
      </c>
      <c r="J503" s="518">
        <v>1</v>
      </c>
      <c r="K503" s="518">
        <v>4</v>
      </c>
      <c r="L503" s="520"/>
      <c r="M503" s="517"/>
      <c r="N503" s="564">
        <v>87650.3</v>
      </c>
      <c r="O503" s="517"/>
      <c r="P503" s="555">
        <v>350601.2</v>
      </c>
    </row>
    <row r="504" spans="1:16" x14ac:dyDescent="0.25">
      <c r="A504" s="556"/>
      <c r="B504" s="557"/>
      <c r="C504" s="1248" t="s">
        <v>1161</v>
      </c>
      <c r="D504" s="1248"/>
      <c r="E504" s="1248"/>
      <c r="F504" s="1248"/>
      <c r="G504" s="1248"/>
      <c r="H504" s="516"/>
      <c r="I504" s="517"/>
      <c r="J504" s="517"/>
      <c r="K504" s="517"/>
      <c r="L504" s="520"/>
      <c r="M504" s="517"/>
      <c r="N504" s="520"/>
      <c r="O504" s="517"/>
      <c r="P504" s="555">
        <v>350601.2</v>
      </c>
    </row>
    <row r="505" spans="1:16" x14ac:dyDescent="0.25">
      <c r="A505" s="558"/>
      <c r="B505" s="559"/>
      <c r="C505" s="559"/>
      <c r="D505" s="559"/>
      <c r="E505" s="559"/>
      <c r="F505" s="559"/>
      <c r="G505" s="559"/>
      <c r="H505" s="560"/>
      <c r="I505" s="561"/>
      <c r="J505" s="561"/>
      <c r="K505" s="561"/>
      <c r="L505" s="562"/>
      <c r="M505" s="561"/>
      <c r="N505" s="562"/>
      <c r="O505" s="561"/>
      <c r="P505" s="563"/>
    </row>
    <row r="506" spans="1:16" x14ac:dyDescent="0.25">
      <c r="A506" s="558"/>
      <c r="B506" s="576"/>
      <c r="C506" s="576"/>
      <c r="D506" s="576"/>
      <c r="E506" s="576"/>
      <c r="F506" s="561"/>
      <c r="G506" s="561"/>
      <c r="H506" s="561"/>
      <c r="I506" s="561"/>
      <c r="J506" s="562"/>
      <c r="K506" s="561"/>
      <c r="L506" s="562"/>
      <c r="M506" s="577"/>
      <c r="N506" s="562"/>
      <c r="O506" s="578"/>
      <c r="P506" s="579"/>
    </row>
    <row r="507" spans="1:16" x14ac:dyDescent="0.25">
      <c r="A507" s="552"/>
      <c r="B507" s="580"/>
      <c r="C507" s="1246" t="s">
        <v>2396</v>
      </c>
      <c r="D507" s="1246"/>
      <c r="E507" s="1246"/>
      <c r="F507" s="1246"/>
      <c r="G507" s="1246"/>
      <c r="H507" s="1246"/>
      <c r="I507" s="1246"/>
      <c r="J507" s="1246"/>
      <c r="K507" s="1246"/>
      <c r="L507" s="1246"/>
      <c r="M507" s="1246"/>
      <c r="N507" s="1246"/>
      <c r="O507" s="1246"/>
      <c r="P507" s="581"/>
    </row>
    <row r="508" spans="1:16" x14ac:dyDescent="0.25">
      <c r="A508" s="552"/>
      <c r="B508" s="553"/>
      <c r="C508" s="1243" t="s">
        <v>1249</v>
      </c>
      <c r="D508" s="1243"/>
      <c r="E508" s="1243"/>
      <c r="F508" s="1243"/>
      <c r="G508" s="1243"/>
      <c r="H508" s="1243"/>
      <c r="I508" s="1243"/>
      <c r="J508" s="1243"/>
      <c r="K508" s="1243"/>
      <c r="L508" s="1243"/>
      <c r="M508" s="1243"/>
      <c r="N508" s="1243"/>
      <c r="O508" s="1243"/>
      <c r="P508" s="582">
        <v>633941.91</v>
      </c>
    </row>
    <row r="509" spans="1:16" x14ac:dyDescent="0.25">
      <c r="A509" s="552"/>
      <c r="B509" s="553"/>
      <c r="C509" s="1243" t="s">
        <v>1250</v>
      </c>
      <c r="D509" s="1243"/>
      <c r="E509" s="1243"/>
      <c r="F509" s="1243"/>
      <c r="G509" s="1243"/>
      <c r="H509" s="1243"/>
      <c r="I509" s="1243"/>
      <c r="J509" s="1243"/>
      <c r="K509" s="1243"/>
      <c r="L509" s="1243"/>
      <c r="M509" s="1243"/>
      <c r="N509" s="1243"/>
      <c r="O509" s="1243"/>
      <c r="P509" s="583"/>
    </row>
    <row r="510" spans="1:16" x14ac:dyDescent="0.25">
      <c r="A510" s="552"/>
      <c r="B510" s="553"/>
      <c r="C510" s="1243" t="s">
        <v>1251</v>
      </c>
      <c r="D510" s="1243"/>
      <c r="E510" s="1243"/>
      <c r="F510" s="1243"/>
      <c r="G510" s="1243"/>
      <c r="H510" s="1243"/>
      <c r="I510" s="1243"/>
      <c r="J510" s="1243"/>
      <c r="K510" s="1243"/>
      <c r="L510" s="1243"/>
      <c r="M510" s="1243"/>
      <c r="N510" s="1243"/>
      <c r="O510" s="1243"/>
      <c r="P510" s="582">
        <v>52561.16</v>
      </c>
    </row>
    <row r="511" spans="1:16" x14ac:dyDescent="0.25">
      <c r="A511" s="552"/>
      <c r="B511" s="553"/>
      <c r="C511" s="1243" t="s">
        <v>1252</v>
      </c>
      <c r="D511" s="1243"/>
      <c r="E511" s="1243"/>
      <c r="F511" s="1243"/>
      <c r="G511" s="1243"/>
      <c r="H511" s="1243"/>
      <c r="I511" s="1243"/>
      <c r="J511" s="1243"/>
      <c r="K511" s="1243"/>
      <c r="L511" s="1243"/>
      <c r="M511" s="1243"/>
      <c r="N511" s="1243"/>
      <c r="O511" s="1243"/>
      <c r="P511" s="582">
        <v>3383.04</v>
      </c>
    </row>
    <row r="512" spans="1:16" x14ac:dyDescent="0.25">
      <c r="A512" s="552"/>
      <c r="B512" s="553"/>
      <c r="C512" s="1243" t="s">
        <v>1253</v>
      </c>
      <c r="D512" s="1243"/>
      <c r="E512" s="1243"/>
      <c r="F512" s="1243"/>
      <c r="G512" s="1243"/>
      <c r="H512" s="1243"/>
      <c r="I512" s="1243"/>
      <c r="J512" s="1243"/>
      <c r="K512" s="1243"/>
      <c r="L512" s="1243"/>
      <c r="M512" s="1243"/>
      <c r="N512" s="1243"/>
      <c r="O512" s="1243"/>
      <c r="P512" s="616">
        <v>905.97</v>
      </c>
    </row>
    <row r="513" spans="1:16" x14ac:dyDescent="0.25">
      <c r="A513" s="552"/>
      <c r="B513" s="553"/>
      <c r="C513" s="1243" t="s">
        <v>1254</v>
      </c>
      <c r="D513" s="1243"/>
      <c r="E513" s="1243"/>
      <c r="F513" s="1243"/>
      <c r="G513" s="1243"/>
      <c r="H513" s="1243"/>
      <c r="I513" s="1243"/>
      <c r="J513" s="1243"/>
      <c r="K513" s="1243"/>
      <c r="L513" s="1243"/>
      <c r="M513" s="1243"/>
      <c r="N513" s="1243"/>
      <c r="O513" s="1243"/>
      <c r="P513" s="582">
        <v>577091.74</v>
      </c>
    </row>
    <row r="514" spans="1:16" x14ac:dyDescent="0.25">
      <c r="A514" s="552"/>
      <c r="B514" s="553"/>
      <c r="C514" s="1243" t="s">
        <v>1256</v>
      </c>
      <c r="D514" s="1243"/>
      <c r="E514" s="1243"/>
      <c r="F514" s="1243"/>
      <c r="G514" s="1243"/>
      <c r="H514" s="1243"/>
      <c r="I514" s="1243"/>
      <c r="J514" s="1243"/>
      <c r="K514" s="1243"/>
      <c r="L514" s="1243"/>
      <c r="M514" s="1243"/>
      <c r="N514" s="1243"/>
      <c r="O514" s="1243"/>
      <c r="P514" s="582">
        <v>720436.02</v>
      </c>
    </row>
    <row r="515" spans="1:16" x14ac:dyDescent="0.25">
      <c r="A515" s="552"/>
      <c r="B515" s="553"/>
      <c r="C515" s="1243" t="s">
        <v>1250</v>
      </c>
      <c r="D515" s="1243"/>
      <c r="E515" s="1243"/>
      <c r="F515" s="1243"/>
      <c r="G515" s="1243"/>
      <c r="H515" s="1243"/>
      <c r="I515" s="1243"/>
      <c r="J515" s="1243"/>
      <c r="K515" s="1243"/>
      <c r="L515" s="1243"/>
      <c r="M515" s="1243"/>
      <c r="N515" s="1243"/>
      <c r="O515" s="1243"/>
      <c r="P515" s="583"/>
    </row>
    <row r="516" spans="1:16" x14ac:dyDescent="0.25">
      <c r="A516" s="552"/>
      <c r="B516" s="553"/>
      <c r="C516" s="1243" t="s">
        <v>1467</v>
      </c>
      <c r="D516" s="1243"/>
      <c r="E516" s="1243"/>
      <c r="F516" s="1243"/>
      <c r="G516" s="1243"/>
      <c r="H516" s="1243"/>
      <c r="I516" s="1243"/>
      <c r="J516" s="1243"/>
      <c r="K516" s="1243"/>
      <c r="L516" s="1243"/>
      <c r="M516" s="1243"/>
      <c r="N516" s="1243"/>
      <c r="O516" s="1243"/>
      <c r="P516" s="582">
        <v>52561.16</v>
      </c>
    </row>
    <row r="517" spans="1:16" x14ac:dyDescent="0.25">
      <c r="A517" s="552"/>
      <c r="B517" s="553"/>
      <c r="C517" s="1243" t="s">
        <v>1468</v>
      </c>
      <c r="D517" s="1243"/>
      <c r="E517" s="1243"/>
      <c r="F517" s="1243"/>
      <c r="G517" s="1243"/>
      <c r="H517" s="1243"/>
      <c r="I517" s="1243"/>
      <c r="J517" s="1243"/>
      <c r="K517" s="1243"/>
      <c r="L517" s="1243"/>
      <c r="M517" s="1243"/>
      <c r="N517" s="1243"/>
      <c r="O517" s="1243"/>
      <c r="P517" s="582">
        <v>3383.04</v>
      </c>
    </row>
    <row r="518" spans="1:16" x14ac:dyDescent="0.25">
      <c r="A518" s="552"/>
      <c r="B518" s="553"/>
      <c r="C518" s="1243" t="s">
        <v>1469</v>
      </c>
      <c r="D518" s="1243"/>
      <c r="E518" s="1243"/>
      <c r="F518" s="1243"/>
      <c r="G518" s="1243"/>
      <c r="H518" s="1243"/>
      <c r="I518" s="1243"/>
      <c r="J518" s="1243"/>
      <c r="K518" s="1243"/>
      <c r="L518" s="1243"/>
      <c r="M518" s="1243"/>
      <c r="N518" s="1243"/>
      <c r="O518" s="1243"/>
      <c r="P518" s="616">
        <v>905.97</v>
      </c>
    </row>
    <row r="519" spans="1:16" x14ac:dyDescent="0.25">
      <c r="A519" s="552"/>
      <c r="B519" s="553"/>
      <c r="C519" s="1243" t="s">
        <v>1470</v>
      </c>
      <c r="D519" s="1243"/>
      <c r="E519" s="1243"/>
      <c r="F519" s="1243"/>
      <c r="G519" s="1243"/>
      <c r="H519" s="1243"/>
      <c r="I519" s="1243"/>
      <c r="J519" s="1243"/>
      <c r="K519" s="1243"/>
      <c r="L519" s="1243"/>
      <c r="M519" s="1243"/>
      <c r="N519" s="1243"/>
      <c r="O519" s="1243"/>
      <c r="P519" s="582">
        <v>577091.74</v>
      </c>
    </row>
    <row r="520" spans="1:16" x14ac:dyDescent="0.25">
      <c r="A520" s="552"/>
      <c r="B520" s="553"/>
      <c r="C520" s="1243" t="s">
        <v>1471</v>
      </c>
      <c r="D520" s="1243"/>
      <c r="E520" s="1243"/>
      <c r="F520" s="1243"/>
      <c r="G520" s="1243"/>
      <c r="H520" s="1243"/>
      <c r="I520" s="1243"/>
      <c r="J520" s="1243"/>
      <c r="K520" s="1243"/>
      <c r="L520" s="1243"/>
      <c r="M520" s="1243"/>
      <c r="N520" s="1243"/>
      <c r="O520" s="1243"/>
      <c r="P520" s="582">
        <v>56512.04</v>
      </c>
    </row>
    <row r="521" spans="1:16" x14ac:dyDescent="0.25">
      <c r="A521" s="552"/>
      <c r="B521" s="553"/>
      <c r="C521" s="1243" t="s">
        <v>1472</v>
      </c>
      <c r="D521" s="1243"/>
      <c r="E521" s="1243"/>
      <c r="F521" s="1243"/>
      <c r="G521" s="1243"/>
      <c r="H521" s="1243"/>
      <c r="I521" s="1243"/>
      <c r="J521" s="1243"/>
      <c r="K521" s="1243"/>
      <c r="L521" s="1243"/>
      <c r="M521" s="1243"/>
      <c r="N521" s="1243"/>
      <c r="O521" s="1243"/>
      <c r="P521" s="582">
        <v>29982.07</v>
      </c>
    </row>
    <row r="522" spans="1:16" x14ac:dyDescent="0.25">
      <c r="A522" s="552"/>
      <c r="B522" s="553"/>
      <c r="C522" s="1243" t="s">
        <v>1266</v>
      </c>
      <c r="D522" s="1243"/>
      <c r="E522" s="1243"/>
      <c r="F522" s="1243"/>
      <c r="G522" s="1243"/>
      <c r="H522" s="1243"/>
      <c r="I522" s="1243"/>
      <c r="J522" s="1243"/>
      <c r="K522" s="1243"/>
      <c r="L522" s="1243"/>
      <c r="M522" s="1243"/>
      <c r="N522" s="1243"/>
      <c r="O522" s="1243"/>
      <c r="P522" s="582">
        <v>53467.13</v>
      </c>
    </row>
    <row r="523" spans="1:16" x14ac:dyDescent="0.25">
      <c r="A523" s="552"/>
      <c r="B523" s="553"/>
      <c r="C523" s="1243" t="s">
        <v>1267</v>
      </c>
      <c r="D523" s="1243"/>
      <c r="E523" s="1243"/>
      <c r="F523" s="1243"/>
      <c r="G523" s="1243"/>
      <c r="H523" s="1243"/>
      <c r="I523" s="1243"/>
      <c r="J523" s="1243"/>
      <c r="K523" s="1243"/>
      <c r="L523" s="1243"/>
      <c r="M523" s="1243"/>
      <c r="N523" s="1243"/>
      <c r="O523" s="1243"/>
      <c r="P523" s="582">
        <v>56512.04</v>
      </c>
    </row>
    <row r="524" spans="1:16" x14ac:dyDescent="0.25">
      <c r="A524" s="552"/>
      <c r="B524" s="553"/>
      <c r="C524" s="1243" t="s">
        <v>1268</v>
      </c>
      <c r="D524" s="1243"/>
      <c r="E524" s="1243"/>
      <c r="F524" s="1243"/>
      <c r="G524" s="1243"/>
      <c r="H524" s="1243"/>
      <c r="I524" s="1243"/>
      <c r="J524" s="1243"/>
      <c r="K524" s="1243"/>
      <c r="L524" s="1243"/>
      <c r="M524" s="1243"/>
      <c r="N524" s="1243"/>
      <c r="O524" s="1243"/>
      <c r="P524" s="582">
        <v>29982.07</v>
      </c>
    </row>
    <row r="525" spans="1:16" x14ac:dyDescent="0.25">
      <c r="A525" s="552"/>
      <c r="B525" s="580"/>
      <c r="C525" s="1246" t="s">
        <v>2397</v>
      </c>
      <c r="D525" s="1246"/>
      <c r="E525" s="1246"/>
      <c r="F525" s="1246"/>
      <c r="G525" s="1246"/>
      <c r="H525" s="1246"/>
      <c r="I525" s="1246"/>
      <c r="J525" s="1246"/>
      <c r="K525" s="1246"/>
      <c r="L525" s="1246"/>
      <c r="M525" s="1246"/>
      <c r="N525" s="1246"/>
      <c r="O525" s="1246"/>
      <c r="P525" s="584">
        <v>720436.02</v>
      </c>
    </row>
    <row r="526" spans="1:16" x14ac:dyDescent="0.25">
      <c r="A526" s="552"/>
      <c r="B526" s="553"/>
      <c r="C526" s="1243" t="s">
        <v>1270</v>
      </c>
      <c r="D526" s="1243"/>
      <c r="E526" s="1243"/>
      <c r="F526" s="1243"/>
      <c r="G526" s="1243"/>
      <c r="H526" s="1243"/>
      <c r="I526" s="1243"/>
      <c r="J526" s="1243"/>
      <c r="K526" s="1243"/>
      <c r="L526" s="1243"/>
      <c r="M526" s="1243"/>
      <c r="N526" s="1243"/>
      <c r="O526" s="1243"/>
      <c r="P526" s="583"/>
    </row>
    <row r="527" spans="1:16" x14ac:dyDescent="0.25">
      <c r="A527" s="552"/>
      <c r="B527" s="553"/>
      <c r="C527" s="1243" t="s">
        <v>1588</v>
      </c>
      <c r="D527" s="1243"/>
      <c r="E527" s="1243"/>
      <c r="F527" s="1243"/>
      <c r="G527" s="1243"/>
      <c r="H527" s="1243"/>
      <c r="I527" s="1243"/>
      <c r="J527" s="1243"/>
      <c r="K527" s="1243"/>
      <c r="L527" s="1243"/>
      <c r="M527" s="1243"/>
      <c r="N527" s="1243"/>
      <c r="O527" s="1243"/>
      <c r="P527" s="582">
        <v>350601.2</v>
      </c>
    </row>
    <row r="528" spans="1:16" x14ac:dyDescent="0.25">
      <c r="A528" s="552"/>
      <c r="B528" s="553"/>
      <c r="C528" s="1243" t="s">
        <v>1271</v>
      </c>
      <c r="D528" s="1243"/>
      <c r="E528" s="1243"/>
      <c r="F528" s="1243"/>
      <c r="G528" s="1243"/>
      <c r="H528" s="1243"/>
      <c r="I528" s="1243"/>
      <c r="J528" s="1243"/>
      <c r="K528" s="585" t="s">
        <v>2398</v>
      </c>
      <c r="L528" s="586"/>
      <c r="M528" s="586"/>
      <c r="O528" s="586"/>
      <c r="P528" s="587"/>
    </row>
    <row r="529" spans="1:16" x14ac:dyDescent="0.25">
      <c r="A529" s="552"/>
      <c r="B529" s="553"/>
      <c r="C529" s="1243" t="s">
        <v>1273</v>
      </c>
      <c r="D529" s="1243"/>
      <c r="E529" s="1243"/>
      <c r="F529" s="1243"/>
      <c r="G529" s="1243"/>
      <c r="H529" s="1243"/>
      <c r="I529" s="1243"/>
      <c r="J529" s="1243"/>
      <c r="K529" s="585" t="s">
        <v>2399</v>
      </c>
      <c r="L529" s="586"/>
      <c r="M529" s="586"/>
      <c r="O529" s="586"/>
      <c r="P529" s="587"/>
    </row>
    <row r="530" spans="1:16" x14ac:dyDescent="0.25">
      <c r="A530" s="1251" t="s">
        <v>2400</v>
      </c>
      <c r="B530" s="1252"/>
      <c r="C530" s="1252"/>
      <c r="D530" s="1252"/>
      <c r="E530" s="1252"/>
      <c r="F530" s="1252"/>
      <c r="G530" s="1252"/>
      <c r="H530" s="1252"/>
      <c r="I530" s="1252"/>
      <c r="J530" s="1252"/>
      <c r="K530" s="1252"/>
      <c r="L530" s="1252"/>
      <c r="M530" s="1252"/>
      <c r="N530" s="1252"/>
      <c r="O530" s="1252"/>
      <c r="P530" s="1253"/>
    </row>
    <row r="531" spans="1:16" x14ac:dyDescent="0.25">
      <c r="A531" s="514" t="s">
        <v>1229</v>
      </c>
      <c r="B531" s="515" t="s">
        <v>2401</v>
      </c>
      <c r="C531" s="1249" t="s">
        <v>2402</v>
      </c>
      <c r="D531" s="1249"/>
      <c r="E531" s="1249"/>
      <c r="F531" s="1249"/>
      <c r="G531" s="1249"/>
      <c r="H531" s="516" t="s">
        <v>1232</v>
      </c>
      <c r="I531" s="517">
        <v>1.6748000000000001</v>
      </c>
      <c r="J531" s="518">
        <v>1</v>
      </c>
      <c r="K531" s="568">
        <v>1.6748000000000001</v>
      </c>
      <c r="L531" s="520"/>
      <c r="M531" s="517"/>
      <c r="N531" s="521"/>
      <c r="O531" s="517"/>
      <c r="P531" s="522"/>
    </row>
    <row r="532" spans="1:16" x14ac:dyDescent="0.25">
      <c r="A532" s="523"/>
      <c r="B532" s="524" t="s">
        <v>23</v>
      </c>
      <c r="C532" s="1247" t="s">
        <v>1203</v>
      </c>
      <c r="D532" s="1247"/>
      <c r="E532" s="1247"/>
      <c r="F532" s="1247"/>
      <c r="G532" s="1247"/>
      <c r="H532" s="525" t="s">
        <v>1148</v>
      </c>
      <c r="I532" s="526"/>
      <c r="J532" s="526"/>
      <c r="K532" s="574">
        <v>14.135312000000001</v>
      </c>
      <c r="L532" s="528"/>
      <c r="M532" s="526"/>
      <c r="N532" s="528"/>
      <c r="O532" s="526"/>
      <c r="P532" s="529">
        <v>4496.3</v>
      </c>
    </row>
    <row r="533" spans="1:16" x14ac:dyDescent="0.25">
      <c r="A533" s="530"/>
      <c r="B533" s="524" t="s">
        <v>2403</v>
      </c>
      <c r="C533" s="1247" t="s">
        <v>2404</v>
      </c>
      <c r="D533" s="1247"/>
      <c r="E533" s="1247"/>
      <c r="F533" s="1247"/>
      <c r="G533" s="1247"/>
      <c r="H533" s="525" t="s">
        <v>1148</v>
      </c>
      <c r="I533" s="536">
        <v>8.44</v>
      </c>
      <c r="J533" s="526"/>
      <c r="K533" s="574">
        <v>14.135312000000001</v>
      </c>
      <c r="L533" s="532"/>
      <c r="M533" s="533"/>
      <c r="N533" s="534">
        <v>318.08999999999997</v>
      </c>
      <c r="O533" s="526"/>
      <c r="P533" s="529">
        <v>4496.3</v>
      </c>
    </row>
    <row r="534" spans="1:16" x14ac:dyDescent="0.25">
      <c r="A534" s="523"/>
      <c r="B534" s="524" t="s">
        <v>28</v>
      </c>
      <c r="C534" s="1247" t="s">
        <v>132</v>
      </c>
      <c r="D534" s="1247"/>
      <c r="E534" s="1247"/>
      <c r="F534" s="1247"/>
      <c r="G534" s="1247"/>
      <c r="H534" s="525"/>
      <c r="I534" s="526"/>
      <c r="J534" s="526"/>
      <c r="K534" s="526"/>
      <c r="L534" s="528"/>
      <c r="M534" s="526"/>
      <c r="N534" s="528"/>
      <c r="O534" s="526"/>
      <c r="P534" s="573">
        <v>249.95</v>
      </c>
    </row>
    <row r="535" spans="1:16" x14ac:dyDescent="0.25">
      <c r="A535" s="523"/>
      <c r="B535" s="524"/>
      <c r="C535" s="1247" t="s">
        <v>1147</v>
      </c>
      <c r="D535" s="1247"/>
      <c r="E535" s="1247"/>
      <c r="F535" s="1247"/>
      <c r="G535" s="1247"/>
      <c r="H535" s="525" t="s">
        <v>1148</v>
      </c>
      <c r="I535" s="526"/>
      <c r="J535" s="526"/>
      <c r="K535" s="574">
        <v>0.26796799999999998</v>
      </c>
      <c r="L535" s="528"/>
      <c r="M535" s="526"/>
      <c r="N535" s="528"/>
      <c r="O535" s="526"/>
      <c r="P535" s="573">
        <v>107.77</v>
      </c>
    </row>
    <row r="536" spans="1:16" x14ac:dyDescent="0.25">
      <c r="A536" s="530"/>
      <c r="B536" s="524" t="s">
        <v>1991</v>
      </c>
      <c r="C536" s="1247" t="s">
        <v>1992</v>
      </c>
      <c r="D536" s="1247"/>
      <c r="E536" s="1247"/>
      <c r="F536" s="1247"/>
      <c r="G536" s="1247"/>
      <c r="H536" s="525" t="s">
        <v>1151</v>
      </c>
      <c r="I536" s="536">
        <v>0.08</v>
      </c>
      <c r="J536" s="526"/>
      <c r="K536" s="574">
        <v>0.13398399999999999</v>
      </c>
      <c r="L536" s="532"/>
      <c r="M536" s="533"/>
      <c r="N536" s="534">
        <v>913.67</v>
      </c>
      <c r="O536" s="526"/>
      <c r="P536" s="529">
        <v>122.42</v>
      </c>
    </row>
    <row r="537" spans="1:16" x14ac:dyDescent="0.25">
      <c r="A537" s="540"/>
      <c r="B537" s="524" t="s">
        <v>1152</v>
      </c>
      <c r="C537" s="1247" t="s">
        <v>1153</v>
      </c>
      <c r="D537" s="1247"/>
      <c r="E537" s="1247"/>
      <c r="F537" s="1247"/>
      <c r="G537" s="1247"/>
      <c r="H537" s="525" t="s">
        <v>1148</v>
      </c>
      <c r="I537" s="536">
        <v>0.08</v>
      </c>
      <c r="J537" s="526"/>
      <c r="K537" s="574">
        <v>0.13398399999999999</v>
      </c>
      <c r="L537" s="528"/>
      <c r="M537" s="526"/>
      <c r="N537" s="541">
        <v>437.08</v>
      </c>
      <c r="O537" s="526"/>
      <c r="P537" s="573">
        <v>58.56</v>
      </c>
    </row>
    <row r="538" spans="1:16" x14ac:dyDescent="0.25">
      <c r="A538" s="530"/>
      <c r="B538" s="524" t="s">
        <v>1443</v>
      </c>
      <c r="C538" s="1247" t="s">
        <v>1444</v>
      </c>
      <c r="D538" s="1247"/>
      <c r="E538" s="1247"/>
      <c r="F538" s="1247"/>
      <c r="G538" s="1247"/>
      <c r="H538" s="525" t="s">
        <v>1151</v>
      </c>
      <c r="I538" s="536">
        <v>0.03</v>
      </c>
      <c r="J538" s="526"/>
      <c r="K538" s="574">
        <v>5.0243999999999997E-2</v>
      </c>
      <c r="L538" s="532"/>
      <c r="M538" s="533"/>
      <c r="N538" s="534">
        <v>1550.39</v>
      </c>
      <c r="O538" s="526"/>
      <c r="P538" s="529">
        <v>77.900000000000006</v>
      </c>
    </row>
    <row r="539" spans="1:16" x14ac:dyDescent="0.25">
      <c r="A539" s="540"/>
      <c r="B539" s="524" t="s">
        <v>1152</v>
      </c>
      <c r="C539" s="1247" t="s">
        <v>1153</v>
      </c>
      <c r="D539" s="1247"/>
      <c r="E539" s="1247"/>
      <c r="F539" s="1247"/>
      <c r="G539" s="1247"/>
      <c r="H539" s="525" t="s">
        <v>1148</v>
      </c>
      <c r="I539" s="536">
        <v>0.03</v>
      </c>
      <c r="J539" s="526"/>
      <c r="K539" s="574">
        <v>5.0243999999999997E-2</v>
      </c>
      <c r="L539" s="528"/>
      <c r="M539" s="526"/>
      <c r="N539" s="541">
        <v>437.08</v>
      </c>
      <c r="O539" s="526"/>
      <c r="P539" s="573">
        <v>21.96</v>
      </c>
    </row>
    <row r="540" spans="1:16" x14ac:dyDescent="0.25">
      <c r="A540" s="530"/>
      <c r="B540" s="524" t="s">
        <v>1445</v>
      </c>
      <c r="C540" s="1247" t="s">
        <v>1446</v>
      </c>
      <c r="D540" s="1247"/>
      <c r="E540" s="1247"/>
      <c r="F540" s="1247"/>
      <c r="G540" s="1247"/>
      <c r="H540" s="525" t="s">
        <v>1151</v>
      </c>
      <c r="I540" s="536">
        <v>0.05</v>
      </c>
      <c r="J540" s="526"/>
      <c r="K540" s="537">
        <v>8.3739999999999995E-2</v>
      </c>
      <c r="L540" s="538">
        <v>477.92</v>
      </c>
      <c r="M540" s="539">
        <v>1.24</v>
      </c>
      <c r="N540" s="534">
        <v>592.62</v>
      </c>
      <c r="O540" s="526"/>
      <c r="P540" s="529">
        <v>49.63</v>
      </c>
    </row>
    <row r="541" spans="1:16" x14ac:dyDescent="0.25">
      <c r="A541" s="540"/>
      <c r="B541" s="524" t="s">
        <v>1208</v>
      </c>
      <c r="C541" s="1247" t="s">
        <v>1209</v>
      </c>
      <c r="D541" s="1247"/>
      <c r="E541" s="1247"/>
      <c r="F541" s="1247"/>
      <c r="G541" s="1247"/>
      <c r="H541" s="525" t="s">
        <v>1148</v>
      </c>
      <c r="I541" s="536">
        <v>0.05</v>
      </c>
      <c r="J541" s="526"/>
      <c r="K541" s="537">
        <v>8.3739999999999995E-2</v>
      </c>
      <c r="L541" s="528"/>
      <c r="M541" s="526"/>
      <c r="N541" s="541">
        <v>325.38</v>
      </c>
      <c r="O541" s="526"/>
      <c r="P541" s="573">
        <v>27.25</v>
      </c>
    </row>
    <row r="542" spans="1:16" x14ac:dyDescent="0.25">
      <c r="A542" s="523"/>
      <c r="B542" s="524" t="s">
        <v>36</v>
      </c>
      <c r="C542" s="1247" t="s">
        <v>134</v>
      </c>
      <c r="D542" s="1247"/>
      <c r="E542" s="1247"/>
      <c r="F542" s="1247"/>
      <c r="G542" s="1247"/>
      <c r="H542" s="525"/>
      <c r="I542" s="526"/>
      <c r="J542" s="526"/>
      <c r="K542" s="526"/>
      <c r="L542" s="528"/>
      <c r="M542" s="526"/>
      <c r="N542" s="528"/>
      <c r="O542" s="526"/>
      <c r="P542" s="529">
        <v>1426.07</v>
      </c>
    </row>
    <row r="543" spans="1:16" x14ac:dyDescent="0.25">
      <c r="A543" s="530"/>
      <c r="B543" s="524" t="s">
        <v>1492</v>
      </c>
      <c r="C543" s="1247" t="s">
        <v>1493</v>
      </c>
      <c r="D543" s="1247"/>
      <c r="E543" s="1247"/>
      <c r="F543" s="1247"/>
      <c r="G543" s="1247"/>
      <c r="H543" s="525" t="s">
        <v>1244</v>
      </c>
      <c r="I543" s="536">
        <v>15.02</v>
      </c>
      <c r="J543" s="526"/>
      <c r="K543" s="574">
        <v>25.155495999999999</v>
      </c>
      <c r="L543" s="538">
        <v>41.38</v>
      </c>
      <c r="M543" s="539">
        <v>1.37</v>
      </c>
      <c r="N543" s="534">
        <v>56.69</v>
      </c>
      <c r="O543" s="526"/>
      <c r="P543" s="529">
        <v>1426.07</v>
      </c>
    </row>
    <row r="544" spans="1:16" x14ac:dyDescent="0.25">
      <c r="A544" s="544" t="s">
        <v>1239</v>
      </c>
      <c r="B544" s="545" t="s">
        <v>2027</v>
      </c>
      <c r="C544" s="1250" t="s">
        <v>2405</v>
      </c>
      <c r="D544" s="1250"/>
      <c r="E544" s="1250"/>
      <c r="F544" s="1250"/>
      <c r="G544" s="1250"/>
      <c r="H544" s="546" t="s">
        <v>1554</v>
      </c>
      <c r="I544" s="547">
        <v>116</v>
      </c>
      <c r="J544" s="548"/>
      <c r="K544" s="567">
        <v>194.27680000000001</v>
      </c>
      <c r="L544" s="550"/>
      <c r="M544" s="548"/>
      <c r="N544" s="550"/>
      <c r="O544" s="548"/>
      <c r="P544" s="551"/>
    </row>
    <row r="545" spans="1:16" x14ac:dyDescent="0.25">
      <c r="A545" s="552"/>
      <c r="B545" s="553"/>
      <c r="C545" s="1248" t="s">
        <v>1154</v>
      </c>
      <c r="D545" s="1248"/>
      <c r="E545" s="1248"/>
      <c r="F545" s="1248"/>
      <c r="G545" s="1248"/>
      <c r="H545" s="516"/>
      <c r="I545" s="517"/>
      <c r="J545" s="517"/>
      <c r="K545" s="517"/>
      <c r="L545" s="520"/>
      <c r="M545" s="517"/>
      <c r="N545" s="554"/>
      <c r="O545" s="517"/>
      <c r="P545" s="555">
        <v>6280.09</v>
      </c>
    </row>
    <row r="546" spans="1:16" x14ac:dyDescent="0.25">
      <c r="A546" s="540"/>
      <c r="B546" s="524"/>
      <c r="C546" s="1247" t="s">
        <v>1155</v>
      </c>
      <c r="D546" s="1247"/>
      <c r="E546" s="1247"/>
      <c r="F546" s="1247"/>
      <c r="G546" s="1247"/>
      <c r="H546" s="525"/>
      <c r="I546" s="526"/>
      <c r="J546" s="526"/>
      <c r="K546" s="526"/>
      <c r="L546" s="528"/>
      <c r="M546" s="526"/>
      <c r="N546" s="528"/>
      <c r="O546" s="526"/>
      <c r="P546" s="529">
        <v>4604.07</v>
      </c>
    </row>
    <row r="547" spans="1:16" x14ac:dyDescent="0.25">
      <c r="A547" s="540"/>
      <c r="B547" s="524" t="s">
        <v>2286</v>
      </c>
      <c r="C547" s="1247" t="s">
        <v>2287</v>
      </c>
      <c r="D547" s="1247"/>
      <c r="E547" s="1247"/>
      <c r="F547" s="1247"/>
      <c r="G547" s="1247"/>
      <c r="H547" s="525" t="s">
        <v>1158</v>
      </c>
      <c r="I547" s="543">
        <v>109</v>
      </c>
      <c r="J547" s="526"/>
      <c r="K547" s="543">
        <v>109</v>
      </c>
      <c r="L547" s="528"/>
      <c r="M547" s="526"/>
      <c r="N547" s="528"/>
      <c r="O547" s="526"/>
      <c r="P547" s="529">
        <v>5018.4399999999996</v>
      </c>
    </row>
    <row r="548" spans="1:16" x14ac:dyDescent="0.25">
      <c r="A548" s="540"/>
      <c r="B548" s="524" t="s">
        <v>2288</v>
      </c>
      <c r="C548" s="1247" t="s">
        <v>2289</v>
      </c>
      <c r="D548" s="1247"/>
      <c r="E548" s="1247"/>
      <c r="F548" s="1247"/>
      <c r="G548" s="1247"/>
      <c r="H548" s="525" t="s">
        <v>1158</v>
      </c>
      <c r="I548" s="543">
        <v>57</v>
      </c>
      <c r="J548" s="526"/>
      <c r="K548" s="543">
        <v>57</v>
      </c>
      <c r="L548" s="528"/>
      <c r="M548" s="526"/>
      <c r="N548" s="528"/>
      <c r="O548" s="526"/>
      <c r="P548" s="529">
        <v>2624.32</v>
      </c>
    </row>
    <row r="549" spans="1:16" x14ac:dyDescent="0.25">
      <c r="A549" s="556"/>
      <c r="B549" s="557"/>
      <c r="C549" s="1248" t="s">
        <v>1161</v>
      </c>
      <c r="D549" s="1248"/>
      <c r="E549" s="1248"/>
      <c r="F549" s="1248"/>
      <c r="G549" s="1248"/>
      <c r="H549" s="516"/>
      <c r="I549" s="517"/>
      <c r="J549" s="517"/>
      <c r="K549" s="517"/>
      <c r="L549" s="520"/>
      <c r="M549" s="517"/>
      <c r="N549" s="554">
        <v>8313.14</v>
      </c>
      <c r="O549" s="517"/>
      <c r="P549" s="555">
        <v>13922.85</v>
      </c>
    </row>
    <row r="550" spans="1:16" x14ac:dyDescent="0.25">
      <c r="A550" s="558"/>
      <c r="B550" s="559"/>
      <c r="C550" s="559"/>
      <c r="D550" s="559"/>
      <c r="E550" s="559"/>
      <c r="F550" s="559"/>
      <c r="G550" s="559"/>
      <c r="H550" s="560"/>
      <c r="I550" s="561"/>
      <c r="J550" s="561"/>
      <c r="K550" s="561"/>
      <c r="L550" s="562"/>
      <c r="M550" s="561"/>
      <c r="N550" s="562"/>
      <c r="O550" s="561"/>
      <c r="P550" s="563"/>
    </row>
    <row r="551" spans="1:16" x14ac:dyDescent="0.25">
      <c r="A551" s="514" t="s">
        <v>1245</v>
      </c>
      <c r="B551" s="515" t="s">
        <v>2406</v>
      </c>
      <c r="C551" s="1249" t="s">
        <v>2407</v>
      </c>
      <c r="D551" s="1249"/>
      <c r="E551" s="1249"/>
      <c r="F551" s="1249"/>
      <c r="G551" s="1249"/>
      <c r="H551" s="516" t="s">
        <v>1554</v>
      </c>
      <c r="I551" s="517">
        <v>194.27680000000001</v>
      </c>
      <c r="J551" s="518">
        <v>1</v>
      </c>
      <c r="K551" s="568">
        <v>194.27680000000001</v>
      </c>
      <c r="L551" s="593">
        <v>135.88999999999999</v>
      </c>
      <c r="M551" s="570">
        <v>1.74</v>
      </c>
      <c r="N551" s="572">
        <v>236.45</v>
      </c>
      <c r="O551" s="517"/>
      <c r="P551" s="555">
        <v>45936.75</v>
      </c>
    </row>
    <row r="552" spans="1:16" x14ac:dyDescent="0.25">
      <c r="A552" s="556"/>
      <c r="B552" s="557"/>
      <c r="C552" s="1248" t="s">
        <v>1161</v>
      </c>
      <c r="D552" s="1248"/>
      <c r="E552" s="1248"/>
      <c r="F552" s="1248"/>
      <c r="G552" s="1248"/>
      <c r="H552" s="516"/>
      <c r="I552" s="517"/>
      <c r="J552" s="517"/>
      <c r="K552" s="517"/>
      <c r="L552" s="520"/>
      <c r="M552" s="517"/>
      <c r="N552" s="520"/>
      <c r="O552" s="517"/>
      <c r="P552" s="555">
        <v>45936.75</v>
      </c>
    </row>
    <row r="553" spans="1:16" x14ac:dyDescent="0.25">
      <c r="A553" s="558"/>
      <c r="B553" s="559"/>
      <c r="C553" s="559"/>
      <c r="D553" s="559"/>
      <c r="E553" s="559"/>
      <c r="F553" s="559"/>
      <c r="G553" s="559"/>
      <c r="H553" s="560"/>
      <c r="I553" s="561"/>
      <c r="J553" s="561"/>
      <c r="K553" s="561"/>
      <c r="L553" s="562"/>
      <c r="M553" s="561"/>
      <c r="N553" s="562"/>
      <c r="O553" s="561"/>
      <c r="P553" s="563"/>
    </row>
    <row r="554" spans="1:16" x14ac:dyDescent="0.25">
      <c r="A554" s="514" t="s">
        <v>1415</v>
      </c>
      <c r="B554" s="515" t="s">
        <v>2408</v>
      </c>
      <c r="C554" s="1249" t="s">
        <v>2409</v>
      </c>
      <c r="D554" s="1249"/>
      <c r="E554" s="1249"/>
      <c r="F554" s="1249"/>
      <c r="G554" s="1249"/>
      <c r="H554" s="516" t="s">
        <v>1232</v>
      </c>
      <c r="I554" s="517">
        <v>1.6748000000000001</v>
      </c>
      <c r="J554" s="518">
        <v>1</v>
      </c>
      <c r="K554" s="568">
        <v>1.6748000000000001</v>
      </c>
      <c r="L554" s="520"/>
      <c r="M554" s="517"/>
      <c r="N554" s="521"/>
      <c r="O554" s="517"/>
      <c r="P554" s="522"/>
    </row>
    <row r="555" spans="1:16" x14ac:dyDescent="0.25">
      <c r="A555" s="523"/>
      <c r="B555" s="524" t="s">
        <v>23</v>
      </c>
      <c r="C555" s="1247" t="s">
        <v>1203</v>
      </c>
      <c r="D555" s="1247"/>
      <c r="E555" s="1247"/>
      <c r="F555" s="1247"/>
      <c r="G555" s="1247"/>
      <c r="H555" s="525" t="s">
        <v>1148</v>
      </c>
      <c r="I555" s="526"/>
      <c r="J555" s="526"/>
      <c r="K555" s="537">
        <v>67.494439999999997</v>
      </c>
      <c r="L555" s="528"/>
      <c r="M555" s="526"/>
      <c r="N555" s="528"/>
      <c r="O555" s="526"/>
      <c r="P555" s="529">
        <v>21715.66</v>
      </c>
    </row>
    <row r="556" spans="1:16" x14ac:dyDescent="0.25">
      <c r="A556" s="530"/>
      <c r="B556" s="524" t="s">
        <v>2410</v>
      </c>
      <c r="C556" s="1247" t="s">
        <v>2411</v>
      </c>
      <c r="D556" s="1247"/>
      <c r="E556" s="1247"/>
      <c r="F556" s="1247"/>
      <c r="G556" s="1247"/>
      <c r="H556" s="525" t="s">
        <v>1148</v>
      </c>
      <c r="I556" s="531">
        <v>40.299999999999997</v>
      </c>
      <c r="J556" s="526"/>
      <c r="K556" s="537">
        <v>67.494439999999997</v>
      </c>
      <c r="L556" s="532"/>
      <c r="M556" s="533"/>
      <c r="N556" s="534">
        <v>321.74</v>
      </c>
      <c r="O556" s="526"/>
      <c r="P556" s="529">
        <v>21715.66</v>
      </c>
    </row>
    <row r="557" spans="1:16" x14ac:dyDescent="0.25">
      <c r="A557" s="523"/>
      <c r="B557" s="524" t="s">
        <v>28</v>
      </c>
      <c r="C557" s="1247" t="s">
        <v>132</v>
      </c>
      <c r="D557" s="1247"/>
      <c r="E557" s="1247"/>
      <c r="F557" s="1247"/>
      <c r="G557" s="1247"/>
      <c r="H557" s="525"/>
      <c r="I557" s="526"/>
      <c r="J557" s="526"/>
      <c r="K557" s="526"/>
      <c r="L557" s="528"/>
      <c r="M557" s="526"/>
      <c r="N557" s="528"/>
      <c r="O557" s="526"/>
      <c r="P557" s="529">
        <v>1702.67</v>
      </c>
    </row>
    <row r="558" spans="1:16" x14ac:dyDescent="0.25">
      <c r="A558" s="523"/>
      <c r="B558" s="524"/>
      <c r="C558" s="1247" t="s">
        <v>1147</v>
      </c>
      <c r="D558" s="1247"/>
      <c r="E558" s="1247"/>
      <c r="F558" s="1247"/>
      <c r="G558" s="1247"/>
      <c r="H558" s="525" t="s">
        <v>1148</v>
      </c>
      <c r="I558" s="526"/>
      <c r="J558" s="526"/>
      <c r="K558" s="574">
        <v>1.3900840000000001</v>
      </c>
      <c r="L558" s="528"/>
      <c r="M558" s="526"/>
      <c r="N558" s="528"/>
      <c r="O558" s="526"/>
      <c r="P558" s="573">
        <v>555.19000000000005</v>
      </c>
    </row>
    <row r="559" spans="1:16" x14ac:dyDescent="0.25">
      <c r="A559" s="530"/>
      <c r="B559" s="524" t="s">
        <v>1991</v>
      </c>
      <c r="C559" s="1247" t="s">
        <v>1992</v>
      </c>
      <c r="D559" s="1247"/>
      <c r="E559" s="1247"/>
      <c r="F559" s="1247"/>
      <c r="G559" s="1247"/>
      <c r="H559" s="525" t="s">
        <v>1151</v>
      </c>
      <c r="I559" s="536">
        <v>0.35</v>
      </c>
      <c r="J559" s="526"/>
      <c r="K559" s="537">
        <v>0.58618000000000003</v>
      </c>
      <c r="L559" s="532"/>
      <c r="M559" s="533"/>
      <c r="N559" s="534">
        <v>913.67</v>
      </c>
      <c r="O559" s="526"/>
      <c r="P559" s="529">
        <v>535.58000000000004</v>
      </c>
    </row>
    <row r="560" spans="1:16" x14ac:dyDescent="0.25">
      <c r="A560" s="540"/>
      <c r="B560" s="524" t="s">
        <v>1152</v>
      </c>
      <c r="C560" s="1247" t="s">
        <v>1153</v>
      </c>
      <c r="D560" s="1247"/>
      <c r="E560" s="1247"/>
      <c r="F560" s="1247"/>
      <c r="G560" s="1247"/>
      <c r="H560" s="525" t="s">
        <v>1148</v>
      </c>
      <c r="I560" s="536">
        <v>0.35</v>
      </c>
      <c r="J560" s="526"/>
      <c r="K560" s="537">
        <v>0.58618000000000003</v>
      </c>
      <c r="L560" s="528"/>
      <c r="M560" s="526"/>
      <c r="N560" s="541">
        <v>437.08</v>
      </c>
      <c r="O560" s="526"/>
      <c r="P560" s="573">
        <v>256.20999999999998</v>
      </c>
    </row>
    <row r="561" spans="1:16" x14ac:dyDescent="0.25">
      <c r="A561" s="530"/>
      <c r="B561" s="524" t="s">
        <v>1443</v>
      </c>
      <c r="C561" s="1247" t="s">
        <v>1444</v>
      </c>
      <c r="D561" s="1247"/>
      <c r="E561" s="1247"/>
      <c r="F561" s="1247"/>
      <c r="G561" s="1247"/>
      <c r="H561" s="525" t="s">
        <v>1151</v>
      </c>
      <c r="I561" s="531">
        <v>0.2</v>
      </c>
      <c r="J561" s="526"/>
      <c r="K561" s="537">
        <v>0.33495999999999998</v>
      </c>
      <c r="L561" s="532"/>
      <c r="M561" s="533"/>
      <c r="N561" s="534">
        <v>1550.39</v>
      </c>
      <c r="O561" s="526"/>
      <c r="P561" s="529">
        <v>519.32000000000005</v>
      </c>
    </row>
    <row r="562" spans="1:16" x14ac:dyDescent="0.25">
      <c r="A562" s="540"/>
      <c r="B562" s="524" t="s">
        <v>1152</v>
      </c>
      <c r="C562" s="1247" t="s">
        <v>1153</v>
      </c>
      <c r="D562" s="1247"/>
      <c r="E562" s="1247"/>
      <c r="F562" s="1247"/>
      <c r="G562" s="1247"/>
      <c r="H562" s="525" t="s">
        <v>1148</v>
      </c>
      <c r="I562" s="531">
        <v>0.2</v>
      </c>
      <c r="J562" s="526"/>
      <c r="K562" s="537">
        <v>0.33495999999999998</v>
      </c>
      <c r="L562" s="528"/>
      <c r="M562" s="526"/>
      <c r="N562" s="541">
        <v>437.08</v>
      </c>
      <c r="O562" s="526"/>
      <c r="P562" s="573">
        <v>146.4</v>
      </c>
    </row>
    <row r="563" spans="1:16" x14ac:dyDescent="0.25">
      <c r="A563" s="530"/>
      <c r="B563" s="524" t="s">
        <v>2412</v>
      </c>
      <c r="C563" s="1247" t="s">
        <v>2413</v>
      </c>
      <c r="D563" s="1247"/>
      <c r="E563" s="1247"/>
      <c r="F563" s="1247"/>
      <c r="G563" s="1247"/>
      <c r="H563" s="525" t="s">
        <v>1151</v>
      </c>
      <c r="I563" s="536">
        <v>1.84</v>
      </c>
      <c r="J563" s="526"/>
      <c r="K563" s="574">
        <v>3.0816319999999999</v>
      </c>
      <c r="L563" s="538">
        <v>95.25</v>
      </c>
      <c r="M563" s="539">
        <v>1.26</v>
      </c>
      <c r="N563" s="534">
        <v>120.02</v>
      </c>
      <c r="O563" s="526"/>
      <c r="P563" s="529">
        <v>369.86</v>
      </c>
    </row>
    <row r="564" spans="1:16" x14ac:dyDescent="0.25">
      <c r="A564" s="530"/>
      <c r="B564" s="524" t="s">
        <v>1445</v>
      </c>
      <c r="C564" s="1247" t="s">
        <v>1446</v>
      </c>
      <c r="D564" s="1247"/>
      <c r="E564" s="1247"/>
      <c r="F564" s="1247"/>
      <c r="G564" s="1247"/>
      <c r="H564" s="525" t="s">
        <v>1151</v>
      </c>
      <c r="I564" s="536">
        <v>0.28000000000000003</v>
      </c>
      <c r="J564" s="526"/>
      <c r="K564" s="574">
        <v>0.46894400000000003</v>
      </c>
      <c r="L564" s="538">
        <v>477.92</v>
      </c>
      <c r="M564" s="539">
        <v>1.24</v>
      </c>
      <c r="N564" s="534">
        <v>592.62</v>
      </c>
      <c r="O564" s="526"/>
      <c r="P564" s="529">
        <v>277.91000000000003</v>
      </c>
    </row>
    <row r="565" spans="1:16" x14ac:dyDescent="0.25">
      <c r="A565" s="540"/>
      <c r="B565" s="524" t="s">
        <v>1208</v>
      </c>
      <c r="C565" s="1247" t="s">
        <v>1209</v>
      </c>
      <c r="D565" s="1247"/>
      <c r="E565" s="1247"/>
      <c r="F565" s="1247"/>
      <c r="G565" s="1247"/>
      <c r="H565" s="525" t="s">
        <v>1148</v>
      </c>
      <c r="I565" s="536">
        <v>0.28000000000000003</v>
      </c>
      <c r="J565" s="526"/>
      <c r="K565" s="574">
        <v>0.46894400000000003</v>
      </c>
      <c r="L565" s="528"/>
      <c r="M565" s="526"/>
      <c r="N565" s="541">
        <v>325.38</v>
      </c>
      <c r="O565" s="526"/>
      <c r="P565" s="573">
        <v>152.58000000000001</v>
      </c>
    </row>
    <row r="566" spans="1:16" x14ac:dyDescent="0.25">
      <c r="A566" s="523"/>
      <c r="B566" s="524" t="s">
        <v>36</v>
      </c>
      <c r="C566" s="1247" t="s">
        <v>134</v>
      </c>
      <c r="D566" s="1247"/>
      <c r="E566" s="1247"/>
      <c r="F566" s="1247"/>
      <c r="G566" s="1247"/>
      <c r="H566" s="525"/>
      <c r="I566" s="526"/>
      <c r="J566" s="526"/>
      <c r="K566" s="526"/>
      <c r="L566" s="528"/>
      <c r="M566" s="526"/>
      <c r="N566" s="528"/>
      <c r="O566" s="526"/>
      <c r="P566" s="529">
        <v>8464.34</v>
      </c>
    </row>
    <row r="567" spans="1:16" x14ac:dyDescent="0.25">
      <c r="A567" s="530"/>
      <c r="B567" s="524" t="s">
        <v>2414</v>
      </c>
      <c r="C567" s="1247" t="s">
        <v>2415</v>
      </c>
      <c r="D567" s="1247"/>
      <c r="E567" s="1247"/>
      <c r="F567" s="1247"/>
      <c r="G567" s="1247"/>
      <c r="H567" s="525" t="s">
        <v>1164</v>
      </c>
      <c r="I567" s="527">
        <v>2.5000000000000001E-2</v>
      </c>
      <c r="J567" s="526"/>
      <c r="K567" s="537">
        <v>4.1869999999999997E-2</v>
      </c>
      <c r="L567" s="542">
        <v>23356.13</v>
      </c>
      <c r="M567" s="539">
        <v>1.49</v>
      </c>
      <c r="N567" s="534">
        <v>34800.629999999997</v>
      </c>
      <c r="O567" s="526"/>
      <c r="P567" s="529">
        <v>1457.1</v>
      </c>
    </row>
    <row r="568" spans="1:16" x14ac:dyDescent="0.25">
      <c r="A568" s="530"/>
      <c r="B568" s="524" t="s">
        <v>1360</v>
      </c>
      <c r="C568" s="1247" t="s">
        <v>1361</v>
      </c>
      <c r="D568" s="1247"/>
      <c r="E568" s="1247"/>
      <c r="F568" s="1247"/>
      <c r="G568" s="1247"/>
      <c r="H568" s="525" t="s">
        <v>1164</v>
      </c>
      <c r="I568" s="527">
        <v>5.8000000000000003E-2</v>
      </c>
      <c r="J568" s="526"/>
      <c r="K568" s="569">
        <v>9.71384E-2</v>
      </c>
      <c r="L568" s="542">
        <v>62186.75</v>
      </c>
      <c r="M568" s="539">
        <v>1.1599999999999999</v>
      </c>
      <c r="N568" s="534">
        <v>72136.63</v>
      </c>
      <c r="O568" s="526"/>
      <c r="P568" s="529">
        <v>7007.24</v>
      </c>
    </row>
    <row r="569" spans="1:16" x14ac:dyDescent="0.25">
      <c r="A569" s="544" t="s">
        <v>1239</v>
      </c>
      <c r="B569" s="545" t="s">
        <v>2416</v>
      </c>
      <c r="C569" s="1250" t="s">
        <v>2417</v>
      </c>
      <c r="D569" s="1250"/>
      <c r="E569" s="1250"/>
      <c r="F569" s="1250"/>
      <c r="G569" s="1250"/>
      <c r="H569" s="546" t="s">
        <v>1164</v>
      </c>
      <c r="I569" s="549">
        <v>0.20100000000000001</v>
      </c>
      <c r="J569" s="548"/>
      <c r="K569" s="615">
        <v>0.33663480000000001</v>
      </c>
      <c r="L569" s="550"/>
      <c r="M569" s="548"/>
      <c r="N569" s="550"/>
      <c r="O569" s="548"/>
      <c r="P569" s="551"/>
    </row>
    <row r="570" spans="1:16" x14ac:dyDescent="0.25">
      <c r="A570" s="544" t="s">
        <v>1239</v>
      </c>
      <c r="B570" s="545" t="s">
        <v>2418</v>
      </c>
      <c r="C570" s="1250" t="s">
        <v>2178</v>
      </c>
      <c r="D570" s="1250"/>
      <c r="E570" s="1250"/>
      <c r="F570" s="1250"/>
      <c r="G570" s="1250"/>
      <c r="H570" s="546" t="s">
        <v>1554</v>
      </c>
      <c r="I570" s="547">
        <v>103</v>
      </c>
      <c r="J570" s="548"/>
      <c r="K570" s="567">
        <v>172.5044</v>
      </c>
      <c r="L570" s="550"/>
      <c r="M570" s="548"/>
      <c r="N570" s="550"/>
      <c r="O570" s="548"/>
      <c r="P570" s="551"/>
    </row>
    <row r="571" spans="1:16" x14ac:dyDescent="0.25">
      <c r="A571" s="552"/>
      <c r="B571" s="553"/>
      <c r="C571" s="1248" t="s">
        <v>1154</v>
      </c>
      <c r="D571" s="1248"/>
      <c r="E571" s="1248"/>
      <c r="F571" s="1248"/>
      <c r="G571" s="1248"/>
      <c r="H571" s="516"/>
      <c r="I571" s="517"/>
      <c r="J571" s="517"/>
      <c r="K571" s="517"/>
      <c r="L571" s="520"/>
      <c r="M571" s="517"/>
      <c r="N571" s="554"/>
      <c r="O571" s="517"/>
      <c r="P571" s="555">
        <v>32437.86</v>
      </c>
    </row>
    <row r="572" spans="1:16" x14ac:dyDescent="0.25">
      <c r="A572" s="540"/>
      <c r="B572" s="524"/>
      <c r="C572" s="1247" t="s">
        <v>1155</v>
      </c>
      <c r="D572" s="1247"/>
      <c r="E572" s="1247"/>
      <c r="F572" s="1247"/>
      <c r="G572" s="1247"/>
      <c r="H572" s="525"/>
      <c r="I572" s="526"/>
      <c r="J572" s="526"/>
      <c r="K572" s="526"/>
      <c r="L572" s="528"/>
      <c r="M572" s="526"/>
      <c r="N572" s="528"/>
      <c r="O572" s="526"/>
      <c r="P572" s="529">
        <v>22270.85</v>
      </c>
    </row>
    <row r="573" spans="1:16" x14ac:dyDescent="0.25">
      <c r="A573" s="540"/>
      <c r="B573" s="524" t="s">
        <v>2286</v>
      </c>
      <c r="C573" s="1247" t="s">
        <v>2287</v>
      </c>
      <c r="D573" s="1247"/>
      <c r="E573" s="1247"/>
      <c r="F573" s="1247"/>
      <c r="G573" s="1247"/>
      <c r="H573" s="525" t="s">
        <v>1158</v>
      </c>
      <c r="I573" s="543">
        <v>109</v>
      </c>
      <c r="J573" s="526"/>
      <c r="K573" s="543">
        <v>109</v>
      </c>
      <c r="L573" s="528"/>
      <c r="M573" s="526"/>
      <c r="N573" s="528"/>
      <c r="O573" s="526"/>
      <c r="P573" s="529">
        <v>24275.23</v>
      </c>
    </row>
    <row r="574" spans="1:16" x14ac:dyDescent="0.25">
      <c r="A574" s="540"/>
      <c r="B574" s="524" t="s">
        <v>2288</v>
      </c>
      <c r="C574" s="1247" t="s">
        <v>2289</v>
      </c>
      <c r="D574" s="1247"/>
      <c r="E574" s="1247"/>
      <c r="F574" s="1247"/>
      <c r="G574" s="1247"/>
      <c r="H574" s="525" t="s">
        <v>1158</v>
      </c>
      <c r="I574" s="543">
        <v>57</v>
      </c>
      <c r="J574" s="526"/>
      <c r="K574" s="543">
        <v>57</v>
      </c>
      <c r="L574" s="528"/>
      <c r="M574" s="526"/>
      <c r="N574" s="528"/>
      <c r="O574" s="526"/>
      <c r="P574" s="529">
        <v>12694.38</v>
      </c>
    </row>
    <row r="575" spans="1:16" x14ac:dyDescent="0.25">
      <c r="A575" s="556"/>
      <c r="B575" s="557"/>
      <c r="C575" s="1248" t="s">
        <v>1161</v>
      </c>
      <c r="D575" s="1248"/>
      <c r="E575" s="1248"/>
      <c r="F575" s="1248"/>
      <c r="G575" s="1248"/>
      <c r="H575" s="516"/>
      <c r="I575" s="517"/>
      <c r="J575" s="517"/>
      <c r="K575" s="517"/>
      <c r="L575" s="520"/>
      <c r="M575" s="517"/>
      <c r="N575" s="554">
        <v>41442.239999999998</v>
      </c>
      <c r="O575" s="517"/>
      <c r="P575" s="555">
        <v>69407.47</v>
      </c>
    </row>
    <row r="576" spans="1:16" x14ac:dyDescent="0.25">
      <c r="A576" s="558"/>
      <c r="B576" s="559"/>
      <c r="C576" s="559"/>
      <c r="D576" s="559"/>
      <c r="E576" s="559"/>
      <c r="F576" s="559"/>
      <c r="G576" s="559"/>
      <c r="H576" s="560"/>
      <c r="I576" s="561"/>
      <c r="J576" s="561"/>
      <c r="K576" s="561"/>
      <c r="L576" s="562"/>
      <c r="M576" s="561"/>
      <c r="N576" s="562"/>
      <c r="O576" s="561"/>
      <c r="P576" s="563"/>
    </row>
    <row r="577" spans="1:16" x14ac:dyDescent="0.25">
      <c r="A577" s="514" t="s">
        <v>1418</v>
      </c>
      <c r="B577" s="515" t="s">
        <v>2419</v>
      </c>
      <c r="C577" s="1249" t="s">
        <v>2420</v>
      </c>
      <c r="D577" s="1249"/>
      <c r="E577" s="1249"/>
      <c r="F577" s="1249"/>
      <c r="G577" s="1249"/>
      <c r="H577" s="516" t="s">
        <v>1164</v>
      </c>
      <c r="I577" s="517">
        <v>0.33567000000000002</v>
      </c>
      <c r="J577" s="518">
        <v>1</v>
      </c>
      <c r="K577" s="590">
        <v>0.33567000000000002</v>
      </c>
      <c r="L577" s="554">
        <v>31491.91</v>
      </c>
      <c r="M577" s="570">
        <v>1.64</v>
      </c>
      <c r="N577" s="564">
        <v>51646.73</v>
      </c>
      <c r="O577" s="517"/>
      <c r="P577" s="555">
        <v>17336.259999999998</v>
      </c>
    </row>
    <row r="578" spans="1:16" x14ac:dyDescent="0.25">
      <c r="A578" s="556"/>
      <c r="B578" s="557"/>
      <c r="C578" s="1248" t="s">
        <v>1161</v>
      </c>
      <c r="D578" s="1248"/>
      <c r="E578" s="1248"/>
      <c r="F578" s="1248"/>
      <c r="G578" s="1248"/>
      <c r="H578" s="516"/>
      <c r="I578" s="517"/>
      <c r="J578" s="517"/>
      <c r="K578" s="517"/>
      <c r="L578" s="520"/>
      <c r="M578" s="517"/>
      <c r="N578" s="520"/>
      <c r="O578" s="517"/>
      <c r="P578" s="555">
        <v>17336.259999999998</v>
      </c>
    </row>
    <row r="579" spans="1:16" x14ac:dyDescent="0.25">
      <c r="A579" s="558"/>
      <c r="B579" s="559"/>
      <c r="C579" s="559"/>
      <c r="D579" s="559"/>
      <c r="E579" s="559"/>
      <c r="F579" s="559"/>
      <c r="G579" s="559"/>
      <c r="H579" s="560"/>
      <c r="I579" s="561"/>
      <c r="J579" s="561"/>
      <c r="K579" s="561"/>
      <c r="L579" s="562"/>
      <c r="M579" s="561"/>
      <c r="N579" s="562"/>
      <c r="O579" s="561"/>
      <c r="P579" s="563"/>
    </row>
    <row r="580" spans="1:16" ht="22.5" x14ac:dyDescent="0.25">
      <c r="A580" s="514" t="s">
        <v>1419</v>
      </c>
      <c r="B580" s="515" t="s">
        <v>2421</v>
      </c>
      <c r="C580" s="1249" t="s">
        <v>2422</v>
      </c>
      <c r="D580" s="1249"/>
      <c r="E580" s="1249"/>
      <c r="F580" s="1249"/>
      <c r="G580" s="1249"/>
      <c r="H580" s="516" t="s">
        <v>1212</v>
      </c>
      <c r="I580" s="517">
        <v>22.425000000000001</v>
      </c>
      <c r="J580" s="518">
        <v>1</v>
      </c>
      <c r="K580" s="519">
        <v>22.425000000000001</v>
      </c>
      <c r="L580" s="520"/>
      <c r="M580" s="517"/>
      <c r="N580" s="564">
        <v>6392</v>
      </c>
      <c r="O580" s="517"/>
      <c r="P580" s="555">
        <v>143340.6</v>
      </c>
    </row>
    <row r="581" spans="1:16" x14ac:dyDescent="0.25">
      <c r="A581" s="556"/>
      <c r="B581" s="557"/>
      <c r="C581" s="1248" t="s">
        <v>1161</v>
      </c>
      <c r="D581" s="1248"/>
      <c r="E581" s="1248"/>
      <c r="F581" s="1248"/>
      <c r="G581" s="1248"/>
      <c r="H581" s="516"/>
      <c r="I581" s="517"/>
      <c r="J581" s="517"/>
      <c r="K581" s="517"/>
      <c r="L581" s="520"/>
      <c r="M581" s="517"/>
      <c r="N581" s="520"/>
      <c r="O581" s="517"/>
      <c r="P581" s="555">
        <v>143340.6</v>
      </c>
    </row>
    <row r="582" spans="1:16" x14ac:dyDescent="0.25">
      <c r="A582" s="558"/>
      <c r="B582" s="559"/>
      <c r="C582" s="559"/>
      <c r="D582" s="559"/>
      <c r="E582" s="559"/>
      <c r="F582" s="559"/>
      <c r="G582" s="559"/>
      <c r="H582" s="560"/>
      <c r="I582" s="561"/>
      <c r="J582" s="561"/>
      <c r="K582" s="561"/>
      <c r="L582" s="562"/>
      <c r="M582" s="561"/>
      <c r="N582" s="562"/>
      <c r="O582" s="561"/>
      <c r="P582" s="563"/>
    </row>
    <row r="583" spans="1:16" x14ac:dyDescent="0.25">
      <c r="A583" s="514" t="s">
        <v>1422</v>
      </c>
      <c r="B583" s="515" t="s">
        <v>2423</v>
      </c>
      <c r="C583" s="1249" t="s">
        <v>2424</v>
      </c>
      <c r="D583" s="1249"/>
      <c r="E583" s="1249"/>
      <c r="F583" s="1249"/>
      <c r="G583" s="1249"/>
      <c r="H583" s="516" t="s">
        <v>1232</v>
      </c>
      <c r="I583" s="517">
        <v>1.6748000000000001</v>
      </c>
      <c r="J583" s="518">
        <v>1</v>
      </c>
      <c r="K583" s="568">
        <v>1.6748000000000001</v>
      </c>
      <c r="L583" s="520"/>
      <c r="M583" s="517"/>
      <c r="N583" s="521"/>
      <c r="O583" s="517"/>
      <c r="P583" s="522"/>
    </row>
    <row r="584" spans="1:16" x14ac:dyDescent="0.25">
      <c r="A584" s="523"/>
      <c r="B584" s="524" t="s">
        <v>23</v>
      </c>
      <c r="C584" s="1247" t="s">
        <v>1203</v>
      </c>
      <c r="D584" s="1247"/>
      <c r="E584" s="1247"/>
      <c r="F584" s="1247"/>
      <c r="G584" s="1247"/>
      <c r="H584" s="525" t="s">
        <v>1148</v>
      </c>
      <c r="I584" s="526"/>
      <c r="J584" s="526"/>
      <c r="K584" s="537">
        <v>52.25376</v>
      </c>
      <c r="L584" s="528"/>
      <c r="M584" s="526"/>
      <c r="N584" s="528"/>
      <c r="O584" s="526"/>
      <c r="P584" s="529">
        <v>16812.12</v>
      </c>
    </row>
    <row r="585" spans="1:16" x14ac:dyDescent="0.25">
      <c r="A585" s="530"/>
      <c r="B585" s="524" t="s">
        <v>2410</v>
      </c>
      <c r="C585" s="1247" t="s">
        <v>2411</v>
      </c>
      <c r="D585" s="1247"/>
      <c r="E585" s="1247"/>
      <c r="F585" s="1247"/>
      <c r="G585" s="1247"/>
      <c r="H585" s="525" t="s">
        <v>1148</v>
      </c>
      <c r="I585" s="531">
        <v>31.2</v>
      </c>
      <c r="J585" s="526"/>
      <c r="K585" s="537">
        <v>52.25376</v>
      </c>
      <c r="L585" s="532"/>
      <c r="M585" s="533"/>
      <c r="N585" s="534">
        <v>321.74</v>
      </c>
      <c r="O585" s="526"/>
      <c r="P585" s="529">
        <v>16812.12</v>
      </c>
    </row>
    <row r="586" spans="1:16" x14ac:dyDescent="0.25">
      <c r="A586" s="523"/>
      <c r="B586" s="524" t="s">
        <v>28</v>
      </c>
      <c r="C586" s="1247" t="s">
        <v>132</v>
      </c>
      <c r="D586" s="1247"/>
      <c r="E586" s="1247"/>
      <c r="F586" s="1247"/>
      <c r="G586" s="1247"/>
      <c r="H586" s="525"/>
      <c r="I586" s="526"/>
      <c r="J586" s="526"/>
      <c r="K586" s="526"/>
      <c r="L586" s="528"/>
      <c r="M586" s="526"/>
      <c r="N586" s="528"/>
      <c r="O586" s="526"/>
      <c r="P586" s="529">
        <v>1664.48</v>
      </c>
    </row>
    <row r="587" spans="1:16" x14ac:dyDescent="0.25">
      <c r="A587" s="523"/>
      <c r="B587" s="524"/>
      <c r="C587" s="1247" t="s">
        <v>1147</v>
      </c>
      <c r="D587" s="1247"/>
      <c r="E587" s="1247"/>
      <c r="F587" s="1247"/>
      <c r="G587" s="1247"/>
      <c r="H587" s="525" t="s">
        <v>1148</v>
      </c>
      <c r="I587" s="526"/>
      <c r="J587" s="526"/>
      <c r="K587" s="574">
        <v>1.3900840000000001</v>
      </c>
      <c r="L587" s="528"/>
      <c r="M587" s="526"/>
      <c r="N587" s="528"/>
      <c r="O587" s="526"/>
      <c r="P587" s="573">
        <v>555.19000000000005</v>
      </c>
    </row>
    <row r="588" spans="1:16" x14ac:dyDescent="0.25">
      <c r="A588" s="530"/>
      <c r="B588" s="524" t="s">
        <v>1991</v>
      </c>
      <c r="C588" s="1247" t="s">
        <v>1992</v>
      </c>
      <c r="D588" s="1247"/>
      <c r="E588" s="1247"/>
      <c r="F588" s="1247"/>
      <c r="G588" s="1247"/>
      <c r="H588" s="525" t="s">
        <v>1151</v>
      </c>
      <c r="I588" s="536">
        <v>0.35</v>
      </c>
      <c r="J588" s="526"/>
      <c r="K588" s="537">
        <v>0.58618000000000003</v>
      </c>
      <c r="L588" s="532"/>
      <c r="M588" s="533"/>
      <c r="N588" s="534">
        <v>913.67</v>
      </c>
      <c r="O588" s="526"/>
      <c r="P588" s="529">
        <v>535.58000000000004</v>
      </c>
    </row>
    <row r="589" spans="1:16" x14ac:dyDescent="0.25">
      <c r="A589" s="540"/>
      <c r="B589" s="524" t="s">
        <v>1152</v>
      </c>
      <c r="C589" s="1247" t="s">
        <v>1153</v>
      </c>
      <c r="D589" s="1247"/>
      <c r="E589" s="1247"/>
      <c r="F589" s="1247"/>
      <c r="G589" s="1247"/>
      <c r="H589" s="525" t="s">
        <v>1148</v>
      </c>
      <c r="I589" s="536">
        <v>0.35</v>
      </c>
      <c r="J589" s="526"/>
      <c r="K589" s="537">
        <v>0.58618000000000003</v>
      </c>
      <c r="L589" s="528"/>
      <c r="M589" s="526"/>
      <c r="N589" s="541">
        <v>437.08</v>
      </c>
      <c r="O589" s="526"/>
      <c r="P589" s="573">
        <v>256.20999999999998</v>
      </c>
    </row>
    <row r="590" spans="1:16" x14ac:dyDescent="0.25">
      <c r="A590" s="530"/>
      <c r="B590" s="524" t="s">
        <v>1443</v>
      </c>
      <c r="C590" s="1247" t="s">
        <v>1444</v>
      </c>
      <c r="D590" s="1247"/>
      <c r="E590" s="1247"/>
      <c r="F590" s="1247"/>
      <c r="G590" s="1247"/>
      <c r="H590" s="525" t="s">
        <v>1151</v>
      </c>
      <c r="I590" s="531">
        <v>0.2</v>
      </c>
      <c r="J590" s="526"/>
      <c r="K590" s="537">
        <v>0.33495999999999998</v>
      </c>
      <c r="L590" s="532"/>
      <c r="M590" s="533"/>
      <c r="N590" s="534">
        <v>1550.39</v>
      </c>
      <c r="O590" s="526"/>
      <c r="P590" s="529">
        <v>519.32000000000005</v>
      </c>
    </row>
    <row r="591" spans="1:16" x14ac:dyDescent="0.25">
      <c r="A591" s="540"/>
      <c r="B591" s="524" t="s">
        <v>1152</v>
      </c>
      <c r="C591" s="1247" t="s">
        <v>1153</v>
      </c>
      <c r="D591" s="1247"/>
      <c r="E591" s="1247"/>
      <c r="F591" s="1247"/>
      <c r="G591" s="1247"/>
      <c r="H591" s="525" t="s">
        <v>1148</v>
      </c>
      <c r="I591" s="531">
        <v>0.2</v>
      </c>
      <c r="J591" s="526"/>
      <c r="K591" s="537">
        <v>0.33495999999999998</v>
      </c>
      <c r="L591" s="528"/>
      <c r="M591" s="526"/>
      <c r="N591" s="541">
        <v>437.08</v>
      </c>
      <c r="O591" s="526"/>
      <c r="P591" s="573">
        <v>146.4</v>
      </c>
    </row>
    <row r="592" spans="1:16" x14ac:dyDescent="0.25">
      <c r="A592" s="530"/>
      <c r="B592" s="524" t="s">
        <v>2412</v>
      </c>
      <c r="C592" s="1247" t="s">
        <v>2413</v>
      </c>
      <c r="D592" s="1247"/>
      <c r="E592" s="1247"/>
      <c r="F592" s="1247"/>
      <c r="G592" s="1247"/>
      <c r="H592" s="525" t="s">
        <v>1151</v>
      </c>
      <c r="I592" s="536">
        <v>1.65</v>
      </c>
      <c r="J592" s="526"/>
      <c r="K592" s="537">
        <v>2.76342</v>
      </c>
      <c r="L592" s="538">
        <v>95.25</v>
      </c>
      <c r="M592" s="539">
        <v>1.26</v>
      </c>
      <c r="N592" s="534">
        <v>120.02</v>
      </c>
      <c r="O592" s="526"/>
      <c r="P592" s="529">
        <v>331.67</v>
      </c>
    </row>
    <row r="593" spans="1:16" x14ac:dyDescent="0.25">
      <c r="A593" s="530"/>
      <c r="B593" s="524" t="s">
        <v>1445</v>
      </c>
      <c r="C593" s="1247" t="s">
        <v>1446</v>
      </c>
      <c r="D593" s="1247"/>
      <c r="E593" s="1247"/>
      <c r="F593" s="1247"/>
      <c r="G593" s="1247"/>
      <c r="H593" s="525" t="s">
        <v>1151</v>
      </c>
      <c r="I593" s="536">
        <v>0.28000000000000003</v>
      </c>
      <c r="J593" s="526"/>
      <c r="K593" s="574">
        <v>0.46894400000000003</v>
      </c>
      <c r="L593" s="538">
        <v>477.92</v>
      </c>
      <c r="M593" s="539">
        <v>1.24</v>
      </c>
      <c r="N593" s="534">
        <v>592.62</v>
      </c>
      <c r="O593" s="526"/>
      <c r="P593" s="529">
        <v>277.91000000000003</v>
      </c>
    </row>
    <row r="594" spans="1:16" x14ac:dyDescent="0.25">
      <c r="A594" s="540"/>
      <c r="B594" s="524" t="s">
        <v>1208</v>
      </c>
      <c r="C594" s="1247" t="s">
        <v>1209</v>
      </c>
      <c r="D594" s="1247"/>
      <c r="E594" s="1247"/>
      <c r="F594" s="1247"/>
      <c r="G594" s="1247"/>
      <c r="H594" s="525" t="s">
        <v>1148</v>
      </c>
      <c r="I594" s="536">
        <v>0.28000000000000003</v>
      </c>
      <c r="J594" s="526"/>
      <c r="K594" s="574">
        <v>0.46894400000000003</v>
      </c>
      <c r="L594" s="528"/>
      <c r="M594" s="526"/>
      <c r="N594" s="541">
        <v>325.38</v>
      </c>
      <c r="O594" s="526"/>
      <c r="P594" s="573">
        <v>152.58000000000001</v>
      </c>
    </row>
    <row r="595" spans="1:16" x14ac:dyDescent="0.25">
      <c r="A595" s="544" t="s">
        <v>1239</v>
      </c>
      <c r="B595" s="545" t="s">
        <v>2416</v>
      </c>
      <c r="C595" s="1250" t="s">
        <v>2417</v>
      </c>
      <c r="D595" s="1250"/>
      <c r="E595" s="1250"/>
      <c r="F595" s="1250"/>
      <c r="G595" s="1250"/>
      <c r="H595" s="546" t="s">
        <v>1164</v>
      </c>
      <c r="I595" s="549">
        <v>0.20100000000000001</v>
      </c>
      <c r="J595" s="548"/>
      <c r="K595" s="615">
        <v>0.33663480000000001</v>
      </c>
      <c r="L595" s="550"/>
      <c r="M595" s="548"/>
      <c r="N595" s="550"/>
      <c r="O595" s="548"/>
      <c r="P595" s="551"/>
    </row>
    <row r="596" spans="1:16" x14ac:dyDescent="0.25">
      <c r="A596" s="544" t="s">
        <v>1239</v>
      </c>
      <c r="B596" s="545" t="s">
        <v>2418</v>
      </c>
      <c r="C596" s="1250" t="s">
        <v>2178</v>
      </c>
      <c r="D596" s="1250"/>
      <c r="E596" s="1250"/>
      <c r="F596" s="1250"/>
      <c r="G596" s="1250"/>
      <c r="H596" s="546" t="s">
        <v>1554</v>
      </c>
      <c r="I596" s="547">
        <v>103</v>
      </c>
      <c r="J596" s="548"/>
      <c r="K596" s="567">
        <v>172.5044</v>
      </c>
      <c r="L596" s="550"/>
      <c r="M596" s="548"/>
      <c r="N596" s="550"/>
      <c r="O596" s="548"/>
      <c r="P596" s="551"/>
    </row>
    <row r="597" spans="1:16" x14ac:dyDescent="0.25">
      <c r="A597" s="552"/>
      <c r="B597" s="553"/>
      <c r="C597" s="1248" t="s">
        <v>1154</v>
      </c>
      <c r="D597" s="1248"/>
      <c r="E597" s="1248"/>
      <c r="F597" s="1248"/>
      <c r="G597" s="1248"/>
      <c r="H597" s="516"/>
      <c r="I597" s="517"/>
      <c r="J597" s="517"/>
      <c r="K597" s="517"/>
      <c r="L597" s="520"/>
      <c r="M597" s="517"/>
      <c r="N597" s="554"/>
      <c r="O597" s="517"/>
      <c r="P597" s="555">
        <v>19031.79</v>
      </c>
    </row>
    <row r="598" spans="1:16" x14ac:dyDescent="0.25">
      <c r="A598" s="540"/>
      <c r="B598" s="524"/>
      <c r="C598" s="1247" t="s">
        <v>1155</v>
      </c>
      <c r="D598" s="1247"/>
      <c r="E598" s="1247"/>
      <c r="F598" s="1247"/>
      <c r="G598" s="1247"/>
      <c r="H598" s="525"/>
      <c r="I598" s="526"/>
      <c r="J598" s="526"/>
      <c r="K598" s="526"/>
      <c r="L598" s="528"/>
      <c r="M598" s="526"/>
      <c r="N598" s="528"/>
      <c r="O598" s="526"/>
      <c r="P598" s="529">
        <v>17367.310000000001</v>
      </c>
    </row>
    <row r="599" spans="1:16" x14ac:dyDescent="0.25">
      <c r="A599" s="540"/>
      <c r="B599" s="524" t="s">
        <v>2286</v>
      </c>
      <c r="C599" s="1247" t="s">
        <v>2287</v>
      </c>
      <c r="D599" s="1247"/>
      <c r="E599" s="1247"/>
      <c r="F599" s="1247"/>
      <c r="G599" s="1247"/>
      <c r="H599" s="525" t="s">
        <v>1158</v>
      </c>
      <c r="I599" s="543">
        <v>109</v>
      </c>
      <c r="J599" s="526"/>
      <c r="K599" s="543">
        <v>109</v>
      </c>
      <c r="L599" s="528"/>
      <c r="M599" s="526"/>
      <c r="N599" s="528"/>
      <c r="O599" s="526"/>
      <c r="P599" s="529">
        <v>18930.37</v>
      </c>
    </row>
    <row r="600" spans="1:16" x14ac:dyDescent="0.25">
      <c r="A600" s="540"/>
      <c r="B600" s="524" t="s">
        <v>2288</v>
      </c>
      <c r="C600" s="1247" t="s">
        <v>2289</v>
      </c>
      <c r="D600" s="1247"/>
      <c r="E600" s="1247"/>
      <c r="F600" s="1247"/>
      <c r="G600" s="1247"/>
      <c r="H600" s="525" t="s">
        <v>1158</v>
      </c>
      <c r="I600" s="543">
        <v>57</v>
      </c>
      <c r="J600" s="526"/>
      <c r="K600" s="543">
        <v>57</v>
      </c>
      <c r="L600" s="528"/>
      <c r="M600" s="526"/>
      <c r="N600" s="528"/>
      <c r="O600" s="526"/>
      <c r="P600" s="529">
        <v>9899.3700000000008</v>
      </c>
    </row>
    <row r="601" spans="1:16" x14ac:dyDescent="0.25">
      <c r="A601" s="556"/>
      <c r="B601" s="557"/>
      <c r="C601" s="1248" t="s">
        <v>1161</v>
      </c>
      <c r="D601" s="1248"/>
      <c r="E601" s="1248"/>
      <c r="F601" s="1248"/>
      <c r="G601" s="1248"/>
      <c r="H601" s="516"/>
      <c r="I601" s="517"/>
      <c r="J601" s="517"/>
      <c r="K601" s="517"/>
      <c r="L601" s="520"/>
      <c r="M601" s="517"/>
      <c r="N601" s="554">
        <v>28577.46</v>
      </c>
      <c r="O601" s="517"/>
      <c r="P601" s="555">
        <v>47861.53</v>
      </c>
    </row>
    <row r="602" spans="1:16" x14ac:dyDescent="0.25">
      <c r="A602" s="558"/>
      <c r="B602" s="559"/>
      <c r="C602" s="559"/>
      <c r="D602" s="559"/>
      <c r="E602" s="559"/>
      <c r="F602" s="559"/>
      <c r="G602" s="559"/>
      <c r="H602" s="560"/>
      <c r="I602" s="561"/>
      <c r="J602" s="561"/>
      <c r="K602" s="561"/>
      <c r="L602" s="562"/>
      <c r="M602" s="561"/>
      <c r="N602" s="562"/>
      <c r="O602" s="561"/>
      <c r="P602" s="563"/>
    </row>
    <row r="603" spans="1:16" x14ac:dyDescent="0.25">
      <c r="A603" s="514" t="s">
        <v>1425</v>
      </c>
      <c r="B603" s="515" t="s">
        <v>2419</v>
      </c>
      <c r="C603" s="1249" t="s">
        <v>2420</v>
      </c>
      <c r="D603" s="1249"/>
      <c r="E603" s="1249"/>
      <c r="F603" s="1249"/>
      <c r="G603" s="1249"/>
      <c r="H603" s="516" t="s">
        <v>1164</v>
      </c>
      <c r="I603" s="517">
        <v>0.33567000000000002</v>
      </c>
      <c r="J603" s="518">
        <v>1</v>
      </c>
      <c r="K603" s="590">
        <v>0.33567000000000002</v>
      </c>
      <c r="L603" s="554">
        <v>31491.91</v>
      </c>
      <c r="M603" s="570">
        <v>1.64</v>
      </c>
      <c r="N603" s="564">
        <v>51646.73</v>
      </c>
      <c r="O603" s="517"/>
      <c r="P603" s="555">
        <v>17336.259999999998</v>
      </c>
    </row>
    <row r="604" spans="1:16" x14ac:dyDescent="0.25">
      <c r="A604" s="556"/>
      <c r="B604" s="557"/>
      <c r="C604" s="1248" t="s">
        <v>1161</v>
      </c>
      <c r="D604" s="1248"/>
      <c r="E604" s="1248"/>
      <c r="F604" s="1248"/>
      <c r="G604" s="1248"/>
      <c r="H604" s="516"/>
      <c r="I604" s="517"/>
      <c r="J604" s="517"/>
      <c r="K604" s="517"/>
      <c r="L604" s="520"/>
      <c r="M604" s="517"/>
      <c r="N604" s="520"/>
      <c r="O604" s="517"/>
      <c r="P604" s="555">
        <v>17336.259999999998</v>
      </c>
    </row>
    <row r="605" spans="1:16" x14ac:dyDescent="0.25">
      <c r="A605" s="558"/>
      <c r="B605" s="559"/>
      <c r="C605" s="559"/>
      <c r="D605" s="559"/>
      <c r="E605" s="559"/>
      <c r="F605" s="559"/>
      <c r="G605" s="559"/>
      <c r="H605" s="560"/>
      <c r="I605" s="561"/>
      <c r="J605" s="561"/>
      <c r="K605" s="561"/>
      <c r="L605" s="562"/>
      <c r="M605" s="561"/>
      <c r="N605" s="562"/>
      <c r="O605" s="561"/>
      <c r="P605" s="563"/>
    </row>
    <row r="606" spans="1:16" ht="22.5" x14ac:dyDescent="0.25">
      <c r="A606" s="514" t="s">
        <v>1426</v>
      </c>
      <c r="B606" s="515" t="s">
        <v>2425</v>
      </c>
      <c r="C606" s="1249" t="s">
        <v>2426</v>
      </c>
      <c r="D606" s="1249"/>
      <c r="E606" s="1249"/>
      <c r="F606" s="1249"/>
      <c r="G606" s="1249"/>
      <c r="H606" s="516" t="s">
        <v>1212</v>
      </c>
      <c r="I606" s="517">
        <v>22.425000000000001</v>
      </c>
      <c r="J606" s="518">
        <v>1</v>
      </c>
      <c r="K606" s="519">
        <v>22.425000000000001</v>
      </c>
      <c r="L606" s="520"/>
      <c r="M606" s="517"/>
      <c r="N606" s="564">
        <v>6016.83</v>
      </c>
      <c r="O606" s="517"/>
      <c r="P606" s="555">
        <v>134927.41</v>
      </c>
    </row>
    <row r="607" spans="1:16" x14ac:dyDescent="0.25">
      <c r="A607" s="556"/>
      <c r="B607" s="557"/>
      <c r="C607" s="1248" t="s">
        <v>1161</v>
      </c>
      <c r="D607" s="1248"/>
      <c r="E607" s="1248"/>
      <c r="F607" s="1248"/>
      <c r="G607" s="1248"/>
      <c r="H607" s="516"/>
      <c r="I607" s="517"/>
      <c r="J607" s="517"/>
      <c r="K607" s="517"/>
      <c r="L607" s="520"/>
      <c r="M607" s="517"/>
      <c r="N607" s="520"/>
      <c r="O607" s="517"/>
      <c r="P607" s="555">
        <v>134927.41</v>
      </c>
    </row>
    <row r="608" spans="1:16" x14ac:dyDescent="0.25">
      <c r="A608" s="558"/>
      <c r="B608" s="559"/>
      <c r="C608" s="559"/>
      <c r="D608" s="559"/>
      <c r="E608" s="559"/>
      <c r="F608" s="559"/>
      <c r="G608" s="559"/>
      <c r="H608" s="560"/>
      <c r="I608" s="561"/>
      <c r="J608" s="561"/>
      <c r="K608" s="561"/>
      <c r="L608" s="562"/>
      <c r="M608" s="561"/>
      <c r="N608" s="562"/>
      <c r="O608" s="561"/>
      <c r="P608" s="563"/>
    </row>
    <row r="609" spans="1:16" x14ac:dyDescent="0.25">
      <c r="A609" s="514" t="s">
        <v>1427</v>
      </c>
      <c r="B609" s="515" t="s">
        <v>2427</v>
      </c>
      <c r="C609" s="1249" t="s">
        <v>2428</v>
      </c>
      <c r="D609" s="1249"/>
      <c r="E609" s="1249"/>
      <c r="F609" s="1249"/>
      <c r="G609" s="1249"/>
      <c r="H609" s="516" t="s">
        <v>1232</v>
      </c>
      <c r="I609" s="517">
        <v>1.6748000000000001</v>
      </c>
      <c r="J609" s="518">
        <v>1</v>
      </c>
      <c r="K609" s="568">
        <v>1.6748000000000001</v>
      </c>
      <c r="L609" s="520"/>
      <c r="M609" s="517"/>
      <c r="N609" s="521"/>
      <c r="O609" s="517"/>
      <c r="P609" s="522"/>
    </row>
    <row r="610" spans="1:16" x14ac:dyDescent="0.25">
      <c r="A610" s="523"/>
      <c r="B610" s="524" t="s">
        <v>23</v>
      </c>
      <c r="C610" s="1247" t="s">
        <v>1203</v>
      </c>
      <c r="D610" s="1247"/>
      <c r="E610" s="1247"/>
      <c r="F610" s="1247"/>
      <c r="G610" s="1247"/>
      <c r="H610" s="525" t="s">
        <v>1148</v>
      </c>
      <c r="I610" s="526"/>
      <c r="J610" s="526"/>
      <c r="K610" s="574">
        <v>8.9266839999999998</v>
      </c>
      <c r="L610" s="528"/>
      <c r="M610" s="526"/>
      <c r="N610" s="528"/>
      <c r="O610" s="526"/>
      <c r="P610" s="529">
        <v>2676.93</v>
      </c>
    </row>
    <row r="611" spans="1:16" x14ac:dyDescent="0.25">
      <c r="A611" s="530"/>
      <c r="B611" s="524" t="s">
        <v>2023</v>
      </c>
      <c r="C611" s="1247" t="s">
        <v>2024</v>
      </c>
      <c r="D611" s="1247"/>
      <c r="E611" s="1247"/>
      <c r="F611" s="1247"/>
      <c r="G611" s="1247"/>
      <c r="H611" s="525" t="s">
        <v>1148</v>
      </c>
      <c r="I611" s="536">
        <v>5.33</v>
      </c>
      <c r="J611" s="526"/>
      <c r="K611" s="574">
        <v>8.9266839999999998</v>
      </c>
      <c r="L611" s="532"/>
      <c r="M611" s="533"/>
      <c r="N611" s="534">
        <v>299.88</v>
      </c>
      <c r="O611" s="526"/>
      <c r="P611" s="529">
        <v>2676.93</v>
      </c>
    </row>
    <row r="612" spans="1:16" x14ac:dyDescent="0.25">
      <c r="A612" s="523"/>
      <c r="B612" s="524" t="s">
        <v>28</v>
      </c>
      <c r="C612" s="1247" t="s">
        <v>132</v>
      </c>
      <c r="D612" s="1247"/>
      <c r="E612" s="1247"/>
      <c r="F612" s="1247"/>
      <c r="G612" s="1247"/>
      <c r="H612" s="525"/>
      <c r="I612" s="526"/>
      <c r="J612" s="526"/>
      <c r="K612" s="526"/>
      <c r="L612" s="528"/>
      <c r="M612" s="526"/>
      <c r="N612" s="528"/>
      <c r="O612" s="526"/>
      <c r="P612" s="573">
        <v>127.44</v>
      </c>
    </row>
    <row r="613" spans="1:16" x14ac:dyDescent="0.25">
      <c r="A613" s="523"/>
      <c r="B613" s="524"/>
      <c r="C613" s="1247" t="s">
        <v>1147</v>
      </c>
      <c r="D613" s="1247"/>
      <c r="E613" s="1247"/>
      <c r="F613" s="1247"/>
      <c r="G613" s="1247"/>
      <c r="H613" s="525" t="s">
        <v>1148</v>
      </c>
      <c r="I613" s="526"/>
      <c r="J613" s="526"/>
      <c r="K613" s="537">
        <v>8.3739999999999995E-2</v>
      </c>
      <c r="L613" s="528"/>
      <c r="M613" s="526"/>
      <c r="N613" s="528"/>
      <c r="O613" s="526"/>
      <c r="P613" s="573">
        <v>32.86</v>
      </c>
    </row>
    <row r="614" spans="1:16" x14ac:dyDescent="0.25">
      <c r="A614" s="530"/>
      <c r="B614" s="524" t="s">
        <v>1991</v>
      </c>
      <c r="C614" s="1247" t="s">
        <v>1992</v>
      </c>
      <c r="D614" s="1247"/>
      <c r="E614" s="1247"/>
      <c r="F614" s="1247"/>
      <c r="G614" s="1247"/>
      <c r="H614" s="525" t="s">
        <v>1151</v>
      </c>
      <c r="I614" s="536">
        <v>0.01</v>
      </c>
      <c r="J614" s="526"/>
      <c r="K614" s="574">
        <v>1.6747999999999999E-2</v>
      </c>
      <c r="L614" s="532"/>
      <c r="M614" s="533"/>
      <c r="N614" s="534">
        <v>913.67</v>
      </c>
      <c r="O614" s="526"/>
      <c r="P614" s="529">
        <v>15.3</v>
      </c>
    </row>
    <row r="615" spans="1:16" x14ac:dyDescent="0.25">
      <c r="A615" s="540"/>
      <c r="B615" s="524" t="s">
        <v>1152</v>
      </c>
      <c r="C615" s="1247" t="s">
        <v>1153</v>
      </c>
      <c r="D615" s="1247"/>
      <c r="E615" s="1247"/>
      <c r="F615" s="1247"/>
      <c r="G615" s="1247"/>
      <c r="H615" s="525" t="s">
        <v>1148</v>
      </c>
      <c r="I615" s="536">
        <v>0.01</v>
      </c>
      <c r="J615" s="526"/>
      <c r="K615" s="574">
        <v>1.6747999999999999E-2</v>
      </c>
      <c r="L615" s="528"/>
      <c r="M615" s="526"/>
      <c r="N615" s="541">
        <v>437.08</v>
      </c>
      <c r="O615" s="526"/>
      <c r="P615" s="573">
        <v>7.32</v>
      </c>
    </row>
    <row r="616" spans="1:16" x14ac:dyDescent="0.25">
      <c r="A616" s="530"/>
      <c r="B616" s="524" t="s">
        <v>1443</v>
      </c>
      <c r="C616" s="1247" t="s">
        <v>1444</v>
      </c>
      <c r="D616" s="1247"/>
      <c r="E616" s="1247"/>
      <c r="F616" s="1247"/>
      <c r="G616" s="1247"/>
      <c r="H616" s="525" t="s">
        <v>1151</v>
      </c>
      <c r="I616" s="536">
        <v>0.02</v>
      </c>
      <c r="J616" s="526"/>
      <c r="K616" s="574">
        <v>3.3495999999999998E-2</v>
      </c>
      <c r="L616" s="532"/>
      <c r="M616" s="533"/>
      <c r="N616" s="534">
        <v>1550.39</v>
      </c>
      <c r="O616" s="526"/>
      <c r="P616" s="529">
        <v>51.93</v>
      </c>
    </row>
    <row r="617" spans="1:16" x14ac:dyDescent="0.25">
      <c r="A617" s="540"/>
      <c r="B617" s="524" t="s">
        <v>1152</v>
      </c>
      <c r="C617" s="1247" t="s">
        <v>1153</v>
      </c>
      <c r="D617" s="1247"/>
      <c r="E617" s="1247"/>
      <c r="F617" s="1247"/>
      <c r="G617" s="1247"/>
      <c r="H617" s="525" t="s">
        <v>1148</v>
      </c>
      <c r="I617" s="536">
        <v>0.02</v>
      </c>
      <c r="J617" s="526"/>
      <c r="K617" s="574">
        <v>3.3495999999999998E-2</v>
      </c>
      <c r="L617" s="528"/>
      <c r="M617" s="526"/>
      <c r="N617" s="541">
        <v>437.08</v>
      </c>
      <c r="O617" s="526"/>
      <c r="P617" s="573">
        <v>14.64</v>
      </c>
    </row>
    <row r="618" spans="1:16" x14ac:dyDescent="0.25">
      <c r="A618" s="530"/>
      <c r="B618" s="524" t="s">
        <v>1445</v>
      </c>
      <c r="C618" s="1247" t="s">
        <v>1446</v>
      </c>
      <c r="D618" s="1247"/>
      <c r="E618" s="1247"/>
      <c r="F618" s="1247"/>
      <c r="G618" s="1247"/>
      <c r="H618" s="525" t="s">
        <v>1151</v>
      </c>
      <c r="I618" s="536">
        <v>0.02</v>
      </c>
      <c r="J618" s="526"/>
      <c r="K618" s="574">
        <v>3.3495999999999998E-2</v>
      </c>
      <c r="L618" s="538">
        <v>477.92</v>
      </c>
      <c r="M618" s="539">
        <v>1.24</v>
      </c>
      <c r="N618" s="534">
        <v>592.62</v>
      </c>
      <c r="O618" s="526"/>
      <c r="P618" s="529">
        <v>19.850000000000001</v>
      </c>
    </row>
    <row r="619" spans="1:16" x14ac:dyDescent="0.25">
      <c r="A619" s="540"/>
      <c r="B619" s="524" t="s">
        <v>1208</v>
      </c>
      <c r="C619" s="1247" t="s">
        <v>1209</v>
      </c>
      <c r="D619" s="1247"/>
      <c r="E619" s="1247"/>
      <c r="F619" s="1247"/>
      <c r="G619" s="1247"/>
      <c r="H619" s="525" t="s">
        <v>1148</v>
      </c>
      <c r="I619" s="536">
        <v>0.02</v>
      </c>
      <c r="J619" s="526"/>
      <c r="K619" s="574">
        <v>3.3495999999999998E-2</v>
      </c>
      <c r="L619" s="528"/>
      <c r="M619" s="526"/>
      <c r="N619" s="541">
        <v>325.38</v>
      </c>
      <c r="O619" s="526"/>
      <c r="P619" s="573">
        <v>10.9</v>
      </c>
    </row>
    <row r="620" spans="1:16" x14ac:dyDescent="0.25">
      <c r="A620" s="530"/>
      <c r="B620" s="524" t="s">
        <v>2429</v>
      </c>
      <c r="C620" s="1247" t="s">
        <v>2430</v>
      </c>
      <c r="D620" s="1247"/>
      <c r="E620" s="1247"/>
      <c r="F620" s="1247"/>
      <c r="G620" s="1247"/>
      <c r="H620" s="525" t="s">
        <v>1151</v>
      </c>
      <c r="I620" s="536">
        <v>0.45</v>
      </c>
      <c r="J620" s="526"/>
      <c r="K620" s="537">
        <v>0.75366</v>
      </c>
      <c r="L620" s="538">
        <v>42.84</v>
      </c>
      <c r="M620" s="539">
        <v>1.25</v>
      </c>
      <c r="N620" s="534">
        <v>53.55</v>
      </c>
      <c r="O620" s="526"/>
      <c r="P620" s="529">
        <v>40.36</v>
      </c>
    </row>
    <row r="621" spans="1:16" x14ac:dyDescent="0.25">
      <c r="A621" s="523"/>
      <c r="B621" s="524" t="s">
        <v>36</v>
      </c>
      <c r="C621" s="1247" t="s">
        <v>134</v>
      </c>
      <c r="D621" s="1247"/>
      <c r="E621" s="1247"/>
      <c r="F621" s="1247"/>
      <c r="G621" s="1247"/>
      <c r="H621" s="525"/>
      <c r="I621" s="526"/>
      <c r="J621" s="526"/>
      <c r="K621" s="526"/>
      <c r="L621" s="528"/>
      <c r="M621" s="526"/>
      <c r="N621" s="528"/>
      <c r="O621" s="526"/>
      <c r="P621" s="529">
        <v>10580.03</v>
      </c>
    </row>
    <row r="622" spans="1:16" x14ac:dyDescent="0.25">
      <c r="A622" s="530"/>
      <c r="B622" s="524" t="s">
        <v>1494</v>
      </c>
      <c r="C622" s="1247" t="s">
        <v>1495</v>
      </c>
      <c r="D622" s="1247"/>
      <c r="E622" s="1247"/>
      <c r="F622" s="1247"/>
      <c r="G622" s="1247"/>
      <c r="H622" s="525" t="s">
        <v>1496</v>
      </c>
      <c r="I622" s="535">
        <v>1.5875999999999999</v>
      </c>
      <c r="J622" s="526"/>
      <c r="K622" s="569">
        <v>2.6589125</v>
      </c>
      <c r="L622" s="532"/>
      <c r="M622" s="533"/>
      <c r="N622" s="534">
        <v>6.1</v>
      </c>
      <c r="O622" s="526"/>
      <c r="P622" s="529">
        <v>16.22</v>
      </c>
    </row>
    <row r="623" spans="1:16" x14ac:dyDescent="0.25">
      <c r="A623" s="530"/>
      <c r="B623" s="524" t="s">
        <v>2431</v>
      </c>
      <c r="C623" s="1247" t="s">
        <v>2432</v>
      </c>
      <c r="D623" s="1247"/>
      <c r="E623" s="1247"/>
      <c r="F623" s="1247"/>
      <c r="G623" s="1247"/>
      <c r="H623" s="525" t="s">
        <v>1697</v>
      </c>
      <c r="I623" s="543">
        <v>4</v>
      </c>
      <c r="J623" s="526"/>
      <c r="K623" s="535">
        <v>6.6992000000000003</v>
      </c>
      <c r="L623" s="538">
        <v>819.09</v>
      </c>
      <c r="M623" s="539">
        <v>1.31</v>
      </c>
      <c r="N623" s="534">
        <v>1073.01</v>
      </c>
      <c r="O623" s="526"/>
      <c r="P623" s="529">
        <v>7188.31</v>
      </c>
    </row>
    <row r="624" spans="1:16" x14ac:dyDescent="0.25">
      <c r="A624" s="530"/>
      <c r="B624" s="524" t="s">
        <v>2433</v>
      </c>
      <c r="C624" s="1247" t="s">
        <v>2434</v>
      </c>
      <c r="D624" s="1247"/>
      <c r="E624" s="1247"/>
      <c r="F624" s="1247"/>
      <c r="G624" s="1247"/>
      <c r="H624" s="525" t="s">
        <v>2435</v>
      </c>
      <c r="I624" s="531">
        <v>0.4</v>
      </c>
      <c r="J624" s="526"/>
      <c r="K624" s="537">
        <v>0.66991999999999996</v>
      </c>
      <c r="L624" s="538">
        <v>261.08999999999997</v>
      </c>
      <c r="M624" s="539">
        <v>1.31</v>
      </c>
      <c r="N624" s="534">
        <v>342.03</v>
      </c>
      <c r="O624" s="526"/>
      <c r="P624" s="529">
        <v>229.13</v>
      </c>
    </row>
    <row r="625" spans="1:16" x14ac:dyDescent="0.25">
      <c r="A625" s="530"/>
      <c r="B625" s="524" t="s">
        <v>2436</v>
      </c>
      <c r="C625" s="1247" t="s">
        <v>2437</v>
      </c>
      <c r="D625" s="1247"/>
      <c r="E625" s="1247"/>
      <c r="F625" s="1247"/>
      <c r="G625" s="1247"/>
      <c r="H625" s="525" t="s">
        <v>1697</v>
      </c>
      <c r="I625" s="543">
        <v>4</v>
      </c>
      <c r="J625" s="526"/>
      <c r="K625" s="535">
        <v>6.6992000000000003</v>
      </c>
      <c r="L625" s="538">
        <v>341.78</v>
      </c>
      <c r="M625" s="539">
        <v>1.31</v>
      </c>
      <c r="N625" s="534">
        <v>447.73</v>
      </c>
      <c r="O625" s="526"/>
      <c r="P625" s="529">
        <v>2999.43</v>
      </c>
    </row>
    <row r="626" spans="1:16" x14ac:dyDescent="0.25">
      <c r="A626" s="530"/>
      <c r="B626" s="524" t="s">
        <v>2438</v>
      </c>
      <c r="C626" s="1247" t="s">
        <v>2439</v>
      </c>
      <c r="D626" s="1247"/>
      <c r="E626" s="1247"/>
      <c r="F626" s="1247"/>
      <c r="G626" s="1247"/>
      <c r="H626" s="525" t="s">
        <v>1164</v>
      </c>
      <c r="I626" s="535">
        <v>8.9999999999999998E-4</v>
      </c>
      <c r="J626" s="526"/>
      <c r="K626" s="569">
        <v>1.5073E-3</v>
      </c>
      <c r="L626" s="542">
        <v>67231.42</v>
      </c>
      <c r="M626" s="539">
        <v>1.45</v>
      </c>
      <c r="N626" s="534">
        <v>97485.56</v>
      </c>
      <c r="O626" s="526"/>
      <c r="P626" s="529">
        <v>146.94</v>
      </c>
    </row>
    <row r="627" spans="1:16" x14ac:dyDescent="0.25">
      <c r="A627" s="544" t="s">
        <v>1239</v>
      </c>
      <c r="B627" s="545" t="s">
        <v>2440</v>
      </c>
      <c r="C627" s="1250" t="s">
        <v>2441</v>
      </c>
      <c r="D627" s="1250"/>
      <c r="E627" s="1250"/>
      <c r="F627" s="1250"/>
      <c r="G627" s="1250"/>
      <c r="H627" s="546" t="s">
        <v>1554</v>
      </c>
      <c r="I627" s="547">
        <v>110</v>
      </c>
      <c r="J627" s="548"/>
      <c r="K627" s="549">
        <v>184.22800000000001</v>
      </c>
      <c r="L627" s="550"/>
      <c r="M627" s="548"/>
      <c r="N627" s="550"/>
      <c r="O627" s="548"/>
      <c r="P627" s="551"/>
    </row>
    <row r="628" spans="1:16" x14ac:dyDescent="0.25">
      <c r="A628" s="544" t="s">
        <v>1239</v>
      </c>
      <c r="B628" s="545" t="s">
        <v>2442</v>
      </c>
      <c r="C628" s="1250" t="s">
        <v>2443</v>
      </c>
      <c r="D628" s="1250"/>
      <c r="E628" s="1250"/>
      <c r="F628" s="1250"/>
      <c r="G628" s="1250"/>
      <c r="H628" s="546" t="s">
        <v>1554</v>
      </c>
      <c r="I628" s="547">
        <v>115</v>
      </c>
      <c r="J628" s="548"/>
      <c r="K628" s="549">
        <v>192.602</v>
      </c>
      <c r="L628" s="550"/>
      <c r="M628" s="548"/>
      <c r="N628" s="550"/>
      <c r="O628" s="548"/>
      <c r="P628" s="551"/>
    </row>
    <row r="629" spans="1:16" x14ac:dyDescent="0.25">
      <c r="A629" s="544" t="s">
        <v>1239</v>
      </c>
      <c r="B629" s="545" t="s">
        <v>2442</v>
      </c>
      <c r="C629" s="1250" t="s">
        <v>2444</v>
      </c>
      <c r="D629" s="1250"/>
      <c r="E629" s="1250"/>
      <c r="F629" s="1250"/>
      <c r="G629" s="1250"/>
      <c r="H629" s="546" t="s">
        <v>1554</v>
      </c>
      <c r="I629" s="566">
        <v>0.6</v>
      </c>
      <c r="J629" s="548"/>
      <c r="K629" s="591">
        <v>1.00488</v>
      </c>
      <c r="L629" s="550"/>
      <c r="M629" s="548"/>
      <c r="N629" s="550"/>
      <c r="O629" s="548"/>
      <c r="P629" s="551"/>
    </row>
    <row r="630" spans="1:16" x14ac:dyDescent="0.25">
      <c r="A630" s="552"/>
      <c r="B630" s="553"/>
      <c r="C630" s="1248" t="s">
        <v>1154</v>
      </c>
      <c r="D630" s="1248"/>
      <c r="E630" s="1248"/>
      <c r="F630" s="1248"/>
      <c r="G630" s="1248"/>
      <c r="H630" s="516"/>
      <c r="I630" s="517"/>
      <c r="J630" s="517"/>
      <c r="K630" s="517"/>
      <c r="L630" s="520"/>
      <c r="M630" s="517"/>
      <c r="N630" s="554"/>
      <c r="O630" s="517"/>
      <c r="P630" s="555">
        <v>13417.26</v>
      </c>
    </row>
    <row r="631" spans="1:16" x14ac:dyDescent="0.25">
      <c r="A631" s="540"/>
      <c r="B631" s="524"/>
      <c r="C631" s="1247" t="s">
        <v>1155</v>
      </c>
      <c r="D631" s="1247"/>
      <c r="E631" s="1247"/>
      <c r="F631" s="1247"/>
      <c r="G631" s="1247"/>
      <c r="H631" s="525"/>
      <c r="I631" s="526"/>
      <c r="J631" s="526"/>
      <c r="K631" s="526"/>
      <c r="L631" s="528"/>
      <c r="M631" s="526"/>
      <c r="N631" s="528"/>
      <c r="O631" s="526"/>
      <c r="P631" s="529">
        <v>2709.79</v>
      </c>
    </row>
    <row r="632" spans="1:16" x14ac:dyDescent="0.25">
      <c r="A632" s="540"/>
      <c r="B632" s="524" t="s">
        <v>2286</v>
      </c>
      <c r="C632" s="1247" t="s">
        <v>2287</v>
      </c>
      <c r="D632" s="1247"/>
      <c r="E632" s="1247"/>
      <c r="F632" s="1247"/>
      <c r="G632" s="1247"/>
      <c r="H632" s="525" t="s">
        <v>1158</v>
      </c>
      <c r="I632" s="543">
        <v>109</v>
      </c>
      <c r="J632" s="526"/>
      <c r="K632" s="543">
        <v>109</v>
      </c>
      <c r="L632" s="528"/>
      <c r="M632" s="526"/>
      <c r="N632" s="528"/>
      <c r="O632" s="526"/>
      <c r="P632" s="529">
        <v>2953.67</v>
      </c>
    </row>
    <row r="633" spans="1:16" x14ac:dyDescent="0.25">
      <c r="A633" s="540"/>
      <c r="B633" s="524" t="s">
        <v>2288</v>
      </c>
      <c r="C633" s="1247" t="s">
        <v>2289</v>
      </c>
      <c r="D633" s="1247"/>
      <c r="E633" s="1247"/>
      <c r="F633" s="1247"/>
      <c r="G633" s="1247"/>
      <c r="H633" s="525" t="s">
        <v>1158</v>
      </c>
      <c r="I633" s="543">
        <v>57</v>
      </c>
      <c r="J633" s="526"/>
      <c r="K633" s="543">
        <v>57</v>
      </c>
      <c r="L633" s="528"/>
      <c r="M633" s="526"/>
      <c r="N633" s="528"/>
      <c r="O633" s="526"/>
      <c r="P633" s="529">
        <v>1544.58</v>
      </c>
    </row>
    <row r="634" spans="1:16" x14ac:dyDescent="0.25">
      <c r="A634" s="556"/>
      <c r="B634" s="557"/>
      <c r="C634" s="1248" t="s">
        <v>1161</v>
      </c>
      <c r="D634" s="1248"/>
      <c r="E634" s="1248"/>
      <c r="F634" s="1248"/>
      <c r="G634" s="1248"/>
      <c r="H634" s="516"/>
      <c r="I634" s="517"/>
      <c r="J634" s="517"/>
      <c r="K634" s="517"/>
      <c r="L634" s="520"/>
      <c r="M634" s="517"/>
      <c r="N634" s="554">
        <v>10697.1</v>
      </c>
      <c r="O634" s="517"/>
      <c r="P634" s="555">
        <v>17915.509999999998</v>
      </c>
    </row>
    <row r="635" spans="1:16" x14ac:dyDescent="0.25">
      <c r="A635" s="558"/>
      <c r="B635" s="559"/>
      <c r="C635" s="559"/>
      <c r="D635" s="559"/>
      <c r="E635" s="559"/>
      <c r="F635" s="559"/>
      <c r="G635" s="559"/>
      <c r="H635" s="560"/>
      <c r="I635" s="561"/>
      <c r="J635" s="561"/>
      <c r="K635" s="561"/>
      <c r="L635" s="562"/>
      <c r="M635" s="561"/>
      <c r="N635" s="562"/>
      <c r="O635" s="561"/>
      <c r="P635" s="563"/>
    </row>
    <row r="636" spans="1:16" x14ac:dyDescent="0.25">
      <c r="A636" s="514" t="s">
        <v>1430</v>
      </c>
      <c r="B636" s="515" t="s">
        <v>2445</v>
      </c>
      <c r="C636" s="1249" t="s">
        <v>2446</v>
      </c>
      <c r="D636" s="1249"/>
      <c r="E636" s="1249"/>
      <c r="F636" s="1249"/>
      <c r="G636" s="1249"/>
      <c r="H636" s="516" t="s">
        <v>1554</v>
      </c>
      <c r="I636" s="517">
        <v>192.602</v>
      </c>
      <c r="J636" s="518">
        <v>1</v>
      </c>
      <c r="K636" s="519">
        <v>192.602</v>
      </c>
      <c r="L636" s="593">
        <v>435.7</v>
      </c>
      <c r="M636" s="571">
        <v>1.2</v>
      </c>
      <c r="N636" s="572">
        <v>522.84</v>
      </c>
      <c r="O636" s="517"/>
      <c r="P636" s="555">
        <v>100700.03</v>
      </c>
    </row>
    <row r="637" spans="1:16" x14ac:dyDescent="0.25">
      <c r="A637" s="556"/>
      <c r="B637" s="557"/>
      <c r="C637" s="1248" t="s">
        <v>1161</v>
      </c>
      <c r="D637" s="1248"/>
      <c r="E637" s="1248"/>
      <c r="F637" s="1248"/>
      <c r="G637" s="1248"/>
      <c r="H637" s="516"/>
      <c r="I637" s="517"/>
      <c r="J637" s="517"/>
      <c r="K637" s="517"/>
      <c r="L637" s="520"/>
      <c r="M637" s="517"/>
      <c r="N637" s="520"/>
      <c r="O637" s="517"/>
      <c r="P637" s="555">
        <v>100700.03</v>
      </c>
    </row>
    <row r="638" spans="1:16" x14ac:dyDescent="0.25">
      <c r="A638" s="558"/>
      <c r="B638" s="559"/>
      <c r="C638" s="559"/>
      <c r="D638" s="559"/>
      <c r="E638" s="559"/>
      <c r="F638" s="559"/>
      <c r="G638" s="559"/>
      <c r="H638" s="560"/>
      <c r="I638" s="561"/>
      <c r="J638" s="561"/>
      <c r="K638" s="561"/>
      <c r="L638" s="562"/>
      <c r="M638" s="561"/>
      <c r="N638" s="562"/>
      <c r="O638" s="561"/>
      <c r="P638" s="563"/>
    </row>
    <row r="639" spans="1:16" x14ac:dyDescent="0.25">
      <c r="A639" s="514" t="s">
        <v>1431</v>
      </c>
      <c r="B639" s="515" t="s">
        <v>2447</v>
      </c>
      <c r="C639" s="1249" t="s">
        <v>2448</v>
      </c>
      <c r="D639" s="1249"/>
      <c r="E639" s="1249"/>
      <c r="F639" s="1249"/>
      <c r="G639" s="1249"/>
      <c r="H639" s="516" t="s">
        <v>1554</v>
      </c>
      <c r="I639" s="517">
        <v>184.22800000000001</v>
      </c>
      <c r="J639" s="518">
        <v>1</v>
      </c>
      <c r="K639" s="519">
        <v>184.22800000000001</v>
      </c>
      <c r="L639" s="593">
        <v>28.13</v>
      </c>
      <c r="M639" s="570">
        <v>1.21</v>
      </c>
      <c r="N639" s="572">
        <v>34.04</v>
      </c>
      <c r="O639" s="517"/>
      <c r="P639" s="555">
        <v>6271.12</v>
      </c>
    </row>
    <row r="640" spans="1:16" x14ac:dyDescent="0.25">
      <c r="A640" s="556"/>
      <c r="B640" s="557"/>
      <c r="C640" s="1248" t="s">
        <v>1161</v>
      </c>
      <c r="D640" s="1248"/>
      <c r="E640" s="1248"/>
      <c r="F640" s="1248"/>
      <c r="G640" s="1248"/>
      <c r="H640" s="516"/>
      <c r="I640" s="517"/>
      <c r="J640" s="517"/>
      <c r="K640" s="517"/>
      <c r="L640" s="520"/>
      <c r="M640" s="517"/>
      <c r="N640" s="520"/>
      <c r="O640" s="517"/>
      <c r="P640" s="555">
        <v>6271.12</v>
      </c>
    </row>
    <row r="641" spans="1:16" x14ac:dyDescent="0.25">
      <c r="A641" s="558"/>
      <c r="B641" s="559"/>
      <c r="C641" s="559"/>
      <c r="D641" s="559"/>
      <c r="E641" s="559"/>
      <c r="F641" s="559"/>
      <c r="G641" s="559"/>
      <c r="H641" s="560"/>
      <c r="I641" s="561"/>
      <c r="J641" s="561"/>
      <c r="K641" s="561"/>
      <c r="L641" s="562"/>
      <c r="M641" s="561"/>
      <c r="N641" s="562"/>
      <c r="O641" s="561"/>
      <c r="P641" s="563"/>
    </row>
    <row r="642" spans="1:16" x14ac:dyDescent="0.25">
      <c r="A642" s="558"/>
      <c r="B642" s="576"/>
      <c r="C642" s="576"/>
      <c r="D642" s="576"/>
      <c r="E642" s="576"/>
      <c r="F642" s="561"/>
      <c r="G642" s="561"/>
      <c r="H642" s="561"/>
      <c r="I642" s="561"/>
      <c r="J642" s="562"/>
      <c r="K642" s="561"/>
      <c r="L642" s="562"/>
      <c r="M642" s="577"/>
      <c r="N642" s="562"/>
      <c r="O642" s="578"/>
      <c r="P642" s="579"/>
    </row>
    <row r="643" spans="1:16" x14ac:dyDescent="0.25">
      <c r="A643" s="552"/>
      <c r="B643" s="580"/>
      <c r="C643" s="1246" t="s">
        <v>2449</v>
      </c>
      <c r="D643" s="1246"/>
      <c r="E643" s="1246"/>
      <c r="F643" s="1246"/>
      <c r="G643" s="1246"/>
      <c r="H643" s="1246"/>
      <c r="I643" s="1246"/>
      <c r="J643" s="1246"/>
      <c r="K643" s="1246"/>
      <c r="L643" s="1246"/>
      <c r="M643" s="1246"/>
      <c r="N643" s="1246"/>
      <c r="O643" s="1246"/>
      <c r="P643" s="581"/>
    </row>
    <row r="644" spans="1:16" x14ac:dyDescent="0.25">
      <c r="A644" s="552"/>
      <c r="B644" s="553"/>
      <c r="C644" s="1243" t="s">
        <v>1249</v>
      </c>
      <c r="D644" s="1243"/>
      <c r="E644" s="1243"/>
      <c r="F644" s="1243"/>
      <c r="G644" s="1243"/>
      <c r="H644" s="1243"/>
      <c r="I644" s="1243"/>
      <c r="J644" s="1243"/>
      <c r="K644" s="1243"/>
      <c r="L644" s="1243"/>
      <c r="M644" s="1243"/>
      <c r="N644" s="1243"/>
      <c r="O644" s="1243"/>
      <c r="P644" s="582">
        <v>537015.43000000005</v>
      </c>
    </row>
    <row r="645" spans="1:16" x14ac:dyDescent="0.25">
      <c r="A645" s="552"/>
      <c r="B645" s="553"/>
      <c r="C645" s="1243" t="s">
        <v>1250</v>
      </c>
      <c r="D645" s="1243"/>
      <c r="E645" s="1243"/>
      <c r="F645" s="1243"/>
      <c r="G645" s="1243"/>
      <c r="H645" s="1243"/>
      <c r="I645" s="1243"/>
      <c r="J645" s="1243"/>
      <c r="K645" s="1243"/>
      <c r="L645" s="1243"/>
      <c r="M645" s="1243"/>
      <c r="N645" s="1243"/>
      <c r="O645" s="1243"/>
      <c r="P645" s="583"/>
    </row>
    <row r="646" spans="1:16" x14ac:dyDescent="0.25">
      <c r="A646" s="552"/>
      <c r="B646" s="553"/>
      <c r="C646" s="1243" t="s">
        <v>1251</v>
      </c>
      <c r="D646" s="1243"/>
      <c r="E646" s="1243"/>
      <c r="F646" s="1243"/>
      <c r="G646" s="1243"/>
      <c r="H646" s="1243"/>
      <c r="I646" s="1243"/>
      <c r="J646" s="1243"/>
      <c r="K646" s="1243"/>
      <c r="L646" s="1243"/>
      <c r="M646" s="1243"/>
      <c r="N646" s="1243"/>
      <c r="O646" s="1243"/>
      <c r="P646" s="582">
        <v>45701.01</v>
      </c>
    </row>
    <row r="647" spans="1:16" x14ac:dyDescent="0.25">
      <c r="A647" s="552"/>
      <c r="B647" s="553"/>
      <c r="C647" s="1243" t="s">
        <v>1252</v>
      </c>
      <c r="D647" s="1243"/>
      <c r="E647" s="1243"/>
      <c r="F647" s="1243"/>
      <c r="G647" s="1243"/>
      <c r="H647" s="1243"/>
      <c r="I647" s="1243"/>
      <c r="J647" s="1243"/>
      <c r="K647" s="1243"/>
      <c r="L647" s="1243"/>
      <c r="M647" s="1243"/>
      <c r="N647" s="1243"/>
      <c r="O647" s="1243"/>
      <c r="P647" s="582">
        <v>3744.54</v>
      </c>
    </row>
    <row r="648" spans="1:16" x14ac:dyDescent="0.25">
      <c r="A648" s="552"/>
      <c r="B648" s="553"/>
      <c r="C648" s="1243" t="s">
        <v>1253</v>
      </c>
      <c r="D648" s="1243"/>
      <c r="E648" s="1243"/>
      <c r="F648" s="1243"/>
      <c r="G648" s="1243"/>
      <c r="H648" s="1243"/>
      <c r="I648" s="1243"/>
      <c r="J648" s="1243"/>
      <c r="K648" s="1243"/>
      <c r="L648" s="1243"/>
      <c r="M648" s="1243"/>
      <c r="N648" s="1243"/>
      <c r="O648" s="1243"/>
      <c r="P648" s="582">
        <v>1251.01</v>
      </c>
    </row>
    <row r="649" spans="1:16" x14ac:dyDescent="0.25">
      <c r="A649" s="552"/>
      <c r="B649" s="553"/>
      <c r="C649" s="1243" t="s">
        <v>1254</v>
      </c>
      <c r="D649" s="1243"/>
      <c r="E649" s="1243"/>
      <c r="F649" s="1243"/>
      <c r="G649" s="1243"/>
      <c r="H649" s="1243"/>
      <c r="I649" s="1243"/>
      <c r="J649" s="1243"/>
      <c r="K649" s="1243"/>
      <c r="L649" s="1243"/>
      <c r="M649" s="1243"/>
      <c r="N649" s="1243"/>
      <c r="O649" s="1243"/>
      <c r="P649" s="582">
        <v>486318.87</v>
      </c>
    </row>
    <row r="650" spans="1:16" x14ac:dyDescent="0.25">
      <c r="A650" s="552"/>
      <c r="B650" s="553"/>
      <c r="C650" s="1243" t="s">
        <v>1256</v>
      </c>
      <c r="D650" s="1243"/>
      <c r="E650" s="1243"/>
      <c r="F650" s="1243"/>
      <c r="G650" s="1243"/>
      <c r="H650" s="1243"/>
      <c r="I650" s="1243"/>
      <c r="J650" s="1243"/>
      <c r="K650" s="1243"/>
      <c r="L650" s="1243"/>
      <c r="M650" s="1243"/>
      <c r="N650" s="1243"/>
      <c r="O650" s="1243"/>
      <c r="P650" s="582">
        <v>614955.79</v>
      </c>
    </row>
    <row r="651" spans="1:16" x14ac:dyDescent="0.25">
      <c r="A651" s="552"/>
      <c r="B651" s="553"/>
      <c r="C651" s="1243" t="s">
        <v>1250</v>
      </c>
      <c r="D651" s="1243"/>
      <c r="E651" s="1243"/>
      <c r="F651" s="1243"/>
      <c r="G651" s="1243"/>
      <c r="H651" s="1243"/>
      <c r="I651" s="1243"/>
      <c r="J651" s="1243"/>
      <c r="K651" s="1243"/>
      <c r="L651" s="1243"/>
      <c r="M651" s="1243"/>
      <c r="N651" s="1243"/>
      <c r="O651" s="1243"/>
      <c r="P651" s="583"/>
    </row>
    <row r="652" spans="1:16" x14ac:dyDescent="0.25">
      <c r="A652" s="552"/>
      <c r="B652" s="553"/>
      <c r="C652" s="1243" t="s">
        <v>1467</v>
      </c>
      <c r="D652" s="1243"/>
      <c r="E652" s="1243"/>
      <c r="F652" s="1243"/>
      <c r="G652" s="1243"/>
      <c r="H652" s="1243"/>
      <c r="I652" s="1243"/>
      <c r="J652" s="1243"/>
      <c r="K652" s="1243"/>
      <c r="L652" s="1243"/>
      <c r="M652" s="1243"/>
      <c r="N652" s="1243"/>
      <c r="O652" s="1243"/>
      <c r="P652" s="582">
        <v>45701.01</v>
      </c>
    </row>
    <row r="653" spans="1:16" x14ac:dyDescent="0.25">
      <c r="A653" s="552"/>
      <c r="B653" s="553"/>
      <c r="C653" s="1243" t="s">
        <v>1468</v>
      </c>
      <c r="D653" s="1243"/>
      <c r="E653" s="1243"/>
      <c r="F653" s="1243"/>
      <c r="G653" s="1243"/>
      <c r="H653" s="1243"/>
      <c r="I653" s="1243"/>
      <c r="J653" s="1243"/>
      <c r="K653" s="1243"/>
      <c r="L653" s="1243"/>
      <c r="M653" s="1243"/>
      <c r="N653" s="1243"/>
      <c r="O653" s="1243"/>
      <c r="P653" s="582">
        <v>3744.54</v>
      </c>
    </row>
    <row r="654" spans="1:16" x14ac:dyDescent="0.25">
      <c r="A654" s="552"/>
      <c r="B654" s="553"/>
      <c r="C654" s="1243" t="s">
        <v>1469</v>
      </c>
      <c r="D654" s="1243"/>
      <c r="E654" s="1243"/>
      <c r="F654" s="1243"/>
      <c r="G654" s="1243"/>
      <c r="H654" s="1243"/>
      <c r="I654" s="1243"/>
      <c r="J654" s="1243"/>
      <c r="K654" s="1243"/>
      <c r="L654" s="1243"/>
      <c r="M654" s="1243"/>
      <c r="N654" s="1243"/>
      <c r="O654" s="1243"/>
      <c r="P654" s="582">
        <v>1251.01</v>
      </c>
    </row>
    <row r="655" spans="1:16" x14ac:dyDescent="0.25">
      <c r="A655" s="552"/>
      <c r="B655" s="553"/>
      <c r="C655" s="1243" t="s">
        <v>1470</v>
      </c>
      <c r="D655" s="1243"/>
      <c r="E655" s="1243"/>
      <c r="F655" s="1243"/>
      <c r="G655" s="1243"/>
      <c r="H655" s="1243"/>
      <c r="I655" s="1243"/>
      <c r="J655" s="1243"/>
      <c r="K655" s="1243"/>
      <c r="L655" s="1243"/>
      <c r="M655" s="1243"/>
      <c r="N655" s="1243"/>
      <c r="O655" s="1243"/>
      <c r="P655" s="582">
        <v>486318.87</v>
      </c>
    </row>
    <row r="656" spans="1:16" x14ac:dyDescent="0.25">
      <c r="A656" s="552"/>
      <c r="B656" s="553"/>
      <c r="C656" s="1243" t="s">
        <v>1471</v>
      </c>
      <c r="D656" s="1243"/>
      <c r="E656" s="1243"/>
      <c r="F656" s="1243"/>
      <c r="G656" s="1243"/>
      <c r="H656" s="1243"/>
      <c r="I656" s="1243"/>
      <c r="J656" s="1243"/>
      <c r="K656" s="1243"/>
      <c r="L656" s="1243"/>
      <c r="M656" s="1243"/>
      <c r="N656" s="1243"/>
      <c r="O656" s="1243"/>
      <c r="P656" s="582">
        <v>51177.71</v>
      </c>
    </row>
    <row r="657" spans="1:16" x14ac:dyDescent="0.25">
      <c r="A657" s="552"/>
      <c r="B657" s="553"/>
      <c r="C657" s="1243" t="s">
        <v>1472</v>
      </c>
      <c r="D657" s="1243"/>
      <c r="E657" s="1243"/>
      <c r="F657" s="1243"/>
      <c r="G657" s="1243"/>
      <c r="H657" s="1243"/>
      <c r="I657" s="1243"/>
      <c r="J657" s="1243"/>
      <c r="K657" s="1243"/>
      <c r="L657" s="1243"/>
      <c r="M657" s="1243"/>
      <c r="N657" s="1243"/>
      <c r="O657" s="1243"/>
      <c r="P657" s="582">
        <v>26762.65</v>
      </c>
    </row>
    <row r="658" spans="1:16" x14ac:dyDescent="0.25">
      <c r="A658" s="552"/>
      <c r="B658" s="553"/>
      <c r="C658" s="1243" t="s">
        <v>1266</v>
      </c>
      <c r="D658" s="1243"/>
      <c r="E658" s="1243"/>
      <c r="F658" s="1243"/>
      <c r="G658" s="1243"/>
      <c r="H658" s="1243"/>
      <c r="I658" s="1243"/>
      <c r="J658" s="1243"/>
      <c r="K658" s="1243"/>
      <c r="L658" s="1243"/>
      <c r="M658" s="1243"/>
      <c r="N658" s="1243"/>
      <c r="O658" s="1243"/>
      <c r="P658" s="582">
        <v>46952.02</v>
      </c>
    </row>
    <row r="659" spans="1:16" x14ac:dyDescent="0.25">
      <c r="A659" s="552"/>
      <c r="B659" s="553"/>
      <c r="C659" s="1243" t="s">
        <v>1267</v>
      </c>
      <c r="D659" s="1243"/>
      <c r="E659" s="1243"/>
      <c r="F659" s="1243"/>
      <c r="G659" s="1243"/>
      <c r="H659" s="1243"/>
      <c r="I659" s="1243"/>
      <c r="J659" s="1243"/>
      <c r="K659" s="1243"/>
      <c r="L659" s="1243"/>
      <c r="M659" s="1243"/>
      <c r="N659" s="1243"/>
      <c r="O659" s="1243"/>
      <c r="P659" s="582">
        <v>51177.71</v>
      </c>
    </row>
    <row r="660" spans="1:16" x14ac:dyDescent="0.25">
      <c r="A660" s="552"/>
      <c r="B660" s="553"/>
      <c r="C660" s="1243" t="s">
        <v>1268</v>
      </c>
      <c r="D660" s="1243"/>
      <c r="E660" s="1243"/>
      <c r="F660" s="1243"/>
      <c r="G660" s="1243"/>
      <c r="H660" s="1243"/>
      <c r="I660" s="1243"/>
      <c r="J660" s="1243"/>
      <c r="K660" s="1243"/>
      <c r="L660" s="1243"/>
      <c r="M660" s="1243"/>
      <c r="N660" s="1243"/>
      <c r="O660" s="1243"/>
      <c r="P660" s="582">
        <v>26762.65</v>
      </c>
    </row>
    <row r="661" spans="1:16" x14ac:dyDescent="0.25">
      <c r="A661" s="552"/>
      <c r="B661" s="580"/>
      <c r="C661" s="1246" t="s">
        <v>2450</v>
      </c>
      <c r="D661" s="1246"/>
      <c r="E661" s="1246"/>
      <c r="F661" s="1246"/>
      <c r="G661" s="1246"/>
      <c r="H661" s="1246"/>
      <c r="I661" s="1246"/>
      <c r="J661" s="1246"/>
      <c r="K661" s="1246"/>
      <c r="L661" s="1246"/>
      <c r="M661" s="1246"/>
      <c r="N661" s="1246"/>
      <c r="O661" s="1246"/>
      <c r="P661" s="584">
        <v>614955.79</v>
      </c>
    </row>
    <row r="662" spans="1:16" x14ac:dyDescent="0.25">
      <c r="A662" s="552"/>
      <c r="B662" s="553"/>
      <c r="C662" s="1243" t="s">
        <v>1270</v>
      </c>
      <c r="D662" s="1243"/>
      <c r="E662" s="1243"/>
      <c r="F662" s="1243"/>
      <c r="G662" s="1243"/>
      <c r="H662" s="1243"/>
      <c r="I662" s="1243"/>
      <c r="J662" s="1243"/>
      <c r="K662" s="1243"/>
      <c r="L662" s="1243"/>
      <c r="M662" s="1243"/>
      <c r="N662" s="1243"/>
      <c r="O662" s="1243"/>
      <c r="P662" s="583"/>
    </row>
    <row r="663" spans="1:16" x14ac:dyDescent="0.25">
      <c r="A663" s="552"/>
      <c r="B663" s="553"/>
      <c r="C663" s="1243" t="s">
        <v>1588</v>
      </c>
      <c r="D663" s="1243"/>
      <c r="E663" s="1243"/>
      <c r="F663" s="1243"/>
      <c r="G663" s="1243"/>
      <c r="H663" s="1243"/>
      <c r="I663" s="1243"/>
      <c r="J663" s="1243"/>
      <c r="K663" s="1243"/>
      <c r="L663" s="1243"/>
      <c r="M663" s="1243"/>
      <c r="N663" s="1243"/>
      <c r="O663" s="1243"/>
      <c r="P663" s="582">
        <v>278268.01</v>
      </c>
    </row>
    <row r="664" spans="1:16" x14ac:dyDescent="0.25">
      <c r="A664" s="552"/>
      <c r="B664" s="553"/>
      <c r="C664" s="1243" t="s">
        <v>1271</v>
      </c>
      <c r="D664" s="1243"/>
      <c r="E664" s="1243"/>
      <c r="F664" s="1243"/>
      <c r="G664" s="1243"/>
      <c r="H664" s="1243"/>
      <c r="I664" s="1243"/>
      <c r="J664" s="1243"/>
      <c r="K664" s="585" t="s">
        <v>2451</v>
      </c>
      <c r="L664" s="586"/>
      <c r="M664" s="586"/>
      <c r="O664" s="586"/>
      <c r="P664" s="587"/>
    </row>
    <row r="665" spans="1:16" x14ac:dyDescent="0.25">
      <c r="A665" s="552"/>
      <c r="B665" s="553"/>
      <c r="C665" s="1243" t="s">
        <v>1273</v>
      </c>
      <c r="D665" s="1243"/>
      <c r="E665" s="1243"/>
      <c r="F665" s="1243"/>
      <c r="G665" s="1243"/>
      <c r="H665" s="1243"/>
      <c r="I665" s="1243"/>
      <c r="J665" s="1243"/>
      <c r="K665" s="585" t="s">
        <v>2452</v>
      </c>
      <c r="L665" s="586"/>
      <c r="M665" s="586"/>
      <c r="O665" s="586"/>
      <c r="P665" s="587"/>
    </row>
    <row r="666" spans="1:16" x14ac:dyDescent="0.25">
      <c r="A666" s="1251" t="s">
        <v>2453</v>
      </c>
      <c r="B666" s="1252"/>
      <c r="C666" s="1252"/>
      <c r="D666" s="1252"/>
      <c r="E666" s="1252"/>
      <c r="F666" s="1252"/>
      <c r="G666" s="1252"/>
      <c r="H666" s="1252"/>
      <c r="I666" s="1252"/>
      <c r="J666" s="1252"/>
      <c r="K666" s="1252"/>
      <c r="L666" s="1252"/>
      <c r="M666" s="1252"/>
      <c r="N666" s="1252"/>
      <c r="O666" s="1252"/>
      <c r="P666" s="1253"/>
    </row>
    <row r="667" spans="1:16" x14ac:dyDescent="0.25">
      <c r="A667" s="514" t="s">
        <v>1432</v>
      </c>
      <c r="B667" s="515" t="s">
        <v>2454</v>
      </c>
      <c r="C667" s="1249" t="s">
        <v>2455</v>
      </c>
      <c r="D667" s="1249"/>
      <c r="E667" s="1249"/>
      <c r="F667" s="1249"/>
      <c r="G667" s="1249"/>
      <c r="H667" s="516" t="s">
        <v>2159</v>
      </c>
      <c r="I667" s="517">
        <v>6</v>
      </c>
      <c r="J667" s="518">
        <v>1</v>
      </c>
      <c r="K667" s="518">
        <v>6</v>
      </c>
      <c r="L667" s="520"/>
      <c r="M667" s="517"/>
      <c r="N667" s="521"/>
      <c r="O667" s="517"/>
      <c r="P667" s="522"/>
    </row>
    <row r="668" spans="1:16" x14ac:dyDescent="0.25">
      <c r="A668" s="523"/>
      <c r="B668" s="524" t="s">
        <v>23</v>
      </c>
      <c r="C668" s="1247" t="s">
        <v>1203</v>
      </c>
      <c r="D668" s="1247"/>
      <c r="E668" s="1247"/>
      <c r="F668" s="1247"/>
      <c r="G668" s="1247"/>
      <c r="H668" s="525" t="s">
        <v>1148</v>
      </c>
      <c r="I668" s="526"/>
      <c r="J668" s="526"/>
      <c r="K668" s="536">
        <v>0.72</v>
      </c>
      <c r="L668" s="528"/>
      <c r="M668" s="526"/>
      <c r="N668" s="528"/>
      <c r="O668" s="526"/>
      <c r="P668" s="573">
        <v>234.27</v>
      </c>
    </row>
    <row r="669" spans="1:16" x14ac:dyDescent="0.25">
      <c r="A669" s="530"/>
      <c r="B669" s="524" t="s">
        <v>2070</v>
      </c>
      <c r="C669" s="1247" t="s">
        <v>2071</v>
      </c>
      <c r="D669" s="1247"/>
      <c r="E669" s="1247"/>
      <c r="F669" s="1247"/>
      <c r="G669" s="1247"/>
      <c r="H669" s="525" t="s">
        <v>1148</v>
      </c>
      <c r="I669" s="536">
        <v>0.12</v>
      </c>
      <c r="J669" s="526"/>
      <c r="K669" s="536">
        <v>0.72</v>
      </c>
      <c r="L669" s="532"/>
      <c r="M669" s="533"/>
      <c r="N669" s="534">
        <v>325.38</v>
      </c>
      <c r="O669" s="526"/>
      <c r="P669" s="529">
        <v>234.27</v>
      </c>
    </row>
    <row r="670" spans="1:16" x14ac:dyDescent="0.25">
      <c r="A670" s="523"/>
      <c r="B670" s="524" t="s">
        <v>36</v>
      </c>
      <c r="C670" s="1247" t="s">
        <v>134</v>
      </c>
      <c r="D670" s="1247"/>
      <c r="E670" s="1247"/>
      <c r="F670" s="1247"/>
      <c r="G670" s="1247"/>
      <c r="H670" s="525"/>
      <c r="I670" s="526"/>
      <c r="J670" s="526"/>
      <c r="K670" s="526"/>
      <c r="L670" s="528"/>
      <c r="M670" s="526"/>
      <c r="N670" s="528"/>
      <c r="O670" s="526"/>
      <c r="P670" s="573">
        <v>935.94</v>
      </c>
    </row>
    <row r="671" spans="1:16" x14ac:dyDescent="0.25">
      <c r="A671" s="530"/>
      <c r="B671" s="524" t="s">
        <v>2456</v>
      </c>
      <c r="C671" s="1247" t="s">
        <v>2457</v>
      </c>
      <c r="D671" s="1247"/>
      <c r="E671" s="1247"/>
      <c r="F671" s="1247"/>
      <c r="G671" s="1247"/>
      <c r="H671" s="525" t="s">
        <v>1697</v>
      </c>
      <c r="I671" s="531">
        <v>0.2</v>
      </c>
      <c r="J671" s="526"/>
      <c r="K671" s="531">
        <v>1.2</v>
      </c>
      <c r="L671" s="538">
        <v>595.38</v>
      </c>
      <c r="M671" s="539">
        <v>1.31</v>
      </c>
      <c r="N671" s="534">
        <v>779.95</v>
      </c>
      <c r="O671" s="526"/>
      <c r="P671" s="529">
        <v>935.94</v>
      </c>
    </row>
    <row r="672" spans="1:16" x14ac:dyDescent="0.25">
      <c r="A672" s="544" t="s">
        <v>1239</v>
      </c>
      <c r="B672" s="545" t="s">
        <v>2458</v>
      </c>
      <c r="C672" s="1250" t="s">
        <v>2459</v>
      </c>
      <c r="D672" s="1250"/>
      <c r="E672" s="1250"/>
      <c r="F672" s="1250"/>
      <c r="G672" s="1250"/>
      <c r="H672" s="546" t="s">
        <v>2159</v>
      </c>
      <c r="I672" s="547">
        <v>1</v>
      </c>
      <c r="J672" s="548"/>
      <c r="K672" s="547">
        <v>6</v>
      </c>
      <c r="L672" s="550"/>
      <c r="M672" s="548"/>
      <c r="N672" s="550"/>
      <c r="O672" s="548"/>
      <c r="P672" s="551"/>
    </row>
    <row r="673" spans="1:16" x14ac:dyDescent="0.25">
      <c r="A673" s="544" t="s">
        <v>1239</v>
      </c>
      <c r="B673" s="545" t="s">
        <v>2460</v>
      </c>
      <c r="C673" s="1250" t="s">
        <v>2461</v>
      </c>
      <c r="D673" s="1250"/>
      <c r="E673" s="1250"/>
      <c r="F673" s="1250"/>
      <c r="G673" s="1250"/>
      <c r="H673" s="546" t="s">
        <v>1575</v>
      </c>
      <c r="I673" s="547">
        <v>2</v>
      </c>
      <c r="J673" s="548"/>
      <c r="K673" s="547">
        <v>12</v>
      </c>
      <c r="L673" s="550"/>
      <c r="M673" s="548"/>
      <c r="N673" s="550"/>
      <c r="O673" s="548"/>
      <c r="P673" s="551"/>
    </row>
    <row r="674" spans="1:16" x14ac:dyDescent="0.25">
      <c r="A674" s="552"/>
      <c r="B674" s="553"/>
      <c r="C674" s="1248" t="s">
        <v>1154</v>
      </c>
      <c r="D674" s="1248"/>
      <c r="E674" s="1248"/>
      <c r="F674" s="1248"/>
      <c r="G674" s="1248"/>
      <c r="H674" s="516"/>
      <c r="I674" s="517"/>
      <c r="J674" s="517"/>
      <c r="K674" s="517"/>
      <c r="L674" s="520"/>
      <c r="M674" s="517"/>
      <c r="N674" s="554"/>
      <c r="O674" s="517"/>
      <c r="P674" s="555">
        <v>1170.21</v>
      </c>
    </row>
    <row r="675" spans="1:16" x14ac:dyDescent="0.25">
      <c r="A675" s="540"/>
      <c r="B675" s="524"/>
      <c r="C675" s="1247" t="s">
        <v>1155</v>
      </c>
      <c r="D675" s="1247"/>
      <c r="E675" s="1247"/>
      <c r="F675" s="1247"/>
      <c r="G675" s="1247"/>
      <c r="H675" s="525"/>
      <c r="I675" s="526"/>
      <c r="J675" s="526"/>
      <c r="K675" s="526"/>
      <c r="L675" s="528"/>
      <c r="M675" s="526"/>
      <c r="N675" s="528"/>
      <c r="O675" s="526"/>
      <c r="P675" s="573">
        <v>234.27</v>
      </c>
    </row>
    <row r="676" spans="1:16" x14ac:dyDescent="0.25">
      <c r="A676" s="540"/>
      <c r="B676" s="524" t="s">
        <v>2286</v>
      </c>
      <c r="C676" s="1247" t="s">
        <v>2287</v>
      </c>
      <c r="D676" s="1247"/>
      <c r="E676" s="1247"/>
      <c r="F676" s="1247"/>
      <c r="G676" s="1247"/>
      <c r="H676" s="525" t="s">
        <v>1158</v>
      </c>
      <c r="I676" s="543">
        <v>109</v>
      </c>
      <c r="J676" s="526"/>
      <c r="K676" s="543">
        <v>109</v>
      </c>
      <c r="L676" s="528"/>
      <c r="M676" s="526"/>
      <c r="N676" s="528"/>
      <c r="O676" s="526"/>
      <c r="P676" s="573">
        <v>255.35</v>
      </c>
    </row>
    <row r="677" spans="1:16" x14ac:dyDescent="0.25">
      <c r="A677" s="540"/>
      <c r="B677" s="524" t="s">
        <v>2288</v>
      </c>
      <c r="C677" s="1247" t="s">
        <v>2289</v>
      </c>
      <c r="D677" s="1247"/>
      <c r="E677" s="1247"/>
      <c r="F677" s="1247"/>
      <c r="G677" s="1247"/>
      <c r="H677" s="525" t="s">
        <v>1158</v>
      </c>
      <c r="I677" s="543">
        <v>57</v>
      </c>
      <c r="J677" s="526"/>
      <c r="K677" s="543">
        <v>57</v>
      </c>
      <c r="L677" s="528"/>
      <c r="M677" s="526"/>
      <c r="N677" s="528"/>
      <c r="O677" s="526"/>
      <c r="P677" s="573">
        <v>133.53</v>
      </c>
    </row>
    <row r="678" spans="1:16" x14ac:dyDescent="0.25">
      <c r="A678" s="556"/>
      <c r="B678" s="557"/>
      <c r="C678" s="1248" t="s">
        <v>1161</v>
      </c>
      <c r="D678" s="1248"/>
      <c r="E678" s="1248"/>
      <c r="F678" s="1248"/>
      <c r="G678" s="1248"/>
      <c r="H678" s="516"/>
      <c r="I678" s="517"/>
      <c r="J678" s="517"/>
      <c r="K678" s="517"/>
      <c r="L678" s="520"/>
      <c r="M678" s="517"/>
      <c r="N678" s="593">
        <v>259.85000000000002</v>
      </c>
      <c r="O678" s="517"/>
      <c r="P678" s="555">
        <v>1559.09</v>
      </c>
    </row>
    <row r="679" spans="1:16" x14ac:dyDescent="0.25">
      <c r="A679" s="558"/>
      <c r="B679" s="559"/>
      <c r="C679" s="559"/>
      <c r="D679" s="559"/>
      <c r="E679" s="559"/>
      <c r="F679" s="559"/>
      <c r="G679" s="559"/>
      <c r="H679" s="560"/>
      <c r="I679" s="561"/>
      <c r="J679" s="561"/>
      <c r="K679" s="561"/>
      <c r="L679" s="562"/>
      <c r="M679" s="561"/>
      <c r="N679" s="562"/>
      <c r="O679" s="561"/>
      <c r="P679" s="563"/>
    </row>
    <row r="680" spans="1:16" x14ac:dyDescent="0.25">
      <c r="A680" s="514" t="s">
        <v>1433</v>
      </c>
      <c r="B680" s="515" t="s">
        <v>2462</v>
      </c>
      <c r="C680" s="1249" t="s">
        <v>2463</v>
      </c>
      <c r="D680" s="1249"/>
      <c r="E680" s="1249"/>
      <c r="F680" s="1249"/>
      <c r="G680" s="1249"/>
      <c r="H680" s="516" t="s">
        <v>1575</v>
      </c>
      <c r="I680" s="517">
        <v>2</v>
      </c>
      <c r="J680" s="518">
        <v>1</v>
      </c>
      <c r="K680" s="518">
        <v>2</v>
      </c>
      <c r="L680" s="593">
        <v>965.35</v>
      </c>
      <c r="M680" s="570">
        <v>1.07</v>
      </c>
      <c r="N680" s="564">
        <v>1032.92</v>
      </c>
      <c r="O680" s="517"/>
      <c r="P680" s="555">
        <v>2065.84</v>
      </c>
    </row>
    <row r="681" spans="1:16" x14ac:dyDescent="0.25">
      <c r="A681" s="556"/>
      <c r="B681" s="557"/>
      <c r="C681" s="1248" t="s">
        <v>1161</v>
      </c>
      <c r="D681" s="1248"/>
      <c r="E681" s="1248"/>
      <c r="F681" s="1248"/>
      <c r="G681" s="1248"/>
      <c r="H681" s="516"/>
      <c r="I681" s="517"/>
      <c r="J681" s="517"/>
      <c r="K681" s="517"/>
      <c r="L681" s="520"/>
      <c r="M681" s="517"/>
      <c r="N681" s="520"/>
      <c r="O681" s="517"/>
      <c r="P681" s="555">
        <v>2065.84</v>
      </c>
    </row>
    <row r="682" spans="1:16" x14ac:dyDescent="0.25">
      <c r="A682" s="558"/>
      <c r="B682" s="559"/>
      <c r="C682" s="559"/>
      <c r="D682" s="559"/>
      <c r="E682" s="559"/>
      <c r="F682" s="559"/>
      <c r="G682" s="559"/>
      <c r="H682" s="560"/>
      <c r="I682" s="561"/>
      <c r="J682" s="561"/>
      <c r="K682" s="561"/>
      <c r="L682" s="562"/>
      <c r="M682" s="561"/>
      <c r="N682" s="562"/>
      <c r="O682" s="561"/>
      <c r="P682" s="563"/>
    </row>
    <row r="683" spans="1:16" x14ac:dyDescent="0.25">
      <c r="A683" s="514" t="s">
        <v>1434</v>
      </c>
      <c r="B683" s="515" t="s">
        <v>2464</v>
      </c>
      <c r="C683" s="1249" t="s">
        <v>2465</v>
      </c>
      <c r="D683" s="1249"/>
      <c r="E683" s="1249"/>
      <c r="F683" s="1249"/>
      <c r="G683" s="1249"/>
      <c r="H683" s="516" t="s">
        <v>1575</v>
      </c>
      <c r="I683" s="517">
        <v>8</v>
      </c>
      <c r="J683" s="518">
        <v>1</v>
      </c>
      <c r="K683" s="518">
        <v>8</v>
      </c>
      <c r="L683" s="593">
        <v>180.45</v>
      </c>
      <c r="M683" s="570">
        <v>1.07</v>
      </c>
      <c r="N683" s="572">
        <v>193.08</v>
      </c>
      <c r="O683" s="517"/>
      <c r="P683" s="555">
        <v>1544.64</v>
      </c>
    </row>
    <row r="684" spans="1:16" x14ac:dyDescent="0.25">
      <c r="A684" s="556"/>
      <c r="B684" s="557"/>
      <c r="C684" s="1248" t="s">
        <v>1161</v>
      </c>
      <c r="D684" s="1248"/>
      <c r="E684" s="1248"/>
      <c r="F684" s="1248"/>
      <c r="G684" s="1248"/>
      <c r="H684" s="516"/>
      <c r="I684" s="517"/>
      <c r="J684" s="517"/>
      <c r="K684" s="517"/>
      <c r="L684" s="520"/>
      <c r="M684" s="517"/>
      <c r="N684" s="520"/>
      <c r="O684" s="517"/>
      <c r="P684" s="555">
        <v>1544.64</v>
      </c>
    </row>
    <row r="685" spans="1:16" x14ac:dyDescent="0.25">
      <c r="A685" s="558"/>
      <c r="B685" s="559"/>
      <c r="C685" s="559"/>
      <c r="D685" s="559"/>
      <c r="E685" s="559"/>
      <c r="F685" s="559"/>
      <c r="G685" s="559"/>
      <c r="H685" s="560"/>
      <c r="I685" s="561"/>
      <c r="J685" s="561"/>
      <c r="K685" s="561"/>
      <c r="L685" s="562"/>
      <c r="M685" s="561"/>
      <c r="N685" s="562"/>
      <c r="O685" s="561"/>
      <c r="P685" s="563"/>
    </row>
    <row r="686" spans="1:16" x14ac:dyDescent="0.25">
      <c r="A686" s="514" t="s">
        <v>1435</v>
      </c>
      <c r="B686" s="515" t="s">
        <v>2466</v>
      </c>
      <c r="C686" s="1249" t="s">
        <v>2467</v>
      </c>
      <c r="D686" s="1249"/>
      <c r="E686" s="1249"/>
      <c r="F686" s="1249"/>
      <c r="G686" s="1249"/>
      <c r="H686" s="516" t="s">
        <v>1575</v>
      </c>
      <c r="I686" s="517">
        <v>4</v>
      </c>
      <c r="J686" s="518">
        <v>1</v>
      </c>
      <c r="K686" s="518">
        <v>4</v>
      </c>
      <c r="L686" s="593">
        <v>276.36</v>
      </c>
      <c r="M686" s="570">
        <v>1.07</v>
      </c>
      <c r="N686" s="572">
        <v>295.70999999999998</v>
      </c>
      <c r="O686" s="517"/>
      <c r="P686" s="555">
        <v>1182.8399999999999</v>
      </c>
    </row>
    <row r="687" spans="1:16" x14ac:dyDescent="0.25">
      <c r="A687" s="556"/>
      <c r="B687" s="557"/>
      <c r="C687" s="1248" t="s">
        <v>1161</v>
      </c>
      <c r="D687" s="1248"/>
      <c r="E687" s="1248"/>
      <c r="F687" s="1248"/>
      <c r="G687" s="1248"/>
      <c r="H687" s="516"/>
      <c r="I687" s="517"/>
      <c r="J687" s="517"/>
      <c r="K687" s="517"/>
      <c r="L687" s="520"/>
      <c r="M687" s="517"/>
      <c r="N687" s="520"/>
      <c r="O687" s="517"/>
      <c r="P687" s="555">
        <v>1182.8399999999999</v>
      </c>
    </row>
    <row r="688" spans="1:16" x14ac:dyDescent="0.25">
      <c r="A688" s="558"/>
      <c r="B688" s="559"/>
      <c r="C688" s="559"/>
      <c r="D688" s="559"/>
      <c r="E688" s="559"/>
      <c r="F688" s="559"/>
      <c r="G688" s="559"/>
      <c r="H688" s="560"/>
      <c r="I688" s="561"/>
      <c r="J688" s="561"/>
      <c r="K688" s="561"/>
      <c r="L688" s="562"/>
      <c r="M688" s="561"/>
      <c r="N688" s="562"/>
      <c r="O688" s="561"/>
      <c r="P688" s="563"/>
    </row>
    <row r="689" spans="1:16" x14ac:dyDescent="0.25">
      <c r="A689" s="558"/>
      <c r="B689" s="576"/>
      <c r="C689" s="576"/>
      <c r="D689" s="576"/>
      <c r="E689" s="576"/>
      <c r="F689" s="561"/>
      <c r="G689" s="561"/>
      <c r="H689" s="561"/>
      <c r="I689" s="561"/>
      <c r="J689" s="562"/>
      <c r="K689" s="561"/>
      <c r="L689" s="562"/>
      <c r="M689" s="577"/>
      <c r="N689" s="562"/>
      <c r="O689" s="578"/>
      <c r="P689" s="579"/>
    </row>
    <row r="690" spans="1:16" x14ac:dyDescent="0.25">
      <c r="A690" s="552"/>
      <c r="B690" s="580"/>
      <c r="C690" s="1246" t="s">
        <v>2468</v>
      </c>
      <c r="D690" s="1246"/>
      <c r="E690" s="1246"/>
      <c r="F690" s="1246"/>
      <c r="G690" s="1246"/>
      <c r="H690" s="1246"/>
      <c r="I690" s="1246"/>
      <c r="J690" s="1246"/>
      <c r="K690" s="1246"/>
      <c r="L690" s="1246"/>
      <c r="M690" s="1246"/>
      <c r="N690" s="1246"/>
      <c r="O690" s="1246"/>
      <c r="P690" s="581"/>
    </row>
    <row r="691" spans="1:16" x14ac:dyDescent="0.25">
      <c r="A691" s="552"/>
      <c r="B691" s="553"/>
      <c r="C691" s="1243" t="s">
        <v>1249</v>
      </c>
      <c r="D691" s="1243"/>
      <c r="E691" s="1243"/>
      <c r="F691" s="1243"/>
      <c r="G691" s="1243"/>
      <c r="H691" s="1243"/>
      <c r="I691" s="1243"/>
      <c r="J691" s="1243"/>
      <c r="K691" s="1243"/>
      <c r="L691" s="1243"/>
      <c r="M691" s="1243"/>
      <c r="N691" s="1243"/>
      <c r="O691" s="1243"/>
      <c r="P691" s="582">
        <v>5963.53</v>
      </c>
    </row>
    <row r="692" spans="1:16" x14ac:dyDescent="0.25">
      <c r="A692" s="552"/>
      <c r="B692" s="553"/>
      <c r="C692" s="1243" t="s">
        <v>1250</v>
      </c>
      <c r="D692" s="1243"/>
      <c r="E692" s="1243"/>
      <c r="F692" s="1243"/>
      <c r="G692" s="1243"/>
      <c r="H692" s="1243"/>
      <c r="I692" s="1243"/>
      <c r="J692" s="1243"/>
      <c r="K692" s="1243"/>
      <c r="L692" s="1243"/>
      <c r="M692" s="1243"/>
      <c r="N692" s="1243"/>
      <c r="O692" s="1243"/>
      <c r="P692" s="583"/>
    </row>
    <row r="693" spans="1:16" x14ac:dyDescent="0.25">
      <c r="A693" s="552"/>
      <c r="B693" s="553"/>
      <c r="C693" s="1243" t="s">
        <v>1251</v>
      </c>
      <c r="D693" s="1243"/>
      <c r="E693" s="1243"/>
      <c r="F693" s="1243"/>
      <c r="G693" s="1243"/>
      <c r="H693" s="1243"/>
      <c r="I693" s="1243"/>
      <c r="J693" s="1243"/>
      <c r="K693" s="1243"/>
      <c r="L693" s="1243"/>
      <c r="M693" s="1243"/>
      <c r="N693" s="1243"/>
      <c r="O693" s="1243"/>
      <c r="P693" s="616">
        <v>234.27</v>
      </c>
    </row>
    <row r="694" spans="1:16" x14ac:dyDescent="0.25">
      <c r="A694" s="552"/>
      <c r="B694" s="553"/>
      <c r="C694" s="1243" t="s">
        <v>1254</v>
      </c>
      <c r="D694" s="1243"/>
      <c r="E694" s="1243"/>
      <c r="F694" s="1243"/>
      <c r="G694" s="1243"/>
      <c r="H694" s="1243"/>
      <c r="I694" s="1243"/>
      <c r="J694" s="1243"/>
      <c r="K694" s="1243"/>
      <c r="L694" s="1243"/>
      <c r="M694" s="1243"/>
      <c r="N694" s="1243"/>
      <c r="O694" s="1243"/>
      <c r="P694" s="582">
        <v>5729.26</v>
      </c>
    </row>
    <row r="695" spans="1:16" x14ac:dyDescent="0.25">
      <c r="A695" s="552"/>
      <c r="B695" s="553"/>
      <c r="C695" s="1243" t="s">
        <v>1256</v>
      </c>
      <c r="D695" s="1243"/>
      <c r="E695" s="1243"/>
      <c r="F695" s="1243"/>
      <c r="G695" s="1243"/>
      <c r="H695" s="1243"/>
      <c r="I695" s="1243"/>
      <c r="J695" s="1243"/>
      <c r="K695" s="1243"/>
      <c r="L695" s="1243"/>
      <c r="M695" s="1243"/>
      <c r="N695" s="1243"/>
      <c r="O695" s="1243"/>
      <c r="P695" s="582">
        <v>6352.41</v>
      </c>
    </row>
    <row r="696" spans="1:16" x14ac:dyDescent="0.25">
      <c r="A696" s="552"/>
      <c r="B696" s="553"/>
      <c r="C696" s="1243" t="s">
        <v>1250</v>
      </c>
      <c r="D696" s="1243"/>
      <c r="E696" s="1243"/>
      <c r="F696" s="1243"/>
      <c r="G696" s="1243"/>
      <c r="H696" s="1243"/>
      <c r="I696" s="1243"/>
      <c r="J696" s="1243"/>
      <c r="K696" s="1243"/>
      <c r="L696" s="1243"/>
      <c r="M696" s="1243"/>
      <c r="N696" s="1243"/>
      <c r="O696" s="1243"/>
      <c r="P696" s="583"/>
    </row>
    <row r="697" spans="1:16" x14ac:dyDescent="0.25">
      <c r="A697" s="552"/>
      <c r="B697" s="553"/>
      <c r="C697" s="1243" t="s">
        <v>1467</v>
      </c>
      <c r="D697" s="1243"/>
      <c r="E697" s="1243"/>
      <c r="F697" s="1243"/>
      <c r="G697" s="1243"/>
      <c r="H697" s="1243"/>
      <c r="I697" s="1243"/>
      <c r="J697" s="1243"/>
      <c r="K697" s="1243"/>
      <c r="L697" s="1243"/>
      <c r="M697" s="1243"/>
      <c r="N697" s="1243"/>
      <c r="O697" s="1243"/>
      <c r="P697" s="616">
        <v>234.27</v>
      </c>
    </row>
    <row r="698" spans="1:16" x14ac:dyDescent="0.25">
      <c r="A698" s="552"/>
      <c r="B698" s="553"/>
      <c r="C698" s="1243" t="s">
        <v>1470</v>
      </c>
      <c r="D698" s="1243"/>
      <c r="E698" s="1243"/>
      <c r="F698" s="1243"/>
      <c r="G698" s="1243"/>
      <c r="H698" s="1243"/>
      <c r="I698" s="1243"/>
      <c r="J698" s="1243"/>
      <c r="K698" s="1243"/>
      <c r="L698" s="1243"/>
      <c r="M698" s="1243"/>
      <c r="N698" s="1243"/>
      <c r="O698" s="1243"/>
      <c r="P698" s="582">
        <v>5729.26</v>
      </c>
    </row>
    <row r="699" spans="1:16" x14ac:dyDescent="0.25">
      <c r="A699" s="552"/>
      <c r="B699" s="553"/>
      <c r="C699" s="1243" t="s">
        <v>1471</v>
      </c>
      <c r="D699" s="1243"/>
      <c r="E699" s="1243"/>
      <c r="F699" s="1243"/>
      <c r="G699" s="1243"/>
      <c r="H699" s="1243"/>
      <c r="I699" s="1243"/>
      <c r="J699" s="1243"/>
      <c r="K699" s="1243"/>
      <c r="L699" s="1243"/>
      <c r="M699" s="1243"/>
      <c r="N699" s="1243"/>
      <c r="O699" s="1243"/>
      <c r="P699" s="616">
        <v>255.35</v>
      </c>
    </row>
    <row r="700" spans="1:16" x14ac:dyDescent="0.25">
      <c r="A700" s="552"/>
      <c r="B700" s="553"/>
      <c r="C700" s="1243" t="s">
        <v>1472</v>
      </c>
      <c r="D700" s="1243"/>
      <c r="E700" s="1243"/>
      <c r="F700" s="1243"/>
      <c r="G700" s="1243"/>
      <c r="H700" s="1243"/>
      <c r="I700" s="1243"/>
      <c r="J700" s="1243"/>
      <c r="K700" s="1243"/>
      <c r="L700" s="1243"/>
      <c r="M700" s="1243"/>
      <c r="N700" s="1243"/>
      <c r="O700" s="1243"/>
      <c r="P700" s="616">
        <v>133.53</v>
      </c>
    </row>
    <row r="701" spans="1:16" x14ac:dyDescent="0.25">
      <c r="A701" s="552"/>
      <c r="B701" s="553"/>
      <c r="C701" s="1243" t="s">
        <v>1266</v>
      </c>
      <c r="D701" s="1243"/>
      <c r="E701" s="1243"/>
      <c r="F701" s="1243"/>
      <c r="G701" s="1243"/>
      <c r="H701" s="1243"/>
      <c r="I701" s="1243"/>
      <c r="J701" s="1243"/>
      <c r="K701" s="1243"/>
      <c r="L701" s="1243"/>
      <c r="M701" s="1243"/>
      <c r="N701" s="1243"/>
      <c r="O701" s="1243"/>
      <c r="P701" s="616">
        <v>234.27</v>
      </c>
    </row>
    <row r="702" spans="1:16" x14ac:dyDescent="0.25">
      <c r="A702" s="552"/>
      <c r="B702" s="553"/>
      <c r="C702" s="1243" t="s">
        <v>1267</v>
      </c>
      <c r="D702" s="1243"/>
      <c r="E702" s="1243"/>
      <c r="F702" s="1243"/>
      <c r="G702" s="1243"/>
      <c r="H702" s="1243"/>
      <c r="I702" s="1243"/>
      <c r="J702" s="1243"/>
      <c r="K702" s="1243"/>
      <c r="L702" s="1243"/>
      <c r="M702" s="1243"/>
      <c r="N702" s="1243"/>
      <c r="O702" s="1243"/>
      <c r="P702" s="616">
        <v>255.35</v>
      </c>
    </row>
    <row r="703" spans="1:16" x14ac:dyDescent="0.25">
      <c r="A703" s="552"/>
      <c r="B703" s="553"/>
      <c r="C703" s="1243" t="s">
        <v>1268</v>
      </c>
      <c r="D703" s="1243"/>
      <c r="E703" s="1243"/>
      <c r="F703" s="1243"/>
      <c r="G703" s="1243"/>
      <c r="H703" s="1243"/>
      <c r="I703" s="1243"/>
      <c r="J703" s="1243"/>
      <c r="K703" s="1243"/>
      <c r="L703" s="1243"/>
      <c r="M703" s="1243"/>
      <c r="N703" s="1243"/>
      <c r="O703" s="1243"/>
      <c r="P703" s="616">
        <v>133.53</v>
      </c>
    </row>
    <row r="704" spans="1:16" x14ac:dyDescent="0.25">
      <c r="A704" s="552"/>
      <c r="B704" s="580"/>
      <c r="C704" s="1246" t="s">
        <v>2469</v>
      </c>
      <c r="D704" s="1246"/>
      <c r="E704" s="1246"/>
      <c r="F704" s="1246"/>
      <c r="G704" s="1246"/>
      <c r="H704" s="1246"/>
      <c r="I704" s="1246"/>
      <c r="J704" s="1246"/>
      <c r="K704" s="1246"/>
      <c r="L704" s="1246"/>
      <c r="M704" s="1246"/>
      <c r="N704" s="1246"/>
      <c r="O704" s="1246"/>
      <c r="P704" s="584">
        <v>6352.41</v>
      </c>
    </row>
    <row r="705" spans="1:16" x14ac:dyDescent="0.25">
      <c r="A705" s="552"/>
      <c r="B705" s="553"/>
      <c r="C705" s="1243" t="s">
        <v>1270</v>
      </c>
      <c r="D705" s="1243"/>
      <c r="E705" s="1243"/>
      <c r="F705" s="1243"/>
      <c r="G705" s="1243"/>
      <c r="H705" s="1243"/>
      <c r="I705" s="1243"/>
      <c r="J705" s="1243"/>
      <c r="K705" s="1243"/>
      <c r="L705" s="1243"/>
      <c r="M705" s="1243"/>
      <c r="N705" s="1243"/>
      <c r="O705" s="1243"/>
      <c r="P705" s="583"/>
    </row>
    <row r="706" spans="1:16" x14ac:dyDescent="0.25">
      <c r="A706" s="552"/>
      <c r="B706" s="553"/>
      <c r="C706" s="1243" t="s">
        <v>1271</v>
      </c>
      <c r="D706" s="1243"/>
      <c r="E706" s="1243"/>
      <c r="F706" s="1243"/>
      <c r="G706" s="1243"/>
      <c r="H706" s="1243"/>
      <c r="I706" s="1243"/>
      <c r="J706" s="1243"/>
      <c r="K706" s="585" t="s">
        <v>2470</v>
      </c>
      <c r="L706" s="586"/>
      <c r="M706" s="586"/>
      <c r="O706" s="586"/>
      <c r="P706" s="587"/>
    </row>
    <row r="707" spans="1:16" x14ac:dyDescent="0.25">
      <c r="A707" s="1251" t="s">
        <v>2471</v>
      </c>
      <c r="B707" s="1252"/>
      <c r="C707" s="1252"/>
      <c r="D707" s="1252"/>
      <c r="E707" s="1252"/>
      <c r="F707" s="1252"/>
      <c r="G707" s="1252"/>
      <c r="H707" s="1252"/>
      <c r="I707" s="1252"/>
      <c r="J707" s="1252"/>
      <c r="K707" s="1252"/>
      <c r="L707" s="1252"/>
      <c r="M707" s="1252"/>
      <c r="N707" s="1252"/>
      <c r="O707" s="1252"/>
      <c r="P707" s="1253"/>
    </row>
    <row r="708" spans="1:16" x14ac:dyDescent="0.25">
      <c r="A708" s="1251" t="s">
        <v>2472</v>
      </c>
      <c r="B708" s="1252"/>
      <c r="C708" s="1252"/>
      <c r="D708" s="1252"/>
      <c r="E708" s="1252"/>
      <c r="F708" s="1252"/>
      <c r="G708" s="1252"/>
      <c r="H708" s="1252"/>
      <c r="I708" s="1252"/>
      <c r="J708" s="1252"/>
      <c r="K708" s="1252"/>
      <c r="L708" s="1252"/>
      <c r="M708" s="1252"/>
      <c r="N708" s="1252"/>
      <c r="O708" s="1252"/>
      <c r="P708" s="1253"/>
    </row>
    <row r="709" spans="1:16" x14ac:dyDescent="0.25">
      <c r="A709" s="514" t="s">
        <v>1437</v>
      </c>
      <c r="B709" s="515" t="s">
        <v>2473</v>
      </c>
      <c r="C709" s="1249" t="s">
        <v>2474</v>
      </c>
      <c r="D709" s="1249"/>
      <c r="E709" s="1249"/>
      <c r="F709" s="1249"/>
      <c r="G709" s="1249"/>
      <c r="H709" s="516" t="s">
        <v>1232</v>
      </c>
      <c r="I709" s="517">
        <v>0.45519999999999999</v>
      </c>
      <c r="J709" s="518">
        <v>1</v>
      </c>
      <c r="K709" s="568">
        <v>0.45519999999999999</v>
      </c>
      <c r="L709" s="520"/>
      <c r="M709" s="517"/>
      <c r="N709" s="521"/>
      <c r="O709" s="517"/>
      <c r="P709" s="522"/>
    </row>
    <row r="710" spans="1:16" x14ac:dyDescent="0.25">
      <c r="A710" s="523"/>
      <c r="B710" s="524" t="s">
        <v>23</v>
      </c>
      <c r="C710" s="1247" t="s">
        <v>1203</v>
      </c>
      <c r="D710" s="1247"/>
      <c r="E710" s="1247"/>
      <c r="F710" s="1247"/>
      <c r="G710" s="1247"/>
      <c r="H710" s="525" t="s">
        <v>1148</v>
      </c>
      <c r="I710" s="526"/>
      <c r="J710" s="526"/>
      <c r="K710" s="574">
        <v>141.30318399999999</v>
      </c>
      <c r="L710" s="528"/>
      <c r="M710" s="526"/>
      <c r="N710" s="528"/>
      <c r="O710" s="526"/>
      <c r="P710" s="529">
        <v>41859.660000000003</v>
      </c>
    </row>
    <row r="711" spans="1:16" x14ac:dyDescent="0.25">
      <c r="A711" s="530"/>
      <c r="B711" s="524" t="s">
        <v>1933</v>
      </c>
      <c r="C711" s="1247" t="s">
        <v>1934</v>
      </c>
      <c r="D711" s="1247"/>
      <c r="E711" s="1247"/>
      <c r="F711" s="1247"/>
      <c r="G711" s="1247"/>
      <c r="H711" s="525" t="s">
        <v>1148</v>
      </c>
      <c r="I711" s="536">
        <v>310.42</v>
      </c>
      <c r="J711" s="526"/>
      <c r="K711" s="574">
        <v>141.30318399999999</v>
      </c>
      <c r="L711" s="532"/>
      <c r="M711" s="533"/>
      <c r="N711" s="534">
        <v>296.24</v>
      </c>
      <c r="O711" s="526"/>
      <c r="P711" s="529">
        <v>41859.660000000003</v>
      </c>
    </row>
    <row r="712" spans="1:16" x14ac:dyDescent="0.25">
      <c r="A712" s="523"/>
      <c r="B712" s="524" t="s">
        <v>28</v>
      </c>
      <c r="C712" s="1247" t="s">
        <v>132</v>
      </c>
      <c r="D712" s="1247"/>
      <c r="E712" s="1247"/>
      <c r="F712" s="1247"/>
      <c r="G712" s="1247"/>
      <c r="H712" s="525"/>
      <c r="I712" s="526"/>
      <c r="J712" s="526"/>
      <c r="K712" s="526"/>
      <c r="L712" s="528"/>
      <c r="M712" s="526"/>
      <c r="N712" s="528"/>
      <c r="O712" s="526"/>
      <c r="P712" s="573">
        <v>15.11</v>
      </c>
    </row>
    <row r="713" spans="1:16" x14ac:dyDescent="0.25">
      <c r="A713" s="523"/>
      <c r="B713" s="524"/>
      <c r="C713" s="1247" t="s">
        <v>1147</v>
      </c>
      <c r="D713" s="1247"/>
      <c r="E713" s="1247"/>
      <c r="F713" s="1247"/>
      <c r="G713" s="1247"/>
      <c r="H713" s="525" t="s">
        <v>1148</v>
      </c>
      <c r="I713" s="526"/>
      <c r="J713" s="526"/>
      <c r="K713" s="574">
        <v>0.78749599999999997</v>
      </c>
      <c r="L713" s="528"/>
      <c r="M713" s="526"/>
      <c r="N713" s="528"/>
      <c r="O713" s="526"/>
      <c r="P713" s="573">
        <v>229.74</v>
      </c>
    </row>
    <row r="714" spans="1:16" x14ac:dyDescent="0.25">
      <c r="A714" s="530"/>
      <c r="B714" s="524" t="s">
        <v>2475</v>
      </c>
      <c r="C714" s="1247" t="s">
        <v>2476</v>
      </c>
      <c r="D714" s="1247"/>
      <c r="E714" s="1247"/>
      <c r="F714" s="1247"/>
      <c r="G714" s="1247"/>
      <c r="H714" s="525" t="s">
        <v>1151</v>
      </c>
      <c r="I714" s="536">
        <v>0.02</v>
      </c>
      <c r="J714" s="526"/>
      <c r="K714" s="574">
        <v>9.1039999999999992E-3</v>
      </c>
      <c r="L714" s="538">
        <v>251.77</v>
      </c>
      <c r="M714" s="539">
        <v>1.28</v>
      </c>
      <c r="N714" s="534">
        <v>322.27</v>
      </c>
      <c r="O714" s="526"/>
      <c r="P714" s="529">
        <v>2.93</v>
      </c>
    </row>
    <row r="715" spans="1:16" x14ac:dyDescent="0.25">
      <c r="A715" s="540"/>
      <c r="B715" s="524" t="s">
        <v>1152</v>
      </c>
      <c r="C715" s="1247" t="s">
        <v>1153</v>
      </c>
      <c r="D715" s="1247"/>
      <c r="E715" s="1247"/>
      <c r="F715" s="1247"/>
      <c r="G715" s="1247"/>
      <c r="H715" s="525" t="s">
        <v>1148</v>
      </c>
      <c r="I715" s="536">
        <v>0.02</v>
      </c>
      <c r="J715" s="526"/>
      <c r="K715" s="574">
        <v>9.1039999999999992E-3</v>
      </c>
      <c r="L715" s="528"/>
      <c r="M715" s="526"/>
      <c r="N715" s="541">
        <v>437.08</v>
      </c>
      <c r="O715" s="526"/>
      <c r="P715" s="573">
        <v>3.98</v>
      </c>
    </row>
    <row r="716" spans="1:16" x14ac:dyDescent="0.25">
      <c r="A716" s="530"/>
      <c r="B716" s="524" t="s">
        <v>1443</v>
      </c>
      <c r="C716" s="1247" t="s">
        <v>1444</v>
      </c>
      <c r="D716" s="1247"/>
      <c r="E716" s="1247"/>
      <c r="F716" s="1247"/>
      <c r="G716" s="1247"/>
      <c r="H716" s="525" t="s">
        <v>1151</v>
      </c>
      <c r="I716" s="536">
        <v>0.01</v>
      </c>
      <c r="J716" s="526"/>
      <c r="K716" s="574">
        <v>4.5519999999999996E-3</v>
      </c>
      <c r="L716" s="532"/>
      <c r="M716" s="533"/>
      <c r="N716" s="534">
        <v>1550.39</v>
      </c>
      <c r="O716" s="526"/>
      <c r="P716" s="529">
        <v>7.06</v>
      </c>
    </row>
    <row r="717" spans="1:16" x14ac:dyDescent="0.25">
      <c r="A717" s="540"/>
      <c r="B717" s="524" t="s">
        <v>1152</v>
      </c>
      <c r="C717" s="1247" t="s">
        <v>1153</v>
      </c>
      <c r="D717" s="1247"/>
      <c r="E717" s="1247"/>
      <c r="F717" s="1247"/>
      <c r="G717" s="1247"/>
      <c r="H717" s="525" t="s">
        <v>1148</v>
      </c>
      <c r="I717" s="536">
        <v>0.01</v>
      </c>
      <c r="J717" s="526"/>
      <c r="K717" s="574">
        <v>4.5519999999999996E-3</v>
      </c>
      <c r="L717" s="528"/>
      <c r="M717" s="526"/>
      <c r="N717" s="541">
        <v>437.08</v>
      </c>
      <c r="O717" s="526"/>
      <c r="P717" s="573">
        <v>1.99</v>
      </c>
    </row>
    <row r="718" spans="1:16" x14ac:dyDescent="0.25">
      <c r="A718" s="530"/>
      <c r="B718" s="524" t="s">
        <v>2477</v>
      </c>
      <c r="C718" s="1247" t="s">
        <v>2478</v>
      </c>
      <c r="D718" s="1247"/>
      <c r="E718" s="1247"/>
      <c r="F718" s="1247"/>
      <c r="G718" s="1247"/>
      <c r="H718" s="525" t="s">
        <v>1151</v>
      </c>
      <c r="I718" s="536">
        <v>1.69</v>
      </c>
      <c r="J718" s="526"/>
      <c r="K718" s="574">
        <v>0.76928799999999997</v>
      </c>
      <c r="L718" s="538">
        <v>2.31</v>
      </c>
      <c r="M718" s="539">
        <v>1.36</v>
      </c>
      <c r="N718" s="534">
        <v>3.14</v>
      </c>
      <c r="O718" s="526"/>
      <c r="P718" s="529">
        <v>2.42</v>
      </c>
    </row>
    <row r="719" spans="1:16" x14ac:dyDescent="0.25">
      <c r="A719" s="540"/>
      <c r="B719" s="524" t="s">
        <v>2137</v>
      </c>
      <c r="C719" s="1247" t="s">
        <v>2138</v>
      </c>
      <c r="D719" s="1247"/>
      <c r="E719" s="1247"/>
      <c r="F719" s="1247"/>
      <c r="G719" s="1247"/>
      <c r="H719" s="525" t="s">
        <v>1148</v>
      </c>
      <c r="I719" s="536">
        <v>1.69</v>
      </c>
      <c r="J719" s="526"/>
      <c r="K719" s="574">
        <v>0.76928799999999997</v>
      </c>
      <c r="L719" s="528"/>
      <c r="M719" s="526"/>
      <c r="N719" s="541">
        <v>288.95999999999998</v>
      </c>
      <c r="O719" s="526"/>
      <c r="P719" s="573">
        <v>222.29</v>
      </c>
    </row>
    <row r="720" spans="1:16" x14ac:dyDescent="0.25">
      <c r="A720" s="530"/>
      <c r="B720" s="524" t="s">
        <v>1445</v>
      </c>
      <c r="C720" s="1247" t="s">
        <v>1446</v>
      </c>
      <c r="D720" s="1247"/>
      <c r="E720" s="1247"/>
      <c r="F720" s="1247"/>
      <c r="G720" s="1247"/>
      <c r="H720" s="525" t="s">
        <v>1151</v>
      </c>
      <c r="I720" s="536">
        <v>0.01</v>
      </c>
      <c r="J720" s="526"/>
      <c r="K720" s="574">
        <v>4.5519999999999996E-3</v>
      </c>
      <c r="L720" s="538">
        <v>477.92</v>
      </c>
      <c r="M720" s="539">
        <v>1.24</v>
      </c>
      <c r="N720" s="534">
        <v>592.62</v>
      </c>
      <c r="O720" s="526"/>
      <c r="P720" s="529">
        <v>2.7</v>
      </c>
    </row>
    <row r="721" spans="1:16" x14ac:dyDescent="0.25">
      <c r="A721" s="540"/>
      <c r="B721" s="524" t="s">
        <v>1208</v>
      </c>
      <c r="C721" s="1247" t="s">
        <v>1209</v>
      </c>
      <c r="D721" s="1247"/>
      <c r="E721" s="1247"/>
      <c r="F721" s="1247"/>
      <c r="G721" s="1247"/>
      <c r="H721" s="525" t="s">
        <v>1148</v>
      </c>
      <c r="I721" s="536">
        <v>0.01</v>
      </c>
      <c r="J721" s="526"/>
      <c r="K721" s="574">
        <v>4.5519999999999996E-3</v>
      </c>
      <c r="L721" s="528"/>
      <c r="M721" s="526"/>
      <c r="N721" s="541">
        <v>325.38</v>
      </c>
      <c r="O721" s="526"/>
      <c r="P721" s="573">
        <v>1.48</v>
      </c>
    </row>
    <row r="722" spans="1:16" x14ac:dyDescent="0.25">
      <c r="A722" s="523"/>
      <c r="B722" s="524" t="s">
        <v>36</v>
      </c>
      <c r="C722" s="1247" t="s">
        <v>134</v>
      </c>
      <c r="D722" s="1247"/>
      <c r="E722" s="1247"/>
      <c r="F722" s="1247"/>
      <c r="G722" s="1247"/>
      <c r="H722" s="525"/>
      <c r="I722" s="526"/>
      <c r="J722" s="526"/>
      <c r="K722" s="526"/>
      <c r="L722" s="528"/>
      <c r="M722" s="526"/>
      <c r="N722" s="528"/>
      <c r="O722" s="526"/>
      <c r="P722" s="573">
        <v>485.25</v>
      </c>
    </row>
    <row r="723" spans="1:16" x14ac:dyDescent="0.25">
      <c r="A723" s="530"/>
      <c r="B723" s="524" t="s">
        <v>1210</v>
      </c>
      <c r="C723" s="1247" t="s">
        <v>1211</v>
      </c>
      <c r="D723" s="1247"/>
      <c r="E723" s="1247"/>
      <c r="F723" s="1247"/>
      <c r="G723" s="1247"/>
      <c r="H723" s="525" t="s">
        <v>1212</v>
      </c>
      <c r="I723" s="536">
        <v>0.44</v>
      </c>
      <c r="J723" s="526"/>
      <c r="K723" s="574">
        <v>0.20028799999999999</v>
      </c>
      <c r="L723" s="538">
        <v>35.71</v>
      </c>
      <c r="M723" s="539">
        <v>0.28000000000000003</v>
      </c>
      <c r="N723" s="534">
        <v>10</v>
      </c>
      <c r="O723" s="526"/>
      <c r="P723" s="529">
        <v>2</v>
      </c>
    </row>
    <row r="724" spans="1:16" x14ac:dyDescent="0.25">
      <c r="A724" s="530"/>
      <c r="B724" s="524" t="s">
        <v>1494</v>
      </c>
      <c r="C724" s="1247" t="s">
        <v>1495</v>
      </c>
      <c r="D724" s="1247"/>
      <c r="E724" s="1247"/>
      <c r="F724" s="1247"/>
      <c r="G724" s="1247"/>
      <c r="H724" s="525" t="s">
        <v>1496</v>
      </c>
      <c r="I724" s="535">
        <v>3.2500000000000001E-2</v>
      </c>
      <c r="J724" s="526"/>
      <c r="K724" s="574">
        <v>1.4794E-2</v>
      </c>
      <c r="L724" s="532"/>
      <c r="M724" s="533"/>
      <c r="N724" s="534">
        <v>6.1</v>
      </c>
      <c r="O724" s="526"/>
      <c r="P724" s="529">
        <v>0.09</v>
      </c>
    </row>
    <row r="725" spans="1:16" x14ac:dyDescent="0.25">
      <c r="A725" s="530"/>
      <c r="B725" s="524" t="s">
        <v>2479</v>
      </c>
      <c r="C725" s="1247" t="s">
        <v>2222</v>
      </c>
      <c r="D725" s="1247"/>
      <c r="E725" s="1247"/>
      <c r="F725" s="1247"/>
      <c r="G725" s="1247"/>
      <c r="H725" s="525" t="s">
        <v>1164</v>
      </c>
      <c r="I725" s="527">
        <v>1.2999999999999999E-2</v>
      </c>
      <c r="J725" s="526"/>
      <c r="K725" s="569">
        <v>5.9176000000000003E-3</v>
      </c>
      <c r="L725" s="542">
        <v>37800.300000000003</v>
      </c>
      <c r="M725" s="539">
        <v>2.16</v>
      </c>
      <c r="N725" s="534">
        <v>81648.649999999994</v>
      </c>
      <c r="O725" s="526"/>
      <c r="P725" s="529">
        <v>483.16</v>
      </c>
    </row>
    <row r="726" spans="1:16" x14ac:dyDescent="0.25">
      <c r="A726" s="544" t="s">
        <v>1239</v>
      </c>
      <c r="B726" s="545" t="s">
        <v>2213</v>
      </c>
      <c r="C726" s="1250" t="s">
        <v>2480</v>
      </c>
      <c r="D726" s="1250"/>
      <c r="E726" s="1250"/>
      <c r="F726" s="1250"/>
      <c r="G726" s="1250"/>
      <c r="H726" s="546" t="s">
        <v>1554</v>
      </c>
      <c r="I726" s="547">
        <v>102</v>
      </c>
      <c r="J726" s="548"/>
      <c r="K726" s="567">
        <v>46.430399999999999</v>
      </c>
      <c r="L726" s="550"/>
      <c r="M726" s="548"/>
      <c r="N726" s="550"/>
      <c r="O726" s="548"/>
      <c r="P726" s="551"/>
    </row>
    <row r="727" spans="1:16" x14ac:dyDescent="0.25">
      <c r="A727" s="544" t="s">
        <v>1239</v>
      </c>
      <c r="B727" s="545" t="s">
        <v>2481</v>
      </c>
      <c r="C727" s="1250" t="s">
        <v>2482</v>
      </c>
      <c r="D727" s="1250"/>
      <c r="E727" s="1250"/>
      <c r="F727" s="1250"/>
      <c r="G727" s="1250"/>
      <c r="H727" s="546" t="s">
        <v>1212</v>
      </c>
      <c r="I727" s="589">
        <v>0.01</v>
      </c>
      <c r="J727" s="548"/>
      <c r="K727" s="592">
        <v>4.5519999999999996E-3</v>
      </c>
      <c r="L727" s="550"/>
      <c r="M727" s="548"/>
      <c r="N727" s="550"/>
      <c r="O727" s="548"/>
      <c r="P727" s="551"/>
    </row>
    <row r="728" spans="1:16" x14ac:dyDescent="0.25">
      <c r="A728" s="544" t="s">
        <v>1239</v>
      </c>
      <c r="B728" s="545" t="s">
        <v>2215</v>
      </c>
      <c r="C728" s="1250" t="s">
        <v>2216</v>
      </c>
      <c r="D728" s="1250"/>
      <c r="E728" s="1250"/>
      <c r="F728" s="1250"/>
      <c r="G728" s="1250"/>
      <c r="H728" s="546" t="s">
        <v>1164</v>
      </c>
      <c r="I728" s="566">
        <v>1.2</v>
      </c>
      <c r="J728" s="548"/>
      <c r="K728" s="591">
        <v>0.54623999999999995</v>
      </c>
      <c r="L728" s="550"/>
      <c r="M728" s="548"/>
      <c r="N728" s="550"/>
      <c r="O728" s="548"/>
      <c r="P728" s="551"/>
    </row>
    <row r="729" spans="1:16" x14ac:dyDescent="0.25">
      <c r="A729" s="544" t="s">
        <v>1364</v>
      </c>
      <c r="B729" s="545" t="s">
        <v>2483</v>
      </c>
      <c r="C729" s="1250" t="s">
        <v>2484</v>
      </c>
      <c r="D729" s="1250"/>
      <c r="E729" s="1250"/>
      <c r="F729" s="1250"/>
      <c r="G729" s="1250"/>
      <c r="H729" s="546" t="s">
        <v>1164</v>
      </c>
      <c r="I729" s="547">
        <v>0</v>
      </c>
      <c r="J729" s="548"/>
      <c r="K729" s="547">
        <v>0</v>
      </c>
      <c r="L729" s="550"/>
      <c r="M729" s="548"/>
      <c r="N729" s="550"/>
      <c r="O729" s="548"/>
      <c r="P729" s="551"/>
    </row>
    <row r="730" spans="1:16" x14ac:dyDescent="0.25">
      <c r="A730" s="552"/>
      <c r="B730" s="553"/>
      <c r="C730" s="1248" t="s">
        <v>1154</v>
      </c>
      <c r="D730" s="1248"/>
      <c r="E730" s="1248"/>
      <c r="F730" s="1248"/>
      <c r="G730" s="1248"/>
      <c r="H730" s="516"/>
      <c r="I730" s="517"/>
      <c r="J730" s="517"/>
      <c r="K730" s="517"/>
      <c r="L730" s="520"/>
      <c r="M730" s="517"/>
      <c r="N730" s="554"/>
      <c r="O730" s="517"/>
      <c r="P730" s="555">
        <v>42589.760000000002</v>
      </c>
    </row>
    <row r="731" spans="1:16" x14ac:dyDescent="0.25">
      <c r="A731" s="540"/>
      <c r="B731" s="524"/>
      <c r="C731" s="1247" t="s">
        <v>1155</v>
      </c>
      <c r="D731" s="1247"/>
      <c r="E731" s="1247"/>
      <c r="F731" s="1247"/>
      <c r="G731" s="1247"/>
      <c r="H731" s="525"/>
      <c r="I731" s="526"/>
      <c r="J731" s="526"/>
      <c r="K731" s="526"/>
      <c r="L731" s="528"/>
      <c r="M731" s="526"/>
      <c r="N731" s="528"/>
      <c r="O731" s="526"/>
      <c r="P731" s="529">
        <v>42089.4</v>
      </c>
    </row>
    <row r="732" spans="1:16" x14ac:dyDescent="0.25">
      <c r="A732" s="540"/>
      <c r="B732" s="524" t="s">
        <v>2485</v>
      </c>
      <c r="C732" s="1247" t="s">
        <v>2486</v>
      </c>
      <c r="D732" s="1247"/>
      <c r="E732" s="1247"/>
      <c r="F732" s="1247"/>
      <c r="G732" s="1247"/>
      <c r="H732" s="525" t="s">
        <v>1158</v>
      </c>
      <c r="I732" s="543">
        <v>112</v>
      </c>
      <c r="J732" s="526"/>
      <c r="K732" s="543">
        <v>112</v>
      </c>
      <c r="L732" s="528"/>
      <c r="M732" s="526"/>
      <c r="N732" s="528"/>
      <c r="O732" s="526"/>
      <c r="P732" s="529">
        <v>47140.13</v>
      </c>
    </row>
    <row r="733" spans="1:16" x14ac:dyDescent="0.25">
      <c r="A733" s="540"/>
      <c r="B733" s="524" t="s">
        <v>2487</v>
      </c>
      <c r="C733" s="1247" t="s">
        <v>2488</v>
      </c>
      <c r="D733" s="1247"/>
      <c r="E733" s="1247"/>
      <c r="F733" s="1247"/>
      <c r="G733" s="1247"/>
      <c r="H733" s="525" t="s">
        <v>1158</v>
      </c>
      <c r="I733" s="543">
        <v>65</v>
      </c>
      <c r="J733" s="526"/>
      <c r="K733" s="543">
        <v>65</v>
      </c>
      <c r="L733" s="528"/>
      <c r="M733" s="526"/>
      <c r="N733" s="528"/>
      <c r="O733" s="526"/>
      <c r="P733" s="529">
        <v>27358.11</v>
      </c>
    </row>
    <row r="734" spans="1:16" x14ac:dyDescent="0.25">
      <c r="A734" s="556"/>
      <c r="B734" s="557"/>
      <c r="C734" s="1248" t="s">
        <v>1161</v>
      </c>
      <c r="D734" s="1248"/>
      <c r="E734" s="1248"/>
      <c r="F734" s="1248"/>
      <c r="G734" s="1248"/>
      <c r="H734" s="516"/>
      <c r="I734" s="517"/>
      <c r="J734" s="517"/>
      <c r="K734" s="517"/>
      <c r="L734" s="520"/>
      <c r="M734" s="517"/>
      <c r="N734" s="554">
        <v>257223.2</v>
      </c>
      <c r="O734" s="517"/>
      <c r="P734" s="555">
        <v>117088</v>
      </c>
    </row>
    <row r="735" spans="1:16" x14ac:dyDescent="0.25">
      <c r="A735" s="558"/>
      <c r="B735" s="559"/>
      <c r="C735" s="559"/>
      <c r="D735" s="559"/>
      <c r="E735" s="559"/>
      <c r="F735" s="559"/>
      <c r="G735" s="559"/>
      <c r="H735" s="560"/>
      <c r="I735" s="561"/>
      <c r="J735" s="561"/>
      <c r="K735" s="561"/>
      <c r="L735" s="562"/>
      <c r="M735" s="561"/>
      <c r="N735" s="562"/>
      <c r="O735" s="561"/>
      <c r="P735" s="563"/>
    </row>
    <row r="736" spans="1:16" x14ac:dyDescent="0.25">
      <c r="A736" s="514" t="s">
        <v>1457</v>
      </c>
      <c r="B736" s="515" t="s">
        <v>2217</v>
      </c>
      <c r="C736" s="1249" t="s">
        <v>2218</v>
      </c>
      <c r="D736" s="1249"/>
      <c r="E736" s="1249"/>
      <c r="F736" s="1249"/>
      <c r="G736" s="1249"/>
      <c r="H736" s="516" t="s">
        <v>1164</v>
      </c>
      <c r="I736" s="517">
        <v>5.4623999999999999E-2</v>
      </c>
      <c r="J736" s="518">
        <v>1</v>
      </c>
      <c r="K736" s="614">
        <v>5.4623999999999999E-2</v>
      </c>
      <c r="L736" s="554">
        <v>12041.6</v>
      </c>
      <c r="M736" s="570">
        <v>1.35</v>
      </c>
      <c r="N736" s="564">
        <v>16256.16</v>
      </c>
      <c r="O736" s="517"/>
      <c r="P736" s="612">
        <v>887.98</v>
      </c>
    </row>
    <row r="737" spans="1:16" x14ac:dyDescent="0.25">
      <c r="A737" s="556"/>
      <c r="B737" s="557"/>
      <c r="C737" s="1248" t="s">
        <v>1161</v>
      </c>
      <c r="D737" s="1248"/>
      <c r="E737" s="1248"/>
      <c r="F737" s="1248"/>
      <c r="G737" s="1248"/>
      <c r="H737" s="516"/>
      <c r="I737" s="517"/>
      <c r="J737" s="517"/>
      <c r="K737" s="517"/>
      <c r="L737" s="520"/>
      <c r="M737" s="517"/>
      <c r="N737" s="520"/>
      <c r="O737" s="517"/>
      <c r="P737" s="612">
        <v>887.98</v>
      </c>
    </row>
    <row r="738" spans="1:16" x14ac:dyDescent="0.25">
      <c r="A738" s="558"/>
      <c r="B738" s="559"/>
      <c r="C738" s="559"/>
      <c r="D738" s="559"/>
      <c r="E738" s="559"/>
      <c r="F738" s="559"/>
      <c r="G738" s="559"/>
      <c r="H738" s="560"/>
      <c r="I738" s="561"/>
      <c r="J738" s="561"/>
      <c r="K738" s="561"/>
      <c r="L738" s="562"/>
      <c r="M738" s="561"/>
      <c r="N738" s="562"/>
      <c r="O738" s="561"/>
      <c r="P738" s="563"/>
    </row>
    <row r="739" spans="1:16" x14ac:dyDescent="0.25">
      <c r="A739" s="514" t="s">
        <v>1478</v>
      </c>
      <c r="B739" s="515" t="s">
        <v>2489</v>
      </c>
      <c r="C739" s="1249" t="s">
        <v>2490</v>
      </c>
      <c r="D739" s="1249"/>
      <c r="E739" s="1249"/>
      <c r="F739" s="1249"/>
      <c r="G739" s="1249"/>
      <c r="H739" s="516" t="s">
        <v>1212</v>
      </c>
      <c r="I739" s="517">
        <v>4.5519999999999996E-3</v>
      </c>
      <c r="J739" s="518">
        <v>1</v>
      </c>
      <c r="K739" s="614">
        <v>4.5519999999999996E-3</v>
      </c>
      <c r="L739" s="554">
        <v>23139.16</v>
      </c>
      <c r="M739" s="571">
        <v>1.5</v>
      </c>
      <c r="N739" s="564">
        <v>34708.74</v>
      </c>
      <c r="O739" s="517"/>
      <c r="P739" s="612">
        <v>157.99</v>
      </c>
    </row>
    <row r="740" spans="1:16" x14ac:dyDescent="0.25">
      <c r="A740" s="556"/>
      <c r="B740" s="557"/>
      <c r="C740" s="1248" t="s">
        <v>1161</v>
      </c>
      <c r="D740" s="1248"/>
      <c r="E740" s="1248"/>
      <c r="F740" s="1248"/>
      <c r="G740" s="1248"/>
      <c r="H740" s="516"/>
      <c r="I740" s="517"/>
      <c r="J740" s="517"/>
      <c r="K740" s="517"/>
      <c r="L740" s="520"/>
      <c r="M740" s="517"/>
      <c r="N740" s="520"/>
      <c r="O740" s="517"/>
      <c r="P740" s="612">
        <v>157.99</v>
      </c>
    </row>
    <row r="741" spans="1:16" x14ac:dyDescent="0.25">
      <c r="A741" s="558"/>
      <c r="B741" s="559"/>
      <c r="C741" s="559"/>
      <c r="D741" s="559"/>
      <c r="E741" s="559"/>
      <c r="F741" s="559"/>
      <c r="G741" s="559"/>
      <c r="H741" s="560"/>
      <c r="I741" s="561"/>
      <c r="J741" s="561"/>
      <c r="K741" s="561"/>
      <c r="L741" s="562"/>
      <c r="M741" s="561"/>
      <c r="N741" s="562"/>
      <c r="O741" s="561"/>
      <c r="P741" s="563"/>
    </row>
    <row r="742" spans="1:16" x14ac:dyDescent="0.25">
      <c r="A742" s="514" t="s">
        <v>1479</v>
      </c>
      <c r="B742" s="515" t="s">
        <v>2491</v>
      </c>
      <c r="C742" s="1249" t="s">
        <v>2492</v>
      </c>
      <c r="D742" s="1249"/>
      <c r="E742" s="1249"/>
      <c r="F742" s="1249"/>
      <c r="G742" s="1249"/>
      <c r="H742" s="516" t="s">
        <v>1554</v>
      </c>
      <c r="I742" s="517">
        <v>46.430399999999999</v>
      </c>
      <c r="J742" s="518">
        <v>1</v>
      </c>
      <c r="K742" s="568">
        <v>46.430399999999999</v>
      </c>
      <c r="L742" s="593">
        <v>752.12</v>
      </c>
      <c r="M742" s="570">
        <v>1.41</v>
      </c>
      <c r="N742" s="564">
        <v>1060.49</v>
      </c>
      <c r="O742" s="517"/>
      <c r="P742" s="555">
        <v>49238.97</v>
      </c>
    </row>
    <row r="743" spans="1:16" x14ac:dyDescent="0.25">
      <c r="A743" s="556"/>
      <c r="B743" s="557"/>
      <c r="C743" s="1248" t="s">
        <v>1161</v>
      </c>
      <c r="D743" s="1248"/>
      <c r="E743" s="1248"/>
      <c r="F743" s="1248"/>
      <c r="G743" s="1248"/>
      <c r="H743" s="516"/>
      <c r="I743" s="517"/>
      <c r="J743" s="517"/>
      <c r="K743" s="517"/>
      <c r="L743" s="520"/>
      <c r="M743" s="517"/>
      <c r="N743" s="520"/>
      <c r="O743" s="517"/>
      <c r="P743" s="555">
        <v>49238.97</v>
      </c>
    </row>
    <row r="744" spans="1:16" x14ac:dyDescent="0.25">
      <c r="A744" s="558"/>
      <c r="B744" s="559"/>
      <c r="C744" s="559"/>
      <c r="D744" s="559"/>
      <c r="E744" s="559"/>
      <c r="F744" s="559"/>
      <c r="G744" s="559"/>
      <c r="H744" s="560"/>
      <c r="I744" s="561"/>
      <c r="J744" s="561"/>
      <c r="K744" s="561"/>
      <c r="L744" s="562"/>
      <c r="M744" s="561"/>
      <c r="N744" s="562"/>
      <c r="O744" s="561"/>
      <c r="P744" s="563"/>
    </row>
    <row r="745" spans="1:16" x14ac:dyDescent="0.25">
      <c r="A745" s="514" t="s">
        <v>1520</v>
      </c>
      <c r="B745" s="515" t="s">
        <v>2493</v>
      </c>
      <c r="C745" s="1249" t="s">
        <v>2494</v>
      </c>
      <c r="D745" s="1249"/>
      <c r="E745" s="1249"/>
      <c r="F745" s="1249"/>
      <c r="G745" s="1249"/>
      <c r="H745" s="516" t="s">
        <v>1232</v>
      </c>
      <c r="I745" s="517">
        <v>0.45519999999999999</v>
      </c>
      <c r="J745" s="518">
        <v>1</v>
      </c>
      <c r="K745" s="568">
        <v>0.45519999999999999</v>
      </c>
      <c r="L745" s="520"/>
      <c r="M745" s="517"/>
      <c r="N745" s="521"/>
      <c r="O745" s="517"/>
      <c r="P745" s="522"/>
    </row>
    <row r="746" spans="1:16" x14ac:dyDescent="0.25">
      <c r="A746" s="523"/>
      <c r="B746" s="524" t="s">
        <v>23</v>
      </c>
      <c r="C746" s="1247" t="s">
        <v>1203</v>
      </c>
      <c r="D746" s="1247"/>
      <c r="E746" s="1247"/>
      <c r="F746" s="1247"/>
      <c r="G746" s="1247"/>
      <c r="H746" s="525" t="s">
        <v>1148</v>
      </c>
      <c r="I746" s="526"/>
      <c r="J746" s="526"/>
      <c r="K746" s="537">
        <v>16.205120000000001</v>
      </c>
      <c r="L746" s="528"/>
      <c r="M746" s="526"/>
      <c r="N746" s="528"/>
      <c r="O746" s="526"/>
      <c r="P746" s="529">
        <v>4367.7700000000004</v>
      </c>
    </row>
    <row r="747" spans="1:16" x14ac:dyDescent="0.25">
      <c r="A747" s="530"/>
      <c r="B747" s="524" t="s">
        <v>1956</v>
      </c>
      <c r="C747" s="1247" t="s">
        <v>1957</v>
      </c>
      <c r="D747" s="1247"/>
      <c r="E747" s="1247"/>
      <c r="F747" s="1247"/>
      <c r="G747" s="1247"/>
      <c r="H747" s="525" t="s">
        <v>1148</v>
      </c>
      <c r="I747" s="531">
        <v>35.6</v>
      </c>
      <c r="J747" s="526"/>
      <c r="K747" s="537">
        <v>16.205120000000001</v>
      </c>
      <c r="L747" s="532"/>
      <c r="M747" s="533"/>
      <c r="N747" s="534">
        <v>269.52999999999997</v>
      </c>
      <c r="O747" s="526"/>
      <c r="P747" s="529">
        <v>4367.7700000000004</v>
      </c>
    </row>
    <row r="748" spans="1:16" x14ac:dyDescent="0.25">
      <c r="A748" s="523"/>
      <c r="B748" s="524" t="s">
        <v>28</v>
      </c>
      <c r="C748" s="1247" t="s">
        <v>132</v>
      </c>
      <c r="D748" s="1247"/>
      <c r="E748" s="1247"/>
      <c r="F748" s="1247"/>
      <c r="G748" s="1247"/>
      <c r="H748" s="525"/>
      <c r="I748" s="526"/>
      <c r="J748" s="526"/>
      <c r="K748" s="526"/>
      <c r="L748" s="528"/>
      <c r="M748" s="526"/>
      <c r="N748" s="528"/>
      <c r="O748" s="526"/>
      <c r="P748" s="573">
        <v>68.47</v>
      </c>
    </row>
    <row r="749" spans="1:16" x14ac:dyDescent="0.25">
      <c r="A749" s="523"/>
      <c r="B749" s="524"/>
      <c r="C749" s="1247" t="s">
        <v>1147</v>
      </c>
      <c r="D749" s="1247"/>
      <c r="E749" s="1247"/>
      <c r="F749" s="1247"/>
      <c r="G749" s="1247"/>
      <c r="H749" s="525" t="s">
        <v>1148</v>
      </c>
      <c r="I749" s="526"/>
      <c r="J749" s="526"/>
      <c r="K749" s="574">
        <v>0.57810399999999995</v>
      </c>
      <c r="L749" s="528"/>
      <c r="M749" s="526"/>
      <c r="N749" s="528"/>
      <c r="O749" s="526"/>
      <c r="P749" s="573">
        <v>167.05</v>
      </c>
    </row>
    <row r="750" spans="1:16" x14ac:dyDescent="0.25">
      <c r="A750" s="530"/>
      <c r="B750" s="524" t="s">
        <v>2194</v>
      </c>
      <c r="C750" s="1247" t="s">
        <v>2195</v>
      </c>
      <c r="D750" s="1247"/>
      <c r="E750" s="1247"/>
      <c r="F750" s="1247"/>
      <c r="G750" s="1247"/>
      <c r="H750" s="525" t="s">
        <v>1151</v>
      </c>
      <c r="I750" s="536">
        <v>1.27</v>
      </c>
      <c r="J750" s="526"/>
      <c r="K750" s="574">
        <v>0.57810399999999995</v>
      </c>
      <c r="L750" s="538">
        <v>37.32</v>
      </c>
      <c r="M750" s="539">
        <v>1.37</v>
      </c>
      <c r="N750" s="534">
        <v>51.13</v>
      </c>
      <c r="O750" s="526"/>
      <c r="P750" s="529">
        <v>29.56</v>
      </c>
    </row>
    <row r="751" spans="1:16" x14ac:dyDescent="0.25">
      <c r="A751" s="540"/>
      <c r="B751" s="524" t="s">
        <v>2137</v>
      </c>
      <c r="C751" s="1247" t="s">
        <v>2138</v>
      </c>
      <c r="D751" s="1247"/>
      <c r="E751" s="1247"/>
      <c r="F751" s="1247"/>
      <c r="G751" s="1247"/>
      <c r="H751" s="525" t="s">
        <v>1148</v>
      </c>
      <c r="I751" s="536">
        <v>1.27</v>
      </c>
      <c r="J751" s="526"/>
      <c r="K751" s="574">
        <v>0.57810399999999995</v>
      </c>
      <c r="L751" s="528"/>
      <c r="M751" s="526"/>
      <c r="N751" s="541">
        <v>288.95999999999998</v>
      </c>
      <c r="O751" s="526"/>
      <c r="P751" s="573">
        <v>167.05</v>
      </c>
    </row>
    <row r="752" spans="1:16" x14ac:dyDescent="0.25">
      <c r="A752" s="530"/>
      <c r="B752" s="524" t="s">
        <v>1993</v>
      </c>
      <c r="C752" s="1247" t="s">
        <v>1994</v>
      </c>
      <c r="D752" s="1247"/>
      <c r="E752" s="1247"/>
      <c r="F752" s="1247"/>
      <c r="G752" s="1247"/>
      <c r="H752" s="525" t="s">
        <v>1151</v>
      </c>
      <c r="I752" s="536">
        <v>7.82</v>
      </c>
      <c r="J752" s="526"/>
      <c r="K752" s="574">
        <v>3.5596640000000002</v>
      </c>
      <c r="L752" s="538">
        <v>8.5399999999999991</v>
      </c>
      <c r="M752" s="539">
        <v>1.28</v>
      </c>
      <c r="N752" s="534">
        <v>10.93</v>
      </c>
      <c r="O752" s="526"/>
      <c r="P752" s="529">
        <v>38.909999999999997</v>
      </c>
    </row>
    <row r="753" spans="1:16" x14ac:dyDescent="0.25">
      <c r="A753" s="523"/>
      <c r="B753" s="524" t="s">
        <v>36</v>
      </c>
      <c r="C753" s="1247" t="s">
        <v>134</v>
      </c>
      <c r="D753" s="1247"/>
      <c r="E753" s="1247"/>
      <c r="F753" s="1247"/>
      <c r="G753" s="1247"/>
      <c r="H753" s="525"/>
      <c r="I753" s="526"/>
      <c r="J753" s="526"/>
      <c r="K753" s="526"/>
      <c r="L753" s="528"/>
      <c r="M753" s="526"/>
      <c r="N753" s="528"/>
      <c r="O753" s="526"/>
      <c r="P753" s="573">
        <v>15.93</v>
      </c>
    </row>
    <row r="754" spans="1:16" x14ac:dyDescent="0.25">
      <c r="A754" s="530"/>
      <c r="B754" s="524" t="s">
        <v>1210</v>
      </c>
      <c r="C754" s="1247" t="s">
        <v>1211</v>
      </c>
      <c r="D754" s="1247"/>
      <c r="E754" s="1247"/>
      <c r="F754" s="1247"/>
      <c r="G754" s="1247"/>
      <c r="H754" s="525" t="s">
        <v>1212</v>
      </c>
      <c r="I754" s="531">
        <v>3.5</v>
      </c>
      <c r="J754" s="526"/>
      <c r="K754" s="535">
        <v>1.5931999999999999</v>
      </c>
      <c r="L754" s="538">
        <v>35.71</v>
      </c>
      <c r="M754" s="539">
        <v>0.28000000000000003</v>
      </c>
      <c r="N754" s="534">
        <v>10</v>
      </c>
      <c r="O754" s="526"/>
      <c r="P754" s="529">
        <v>15.93</v>
      </c>
    </row>
    <row r="755" spans="1:16" x14ac:dyDescent="0.25">
      <c r="A755" s="544" t="s">
        <v>1239</v>
      </c>
      <c r="B755" s="545" t="s">
        <v>2495</v>
      </c>
      <c r="C755" s="1250" t="s">
        <v>2496</v>
      </c>
      <c r="D755" s="1250"/>
      <c r="E755" s="1250"/>
      <c r="F755" s="1250"/>
      <c r="G755" s="1250"/>
      <c r="H755" s="546" t="s">
        <v>1212</v>
      </c>
      <c r="I755" s="589">
        <v>2.04</v>
      </c>
      <c r="J755" s="548"/>
      <c r="K755" s="592">
        <v>0.92860799999999999</v>
      </c>
      <c r="L755" s="550"/>
      <c r="M755" s="548"/>
      <c r="N755" s="550"/>
      <c r="O755" s="548"/>
      <c r="P755" s="551"/>
    </row>
    <row r="756" spans="1:16" x14ac:dyDescent="0.25">
      <c r="A756" s="552"/>
      <c r="B756" s="553"/>
      <c r="C756" s="1248" t="s">
        <v>1154</v>
      </c>
      <c r="D756" s="1248"/>
      <c r="E756" s="1248"/>
      <c r="F756" s="1248"/>
      <c r="G756" s="1248"/>
      <c r="H756" s="516"/>
      <c r="I756" s="517"/>
      <c r="J756" s="517"/>
      <c r="K756" s="517"/>
      <c r="L756" s="520"/>
      <c r="M756" s="517"/>
      <c r="N756" s="554"/>
      <c r="O756" s="517"/>
      <c r="P756" s="555">
        <v>4619.22</v>
      </c>
    </row>
    <row r="757" spans="1:16" x14ac:dyDescent="0.25">
      <c r="A757" s="540"/>
      <c r="B757" s="524"/>
      <c r="C757" s="1247" t="s">
        <v>1155</v>
      </c>
      <c r="D757" s="1247"/>
      <c r="E757" s="1247"/>
      <c r="F757" s="1247"/>
      <c r="G757" s="1247"/>
      <c r="H757" s="525"/>
      <c r="I757" s="526"/>
      <c r="J757" s="526"/>
      <c r="K757" s="526"/>
      <c r="L757" s="528"/>
      <c r="M757" s="526"/>
      <c r="N757" s="528"/>
      <c r="O757" s="526"/>
      <c r="P757" s="529">
        <v>4534.82</v>
      </c>
    </row>
    <row r="758" spans="1:16" x14ac:dyDescent="0.25">
      <c r="A758" s="540"/>
      <c r="B758" s="524" t="s">
        <v>2485</v>
      </c>
      <c r="C758" s="1247" t="s">
        <v>2486</v>
      </c>
      <c r="D758" s="1247"/>
      <c r="E758" s="1247"/>
      <c r="F758" s="1247"/>
      <c r="G758" s="1247"/>
      <c r="H758" s="525" t="s">
        <v>1158</v>
      </c>
      <c r="I758" s="543">
        <v>112</v>
      </c>
      <c r="J758" s="526"/>
      <c r="K758" s="543">
        <v>112</v>
      </c>
      <c r="L758" s="528"/>
      <c r="M758" s="526"/>
      <c r="N758" s="528"/>
      <c r="O758" s="526"/>
      <c r="P758" s="529">
        <v>5079</v>
      </c>
    </row>
    <row r="759" spans="1:16" x14ac:dyDescent="0.25">
      <c r="A759" s="540"/>
      <c r="B759" s="524" t="s">
        <v>2487</v>
      </c>
      <c r="C759" s="1247" t="s">
        <v>2488</v>
      </c>
      <c r="D759" s="1247"/>
      <c r="E759" s="1247"/>
      <c r="F759" s="1247"/>
      <c r="G759" s="1247"/>
      <c r="H759" s="525" t="s">
        <v>1158</v>
      </c>
      <c r="I759" s="543">
        <v>65</v>
      </c>
      <c r="J759" s="526"/>
      <c r="K759" s="543">
        <v>65</v>
      </c>
      <c r="L759" s="528"/>
      <c r="M759" s="526"/>
      <c r="N759" s="528"/>
      <c r="O759" s="526"/>
      <c r="P759" s="529">
        <v>2947.63</v>
      </c>
    </row>
    <row r="760" spans="1:16" x14ac:dyDescent="0.25">
      <c r="A760" s="556"/>
      <c r="B760" s="557"/>
      <c r="C760" s="1248" t="s">
        <v>1161</v>
      </c>
      <c r="D760" s="1248"/>
      <c r="E760" s="1248"/>
      <c r="F760" s="1248"/>
      <c r="G760" s="1248"/>
      <c r="H760" s="516"/>
      <c r="I760" s="517"/>
      <c r="J760" s="517"/>
      <c r="K760" s="517"/>
      <c r="L760" s="520"/>
      <c r="M760" s="517"/>
      <c r="N760" s="554">
        <v>27780.87</v>
      </c>
      <c r="O760" s="517"/>
      <c r="P760" s="555">
        <v>12645.85</v>
      </c>
    </row>
    <row r="761" spans="1:16" x14ac:dyDescent="0.25">
      <c r="A761" s="558"/>
      <c r="B761" s="559"/>
      <c r="C761" s="559"/>
      <c r="D761" s="559"/>
      <c r="E761" s="559"/>
      <c r="F761" s="559"/>
      <c r="G761" s="559"/>
      <c r="H761" s="560"/>
      <c r="I761" s="561"/>
      <c r="J761" s="561"/>
      <c r="K761" s="561"/>
      <c r="L761" s="562"/>
      <c r="M761" s="561"/>
      <c r="N761" s="562"/>
      <c r="O761" s="561"/>
      <c r="P761" s="563"/>
    </row>
    <row r="762" spans="1:16" x14ac:dyDescent="0.25">
      <c r="A762" s="514" t="s">
        <v>1525</v>
      </c>
      <c r="B762" s="515" t="s">
        <v>2497</v>
      </c>
      <c r="C762" s="1249" t="s">
        <v>2498</v>
      </c>
      <c r="D762" s="1249"/>
      <c r="E762" s="1249"/>
      <c r="F762" s="1249"/>
      <c r="G762" s="1249"/>
      <c r="H762" s="516" t="s">
        <v>1212</v>
      </c>
      <c r="I762" s="517">
        <v>0.92860799999999999</v>
      </c>
      <c r="J762" s="518">
        <v>1</v>
      </c>
      <c r="K762" s="614">
        <v>0.92860799999999999</v>
      </c>
      <c r="L762" s="554">
        <v>3787.12</v>
      </c>
      <c r="M762" s="570">
        <v>1.45</v>
      </c>
      <c r="N762" s="564">
        <v>5491.32</v>
      </c>
      <c r="O762" s="517"/>
      <c r="P762" s="555">
        <v>5099.28</v>
      </c>
    </row>
    <row r="763" spans="1:16" x14ac:dyDescent="0.25">
      <c r="A763" s="556"/>
      <c r="B763" s="557"/>
      <c r="C763" s="1248" t="s">
        <v>1161</v>
      </c>
      <c r="D763" s="1248"/>
      <c r="E763" s="1248"/>
      <c r="F763" s="1248"/>
      <c r="G763" s="1248"/>
      <c r="H763" s="516"/>
      <c r="I763" s="517"/>
      <c r="J763" s="517"/>
      <c r="K763" s="517"/>
      <c r="L763" s="520"/>
      <c r="M763" s="517"/>
      <c r="N763" s="520"/>
      <c r="O763" s="517"/>
      <c r="P763" s="555">
        <v>5099.28</v>
      </c>
    </row>
    <row r="764" spans="1:16" x14ac:dyDescent="0.25">
      <c r="A764" s="558"/>
      <c r="B764" s="559"/>
      <c r="C764" s="559"/>
      <c r="D764" s="559"/>
      <c r="E764" s="559"/>
      <c r="F764" s="559"/>
      <c r="G764" s="559"/>
      <c r="H764" s="560"/>
      <c r="I764" s="561"/>
      <c r="J764" s="561"/>
      <c r="K764" s="561"/>
      <c r="L764" s="562"/>
      <c r="M764" s="561"/>
      <c r="N764" s="562"/>
      <c r="O764" s="561"/>
      <c r="P764" s="563"/>
    </row>
    <row r="765" spans="1:16" x14ac:dyDescent="0.25">
      <c r="A765" s="514" t="s">
        <v>1526</v>
      </c>
      <c r="B765" s="515" t="s">
        <v>2499</v>
      </c>
      <c r="C765" s="1249" t="s">
        <v>2500</v>
      </c>
      <c r="D765" s="1249"/>
      <c r="E765" s="1249"/>
      <c r="F765" s="1249"/>
      <c r="G765" s="1249"/>
      <c r="H765" s="516" t="s">
        <v>1232</v>
      </c>
      <c r="I765" s="517">
        <v>0.45975199999999999</v>
      </c>
      <c r="J765" s="571">
        <v>7.6</v>
      </c>
      <c r="K765" s="613">
        <v>3.4941152</v>
      </c>
      <c r="L765" s="520"/>
      <c r="M765" s="517"/>
      <c r="N765" s="521"/>
      <c r="O765" s="517"/>
      <c r="P765" s="522"/>
    </row>
    <row r="766" spans="1:16" x14ac:dyDescent="0.25">
      <c r="A766" s="523"/>
      <c r="B766" s="524" t="s">
        <v>23</v>
      </c>
      <c r="C766" s="1247" t="s">
        <v>1203</v>
      </c>
      <c r="D766" s="1247"/>
      <c r="E766" s="1247"/>
      <c r="F766" s="1247"/>
      <c r="G766" s="1247"/>
      <c r="H766" s="525" t="s">
        <v>1148</v>
      </c>
      <c r="I766" s="526"/>
      <c r="J766" s="526"/>
      <c r="K766" s="569">
        <v>1.5374106999999999</v>
      </c>
      <c r="L766" s="528"/>
      <c r="M766" s="526"/>
      <c r="N766" s="528"/>
      <c r="O766" s="526"/>
      <c r="P766" s="573">
        <v>414.38</v>
      </c>
    </row>
    <row r="767" spans="1:16" x14ac:dyDescent="0.25">
      <c r="A767" s="530"/>
      <c r="B767" s="524" t="s">
        <v>1956</v>
      </c>
      <c r="C767" s="1247" t="s">
        <v>1957</v>
      </c>
      <c r="D767" s="1247"/>
      <c r="E767" s="1247"/>
      <c r="F767" s="1247"/>
      <c r="G767" s="1247"/>
      <c r="H767" s="525" t="s">
        <v>1148</v>
      </c>
      <c r="I767" s="536">
        <v>0.44</v>
      </c>
      <c r="J767" s="526"/>
      <c r="K767" s="569">
        <v>1.5374106999999999</v>
      </c>
      <c r="L767" s="532"/>
      <c r="M767" s="533"/>
      <c r="N767" s="534">
        <v>269.52999999999997</v>
      </c>
      <c r="O767" s="526"/>
      <c r="P767" s="529">
        <v>414.38</v>
      </c>
    </row>
    <row r="768" spans="1:16" x14ac:dyDescent="0.25">
      <c r="A768" s="523"/>
      <c r="B768" s="524" t="s">
        <v>28</v>
      </c>
      <c r="C768" s="1247" t="s">
        <v>132</v>
      </c>
      <c r="D768" s="1247"/>
      <c r="E768" s="1247"/>
      <c r="F768" s="1247"/>
      <c r="G768" s="1247"/>
      <c r="H768" s="525"/>
      <c r="I768" s="526"/>
      <c r="J768" s="526"/>
      <c r="K768" s="526"/>
      <c r="L768" s="528"/>
      <c r="M768" s="526"/>
      <c r="N768" s="528"/>
      <c r="O768" s="526"/>
      <c r="P768" s="573">
        <v>113.9</v>
      </c>
    </row>
    <row r="769" spans="1:16" x14ac:dyDescent="0.25">
      <c r="A769" s="523"/>
      <c r="B769" s="524"/>
      <c r="C769" s="1247" t="s">
        <v>1147</v>
      </c>
      <c r="D769" s="1247"/>
      <c r="E769" s="1247"/>
      <c r="F769" s="1247"/>
      <c r="G769" s="1247"/>
      <c r="H769" s="525" t="s">
        <v>1148</v>
      </c>
      <c r="I769" s="526"/>
      <c r="J769" s="526"/>
      <c r="K769" s="569">
        <v>0.73376419999999998</v>
      </c>
      <c r="L769" s="528"/>
      <c r="M769" s="526"/>
      <c r="N769" s="528"/>
      <c r="O769" s="526"/>
      <c r="P769" s="573">
        <v>212.03</v>
      </c>
    </row>
    <row r="770" spans="1:16" x14ac:dyDescent="0.25">
      <c r="A770" s="530"/>
      <c r="B770" s="524" t="s">
        <v>2194</v>
      </c>
      <c r="C770" s="1247" t="s">
        <v>2195</v>
      </c>
      <c r="D770" s="1247"/>
      <c r="E770" s="1247"/>
      <c r="F770" s="1247"/>
      <c r="G770" s="1247"/>
      <c r="H770" s="525" t="s">
        <v>1151</v>
      </c>
      <c r="I770" s="536">
        <v>0.21</v>
      </c>
      <c r="J770" s="526"/>
      <c r="K770" s="569">
        <v>0.73376419999999998</v>
      </c>
      <c r="L770" s="538">
        <v>37.32</v>
      </c>
      <c r="M770" s="539">
        <v>1.37</v>
      </c>
      <c r="N770" s="534">
        <v>51.13</v>
      </c>
      <c r="O770" s="526"/>
      <c r="P770" s="529">
        <v>37.520000000000003</v>
      </c>
    </row>
    <row r="771" spans="1:16" x14ac:dyDescent="0.25">
      <c r="A771" s="540"/>
      <c r="B771" s="524" t="s">
        <v>2137</v>
      </c>
      <c r="C771" s="1247" t="s">
        <v>2138</v>
      </c>
      <c r="D771" s="1247"/>
      <c r="E771" s="1247"/>
      <c r="F771" s="1247"/>
      <c r="G771" s="1247"/>
      <c r="H771" s="525" t="s">
        <v>1148</v>
      </c>
      <c r="I771" s="536">
        <v>0.21</v>
      </c>
      <c r="J771" s="526"/>
      <c r="K771" s="569">
        <v>0.73376419999999998</v>
      </c>
      <c r="L771" s="528"/>
      <c r="M771" s="526"/>
      <c r="N771" s="541">
        <v>288.95999999999998</v>
      </c>
      <c r="O771" s="526"/>
      <c r="P771" s="573">
        <v>212.03</v>
      </c>
    </row>
    <row r="772" spans="1:16" x14ac:dyDescent="0.25">
      <c r="A772" s="530"/>
      <c r="B772" s="524" t="s">
        <v>1993</v>
      </c>
      <c r="C772" s="1247" t="s">
        <v>1994</v>
      </c>
      <c r="D772" s="1247"/>
      <c r="E772" s="1247"/>
      <c r="F772" s="1247"/>
      <c r="G772" s="1247"/>
      <c r="H772" s="525" t="s">
        <v>1151</v>
      </c>
      <c r="I772" s="543">
        <v>2</v>
      </c>
      <c r="J772" s="526"/>
      <c r="K772" s="569">
        <v>6.9882304</v>
      </c>
      <c r="L772" s="538">
        <v>8.5399999999999991</v>
      </c>
      <c r="M772" s="539">
        <v>1.28</v>
      </c>
      <c r="N772" s="534">
        <v>10.93</v>
      </c>
      <c r="O772" s="526"/>
      <c r="P772" s="529">
        <v>76.38</v>
      </c>
    </row>
    <row r="773" spans="1:16" x14ac:dyDescent="0.25">
      <c r="A773" s="544" t="s">
        <v>1239</v>
      </c>
      <c r="B773" s="545" t="s">
        <v>2495</v>
      </c>
      <c r="C773" s="1250" t="s">
        <v>2496</v>
      </c>
      <c r="D773" s="1250"/>
      <c r="E773" s="1250"/>
      <c r="F773" s="1250"/>
      <c r="G773" s="1250"/>
      <c r="H773" s="546" t="s">
        <v>1212</v>
      </c>
      <c r="I773" s="589">
        <v>0.51</v>
      </c>
      <c r="J773" s="548"/>
      <c r="K773" s="615">
        <v>1.7819988</v>
      </c>
      <c r="L773" s="550"/>
      <c r="M773" s="548"/>
      <c r="N773" s="550"/>
      <c r="O773" s="548"/>
      <c r="P773" s="551"/>
    </row>
    <row r="774" spans="1:16" x14ac:dyDescent="0.25">
      <c r="A774" s="552"/>
      <c r="B774" s="553"/>
      <c r="C774" s="1248" t="s">
        <v>1154</v>
      </c>
      <c r="D774" s="1248"/>
      <c r="E774" s="1248"/>
      <c r="F774" s="1248"/>
      <c r="G774" s="1248"/>
      <c r="H774" s="516"/>
      <c r="I774" s="517"/>
      <c r="J774" s="517"/>
      <c r="K774" s="517"/>
      <c r="L774" s="520"/>
      <c r="M774" s="517"/>
      <c r="N774" s="554"/>
      <c r="O774" s="517"/>
      <c r="P774" s="555">
        <v>740.31</v>
      </c>
    </row>
    <row r="775" spans="1:16" x14ac:dyDescent="0.25">
      <c r="A775" s="540"/>
      <c r="B775" s="524"/>
      <c r="C775" s="1247" t="s">
        <v>1155</v>
      </c>
      <c r="D775" s="1247"/>
      <c r="E775" s="1247"/>
      <c r="F775" s="1247"/>
      <c r="G775" s="1247"/>
      <c r="H775" s="525"/>
      <c r="I775" s="526"/>
      <c r="J775" s="526"/>
      <c r="K775" s="526"/>
      <c r="L775" s="528"/>
      <c r="M775" s="526"/>
      <c r="N775" s="528"/>
      <c r="O775" s="526"/>
      <c r="P775" s="573">
        <v>626.41</v>
      </c>
    </row>
    <row r="776" spans="1:16" x14ac:dyDescent="0.25">
      <c r="A776" s="540"/>
      <c r="B776" s="524" t="s">
        <v>2485</v>
      </c>
      <c r="C776" s="1247" t="s">
        <v>2486</v>
      </c>
      <c r="D776" s="1247"/>
      <c r="E776" s="1247"/>
      <c r="F776" s="1247"/>
      <c r="G776" s="1247"/>
      <c r="H776" s="525" t="s">
        <v>1158</v>
      </c>
      <c r="I776" s="543">
        <v>112</v>
      </c>
      <c r="J776" s="526"/>
      <c r="K776" s="543">
        <v>112</v>
      </c>
      <c r="L776" s="528"/>
      <c r="M776" s="526"/>
      <c r="N776" s="528"/>
      <c r="O776" s="526"/>
      <c r="P776" s="573">
        <v>701.58</v>
      </c>
    </row>
    <row r="777" spans="1:16" x14ac:dyDescent="0.25">
      <c r="A777" s="540"/>
      <c r="B777" s="524" t="s">
        <v>2487</v>
      </c>
      <c r="C777" s="1247" t="s">
        <v>2488</v>
      </c>
      <c r="D777" s="1247"/>
      <c r="E777" s="1247"/>
      <c r="F777" s="1247"/>
      <c r="G777" s="1247"/>
      <c r="H777" s="525" t="s">
        <v>1158</v>
      </c>
      <c r="I777" s="543">
        <v>65</v>
      </c>
      <c r="J777" s="526"/>
      <c r="K777" s="543">
        <v>65</v>
      </c>
      <c r="L777" s="528"/>
      <c r="M777" s="526"/>
      <c r="N777" s="528"/>
      <c r="O777" s="526"/>
      <c r="P777" s="573">
        <v>407.17</v>
      </c>
    </row>
    <row r="778" spans="1:16" x14ac:dyDescent="0.25">
      <c r="A778" s="556"/>
      <c r="B778" s="557"/>
      <c r="C778" s="1248" t="s">
        <v>1161</v>
      </c>
      <c r="D778" s="1248"/>
      <c r="E778" s="1248"/>
      <c r="F778" s="1248"/>
      <c r="G778" s="1248"/>
      <c r="H778" s="516"/>
      <c r="I778" s="517"/>
      <c r="J778" s="517"/>
      <c r="K778" s="517"/>
      <c r="L778" s="520"/>
      <c r="M778" s="517"/>
      <c r="N778" s="593">
        <v>529.19000000000005</v>
      </c>
      <c r="O778" s="517"/>
      <c r="P778" s="555">
        <v>1849.06</v>
      </c>
    </row>
    <row r="779" spans="1:16" x14ac:dyDescent="0.25">
      <c r="A779" s="558"/>
      <c r="B779" s="559"/>
      <c r="C779" s="559"/>
      <c r="D779" s="559"/>
      <c r="E779" s="559"/>
      <c r="F779" s="559"/>
      <c r="G779" s="559"/>
      <c r="H779" s="560"/>
      <c r="I779" s="561"/>
      <c r="J779" s="561"/>
      <c r="K779" s="561"/>
      <c r="L779" s="562"/>
      <c r="M779" s="561"/>
      <c r="N779" s="562"/>
      <c r="O779" s="561"/>
      <c r="P779" s="563"/>
    </row>
    <row r="780" spans="1:16" x14ac:dyDescent="0.25">
      <c r="A780" s="514" t="s">
        <v>1530</v>
      </c>
      <c r="B780" s="515" t="s">
        <v>2497</v>
      </c>
      <c r="C780" s="1249" t="s">
        <v>2498</v>
      </c>
      <c r="D780" s="1249"/>
      <c r="E780" s="1249"/>
      <c r="F780" s="1249"/>
      <c r="G780" s="1249"/>
      <c r="H780" s="516" t="s">
        <v>1212</v>
      </c>
      <c r="I780" s="517">
        <v>1.7643549999999999</v>
      </c>
      <c r="J780" s="518">
        <v>1</v>
      </c>
      <c r="K780" s="614">
        <v>1.7643549999999999</v>
      </c>
      <c r="L780" s="554">
        <v>3787.12</v>
      </c>
      <c r="M780" s="570">
        <v>1.45</v>
      </c>
      <c r="N780" s="564">
        <v>5491.32</v>
      </c>
      <c r="O780" s="517"/>
      <c r="P780" s="555">
        <v>9688.64</v>
      </c>
    </row>
    <row r="781" spans="1:16" x14ac:dyDescent="0.25">
      <c r="A781" s="556"/>
      <c r="B781" s="557"/>
      <c r="C781" s="1248" t="s">
        <v>1161</v>
      </c>
      <c r="D781" s="1248"/>
      <c r="E781" s="1248"/>
      <c r="F781" s="1248"/>
      <c r="G781" s="1248"/>
      <c r="H781" s="516"/>
      <c r="I781" s="517"/>
      <c r="J781" s="517"/>
      <c r="K781" s="517"/>
      <c r="L781" s="520"/>
      <c r="M781" s="517"/>
      <c r="N781" s="520"/>
      <c r="O781" s="517"/>
      <c r="P781" s="555">
        <v>9688.64</v>
      </c>
    </row>
    <row r="782" spans="1:16" x14ac:dyDescent="0.25">
      <c r="A782" s="558"/>
      <c r="B782" s="559"/>
      <c r="C782" s="559"/>
      <c r="D782" s="559"/>
      <c r="E782" s="559"/>
      <c r="F782" s="559"/>
      <c r="G782" s="559"/>
      <c r="H782" s="560"/>
      <c r="I782" s="561"/>
      <c r="J782" s="561"/>
      <c r="K782" s="561"/>
      <c r="L782" s="562"/>
      <c r="M782" s="561"/>
      <c r="N782" s="562"/>
      <c r="O782" s="561"/>
      <c r="P782" s="563"/>
    </row>
    <row r="783" spans="1:16" x14ac:dyDescent="0.25">
      <c r="A783" s="514" t="s">
        <v>1531</v>
      </c>
      <c r="B783" s="515" t="s">
        <v>2501</v>
      </c>
      <c r="C783" s="1249" t="s">
        <v>2502</v>
      </c>
      <c r="D783" s="1249"/>
      <c r="E783" s="1249"/>
      <c r="F783" s="1249"/>
      <c r="G783" s="1249"/>
      <c r="H783" s="516" t="s">
        <v>1232</v>
      </c>
      <c r="I783" s="517">
        <v>0.45519999999999999</v>
      </c>
      <c r="J783" s="518">
        <v>1</v>
      </c>
      <c r="K783" s="568">
        <v>0.45519999999999999</v>
      </c>
      <c r="L783" s="520"/>
      <c r="M783" s="517"/>
      <c r="N783" s="521"/>
      <c r="O783" s="517"/>
      <c r="P783" s="522"/>
    </row>
    <row r="784" spans="1:16" x14ac:dyDescent="0.25">
      <c r="A784" s="523"/>
      <c r="B784" s="524" t="s">
        <v>23</v>
      </c>
      <c r="C784" s="1247" t="s">
        <v>1203</v>
      </c>
      <c r="D784" s="1247"/>
      <c r="E784" s="1247"/>
      <c r="F784" s="1247"/>
      <c r="G784" s="1247"/>
      <c r="H784" s="525" t="s">
        <v>1148</v>
      </c>
      <c r="I784" s="526"/>
      <c r="J784" s="526"/>
      <c r="K784" s="574">
        <v>2.7403040000000001</v>
      </c>
      <c r="L784" s="528"/>
      <c r="M784" s="526"/>
      <c r="N784" s="528"/>
      <c r="O784" s="526"/>
      <c r="P784" s="573">
        <v>818.27</v>
      </c>
    </row>
    <row r="785" spans="1:16" x14ac:dyDescent="0.25">
      <c r="A785" s="530"/>
      <c r="B785" s="524" t="s">
        <v>2231</v>
      </c>
      <c r="C785" s="1247" t="s">
        <v>2232</v>
      </c>
      <c r="D785" s="1247"/>
      <c r="E785" s="1247"/>
      <c r="F785" s="1247"/>
      <c r="G785" s="1247"/>
      <c r="H785" s="525" t="s">
        <v>1148</v>
      </c>
      <c r="I785" s="536">
        <v>0.01</v>
      </c>
      <c r="J785" s="526"/>
      <c r="K785" s="574">
        <v>4.5519999999999996E-3</v>
      </c>
      <c r="L785" s="532"/>
      <c r="M785" s="533"/>
      <c r="N785" s="534">
        <v>242.82</v>
      </c>
      <c r="O785" s="526"/>
      <c r="P785" s="529">
        <v>1.1100000000000001</v>
      </c>
    </row>
    <row r="786" spans="1:16" x14ac:dyDescent="0.25">
      <c r="A786" s="530"/>
      <c r="B786" s="524" t="s">
        <v>2233</v>
      </c>
      <c r="C786" s="1247" t="s">
        <v>2234</v>
      </c>
      <c r="D786" s="1247"/>
      <c r="E786" s="1247"/>
      <c r="F786" s="1247"/>
      <c r="G786" s="1247"/>
      <c r="H786" s="525" t="s">
        <v>1148</v>
      </c>
      <c r="I786" s="536">
        <v>0.23</v>
      </c>
      <c r="J786" s="526"/>
      <c r="K786" s="574">
        <v>0.104696</v>
      </c>
      <c r="L786" s="532"/>
      <c r="M786" s="533"/>
      <c r="N786" s="534">
        <v>264.67</v>
      </c>
      <c r="O786" s="526"/>
      <c r="P786" s="529">
        <v>27.71</v>
      </c>
    </row>
    <row r="787" spans="1:16" x14ac:dyDescent="0.25">
      <c r="A787" s="530"/>
      <c r="B787" s="524" t="s">
        <v>2235</v>
      </c>
      <c r="C787" s="1247" t="s">
        <v>2236</v>
      </c>
      <c r="D787" s="1247"/>
      <c r="E787" s="1247"/>
      <c r="F787" s="1247"/>
      <c r="G787" s="1247"/>
      <c r="H787" s="525" t="s">
        <v>1148</v>
      </c>
      <c r="I787" s="536">
        <v>4.0199999999999996</v>
      </c>
      <c r="J787" s="526"/>
      <c r="K787" s="574">
        <v>1.829904</v>
      </c>
      <c r="L787" s="532"/>
      <c r="M787" s="533"/>
      <c r="N787" s="534">
        <v>288.95999999999998</v>
      </c>
      <c r="O787" s="526"/>
      <c r="P787" s="529">
        <v>528.77</v>
      </c>
    </row>
    <row r="788" spans="1:16" x14ac:dyDescent="0.25">
      <c r="A788" s="530"/>
      <c r="B788" s="524" t="s">
        <v>2237</v>
      </c>
      <c r="C788" s="1247" t="s">
        <v>2238</v>
      </c>
      <c r="D788" s="1247"/>
      <c r="E788" s="1247"/>
      <c r="F788" s="1247"/>
      <c r="G788" s="1247"/>
      <c r="H788" s="525" t="s">
        <v>1148</v>
      </c>
      <c r="I788" s="536">
        <v>1.76</v>
      </c>
      <c r="J788" s="526"/>
      <c r="K788" s="574">
        <v>0.80115199999999998</v>
      </c>
      <c r="L788" s="532"/>
      <c r="M788" s="533"/>
      <c r="N788" s="534">
        <v>325.38</v>
      </c>
      <c r="O788" s="526"/>
      <c r="P788" s="529">
        <v>260.68</v>
      </c>
    </row>
    <row r="789" spans="1:16" x14ac:dyDescent="0.25">
      <c r="A789" s="523"/>
      <c r="B789" s="524" t="s">
        <v>28</v>
      </c>
      <c r="C789" s="1247" t="s">
        <v>132</v>
      </c>
      <c r="D789" s="1247"/>
      <c r="E789" s="1247"/>
      <c r="F789" s="1247"/>
      <c r="G789" s="1247"/>
      <c r="H789" s="525"/>
      <c r="I789" s="526"/>
      <c r="J789" s="526"/>
      <c r="K789" s="526"/>
      <c r="L789" s="528"/>
      <c r="M789" s="526"/>
      <c r="N789" s="528"/>
      <c r="O789" s="526"/>
      <c r="P789" s="573">
        <v>46.78</v>
      </c>
    </row>
    <row r="790" spans="1:16" x14ac:dyDescent="0.25">
      <c r="A790" s="523"/>
      <c r="B790" s="524"/>
      <c r="C790" s="1247" t="s">
        <v>1147</v>
      </c>
      <c r="D790" s="1247"/>
      <c r="E790" s="1247"/>
      <c r="F790" s="1247"/>
      <c r="G790" s="1247"/>
      <c r="H790" s="525" t="s">
        <v>1148</v>
      </c>
      <c r="I790" s="526"/>
      <c r="J790" s="526"/>
      <c r="K790" s="574">
        <v>5.4623999999999999E-2</v>
      </c>
      <c r="L790" s="528"/>
      <c r="M790" s="526"/>
      <c r="N790" s="528"/>
      <c r="O790" s="526"/>
      <c r="P790" s="573">
        <v>19.82</v>
      </c>
    </row>
    <row r="791" spans="1:16" x14ac:dyDescent="0.25">
      <c r="A791" s="530"/>
      <c r="B791" s="524" t="s">
        <v>1443</v>
      </c>
      <c r="C791" s="1247" t="s">
        <v>1444</v>
      </c>
      <c r="D791" s="1247"/>
      <c r="E791" s="1247"/>
      <c r="F791" s="1247"/>
      <c r="G791" s="1247"/>
      <c r="H791" s="525" t="s">
        <v>1151</v>
      </c>
      <c r="I791" s="536">
        <v>0.05</v>
      </c>
      <c r="J791" s="526"/>
      <c r="K791" s="537">
        <v>2.2759999999999999E-2</v>
      </c>
      <c r="L791" s="532"/>
      <c r="M791" s="533"/>
      <c r="N791" s="534">
        <v>1550.39</v>
      </c>
      <c r="O791" s="526"/>
      <c r="P791" s="529">
        <v>35.29</v>
      </c>
    </row>
    <row r="792" spans="1:16" x14ac:dyDescent="0.25">
      <c r="A792" s="540"/>
      <c r="B792" s="524" t="s">
        <v>1152</v>
      </c>
      <c r="C792" s="1247" t="s">
        <v>1153</v>
      </c>
      <c r="D792" s="1247"/>
      <c r="E792" s="1247"/>
      <c r="F792" s="1247"/>
      <c r="G792" s="1247"/>
      <c r="H792" s="525" t="s">
        <v>1148</v>
      </c>
      <c r="I792" s="536">
        <v>0.05</v>
      </c>
      <c r="J792" s="526"/>
      <c r="K792" s="537">
        <v>2.2759999999999999E-2</v>
      </c>
      <c r="L792" s="528"/>
      <c r="M792" s="526"/>
      <c r="N792" s="541">
        <v>437.08</v>
      </c>
      <c r="O792" s="526"/>
      <c r="P792" s="573">
        <v>9.9499999999999993</v>
      </c>
    </row>
    <row r="793" spans="1:16" x14ac:dyDescent="0.25">
      <c r="A793" s="530"/>
      <c r="B793" s="524" t="s">
        <v>2194</v>
      </c>
      <c r="C793" s="1247" t="s">
        <v>2195</v>
      </c>
      <c r="D793" s="1247"/>
      <c r="E793" s="1247"/>
      <c r="F793" s="1247"/>
      <c r="G793" s="1247"/>
      <c r="H793" s="525" t="s">
        <v>1151</v>
      </c>
      <c r="I793" s="536">
        <v>0.03</v>
      </c>
      <c r="J793" s="526"/>
      <c r="K793" s="574">
        <v>1.3656E-2</v>
      </c>
      <c r="L793" s="538">
        <v>37.32</v>
      </c>
      <c r="M793" s="539">
        <v>1.37</v>
      </c>
      <c r="N793" s="534">
        <v>51.13</v>
      </c>
      <c r="O793" s="526"/>
      <c r="P793" s="529">
        <v>0.7</v>
      </c>
    </row>
    <row r="794" spans="1:16" x14ac:dyDescent="0.25">
      <c r="A794" s="540"/>
      <c r="B794" s="524" t="s">
        <v>2137</v>
      </c>
      <c r="C794" s="1247" t="s">
        <v>2138</v>
      </c>
      <c r="D794" s="1247"/>
      <c r="E794" s="1247"/>
      <c r="F794" s="1247"/>
      <c r="G794" s="1247"/>
      <c r="H794" s="525" t="s">
        <v>1148</v>
      </c>
      <c r="I794" s="536">
        <v>0.03</v>
      </c>
      <c r="J794" s="526"/>
      <c r="K794" s="574">
        <v>1.3656E-2</v>
      </c>
      <c r="L794" s="528"/>
      <c r="M794" s="526"/>
      <c r="N794" s="541">
        <v>288.95999999999998</v>
      </c>
      <c r="O794" s="526"/>
      <c r="P794" s="573">
        <v>3.95</v>
      </c>
    </row>
    <row r="795" spans="1:16" x14ac:dyDescent="0.25">
      <c r="A795" s="530"/>
      <c r="B795" s="524" t="s">
        <v>1445</v>
      </c>
      <c r="C795" s="1247" t="s">
        <v>1446</v>
      </c>
      <c r="D795" s="1247"/>
      <c r="E795" s="1247"/>
      <c r="F795" s="1247"/>
      <c r="G795" s="1247"/>
      <c r="H795" s="525" t="s">
        <v>1151</v>
      </c>
      <c r="I795" s="536">
        <v>0.04</v>
      </c>
      <c r="J795" s="526"/>
      <c r="K795" s="574">
        <v>1.8207999999999998E-2</v>
      </c>
      <c r="L795" s="538">
        <v>477.92</v>
      </c>
      <c r="M795" s="539">
        <v>1.24</v>
      </c>
      <c r="N795" s="534">
        <v>592.62</v>
      </c>
      <c r="O795" s="526"/>
      <c r="P795" s="529">
        <v>10.79</v>
      </c>
    </row>
    <row r="796" spans="1:16" x14ac:dyDescent="0.25">
      <c r="A796" s="540"/>
      <c r="B796" s="524" t="s">
        <v>1208</v>
      </c>
      <c r="C796" s="1247" t="s">
        <v>1209</v>
      </c>
      <c r="D796" s="1247"/>
      <c r="E796" s="1247"/>
      <c r="F796" s="1247"/>
      <c r="G796" s="1247"/>
      <c r="H796" s="525" t="s">
        <v>1148</v>
      </c>
      <c r="I796" s="536">
        <v>0.04</v>
      </c>
      <c r="J796" s="526"/>
      <c r="K796" s="574">
        <v>1.8207999999999998E-2</v>
      </c>
      <c r="L796" s="528"/>
      <c r="M796" s="526"/>
      <c r="N796" s="541">
        <v>325.38</v>
      </c>
      <c r="O796" s="526"/>
      <c r="P796" s="573">
        <v>5.92</v>
      </c>
    </row>
    <row r="797" spans="1:16" x14ac:dyDescent="0.25">
      <c r="A797" s="544" t="s">
        <v>1239</v>
      </c>
      <c r="B797" s="545" t="s">
        <v>2503</v>
      </c>
      <c r="C797" s="1250" t="s">
        <v>2504</v>
      </c>
      <c r="D797" s="1250"/>
      <c r="E797" s="1250"/>
      <c r="F797" s="1250"/>
      <c r="G797" s="1250"/>
      <c r="H797" s="546" t="s">
        <v>1554</v>
      </c>
      <c r="I797" s="547">
        <v>101</v>
      </c>
      <c r="J797" s="548"/>
      <c r="K797" s="567">
        <v>45.975200000000001</v>
      </c>
      <c r="L797" s="550"/>
      <c r="M797" s="548"/>
      <c r="N797" s="550"/>
      <c r="O797" s="548"/>
      <c r="P797" s="551"/>
    </row>
    <row r="798" spans="1:16" x14ac:dyDescent="0.25">
      <c r="A798" s="544" t="s">
        <v>1239</v>
      </c>
      <c r="B798" s="545" t="s">
        <v>2505</v>
      </c>
      <c r="C798" s="1250" t="s">
        <v>2506</v>
      </c>
      <c r="D798" s="1250"/>
      <c r="E798" s="1250"/>
      <c r="F798" s="1250"/>
      <c r="G798" s="1250"/>
      <c r="H798" s="546" t="s">
        <v>1697</v>
      </c>
      <c r="I798" s="567">
        <v>5.0894000000000004</v>
      </c>
      <c r="J798" s="548"/>
      <c r="K798" s="615">
        <v>2.3166948999999999</v>
      </c>
      <c r="L798" s="550"/>
      <c r="M798" s="548"/>
      <c r="N798" s="550"/>
      <c r="O798" s="548"/>
      <c r="P798" s="551"/>
    </row>
    <row r="799" spans="1:16" x14ac:dyDescent="0.25">
      <c r="A799" s="552"/>
      <c r="B799" s="553"/>
      <c r="C799" s="1248" t="s">
        <v>1154</v>
      </c>
      <c r="D799" s="1248"/>
      <c r="E799" s="1248"/>
      <c r="F799" s="1248"/>
      <c r="G799" s="1248"/>
      <c r="H799" s="516"/>
      <c r="I799" s="517"/>
      <c r="J799" s="517"/>
      <c r="K799" s="517"/>
      <c r="L799" s="520"/>
      <c r="M799" s="517"/>
      <c r="N799" s="554"/>
      <c r="O799" s="517"/>
      <c r="P799" s="555">
        <v>884.87</v>
      </c>
    </row>
    <row r="800" spans="1:16" x14ac:dyDescent="0.25">
      <c r="A800" s="540"/>
      <c r="B800" s="524"/>
      <c r="C800" s="1247" t="s">
        <v>1155</v>
      </c>
      <c r="D800" s="1247"/>
      <c r="E800" s="1247"/>
      <c r="F800" s="1247"/>
      <c r="G800" s="1247"/>
      <c r="H800" s="525"/>
      <c r="I800" s="526"/>
      <c r="J800" s="526"/>
      <c r="K800" s="526"/>
      <c r="L800" s="528"/>
      <c r="M800" s="526"/>
      <c r="N800" s="528"/>
      <c r="O800" s="526"/>
      <c r="P800" s="573">
        <v>838.09</v>
      </c>
    </row>
    <row r="801" spans="1:16" x14ac:dyDescent="0.25">
      <c r="A801" s="540"/>
      <c r="B801" s="524" t="s">
        <v>2485</v>
      </c>
      <c r="C801" s="1247" t="s">
        <v>2486</v>
      </c>
      <c r="D801" s="1247"/>
      <c r="E801" s="1247"/>
      <c r="F801" s="1247"/>
      <c r="G801" s="1247"/>
      <c r="H801" s="525" t="s">
        <v>1158</v>
      </c>
      <c r="I801" s="543">
        <v>112</v>
      </c>
      <c r="J801" s="526"/>
      <c r="K801" s="543">
        <v>112</v>
      </c>
      <c r="L801" s="528"/>
      <c r="M801" s="526"/>
      <c r="N801" s="528"/>
      <c r="O801" s="526"/>
      <c r="P801" s="573">
        <v>938.66</v>
      </c>
    </row>
    <row r="802" spans="1:16" x14ac:dyDescent="0.25">
      <c r="A802" s="540"/>
      <c r="B802" s="524" t="s">
        <v>2487</v>
      </c>
      <c r="C802" s="1247" t="s">
        <v>2488</v>
      </c>
      <c r="D802" s="1247"/>
      <c r="E802" s="1247"/>
      <c r="F802" s="1247"/>
      <c r="G802" s="1247"/>
      <c r="H802" s="525" t="s">
        <v>1158</v>
      </c>
      <c r="I802" s="543">
        <v>65</v>
      </c>
      <c r="J802" s="526"/>
      <c r="K802" s="543">
        <v>65</v>
      </c>
      <c r="L802" s="528"/>
      <c r="M802" s="526"/>
      <c r="N802" s="528"/>
      <c r="O802" s="526"/>
      <c r="P802" s="573">
        <v>544.76</v>
      </c>
    </row>
    <row r="803" spans="1:16" x14ac:dyDescent="0.25">
      <c r="A803" s="556"/>
      <c r="B803" s="557"/>
      <c r="C803" s="1248" t="s">
        <v>1161</v>
      </c>
      <c r="D803" s="1248"/>
      <c r="E803" s="1248"/>
      <c r="F803" s="1248"/>
      <c r="G803" s="1248"/>
      <c r="H803" s="516"/>
      <c r="I803" s="517"/>
      <c r="J803" s="517"/>
      <c r="K803" s="517"/>
      <c r="L803" s="520"/>
      <c r="M803" s="517"/>
      <c r="N803" s="554">
        <v>5202.75</v>
      </c>
      <c r="O803" s="517"/>
      <c r="P803" s="555">
        <v>2368.29</v>
      </c>
    </row>
    <row r="804" spans="1:16" x14ac:dyDescent="0.25">
      <c r="A804" s="558"/>
      <c r="B804" s="559"/>
      <c r="C804" s="559"/>
      <c r="D804" s="559"/>
      <c r="E804" s="559"/>
      <c r="F804" s="559"/>
      <c r="G804" s="559"/>
      <c r="H804" s="560"/>
      <c r="I804" s="561"/>
      <c r="J804" s="561"/>
      <c r="K804" s="561"/>
      <c r="L804" s="562"/>
      <c r="M804" s="561"/>
      <c r="N804" s="562"/>
      <c r="O804" s="561"/>
      <c r="P804" s="563"/>
    </row>
    <row r="805" spans="1:16" x14ac:dyDescent="0.25">
      <c r="A805" s="514" t="s">
        <v>1534</v>
      </c>
      <c r="B805" s="515" t="s">
        <v>2507</v>
      </c>
      <c r="C805" s="1249" t="s">
        <v>2508</v>
      </c>
      <c r="D805" s="1249"/>
      <c r="E805" s="1249"/>
      <c r="F805" s="1249"/>
      <c r="G805" s="1249"/>
      <c r="H805" s="516" t="s">
        <v>1697</v>
      </c>
      <c r="I805" s="517">
        <v>2.3166948999999999</v>
      </c>
      <c r="J805" s="518">
        <v>1</v>
      </c>
      <c r="K805" s="613">
        <v>2.3166948999999999</v>
      </c>
      <c r="L805" s="593">
        <v>145.9</v>
      </c>
      <c r="M805" s="570">
        <v>1.1499999999999999</v>
      </c>
      <c r="N805" s="572">
        <v>167.79</v>
      </c>
      <c r="O805" s="517"/>
      <c r="P805" s="612">
        <v>388.72</v>
      </c>
    </row>
    <row r="806" spans="1:16" x14ac:dyDescent="0.25">
      <c r="A806" s="556"/>
      <c r="B806" s="557"/>
      <c r="C806" s="1248" t="s">
        <v>1161</v>
      </c>
      <c r="D806" s="1248"/>
      <c r="E806" s="1248"/>
      <c r="F806" s="1248"/>
      <c r="G806" s="1248"/>
      <c r="H806" s="516"/>
      <c r="I806" s="517"/>
      <c r="J806" s="517"/>
      <c r="K806" s="517"/>
      <c r="L806" s="520"/>
      <c r="M806" s="517"/>
      <c r="N806" s="520"/>
      <c r="O806" s="517"/>
      <c r="P806" s="612">
        <v>388.72</v>
      </c>
    </row>
    <row r="807" spans="1:16" x14ac:dyDescent="0.25">
      <c r="A807" s="558"/>
      <c r="B807" s="559"/>
      <c r="C807" s="559"/>
      <c r="D807" s="559"/>
      <c r="E807" s="559"/>
      <c r="F807" s="559"/>
      <c r="G807" s="559"/>
      <c r="H807" s="560"/>
      <c r="I807" s="561"/>
      <c r="J807" s="561"/>
      <c r="K807" s="561"/>
      <c r="L807" s="562"/>
      <c r="M807" s="561"/>
      <c r="N807" s="562"/>
      <c r="O807" s="561"/>
      <c r="P807" s="563"/>
    </row>
    <row r="808" spans="1:16" x14ac:dyDescent="0.25">
      <c r="A808" s="514" t="s">
        <v>1537</v>
      </c>
      <c r="B808" s="515" t="s">
        <v>2509</v>
      </c>
      <c r="C808" s="1249" t="s">
        <v>2510</v>
      </c>
      <c r="D808" s="1249"/>
      <c r="E808" s="1249"/>
      <c r="F808" s="1249"/>
      <c r="G808" s="1249"/>
      <c r="H808" s="516" t="s">
        <v>1554</v>
      </c>
      <c r="I808" s="517">
        <v>45.975200000000001</v>
      </c>
      <c r="J808" s="518">
        <v>1</v>
      </c>
      <c r="K808" s="568">
        <v>45.975200000000001</v>
      </c>
      <c r="L808" s="593">
        <v>152.91999999999999</v>
      </c>
      <c r="M808" s="570">
        <v>1.23</v>
      </c>
      <c r="N808" s="572">
        <v>188.09</v>
      </c>
      <c r="O808" s="517"/>
      <c r="P808" s="555">
        <v>8647.48</v>
      </c>
    </row>
    <row r="809" spans="1:16" x14ac:dyDescent="0.25">
      <c r="A809" s="556"/>
      <c r="B809" s="557"/>
      <c r="C809" s="1248" t="s">
        <v>1161</v>
      </c>
      <c r="D809" s="1248"/>
      <c r="E809" s="1248"/>
      <c r="F809" s="1248"/>
      <c r="G809" s="1248"/>
      <c r="H809" s="516"/>
      <c r="I809" s="517"/>
      <c r="J809" s="517"/>
      <c r="K809" s="517"/>
      <c r="L809" s="520"/>
      <c r="M809" s="517"/>
      <c r="N809" s="520"/>
      <c r="O809" s="517"/>
      <c r="P809" s="555">
        <v>8647.48</v>
      </c>
    </row>
    <row r="810" spans="1:16" x14ac:dyDescent="0.25">
      <c r="A810" s="558"/>
      <c r="B810" s="559"/>
      <c r="C810" s="559"/>
      <c r="D810" s="559"/>
      <c r="E810" s="559"/>
      <c r="F810" s="559"/>
      <c r="G810" s="559"/>
      <c r="H810" s="560"/>
      <c r="I810" s="561"/>
      <c r="J810" s="561"/>
      <c r="K810" s="561"/>
      <c r="L810" s="562"/>
      <c r="M810" s="561"/>
      <c r="N810" s="562"/>
      <c r="O810" s="561"/>
      <c r="P810" s="563"/>
    </row>
    <row r="811" spans="1:16" x14ac:dyDescent="0.25">
      <c r="A811" s="514" t="s">
        <v>1540</v>
      </c>
      <c r="B811" s="515" t="s">
        <v>2511</v>
      </c>
      <c r="C811" s="1249" t="s">
        <v>2512</v>
      </c>
      <c r="D811" s="1249"/>
      <c r="E811" s="1249"/>
      <c r="F811" s="1249"/>
      <c r="G811" s="1249"/>
      <c r="H811" s="516" t="s">
        <v>1232</v>
      </c>
      <c r="I811" s="517">
        <v>0.45519999999999999</v>
      </c>
      <c r="J811" s="518">
        <v>1</v>
      </c>
      <c r="K811" s="568">
        <v>0.45519999999999999</v>
      </c>
      <c r="L811" s="520"/>
      <c r="M811" s="517"/>
      <c r="N811" s="521"/>
      <c r="O811" s="517"/>
      <c r="P811" s="522"/>
    </row>
    <row r="812" spans="1:16" x14ac:dyDescent="0.25">
      <c r="A812" s="523"/>
      <c r="B812" s="524" t="s">
        <v>23</v>
      </c>
      <c r="C812" s="1247" t="s">
        <v>1203</v>
      </c>
      <c r="D812" s="1247"/>
      <c r="E812" s="1247"/>
      <c r="F812" s="1247"/>
      <c r="G812" s="1247"/>
      <c r="H812" s="525" t="s">
        <v>1148</v>
      </c>
      <c r="I812" s="526"/>
      <c r="J812" s="526"/>
      <c r="K812" s="574">
        <v>8.2982960000000006</v>
      </c>
      <c r="L812" s="528"/>
      <c r="M812" s="526"/>
      <c r="N812" s="528"/>
      <c r="O812" s="526"/>
      <c r="P812" s="529">
        <v>2535.7399999999998</v>
      </c>
    </row>
    <row r="813" spans="1:16" x14ac:dyDescent="0.25">
      <c r="A813" s="530"/>
      <c r="B813" s="524" t="s">
        <v>2231</v>
      </c>
      <c r="C813" s="1247" t="s">
        <v>2232</v>
      </c>
      <c r="D813" s="1247"/>
      <c r="E813" s="1247"/>
      <c r="F813" s="1247"/>
      <c r="G813" s="1247"/>
      <c r="H813" s="525" t="s">
        <v>1148</v>
      </c>
      <c r="I813" s="536">
        <v>0.34</v>
      </c>
      <c r="J813" s="526"/>
      <c r="K813" s="574">
        <v>0.15476799999999999</v>
      </c>
      <c r="L813" s="532"/>
      <c r="M813" s="533"/>
      <c r="N813" s="534">
        <v>242.82</v>
      </c>
      <c r="O813" s="526"/>
      <c r="P813" s="529">
        <v>37.58</v>
      </c>
    </row>
    <row r="814" spans="1:16" x14ac:dyDescent="0.25">
      <c r="A814" s="530"/>
      <c r="B814" s="524" t="s">
        <v>2233</v>
      </c>
      <c r="C814" s="1247" t="s">
        <v>2234</v>
      </c>
      <c r="D814" s="1247"/>
      <c r="E814" s="1247"/>
      <c r="F814" s="1247"/>
      <c r="G814" s="1247"/>
      <c r="H814" s="525" t="s">
        <v>1148</v>
      </c>
      <c r="I814" s="536">
        <v>0.17</v>
      </c>
      <c r="J814" s="526"/>
      <c r="K814" s="574">
        <v>7.7383999999999994E-2</v>
      </c>
      <c r="L814" s="532"/>
      <c r="M814" s="533"/>
      <c r="N814" s="534">
        <v>264.67</v>
      </c>
      <c r="O814" s="526"/>
      <c r="P814" s="529">
        <v>20.48</v>
      </c>
    </row>
    <row r="815" spans="1:16" x14ac:dyDescent="0.25">
      <c r="A815" s="530"/>
      <c r="B815" s="524" t="s">
        <v>2235</v>
      </c>
      <c r="C815" s="1247" t="s">
        <v>2236</v>
      </c>
      <c r="D815" s="1247"/>
      <c r="E815" s="1247"/>
      <c r="F815" s="1247"/>
      <c r="G815" s="1247"/>
      <c r="H815" s="525" t="s">
        <v>1148</v>
      </c>
      <c r="I815" s="536">
        <v>8.86</v>
      </c>
      <c r="J815" s="526"/>
      <c r="K815" s="574">
        <v>4.0330719999999998</v>
      </c>
      <c r="L815" s="532"/>
      <c r="M815" s="533"/>
      <c r="N815" s="534">
        <v>288.95999999999998</v>
      </c>
      <c r="O815" s="526"/>
      <c r="P815" s="529">
        <v>1165.4000000000001</v>
      </c>
    </row>
    <row r="816" spans="1:16" x14ac:dyDescent="0.25">
      <c r="A816" s="530"/>
      <c r="B816" s="524" t="s">
        <v>2237</v>
      </c>
      <c r="C816" s="1247" t="s">
        <v>2238</v>
      </c>
      <c r="D816" s="1247"/>
      <c r="E816" s="1247"/>
      <c r="F816" s="1247"/>
      <c r="G816" s="1247"/>
      <c r="H816" s="525" t="s">
        <v>1148</v>
      </c>
      <c r="I816" s="536">
        <v>8.86</v>
      </c>
      <c r="J816" s="526"/>
      <c r="K816" s="574">
        <v>4.0330719999999998</v>
      </c>
      <c r="L816" s="532"/>
      <c r="M816" s="533"/>
      <c r="N816" s="534">
        <v>325.38</v>
      </c>
      <c r="O816" s="526"/>
      <c r="P816" s="529">
        <v>1312.28</v>
      </c>
    </row>
    <row r="817" spans="1:16" x14ac:dyDescent="0.25">
      <c r="A817" s="523"/>
      <c r="B817" s="524" t="s">
        <v>28</v>
      </c>
      <c r="C817" s="1247" t="s">
        <v>132</v>
      </c>
      <c r="D817" s="1247"/>
      <c r="E817" s="1247"/>
      <c r="F817" s="1247"/>
      <c r="G817" s="1247"/>
      <c r="H817" s="525"/>
      <c r="I817" s="526"/>
      <c r="J817" s="526"/>
      <c r="K817" s="526"/>
      <c r="L817" s="528"/>
      <c r="M817" s="526"/>
      <c r="N817" s="528"/>
      <c r="O817" s="526"/>
      <c r="P817" s="573">
        <v>62.97</v>
      </c>
    </row>
    <row r="818" spans="1:16" x14ac:dyDescent="0.25">
      <c r="A818" s="523"/>
      <c r="B818" s="524"/>
      <c r="C818" s="1247" t="s">
        <v>1147</v>
      </c>
      <c r="D818" s="1247"/>
      <c r="E818" s="1247"/>
      <c r="F818" s="1247"/>
      <c r="G818" s="1247"/>
      <c r="H818" s="525" t="s">
        <v>1148</v>
      </c>
      <c r="I818" s="526"/>
      <c r="J818" s="526"/>
      <c r="K818" s="574">
        <v>0.122904</v>
      </c>
      <c r="L818" s="528"/>
      <c r="M818" s="526"/>
      <c r="N818" s="528"/>
      <c r="O818" s="526"/>
      <c r="P818" s="573">
        <v>39.33</v>
      </c>
    </row>
    <row r="819" spans="1:16" x14ac:dyDescent="0.25">
      <c r="A819" s="530"/>
      <c r="B819" s="524" t="s">
        <v>2194</v>
      </c>
      <c r="C819" s="1247" t="s">
        <v>2195</v>
      </c>
      <c r="D819" s="1247"/>
      <c r="E819" s="1247"/>
      <c r="F819" s="1247"/>
      <c r="G819" s="1247"/>
      <c r="H819" s="525" t="s">
        <v>1151</v>
      </c>
      <c r="I819" s="536">
        <v>0.04</v>
      </c>
      <c r="J819" s="526"/>
      <c r="K819" s="574">
        <v>1.8207999999999998E-2</v>
      </c>
      <c r="L819" s="538">
        <v>37.32</v>
      </c>
      <c r="M819" s="539">
        <v>1.37</v>
      </c>
      <c r="N819" s="534">
        <v>51.13</v>
      </c>
      <c r="O819" s="526"/>
      <c r="P819" s="529">
        <v>0.93</v>
      </c>
    </row>
    <row r="820" spans="1:16" x14ac:dyDescent="0.25">
      <c r="A820" s="540"/>
      <c r="B820" s="524" t="s">
        <v>2137</v>
      </c>
      <c r="C820" s="1247" t="s">
        <v>2138</v>
      </c>
      <c r="D820" s="1247"/>
      <c r="E820" s="1247"/>
      <c r="F820" s="1247"/>
      <c r="G820" s="1247"/>
      <c r="H820" s="525" t="s">
        <v>1148</v>
      </c>
      <c r="I820" s="536">
        <v>0.04</v>
      </c>
      <c r="J820" s="526"/>
      <c r="K820" s="574">
        <v>1.8207999999999998E-2</v>
      </c>
      <c r="L820" s="528"/>
      <c r="M820" s="526"/>
      <c r="N820" s="541">
        <v>288.95999999999998</v>
      </c>
      <c r="O820" s="526"/>
      <c r="P820" s="573">
        <v>5.26</v>
      </c>
    </row>
    <row r="821" spans="1:16" x14ac:dyDescent="0.25">
      <c r="A821" s="530"/>
      <c r="B821" s="524" t="s">
        <v>1445</v>
      </c>
      <c r="C821" s="1247" t="s">
        <v>1446</v>
      </c>
      <c r="D821" s="1247"/>
      <c r="E821" s="1247"/>
      <c r="F821" s="1247"/>
      <c r="G821" s="1247"/>
      <c r="H821" s="525" t="s">
        <v>1151</v>
      </c>
      <c r="I821" s="536">
        <v>0.23</v>
      </c>
      <c r="J821" s="526"/>
      <c r="K821" s="574">
        <v>0.104696</v>
      </c>
      <c r="L821" s="538">
        <v>477.92</v>
      </c>
      <c r="M821" s="539">
        <v>1.24</v>
      </c>
      <c r="N821" s="534">
        <v>592.62</v>
      </c>
      <c r="O821" s="526"/>
      <c r="P821" s="529">
        <v>62.04</v>
      </c>
    </row>
    <row r="822" spans="1:16" x14ac:dyDescent="0.25">
      <c r="A822" s="540"/>
      <c r="B822" s="524" t="s">
        <v>1208</v>
      </c>
      <c r="C822" s="1247" t="s">
        <v>1209</v>
      </c>
      <c r="D822" s="1247"/>
      <c r="E822" s="1247"/>
      <c r="F822" s="1247"/>
      <c r="G822" s="1247"/>
      <c r="H822" s="525" t="s">
        <v>1148</v>
      </c>
      <c r="I822" s="536">
        <v>0.23</v>
      </c>
      <c r="J822" s="526"/>
      <c r="K822" s="574">
        <v>0.104696</v>
      </c>
      <c r="L822" s="528"/>
      <c r="M822" s="526"/>
      <c r="N822" s="541">
        <v>325.38</v>
      </c>
      <c r="O822" s="526"/>
      <c r="P822" s="573">
        <v>34.07</v>
      </c>
    </row>
    <row r="823" spans="1:16" x14ac:dyDescent="0.25">
      <c r="A823" s="544" t="s">
        <v>1239</v>
      </c>
      <c r="B823" s="545" t="s">
        <v>2513</v>
      </c>
      <c r="C823" s="1250" t="s">
        <v>2514</v>
      </c>
      <c r="D823" s="1250"/>
      <c r="E823" s="1250"/>
      <c r="F823" s="1250"/>
      <c r="G823" s="1250"/>
      <c r="H823" s="546" t="s">
        <v>1554</v>
      </c>
      <c r="I823" s="547">
        <v>103</v>
      </c>
      <c r="J823" s="548"/>
      <c r="K823" s="567">
        <v>46.885599999999997</v>
      </c>
      <c r="L823" s="550"/>
      <c r="M823" s="548"/>
      <c r="N823" s="550"/>
      <c r="O823" s="548"/>
      <c r="P823" s="551"/>
    </row>
    <row r="824" spans="1:16" x14ac:dyDescent="0.25">
      <c r="A824" s="552"/>
      <c r="B824" s="553"/>
      <c r="C824" s="1248" t="s">
        <v>1154</v>
      </c>
      <c r="D824" s="1248"/>
      <c r="E824" s="1248"/>
      <c r="F824" s="1248"/>
      <c r="G824" s="1248"/>
      <c r="H824" s="516"/>
      <c r="I824" s="517"/>
      <c r="J824" s="517"/>
      <c r="K824" s="517"/>
      <c r="L824" s="520"/>
      <c r="M824" s="517"/>
      <c r="N824" s="554"/>
      <c r="O824" s="517"/>
      <c r="P824" s="555">
        <v>2638.04</v>
      </c>
    </row>
    <row r="825" spans="1:16" x14ac:dyDescent="0.25">
      <c r="A825" s="540"/>
      <c r="B825" s="524"/>
      <c r="C825" s="1247" t="s">
        <v>1155</v>
      </c>
      <c r="D825" s="1247"/>
      <c r="E825" s="1247"/>
      <c r="F825" s="1247"/>
      <c r="G825" s="1247"/>
      <c r="H825" s="525"/>
      <c r="I825" s="526"/>
      <c r="J825" s="526"/>
      <c r="K825" s="526"/>
      <c r="L825" s="528"/>
      <c r="M825" s="526"/>
      <c r="N825" s="528"/>
      <c r="O825" s="526"/>
      <c r="P825" s="529">
        <v>2575.0700000000002</v>
      </c>
    </row>
    <row r="826" spans="1:16" x14ac:dyDescent="0.25">
      <c r="A826" s="540"/>
      <c r="B826" s="524" t="s">
        <v>2485</v>
      </c>
      <c r="C826" s="1247" t="s">
        <v>2486</v>
      </c>
      <c r="D826" s="1247"/>
      <c r="E826" s="1247"/>
      <c r="F826" s="1247"/>
      <c r="G826" s="1247"/>
      <c r="H826" s="525" t="s">
        <v>1158</v>
      </c>
      <c r="I826" s="543">
        <v>112</v>
      </c>
      <c r="J826" s="526"/>
      <c r="K826" s="543">
        <v>112</v>
      </c>
      <c r="L826" s="528"/>
      <c r="M826" s="526"/>
      <c r="N826" s="528"/>
      <c r="O826" s="526"/>
      <c r="P826" s="529">
        <v>2884.08</v>
      </c>
    </row>
    <row r="827" spans="1:16" x14ac:dyDescent="0.25">
      <c r="A827" s="540"/>
      <c r="B827" s="524" t="s">
        <v>2487</v>
      </c>
      <c r="C827" s="1247" t="s">
        <v>2488</v>
      </c>
      <c r="D827" s="1247"/>
      <c r="E827" s="1247"/>
      <c r="F827" s="1247"/>
      <c r="G827" s="1247"/>
      <c r="H827" s="525" t="s">
        <v>1158</v>
      </c>
      <c r="I827" s="543">
        <v>65</v>
      </c>
      <c r="J827" s="526"/>
      <c r="K827" s="543">
        <v>65</v>
      </c>
      <c r="L827" s="528"/>
      <c r="M827" s="526"/>
      <c r="N827" s="528"/>
      <c r="O827" s="526"/>
      <c r="P827" s="529">
        <v>1673.8</v>
      </c>
    </row>
    <row r="828" spans="1:16" x14ac:dyDescent="0.25">
      <c r="A828" s="556"/>
      <c r="B828" s="557"/>
      <c r="C828" s="1248" t="s">
        <v>1161</v>
      </c>
      <c r="D828" s="1248"/>
      <c r="E828" s="1248"/>
      <c r="F828" s="1248"/>
      <c r="G828" s="1248"/>
      <c r="H828" s="516"/>
      <c r="I828" s="517"/>
      <c r="J828" s="517"/>
      <c r="K828" s="517"/>
      <c r="L828" s="520"/>
      <c r="M828" s="517"/>
      <c r="N828" s="554">
        <v>15808.26</v>
      </c>
      <c r="O828" s="517"/>
      <c r="P828" s="555">
        <v>7195.92</v>
      </c>
    </row>
    <row r="829" spans="1:16" x14ac:dyDescent="0.25">
      <c r="A829" s="558"/>
      <c r="B829" s="559"/>
      <c r="C829" s="559"/>
      <c r="D829" s="559"/>
      <c r="E829" s="559"/>
      <c r="F829" s="559"/>
      <c r="G829" s="559"/>
      <c r="H829" s="560"/>
      <c r="I829" s="561"/>
      <c r="J829" s="561"/>
      <c r="K829" s="561"/>
      <c r="L829" s="562"/>
      <c r="M829" s="561"/>
      <c r="N829" s="562"/>
      <c r="O829" s="561"/>
      <c r="P829" s="563"/>
    </row>
    <row r="830" spans="1:16" x14ac:dyDescent="0.25">
      <c r="A830" s="514" t="s">
        <v>1543</v>
      </c>
      <c r="B830" s="515" t="s">
        <v>2515</v>
      </c>
      <c r="C830" s="1249" t="s">
        <v>2516</v>
      </c>
      <c r="D830" s="1249"/>
      <c r="E830" s="1249"/>
      <c r="F830" s="1249"/>
      <c r="G830" s="1249"/>
      <c r="H830" s="516" t="s">
        <v>1212</v>
      </c>
      <c r="I830" s="517">
        <v>2.3442799999999999</v>
      </c>
      <c r="J830" s="518">
        <v>1</v>
      </c>
      <c r="K830" s="590">
        <v>2.3442799999999999</v>
      </c>
      <c r="L830" s="554">
        <v>5240.1099999999997</v>
      </c>
      <c r="M830" s="570">
        <v>1.56</v>
      </c>
      <c r="N830" s="564">
        <v>8174.57</v>
      </c>
      <c r="O830" s="517"/>
      <c r="P830" s="555">
        <v>19163.48</v>
      </c>
    </row>
    <row r="831" spans="1:16" x14ac:dyDescent="0.25">
      <c r="A831" s="556"/>
      <c r="B831" s="557"/>
      <c r="C831" s="1248" t="s">
        <v>1161</v>
      </c>
      <c r="D831" s="1248"/>
      <c r="E831" s="1248"/>
      <c r="F831" s="1248"/>
      <c r="G831" s="1248"/>
      <c r="H831" s="516"/>
      <c r="I831" s="517"/>
      <c r="J831" s="517"/>
      <c r="K831" s="517"/>
      <c r="L831" s="520"/>
      <c r="M831" s="517"/>
      <c r="N831" s="520"/>
      <c r="O831" s="517"/>
      <c r="P831" s="555">
        <v>19163.48</v>
      </c>
    </row>
    <row r="832" spans="1:16" x14ac:dyDescent="0.25">
      <c r="A832" s="558"/>
      <c r="B832" s="559"/>
      <c r="C832" s="559"/>
      <c r="D832" s="559"/>
      <c r="E832" s="559"/>
      <c r="F832" s="559"/>
      <c r="G832" s="559"/>
      <c r="H832" s="560"/>
      <c r="I832" s="561"/>
      <c r="J832" s="561"/>
      <c r="K832" s="561"/>
      <c r="L832" s="562"/>
      <c r="M832" s="561"/>
      <c r="N832" s="562"/>
      <c r="O832" s="561"/>
      <c r="P832" s="563"/>
    </row>
    <row r="833" spans="1:16" x14ac:dyDescent="0.25">
      <c r="A833" s="514" t="s">
        <v>1559</v>
      </c>
      <c r="B833" s="515" t="s">
        <v>2517</v>
      </c>
      <c r="C833" s="1249" t="s">
        <v>2518</v>
      </c>
      <c r="D833" s="1249"/>
      <c r="E833" s="1249"/>
      <c r="F833" s="1249"/>
      <c r="G833" s="1249"/>
      <c r="H833" s="516" t="s">
        <v>1232</v>
      </c>
      <c r="I833" s="517">
        <v>0.45519999999999999</v>
      </c>
      <c r="J833" s="518">
        <v>1</v>
      </c>
      <c r="K833" s="568">
        <v>0.45519999999999999</v>
      </c>
      <c r="L833" s="520"/>
      <c r="M833" s="517"/>
      <c r="N833" s="521"/>
      <c r="O833" s="517"/>
      <c r="P833" s="522"/>
    </row>
    <row r="834" spans="1:16" x14ac:dyDescent="0.25">
      <c r="A834" s="523"/>
      <c r="B834" s="524" t="s">
        <v>23</v>
      </c>
      <c r="C834" s="1247" t="s">
        <v>1203</v>
      </c>
      <c r="D834" s="1247"/>
      <c r="E834" s="1247"/>
      <c r="F834" s="1247"/>
      <c r="G834" s="1247"/>
      <c r="H834" s="525" t="s">
        <v>1148</v>
      </c>
      <c r="I834" s="526"/>
      <c r="J834" s="526"/>
      <c r="K834" s="537">
        <v>18.936319999999998</v>
      </c>
      <c r="L834" s="528"/>
      <c r="M834" s="526"/>
      <c r="N834" s="528"/>
      <c r="O834" s="526"/>
      <c r="P834" s="529">
        <v>7200.73</v>
      </c>
    </row>
    <row r="835" spans="1:16" x14ac:dyDescent="0.25">
      <c r="A835" s="530"/>
      <c r="B835" s="524" t="s">
        <v>2519</v>
      </c>
      <c r="C835" s="1247" t="s">
        <v>2520</v>
      </c>
      <c r="D835" s="1247"/>
      <c r="E835" s="1247"/>
      <c r="F835" s="1247"/>
      <c r="G835" s="1247"/>
      <c r="H835" s="525" t="s">
        <v>1148</v>
      </c>
      <c r="I835" s="531">
        <v>41.6</v>
      </c>
      <c r="J835" s="526"/>
      <c r="K835" s="537">
        <v>18.936319999999998</v>
      </c>
      <c r="L835" s="532"/>
      <c r="M835" s="533"/>
      <c r="N835" s="534">
        <v>380.26</v>
      </c>
      <c r="O835" s="526"/>
      <c r="P835" s="529">
        <v>7200.73</v>
      </c>
    </row>
    <row r="836" spans="1:16" x14ac:dyDescent="0.25">
      <c r="A836" s="523"/>
      <c r="B836" s="524" t="s">
        <v>28</v>
      </c>
      <c r="C836" s="1247" t="s">
        <v>132</v>
      </c>
      <c r="D836" s="1247"/>
      <c r="E836" s="1247"/>
      <c r="F836" s="1247"/>
      <c r="G836" s="1247"/>
      <c r="H836" s="525"/>
      <c r="I836" s="526"/>
      <c r="J836" s="526"/>
      <c r="K836" s="526"/>
      <c r="L836" s="528"/>
      <c r="M836" s="526"/>
      <c r="N836" s="528"/>
      <c r="O836" s="526"/>
      <c r="P836" s="573">
        <v>691.23</v>
      </c>
    </row>
    <row r="837" spans="1:16" x14ac:dyDescent="0.25">
      <c r="A837" s="523"/>
      <c r="B837" s="524"/>
      <c r="C837" s="1247" t="s">
        <v>1147</v>
      </c>
      <c r="D837" s="1247"/>
      <c r="E837" s="1247"/>
      <c r="F837" s="1247"/>
      <c r="G837" s="1247"/>
      <c r="H837" s="525" t="s">
        <v>1148</v>
      </c>
      <c r="I837" s="526"/>
      <c r="J837" s="526"/>
      <c r="K837" s="574">
        <v>0.44609599999999999</v>
      </c>
      <c r="L837" s="528"/>
      <c r="M837" s="526"/>
      <c r="N837" s="528"/>
      <c r="O837" s="526"/>
      <c r="P837" s="573">
        <v>138.69</v>
      </c>
    </row>
    <row r="838" spans="1:16" x14ac:dyDescent="0.25">
      <c r="A838" s="530"/>
      <c r="B838" s="524" t="s">
        <v>2194</v>
      </c>
      <c r="C838" s="1247" t="s">
        <v>2195</v>
      </c>
      <c r="D838" s="1247"/>
      <c r="E838" s="1247"/>
      <c r="F838" s="1247"/>
      <c r="G838" s="1247"/>
      <c r="H838" s="525" t="s">
        <v>1151</v>
      </c>
      <c r="I838" s="536">
        <v>0.39</v>
      </c>
      <c r="J838" s="526"/>
      <c r="K838" s="574">
        <v>0.17752799999999999</v>
      </c>
      <c r="L838" s="538">
        <v>37.32</v>
      </c>
      <c r="M838" s="539">
        <v>1.37</v>
      </c>
      <c r="N838" s="534">
        <v>51.13</v>
      </c>
      <c r="O838" s="526"/>
      <c r="P838" s="529">
        <v>9.08</v>
      </c>
    </row>
    <row r="839" spans="1:16" x14ac:dyDescent="0.25">
      <c r="A839" s="540"/>
      <c r="B839" s="524" t="s">
        <v>2137</v>
      </c>
      <c r="C839" s="1247" t="s">
        <v>2138</v>
      </c>
      <c r="D839" s="1247"/>
      <c r="E839" s="1247"/>
      <c r="F839" s="1247"/>
      <c r="G839" s="1247"/>
      <c r="H839" s="525" t="s">
        <v>1148</v>
      </c>
      <c r="I839" s="536">
        <v>0.39</v>
      </c>
      <c r="J839" s="526"/>
      <c r="K839" s="574">
        <v>0.17752799999999999</v>
      </c>
      <c r="L839" s="528"/>
      <c r="M839" s="526"/>
      <c r="N839" s="541">
        <v>288.95999999999998</v>
      </c>
      <c r="O839" s="526"/>
      <c r="P839" s="573">
        <v>51.3</v>
      </c>
    </row>
    <row r="840" spans="1:16" x14ac:dyDescent="0.25">
      <c r="A840" s="530"/>
      <c r="B840" s="524" t="s">
        <v>2412</v>
      </c>
      <c r="C840" s="1247" t="s">
        <v>2413</v>
      </c>
      <c r="D840" s="1247"/>
      <c r="E840" s="1247"/>
      <c r="F840" s="1247"/>
      <c r="G840" s="1247"/>
      <c r="H840" s="525" t="s">
        <v>1151</v>
      </c>
      <c r="I840" s="536">
        <v>8.0500000000000007</v>
      </c>
      <c r="J840" s="526"/>
      <c r="K840" s="537">
        <v>3.6643599999999998</v>
      </c>
      <c r="L840" s="538">
        <v>95.25</v>
      </c>
      <c r="M840" s="539">
        <v>1.26</v>
      </c>
      <c r="N840" s="534">
        <v>120.02</v>
      </c>
      <c r="O840" s="526"/>
      <c r="P840" s="529">
        <v>439.8</v>
      </c>
    </row>
    <row r="841" spans="1:16" x14ac:dyDescent="0.25">
      <c r="A841" s="530"/>
      <c r="B841" s="524" t="s">
        <v>1445</v>
      </c>
      <c r="C841" s="1247" t="s">
        <v>1446</v>
      </c>
      <c r="D841" s="1247"/>
      <c r="E841" s="1247"/>
      <c r="F841" s="1247"/>
      <c r="G841" s="1247"/>
      <c r="H841" s="525" t="s">
        <v>1151</v>
      </c>
      <c r="I841" s="536">
        <v>0.59</v>
      </c>
      <c r="J841" s="526"/>
      <c r="K841" s="574">
        <v>0.26856799999999997</v>
      </c>
      <c r="L841" s="538">
        <v>477.92</v>
      </c>
      <c r="M841" s="539">
        <v>1.24</v>
      </c>
      <c r="N841" s="534">
        <v>592.62</v>
      </c>
      <c r="O841" s="526"/>
      <c r="P841" s="529">
        <v>159.16</v>
      </c>
    </row>
    <row r="842" spans="1:16" x14ac:dyDescent="0.25">
      <c r="A842" s="540"/>
      <c r="B842" s="524" t="s">
        <v>1208</v>
      </c>
      <c r="C842" s="1247" t="s">
        <v>1209</v>
      </c>
      <c r="D842" s="1247"/>
      <c r="E842" s="1247"/>
      <c r="F842" s="1247"/>
      <c r="G842" s="1247"/>
      <c r="H842" s="525" t="s">
        <v>1148</v>
      </c>
      <c r="I842" s="536">
        <v>0.59</v>
      </c>
      <c r="J842" s="526"/>
      <c r="K842" s="574">
        <v>0.26856799999999997</v>
      </c>
      <c r="L842" s="528"/>
      <c r="M842" s="526"/>
      <c r="N842" s="541">
        <v>325.38</v>
      </c>
      <c r="O842" s="526"/>
      <c r="P842" s="573">
        <v>87.39</v>
      </c>
    </row>
    <row r="843" spans="1:16" x14ac:dyDescent="0.25">
      <c r="A843" s="530"/>
      <c r="B843" s="524" t="s">
        <v>2521</v>
      </c>
      <c r="C843" s="1247" t="s">
        <v>2522</v>
      </c>
      <c r="D843" s="1247"/>
      <c r="E843" s="1247"/>
      <c r="F843" s="1247"/>
      <c r="G843" s="1247"/>
      <c r="H843" s="525" t="s">
        <v>1151</v>
      </c>
      <c r="I843" s="543">
        <v>6</v>
      </c>
      <c r="J843" s="526"/>
      <c r="K843" s="535">
        <v>2.7311999999999999</v>
      </c>
      <c r="L843" s="538">
        <v>26.26</v>
      </c>
      <c r="M843" s="539">
        <v>1.1599999999999999</v>
      </c>
      <c r="N843" s="534">
        <v>30.46</v>
      </c>
      <c r="O843" s="526"/>
      <c r="P843" s="529">
        <v>83.19</v>
      </c>
    </row>
    <row r="844" spans="1:16" x14ac:dyDescent="0.25">
      <c r="A844" s="523"/>
      <c r="B844" s="524" t="s">
        <v>36</v>
      </c>
      <c r="C844" s="1247" t="s">
        <v>134</v>
      </c>
      <c r="D844" s="1247"/>
      <c r="E844" s="1247"/>
      <c r="F844" s="1247"/>
      <c r="G844" s="1247"/>
      <c r="H844" s="525"/>
      <c r="I844" s="526"/>
      <c r="J844" s="526"/>
      <c r="K844" s="526"/>
      <c r="L844" s="528"/>
      <c r="M844" s="526"/>
      <c r="N844" s="528"/>
      <c r="O844" s="526"/>
      <c r="P844" s="529">
        <v>11782.01</v>
      </c>
    </row>
    <row r="845" spans="1:16" x14ac:dyDescent="0.25">
      <c r="A845" s="530"/>
      <c r="B845" s="524" t="s">
        <v>2523</v>
      </c>
      <c r="C845" s="1247" t="s">
        <v>2524</v>
      </c>
      <c r="D845" s="1247"/>
      <c r="E845" s="1247"/>
      <c r="F845" s="1247"/>
      <c r="G845" s="1247"/>
      <c r="H845" s="525" t="s">
        <v>1164</v>
      </c>
      <c r="I845" s="527">
        <v>1.4E-2</v>
      </c>
      <c r="J845" s="526"/>
      <c r="K845" s="569">
        <v>6.3727999999999996E-3</v>
      </c>
      <c r="L845" s="542">
        <v>21588.35</v>
      </c>
      <c r="M845" s="539">
        <v>0.99</v>
      </c>
      <c r="N845" s="534">
        <v>21372.47</v>
      </c>
      <c r="O845" s="526"/>
      <c r="P845" s="529">
        <v>136.19999999999999</v>
      </c>
    </row>
    <row r="846" spans="1:16" x14ac:dyDescent="0.25">
      <c r="A846" s="530"/>
      <c r="B846" s="524" t="s">
        <v>2013</v>
      </c>
      <c r="C846" s="1247" t="s">
        <v>2014</v>
      </c>
      <c r="D846" s="1247"/>
      <c r="E846" s="1247"/>
      <c r="F846" s="1247"/>
      <c r="G846" s="1247"/>
      <c r="H846" s="525" t="s">
        <v>1164</v>
      </c>
      <c r="I846" s="527">
        <v>5.7000000000000002E-2</v>
      </c>
      <c r="J846" s="526"/>
      <c r="K846" s="569">
        <v>2.5946400000000001E-2</v>
      </c>
      <c r="L846" s="542">
        <v>25319.13</v>
      </c>
      <c r="M846" s="539">
        <v>1.49</v>
      </c>
      <c r="N846" s="534">
        <v>37725.5</v>
      </c>
      <c r="O846" s="526"/>
      <c r="P846" s="529">
        <v>978.84</v>
      </c>
    </row>
    <row r="847" spans="1:16" x14ac:dyDescent="0.25">
      <c r="A847" s="530"/>
      <c r="B847" s="524" t="s">
        <v>2525</v>
      </c>
      <c r="C847" s="1247" t="s">
        <v>2526</v>
      </c>
      <c r="D847" s="1247"/>
      <c r="E847" s="1247"/>
      <c r="F847" s="1247"/>
      <c r="G847" s="1247"/>
      <c r="H847" s="525" t="s">
        <v>1164</v>
      </c>
      <c r="I847" s="527">
        <v>0.28899999999999998</v>
      </c>
      <c r="J847" s="526"/>
      <c r="K847" s="569">
        <v>0.1315528</v>
      </c>
      <c r="L847" s="542">
        <v>22965.21</v>
      </c>
      <c r="M847" s="539">
        <v>1.49</v>
      </c>
      <c r="N847" s="534">
        <v>34218.160000000003</v>
      </c>
      <c r="O847" s="526"/>
      <c r="P847" s="529">
        <v>4501.49</v>
      </c>
    </row>
    <row r="848" spans="1:16" x14ac:dyDescent="0.25">
      <c r="A848" s="530"/>
      <c r="B848" s="524" t="s">
        <v>2527</v>
      </c>
      <c r="C848" s="1247" t="s">
        <v>2528</v>
      </c>
      <c r="D848" s="1247"/>
      <c r="E848" s="1247"/>
      <c r="F848" s="1247"/>
      <c r="G848" s="1247"/>
      <c r="H848" s="525" t="s">
        <v>1244</v>
      </c>
      <c r="I848" s="543">
        <v>55</v>
      </c>
      <c r="J848" s="526"/>
      <c r="K848" s="527">
        <v>25.036000000000001</v>
      </c>
      <c r="L848" s="538">
        <v>160.27000000000001</v>
      </c>
      <c r="M848" s="539">
        <v>1.18</v>
      </c>
      <c r="N848" s="534">
        <v>189.12</v>
      </c>
      <c r="O848" s="526"/>
      <c r="P848" s="529">
        <v>4734.8100000000004</v>
      </c>
    </row>
    <row r="849" spans="1:16" x14ac:dyDescent="0.25">
      <c r="A849" s="530"/>
      <c r="B849" s="524" t="s">
        <v>2529</v>
      </c>
      <c r="C849" s="1247" t="s">
        <v>2530</v>
      </c>
      <c r="D849" s="1247"/>
      <c r="E849" s="1247"/>
      <c r="F849" s="1247"/>
      <c r="G849" s="1247"/>
      <c r="H849" s="525" t="s">
        <v>1164</v>
      </c>
      <c r="I849" s="527">
        <v>0.23100000000000001</v>
      </c>
      <c r="J849" s="526"/>
      <c r="K849" s="569">
        <v>0.1051512</v>
      </c>
      <c r="L849" s="542">
        <v>10415.31</v>
      </c>
      <c r="M849" s="539">
        <v>1.29</v>
      </c>
      <c r="N849" s="534">
        <v>13435.75</v>
      </c>
      <c r="O849" s="526"/>
      <c r="P849" s="529">
        <v>1412.79</v>
      </c>
    </row>
    <row r="850" spans="1:16" x14ac:dyDescent="0.25">
      <c r="A850" s="530"/>
      <c r="B850" s="524" t="s">
        <v>2531</v>
      </c>
      <c r="C850" s="1247" t="s">
        <v>2532</v>
      </c>
      <c r="D850" s="1247"/>
      <c r="E850" s="1247"/>
      <c r="F850" s="1247"/>
      <c r="G850" s="1247"/>
      <c r="H850" s="525" t="s">
        <v>1244</v>
      </c>
      <c r="I850" s="531">
        <v>0.5</v>
      </c>
      <c r="J850" s="526"/>
      <c r="K850" s="535">
        <v>0.2276</v>
      </c>
      <c r="L850" s="538">
        <v>56.11</v>
      </c>
      <c r="M850" s="575">
        <v>1.4</v>
      </c>
      <c r="N850" s="534">
        <v>78.55</v>
      </c>
      <c r="O850" s="526"/>
      <c r="P850" s="529">
        <v>17.88</v>
      </c>
    </row>
    <row r="851" spans="1:16" x14ac:dyDescent="0.25">
      <c r="A851" s="544" t="s">
        <v>1239</v>
      </c>
      <c r="B851" s="545" t="s">
        <v>2027</v>
      </c>
      <c r="C851" s="1250" t="s">
        <v>2533</v>
      </c>
      <c r="D851" s="1250"/>
      <c r="E851" s="1250"/>
      <c r="F851" s="1250"/>
      <c r="G851" s="1250"/>
      <c r="H851" s="546" t="s">
        <v>1554</v>
      </c>
      <c r="I851" s="547">
        <v>112</v>
      </c>
      <c r="J851" s="548"/>
      <c r="K851" s="567">
        <v>50.982399999999998</v>
      </c>
      <c r="L851" s="550"/>
      <c r="M851" s="548"/>
      <c r="N851" s="550"/>
      <c r="O851" s="548"/>
      <c r="P851" s="551"/>
    </row>
    <row r="852" spans="1:16" x14ac:dyDescent="0.25">
      <c r="A852" s="552"/>
      <c r="B852" s="553"/>
      <c r="C852" s="1248" t="s">
        <v>1154</v>
      </c>
      <c r="D852" s="1248"/>
      <c r="E852" s="1248"/>
      <c r="F852" s="1248"/>
      <c r="G852" s="1248"/>
      <c r="H852" s="516"/>
      <c r="I852" s="517"/>
      <c r="J852" s="517"/>
      <c r="K852" s="517"/>
      <c r="L852" s="520"/>
      <c r="M852" s="517"/>
      <c r="N852" s="554"/>
      <c r="O852" s="517"/>
      <c r="P852" s="555">
        <v>19812.66</v>
      </c>
    </row>
    <row r="853" spans="1:16" x14ac:dyDescent="0.25">
      <c r="A853" s="540"/>
      <c r="B853" s="524"/>
      <c r="C853" s="1247" t="s">
        <v>1155</v>
      </c>
      <c r="D853" s="1247"/>
      <c r="E853" s="1247"/>
      <c r="F853" s="1247"/>
      <c r="G853" s="1247"/>
      <c r="H853" s="525"/>
      <c r="I853" s="526"/>
      <c r="J853" s="526"/>
      <c r="K853" s="526"/>
      <c r="L853" s="528"/>
      <c r="M853" s="526"/>
      <c r="N853" s="528"/>
      <c r="O853" s="526"/>
      <c r="P853" s="529">
        <v>7339.42</v>
      </c>
    </row>
    <row r="854" spans="1:16" x14ac:dyDescent="0.25">
      <c r="A854" s="540"/>
      <c r="B854" s="524" t="s">
        <v>2485</v>
      </c>
      <c r="C854" s="1247" t="s">
        <v>2486</v>
      </c>
      <c r="D854" s="1247"/>
      <c r="E854" s="1247"/>
      <c r="F854" s="1247"/>
      <c r="G854" s="1247"/>
      <c r="H854" s="525" t="s">
        <v>1158</v>
      </c>
      <c r="I854" s="543">
        <v>112</v>
      </c>
      <c r="J854" s="526"/>
      <c r="K854" s="543">
        <v>112</v>
      </c>
      <c r="L854" s="528"/>
      <c r="M854" s="526"/>
      <c r="N854" s="528"/>
      <c r="O854" s="526"/>
      <c r="P854" s="529">
        <v>8220.15</v>
      </c>
    </row>
    <row r="855" spans="1:16" x14ac:dyDescent="0.25">
      <c r="A855" s="540"/>
      <c r="B855" s="524" t="s">
        <v>2487</v>
      </c>
      <c r="C855" s="1247" t="s">
        <v>2488</v>
      </c>
      <c r="D855" s="1247"/>
      <c r="E855" s="1247"/>
      <c r="F855" s="1247"/>
      <c r="G855" s="1247"/>
      <c r="H855" s="525" t="s">
        <v>1158</v>
      </c>
      <c r="I855" s="543">
        <v>65</v>
      </c>
      <c r="J855" s="526"/>
      <c r="K855" s="543">
        <v>65</v>
      </c>
      <c r="L855" s="528"/>
      <c r="M855" s="526"/>
      <c r="N855" s="528"/>
      <c r="O855" s="526"/>
      <c r="P855" s="529">
        <v>4770.62</v>
      </c>
    </row>
    <row r="856" spans="1:16" x14ac:dyDescent="0.25">
      <c r="A856" s="556"/>
      <c r="B856" s="557"/>
      <c r="C856" s="1248" t="s">
        <v>1161</v>
      </c>
      <c r="D856" s="1248"/>
      <c r="E856" s="1248"/>
      <c r="F856" s="1248"/>
      <c r="G856" s="1248"/>
      <c r="H856" s="516"/>
      <c r="I856" s="517"/>
      <c r="J856" s="517"/>
      <c r="K856" s="517"/>
      <c r="L856" s="520"/>
      <c r="M856" s="517"/>
      <c r="N856" s="554">
        <v>72063.77</v>
      </c>
      <c r="O856" s="517"/>
      <c r="P856" s="555">
        <v>32803.43</v>
      </c>
    </row>
    <row r="857" spans="1:16" x14ac:dyDescent="0.25">
      <c r="A857" s="558"/>
      <c r="B857" s="559"/>
      <c r="C857" s="559"/>
      <c r="D857" s="559"/>
      <c r="E857" s="559"/>
      <c r="F857" s="559"/>
      <c r="G857" s="559"/>
      <c r="H857" s="560"/>
      <c r="I857" s="561"/>
      <c r="J857" s="561"/>
      <c r="K857" s="561"/>
      <c r="L857" s="562"/>
      <c r="M857" s="561"/>
      <c r="N857" s="562"/>
      <c r="O857" s="561"/>
      <c r="P857" s="563"/>
    </row>
    <row r="858" spans="1:16" x14ac:dyDescent="0.25">
      <c r="A858" s="514" t="s">
        <v>1562</v>
      </c>
      <c r="B858" s="515" t="s">
        <v>2534</v>
      </c>
      <c r="C858" s="1249" t="s">
        <v>2535</v>
      </c>
      <c r="D858" s="1249"/>
      <c r="E858" s="1249"/>
      <c r="F858" s="1249"/>
      <c r="G858" s="1249"/>
      <c r="H858" s="516" t="s">
        <v>1232</v>
      </c>
      <c r="I858" s="517">
        <v>0.45519999999999999</v>
      </c>
      <c r="J858" s="518">
        <v>1</v>
      </c>
      <c r="K858" s="568">
        <v>0.45519999999999999</v>
      </c>
      <c r="L858" s="520"/>
      <c r="M858" s="517"/>
      <c r="N858" s="521"/>
      <c r="O858" s="517"/>
      <c r="P858" s="522"/>
    </row>
    <row r="859" spans="1:16" x14ac:dyDescent="0.25">
      <c r="A859" s="523"/>
      <c r="B859" s="524" t="s">
        <v>23</v>
      </c>
      <c r="C859" s="1247" t="s">
        <v>1203</v>
      </c>
      <c r="D859" s="1247"/>
      <c r="E859" s="1247"/>
      <c r="F859" s="1247"/>
      <c r="G859" s="1247"/>
      <c r="H859" s="525" t="s">
        <v>1148</v>
      </c>
      <c r="I859" s="526"/>
      <c r="J859" s="526"/>
      <c r="K859" s="537">
        <v>11.425520000000001</v>
      </c>
      <c r="L859" s="528"/>
      <c r="M859" s="526"/>
      <c r="N859" s="528"/>
      <c r="O859" s="526"/>
      <c r="P859" s="529">
        <v>4344.67</v>
      </c>
    </row>
    <row r="860" spans="1:16" x14ac:dyDescent="0.25">
      <c r="A860" s="530"/>
      <c r="B860" s="524" t="s">
        <v>2519</v>
      </c>
      <c r="C860" s="1247" t="s">
        <v>2520</v>
      </c>
      <c r="D860" s="1247"/>
      <c r="E860" s="1247"/>
      <c r="F860" s="1247"/>
      <c r="G860" s="1247"/>
      <c r="H860" s="525" t="s">
        <v>1148</v>
      </c>
      <c r="I860" s="531">
        <v>25.1</v>
      </c>
      <c r="J860" s="526"/>
      <c r="K860" s="537">
        <v>11.425520000000001</v>
      </c>
      <c r="L860" s="532"/>
      <c r="M860" s="533"/>
      <c r="N860" s="534">
        <v>380.26</v>
      </c>
      <c r="O860" s="526"/>
      <c r="P860" s="529">
        <v>4344.67</v>
      </c>
    </row>
    <row r="861" spans="1:16" x14ac:dyDescent="0.25">
      <c r="A861" s="523"/>
      <c r="B861" s="524" t="s">
        <v>28</v>
      </c>
      <c r="C861" s="1247" t="s">
        <v>132</v>
      </c>
      <c r="D861" s="1247"/>
      <c r="E861" s="1247"/>
      <c r="F861" s="1247"/>
      <c r="G861" s="1247"/>
      <c r="H861" s="525"/>
      <c r="I861" s="526"/>
      <c r="J861" s="526"/>
      <c r="K861" s="526"/>
      <c r="L861" s="528"/>
      <c r="M861" s="526"/>
      <c r="N861" s="528"/>
      <c r="O861" s="526"/>
      <c r="P861" s="573">
        <v>357.81</v>
      </c>
    </row>
    <row r="862" spans="1:16" x14ac:dyDescent="0.25">
      <c r="A862" s="523"/>
      <c r="B862" s="524"/>
      <c r="C862" s="1247" t="s">
        <v>1147</v>
      </c>
      <c r="D862" s="1247"/>
      <c r="E862" s="1247"/>
      <c r="F862" s="1247"/>
      <c r="G862" s="1247"/>
      <c r="H862" s="525" t="s">
        <v>1148</v>
      </c>
      <c r="I862" s="526"/>
      <c r="J862" s="526"/>
      <c r="K862" s="574">
        <v>0.25491200000000003</v>
      </c>
      <c r="L862" s="528"/>
      <c r="M862" s="526"/>
      <c r="N862" s="528"/>
      <c r="O862" s="526"/>
      <c r="P862" s="573">
        <v>79.13</v>
      </c>
    </row>
    <row r="863" spans="1:16" x14ac:dyDescent="0.25">
      <c r="A863" s="530"/>
      <c r="B863" s="524" t="s">
        <v>2194</v>
      </c>
      <c r="C863" s="1247" t="s">
        <v>2195</v>
      </c>
      <c r="D863" s="1247"/>
      <c r="E863" s="1247"/>
      <c r="F863" s="1247"/>
      <c r="G863" s="1247"/>
      <c r="H863" s="525" t="s">
        <v>1151</v>
      </c>
      <c r="I863" s="536">
        <v>0.23</v>
      </c>
      <c r="J863" s="526"/>
      <c r="K863" s="574">
        <v>0.104696</v>
      </c>
      <c r="L863" s="538">
        <v>37.32</v>
      </c>
      <c r="M863" s="539">
        <v>1.37</v>
      </c>
      <c r="N863" s="534">
        <v>51.13</v>
      </c>
      <c r="O863" s="526"/>
      <c r="P863" s="529">
        <v>5.35</v>
      </c>
    </row>
    <row r="864" spans="1:16" x14ac:dyDescent="0.25">
      <c r="A864" s="540"/>
      <c r="B864" s="524" t="s">
        <v>2137</v>
      </c>
      <c r="C864" s="1247" t="s">
        <v>2138</v>
      </c>
      <c r="D864" s="1247"/>
      <c r="E864" s="1247"/>
      <c r="F864" s="1247"/>
      <c r="G864" s="1247"/>
      <c r="H864" s="525" t="s">
        <v>1148</v>
      </c>
      <c r="I864" s="536">
        <v>0.23</v>
      </c>
      <c r="J864" s="526"/>
      <c r="K864" s="574">
        <v>0.104696</v>
      </c>
      <c r="L864" s="528"/>
      <c r="M864" s="526"/>
      <c r="N864" s="541">
        <v>288.95999999999998</v>
      </c>
      <c r="O864" s="526"/>
      <c r="P864" s="573">
        <v>30.25</v>
      </c>
    </row>
    <row r="865" spans="1:16" x14ac:dyDescent="0.25">
      <c r="A865" s="530"/>
      <c r="B865" s="524" t="s">
        <v>2412</v>
      </c>
      <c r="C865" s="1247" t="s">
        <v>2413</v>
      </c>
      <c r="D865" s="1247"/>
      <c r="E865" s="1247"/>
      <c r="F865" s="1247"/>
      <c r="G865" s="1247"/>
      <c r="H865" s="525" t="s">
        <v>1151</v>
      </c>
      <c r="I865" s="536">
        <v>3.68</v>
      </c>
      <c r="J865" s="526"/>
      <c r="K865" s="574">
        <v>1.675136</v>
      </c>
      <c r="L865" s="538">
        <v>95.25</v>
      </c>
      <c r="M865" s="539">
        <v>1.26</v>
      </c>
      <c r="N865" s="534">
        <v>120.02</v>
      </c>
      <c r="O865" s="526"/>
      <c r="P865" s="529">
        <v>201.05</v>
      </c>
    </row>
    <row r="866" spans="1:16" x14ac:dyDescent="0.25">
      <c r="A866" s="530"/>
      <c r="B866" s="524" t="s">
        <v>1445</v>
      </c>
      <c r="C866" s="1247" t="s">
        <v>1446</v>
      </c>
      <c r="D866" s="1247"/>
      <c r="E866" s="1247"/>
      <c r="F866" s="1247"/>
      <c r="G866" s="1247"/>
      <c r="H866" s="525" t="s">
        <v>1151</v>
      </c>
      <c r="I866" s="536">
        <v>0.33</v>
      </c>
      <c r="J866" s="526"/>
      <c r="K866" s="574">
        <v>0.15021599999999999</v>
      </c>
      <c r="L866" s="538">
        <v>477.92</v>
      </c>
      <c r="M866" s="539">
        <v>1.24</v>
      </c>
      <c r="N866" s="534">
        <v>592.62</v>
      </c>
      <c r="O866" s="526"/>
      <c r="P866" s="529">
        <v>89.02</v>
      </c>
    </row>
    <row r="867" spans="1:16" x14ac:dyDescent="0.25">
      <c r="A867" s="540"/>
      <c r="B867" s="524" t="s">
        <v>1208</v>
      </c>
      <c r="C867" s="1247" t="s">
        <v>1209</v>
      </c>
      <c r="D867" s="1247"/>
      <c r="E867" s="1247"/>
      <c r="F867" s="1247"/>
      <c r="G867" s="1247"/>
      <c r="H867" s="525" t="s">
        <v>1148</v>
      </c>
      <c r="I867" s="536">
        <v>0.33</v>
      </c>
      <c r="J867" s="526"/>
      <c r="K867" s="574">
        <v>0.15021599999999999</v>
      </c>
      <c r="L867" s="528"/>
      <c r="M867" s="526"/>
      <c r="N867" s="541">
        <v>325.38</v>
      </c>
      <c r="O867" s="526"/>
      <c r="P867" s="573">
        <v>48.88</v>
      </c>
    </row>
    <row r="868" spans="1:16" x14ac:dyDescent="0.25">
      <c r="A868" s="530"/>
      <c r="B868" s="524" t="s">
        <v>2521</v>
      </c>
      <c r="C868" s="1247" t="s">
        <v>2522</v>
      </c>
      <c r="D868" s="1247"/>
      <c r="E868" s="1247"/>
      <c r="F868" s="1247"/>
      <c r="G868" s="1247"/>
      <c r="H868" s="525" t="s">
        <v>1151</v>
      </c>
      <c r="I868" s="531">
        <v>4.5</v>
      </c>
      <c r="J868" s="526"/>
      <c r="K868" s="535">
        <v>2.0484</v>
      </c>
      <c r="L868" s="538">
        <v>26.26</v>
      </c>
      <c r="M868" s="539">
        <v>1.1599999999999999</v>
      </c>
      <c r="N868" s="534">
        <v>30.46</v>
      </c>
      <c r="O868" s="526"/>
      <c r="P868" s="529">
        <v>62.39</v>
      </c>
    </row>
    <row r="869" spans="1:16" x14ac:dyDescent="0.25">
      <c r="A869" s="523"/>
      <c r="B869" s="524" t="s">
        <v>36</v>
      </c>
      <c r="C869" s="1247" t="s">
        <v>134</v>
      </c>
      <c r="D869" s="1247"/>
      <c r="E869" s="1247"/>
      <c r="F869" s="1247"/>
      <c r="G869" s="1247"/>
      <c r="H869" s="525"/>
      <c r="I869" s="526"/>
      <c r="J869" s="526"/>
      <c r="K869" s="526"/>
      <c r="L869" s="528"/>
      <c r="M869" s="526"/>
      <c r="N869" s="528"/>
      <c r="O869" s="526"/>
      <c r="P869" s="529">
        <v>7995.97</v>
      </c>
    </row>
    <row r="870" spans="1:16" x14ac:dyDescent="0.25">
      <c r="A870" s="530"/>
      <c r="B870" s="524" t="s">
        <v>2523</v>
      </c>
      <c r="C870" s="1247" t="s">
        <v>2524</v>
      </c>
      <c r="D870" s="1247"/>
      <c r="E870" s="1247"/>
      <c r="F870" s="1247"/>
      <c r="G870" s="1247"/>
      <c r="H870" s="525" t="s">
        <v>1164</v>
      </c>
      <c r="I870" s="527">
        <v>6.0000000000000001E-3</v>
      </c>
      <c r="J870" s="526"/>
      <c r="K870" s="569">
        <v>2.7312E-3</v>
      </c>
      <c r="L870" s="542">
        <v>21588.35</v>
      </c>
      <c r="M870" s="539">
        <v>0.99</v>
      </c>
      <c r="N870" s="534">
        <v>21372.47</v>
      </c>
      <c r="O870" s="526"/>
      <c r="P870" s="529">
        <v>58.37</v>
      </c>
    </row>
    <row r="871" spans="1:16" x14ac:dyDescent="0.25">
      <c r="A871" s="530"/>
      <c r="B871" s="524" t="s">
        <v>2013</v>
      </c>
      <c r="C871" s="1247" t="s">
        <v>2014</v>
      </c>
      <c r="D871" s="1247"/>
      <c r="E871" s="1247"/>
      <c r="F871" s="1247"/>
      <c r="G871" s="1247"/>
      <c r="H871" s="525" t="s">
        <v>1164</v>
      </c>
      <c r="I871" s="527">
        <v>1.9E-2</v>
      </c>
      <c r="J871" s="526"/>
      <c r="K871" s="569">
        <v>8.6487999999999999E-3</v>
      </c>
      <c r="L871" s="542">
        <v>25319.13</v>
      </c>
      <c r="M871" s="539">
        <v>1.49</v>
      </c>
      <c r="N871" s="534">
        <v>37725.5</v>
      </c>
      <c r="O871" s="526"/>
      <c r="P871" s="529">
        <v>326.27999999999997</v>
      </c>
    </row>
    <row r="872" spans="1:16" x14ac:dyDescent="0.25">
      <c r="A872" s="530"/>
      <c r="B872" s="524" t="s">
        <v>2525</v>
      </c>
      <c r="C872" s="1247" t="s">
        <v>2526</v>
      </c>
      <c r="D872" s="1247"/>
      <c r="E872" s="1247"/>
      <c r="F872" s="1247"/>
      <c r="G872" s="1247"/>
      <c r="H872" s="525" t="s">
        <v>1164</v>
      </c>
      <c r="I872" s="527">
        <v>0.13200000000000001</v>
      </c>
      <c r="J872" s="526"/>
      <c r="K872" s="569">
        <v>6.0086399999999998E-2</v>
      </c>
      <c r="L872" s="542">
        <v>22965.21</v>
      </c>
      <c r="M872" s="539">
        <v>1.49</v>
      </c>
      <c r="N872" s="534">
        <v>34218.160000000003</v>
      </c>
      <c r="O872" s="526"/>
      <c r="P872" s="529">
        <v>2056.0500000000002</v>
      </c>
    </row>
    <row r="873" spans="1:16" x14ac:dyDescent="0.25">
      <c r="A873" s="530"/>
      <c r="B873" s="524" t="s">
        <v>2527</v>
      </c>
      <c r="C873" s="1247" t="s">
        <v>2528</v>
      </c>
      <c r="D873" s="1247"/>
      <c r="E873" s="1247"/>
      <c r="F873" s="1247"/>
      <c r="G873" s="1247"/>
      <c r="H873" s="525" t="s">
        <v>1244</v>
      </c>
      <c r="I873" s="543">
        <v>57</v>
      </c>
      <c r="J873" s="526"/>
      <c r="K873" s="535">
        <v>25.946400000000001</v>
      </c>
      <c r="L873" s="538">
        <v>160.27000000000001</v>
      </c>
      <c r="M873" s="539">
        <v>1.18</v>
      </c>
      <c r="N873" s="534">
        <v>189.12</v>
      </c>
      <c r="O873" s="526"/>
      <c r="P873" s="529">
        <v>4906.9799999999996</v>
      </c>
    </row>
    <row r="874" spans="1:16" x14ac:dyDescent="0.25">
      <c r="A874" s="530"/>
      <c r="B874" s="524" t="s">
        <v>2529</v>
      </c>
      <c r="C874" s="1247" t="s">
        <v>2530</v>
      </c>
      <c r="D874" s="1247"/>
      <c r="E874" s="1247"/>
      <c r="F874" s="1247"/>
      <c r="G874" s="1247"/>
      <c r="H874" s="525" t="s">
        <v>1164</v>
      </c>
      <c r="I874" s="527">
        <v>0.106</v>
      </c>
      <c r="J874" s="526"/>
      <c r="K874" s="569">
        <v>4.8251200000000001E-2</v>
      </c>
      <c r="L874" s="542">
        <v>10415.31</v>
      </c>
      <c r="M874" s="539">
        <v>1.29</v>
      </c>
      <c r="N874" s="534">
        <v>13435.75</v>
      </c>
      <c r="O874" s="526"/>
      <c r="P874" s="529">
        <v>648.29</v>
      </c>
    </row>
    <row r="875" spans="1:16" x14ac:dyDescent="0.25">
      <c r="A875" s="544" t="s">
        <v>1239</v>
      </c>
      <c r="B875" s="545" t="s">
        <v>2027</v>
      </c>
      <c r="C875" s="1250" t="s">
        <v>2533</v>
      </c>
      <c r="D875" s="1250"/>
      <c r="E875" s="1250"/>
      <c r="F875" s="1250"/>
      <c r="G875" s="1250"/>
      <c r="H875" s="546" t="s">
        <v>1554</v>
      </c>
      <c r="I875" s="547">
        <v>112</v>
      </c>
      <c r="J875" s="548"/>
      <c r="K875" s="567">
        <v>50.982399999999998</v>
      </c>
      <c r="L875" s="550"/>
      <c r="M875" s="548"/>
      <c r="N875" s="550"/>
      <c r="O875" s="548"/>
      <c r="P875" s="551"/>
    </row>
    <row r="876" spans="1:16" x14ac:dyDescent="0.25">
      <c r="A876" s="552"/>
      <c r="B876" s="553"/>
      <c r="C876" s="1248" t="s">
        <v>1154</v>
      </c>
      <c r="D876" s="1248"/>
      <c r="E876" s="1248"/>
      <c r="F876" s="1248"/>
      <c r="G876" s="1248"/>
      <c r="H876" s="516"/>
      <c r="I876" s="517"/>
      <c r="J876" s="517"/>
      <c r="K876" s="517"/>
      <c r="L876" s="520"/>
      <c r="M876" s="517"/>
      <c r="N876" s="554"/>
      <c r="O876" s="517"/>
      <c r="P876" s="555">
        <v>12777.58</v>
      </c>
    </row>
    <row r="877" spans="1:16" x14ac:dyDescent="0.25">
      <c r="A877" s="540"/>
      <c r="B877" s="524"/>
      <c r="C877" s="1247" t="s">
        <v>1155</v>
      </c>
      <c r="D877" s="1247"/>
      <c r="E877" s="1247"/>
      <c r="F877" s="1247"/>
      <c r="G877" s="1247"/>
      <c r="H877" s="525"/>
      <c r="I877" s="526"/>
      <c r="J877" s="526"/>
      <c r="K877" s="526"/>
      <c r="L877" s="528"/>
      <c r="M877" s="526"/>
      <c r="N877" s="528"/>
      <c r="O877" s="526"/>
      <c r="P877" s="529">
        <v>4423.8</v>
      </c>
    </row>
    <row r="878" spans="1:16" x14ac:dyDescent="0.25">
      <c r="A878" s="540"/>
      <c r="B878" s="524" t="s">
        <v>2485</v>
      </c>
      <c r="C878" s="1247" t="s">
        <v>2486</v>
      </c>
      <c r="D878" s="1247"/>
      <c r="E878" s="1247"/>
      <c r="F878" s="1247"/>
      <c r="G878" s="1247"/>
      <c r="H878" s="525" t="s">
        <v>1158</v>
      </c>
      <c r="I878" s="543">
        <v>112</v>
      </c>
      <c r="J878" s="526"/>
      <c r="K878" s="543">
        <v>112</v>
      </c>
      <c r="L878" s="528"/>
      <c r="M878" s="526"/>
      <c r="N878" s="528"/>
      <c r="O878" s="526"/>
      <c r="P878" s="529">
        <v>4954.66</v>
      </c>
    </row>
    <row r="879" spans="1:16" x14ac:dyDescent="0.25">
      <c r="A879" s="540"/>
      <c r="B879" s="524" t="s">
        <v>2487</v>
      </c>
      <c r="C879" s="1247" t="s">
        <v>2488</v>
      </c>
      <c r="D879" s="1247"/>
      <c r="E879" s="1247"/>
      <c r="F879" s="1247"/>
      <c r="G879" s="1247"/>
      <c r="H879" s="525" t="s">
        <v>1158</v>
      </c>
      <c r="I879" s="543">
        <v>65</v>
      </c>
      <c r="J879" s="526"/>
      <c r="K879" s="543">
        <v>65</v>
      </c>
      <c r="L879" s="528"/>
      <c r="M879" s="526"/>
      <c r="N879" s="528"/>
      <c r="O879" s="526"/>
      <c r="P879" s="529">
        <v>2875.47</v>
      </c>
    </row>
    <row r="880" spans="1:16" x14ac:dyDescent="0.25">
      <c r="A880" s="556"/>
      <c r="B880" s="557"/>
      <c r="C880" s="1248" t="s">
        <v>1161</v>
      </c>
      <c r="D880" s="1248"/>
      <c r="E880" s="1248"/>
      <c r="F880" s="1248"/>
      <c r="G880" s="1248"/>
      <c r="H880" s="516"/>
      <c r="I880" s="517"/>
      <c r="J880" s="517"/>
      <c r="K880" s="517"/>
      <c r="L880" s="520"/>
      <c r="M880" s="517"/>
      <c r="N880" s="554">
        <v>45271.77</v>
      </c>
      <c r="O880" s="517"/>
      <c r="P880" s="555">
        <v>20607.71</v>
      </c>
    </row>
    <row r="881" spans="1:16" x14ac:dyDescent="0.25">
      <c r="A881" s="558"/>
      <c r="B881" s="559"/>
      <c r="C881" s="559"/>
      <c r="D881" s="559"/>
      <c r="E881" s="559"/>
      <c r="F881" s="559"/>
      <c r="G881" s="559"/>
      <c r="H881" s="560"/>
      <c r="I881" s="561"/>
      <c r="J881" s="561"/>
      <c r="K881" s="561"/>
      <c r="L881" s="562"/>
      <c r="M881" s="561"/>
      <c r="N881" s="562"/>
      <c r="O881" s="561"/>
      <c r="P881" s="563"/>
    </row>
    <row r="882" spans="1:16" x14ac:dyDescent="0.25">
      <c r="A882" s="514" t="s">
        <v>1565</v>
      </c>
      <c r="B882" s="515" t="s">
        <v>2536</v>
      </c>
      <c r="C882" s="1249" t="s">
        <v>2537</v>
      </c>
      <c r="D882" s="1249"/>
      <c r="E882" s="1249"/>
      <c r="F882" s="1249"/>
      <c r="G882" s="1249"/>
      <c r="H882" s="516" t="s">
        <v>1554</v>
      </c>
      <c r="I882" s="517">
        <v>101.9648</v>
      </c>
      <c r="J882" s="518">
        <v>1</v>
      </c>
      <c r="K882" s="568">
        <v>101.9648</v>
      </c>
      <c r="L882" s="593">
        <v>261.24</v>
      </c>
      <c r="M882" s="570">
        <v>2.0499999999999998</v>
      </c>
      <c r="N882" s="572">
        <v>535.54</v>
      </c>
      <c r="O882" s="517"/>
      <c r="P882" s="555">
        <v>54606.23</v>
      </c>
    </row>
    <row r="883" spans="1:16" x14ac:dyDescent="0.25">
      <c r="A883" s="556"/>
      <c r="B883" s="557"/>
      <c r="C883" s="1248" t="s">
        <v>1161</v>
      </c>
      <c r="D883" s="1248"/>
      <c r="E883" s="1248"/>
      <c r="F883" s="1248"/>
      <c r="G883" s="1248"/>
      <c r="H883" s="516"/>
      <c r="I883" s="517"/>
      <c r="J883" s="517"/>
      <c r="K883" s="517"/>
      <c r="L883" s="520"/>
      <c r="M883" s="517"/>
      <c r="N883" s="520"/>
      <c r="O883" s="517"/>
      <c r="P883" s="555">
        <v>54606.23</v>
      </c>
    </row>
    <row r="884" spans="1:16" x14ac:dyDescent="0.25">
      <c r="A884" s="558"/>
      <c r="B884" s="559"/>
      <c r="C884" s="559"/>
      <c r="D884" s="559"/>
      <c r="E884" s="559"/>
      <c r="F884" s="559"/>
      <c r="G884" s="559"/>
      <c r="H884" s="560"/>
      <c r="I884" s="561"/>
      <c r="J884" s="561"/>
      <c r="K884" s="561"/>
      <c r="L884" s="562"/>
      <c r="M884" s="561"/>
      <c r="N884" s="562"/>
      <c r="O884" s="561"/>
      <c r="P884" s="563"/>
    </row>
    <row r="885" spans="1:16" x14ac:dyDescent="0.25">
      <c r="A885" s="1251" t="s">
        <v>2538</v>
      </c>
      <c r="B885" s="1252"/>
      <c r="C885" s="1252"/>
      <c r="D885" s="1252"/>
      <c r="E885" s="1252"/>
      <c r="F885" s="1252"/>
      <c r="G885" s="1252"/>
      <c r="H885" s="1252"/>
      <c r="I885" s="1252"/>
      <c r="J885" s="1252"/>
      <c r="K885" s="1252"/>
      <c r="L885" s="1252"/>
      <c r="M885" s="1252"/>
      <c r="N885" s="1252"/>
      <c r="O885" s="1252"/>
      <c r="P885" s="1253"/>
    </row>
    <row r="886" spans="1:16" x14ac:dyDescent="0.25">
      <c r="A886" s="514" t="s">
        <v>1572</v>
      </c>
      <c r="B886" s="515" t="s">
        <v>2473</v>
      </c>
      <c r="C886" s="1249" t="s">
        <v>2474</v>
      </c>
      <c r="D886" s="1249"/>
      <c r="E886" s="1249"/>
      <c r="F886" s="1249"/>
      <c r="G886" s="1249"/>
      <c r="H886" s="516" t="s">
        <v>1232</v>
      </c>
      <c r="I886" s="517">
        <v>0.26419999999999999</v>
      </c>
      <c r="J886" s="518">
        <v>1</v>
      </c>
      <c r="K886" s="568">
        <v>0.26419999999999999</v>
      </c>
      <c r="L886" s="520"/>
      <c r="M886" s="517"/>
      <c r="N886" s="521"/>
      <c r="O886" s="517"/>
      <c r="P886" s="522"/>
    </row>
    <row r="887" spans="1:16" x14ac:dyDescent="0.25">
      <c r="A887" s="523"/>
      <c r="B887" s="524" t="s">
        <v>23</v>
      </c>
      <c r="C887" s="1247" t="s">
        <v>1203</v>
      </c>
      <c r="D887" s="1247"/>
      <c r="E887" s="1247"/>
      <c r="F887" s="1247"/>
      <c r="G887" s="1247"/>
      <c r="H887" s="525" t="s">
        <v>1148</v>
      </c>
      <c r="I887" s="526"/>
      <c r="J887" s="526"/>
      <c r="K887" s="574">
        <v>82.012963999999997</v>
      </c>
      <c r="L887" s="528"/>
      <c r="M887" s="526"/>
      <c r="N887" s="528"/>
      <c r="O887" s="526"/>
      <c r="P887" s="529">
        <v>24295.52</v>
      </c>
    </row>
    <row r="888" spans="1:16" x14ac:dyDescent="0.25">
      <c r="A888" s="530"/>
      <c r="B888" s="524" t="s">
        <v>1933</v>
      </c>
      <c r="C888" s="1247" t="s">
        <v>1934</v>
      </c>
      <c r="D888" s="1247"/>
      <c r="E888" s="1247"/>
      <c r="F888" s="1247"/>
      <c r="G888" s="1247"/>
      <c r="H888" s="525" t="s">
        <v>1148</v>
      </c>
      <c r="I888" s="536">
        <v>310.42</v>
      </c>
      <c r="J888" s="526"/>
      <c r="K888" s="574">
        <v>82.012963999999997</v>
      </c>
      <c r="L888" s="532"/>
      <c r="M888" s="533"/>
      <c r="N888" s="534">
        <v>296.24</v>
      </c>
      <c r="O888" s="526"/>
      <c r="P888" s="529">
        <v>24295.52</v>
      </c>
    </row>
    <row r="889" spans="1:16" x14ac:dyDescent="0.25">
      <c r="A889" s="523"/>
      <c r="B889" s="524" t="s">
        <v>28</v>
      </c>
      <c r="C889" s="1247" t="s">
        <v>132</v>
      </c>
      <c r="D889" s="1247"/>
      <c r="E889" s="1247"/>
      <c r="F889" s="1247"/>
      <c r="G889" s="1247"/>
      <c r="H889" s="525"/>
      <c r="I889" s="526"/>
      <c r="J889" s="526"/>
      <c r="K889" s="526"/>
      <c r="L889" s="528"/>
      <c r="M889" s="526"/>
      <c r="N889" s="528"/>
      <c r="O889" s="526"/>
      <c r="P889" s="573">
        <v>8.77</v>
      </c>
    </row>
    <row r="890" spans="1:16" x14ac:dyDescent="0.25">
      <c r="A890" s="523"/>
      <c r="B890" s="524"/>
      <c r="C890" s="1247" t="s">
        <v>1147</v>
      </c>
      <c r="D890" s="1247"/>
      <c r="E890" s="1247"/>
      <c r="F890" s="1247"/>
      <c r="G890" s="1247"/>
      <c r="H890" s="525" t="s">
        <v>1148</v>
      </c>
      <c r="I890" s="526"/>
      <c r="J890" s="526"/>
      <c r="K890" s="574">
        <v>0.45706599999999997</v>
      </c>
      <c r="L890" s="528"/>
      <c r="M890" s="526"/>
      <c r="N890" s="528"/>
      <c r="O890" s="526"/>
      <c r="P890" s="573">
        <v>133.34</v>
      </c>
    </row>
    <row r="891" spans="1:16" x14ac:dyDescent="0.25">
      <c r="A891" s="530"/>
      <c r="B891" s="524" t="s">
        <v>2475</v>
      </c>
      <c r="C891" s="1247" t="s">
        <v>2476</v>
      </c>
      <c r="D891" s="1247"/>
      <c r="E891" s="1247"/>
      <c r="F891" s="1247"/>
      <c r="G891" s="1247"/>
      <c r="H891" s="525" t="s">
        <v>1151</v>
      </c>
      <c r="I891" s="536">
        <v>0.02</v>
      </c>
      <c r="J891" s="526"/>
      <c r="K891" s="574">
        <v>5.2839999999999996E-3</v>
      </c>
      <c r="L891" s="538">
        <v>251.77</v>
      </c>
      <c r="M891" s="539">
        <v>1.28</v>
      </c>
      <c r="N891" s="534">
        <v>322.27</v>
      </c>
      <c r="O891" s="526"/>
      <c r="P891" s="529">
        <v>1.7</v>
      </c>
    </row>
    <row r="892" spans="1:16" x14ac:dyDescent="0.25">
      <c r="A892" s="540"/>
      <c r="B892" s="524" t="s">
        <v>1152</v>
      </c>
      <c r="C892" s="1247" t="s">
        <v>1153</v>
      </c>
      <c r="D892" s="1247"/>
      <c r="E892" s="1247"/>
      <c r="F892" s="1247"/>
      <c r="G892" s="1247"/>
      <c r="H892" s="525" t="s">
        <v>1148</v>
      </c>
      <c r="I892" s="536">
        <v>0.02</v>
      </c>
      <c r="J892" s="526"/>
      <c r="K892" s="574">
        <v>5.2839999999999996E-3</v>
      </c>
      <c r="L892" s="528"/>
      <c r="M892" s="526"/>
      <c r="N892" s="541">
        <v>437.08</v>
      </c>
      <c r="O892" s="526"/>
      <c r="P892" s="573">
        <v>2.31</v>
      </c>
    </row>
    <row r="893" spans="1:16" x14ac:dyDescent="0.25">
      <c r="A893" s="530"/>
      <c r="B893" s="524" t="s">
        <v>1443</v>
      </c>
      <c r="C893" s="1247" t="s">
        <v>1444</v>
      </c>
      <c r="D893" s="1247"/>
      <c r="E893" s="1247"/>
      <c r="F893" s="1247"/>
      <c r="G893" s="1247"/>
      <c r="H893" s="525" t="s">
        <v>1151</v>
      </c>
      <c r="I893" s="536">
        <v>0.01</v>
      </c>
      <c r="J893" s="526"/>
      <c r="K893" s="574">
        <v>2.6419999999999998E-3</v>
      </c>
      <c r="L893" s="532"/>
      <c r="M893" s="533"/>
      <c r="N893" s="534">
        <v>1550.39</v>
      </c>
      <c r="O893" s="526"/>
      <c r="P893" s="529">
        <v>4.0999999999999996</v>
      </c>
    </row>
    <row r="894" spans="1:16" x14ac:dyDescent="0.25">
      <c r="A894" s="540"/>
      <c r="B894" s="524" t="s">
        <v>1152</v>
      </c>
      <c r="C894" s="1247" t="s">
        <v>1153</v>
      </c>
      <c r="D894" s="1247"/>
      <c r="E894" s="1247"/>
      <c r="F894" s="1247"/>
      <c r="G894" s="1247"/>
      <c r="H894" s="525" t="s">
        <v>1148</v>
      </c>
      <c r="I894" s="536">
        <v>0.01</v>
      </c>
      <c r="J894" s="526"/>
      <c r="K894" s="574">
        <v>2.6419999999999998E-3</v>
      </c>
      <c r="L894" s="528"/>
      <c r="M894" s="526"/>
      <c r="N894" s="541">
        <v>437.08</v>
      </c>
      <c r="O894" s="526"/>
      <c r="P894" s="573">
        <v>1.1499999999999999</v>
      </c>
    </row>
    <row r="895" spans="1:16" x14ac:dyDescent="0.25">
      <c r="A895" s="530"/>
      <c r="B895" s="524" t="s">
        <v>2477</v>
      </c>
      <c r="C895" s="1247" t="s">
        <v>2478</v>
      </c>
      <c r="D895" s="1247"/>
      <c r="E895" s="1247"/>
      <c r="F895" s="1247"/>
      <c r="G895" s="1247"/>
      <c r="H895" s="525" t="s">
        <v>1151</v>
      </c>
      <c r="I895" s="536">
        <v>1.69</v>
      </c>
      <c r="J895" s="526"/>
      <c r="K895" s="574">
        <v>0.44649800000000001</v>
      </c>
      <c r="L895" s="538">
        <v>2.31</v>
      </c>
      <c r="M895" s="539">
        <v>1.36</v>
      </c>
      <c r="N895" s="534">
        <v>3.14</v>
      </c>
      <c r="O895" s="526"/>
      <c r="P895" s="529">
        <v>1.4</v>
      </c>
    </row>
    <row r="896" spans="1:16" x14ac:dyDescent="0.25">
      <c r="A896" s="540"/>
      <c r="B896" s="524" t="s">
        <v>2137</v>
      </c>
      <c r="C896" s="1247" t="s">
        <v>2138</v>
      </c>
      <c r="D896" s="1247"/>
      <c r="E896" s="1247"/>
      <c r="F896" s="1247"/>
      <c r="G896" s="1247"/>
      <c r="H896" s="525" t="s">
        <v>1148</v>
      </c>
      <c r="I896" s="536">
        <v>1.69</v>
      </c>
      <c r="J896" s="526"/>
      <c r="K896" s="574">
        <v>0.44649800000000001</v>
      </c>
      <c r="L896" s="528"/>
      <c r="M896" s="526"/>
      <c r="N896" s="541">
        <v>288.95999999999998</v>
      </c>
      <c r="O896" s="526"/>
      <c r="P896" s="573">
        <v>129.02000000000001</v>
      </c>
    </row>
    <row r="897" spans="1:16" x14ac:dyDescent="0.25">
      <c r="A897" s="530"/>
      <c r="B897" s="524" t="s">
        <v>1445</v>
      </c>
      <c r="C897" s="1247" t="s">
        <v>1446</v>
      </c>
      <c r="D897" s="1247"/>
      <c r="E897" s="1247"/>
      <c r="F897" s="1247"/>
      <c r="G897" s="1247"/>
      <c r="H897" s="525" t="s">
        <v>1151</v>
      </c>
      <c r="I897" s="536">
        <v>0.01</v>
      </c>
      <c r="J897" s="526"/>
      <c r="K897" s="574">
        <v>2.6419999999999998E-3</v>
      </c>
      <c r="L897" s="538">
        <v>477.92</v>
      </c>
      <c r="M897" s="539">
        <v>1.24</v>
      </c>
      <c r="N897" s="534">
        <v>592.62</v>
      </c>
      <c r="O897" s="526"/>
      <c r="P897" s="529">
        <v>1.57</v>
      </c>
    </row>
    <row r="898" spans="1:16" x14ac:dyDescent="0.25">
      <c r="A898" s="540"/>
      <c r="B898" s="524" t="s">
        <v>1208</v>
      </c>
      <c r="C898" s="1247" t="s">
        <v>1209</v>
      </c>
      <c r="D898" s="1247"/>
      <c r="E898" s="1247"/>
      <c r="F898" s="1247"/>
      <c r="G898" s="1247"/>
      <c r="H898" s="525" t="s">
        <v>1148</v>
      </c>
      <c r="I898" s="536">
        <v>0.01</v>
      </c>
      <c r="J898" s="526"/>
      <c r="K898" s="574">
        <v>2.6419999999999998E-3</v>
      </c>
      <c r="L898" s="528"/>
      <c r="M898" s="526"/>
      <c r="N898" s="541">
        <v>325.38</v>
      </c>
      <c r="O898" s="526"/>
      <c r="P898" s="573">
        <v>0.86</v>
      </c>
    </row>
    <row r="899" spans="1:16" x14ac:dyDescent="0.25">
      <c r="A899" s="523"/>
      <c r="B899" s="524" t="s">
        <v>36</v>
      </c>
      <c r="C899" s="1247" t="s">
        <v>134</v>
      </c>
      <c r="D899" s="1247"/>
      <c r="E899" s="1247"/>
      <c r="F899" s="1247"/>
      <c r="G899" s="1247"/>
      <c r="H899" s="525"/>
      <c r="I899" s="526"/>
      <c r="J899" s="526"/>
      <c r="K899" s="526"/>
      <c r="L899" s="528"/>
      <c r="M899" s="526"/>
      <c r="N899" s="528"/>
      <c r="O899" s="526"/>
      <c r="P899" s="573">
        <v>281.64</v>
      </c>
    </row>
    <row r="900" spans="1:16" x14ac:dyDescent="0.25">
      <c r="A900" s="530"/>
      <c r="B900" s="524" t="s">
        <v>1210</v>
      </c>
      <c r="C900" s="1247" t="s">
        <v>1211</v>
      </c>
      <c r="D900" s="1247"/>
      <c r="E900" s="1247"/>
      <c r="F900" s="1247"/>
      <c r="G900" s="1247"/>
      <c r="H900" s="525" t="s">
        <v>1212</v>
      </c>
      <c r="I900" s="536">
        <v>0.44</v>
      </c>
      <c r="J900" s="526"/>
      <c r="K900" s="574">
        <v>0.116248</v>
      </c>
      <c r="L900" s="538">
        <v>35.71</v>
      </c>
      <c r="M900" s="539">
        <v>0.28000000000000003</v>
      </c>
      <c r="N900" s="534">
        <v>10</v>
      </c>
      <c r="O900" s="526"/>
      <c r="P900" s="529">
        <v>1.1599999999999999</v>
      </c>
    </row>
    <row r="901" spans="1:16" x14ac:dyDescent="0.25">
      <c r="A901" s="530"/>
      <c r="B901" s="524" t="s">
        <v>1494</v>
      </c>
      <c r="C901" s="1247" t="s">
        <v>1495</v>
      </c>
      <c r="D901" s="1247"/>
      <c r="E901" s="1247"/>
      <c r="F901" s="1247"/>
      <c r="G901" s="1247"/>
      <c r="H901" s="525" t="s">
        <v>1496</v>
      </c>
      <c r="I901" s="535">
        <v>3.2500000000000001E-2</v>
      </c>
      <c r="J901" s="526"/>
      <c r="K901" s="569">
        <v>8.5865000000000004E-3</v>
      </c>
      <c r="L901" s="532"/>
      <c r="M901" s="533"/>
      <c r="N901" s="534">
        <v>6.1</v>
      </c>
      <c r="O901" s="526"/>
      <c r="P901" s="529">
        <v>0.05</v>
      </c>
    </row>
    <row r="902" spans="1:16" x14ac:dyDescent="0.25">
      <c r="A902" s="530"/>
      <c r="B902" s="524" t="s">
        <v>2479</v>
      </c>
      <c r="C902" s="1247" t="s">
        <v>2222</v>
      </c>
      <c r="D902" s="1247"/>
      <c r="E902" s="1247"/>
      <c r="F902" s="1247"/>
      <c r="G902" s="1247"/>
      <c r="H902" s="525" t="s">
        <v>1164</v>
      </c>
      <c r="I902" s="527">
        <v>1.2999999999999999E-2</v>
      </c>
      <c r="J902" s="526"/>
      <c r="K902" s="569">
        <v>3.4345999999999999E-3</v>
      </c>
      <c r="L902" s="542">
        <v>37800.300000000003</v>
      </c>
      <c r="M902" s="539">
        <v>2.16</v>
      </c>
      <c r="N902" s="534">
        <v>81648.649999999994</v>
      </c>
      <c r="O902" s="526"/>
      <c r="P902" s="529">
        <v>280.43</v>
      </c>
    </row>
    <row r="903" spans="1:16" x14ac:dyDescent="0.25">
      <c r="A903" s="544" t="s">
        <v>1239</v>
      </c>
      <c r="B903" s="545" t="s">
        <v>2213</v>
      </c>
      <c r="C903" s="1250" t="s">
        <v>2480</v>
      </c>
      <c r="D903" s="1250"/>
      <c r="E903" s="1250"/>
      <c r="F903" s="1250"/>
      <c r="G903" s="1250"/>
      <c r="H903" s="546" t="s">
        <v>1554</v>
      </c>
      <c r="I903" s="547">
        <v>102</v>
      </c>
      <c r="J903" s="548"/>
      <c r="K903" s="567">
        <v>26.948399999999999</v>
      </c>
      <c r="L903" s="550"/>
      <c r="M903" s="548"/>
      <c r="N903" s="550"/>
      <c r="O903" s="548"/>
      <c r="P903" s="551"/>
    </row>
    <row r="904" spans="1:16" x14ac:dyDescent="0.25">
      <c r="A904" s="544" t="s">
        <v>1239</v>
      </c>
      <c r="B904" s="545" t="s">
        <v>2481</v>
      </c>
      <c r="C904" s="1250" t="s">
        <v>2482</v>
      </c>
      <c r="D904" s="1250"/>
      <c r="E904" s="1250"/>
      <c r="F904" s="1250"/>
      <c r="G904" s="1250"/>
      <c r="H904" s="546" t="s">
        <v>1212</v>
      </c>
      <c r="I904" s="589">
        <v>0.01</v>
      </c>
      <c r="J904" s="548"/>
      <c r="K904" s="592">
        <v>2.6419999999999998E-3</v>
      </c>
      <c r="L904" s="550"/>
      <c r="M904" s="548"/>
      <c r="N904" s="550"/>
      <c r="O904" s="548"/>
      <c r="P904" s="551"/>
    </row>
    <row r="905" spans="1:16" x14ac:dyDescent="0.25">
      <c r="A905" s="544" t="s">
        <v>1239</v>
      </c>
      <c r="B905" s="545" t="s">
        <v>2215</v>
      </c>
      <c r="C905" s="1250" t="s">
        <v>2216</v>
      </c>
      <c r="D905" s="1250"/>
      <c r="E905" s="1250"/>
      <c r="F905" s="1250"/>
      <c r="G905" s="1250"/>
      <c r="H905" s="546" t="s">
        <v>1164</v>
      </c>
      <c r="I905" s="566">
        <v>1.2</v>
      </c>
      <c r="J905" s="548"/>
      <c r="K905" s="591">
        <v>0.31703999999999999</v>
      </c>
      <c r="L905" s="550"/>
      <c r="M905" s="548"/>
      <c r="N905" s="550"/>
      <c r="O905" s="548"/>
      <c r="P905" s="551"/>
    </row>
    <row r="906" spans="1:16" x14ac:dyDescent="0.25">
      <c r="A906" s="544" t="s">
        <v>1364</v>
      </c>
      <c r="B906" s="545" t="s">
        <v>2483</v>
      </c>
      <c r="C906" s="1250" t="s">
        <v>2484</v>
      </c>
      <c r="D906" s="1250"/>
      <c r="E906" s="1250"/>
      <c r="F906" s="1250"/>
      <c r="G906" s="1250"/>
      <c r="H906" s="546" t="s">
        <v>1164</v>
      </c>
      <c r="I906" s="547">
        <v>0</v>
      </c>
      <c r="J906" s="548"/>
      <c r="K906" s="547">
        <v>0</v>
      </c>
      <c r="L906" s="550"/>
      <c r="M906" s="548"/>
      <c r="N906" s="550"/>
      <c r="O906" s="548"/>
      <c r="P906" s="551"/>
    </row>
    <row r="907" spans="1:16" x14ac:dyDescent="0.25">
      <c r="A907" s="552"/>
      <c r="B907" s="553"/>
      <c r="C907" s="1248" t="s">
        <v>1154</v>
      </c>
      <c r="D907" s="1248"/>
      <c r="E907" s="1248"/>
      <c r="F907" s="1248"/>
      <c r="G907" s="1248"/>
      <c r="H907" s="516"/>
      <c r="I907" s="517"/>
      <c r="J907" s="517"/>
      <c r="K907" s="517"/>
      <c r="L907" s="520"/>
      <c r="M907" s="517"/>
      <c r="N907" s="554"/>
      <c r="O907" s="517"/>
      <c r="P907" s="555">
        <v>24719.27</v>
      </c>
    </row>
    <row r="908" spans="1:16" x14ac:dyDescent="0.25">
      <c r="A908" s="540"/>
      <c r="B908" s="524"/>
      <c r="C908" s="1247" t="s">
        <v>1155</v>
      </c>
      <c r="D908" s="1247"/>
      <c r="E908" s="1247"/>
      <c r="F908" s="1247"/>
      <c r="G908" s="1247"/>
      <c r="H908" s="525"/>
      <c r="I908" s="526"/>
      <c r="J908" s="526"/>
      <c r="K908" s="526"/>
      <c r="L908" s="528"/>
      <c r="M908" s="526"/>
      <c r="N908" s="528"/>
      <c r="O908" s="526"/>
      <c r="P908" s="529">
        <v>24428.86</v>
      </c>
    </row>
    <row r="909" spans="1:16" x14ac:dyDescent="0.25">
      <c r="A909" s="540"/>
      <c r="B909" s="524" t="s">
        <v>2485</v>
      </c>
      <c r="C909" s="1247" t="s">
        <v>2486</v>
      </c>
      <c r="D909" s="1247"/>
      <c r="E909" s="1247"/>
      <c r="F909" s="1247"/>
      <c r="G909" s="1247"/>
      <c r="H909" s="525" t="s">
        <v>1158</v>
      </c>
      <c r="I909" s="543">
        <v>112</v>
      </c>
      <c r="J909" s="526"/>
      <c r="K909" s="543">
        <v>112</v>
      </c>
      <c r="L909" s="528"/>
      <c r="M909" s="526"/>
      <c r="N909" s="528"/>
      <c r="O909" s="526"/>
      <c r="P909" s="529">
        <v>27360.32</v>
      </c>
    </row>
    <row r="910" spans="1:16" x14ac:dyDescent="0.25">
      <c r="A910" s="540"/>
      <c r="B910" s="524" t="s">
        <v>2487</v>
      </c>
      <c r="C910" s="1247" t="s">
        <v>2488</v>
      </c>
      <c r="D910" s="1247"/>
      <c r="E910" s="1247"/>
      <c r="F910" s="1247"/>
      <c r="G910" s="1247"/>
      <c r="H910" s="525" t="s">
        <v>1158</v>
      </c>
      <c r="I910" s="543">
        <v>65</v>
      </c>
      <c r="J910" s="526"/>
      <c r="K910" s="543">
        <v>65</v>
      </c>
      <c r="L910" s="528"/>
      <c r="M910" s="526"/>
      <c r="N910" s="528"/>
      <c r="O910" s="526"/>
      <c r="P910" s="529">
        <v>15878.76</v>
      </c>
    </row>
    <row r="911" spans="1:16" x14ac:dyDescent="0.25">
      <c r="A911" s="556"/>
      <c r="B911" s="557"/>
      <c r="C911" s="1248" t="s">
        <v>1161</v>
      </c>
      <c r="D911" s="1248"/>
      <c r="E911" s="1248"/>
      <c r="F911" s="1248"/>
      <c r="G911" s="1248"/>
      <c r="H911" s="516"/>
      <c r="I911" s="517"/>
      <c r="J911" s="517"/>
      <c r="K911" s="517"/>
      <c r="L911" s="520"/>
      <c r="M911" s="517"/>
      <c r="N911" s="554">
        <v>257223.13</v>
      </c>
      <c r="O911" s="517"/>
      <c r="P911" s="555">
        <v>67958.350000000006</v>
      </c>
    </row>
    <row r="912" spans="1:16" x14ac:dyDescent="0.25">
      <c r="A912" s="558"/>
      <c r="B912" s="559"/>
      <c r="C912" s="559"/>
      <c r="D912" s="559"/>
      <c r="E912" s="559"/>
      <c r="F912" s="559"/>
      <c r="G912" s="559"/>
      <c r="H912" s="560"/>
      <c r="I912" s="561"/>
      <c r="J912" s="561"/>
      <c r="K912" s="561"/>
      <c r="L912" s="562"/>
      <c r="M912" s="561"/>
      <c r="N912" s="562"/>
      <c r="O912" s="561"/>
      <c r="P912" s="563"/>
    </row>
    <row r="913" spans="1:16" x14ac:dyDescent="0.25">
      <c r="A913" s="514" t="s">
        <v>1576</v>
      </c>
      <c r="B913" s="515" t="s">
        <v>2217</v>
      </c>
      <c r="C913" s="1249" t="s">
        <v>2218</v>
      </c>
      <c r="D913" s="1249"/>
      <c r="E913" s="1249"/>
      <c r="F913" s="1249"/>
      <c r="G913" s="1249"/>
      <c r="H913" s="516" t="s">
        <v>1164</v>
      </c>
      <c r="I913" s="517">
        <v>0.31703999999999999</v>
      </c>
      <c r="J913" s="518">
        <v>1</v>
      </c>
      <c r="K913" s="590">
        <v>0.31703999999999999</v>
      </c>
      <c r="L913" s="554">
        <v>12041.6</v>
      </c>
      <c r="M913" s="570">
        <v>1.35</v>
      </c>
      <c r="N913" s="564">
        <v>16256.16</v>
      </c>
      <c r="O913" s="517"/>
      <c r="P913" s="555">
        <v>5153.8500000000004</v>
      </c>
    </row>
    <row r="914" spans="1:16" x14ac:dyDescent="0.25">
      <c r="A914" s="556"/>
      <c r="B914" s="557"/>
      <c r="C914" s="1248" t="s">
        <v>1161</v>
      </c>
      <c r="D914" s="1248"/>
      <c r="E914" s="1248"/>
      <c r="F914" s="1248"/>
      <c r="G914" s="1248"/>
      <c r="H914" s="516"/>
      <c r="I914" s="517"/>
      <c r="J914" s="517"/>
      <c r="K914" s="517"/>
      <c r="L914" s="520"/>
      <c r="M914" s="517"/>
      <c r="N914" s="520"/>
      <c r="O914" s="517"/>
      <c r="P914" s="555">
        <v>5153.8500000000004</v>
      </c>
    </row>
    <row r="915" spans="1:16" x14ac:dyDescent="0.25">
      <c r="A915" s="558"/>
      <c r="B915" s="559"/>
      <c r="C915" s="559"/>
      <c r="D915" s="559"/>
      <c r="E915" s="559"/>
      <c r="F915" s="559"/>
      <c r="G915" s="559"/>
      <c r="H915" s="560"/>
      <c r="I915" s="561"/>
      <c r="J915" s="561"/>
      <c r="K915" s="561"/>
      <c r="L915" s="562"/>
      <c r="M915" s="561"/>
      <c r="N915" s="562"/>
      <c r="O915" s="561"/>
      <c r="P915" s="563"/>
    </row>
    <row r="916" spans="1:16" x14ac:dyDescent="0.25">
      <c r="A916" s="514" t="s">
        <v>1579</v>
      </c>
      <c r="B916" s="515" t="s">
        <v>2489</v>
      </c>
      <c r="C916" s="1249" t="s">
        <v>2490</v>
      </c>
      <c r="D916" s="1249"/>
      <c r="E916" s="1249"/>
      <c r="F916" s="1249"/>
      <c r="G916" s="1249"/>
      <c r="H916" s="516" t="s">
        <v>1212</v>
      </c>
      <c r="I916" s="517">
        <v>2.6419999999999998E-3</v>
      </c>
      <c r="J916" s="518">
        <v>1</v>
      </c>
      <c r="K916" s="614">
        <v>2.6419999999999998E-3</v>
      </c>
      <c r="L916" s="554">
        <v>23139.16</v>
      </c>
      <c r="M916" s="571">
        <v>1.5</v>
      </c>
      <c r="N916" s="564">
        <v>34708.74</v>
      </c>
      <c r="O916" s="517"/>
      <c r="P916" s="612">
        <v>91.7</v>
      </c>
    </row>
    <row r="917" spans="1:16" x14ac:dyDescent="0.25">
      <c r="A917" s="556"/>
      <c r="B917" s="557"/>
      <c r="C917" s="1248" t="s">
        <v>1161</v>
      </c>
      <c r="D917" s="1248"/>
      <c r="E917" s="1248"/>
      <c r="F917" s="1248"/>
      <c r="G917" s="1248"/>
      <c r="H917" s="516"/>
      <c r="I917" s="517"/>
      <c r="J917" s="517"/>
      <c r="K917" s="517"/>
      <c r="L917" s="520"/>
      <c r="M917" s="517"/>
      <c r="N917" s="520"/>
      <c r="O917" s="517"/>
      <c r="P917" s="612">
        <v>91.7</v>
      </c>
    </row>
    <row r="918" spans="1:16" x14ac:dyDescent="0.25">
      <c r="A918" s="558"/>
      <c r="B918" s="559"/>
      <c r="C918" s="559"/>
      <c r="D918" s="559"/>
      <c r="E918" s="559"/>
      <c r="F918" s="559"/>
      <c r="G918" s="559"/>
      <c r="H918" s="560"/>
      <c r="I918" s="561"/>
      <c r="J918" s="561"/>
      <c r="K918" s="561"/>
      <c r="L918" s="562"/>
      <c r="M918" s="561"/>
      <c r="N918" s="562"/>
      <c r="O918" s="561"/>
      <c r="P918" s="563"/>
    </row>
    <row r="919" spans="1:16" x14ac:dyDescent="0.25">
      <c r="A919" s="514" t="s">
        <v>1582</v>
      </c>
      <c r="B919" s="515" t="s">
        <v>2491</v>
      </c>
      <c r="C919" s="1249" t="s">
        <v>2492</v>
      </c>
      <c r="D919" s="1249"/>
      <c r="E919" s="1249"/>
      <c r="F919" s="1249"/>
      <c r="G919" s="1249"/>
      <c r="H919" s="516" t="s">
        <v>1554</v>
      </c>
      <c r="I919" s="517">
        <v>26.948399999999999</v>
      </c>
      <c r="J919" s="518">
        <v>1</v>
      </c>
      <c r="K919" s="568">
        <v>26.948399999999999</v>
      </c>
      <c r="L919" s="593">
        <v>752.12</v>
      </c>
      <c r="M919" s="570">
        <v>1.41</v>
      </c>
      <c r="N919" s="564">
        <v>1060.49</v>
      </c>
      <c r="O919" s="517"/>
      <c r="P919" s="555">
        <v>28578.51</v>
      </c>
    </row>
    <row r="920" spans="1:16" x14ac:dyDescent="0.25">
      <c r="A920" s="556"/>
      <c r="B920" s="557"/>
      <c r="C920" s="1248" t="s">
        <v>1161</v>
      </c>
      <c r="D920" s="1248"/>
      <c r="E920" s="1248"/>
      <c r="F920" s="1248"/>
      <c r="G920" s="1248"/>
      <c r="H920" s="516"/>
      <c r="I920" s="517"/>
      <c r="J920" s="517"/>
      <c r="K920" s="517"/>
      <c r="L920" s="520"/>
      <c r="M920" s="517"/>
      <c r="N920" s="520"/>
      <c r="O920" s="517"/>
      <c r="P920" s="555">
        <v>28578.51</v>
      </c>
    </row>
    <row r="921" spans="1:16" x14ac:dyDescent="0.25">
      <c r="A921" s="558"/>
      <c r="B921" s="559"/>
      <c r="C921" s="559"/>
      <c r="D921" s="559"/>
      <c r="E921" s="559"/>
      <c r="F921" s="559"/>
      <c r="G921" s="559"/>
      <c r="H921" s="560"/>
      <c r="I921" s="561"/>
      <c r="J921" s="561"/>
      <c r="K921" s="561"/>
      <c r="L921" s="562"/>
      <c r="M921" s="561"/>
      <c r="N921" s="562"/>
      <c r="O921" s="561"/>
      <c r="P921" s="563"/>
    </row>
    <row r="922" spans="1:16" x14ac:dyDescent="0.25">
      <c r="A922" s="514" t="s">
        <v>1585</v>
      </c>
      <c r="B922" s="515" t="s">
        <v>2493</v>
      </c>
      <c r="C922" s="1249" t="s">
        <v>2494</v>
      </c>
      <c r="D922" s="1249"/>
      <c r="E922" s="1249"/>
      <c r="F922" s="1249"/>
      <c r="G922" s="1249"/>
      <c r="H922" s="516" t="s">
        <v>1232</v>
      </c>
      <c r="I922" s="517">
        <v>0.26419999999999999</v>
      </c>
      <c r="J922" s="518">
        <v>1</v>
      </c>
      <c r="K922" s="568">
        <v>0.26419999999999999</v>
      </c>
      <c r="L922" s="520"/>
      <c r="M922" s="517"/>
      <c r="N922" s="521"/>
      <c r="O922" s="517"/>
      <c r="P922" s="522"/>
    </row>
    <row r="923" spans="1:16" x14ac:dyDescent="0.25">
      <c r="A923" s="523"/>
      <c r="B923" s="524" t="s">
        <v>23</v>
      </c>
      <c r="C923" s="1247" t="s">
        <v>1203</v>
      </c>
      <c r="D923" s="1247"/>
      <c r="E923" s="1247"/>
      <c r="F923" s="1247"/>
      <c r="G923" s="1247"/>
      <c r="H923" s="525" t="s">
        <v>1148</v>
      </c>
      <c r="I923" s="526"/>
      <c r="J923" s="526"/>
      <c r="K923" s="537">
        <v>9.4055199999999992</v>
      </c>
      <c r="L923" s="528"/>
      <c r="M923" s="526"/>
      <c r="N923" s="528"/>
      <c r="O923" s="526"/>
      <c r="P923" s="529">
        <v>2535.0700000000002</v>
      </c>
    </row>
    <row r="924" spans="1:16" x14ac:dyDescent="0.25">
      <c r="A924" s="530"/>
      <c r="B924" s="524" t="s">
        <v>1956</v>
      </c>
      <c r="C924" s="1247" t="s">
        <v>1957</v>
      </c>
      <c r="D924" s="1247"/>
      <c r="E924" s="1247"/>
      <c r="F924" s="1247"/>
      <c r="G924" s="1247"/>
      <c r="H924" s="525" t="s">
        <v>1148</v>
      </c>
      <c r="I924" s="531">
        <v>35.6</v>
      </c>
      <c r="J924" s="526"/>
      <c r="K924" s="537">
        <v>9.4055199999999992</v>
      </c>
      <c r="L924" s="532"/>
      <c r="M924" s="533"/>
      <c r="N924" s="534">
        <v>269.52999999999997</v>
      </c>
      <c r="O924" s="526"/>
      <c r="P924" s="529">
        <v>2535.0700000000002</v>
      </c>
    </row>
    <row r="925" spans="1:16" x14ac:dyDescent="0.25">
      <c r="A925" s="523"/>
      <c r="B925" s="524" t="s">
        <v>28</v>
      </c>
      <c r="C925" s="1247" t="s">
        <v>132</v>
      </c>
      <c r="D925" s="1247"/>
      <c r="E925" s="1247"/>
      <c r="F925" s="1247"/>
      <c r="G925" s="1247"/>
      <c r="H925" s="525"/>
      <c r="I925" s="526"/>
      <c r="J925" s="526"/>
      <c r="K925" s="526"/>
      <c r="L925" s="528"/>
      <c r="M925" s="526"/>
      <c r="N925" s="528"/>
      <c r="O925" s="526"/>
      <c r="P925" s="573">
        <v>39.74</v>
      </c>
    </row>
    <row r="926" spans="1:16" x14ac:dyDescent="0.25">
      <c r="A926" s="523"/>
      <c r="B926" s="524"/>
      <c r="C926" s="1247" t="s">
        <v>1147</v>
      </c>
      <c r="D926" s="1247"/>
      <c r="E926" s="1247"/>
      <c r="F926" s="1247"/>
      <c r="G926" s="1247"/>
      <c r="H926" s="525" t="s">
        <v>1148</v>
      </c>
      <c r="I926" s="526"/>
      <c r="J926" s="526"/>
      <c r="K926" s="574">
        <v>0.335534</v>
      </c>
      <c r="L926" s="528"/>
      <c r="M926" s="526"/>
      <c r="N926" s="528"/>
      <c r="O926" s="526"/>
      <c r="P926" s="573">
        <v>96.96</v>
      </c>
    </row>
    <row r="927" spans="1:16" x14ac:dyDescent="0.25">
      <c r="A927" s="530"/>
      <c r="B927" s="524" t="s">
        <v>2194</v>
      </c>
      <c r="C927" s="1247" t="s">
        <v>2195</v>
      </c>
      <c r="D927" s="1247"/>
      <c r="E927" s="1247"/>
      <c r="F927" s="1247"/>
      <c r="G927" s="1247"/>
      <c r="H927" s="525" t="s">
        <v>1151</v>
      </c>
      <c r="I927" s="536">
        <v>1.27</v>
      </c>
      <c r="J927" s="526"/>
      <c r="K927" s="574">
        <v>0.335534</v>
      </c>
      <c r="L927" s="538">
        <v>37.32</v>
      </c>
      <c r="M927" s="539">
        <v>1.37</v>
      </c>
      <c r="N927" s="534">
        <v>51.13</v>
      </c>
      <c r="O927" s="526"/>
      <c r="P927" s="529">
        <v>17.16</v>
      </c>
    </row>
    <row r="928" spans="1:16" x14ac:dyDescent="0.25">
      <c r="A928" s="540"/>
      <c r="B928" s="524" t="s">
        <v>2137</v>
      </c>
      <c r="C928" s="1247" t="s">
        <v>2138</v>
      </c>
      <c r="D928" s="1247"/>
      <c r="E928" s="1247"/>
      <c r="F928" s="1247"/>
      <c r="G928" s="1247"/>
      <c r="H928" s="525" t="s">
        <v>1148</v>
      </c>
      <c r="I928" s="536">
        <v>1.27</v>
      </c>
      <c r="J928" s="526"/>
      <c r="K928" s="574">
        <v>0.335534</v>
      </c>
      <c r="L928" s="528"/>
      <c r="M928" s="526"/>
      <c r="N928" s="541">
        <v>288.95999999999998</v>
      </c>
      <c r="O928" s="526"/>
      <c r="P928" s="573">
        <v>96.96</v>
      </c>
    </row>
    <row r="929" spans="1:16" x14ac:dyDescent="0.25">
      <c r="A929" s="530"/>
      <c r="B929" s="524" t="s">
        <v>1993</v>
      </c>
      <c r="C929" s="1247" t="s">
        <v>1994</v>
      </c>
      <c r="D929" s="1247"/>
      <c r="E929" s="1247"/>
      <c r="F929" s="1247"/>
      <c r="G929" s="1247"/>
      <c r="H929" s="525" t="s">
        <v>1151</v>
      </c>
      <c r="I929" s="536">
        <v>7.82</v>
      </c>
      <c r="J929" s="526"/>
      <c r="K929" s="574">
        <v>2.0660440000000002</v>
      </c>
      <c r="L929" s="538">
        <v>8.5399999999999991</v>
      </c>
      <c r="M929" s="539">
        <v>1.28</v>
      </c>
      <c r="N929" s="534">
        <v>10.93</v>
      </c>
      <c r="O929" s="526"/>
      <c r="P929" s="529">
        <v>22.58</v>
      </c>
    </row>
    <row r="930" spans="1:16" x14ac:dyDescent="0.25">
      <c r="A930" s="523"/>
      <c r="B930" s="524" t="s">
        <v>36</v>
      </c>
      <c r="C930" s="1247" t="s">
        <v>134</v>
      </c>
      <c r="D930" s="1247"/>
      <c r="E930" s="1247"/>
      <c r="F930" s="1247"/>
      <c r="G930" s="1247"/>
      <c r="H930" s="525"/>
      <c r="I930" s="526"/>
      <c r="J930" s="526"/>
      <c r="K930" s="526"/>
      <c r="L930" s="528"/>
      <c r="M930" s="526"/>
      <c r="N930" s="528"/>
      <c r="O930" s="526"/>
      <c r="P930" s="573">
        <v>9.25</v>
      </c>
    </row>
    <row r="931" spans="1:16" x14ac:dyDescent="0.25">
      <c r="A931" s="530"/>
      <c r="B931" s="524" t="s">
        <v>1210</v>
      </c>
      <c r="C931" s="1247" t="s">
        <v>1211</v>
      </c>
      <c r="D931" s="1247"/>
      <c r="E931" s="1247"/>
      <c r="F931" s="1247"/>
      <c r="G931" s="1247"/>
      <c r="H931" s="525" t="s">
        <v>1212</v>
      </c>
      <c r="I931" s="531">
        <v>3.5</v>
      </c>
      <c r="J931" s="526"/>
      <c r="K931" s="535">
        <v>0.92469999999999997</v>
      </c>
      <c r="L931" s="538">
        <v>35.71</v>
      </c>
      <c r="M931" s="539">
        <v>0.28000000000000003</v>
      </c>
      <c r="N931" s="534">
        <v>10</v>
      </c>
      <c r="O931" s="526"/>
      <c r="P931" s="529">
        <v>9.25</v>
      </c>
    </row>
    <row r="932" spans="1:16" x14ac:dyDescent="0.25">
      <c r="A932" s="544" t="s">
        <v>1239</v>
      </c>
      <c r="B932" s="545" t="s">
        <v>2495</v>
      </c>
      <c r="C932" s="1250" t="s">
        <v>2496</v>
      </c>
      <c r="D932" s="1250"/>
      <c r="E932" s="1250"/>
      <c r="F932" s="1250"/>
      <c r="G932" s="1250"/>
      <c r="H932" s="546" t="s">
        <v>1212</v>
      </c>
      <c r="I932" s="589">
        <v>2.04</v>
      </c>
      <c r="J932" s="548"/>
      <c r="K932" s="592">
        <v>0.538968</v>
      </c>
      <c r="L932" s="550"/>
      <c r="M932" s="548"/>
      <c r="N932" s="550"/>
      <c r="O932" s="548"/>
      <c r="P932" s="551"/>
    </row>
    <row r="933" spans="1:16" x14ac:dyDescent="0.25">
      <c r="A933" s="552"/>
      <c r="B933" s="553"/>
      <c r="C933" s="1248" t="s">
        <v>1154</v>
      </c>
      <c r="D933" s="1248"/>
      <c r="E933" s="1248"/>
      <c r="F933" s="1248"/>
      <c r="G933" s="1248"/>
      <c r="H933" s="516"/>
      <c r="I933" s="517"/>
      <c r="J933" s="517"/>
      <c r="K933" s="517"/>
      <c r="L933" s="520"/>
      <c r="M933" s="517"/>
      <c r="N933" s="554"/>
      <c r="O933" s="517"/>
      <c r="P933" s="555">
        <v>2681.02</v>
      </c>
    </row>
    <row r="934" spans="1:16" x14ac:dyDescent="0.25">
      <c r="A934" s="540"/>
      <c r="B934" s="524"/>
      <c r="C934" s="1247" t="s">
        <v>1155</v>
      </c>
      <c r="D934" s="1247"/>
      <c r="E934" s="1247"/>
      <c r="F934" s="1247"/>
      <c r="G934" s="1247"/>
      <c r="H934" s="525"/>
      <c r="I934" s="526"/>
      <c r="J934" s="526"/>
      <c r="K934" s="526"/>
      <c r="L934" s="528"/>
      <c r="M934" s="526"/>
      <c r="N934" s="528"/>
      <c r="O934" s="526"/>
      <c r="P934" s="529">
        <v>2632.03</v>
      </c>
    </row>
    <row r="935" spans="1:16" x14ac:dyDescent="0.25">
      <c r="A935" s="540"/>
      <c r="B935" s="524" t="s">
        <v>2485</v>
      </c>
      <c r="C935" s="1247" t="s">
        <v>2486</v>
      </c>
      <c r="D935" s="1247"/>
      <c r="E935" s="1247"/>
      <c r="F935" s="1247"/>
      <c r="G935" s="1247"/>
      <c r="H935" s="525" t="s">
        <v>1158</v>
      </c>
      <c r="I935" s="543">
        <v>112</v>
      </c>
      <c r="J935" s="526"/>
      <c r="K935" s="543">
        <v>112</v>
      </c>
      <c r="L935" s="528"/>
      <c r="M935" s="526"/>
      <c r="N935" s="528"/>
      <c r="O935" s="526"/>
      <c r="P935" s="529">
        <v>2947.87</v>
      </c>
    </row>
    <row r="936" spans="1:16" x14ac:dyDescent="0.25">
      <c r="A936" s="540"/>
      <c r="B936" s="524" t="s">
        <v>2487</v>
      </c>
      <c r="C936" s="1247" t="s">
        <v>2488</v>
      </c>
      <c r="D936" s="1247"/>
      <c r="E936" s="1247"/>
      <c r="F936" s="1247"/>
      <c r="G936" s="1247"/>
      <c r="H936" s="525" t="s">
        <v>1158</v>
      </c>
      <c r="I936" s="543">
        <v>65</v>
      </c>
      <c r="J936" s="526"/>
      <c r="K936" s="543">
        <v>65</v>
      </c>
      <c r="L936" s="528"/>
      <c r="M936" s="526"/>
      <c r="N936" s="528"/>
      <c r="O936" s="526"/>
      <c r="P936" s="529">
        <v>1710.82</v>
      </c>
    </row>
    <row r="937" spans="1:16" x14ac:dyDescent="0.25">
      <c r="A937" s="556"/>
      <c r="B937" s="557"/>
      <c r="C937" s="1248" t="s">
        <v>1161</v>
      </c>
      <c r="D937" s="1248"/>
      <c r="E937" s="1248"/>
      <c r="F937" s="1248"/>
      <c r="G937" s="1248"/>
      <c r="H937" s="516"/>
      <c r="I937" s="517"/>
      <c r="J937" s="517"/>
      <c r="K937" s="517"/>
      <c r="L937" s="520"/>
      <c r="M937" s="517"/>
      <c r="N937" s="554">
        <v>27780.89</v>
      </c>
      <c r="O937" s="517"/>
      <c r="P937" s="555">
        <v>7339.71</v>
      </c>
    </row>
    <row r="938" spans="1:16" x14ac:dyDescent="0.25">
      <c r="A938" s="558"/>
      <c r="B938" s="559"/>
      <c r="C938" s="559"/>
      <c r="D938" s="559"/>
      <c r="E938" s="559"/>
      <c r="F938" s="559"/>
      <c r="G938" s="559"/>
      <c r="H938" s="560"/>
      <c r="I938" s="561"/>
      <c r="J938" s="561"/>
      <c r="K938" s="561"/>
      <c r="L938" s="562"/>
      <c r="M938" s="561"/>
      <c r="N938" s="562"/>
      <c r="O938" s="561"/>
      <c r="P938" s="563"/>
    </row>
    <row r="939" spans="1:16" x14ac:dyDescent="0.25">
      <c r="A939" s="514" t="s">
        <v>1592</v>
      </c>
      <c r="B939" s="515" t="s">
        <v>2497</v>
      </c>
      <c r="C939" s="1249" t="s">
        <v>2498</v>
      </c>
      <c r="D939" s="1249"/>
      <c r="E939" s="1249"/>
      <c r="F939" s="1249"/>
      <c r="G939" s="1249"/>
      <c r="H939" s="516" t="s">
        <v>1212</v>
      </c>
      <c r="I939" s="517">
        <v>0.538968</v>
      </c>
      <c r="J939" s="518">
        <v>1</v>
      </c>
      <c r="K939" s="614">
        <v>0.538968</v>
      </c>
      <c r="L939" s="554">
        <v>3787.12</v>
      </c>
      <c r="M939" s="570">
        <v>1.45</v>
      </c>
      <c r="N939" s="564">
        <v>5491.32</v>
      </c>
      <c r="O939" s="517"/>
      <c r="P939" s="555">
        <v>2959.65</v>
      </c>
    </row>
    <row r="940" spans="1:16" x14ac:dyDescent="0.25">
      <c r="A940" s="556"/>
      <c r="B940" s="557"/>
      <c r="C940" s="1248" t="s">
        <v>1161</v>
      </c>
      <c r="D940" s="1248"/>
      <c r="E940" s="1248"/>
      <c r="F940" s="1248"/>
      <c r="G940" s="1248"/>
      <c r="H940" s="516"/>
      <c r="I940" s="517"/>
      <c r="J940" s="517"/>
      <c r="K940" s="517"/>
      <c r="L940" s="520"/>
      <c r="M940" s="517"/>
      <c r="N940" s="520"/>
      <c r="O940" s="517"/>
      <c r="P940" s="555">
        <v>2959.65</v>
      </c>
    </row>
    <row r="941" spans="1:16" x14ac:dyDescent="0.25">
      <c r="A941" s="558"/>
      <c r="B941" s="559"/>
      <c r="C941" s="559"/>
      <c r="D941" s="559"/>
      <c r="E941" s="559"/>
      <c r="F941" s="559"/>
      <c r="G941" s="559"/>
      <c r="H941" s="560"/>
      <c r="I941" s="561"/>
      <c r="J941" s="561"/>
      <c r="K941" s="561"/>
      <c r="L941" s="562"/>
      <c r="M941" s="561"/>
      <c r="N941" s="562"/>
      <c r="O941" s="561"/>
      <c r="P941" s="563"/>
    </row>
    <row r="942" spans="1:16" x14ac:dyDescent="0.25">
      <c r="A942" s="514" t="s">
        <v>1593</v>
      </c>
      <c r="B942" s="515" t="s">
        <v>2499</v>
      </c>
      <c r="C942" s="1249" t="s">
        <v>2500</v>
      </c>
      <c r="D942" s="1249"/>
      <c r="E942" s="1249"/>
      <c r="F942" s="1249"/>
      <c r="G942" s="1249"/>
      <c r="H942" s="516" t="s">
        <v>1232</v>
      </c>
      <c r="I942" s="517">
        <v>0.26419999999999999</v>
      </c>
      <c r="J942" s="571">
        <v>7.6</v>
      </c>
      <c r="K942" s="590">
        <v>2.0079199999999999</v>
      </c>
      <c r="L942" s="520"/>
      <c r="M942" s="517"/>
      <c r="N942" s="521"/>
      <c r="O942" s="517"/>
      <c r="P942" s="522"/>
    </row>
    <row r="943" spans="1:16" x14ac:dyDescent="0.25">
      <c r="A943" s="523"/>
      <c r="B943" s="524" t="s">
        <v>23</v>
      </c>
      <c r="C943" s="1247" t="s">
        <v>1203</v>
      </c>
      <c r="D943" s="1247"/>
      <c r="E943" s="1247"/>
      <c r="F943" s="1247"/>
      <c r="G943" s="1247"/>
      <c r="H943" s="525" t="s">
        <v>1148</v>
      </c>
      <c r="I943" s="526"/>
      <c r="J943" s="526"/>
      <c r="K943" s="569">
        <v>0.88348479999999996</v>
      </c>
      <c r="L943" s="528"/>
      <c r="M943" s="526"/>
      <c r="N943" s="528"/>
      <c r="O943" s="526"/>
      <c r="P943" s="573">
        <v>238.13</v>
      </c>
    </row>
    <row r="944" spans="1:16" x14ac:dyDescent="0.25">
      <c r="A944" s="530"/>
      <c r="B944" s="524" t="s">
        <v>1956</v>
      </c>
      <c r="C944" s="1247" t="s">
        <v>1957</v>
      </c>
      <c r="D944" s="1247"/>
      <c r="E944" s="1247"/>
      <c r="F944" s="1247"/>
      <c r="G944" s="1247"/>
      <c r="H944" s="525" t="s">
        <v>1148</v>
      </c>
      <c r="I944" s="536">
        <v>0.44</v>
      </c>
      <c r="J944" s="526"/>
      <c r="K944" s="569">
        <v>0.88348479999999996</v>
      </c>
      <c r="L944" s="532"/>
      <c r="M944" s="533"/>
      <c r="N944" s="534">
        <v>269.52999999999997</v>
      </c>
      <c r="O944" s="526"/>
      <c r="P944" s="529">
        <v>238.13</v>
      </c>
    </row>
    <row r="945" spans="1:16" x14ac:dyDescent="0.25">
      <c r="A945" s="523"/>
      <c r="B945" s="524" t="s">
        <v>28</v>
      </c>
      <c r="C945" s="1247" t="s">
        <v>132</v>
      </c>
      <c r="D945" s="1247"/>
      <c r="E945" s="1247"/>
      <c r="F945" s="1247"/>
      <c r="G945" s="1247"/>
      <c r="H945" s="525"/>
      <c r="I945" s="526"/>
      <c r="J945" s="526"/>
      <c r="K945" s="526"/>
      <c r="L945" s="528"/>
      <c r="M945" s="526"/>
      <c r="N945" s="528"/>
      <c r="O945" s="526"/>
      <c r="P945" s="573">
        <v>65.45</v>
      </c>
    </row>
    <row r="946" spans="1:16" x14ac:dyDescent="0.25">
      <c r="A946" s="523"/>
      <c r="B946" s="524"/>
      <c r="C946" s="1247" t="s">
        <v>1147</v>
      </c>
      <c r="D946" s="1247"/>
      <c r="E946" s="1247"/>
      <c r="F946" s="1247"/>
      <c r="G946" s="1247"/>
      <c r="H946" s="525" t="s">
        <v>1148</v>
      </c>
      <c r="I946" s="526"/>
      <c r="J946" s="526"/>
      <c r="K946" s="569">
        <v>0.42166320000000002</v>
      </c>
      <c r="L946" s="528"/>
      <c r="M946" s="526"/>
      <c r="N946" s="528"/>
      <c r="O946" s="526"/>
      <c r="P946" s="573">
        <v>121.84</v>
      </c>
    </row>
    <row r="947" spans="1:16" x14ac:dyDescent="0.25">
      <c r="A947" s="530"/>
      <c r="B947" s="524" t="s">
        <v>2194</v>
      </c>
      <c r="C947" s="1247" t="s">
        <v>2195</v>
      </c>
      <c r="D947" s="1247"/>
      <c r="E947" s="1247"/>
      <c r="F947" s="1247"/>
      <c r="G947" s="1247"/>
      <c r="H947" s="525" t="s">
        <v>1151</v>
      </c>
      <c r="I947" s="536">
        <v>0.21</v>
      </c>
      <c r="J947" s="526"/>
      <c r="K947" s="569">
        <v>0.42166320000000002</v>
      </c>
      <c r="L947" s="538">
        <v>37.32</v>
      </c>
      <c r="M947" s="539">
        <v>1.37</v>
      </c>
      <c r="N947" s="534">
        <v>51.13</v>
      </c>
      <c r="O947" s="526"/>
      <c r="P947" s="529">
        <v>21.56</v>
      </c>
    </row>
    <row r="948" spans="1:16" x14ac:dyDescent="0.25">
      <c r="A948" s="540"/>
      <c r="B948" s="524" t="s">
        <v>2137</v>
      </c>
      <c r="C948" s="1247" t="s">
        <v>2138</v>
      </c>
      <c r="D948" s="1247"/>
      <c r="E948" s="1247"/>
      <c r="F948" s="1247"/>
      <c r="G948" s="1247"/>
      <c r="H948" s="525" t="s">
        <v>1148</v>
      </c>
      <c r="I948" s="536">
        <v>0.21</v>
      </c>
      <c r="J948" s="526"/>
      <c r="K948" s="569">
        <v>0.42166320000000002</v>
      </c>
      <c r="L948" s="528"/>
      <c r="M948" s="526"/>
      <c r="N948" s="541">
        <v>288.95999999999998</v>
      </c>
      <c r="O948" s="526"/>
      <c r="P948" s="573">
        <v>121.84</v>
      </c>
    </row>
    <row r="949" spans="1:16" x14ac:dyDescent="0.25">
      <c r="A949" s="530"/>
      <c r="B949" s="524" t="s">
        <v>1993</v>
      </c>
      <c r="C949" s="1247" t="s">
        <v>1994</v>
      </c>
      <c r="D949" s="1247"/>
      <c r="E949" s="1247"/>
      <c r="F949" s="1247"/>
      <c r="G949" s="1247"/>
      <c r="H949" s="525" t="s">
        <v>1151</v>
      </c>
      <c r="I949" s="543">
        <v>2</v>
      </c>
      <c r="J949" s="526"/>
      <c r="K949" s="537">
        <v>4.0158399999999999</v>
      </c>
      <c r="L949" s="538">
        <v>8.5399999999999991</v>
      </c>
      <c r="M949" s="539">
        <v>1.28</v>
      </c>
      <c r="N949" s="534">
        <v>10.93</v>
      </c>
      <c r="O949" s="526"/>
      <c r="P949" s="529">
        <v>43.89</v>
      </c>
    </row>
    <row r="950" spans="1:16" x14ac:dyDescent="0.25">
      <c r="A950" s="544" t="s">
        <v>1239</v>
      </c>
      <c r="B950" s="545" t="s">
        <v>2495</v>
      </c>
      <c r="C950" s="1250" t="s">
        <v>2496</v>
      </c>
      <c r="D950" s="1250"/>
      <c r="E950" s="1250"/>
      <c r="F950" s="1250"/>
      <c r="G950" s="1250"/>
      <c r="H950" s="546" t="s">
        <v>1212</v>
      </c>
      <c r="I950" s="589">
        <v>0.51</v>
      </c>
      <c r="J950" s="548"/>
      <c r="K950" s="615">
        <v>1.0240392</v>
      </c>
      <c r="L950" s="550"/>
      <c r="M950" s="548"/>
      <c r="N950" s="550"/>
      <c r="O950" s="548"/>
      <c r="P950" s="551"/>
    </row>
    <row r="951" spans="1:16" x14ac:dyDescent="0.25">
      <c r="A951" s="552"/>
      <c r="B951" s="553"/>
      <c r="C951" s="1248" t="s">
        <v>1154</v>
      </c>
      <c r="D951" s="1248"/>
      <c r="E951" s="1248"/>
      <c r="F951" s="1248"/>
      <c r="G951" s="1248"/>
      <c r="H951" s="516"/>
      <c r="I951" s="517"/>
      <c r="J951" s="517"/>
      <c r="K951" s="517"/>
      <c r="L951" s="520"/>
      <c r="M951" s="517"/>
      <c r="N951" s="554"/>
      <c r="O951" s="517"/>
      <c r="P951" s="555">
        <v>425.42</v>
      </c>
    </row>
    <row r="952" spans="1:16" x14ac:dyDescent="0.25">
      <c r="A952" s="540"/>
      <c r="B952" s="524"/>
      <c r="C952" s="1247" t="s">
        <v>1155</v>
      </c>
      <c r="D952" s="1247"/>
      <c r="E952" s="1247"/>
      <c r="F952" s="1247"/>
      <c r="G952" s="1247"/>
      <c r="H952" s="525"/>
      <c r="I952" s="526"/>
      <c r="J952" s="526"/>
      <c r="K952" s="526"/>
      <c r="L952" s="528"/>
      <c r="M952" s="526"/>
      <c r="N952" s="528"/>
      <c r="O952" s="526"/>
      <c r="P952" s="573">
        <v>359.97</v>
      </c>
    </row>
    <row r="953" spans="1:16" x14ac:dyDescent="0.25">
      <c r="A953" s="540"/>
      <c r="B953" s="524" t="s">
        <v>2485</v>
      </c>
      <c r="C953" s="1247" t="s">
        <v>2486</v>
      </c>
      <c r="D953" s="1247"/>
      <c r="E953" s="1247"/>
      <c r="F953" s="1247"/>
      <c r="G953" s="1247"/>
      <c r="H953" s="525" t="s">
        <v>1158</v>
      </c>
      <c r="I953" s="543">
        <v>112</v>
      </c>
      <c r="J953" s="526"/>
      <c r="K953" s="543">
        <v>112</v>
      </c>
      <c r="L953" s="528"/>
      <c r="M953" s="526"/>
      <c r="N953" s="528"/>
      <c r="O953" s="526"/>
      <c r="P953" s="573">
        <v>403.17</v>
      </c>
    </row>
    <row r="954" spans="1:16" x14ac:dyDescent="0.25">
      <c r="A954" s="540"/>
      <c r="B954" s="524" t="s">
        <v>2487</v>
      </c>
      <c r="C954" s="1247" t="s">
        <v>2488</v>
      </c>
      <c r="D954" s="1247"/>
      <c r="E954" s="1247"/>
      <c r="F954" s="1247"/>
      <c r="G954" s="1247"/>
      <c r="H954" s="525" t="s">
        <v>1158</v>
      </c>
      <c r="I954" s="543">
        <v>65</v>
      </c>
      <c r="J954" s="526"/>
      <c r="K954" s="543">
        <v>65</v>
      </c>
      <c r="L954" s="528"/>
      <c r="M954" s="526"/>
      <c r="N954" s="528"/>
      <c r="O954" s="526"/>
      <c r="P954" s="573">
        <v>233.98</v>
      </c>
    </row>
    <row r="955" spans="1:16" x14ac:dyDescent="0.25">
      <c r="A955" s="556"/>
      <c r="B955" s="557"/>
      <c r="C955" s="1248" t="s">
        <v>1161</v>
      </c>
      <c r="D955" s="1248"/>
      <c r="E955" s="1248"/>
      <c r="F955" s="1248"/>
      <c r="G955" s="1248"/>
      <c r="H955" s="516"/>
      <c r="I955" s="517"/>
      <c r="J955" s="517"/>
      <c r="K955" s="517"/>
      <c r="L955" s="520"/>
      <c r="M955" s="517"/>
      <c r="N955" s="593">
        <v>529.19000000000005</v>
      </c>
      <c r="O955" s="517"/>
      <c r="P955" s="555">
        <v>1062.57</v>
      </c>
    </row>
    <row r="956" spans="1:16" x14ac:dyDescent="0.25">
      <c r="A956" s="558"/>
      <c r="B956" s="559"/>
      <c r="C956" s="559"/>
      <c r="D956" s="559"/>
      <c r="E956" s="559"/>
      <c r="F956" s="559"/>
      <c r="G956" s="559"/>
      <c r="H956" s="560"/>
      <c r="I956" s="561"/>
      <c r="J956" s="561"/>
      <c r="K956" s="561"/>
      <c r="L956" s="562"/>
      <c r="M956" s="561"/>
      <c r="N956" s="562"/>
      <c r="O956" s="561"/>
      <c r="P956" s="563"/>
    </row>
    <row r="957" spans="1:16" x14ac:dyDescent="0.25">
      <c r="A957" s="514" t="s">
        <v>1598</v>
      </c>
      <c r="B957" s="515" t="s">
        <v>2497</v>
      </c>
      <c r="C957" s="1249" t="s">
        <v>2498</v>
      </c>
      <c r="D957" s="1249"/>
      <c r="E957" s="1249"/>
      <c r="F957" s="1249"/>
      <c r="G957" s="1249"/>
      <c r="H957" s="516" t="s">
        <v>1212</v>
      </c>
      <c r="I957" s="517">
        <v>1.0240389999999999</v>
      </c>
      <c r="J957" s="518">
        <v>1</v>
      </c>
      <c r="K957" s="614">
        <v>1.0240389999999999</v>
      </c>
      <c r="L957" s="554">
        <v>3787.12</v>
      </c>
      <c r="M957" s="570">
        <v>1.45</v>
      </c>
      <c r="N957" s="564">
        <v>5491.32</v>
      </c>
      <c r="O957" s="517"/>
      <c r="P957" s="555">
        <v>5623.33</v>
      </c>
    </row>
    <row r="958" spans="1:16" x14ac:dyDescent="0.25">
      <c r="A958" s="556"/>
      <c r="B958" s="557"/>
      <c r="C958" s="1248" t="s">
        <v>1161</v>
      </c>
      <c r="D958" s="1248"/>
      <c r="E958" s="1248"/>
      <c r="F958" s="1248"/>
      <c r="G958" s="1248"/>
      <c r="H958" s="516"/>
      <c r="I958" s="517"/>
      <c r="J958" s="517"/>
      <c r="K958" s="517"/>
      <c r="L958" s="520"/>
      <c r="M958" s="517"/>
      <c r="N958" s="520"/>
      <c r="O958" s="517"/>
      <c r="P958" s="555">
        <v>5623.33</v>
      </c>
    </row>
    <row r="959" spans="1:16" x14ac:dyDescent="0.25">
      <c r="A959" s="558"/>
      <c r="B959" s="559"/>
      <c r="C959" s="559"/>
      <c r="D959" s="559"/>
      <c r="E959" s="559"/>
      <c r="F959" s="559"/>
      <c r="G959" s="559"/>
      <c r="H959" s="560"/>
      <c r="I959" s="561"/>
      <c r="J959" s="561"/>
      <c r="K959" s="561"/>
      <c r="L959" s="562"/>
      <c r="M959" s="561"/>
      <c r="N959" s="562"/>
      <c r="O959" s="561"/>
      <c r="P959" s="563"/>
    </row>
    <row r="960" spans="1:16" x14ac:dyDescent="0.25">
      <c r="A960" s="514" t="s">
        <v>1599</v>
      </c>
      <c r="B960" s="515" t="s">
        <v>2501</v>
      </c>
      <c r="C960" s="1249" t="s">
        <v>2502</v>
      </c>
      <c r="D960" s="1249"/>
      <c r="E960" s="1249"/>
      <c r="F960" s="1249"/>
      <c r="G960" s="1249"/>
      <c r="H960" s="516" t="s">
        <v>1232</v>
      </c>
      <c r="I960" s="517">
        <v>0.26684200000000002</v>
      </c>
      <c r="J960" s="518">
        <v>1</v>
      </c>
      <c r="K960" s="614">
        <v>0.26684200000000002</v>
      </c>
      <c r="L960" s="520"/>
      <c r="M960" s="517"/>
      <c r="N960" s="521"/>
      <c r="O960" s="517"/>
      <c r="P960" s="522"/>
    </row>
    <row r="961" spans="1:16" x14ac:dyDescent="0.25">
      <c r="A961" s="523"/>
      <c r="B961" s="524" t="s">
        <v>23</v>
      </c>
      <c r="C961" s="1247" t="s">
        <v>1203</v>
      </c>
      <c r="D961" s="1247"/>
      <c r="E961" s="1247"/>
      <c r="F961" s="1247"/>
      <c r="G961" s="1247"/>
      <c r="H961" s="525" t="s">
        <v>1148</v>
      </c>
      <c r="I961" s="526"/>
      <c r="J961" s="526"/>
      <c r="K961" s="569">
        <v>1.6063888</v>
      </c>
      <c r="L961" s="528"/>
      <c r="M961" s="526"/>
      <c r="N961" s="528"/>
      <c r="O961" s="526"/>
      <c r="P961" s="573">
        <v>479.67</v>
      </c>
    </row>
    <row r="962" spans="1:16" x14ac:dyDescent="0.25">
      <c r="A962" s="530"/>
      <c r="B962" s="524" t="s">
        <v>2231</v>
      </c>
      <c r="C962" s="1247" t="s">
        <v>2232</v>
      </c>
      <c r="D962" s="1247"/>
      <c r="E962" s="1247"/>
      <c r="F962" s="1247"/>
      <c r="G962" s="1247"/>
      <c r="H962" s="525" t="s">
        <v>1148</v>
      </c>
      <c r="I962" s="536">
        <v>0.01</v>
      </c>
      <c r="J962" s="526"/>
      <c r="K962" s="569">
        <v>2.6684E-3</v>
      </c>
      <c r="L962" s="532"/>
      <c r="M962" s="533"/>
      <c r="N962" s="534">
        <v>242.82</v>
      </c>
      <c r="O962" s="526"/>
      <c r="P962" s="529">
        <v>0.65</v>
      </c>
    </row>
    <row r="963" spans="1:16" x14ac:dyDescent="0.25">
      <c r="A963" s="530"/>
      <c r="B963" s="524" t="s">
        <v>2233</v>
      </c>
      <c r="C963" s="1247" t="s">
        <v>2234</v>
      </c>
      <c r="D963" s="1247"/>
      <c r="E963" s="1247"/>
      <c r="F963" s="1247"/>
      <c r="G963" s="1247"/>
      <c r="H963" s="525" t="s">
        <v>1148</v>
      </c>
      <c r="I963" s="536">
        <v>0.23</v>
      </c>
      <c r="J963" s="526"/>
      <c r="K963" s="569">
        <v>6.1373700000000003E-2</v>
      </c>
      <c r="L963" s="532"/>
      <c r="M963" s="533"/>
      <c r="N963" s="534">
        <v>264.67</v>
      </c>
      <c r="O963" s="526"/>
      <c r="P963" s="529">
        <v>16.239999999999998</v>
      </c>
    </row>
    <row r="964" spans="1:16" x14ac:dyDescent="0.25">
      <c r="A964" s="530"/>
      <c r="B964" s="524" t="s">
        <v>2235</v>
      </c>
      <c r="C964" s="1247" t="s">
        <v>2236</v>
      </c>
      <c r="D964" s="1247"/>
      <c r="E964" s="1247"/>
      <c r="F964" s="1247"/>
      <c r="G964" s="1247"/>
      <c r="H964" s="525" t="s">
        <v>1148</v>
      </c>
      <c r="I964" s="536">
        <v>4.0199999999999996</v>
      </c>
      <c r="J964" s="526"/>
      <c r="K964" s="569">
        <v>1.0727047999999999</v>
      </c>
      <c r="L964" s="532"/>
      <c r="M964" s="533"/>
      <c r="N964" s="534">
        <v>288.95999999999998</v>
      </c>
      <c r="O964" s="526"/>
      <c r="P964" s="529">
        <v>309.97000000000003</v>
      </c>
    </row>
    <row r="965" spans="1:16" x14ac:dyDescent="0.25">
      <c r="A965" s="530"/>
      <c r="B965" s="524" t="s">
        <v>2237</v>
      </c>
      <c r="C965" s="1247" t="s">
        <v>2238</v>
      </c>
      <c r="D965" s="1247"/>
      <c r="E965" s="1247"/>
      <c r="F965" s="1247"/>
      <c r="G965" s="1247"/>
      <c r="H965" s="525" t="s">
        <v>1148</v>
      </c>
      <c r="I965" s="536">
        <v>1.76</v>
      </c>
      <c r="J965" s="526"/>
      <c r="K965" s="569">
        <v>0.4696419</v>
      </c>
      <c r="L965" s="532"/>
      <c r="M965" s="533"/>
      <c r="N965" s="534">
        <v>325.38</v>
      </c>
      <c r="O965" s="526"/>
      <c r="P965" s="529">
        <v>152.81</v>
      </c>
    </row>
    <row r="966" spans="1:16" x14ac:dyDescent="0.25">
      <c r="A966" s="523"/>
      <c r="B966" s="524" t="s">
        <v>28</v>
      </c>
      <c r="C966" s="1247" t="s">
        <v>132</v>
      </c>
      <c r="D966" s="1247"/>
      <c r="E966" s="1247"/>
      <c r="F966" s="1247"/>
      <c r="G966" s="1247"/>
      <c r="H966" s="525"/>
      <c r="I966" s="526"/>
      <c r="J966" s="526"/>
      <c r="K966" s="526"/>
      <c r="L966" s="528"/>
      <c r="M966" s="526"/>
      <c r="N966" s="528"/>
      <c r="O966" s="526"/>
      <c r="P966" s="573">
        <v>27.43</v>
      </c>
    </row>
    <row r="967" spans="1:16" x14ac:dyDescent="0.25">
      <c r="A967" s="523"/>
      <c r="B967" s="524"/>
      <c r="C967" s="1247" t="s">
        <v>1147</v>
      </c>
      <c r="D967" s="1247"/>
      <c r="E967" s="1247"/>
      <c r="F967" s="1247"/>
      <c r="G967" s="1247"/>
      <c r="H967" s="525" t="s">
        <v>1148</v>
      </c>
      <c r="I967" s="526"/>
      <c r="J967" s="526"/>
      <c r="K967" s="569">
        <v>3.2021099999999997E-2</v>
      </c>
      <c r="L967" s="528"/>
      <c r="M967" s="526"/>
      <c r="N967" s="528"/>
      <c r="O967" s="526"/>
      <c r="P967" s="573">
        <v>11.61</v>
      </c>
    </row>
    <row r="968" spans="1:16" x14ac:dyDescent="0.25">
      <c r="A968" s="530"/>
      <c r="B968" s="524" t="s">
        <v>1443</v>
      </c>
      <c r="C968" s="1247" t="s">
        <v>1444</v>
      </c>
      <c r="D968" s="1247"/>
      <c r="E968" s="1247"/>
      <c r="F968" s="1247"/>
      <c r="G968" s="1247"/>
      <c r="H968" s="525" t="s">
        <v>1151</v>
      </c>
      <c r="I968" s="536">
        <v>0.05</v>
      </c>
      <c r="J968" s="526"/>
      <c r="K968" s="569">
        <v>1.3342100000000001E-2</v>
      </c>
      <c r="L968" s="532"/>
      <c r="M968" s="533"/>
      <c r="N968" s="534">
        <v>1550.39</v>
      </c>
      <c r="O968" s="526"/>
      <c r="P968" s="529">
        <v>20.69</v>
      </c>
    </row>
    <row r="969" spans="1:16" x14ac:dyDescent="0.25">
      <c r="A969" s="540"/>
      <c r="B969" s="524" t="s">
        <v>1152</v>
      </c>
      <c r="C969" s="1247" t="s">
        <v>1153</v>
      </c>
      <c r="D969" s="1247"/>
      <c r="E969" s="1247"/>
      <c r="F969" s="1247"/>
      <c r="G969" s="1247"/>
      <c r="H969" s="525" t="s">
        <v>1148</v>
      </c>
      <c r="I969" s="536">
        <v>0.05</v>
      </c>
      <c r="J969" s="526"/>
      <c r="K969" s="569">
        <v>1.3342100000000001E-2</v>
      </c>
      <c r="L969" s="528"/>
      <c r="M969" s="526"/>
      <c r="N969" s="541">
        <v>437.08</v>
      </c>
      <c r="O969" s="526"/>
      <c r="P969" s="573">
        <v>5.83</v>
      </c>
    </row>
    <row r="970" spans="1:16" x14ac:dyDescent="0.25">
      <c r="A970" s="530"/>
      <c r="B970" s="524" t="s">
        <v>2194</v>
      </c>
      <c r="C970" s="1247" t="s">
        <v>2195</v>
      </c>
      <c r="D970" s="1247"/>
      <c r="E970" s="1247"/>
      <c r="F970" s="1247"/>
      <c r="G970" s="1247"/>
      <c r="H970" s="525" t="s">
        <v>1151</v>
      </c>
      <c r="I970" s="536">
        <v>0.03</v>
      </c>
      <c r="J970" s="526"/>
      <c r="K970" s="569">
        <v>8.0052999999999999E-3</v>
      </c>
      <c r="L970" s="538">
        <v>37.32</v>
      </c>
      <c r="M970" s="539">
        <v>1.37</v>
      </c>
      <c r="N970" s="534">
        <v>51.13</v>
      </c>
      <c r="O970" s="526"/>
      <c r="P970" s="529">
        <v>0.41</v>
      </c>
    </row>
    <row r="971" spans="1:16" x14ac:dyDescent="0.25">
      <c r="A971" s="540"/>
      <c r="B971" s="524" t="s">
        <v>2137</v>
      </c>
      <c r="C971" s="1247" t="s">
        <v>2138</v>
      </c>
      <c r="D971" s="1247"/>
      <c r="E971" s="1247"/>
      <c r="F971" s="1247"/>
      <c r="G971" s="1247"/>
      <c r="H971" s="525" t="s">
        <v>1148</v>
      </c>
      <c r="I971" s="536">
        <v>0.03</v>
      </c>
      <c r="J971" s="526"/>
      <c r="K971" s="569">
        <v>8.0052999999999999E-3</v>
      </c>
      <c r="L971" s="528"/>
      <c r="M971" s="526"/>
      <c r="N971" s="541">
        <v>288.95999999999998</v>
      </c>
      <c r="O971" s="526"/>
      <c r="P971" s="573">
        <v>2.31</v>
      </c>
    </row>
    <row r="972" spans="1:16" x14ac:dyDescent="0.25">
      <c r="A972" s="530"/>
      <c r="B972" s="524" t="s">
        <v>1445</v>
      </c>
      <c r="C972" s="1247" t="s">
        <v>1446</v>
      </c>
      <c r="D972" s="1247"/>
      <c r="E972" s="1247"/>
      <c r="F972" s="1247"/>
      <c r="G972" s="1247"/>
      <c r="H972" s="525" t="s">
        <v>1151</v>
      </c>
      <c r="I972" s="536">
        <v>0.04</v>
      </c>
      <c r="J972" s="526"/>
      <c r="K972" s="569">
        <v>1.06737E-2</v>
      </c>
      <c r="L972" s="538">
        <v>477.92</v>
      </c>
      <c r="M972" s="539">
        <v>1.24</v>
      </c>
      <c r="N972" s="534">
        <v>592.62</v>
      </c>
      <c r="O972" s="526"/>
      <c r="P972" s="529">
        <v>6.33</v>
      </c>
    </row>
    <row r="973" spans="1:16" x14ac:dyDescent="0.25">
      <c r="A973" s="540"/>
      <c r="B973" s="524" t="s">
        <v>1208</v>
      </c>
      <c r="C973" s="1247" t="s">
        <v>1209</v>
      </c>
      <c r="D973" s="1247"/>
      <c r="E973" s="1247"/>
      <c r="F973" s="1247"/>
      <c r="G973" s="1247"/>
      <c r="H973" s="525" t="s">
        <v>1148</v>
      </c>
      <c r="I973" s="536">
        <v>0.04</v>
      </c>
      <c r="J973" s="526"/>
      <c r="K973" s="569">
        <v>1.06737E-2</v>
      </c>
      <c r="L973" s="528"/>
      <c r="M973" s="526"/>
      <c r="N973" s="541">
        <v>325.38</v>
      </c>
      <c r="O973" s="526"/>
      <c r="P973" s="573">
        <v>3.47</v>
      </c>
    </row>
    <row r="974" spans="1:16" x14ac:dyDescent="0.25">
      <c r="A974" s="544" t="s">
        <v>1239</v>
      </c>
      <c r="B974" s="545" t="s">
        <v>2503</v>
      </c>
      <c r="C974" s="1250" t="s">
        <v>2504</v>
      </c>
      <c r="D974" s="1250"/>
      <c r="E974" s="1250"/>
      <c r="F974" s="1250"/>
      <c r="G974" s="1250"/>
      <c r="H974" s="546" t="s">
        <v>1554</v>
      </c>
      <c r="I974" s="547">
        <v>101</v>
      </c>
      <c r="J974" s="548"/>
      <c r="K974" s="592">
        <v>26.951042000000001</v>
      </c>
      <c r="L974" s="550"/>
      <c r="M974" s="548"/>
      <c r="N974" s="550"/>
      <c r="O974" s="548"/>
      <c r="P974" s="551"/>
    </row>
    <row r="975" spans="1:16" x14ac:dyDescent="0.25">
      <c r="A975" s="544" t="s">
        <v>1239</v>
      </c>
      <c r="B975" s="545" t="s">
        <v>2505</v>
      </c>
      <c r="C975" s="1250" t="s">
        <v>2506</v>
      </c>
      <c r="D975" s="1250"/>
      <c r="E975" s="1250"/>
      <c r="F975" s="1250"/>
      <c r="G975" s="1250"/>
      <c r="H975" s="546" t="s">
        <v>1697</v>
      </c>
      <c r="I975" s="567">
        <v>5.0894000000000004</v>
      </c>
      <c r="J975" s="548"/>
      <c r="K975" s="615">
        <v>1.3580657</v>
      </c>
      <c r="L975" s="550"/>
      <c r="M975" s="548"/>
      <c r="N975" s="550"/>
      <c r="O975" s="548"/>
      <c r="P975" s="551"/>
    </row>
    <row r="976" spans="1:16" x14ac:dyDescent="0.25">
      <c r="A976" s="552"/>
      <c r="B976" s="553"/>
      <c r="C976" s="1248" t="s">
        <v>1154</v>
      </c>
      <c r="D976" s="1248"/>
      <c r="E976" s="1248"/>
      <c r="F976" s="1248"/>
      <c r="G976" s="1248"/>
      <c r="H976" s="516"/>
      <c r="I976" s="517"/>
      <c r="J976" s="517"/>
      <c r="K976" s="517"/>
      <c r="L976" s="520"/>
      <c r="M976" s="517"/>
      <c r="N976" s="554"/>
      <c r="O976" s="517"/>
      <c r="P976" s="555">
        <v>518.71</v>
      </c>
    </row>
    <row r="977" spans="1:16" x14ac:dyDescent="0.25">
      <c r="A977" s="540"/>
      <c r="B977" s="524"/>
      <c r="C977" s="1247" t="s">
        <v>1155</v>
      </c>
      <c r="D977" s="1247"/>
      <c r="E977" s="1247"/>
      <c r="F977" s="1247"/>
      <c r="G977" s="1247"/>
      <c r="H977" s="525"/>
      <c r="I977" s="526"/>
      <c r="J977" s="526"/>
      <c r="K977" s="526"/>
      <c r="L977" s="528"/>
      <c r="M977" s="526"/>
      <c r="N977" s="528"/>
      <c r="O977" s="526"/>
      <c r="P977" s="573">
        <v>491.28</v>
      </c>
    </row>
    <row r="978" spans="1:16" x14ac:dyDescent="0.25">
      <c r="A978" s="540"/>
      <c r="B978" s="524" t="s">
        <v>2485</v>
      </c>
      <c r="C978" s="1247" t="s">
        <v>2486</v>
      </c>
      <c r="D978" s="1247"/>
      <c r="E978" s="1247"/>
      <c r="F978" s="1247"/>
      <c r="G978" s="1247"/>
      <c r="H978" s="525" t="s">
        <v>1158</v>
      </c>
      <c r="I978" s="543">
        <v>112</v>
      </c>
      <c r="J978" s="526"/>
      <c r="K978" s="543">
        <v>112</v>
      </c>
      <c r="L978" s="528"/>
      <c r="M978" s="526"/>
      <c r="N978" s="528"/>
      <c r="O978" s="526"/>
      <c r="P978" s="573">
        <v>550.23</v>
      </c>
    </row>
    <row r="979" spans="1:16" x14ac:dyDescent="0.25">
      <c r="A979" s="540"/>
      <c r="B979" s="524" t="s">
        <v>2487</v>
      </c>
      <c r="C979" s="1247" t="s">
        <v>2488</v>
      </c>
      <c r="D979" s="1247"/>
      <c r="E979" s="1247"/>
      <c r="F979" s="1247"/>
      <c r="G979" s="1247"/>
      <c r="H979" s="525" t="s">
        <v>1158</v>
      </c>
      <c r="I979" s="543">
        <v>65</v>
      </c>
      <c r="J979" s="526"/>
      <c r="K979" s="543">
        <v>65</v>
      </c>
      <c r="L979" s="528"/>
      <c r="M979" s="526"/>
      <c r="N979" s="528"/>
      <c r="O979" s="526"/>
      <c r="P979" s="573">
        <v>319.33</v>
      </c>
    </row>
    <row r="980" spans="1:16" x14ac:dyDescent="0.25">
      <c r="A980" s="556"/>
      <c r="B980" s="557"/>
      <c r="C980" s="1248" t="s">
        <v>1161</v>
      </c>
      <c r="D980" s="1248"/>
      <c r="E980" s="1248"/>
      <c r="F980" s="1248"/>
      <c r="G980" s="1248"/>
      <c r="H980" s="516"/>
      <c r="I980" s="517"/>
      <c r="J980" s="517"/>
      <c r="K980" s="517"/>
      <c r="L980" s="520"/>
      <c r="M980" s="517"/>
      <c r="N980" s="554">
        <v>5202.59</v>
      </c>
      <c r="O980" s="517"/>
      <c r="P980" s="555">
        <v>1388.27</v>
      </c>
    </row>
    <row r="981" spans="1:16" x14ac:dyDescent="0.25">
      <c r="A981" s="558"/>
      <c r="B981" s="559"/>
      <c r="C981" s="559"/>
      <c r="D981" s="559"/>
      <c r="E981" s="559"/>
      <c r="F981" s="559"/>
      <c r="G981" s="559"/>
      <c r="H981" s="560"/>
      <c r="I981" s="561"/>
      <c r="J981" s="561"/>
      <c r="K981" s="561"/>
      <c r="L981" s="562"/>
      <c r="M981" s="561"/>
      <c r="N981" s="562"/>
      <c r="O981" s="561"/>
      <c r="P981" s="563"/>
    </row>
    <row r="982" spans="1:16" x14ac:dyDescent="0.25">
      <c r="A982" s="514" t="s">
        <v>1602</v>
      </c>
      <c r="B982" s="515" t="s">
        <v>2507</v>
      </c>
      <c r="C982" s="1249" t="s">
        <v>2508</v>
      </c>
      <c r="D982" s="1249"/>
      <c r="E982" s="1249"/>
      <c r="F982" s="1249"/>
      <c r="G982" s="1249"/>
      <c r="H982" s="516" t="s">
        <v>1697</v>
      </c>
      <c r="I982" s="517">
        <v>1.3580657</v>
      </c>
      <c r="J982" s="518">
        <v>1</v>
      </c>
      <c r="K982" s="613">
        <v>1.3580657</v>
      </c>
      <c r="L982" s="593">
        <v>145.9</v>
      </c>
      <c r="M982" s="570">
        <v>1.1499999999999999</v>
      </c>
      <c r="N982" s="572">
        <v>167.79</v>
      </c>
      <c r="O982" s="517"/>
      <c r="P982" s="612">
        <v>227.87</v>
      </c>
    </row>
    <row r="983" spans="1:16" x14ac:dyDescent="0.25">
      <c r="A983" s="556"/>
      <c r="B983" s="557"/>
      <c r="C983" s="1248" t="s">
        <v>1161</v>
      </c>
      <c r="D983" s="1248"/>
      <c r="E983" s="1248"/>
      <c r="F983" s="1248"/>
      <c r="G983" s="1248"/>
      <c r="H983" s="516"/>
      <c r="I983" s="517"/>
      <c r="J983" s="517"/>
      <c r="K983" s="517"/>
      <c r="L983" s="520"/>
      <c r="M983" s="517"/>
      <c r="N983" s="520"/>
      <c r="O983" s="517"/>
      <c r="P983" s="612">
        <v>227.87</v>
      </c>
    </row>
    <row r="984" spans="1:16" x14ac:dyDescent="0.25">
      <c r="A984" s="558"/>
      <c r="B984" s="559"/>
      <c r="C984" s="559"/>
      <c r="D984" s="559"/>
      <c r="E984" s="559"/>
      <c r="F984" s="559"/>
      <c r="G984" s="559"/>
      <c r="H984" s="560"/>
      <c r="I984" s="561"/>
      <c r="J984" s="561"/>
      <c r="K984" s="561"/>
      <c r="L984" s="562"/>
      <c r="M984" s="561"/>
      <c r="N984" s="562"/>
      <c r="O984" s="561"/>
      <c r="P984" s="563"/>
    </row>
    <row r="985" spans="1:16" x14ac:dyDescent="0.25">
      <c r="A985" s="514" t="s">
        <v>1605</v>
      </c>
      <c r="B985" s="515" t="s">
        <v>2509</v>
      </c>
      <c r="C985" s="1249" t="s">
        <v>2510</v>
      </c>
      <c r="D985" s="1249"/>
      <c r="E985" s="1249"/>
      <c r="F985" s="1249"/>
      <c r="G985" s="1249"/>
      <c r="H985" s="516" t="s">
        <v>1554</v>
      </c>
      <c r="I985" s="517">
        <v>26.42</v>
      </c>
      <c r="J985" s="518">
        <v>1</v>
      </c>
      <c r="K985" s="570">
        <v>26.42</v>
      </c>
      <c r="L985" s="593">
        <v>152.91999999999999</v>
      </c>
      <c r="M985" s="570">
        <v>1.23</v>
      </c>
      <c r="N985" s="572">
        <v>188.09</v>
      </c>
      <c r="O985" s="517"/>
      <c r="P985" s="555">
        <v>4969.34</v>
      </c>
    </row>
    <row r="986" spans="1:16" x14ac:dyDescent="0.25">
      <c r="A986" s="556"/>
      <c r="B986" s="557"/>
      <c r="C986" s="1248" t="s">
        <v>1161</v>
      </c>
      <c r="D986" s="1248"/>
      <c r="E986" s="1248"/>
      <c r="F986" s="1248"/>
      <c r="G986" s="1248"/>
      <c r="H986" s="516"/>
      <c r="I986" s="517"/>
      <c r="J986" s="517"/>
      <c r="K986" s="517"/>
      <c r="L986" s="520"/>
      <c r="M986" s="517"/>
      <c r="N986" s="520"/>
      <c r="O986" s="517"/>
      <c r="P986" s="555">
        <v>4969.34</v>
      </c>
    </row>
    <row r="987" spans="1:16" x14ac:dyDescent="0.25">
      <c r="A987" s="558"/>
      <c r="B987" s="559"/>
      <c r="C987" s="559"/>
      <c r="D987" s="559"/>
      <c r="E987" s="559"/>
      <c r="F987" s="559"/>
      <c r="G987" s="559"/>
      <c r="H987" s="560"/>
      <c r="I987" s="561"/>
      <c r="J987" s="561"/>
      <c r="K987" s="561"/>
      <c r="L987" s="562"/>
      <c r="M987" s="561"/>
      <c r="N987" s="562"/>
      <c r="O987" s="561"/>
      <c r="P987" s="563"/>
    </row>
    <row r="988" spans="1:16" x14ac:dyDescent="0.25">
      <c r="A988" s="514" t="s">
        <v>1608</v>
      </c>
      <c r="B988" s="515" t="s">
        <v>2031</v>
      </c>
      <c r="C988" s="1249" t="s">
        <v>2032</v>
      </c>
      <c r="D988" s="1249"/>
      <c r="E988" s="1249"/>
      <c r="F988" s="1249"/>
      <c r="G988" s="1249"/>
      <c r="H988" s="516" t="s">
        <v>1232</v>
      </c>
      <c r="I988" s="517">
        <v>0.60765999999999998</v>
      </c>
      <c r="J988" s="518">
        <v>1</v>
      </c>
      <c r="K988" s="590">
        <v>0.60765999999999998</v>
      </c>
      <c r="L988" s="520"/>
      <c r="M988" s="517"/>
      <c r="N988" s="521"/>
      <c r="O988" s="517"/>
      <c r="P988" s="522"/>
    </row>
    <row r="989" spans="1:16" x14ac:dyDescent="0.25">
      <c r="A989" s="523"/>
      <c r="B989" s="524" t="s">
        <v>23</v>
      </c>
      <c r="C989" s="1247" t="s">
        <v>1203</v>
      </c>
      <c r="D989" s="1247"/>
      <c r="E989" s="1247"/>
      <c r="F989" s="1247"/>
      <c r="G989" s="1247"/>
      <c r="H989" s="525" t="s">
        <v>1148</v>
      </c>
      <c r="I989" s="526"/>
      <c r="J989" s="526"/>
      <c r="K989" s="569">
        <v>4.1381645999999996</v>
      </c>
      <c r="L989" s="528"/>
      <c r="M989" s="526"/>
      <c r="N989" s="528"/>
      <c r="O989" s="526"/>
      <c r="P989" s="529">
        <v>1195.76</v>
      </c>
    </row>
    <row r="990" spans="1:16" x14ac:dyDescent="0.25">
      <c r="A990" s="530"/>
      <c r="B990" s="524" t="s">
        <v>1482</v>
      </c>
      <c r="C990" s="1247" t="s">
        <v>1483</v>
      </c>
      <c r="D990" s="1247"/>
      <c r="E990" s="1247"/>
      <c r="F990" s="1247"/>
      <c r="G990" s="1247"/>
      <c r="H990" s="525" t="s">
        <v>1148</v>
      </c>
      <c r="I990" s="536">
        <v>6.81</v>
      </c>
      <c r="J990" s="526"/>
      <c r="K990" s="569">
        <v>4.1381645999999996</v>
      </c>
      <c r="L990" s="532"/>
      <c r="M990" s="533"/>
      <c r="N990" s="534">
        <v>288.95999999999998</v>
      </c>
      <c r="O990" s="526"/>
      <c r="P990" s="529">
        <v>1195.76</v>
      </c>
    </row>
    <row r="991" spans="1:16" x14ac:dyDescent="0.25">
      <c r="A991" s="523"/>
      <c r="B991" s="524" t="s">
        <v>28</v>
      </c>
      <c r="C991" s="1247" t="s">
        <v>132</v>
      </c>
      <c r="D991" s="1247"/>
      <c r="E991" s="1247"/>
      <c r="F991" s="1247"/>
      <c r="G991" s="1247"/>
      <c r="H991" s="525"/>
      <c r="I991" s="526"/>
      <c r="J991" s="526"/>
      <c r="K991" s="526"/>
      <c r="L991" s="528"/>
      <c r="M991" s="526"/>
      <c r="N991" s="528"/>
      <c r="O991" s="526"/>
      <c r="P991" s="573">
        <v>110.6</v>
      </c>
    </row>
    <row r="992" spans="1:16" x14ac:dyDescent="0.25">
      <c r="A992" s="523"/>
      <c r="B992" s="524"/>
      <c r="C992" s="1247" t="s">
        <v>1147</v>
      </c>
      <c r="D992" s="1247"/>
      <c r="E992" s="1247"/>
      <c r="F992" s="1247"/>
      <c r="G992" s="1247"/>
      <c r="H992" s="525" t="s">
        <v>1148</v>
      </c>
      <c r="I992" s="526"/>
      <c r="J992" s="526"/>
      <c r="K992" s="569">
        <v>9.7225599999999995E-2</v>
      </c>
      <c r="L992" s="528"/>
      <c r="M992" s="526"/>
      <c r="N992" s="528"/>
      <c r="O992" s="526"/>
      <c r="P992" s="573">
        <v>36.380000000000003</v>
      </c>
    </row>
    <row r="993" spans="1:16" x14ac:dyDescent="0.25">
      <c r="A993" s="530"/>
      <c r="B993" s="524" t="s">
        <v>1443</v>
      </c>
      <c r="C993" s="1247" t="s">
        <v>1444</v>
      </c>
      <c r="D993" s="1247"/>
      <c r="E993" s="1247"/>
      <c r="F993" s="1247"/>
      <c r="G993" s="1247"/>
      <c r="H993" s="525" t="s">
        <v>1151</v>
      </c>
      <c r="I993" s="536">
        <v>7.0000000000000007E-2</v>
      </c>
      <c r="J993" s="526"/>
      <c r="K993" s="569">
        <v>4.2536200000000003E-2</v>
      </c>
      <c r="L993" s="532"/>
      <c r="M993" s="533"/>
      <c r="N993" s="534">
        <v>1550.39</v>
      </c>
      <c r="O993" s="526"/>
      <c r="P993" s="529">
        <v>65.95</v>
      </c>
    </row>
    <row r="994" spans="1:16" x14ac:dyDescent="0.25">
      <c r="A994" s="540"/>
      <c r="B994" s="524" t="s">
        <v>1152</v>
      </c>
      <c r="C994" s="1247" t="s">
        <v>1153</v>
      </c>
      <c r="D994" s="1247"/>
      <c r="E994" s="1247"/>
      <c r="F994" s="1247"/>
      <c r="G994" s="1247"/>
      <c r="H994" s="525" t="s">
        <v>1148</v>
      </c>
      <c r="I994" s="536">
        <v>7.0000000000000007E-2</v>
      </c>
      <c r="J994" s="526"/>
      <c r="K994" s="569">
        <v>4.2536200000000003E-2</v>
      </c>
      <c r="L994" s="528"/>
      <c r="M994" s="526"/>
      <c r="N994" s="541">
        <v>437.08</v>
      </c>
      <c r="O994" s="526"/>
      <c r="P994" s="573">
        <v>18.59</v>
      </c>
    </row>
    <row r="995" spans="1:16" x14ac:dyDescent="0.25">
      <c r="A995" s="530"/>
      <c r="B995" s="524" t="s">
        <v>1445</v>
      </c>
      <c r="C995" s="1247" t="s">
        <v>1446</v>
      </c>
      <c r="D995" s="1247"/>
      <c r="E995" s="1247"/>
      <c r="F995" s="1247"/>
      <c r="G995" s="1247"/>
      <c r="H995" s="525" t="s">
        <v>1151</v>
      </c>
      <c r="I995" s="536">
        <v>0.09</v>
      </c>
      <c r="J995" s="526"/>
      <c r="K995" s="569">
        <v>5.4689399999999999E-2</v>
      </c>
      <c r="L995" s="538">
        <v>477.92</v>
      </c>
      <c r="M995" s="539">
        <v>1.24</v>
      </c>
      <c r="N995" s="534">
        <v>592.62</v>
      </c>
      <c r="O995" s="526"/>
      <c r="P995" s="529">
        <v>32.409999999999997</v>
      </c>
    </row>
    <row r="996" spans="1:16" x14ac:dyDescent="0.25">
      <c r="A996" s="540"/>
      <c r="B996" s="524" t="s">
        <v>1208</v>
      </c>
      <c r="C996" s="1247" t="s">
        <v>1209</v>
      </c>
      <c r="D996" s="1247"/>
      <c r="E996" s="1247"/>
      <c r="F996" s="1247"/>
      <c r="G996" s="1247"/>
      <c r="H996" s="525" t="s">
        <v>1148</v>
      </c>
      <c r="I996" s="536">
        <v>0.09</v>
      </c>
      <c r="J996" s="526"/>
      <c r="K996" s="569">
        <v>5.4689399999999999E-2</v>
      </c>
      <c r="L996" s="528"/>
      <c r="M996" s="526"/>
      <c r="N996" s="541">
        <v>325.38</v>
      </c>
      <c r="O996" s="526"/>
      <c r="P996" s="573">
        <v>17.79</v>
      </c>
    </row>
    <row r="997" spans="1:16" x14ac:dyDescent="0.25">
      <c r="A997" s="530"/>
      <c r="B997" s="524" t="s">
        <v>2025</v>
      </c>
      <c r="C997" s="1247" t="s">
        <v>2026</v>
      </c>
      <c r="D997" s="1247"/>
      <c r="E997" s="1247"/>
      <c r="F997" s="1247"/>
      <c r="G997" s="1247"/>
      <c r="H997" s="525" t="s">
        <v>1151</v>
      </c>
      <c r="I997" s="536">
        <v>2.31</v>
      </c>
      <c r="J997" s="526"/>
      <c r="K997" s="569">
        <v>1.4036945999999999</v>
      </c>
      <c r="L997" s="538">
        <v>7.52</v>
      </c>
      <c r="M997" s="539">
        <v>1.1599999999999999</v>
      </c>
      <c r="N997" s="534">
        <v>8.7200000000000006</v>
      </c>
      <c r="O997" s="526"/>
      <c r="P997" s="529">
        <v>12.24</v>
      </c>
    </row>
    <row r="998" spans="1:16" x14ac:dyDescent="0.25">
      <c r="A998" s="523"/>
      <c r="B998" s="524" t="s">
        <v>36</v>
      </c>
      <c r="C998" s="1247" t="s">
        <v>134</v>
      </c>
      <c r="D998" s="1247"/>
      <c r="E998" s="1247"/>
      <c r="F998" s="1247"/>
      <c r="G998" s="1247"/>
      <c r="H998" s="525"/>
      <c r="I998" s="526"/>
      <c r="J998" s="526"/>
      <c r="K998" s="526"/>
      <c r="L998" s="528"/>
      <c r="M998" s="526"/>
      <c r="N998" s="528"/>
      <c r="O998" s="526"/>
      <c r="P998" s="573">
        <v>419.74</v>
      </c>
    </row>
    <row r="999" spans="1:16" x14ac:dyDescent="0.25">
      <c r="A999" s="530"/>
      <c r="B999" s="524" t="s">
        <v>1492</v>
      </c>
      <c r="C999" s="1247" t="s">
        <v>1493</v>
      </c>
      <c r="D999" s="1247"/>
      <c r="E999" s="1247"/>
      <c r="F999" s="1247"/>
      <c r="G999" s="1247"/>
      <c r="H999" s="525" t="s">
        <v>1244</v>
      </c>
      <c r="I999" s="535">
        <v>12.1846</v>
      </c>
      <c r="J999" s="526"/>
      <c r="K999" s="574">
        <v>7.4040939999999997</v>
      </c>
      <c r="L999" s="538">
        <v>41.38</v>
      </c>
      <c r="M999" s="539">
        <v>1.37</v>
      </c>
      <c r="N999" s="534">
        <v>56.69</v>
      </c>
      <c r="O999" s="526"/>
      <c r="P999" s="529">
        <v>419.74</v>
      </c>
    </row>
    <row r="1000" spans="1:16" x14ac:dyDescent="0.25">
      <c r="A1000" s="544" t="s">
        <v>1239</v>
      </c>
      <c r="B1000" s="545" t="s">
        <v>2027</v>
      </c>
      <c r="C1000" s="1250" t="s">
        <v>2028</v>
      </c>
      <c r="D1000" s="1250"/>
      <c r="E1000" s="1250"/>
      <c r="F1000" s="1250"/>
      <c r="G1000" s="1250"/>
      <c r="H1000" s="546" t="s">
        <v>1554</v>
      </c>
      <c r="I1000" s="547">
        <v>115</v>
      </c>
      <c r="J1000" s="548"/>
      <c r="K1000" s="567">
        <v>69.880899999999997</v>
      </c>
      <c r="L1000" s="550"/>
      <c r="M1000" s="548"/>
      <c r="N1000" s="550"/>
      <c r="O1000" s="548"/>
      <c r="P1000" s="551"/>
    </row>
    <row r="1001" spans="1:16" x14ac:dyDescent="0.25">
      <c r="A1001" s="552"/>
      <c r="B1001" s="553"/>
      <c r="C1001" s="1248" t="s">
        <v>1154</v>
      </c>
      <c r="D1001" s="1248"/>
      <c r="E1001" s="1248"/>
      <c r="F1001" s="1248"/>
      <c r="G1001" s="1248"/>
      <c r="H1001" s="516"/>
      <c r="I1001" s="517"/>
      <c r="J1001" s="517"/>
      <c r="K1001" s="517"/>
      <c r="L1001" s="520"/>
      <c r="M1001" s="517"/>
      <c r="N1001" s="554"/>
      <c r="O1001" s="517"/>
      <c r="P1001" s="555">
        <v>1762.48</v>
      </c>
    </row>
    <row r="1002" spans="1:16" x14ac:dyDescent="0.25">
      <c r="A1002" s="540"/>
      <c r="B1002" s="524"/>
      <c r="C1002" s="1247" t="s">
        <v>1155</v>
      </c>
      <c r="D1002" s="1247"/>
      <c r="E1002" s="1247"/>
      <c r="F1002" s="1247"/>
      <c r="G1002" s="1247"/>
      <c r="H1002" s="525"/>
      <c r="I1002" s="526"/>
      <c r="J1002" s="526"/>
      <c r="K1002" s="526"/>
      <c r="L1002" s="528"/>
      <c r="M1002" s="526"/>
      <c r="N1002" s="528"/>
      <c r="O1002" s="526"/>
      <c r="P1002" s="529">
        <v>1232.1400000000001</v>
      </c>
    </row>
    <row r="1003" spans="1:16" x14ac:dyDescent="0.25">
      <c r="A1003" s="540"/>
      <c r="B1003" s="524" t="s">
        <v>1964</v>
      </c>
      <c r="C1003" s="1247" t="s">
        <v>1965</v>
      </c>
      <c r="D1003" s="1247"/>
      <c r="E1003" s="1247"/>
      <c r="F1003" s="1247"/>
      <c r="G1003" s="1247"/>
      <c r="H1003" s="525" t="s">
        <v>1158</v>
      </c>
      <c r="I1003" s="543">
        <v>110</v>
      </c>
      <c r="J1003" s="526"/>
      <c r="K1003" s="543">
        <v>110</v>
      </c>
      <c r="L1003" s="528"/>
      <c r="M1003" s="526"/>
      <c r="N1003" s="528"/>
      <c r="O1003" s="526"/>
      <c r="P1003" s="529">
        <v>1355.35</v>
      </c>
    </row>
    <row r="1004" spans="1:16" x14ac:dyDescent="0.25">
      <c r="A1004" s="540"/>
      <c r="B1004" s="524" t="s">
        <v>1966</v>
      </c>
      <c r="C1004" s="1247" t="s">
        <v>1967</v>
      </c>
      <c r="D1004" s="1247"/>
      <c r="E1004" s="1247"/>
      <c r="F1004" s="1247"/>
      <c r="G1004" s="1247"/>
      <c r="H1004" s="525" t="s">
        <v>1158</v>
      </c>
      <c r="I1004" s="543">
        <v>69</v>
      </c>
      <c r="J1004" s="526"/>
      <c r="K1004" s="543">
        <v>69</v>
      </c>
      <c r="L1004" s="528"/>
      <c r="M1004" s="526"/>
      <c r="N1004" s="528"/>
      <c r="O1004" s="526"/>
      <c r="P1004" s="573">
        <v>850.18</v>
      </c>
    </row>
    <row r="1005" spans="1:16" x14ac:dyDescent="0.25">
      <c r="A1005" s="556"/>
      <c r="B1005" s="557"/>
      <c r="C1005" s="1248" t="s">
        <v>1161</v>
      </c>
      <c r="D1005" s="1248"/>
      <c r="E1005" s="1248"/>
      <c r="F1005" s="1248"/>
      <c r="G1005" s="1248"/>
      <c r="H1005" s="516"/>
      <c r="I1005" s="517"/>
      <c r="J1005" s="517"/>
      <c r="K1005" s="517"/>
      <c r="L1005" s="520"/>
      <c r="M1005" s="517"/>
      <c r="N1005" s="554">
        <v>6529.98</v>
      </c>
      <c r="O1005" s="517"/>
      <c r="P1005" s="555">
        <v>3968.01</v>
      </c>
    </row>
    <row r="1006" spans="1:16" x14ac:dyDescent="0.25">
      <c r="A1006" s="558"/>
      <c r="B1006" s="559"/>
      <c r="C1006" s="559"/>
      <c r="D1006" s="559"/>
      <c r="E1006" s="559"/>
      <c r="F1006" s="559"/>
      <c r="G1006" s="559"/>
      <c r="H1006" s="560"/>
      <c r="I1006" s="561"/>
      <c r="J1006" s="561"/>
      <c r="K1006" s="561"/>
      <c r="L1006" s="562"/>
      <c r="M1006" s="561"/>
      <c r="N1006" s="562"/>
      <c r="O1006" s="561"/>
      <c r="P1006" s="563"/>
    </row>
    <row r="1007" spans="1:16" x14ac:dyDescent="0.25">
      <c r="A1007" s="514" t="s">
        <v>1609</v>
      </c>
      <c r="B1007" s="515" t="s">
        <v>2539</v>
      </c>
      <c r="C1007" s="1249" t="s">
        <v>2540</v>
      </c>
      <c r="D1007" s="1249"/>
      <c r="E1007" s="1249"/>
      <c r="F1007" s="1249"/>
      <c r="G1007" s="1249"/>
      <c r="H1007" s="516" t="s">
        <v>1554</v>
      </c>
      <c r="I1007" s="517">
        <v>60.765999999999998</v>
      </c>
      <c r="J1007" s="518">
        <v>1</v>
      </c>
      <c r="K1007" s="519">
        <v>60.765999999999998</v>
      </c>
      <c r="L1007" s="593">
        <v>205.71</v>
      </c>
      <c r="M1007" s="570">
        <v>2.0499999999999998</v>
      </c>
      <c r="N1007" s="572">
        <v>421.71</v>
      </c>
      <c r="O1007" s="517"/>
      <c r="P1007" s="555">
        <v>25625.63</v>
      </c>
    </row>
    <row r="1008" spans="1:16" x14ac:dyDescent="0.25">
      <c r="A1008" s="556"/>
      <c r="B1008" s="557"/>
      <c r="C1008" s="1248" t="s">
        <v>1161</v>
      </c>
      <c r="D1008" s="1248"/>
      <c r="E1008" s="1248"/>
      <c r="F1008" s="1248"/>
      <c r="G1008" s="1248"/>
      <c r="H1008" s="516"/>
      <c r="I1008" s="517"/>
      <c r="J1008" s="517"/>
      <c r="K1008" s="517"/>
      <c r="L1008" s="520"/>
      <c r="M1008" s="517"/>
      <c r="N1008" s="520"/>
      <c r="O1008" s="517"/>
      <c r="P1008" s="555">
        <v>25625.63</v>
      </c>
    </row>
    <row r="1009" spans="1:16" x14ac:dyDescent="0.25">
      <c r="A1009" s="558"/>
      <c r="B1009" s="559"/>
      <c r="C1009" s="559"/>
      <c r="D1009" s="559"/>
      <c r="E1009" s="559"/>
      <c r="F1009" s="559"/>
      <c r="G1009" s="559"/>
      <c r="H1009" s="560"/>
      <c r="I1009" s="561"/>
      <c r="J1009" s="561"/>
      <c r="K1009" s="561"/>
      <c r="L1009" s="562"/>
      <c r="M1009" s="561"/>
      <c r="N1009" s="562"/>
      <c r="O1009" s="561"/>
      <c r="P1009" s="563"/>
    </row>
    <row r="1010" spans="1:16" x14ac:dyDescent="0.25">
      <c r="A1010" s="514" t="s">
        <v>1612</v>
      </c>
      <c r="B1010" s="515" t="s">
        <v>2511</v>
      </c>
      <c r="C1010" s="1249" t="s">
        <v>2512</v>
      </c>
      <c r="D1010" s="1249"/>
      <c r="E1010" s="1249"/>
      <c r="F1010" s="1249"/>
      <c r="G1010" s="1249"/>
      <c r="H1010" s="516" t="s">
        <v>1232</v>
      </c>
      <c r="I1010" s="517">
        <v>0.26419999999999999</v>
      </c>
      <c r="J1010" s="518">
        <v>1</v>
      </c>
      <c r="K1010" s="568">
        <v>0.26419999999999999</v>
      </c>
      <c r="L1010" s="520"/>
      <c r="M1010" s="517"/>
      <c r="N1010" s="521"/>
      <c r="O1010" s="517"/>
      <c r="P1010" s="522"/>
    </row>
    <row r="1011" spans="1:16" x14ac:dyDescent="0.25">
      <c r="A1011" s="523"/>
      <c r="B1011" s="524" t="s">
        <v>23</v>
      </c>
      <c r="C1011" s="1247" t="s">
        <v>1203</v>
      </c>
      <c r="D1011" s="1247"/>
      <c r="E1011" s="1247"/>
      <c r="F1011" s="1247"/>
      <c r="G1011" s="1247"/>
      <c r="H1011" s="525" t="s">
        <v>1148</v>
      </c>
      <c r="I1011" s="526"/>
      <c r="J1011" s="526"/>
      <c r="K1011" s="574">
        <v>4.8163660000000004</v>
      </c>
      <c r="L1011" s="528"/>
      <c r="M1011" s="526"/>
      <c r="N1011" s="528"/>
      <c r="O1011" s="526"/>
      <c r="P1011" s="529">
        <v>1471.75</v>
      </c>
    </row>
    <row r="1012" spans="1:16" x14ac:dyDescent="0.25">
      <c r="A1012" s="530"/>
      <c r="B1012" s="524" t="s">
        <v>2231</v>
      </c>
      <c r="C1012" s="1247" t="s">
        <v>2232</v>
      </c>
      <c r="D1012" s="1247"/>
      <c r="E1012" s="1247"/>
      <c r="F1012" s="1247"/>
      <c r="G1012" s="1247"/>
      <c r="H1012" s="525" t="s">
        <v>1148</v>
      </c>
      <c r="I1012" s="536">
        <v>0.34</v>
      </c>
      <c r="J1012" s="526"/>
      <c r="K1012" s="574">
        <v>8.9828000000000005E-2</v>
      </c>
      <c r="L1012" s="532"/>
      <c r="M1012" s="533"/>
      <c r="N1012" s="534">
        <v>242.82</v>
      </c>
      <c r="O1012" s="526"/>
      <c r="P1012" s="529">
        <v>21.81</v>
      </c>
    </row>
    <row r="1013" spans="1:16" x14ac:dyDescent="0.25">
      <c r="A1013" s="530"/>
      <c r="B1013" s="524" t="s">
        <v>2233</v>
      </c>
      <c r="C1013" s="1247" t="s">
        <v>2234</v>
      </c>
      <c r="D1013" s="1247"/>
      <c r="E1013" s="1247"/>
      <c r="F1013" s="1247"/>
      <c r="G1013" s="1247"/>
      <c r="H1013" s="525" t="s">
        <v>1148</v>
      </c>
      <c r="I1013" s="536">
        <v>0.17</v>
      </c>
      <c r="J1013" s="526"/>
      <c r="K1013" s="574">
        <v>4.4914000000000003E-2</v>
      </c>
      <c r="L1013" s="532"/>
      <c r="M1013" s="533"/>
      <c r="N1013" s="534">
        <v>264.67</v>
      </c>
      <c r="O1013" s="526"/>
      <c r="P1013" s="529">
        <v>11.89</v>
      </c>
    </row>
    <row r="1014" spans="1:16" x14ac:dyDescent="0.25">
      <c r="A1014" s="530"/>
      <c r="B1014" s="524" t="s">
        <v>2235</v>
      </c>
      <c r="C1014" s="1247" t="s">
        <v>2236</v>
      </c>
      <c r="D1014" s="1247"/>
      <c r="E1014" s="1247"/>
      <c r="F1014" s="1247"/>
      <c r="G1014" s="1247"/>
      <c r="H1014" s="525" t="s">
        <v>1148</v>
      </c>
      <c r="I1014" s="536">
        <v>8.86</v>
      </c>
      <c r="J1014" s="526"/>
      <c r="K1014" s="574">
        <v>2.3408120000000001</v>
      </c>
      <c r="L1014" s="532"/>
      <c r="M1014" s="533"/>
      <c r="N1014" s="534">
        <v>288.95999999999998</v>
      </c>
      <c r="O1014" s="526"/>
      <c r="P1014" s="529">
        <v>676.4</v>
      </c>
    </row>
    <row r="1015" spans="1:16" x14ac:dyDescent="0.25">
      <c r="A1015" s="530"/>
      <c r="B1015" s="524" t="s">
        <v>2237</v>
      </c>
      <c r="C1015" s="1247" t="s">
        <v>2238</v>
      </c>
      <c r="D1015" s="1247"/>
      <c r="E1015" s="1247"/>
      <c r="F1015" s="1247"/>
      <c r="G1015" s="1247"/>
      <c r="H1015" s="525" t="s">
        <v>1148</v>
      </c>
      <c r="I1015" s="536">
        <v>8.86</v>
      </c>
      <c r="J1015" s="526"/>
      <c r="K1015" s="574">
        <v>2.3408120000000001</v>
      </c>
      <c r="L1015" s="532"/>
      <c r="M1015" s="533"/>
      <c r="N1015" s="534">
        <v>325.38</v>
      </c>
      <c r="O1015" s="526"/>
      <c r="P1015" s="529">
        <v>761.65</v>
      </c>
    </row>
    <row r="1016" spans="1:16" x14ac:dyDescent="0.25">
      <c r="A1016" s="523"/>
      <c r="B1016" s="524" t="s">
        <v>28</v>
      </c>
      <c r="C1016" s="1247" t="s">
        <v>132</v>
      </c>
      <c r="D1016" s="1247"/>
      <c r="E1016" s="1247"/>
      <c r="F1016" s="1247"/>
      <c r="G1016" s="1247"/>
      <c r="H1016" s="525"/>
      <c r="I1016" s="526"/>
      <c r="J1016" s="526"/>
      <c r="K1016" s="526"/>
      <c r="L1016" s="528"/>
      <c r="M1016" s="526"/>
      <c r="N1016" s="528"/>
      <c r="O1016" s="526"/>
      <c r="P1016" s="573">
        <v>36.549999999999997</v>
      </c>
    </row>
    <row r="1017" spans="1:16" x14ac:dyDescent="0.25">
      <c r="A1017" s="523"/>
      <c r="B1017" s="524"/>
      <c r="C1017" s="1247" t="s">
        <v>1147</v>
      </c>
      <c r="D1017" s="1247"/>
      <c r="E1017" s="1247"/>
      <c r="F1017" s="1247"/>
      <c r="G1017" s="1247"/>
      <c r="H1017" s="525" t="s">
        <v>1148</v>
      </c>
      <c r="I1017" s="526"/>
      <c r="J1017" s="526"/>
      <c r="K1017" s="574">
        <v>7.1333999999999995E-2</v>
      </c>
      <c r="L1017" s="528"/>
      <c r="M1017" s="526"/>
      <c r="N1017" s="528"/>
      <c r="O1017" s="526"/>
      <c r="P1017" s="573">
        <v>22.82</v>
      </c>
    </row>
    <row r="1018" spans="1:16" x14ac:dyDescent="0.25">
      <c r="A1018" s="530"/>
      <c r="B1018" s="524" t="s">
        <v>2194</v>
      </c>
      <c r="C1018" s="1247" t="s">
        <v>2195</v>
      </c>
      <c r="D1018" s="1247"/>
      <c r="E1018" s="1247"/>
      <c r="F1018" s="1247"/>
      <c r="G1018" s="1247"/>
      <c r="H1018" s="525" t="s">
        <v>1151</v>
      </c>
      <c r="I1018" s="536">
        <v>0.04</v>
      </c>
      <c r="J1018" s="526"/>
      <c r="K1018" s="574">
        <v>1.0567999999999999E-2</v>
      </c>
      <c r="L1018" s="538">
        <v>37.32</v>
      </c>
      <c r="M1018" s="539">
        <v>1.37</v>
      </c>
      <c r="N1018" s="534">
        <v>51.13</v>
      </c>
      <c r="O1018" s="526"/>
      <c r="P1018" s="529">
        <v>0.54</v>
      </c>
    </row>
    <row r="1019" spans="1:16" x14ac:dyDescent="0.25">
      <c r="A1019" s="540"/>
      <c r="B1019" s="524" t="s">
        <v>2137</v>
      </c>
      <c r="C1019" s="1247" t="s">
        <v>2138</v>
      </c>
      <c r="D1019" s="1247"/>
      <c r="E1019" s="1247"/>
      <c r="F1019" s="1247"/>
      <c r="G1019" s="1247"/>
      <c r="H1019" s="525" t="s">
        <v>1148</v>
      </c>
      <c r="I1019" s="536">
        <v>0.04</v>
      </c>
      <c r="J1019" s="526"/>
      <c r="K1019" s="574">
        <v>1.0567999999999999E-2</v>
      </c>
      <c r="L1019" s="528"/>
      <c r="M1019" s="526"/>
      <c r="N1019" s="541">
        <v>288.95999999999998</v>
      </c>
      <c r="O1019" s="526"/>
      <c r="P1019" s="573">
        <v>3.05</v>
      </c>
    </row>
    <row r="1020" spans="1:16" x14ac:dyDescent="0.25">
      <c r="A1020" s="530"/>
      <c r="B1020" s="524" t="s">
        <v>1445</v>
      </c>
      <c r="C1020" s="1247" t="s">
        <v>1446</v>
      </c>
      <c r="D1020" s="1247"/>
      <c r="E1020" s="1247"/>
      <c r="F1020" s="1247"/>
      <c r="G1020" s="1247"/>
      <c r="H1020" s="525" t="s">
        <v>1151</v>
      </c>
      <c r="I1020" s="536">
        <v>0.23</v>
      </c>
      <c r="J1020" s="526"/>
      <c r="K1020" s="574">
        <v>6.0766000000000001E-2</v>
      </c>
      <c r="L1020" s="538">
        <v>477.92</v>
      </c>
      <c r="M1020" s="539">
        <v>1.24</v>
      </c>
      <c r="N1020" s="534">
        <v>592.62</v>
      </c>
      <c r="O1020" s="526"/>
      <c r="P1020" s="529">
        <v>36.01</v>
      </c>
    </row>
    <row r="1021" spans="1:16" x14ac:dyDescent="0.25">
      <c r="A1021" s="540"/>
      <c r="B1021" s="524" t="s">
        <v>1208</v>
      </c>
      <c r="C1021" s="1247" t="s">
        <v>1209</v>
      </c>
      <c r="D1021" s="1247"/>
      <c r="E1021" s="1247"/>
      <c r="F1021" s="1247"/>
      <c r="G1021" s="1247"/>
      <c r="H1021" s="525" t="s">
        <v>1148</v>
      </c>
      <c r="I1021" s="536">
        <v>0.23</v>
      </c>
      <c r="J1021" s="526"/>
      <c r="K1021" s="574">
        <v>6.0766000000000001E-2</v>
      </c>
      <c r="L1021" s="528"/>
      <c r="M1021" s="526"/>
      <c r="N1021" s="541">
        <v>325.38</v>
      </c>
      <c r="O1021" s="526"/>
      <c r="P1021" s="573">
        <v>19.77</v>
      </c>
    </row>
    <row r="1022" spans="1:16" x14ac:dyDescent="0.25">
      <c r="A1022" s="544" t="s">
        <v>1239</v>
      </c>
      <c r="B1022" s="545" t="s">
        <v>2513</v>
      </c>
      <c r="C1022" s="1250" t="s">
        <v>2514</v>
      </c>
      <c r="D1022" s="1250"/>
      <c r="E1022" s="1250"/>
      <c r="F1022" s="1250"/>
      <c r="G1022" s="1250"/>
      <c r="H1022" s="546" t="s">
        <v>1554</v>
      </c>
      <c r="I1022" s="547">
        <v>103</v>
      </c>
      <c r="J1022" s="548"/>
      <c r="K1022" s="567">
        <v>27.212599999999998</v>
      </c>
      <c r="L1022" s="550"/>
      <c r="M1022" s="548"/>
      <c r="N1022" s="550"/>
      <c r="O1022" s="548"/>
      <c r="P1022" s="551"/>
    </row>
    <row r="1023" spans="1:16" x14ac:dyDescent="0.25">
      <c r="A1023" s="552"/>
      <c r="B1023" s="553"/>
      <c r="C1023" s="1248" t="s">
        <v>1154</v>
      </c>
      <c r="D1023" s="1248"/>
      <c r="E1023" s="1248"/>
      <c r="F1023" s="1248"/>
      <c r="G1023" s="1248"/>
      <c r="H1023" s="516"/>
      <c r="I1023" s="517"/>
      <c r="J1023" s="517"/>
      <c r="K1023" s="517"/>
      <c r="L1023" s="520"/>
      <c r="M1023" s="517"/>
      <c r="N1023" s="554"/>
      <c r="O1023" s="517"/>
      <c r="P1023" s="555">
        <v>1531.12</v>
      </c>
    </row>
    <row r="1024" spans="1:16" x14ac:dyDescent="0.25">
      <c r="A1024" s="540"/>
      <c r="B1024" s="524"/>
      <c r="C1024" s="1247" t="s">
        <v>1155</v>
      </c>
      <c r="D1024" s="1247"/>
      <c r="E1024" s="1247"/>
      <c r="F1024" s="1247"/>
      <c r="G1024" s="1247"/>
      <c r="H1024" s="525"/>
      <c r="I1024" s="526"/>
      <c r="J1024" s="526"/>
      <c r="K1024" s="526"/>
      <c r="L1024" s="528"/>
      <c r="M1024" s="526"/>
      <c r="N1024" s="528"/>
      <c r="O1024" s="526"/>
      <c r="P1024" s="529">
        <v>1494.57</v>
      </c>
    </row>
    <row r="1025" spans="1:16" x14ac:dyDescent="0.25">
      <c r="A1025" s="540"/>
      <c r="B1025" s="524" t="s">
        <v>2485</v>
      </c>
      <c r="C1025" s="1247" t="s">
        <v>2486</v>
      </c>
      <c r="D1025" s="1247"/>
      <c r="E1025" s="1247"/>
      <c r="F1025" s="1247"/>
      <c r="G1025" s="1247"/>
      <c r="H1025" s="525" t="s">
        <v>1158</v>
      </c>
      <c r="I1025" s="543">
        <v>112</v>
      </c>
      <c r="J1025" s="526"/>
      <c r="K1025" s="543">
        <v>112</v>
      </c>
      <c r="L1025" s="528"/>
      <c r="M1025" s="526"/>
      <c r="N1025" s="528"/>
      <c r="O1025" s="526"/>
      <c r="P1025" s="529">
        <v>1673.92</v>
      </c>
    </row>
    <row r="1026" spans="1:16" x14ac:dyDescent="0.25">
      <c r="A1026" s="540"/>
      <c r="B1026" s="524" t="s">
        <v>2487</v>
      </c>
      <c r="C1026" s="1247" t="s">
        <v>2488</v>
      </c>
      <c r="D1026" s="1247"/>
      <c r="E1026" s="1247"/>
      <c r="F1026" s="1247"/>
      <c r="G1026" s="1247"/>
      <c r="H1026" s="525" t="s">
        <v>1158</v>
      </c>
      <c r="I1026" s="543">
        <v>65</v>
      </c>
      <c r="J1026" s="526"/>
      <c r="K1026" s="543">
        <v>65</v>
      </c>
      <c r="L1026" s="528"/>
      <c r="M1026" s="526"/>
      <c r="N1026" s="528"/>
      <c r="O1026" s="526"/>
      <c r="P1026" s="573">
        <v>971.47</v>
      </c>
    </row>
    <row r="1027" spans="1:16" x14ac:dyDescent="0.25">
      <c r="A1027" s="556"/>
      <c r="B1027" s="557"/>
      <c r="C1027" s="1248" t="s">
        <v>1161</v>
      </c>
      <c r="D1027" s="1248"/>
      <c r="E1027" s="1248"/>
      <c r="F1027" s="1248"/>
      <c r="G1027" s="1248"/>
      <c r="H1027" s="516"/>
      <c r="I1027" s="517"/>
      <c r="J1027" s="517"/>
      <c r="K1027" s="517"/>
      <c r="L1027" s="520"/>
      <c r="M1027" s="517"/>
      <c r="N1027" s="554">
        <v>15808.14</v>
      </c>
      <c r="O1027" s="517"/>
      <c r="P1027" s="555">
        <v>4176.51</v>
      </c>
    </row>
    <row r="1028" spans="1:16" x14ac:dyDescent="0.25">
      <c r="A1028" s="558"/>
      <c r="B1028" s="559"/>
      <c r="C1028" s="559"/>
      <c r="D1028" s="559"/>
      <c r="E1028" s="559"/>
      <c r="F1028" s="559"/>
      <c r="G1028" s="559"/>
      <c r="H1028" s="560"/>
      <c r="I1028" s="561"/>
      <c r="J1028" s="561"/>
      <c r="K1028" s="561"/>
      <c r="L1028" s="562"/>
      <c r="M1028" s="561"/>
      <c r="N1028" s="562"/>
      <c r="O1028" s="561"/>
      <c r="P1028" s="563"/>
    </row>
    <row r="1029" spans="1:16" x14ac:dyDescent="0.25">
      <c r="A1029" s="514" t="s">
        <v>1615</v>
      </c>
      <c r="B1029" s="515" t="s">
        <v>2515</v>
      </c>
      <c r="C1029" s="1249" t="s">
        <v>2516</v>
      </c>
      <c r="D1029" s="1249"/>
      <c r="E1029" s="1249"/>
      <c r="F1029" s="1249"/>
      <c r="G1029" s="1249"/>
      <c r="H1029" s="516" t="s">
        <v>1212</v>
      </c>
      <c r="I1029" s="517">
        <v>1.36063</v>
      </c>
      <c r="J1029" s="518">
        <v>1</v>
      </c>
      <c r="K1029" s="590">
        <v>1.36063</v>
      </c>
      <c r="L1029" s="554">
        <v>5240.1099999999997</v>
      </c>
      <c r="M1029" s="570">
        <v>1.56</v>
      </c>
      <c r="N1029" s="564">
        <v>8174.57</v>
      </c>
      <c r="O1029" s="517"/>
      <c r="P1029" s="555">
        <v>11122.57</v>
      </c>
    </row>
    <row r="1030" spans="1:16" x14ac:dyDescent="0.25">
      <c r="A1030" s="556"/>
      <c r="B1030" s="557"/>
      <c r="C1030" s="1248" t="s">
        <v>1161</v>
      </c>
      <c r="D1030" s="1248"/>
      <c r="E1030" s="1248"/>
      <c r="F1030" s="1248"/>
      <c r="G1030" s="1248"/>
      <c r="H1030" s="516"/>
      <c r="I1030" s="517"/>
      <c r="J1030" s="517"/>
      <c r="K1030" s="517"/>
      <c r="L1030" s="520"/>
      <c r="M1030" s="517"/>
      <c r="N1030" s="520"/>
      <c r="O1030" s="517"/>
      <c r="P1030" s="555">
        <v>11122.57</v>
      </c>
    </row>
    <row r="1031" spans="1:16" x14ac:dyDescent="0.25">
      <c r="A1031" s="558"/>
      <c r="B1031" s="559"/>
      <c r="C1031" s="559"/>
      <c r="D1031" s="559"/>
      <c r="E1031" s="559"/>
      <c r="F1031" s="559"/>
      <c r="G1031" s="559"/>
      <c r="H1031" s="560"/>
      <c r="I1031" s="561"/>
      <c r="J1031" s="561"/>
      <c r="K1031" s="561"/>
      <c r="L1031" s="562"/>
      <c r="M1031" s="561"/>
      <c r="N1031" s="562"/>
      <c r="O1031" s="561"/>
      <c r="P1031" s="563"/>
    </row>
    <row r="1032" spans="1:16" x14ac:dyDescent="0.25">
      <c r="A1032" s="514" t="s">
        <v>1619</v>
      </c>
      <c r="B1032" s="515" t="s">
        <v>2517</v>
      </c>
      <c r="C1032" s="1249" t="s">
        <v>2518</v>
      </c>
      <c r="D1032" s="1249"/>
      <c r="E1032" s="1249"/>
      <c r="F1032" s="1249"/>
      <c r="G1032" s="1249"/>
      <c r="H1032" s="516" t="s">
        <v>1232</v>
      </c>
      <c r="I1032" s="517">
        <v>0.26419999999999999</v>
      </c>
      <c r="J1032" s="518">
        <v>1</v>
      </c>
      <c r="K1032" s="568">
        <v>0.26419999999999999</v>
      </c>
      <c r="L1032" s="520"/>
      <c r="M1032" s="517"/>
      <c r="N1032" s="521"/>
      <c r="O1032" s="517"/>
      <c r="P1032" s="522"/>
    </row>
    <row r="1033" spans="1:16" x14ac:dyDescent="0.25">
      <c r="A1033" s="523"/>
      <c r="B1033" s="524" t="s">
        <v>23</v>
      </c>
      <c r="C1033" s="1247" t="s">
        <v>1203</v>
      </c>
      <c r="D1033" s="1247"/>
      <c r="E1033" s="1247"/>
      <c r="F1033" s="1247"/>
      <c r="G1033" s="1247"/>
      <c r="H1033" s="525" t="s">
        <v>1148</v>
      </c>
      <c r="I1033" s="526"/>
      <c r="J1033" s="526"/>
      <c r="K1033" s="537">
        <v>10.99072</v>
      </c>
      <c r="L1033" s="528"/>
      <c r="M1033" s="526"/>
      <c r="N1033" s="528"/>
      <c r="O1033" s="526"/>
      <c r="P1033" s="529">
        <v>4179.33</v>
      </c>
    </row>
    <row r="1034" spans="1:16" x14ac:dyDescent="0.25">
      <c r="A1034" s="530"/>
      <c r="B1034" s="524" t="s">
        <v>2519</v>
      </c>
      <c r="C1034" s="1247" t="s">
        <v>2520</v>
      </c>
      <c r="D1034" s="1247"/>
      <c r="E1034" s="1247"/>
      <c r="F1034" s="1247"/>
      <c r="G1034" s="1247"/>
      <c r="H1034" s="525" t="s">
        <v>1148</v>
      </c>
      <c r="I1034" s="531">
        <v>41.6</v>
      </c>
      <c r="J1034" s="526"/>
      <c r="K1034" s="537">
        <v>10.99072</v>
      </c>
      <c r="L1034" s="532"/>
      <c r="M1034" s="533"/>
      <c r="N1034" s="534">
        <v>380.26</v>
      </c>
      <c r="O1034" s="526"/>
      <c r="P1034" s="529">
        <v>4179.33</v>
      </c>
    </row>
    <row r="1035" spans="1:16" x14ac:dyDescent="0.25">
      <c r="A1035" s="523"/>
      <c r="B1035" s="524" t="s">
        <v>28</v>
      </c>
      <c r="C1035" s="1247" t="s">
        <v>132</v>
      </c>
      <c r="D1035" s="1247"/>
      <c r="E1035" s="1247"/>
      <c r="F1035" s="1247"/>
      <c r="G1035" s="1247"/>
      <c r="H1035" s="525"/>
      <c r="I1035" s="526"/>
      <c r="J1035" s="526"/>
      <c r="K1035" s="526"/>
      <c r="L1035" s="528"/>
      <c r="M1035" s="526"/>
      <c r="N1035" s="528"/>
      <c r="O1035" s="526"/>
      <c r="P1035" s="573">
        <v>401.2</v>
      </c>
    </row>
    <row r="1036" spans="1:16" x14ac:dyDescent="0.25">
      <c r="A1036" s="523"/>
      <c r="B1036" s="524"/>
      <c r="C1036" s="1247" t="s">
        <v>1147</v>
      </c>
      <c r="D1036" s="1247"/>
      <c r="E1036" s="1247"/>
      <c r="F1036" s="1247"/>
      <c r="G1036" s="1247"/>
      <c r="H1036" s="525" t="s">
        <v>1148</v>
      </c>
      <c r="I1036" s="526"/>
      <c r="J1036" s="526"/>
      <c r="K1036" s="574">
        <v>0.25891599999999998</v>
      </c>
      <c r="L1036" s="528"/>
      <c r="M1036" s="526"/>
      <c r="N1036" s="528"/>
      <c r="O1036" s="526"/>
      <c r="P1036" s="573">
        <v>80.489999999999995</v>
      </c>
    </row>
    <row r="1037" spans="1:16" x14ac:dyDescent="0.25">
      <c r="A1037" s="530"/>
      <c r="B1037" s="524" t="s">
        <v>2194</v>
      </c>
      <c r="C1037" s="1247" t="s">
        <v>2195</v>
      </c>
      <c r="D1037" s="1247"/>
      <c r="E1037" s="1247"/>
      <c r="F1037" s="1247"/>
      <c r="G1037" s="1247"/>
      <c r="H1037" s="525" t="s">
        <v>1151</v>
      </c>
      <c r="I1037" s="536">
        <v>0.39</v>
      </c>
      <c r="J1037" s="526"/>
      <c r="K1037" s="574">
        <v>0.103038</v>
      </c>
      <c r="L1037" s="538">
        <v>37.32</v>
      </c>
      <c r="M1037" s="539">
        <v>1.37</v>
      </c>
      <c r="N1037" s="534">
        <v>51.13</v>
      </c>
      <c r="O1037" s="526"/>
      <c r="P1037" s="529">
        <v>5.27</v>
      </c>
    </row>
    <row r="1038" spans="1:16" x14ac:dyDescent="0.25">
      <c r="A1038" s="540"/>
      <c r="B1038" s="524" t="s">
        <v>2137</v>
      </c>
      <c r="C1038" s="1247" t="s">
        <v>2138</v>
      </c>
      <c r="D1038" s="1247"/>
      <c r="E1038" s="1247"/>
      <c r="F1038" s="1247"/>
      <c r="G1038" s="1247"/>
      <c r="H1038" s="525" t="s">
        <v>1148</v>
      </c>
      <c r="I1038" s="536">
        <v>0.39</v>
      </c>
      <c r="J1038" s="526"/>
      <c r="K1038" s="574">
        <v>0.103038</v>
      </c>
      <c r="L1038" s="528"/>
      <c r="M1038" s="526"/>
      <c r="N1038" s="541">
        <v>288.95999999999998</v>
      </c>
      <c r="O1038" s="526"/>
      <c r="P1038" s="573">
        <v>29.77</v>
      </c>
    </row>
    <row r="1039" spans="1:16" x14ac:dyDescent="0.25">
      <c r="A1039" s="530"/>
      <c r="B1039" s="524" t="s">
        <v>2412</v>
      </c>
      <c r="C1039" s="1247" t="s">
        <v>2413</v>
      </c>
      <c r="D1039" s="1247"/>
      <c r="E1039" s="1247"/>
      <c r="F1039" s="1247"/>
      <c r="G1039" s="1247"/>
      <c r="H1039" s="525" t="s">
        <v>1151</v>
      </c>
      <c r="I1039" s="536">
        <v>8.0500000000000007</v>
      </c>
      <c r="J1039" s="526"/>
      <c r="K1039" s="537">
        <v>2.1268099999999999</v>
      </c>
      <c r="L1039" s="538">
        <v>95.25</v>
      </c>
      <c r="M1039" s="539">
        <v>1.26</v>
      </c>
      <c r="N1039" s="534">
        <v>120.02</v>
      </c>
      <c r="O1039" s="526"/>
      <c r="P1039" s="529">
        <v>255.26</v>
      </c>
    </row>
    <row r="1040" spans="1:16" x14ac:dyDescent="0.25">
      <c r="A1040" s="530"/>
      <c r="B1040" s="524" t="s">
        <v>1445</v>
      </c>
      <c r="C1040" s="1247" t="s">
        <v>1446</v>
      </c>
      <c r="D1040" s="1247"/>
      <c r="E1040" s="1247"/>
      <c r="F1040" s="1247"/>
      <c r="G1040" s="1247"/>
      <c r="H1040" s="525" t="s">
        <v>1151</v>
      </c>
      <c r="I1040" s="536">
        <v>0.59</v>
      </c>
      <c r="J1040" s="526"/>
      <c r="K1040" s="574">
        <v>0.15587799999999999</v>
      </c>
      <c r="L1040" s="538">
        <v>477.92</v>
      </c>
      <c r="M1040" s="539">
        <v>1.24</v>
      </c>
      <c r="N1040" s="534">
        <v>592.62</v>
      </c>
      <c r="O1040" s="526"/>
      <c r="P1040" s="529">
        <v>92.38</v>
      </c>
    </row>
    <row r="1041" spans="1:16" x14ac:dyDescent="0.25">
      <c r="A1041" s="540"/>
      <c r="B1041" s="524" t="s">
        <v>1208</v>
      </c>
      <c r="C1041" s="1247" t="s">
        <v>1209</v>
      </c>
      <c r="D1041" s="1247"/>
      <c r="E1041" s="1247"/>
      <c r="F1041" s="1247"/>
      <c r="G1041" s="1247"/>
      <c r="H1041" s="525" t="s">
        <v>1148</v>
      </c>
      <c r="I1041" s="536">
        <v>0.59</v>
      </c>
      <c r="J1041" s="526"/>
      <c r="K1041" s="574">
        <v>0.15587799999999999</v>
      </c>
      <c r="L1041" s="528"/>
      <c r="M1041" s="526"/>
      <c r="N1041" s="541">
        <v>325.38</v>
      </c>
      <c r="O1041" s="526"/>
      <c r="P1041" s="573">
        <v>50.72</v>
      </c>
    </row>
    <row r="1042" spans="1:16" x14ac:dyDescent="0.25">
      <c r="A1042" s="530"/>
      <c r="B1042" s="524" t="s">
        <v>2521</v>
      </c>
      <c r="C1042" s="1247" t="s">
        <v>2522</v>
      </c>
      <c r="D1042" s="1247"/>
      <c r="E1042" s="1247"/>
      <c r="F1042" s="1247"/>
      <c r="G1042" s="1247"/>
      <c r="H1042" s="525" t="s">
        <v>1151</v>
      </c>
      <c r="I1042" s="543">
        <v>6</v>
      </c>
      <c r="J1042" s="526"/>
      <c r="K1042" s="535">
        <v>1.5851999999999999</v>
      </c>
      <c r="L1042" s="538">
        <v>26.26</v>
      </c>
      <c r="M1042" s="539">
        <v>1.1599999999999999</v>
      </c>
      <c r="N1042" s="534">
        <v>30.46</v>
      </c>
      <c r="O1042" s="526"/>
      <c r="P1042" s="529">
        <v>48.29</v>
      </c>
    </row>
    <row r="1043" spans="1:16" x14ac:dyDescent="0.25">
      <c r="A1043" s="523"/>
      <c r="B1043" s="524" t="s">
        <v>36</v>
      </c>
      <c r="C1043" s="1247" t="s">
        <v>134</v>
      </c>
      <c r="D1043" s="1247"/>
      <c r="E1043" s="1247"/>
      <c r="F1043" s="1247"/>
      <c r="G1043" s="1247"/>
      <c r="H1043" s="525"/>
      <c r="I1043" s="526"/>
      <c r="J1043" s="526"/>
      <c r="K1043" s="526"/>
      <c r="L1043" s="528"/>
      <c r="M1043" s="526"/>
      <c r="N1043" s="528"/>
      <c r="O1043" s="526"/>
      <c r="P1043" s="529">
        <v>6838.33</v>
      </c>
    </row>
    <row r="1044" spans="1:16" x14ac:dyDescent="0.25">
      <c r="A1044" s="530"/>
      <c r="B1044" s="524" t="s">
        <v>2523</v>
      </c>
      <c r="C1044" s="1247" t="s">
        <v>2524</v>
      </c>
      <c r="D1044" s="1247"/>
      <c r="E1044" s="1247"/>
      <c r="F1044" s="1247"/>
      <c r="G1044" s="1247"/>
      <c r="H1044" s="525" t="s">
        <v>1164</v>
      </c>
      <c r="I1044" s="527">
        <v>1.4E-2</v>
      </c>
      <c r="J1044" s="526"/>
      <c r="K1044" s="569">
        <v>3.6987999999999999E-3</v>
      </c>
      <c r="L1044" s="542">
        <v>21588.35</v>
      </c>
      <c r="M1044" s="539">
        <v>0.99</v>
      </c>
      <c r="N1044" s="534">
        <v>21372.47</v>
      </c>
      <c r="O1044" s="526"/>
      <c r="P1044" s="529">
        <v>79.05</v>
      </c>
    </row>
    <row r="1045" spans="1:16" x14ac:dyDescent="0.25">
      <c r="A1045" s="530"/>
      <c r="B1045" s="524" t="s">
        <v>2013</v>
      </c>
      <c r="C1045" s="1247" t="s">
        <v>2014</v>
      </c>
      <c r="D1045" s="1247"/>
      <c r="E1045" s="1247"/>
      <c r="F1045" s="1247"/>
      <c r="G1045" s="1247"/>
      <c r="H1045" s="525" t="s">
        <v>1164</v>
      </c>
      <c r="I1045" s="527">
        <v>5.7000000000000002E-2</v>
      </c>
      <c r="J1045" s="526"/>
      <c r="K1045" s="569">
        <v>1.5059400000000001E-2</v>
      </c>
      <c r="L1045" s="542">
        <v>25319.13</v>
      </c>
      <c r="M1045" s="539">
        <v>1.49</v>
      </c>
      <c r="N1045" s="534">
        <v>37725.5</v>
      </c>
      <c r="O1045" s="526"/>
      <c r="P1045" s="529">
        <v>568.12</v>
      </c>
    </row>
    <row r="1046" spans="1:16" x14ac:dyDescent="0.25">
      <c r="A1046" s="530"/>
      <c r="B1046" s="524" t="s">
        <v>2525</v>
      </c>
      <c r="C1046" s="1247" t="s">
        <v>2526</v>
      </c>
      <c r="D1046" s="1247"/>
      <c r="E1046" s="1247"/>
      <c r="F1046" s="1247"/>
      <c r="G1046" s="1247"/>
      <c r="H1046" s="525" t="s">
        <v>1164</v>
      </c>
      <c r="I1046" s="527">
        <v>0.28899999999999998</v>
      </c>
      <c r="J1046" s="526"/>
      <c r="K1046" s="569">
        <v>7.6353799999999999E-2</v>
      </c>
      <c r="L1046" s="542">
        <v>22965.21</v>
      </c>
      <c r="M1046" s="539">
        <v>1.49</v>
      </c>
      <c r="N1046" s="534">
        <v>34218.160000000003</v>
      </c>
      <c r="O1046" s="526"/>
      <c r="P1046" s="529">
        <v>2612.69</v>
      </c>
    </row>
    <row r="1047" spans="1:16" x14ac:dyDescent="0.25">
      <c r="A1047" s="530"/>
      <c r="B1047" s="524" t="s">
        <v>2527</v>
      </c>
      <c r="C1047" s="1247" t="s">
        <v>2528</v>
      </c>
      <c r="D1047" s="1247"/>
      <c r="E1047" s="1247"/>
      <c r="F1047" s="1247"/>
      <c r="G1047" s="1247"/>
      <c r="H1047" s="525" t="s">
        <v>1244</v>
      </c>
      <c r="I1047" s="543">
        <v>55</v>
      </c>
      <c r="J1047" s="526"/>
      <c r="K1047" s="527">
        <v>14.531000000000001</v>
      </c>
      <c r="L1047" s="538">
        <v>160.27000000000001</v>
      </c>
      <c r="M1047" s="539">
        <v>1.18</v>
      </c>
      <c r="N1047" s="534">
        <v>189.12</v>
      </c>
      <c r="O1047" s="526"/>
      <c r="P1047" s="529">
        <v>2748.1</v>
      </c>
    </row>
    <row r="1048" spans="1:16" x14ac:dyDescent="0.25">
      <c r="A1048" s="530"/>
      <c r="B1048" s="524" t="s">
        <v>2529</v>
      </c>
      <c r="C1048" s="1247" t="s">
        <v>2530</v>
      </c>
      <c r="D1048" s="1247"/>
      <c r="E1048" s="1247"/>
      <c r="F1048" s="1247"/>
      <c r="G1048" s="1247"/>
      <c r="H1048" s="525" t="s">
        <v>1164</v>
      </c>
      <c r="I1048" s="527">
        <v>0.23100000000000001</v>
      </c>
      <c r="J1048" s="526"/>
      <c r="K1048" s="569">
        <v>6.10302E-2</v>
      </c>
      <c r="L1048" s="542">
        <v>10415.31</v>
      </c>
      <c r="M1048" s="539">
        <v>1.29</v>
      </c>
      <c r="N1048" s="534">
        <v>13435.75</v>
      </c>
      <c r="O1048" s="526"/>
      <c r="P1048" s="529">
        <v>819.99</v>
      </c>
    </row>
    <row r="1049" spans="1:16" x14ac:dyDescent="0.25">
      <c r="A1049" s="530"/>
      <c r="B1049" s="524" t="s">
        <v>2531</v>
      </c>
      <c r="C1049" s="1247" t="s">
        <v>2532</v>
      </c>
      <c r="D1049" s="1247"/>
      <c r="E1049" s="1247"/>
      <c r="F1049" s="1247"/>
      <c r="G1049" s="1247"/>
      <c r="H1049" s="525" t="s">
        <v>1244</v>
      </c>
      <c r="I1049" s="531">
        <v>0.5</v>
      </c>
      <c r="J1049" s="526"/>
      <c r="K1049" s="535">
        <v>0.1321</v>
      </c>
      <c r="L1049" s="538">
        <v>56.11</v>
      </c>
      <c r="M1049" s="575">
        <v>1.4</v>
      </c>
      <c r="N1049" s="534">
        <v>78.55</v>
      </c>
      <c r="O1049" s="526"/>
      <c r="P1049" s="529">
        <v>10.38</v>
      </c>
    </row>
    <row r="1050" spans="1:16" x14ac:dyDescent="0.25">
      <c r="A1050" s="544" t="s">
        <v>1239</v>
      </c>
      <c r="B1050" s="545" t="s">
        <v>2027</v>
      </c>
      <c r="C1050" s="1250" t="s">
        <v>2533</v>
      </c>
      <c r="D1050" s="1250"/>
      <c r="E1050" s="1250"/>
      <c r="F1050" s="1250"/>
      <c r="G1050" s="1250"/>
      <c r="H1050" s="546" t="s">
        <v>1554</v>
      </c>
      <c r="I1050" s="547">
        <v>112</v>
      </c>
      <c r="J1050" s="548"/>
      <c r="K1050" s="567">
        <v>29.590399999999999</v>
      </c>
      <c r="L1050" s="550"/>
      <c r="M1050" s="548"/>
      <c r="N1050" s="550"/>
      <c r="O1050" s="548"/>
      <c r="P1050" s="551"/>
    </row>
    <row r="1051" spans="1:16" x14ac:dyDescent="0.25">
      <c r="A1051" s="552"/>
      <c r="B1051" s="553"/>
      <c r="C1051" s="1248" t="s">
        <v>1154</v>
      </c>
      <c r="D1051" s="1248"/>
      <c r="E1051" s="1248"/>
      <c r="F1051" s="1248"/>
      <c r="G1051" s="1248"/>
      <c r="H1051" s="516"/>
      <c r="I1051" s="517"/>
      <c r="J1051" s="517"/>
      <c r="K1051" s="517"/>
      <c r="L1051" s="520"/>
      <c r="M1051" s="517"/>
      <c r="N1051" s="554"/>
      <c r="O1051" s="517"/>
      <c r="P1051" s="555">
        <v>11499.35</v>
      </c>
    </row>
    <row r="1052" spans="1:16" x14ac:dyDescent="0.25">
      <c r="A1052" s="540"/>
      <c r="B1052" s="524"/>
      <c r="C1052" s="1247" t="s">
        <v>1155</v>
      </c>
      <c r="D1052" s="1247"/>
      <c r="E1052" s="1247"/>
      <c r="F1052" s="1247"/>
      <c r="G1052" s="1247"/>
      <c r="H1052" s="525"/>
      <c r="I1052" s="526"/>
      <c r="J1052" s="526"/>
      <c r="K1052" s="526"/>
      <c r="L1052" s="528"/>
      <c r="M1052" s="526"/>
      <c r="N1052" s="528"/>
      <c r="O1052" s="526"/>
      <c r="P1052" s="529">
        <v>4259.82</v>
      </c>
    </row>
    <row r="1053" spans="1:16" x14ac:dyDescent="0.25">
      <c r="A1053" s="540"/>
      <c r="B1053" s="524" t="s">
        <v>2485</v>
      </c>
      <c r="C1053" s="1247" t="s">
        <v>2486</v>
      </c>
      <c r="D1053" s="1247"/>
      <c r="E1053" s="1247"/>
      <c r="F1053" s="1247"/>
      <c r="G1053" s="1247"/>
      <c r="H1053" s="525" t="s">
        <v>1158</v>
      </c>
      <c r="I1053" s="543">
        <v>112</v>
      </c>
      <c r="J1053" s="526"/>
      <c r="K1053" s="543">
        <v>112</v>
      </c>
      <c r="L1053" s="528"/>
      <c r="M1053" s="526"/>
      <c r="N1053" s="528"/>
      <c r="O1053" s="526"/>
      <c r="P1053" s="529">
        <v>4771</v>
      </c>
    </row>
    <row r="1054" spans="1:16" x14ac:dyDescent="0.25">
      <c r="A1054" s="540"/>
      <c r="B1054" s="524" t="s">
        <v>2487</v>
      </c>
      <c r="C1054" s="1247" t="s">
        <v>2488</v>
      </c>
      <c r="D1054" s="1247"/>
      <c r="E1054" s="1247"/>
      <c r="F1054" s="1247"/>
      <c r="G1054" s="1247"/>
      <c r="H1054" s="525" t="s">
        <v>1158</v>
      </c>
      <c r="I1054" s="543">
        <v>65</v>
      </c>
      <c r="J1054" s="526"/>
      <c r="K1054" s="543">
        <v>65</v>
      </c>
      <c r="L1054" s="528"/>
      <c r="M1054" s="526"/>
      <c r="N1054" s="528"/>
      <c r="O1054" s="526"/>
      <c r="P1054" s="529">
        <v>2768.88</v>
      </c>
    </row>
    <row r="1055" spans="1:16" x14ac:dyDescent="0.25">
      <c r="A1055" s="556"/>
      <c r="B1055" s="557"/>
      <c r="C1055" s="1248" t="s">
        <v>1161</v>
      </c>
      <c r="D1055" s="1248"/>
      <c r="E1055" s="1248"/>
      <c r="F1055" s="1248"/>
      <c r="G1055" s="1248"/>
      <c r="H1055" s="516"/>
      <c r="I1055" s="517"/>
      <c r="J1055" s="517"/>
      <c r="K1055" s="517"/>
      <c r="L1055" s="520"/>
      <c r="M1055" s="517"/>
      <c r="N1055" s="554">
        <v>72063.7</v>
      </c>
      <c r="O1055" s="517"/>
      <c r="P1055" s="555">
        <v>19039.23</v>
      </c>
    </row>
    <row r="1056" spans="1:16" x14ac:dyDescent="0.25">
      <c r="A1056" s="558"/>
      <c r="B1056" s="559"/>
      <c r="C1056" s="559"/>
      <c r="D1056" s="559"/>
      <c r="E1056" s="559"/>
      <c r="F1056" s="559"/>
      <c r="G1056" s="559"/>
      <c r="H1056" s="560"/>
      <c r="I1056" s="561"/>
      <c r="J1056" s="561"/>
      <c r="K1056" s="561"/>
      <c r="L1056" s="562"/>
      <c r="M1056" s="561"/>
      <c r="N1056" s="562"/>
      <c r="O1056" s="561"/>
      <c r="P1056" s="563"/>
    </row>
    <row r="1057" spans="1:16" x14ac:dyDescent="0.25">
      <c r="A1057" s="514" t="s">
        <v>1620</v>
      </c>
      <c r="B1057" s="515" t="s">
        <v>2534</v>
      </c>
      <c r="C1057" s="1249" t="s">
        <v>2535</v>
      </c>
      <c r="D1057" s="1249"/>
      <c r="E1057" s="1249"/>
      <c r="F1057" s="1249"/>
      <c r="G1057" s="1249"/>
      <c r="H1057" s="516" t="s">
        <v>1232</v>
      </c>
      <c r="I1057" s="517">
        <v>0.26419999999999999</v>
      </c>
      <c r="J1057" s="518">
        <v>1</v>
      </c>
      <c r="K1057" s="568">
        <v>0.26419999999999999</v>
      </c>
      <c r="L1057" s="520"/>
      <c r="M1057" s="517"/>
      <c r="N1057" s="521"/>
      <c r="O1057" s="517"/>
      <c r="P1057" s="522"/>
    </row>
    <row r="1058" spans="1:16" x14ac:dyDescent="0.25">
      <c r="A1058" s="523"/>
      <c r="B1058" s="524" t="s">
        <v>23</v>
      </c>
      <c r="C1058" s="1247" t="s">
        <v>1203</v>
      </c>
      <c r="D1058" s="1247"/>
      <c r="E1058" s="1247"/>
      <c r="F1058" s="1247"/>
      <c r="G1058" s="1247"/>
      <c r="H1058" s="525" t="s">
        <v>1148</v>
      </c>
      <c r="I1058" s="526"/>
      <c r="J1058" s="526"/>
      <c r="K1058" s="537">
        <v>6.6314200000000003</v>
      </c>
      <c r="L1058" s="528"/>
      <c r="M1058" s="526"/>
      <c r="N1058" s="528"/>
      <c r="O1058" s="526"/>
      <c r="P1058" s="529">
        <v>2521.66</v>
      </c>
    </row>
    <row r="1059" spans="1:16" x14ac:dyDescent="0.25">
      <c r="A1059" s="530"/>
      <c r="B1059" s="524" t="s">
        <v>2519</v>
      </c>
      <c r="C1059" s="1247" t="s">
        <v>2520</v>
      </c>
      <c r="D1059" s="1247"/>
      <c r="E1059" s="1247"/>
      <c r="F1059" s="1247"/>
      <c r="G1059" s="1247"/>
      <c r="H1059" s="525" t="s">
        <v>1148</v>
      </c>
      <c r="I1059" s="531">
        <v>25.1</v>
      </c>
      <c r="J1059" s="526"/>
      <c r="K1059" s="537">
        <v>6.6314200000000003</v>
      </c>
      <c r="L1059" s="532"/>
      <c r="M1059" s="533"/>
      <c r="N1059" s="534">
        <v>380.26</v>
      </c>
      <c r="O1059" s="526"/>
      <c r="P1059" s="529">
        <v>2521.66</v>
      </c>
    </row>
    <row r="1060" spans="1:16" x14ac:dyDescent="0.25">
      <c r="A1060" s="523"/>
      <c r="B1060" s="524" t="s">
        <v>28</v>
      </c>
      <c r="C1060" s="1247" t="s">
        <v>132</v>
      </c>
      <c r="D1060" s="1247"/>
      <c r="E1060" s="1247"/>
      <c r="F1060" s="1247"/>
      <c r="G1060" s="1247"/>
      <c r="H1060" s="525"/>
      <c r="I1060" s="526"/>
      <c r="J1060" s="526"/>
      <c r="K1060" s="526"/>
      <c r="L1060" s="528"/>
      <c r="M1060" s="526"/>
      <c r="N1060" s="528"/>
      <c r="O1060" s="526"/>
      <c r="P1060" s="573">
        <v>207.68</v>
      </c>
    </row>
    <row r="1061" spans="1:16" x14ac:dyDescent="0.25">
      <c r="A1061" s="523"/>
      <c r="B1061" s="524"/>
      <c r="C1061" s="1247" t="s">
        <v>1147</v>
      </c>
      <c r="D1061" s="1247"/>
      <c r="E1061" s="1247"/>
      <c r="F1061" s="1247"/>
      <c r="G1061" s="1247"/>
      <c r="H1061" s="525" t="s">
        <v>1148</v>
      </c>
      <c r="I1061" s="526"/>
      <c r="J1061" s="526"/>
      <c r="K1061" s="574">
        <v>0.147952</v>
      </c>
      <c r="L1061" s="528"/>
      <c r="M1061" s="526"/>
      <c r="N1061" s="528"/>
      <c r="O1061" s="526"/>
      <c r="P1061" s="573">
        <v>45.93</v>
      </c>
    </row>
    <row r="1062" spans="1:16" x14ac:dyDescent="0.25">
      <c r="A1062" s="530"/>
      <c r="B1062" s="524" t="s">
        <v>2194</v>
      </c>
      <c r="C1062" s="1247" t="s">
        <v>2195</v>
      </c>
      <c r="D1062" s="1247"/>
      <c r="E1062" s="1247"/>
      <c r="F1062" s="1247"/>
      <c r="G1062" s="1247"/>
      <c r="H1062" s="525" t="s">
        <v>1151</v>
      </c>
      <c r="I1062" s="536">
        <v>0.23</v>
      </c>
      <c r="J1062" s="526"/>
      <c r="K1062" s="574">
        <v>6.0766000000000001E-2</v>
      </c>
      <c r="L1062" s="538">
        <v>37.32</v>
      </c>
      <c r="M1062" s="539">
        <v>1.37</v>
      </c>
      <c r="N1062" s="534">
        <v>51.13</v>
      </c>
      <c r="O1062" s="526"/>
      <c r="P1062" s="529">
        <v>3.11</v>
      </c>
    </row>
    <row r="1063" spans="1:16" x14ac:dyDescent="0.25">
      <c r="A1063" s="540"/>
      <c r="B1063" s="524" t="s">
        <v>2137</v>
      </c>
      <c r="C1063" s="1247" t="s">
        <v>2138</v>
      </c>
      <c r="D1063" s="1247"/>
      <c r="E1063" s="1247"/>
      <c r="F1063" s="1247"/>
      <c r="G1063" s="1247"/>
      <c r="H1063" s="525" t="s">
        <v>1148</v>
      </c>
      <c r="I1063" s="536">
        <v>0.23</v>
      </c>
      <c r="J1063" s="526"/>
      <c r="K1063" s="574">
        <v>6.0766000000000001E-2</v>
      </c>
      <c r="L1063" s="528"/>
      <c r="M1063" s="526"/>
      <c r="N1063" s="541">
        <v>288.95999999999998</v>
      </c>
      <c r="O1063" s="526"/>
      <c r="P1063" s="573">
        <v>17.559999999999999</v>
      </c>
    </row>
    <row r="1064" spans="1:16" x14ac:dyDescent="0.25">
      <c r="A1064" s="530"/>
      <c r="B1064" s="524" t="s">
        <v>2412</v>
      </c>
      <c r="C1064" s="1247" t="s">
        <v>2413</v>
      </c>
      <c r="D1064" s="1247"/>
      <c r="E1064" s="1247"/>
      <c r="F1064" s="1247"/>
      <c r="G1064" s="1247"/>
      <c r="H1064" s="525" t="s">
        <v>1151</v>
      </c>
      <c r="I1064" s="536">
        <v>3.68</v>
      </c>
      <c r="J1064" s="526"/>
      <c r="K1064" s="574">
        <v>0.97225600000000001</v>
      </c>
      <c r="L1064" s="538">
        <v>95.25</v>
      </c>
      <c r="M1064" s="539">
        <v>1.26</v>
      </c>
      <c r="N1064" s="534">
        <v>120.02</v>
      </c>
      <c r="O1064" s="526"/>
      <c r="P1064" s="529">
        <v>116.69</v>
      </c>
    </row>
    <row r="1065" spans="1:16" x14ac:dyDescent="0.25">
      <c r="A1065" s="530"/>
      <c r="B1065" s="524" t="s">
        <v>1445</v>
      </c>
      <c r="C1065" s="1247" t="s">
        <v>1446</v>
      </c>
      <c r="D1065" s="1247"/>
      <c r="E1065" s="1247"/>
      <c r="F1065" s="1247"/>
      <c r="G1065" s="1247"/>
      <c r="H1065" s="525" t="s">
        <v>1151</v>
      </c>
      <c r="I1065" s="536">
        <v>0.33</v>
      </c>
      <c r="J1065" s="526"/>
      <c r="K1065" s="574">
        <v>8.7186E-2</v>
      </c>
      <c r="L1065" s="538">
        <v>477.92</v>
      </c>
      <c r="M1065" s="539">
        <v>1.24</v>
      </c>
      <c r="N1065" s="534">
        <v>592.62</v>
      </c>
      <c r="O1065" s="526"/>
      <c r="P1065" s="529">
        <v>51.67</v>
      </c>
    </row>
    <row r="1066" spans="1:16" x14ac:dyDescent="0.25">
      <c r="A1066" s="540"/>
      <c r="B1066" s="524" t="s">
        <v>1208</v>
      </c>
      <c r="C1066" s="1247" t="s">
        <v>1209</v>
      </c>
      <c r="D1066" s="1247"/>
      <c r="E1066" s="1247"/>
      <c r="F1066" s="1247"/>
      <c r="G1066" s="1247"/>
      <c r="H1066" s="525" t="s">
        <v>1148</v>
      </c>
      <c r="I1066" s="536">
        <v>0.33</v>
      </c>
      <c r="J1066" s="526"/>
      <c r="K1066" s="574">
        <v>8.7186E-2</v>
      </c>
      <c r="L1066" s="528"/>
      <c r="M1066" s="526"/>
      <c r="N1066" s="541">
        <v>325.38</v>
      </c>
      <c r="O1066" s="526"/>
      <c r="P1066" s="573">
        <v>28.37</v>
      </c>
    </row>
    <row r="1067" spans="1:16" x14ac:dyDescent="0.25">
      <c r="A1067" s="530"/>
      <c r="B1067" s="524" t="s">
        <v>2521</v>
      </c>
      <c r="C1067" s="1247" t="s">
        <v>2522</v>
      </c>
      <c r="D1067" s="1247"/>
      <c r="E1067" s="1247"/>
      <c r="F1067" s="1247"/>
      <c r="G1067" s="1247"/>
      <c r="H1067" s="525" t="s">
        <v>1151</v>
      </c>
      <c r="I1067" s="531">
        <v>4.5</v>
      </c>
      <c r="J1067" s="526"/>
      <c r="K1067" s="535">
        <v>1.1889000000000001</v>
      </c>
      <c r="L1067" s="538">
        <v>26.26</v>
      </c>
      <c r="M1067" s="539">
        <v>1.1599999999999999</v>
      </c>
      <c r="N1067" s="534">
        <v>30.46</v>
      </c>
      <c r="O1067" s="526"/>
      <c r="P1067" s="529">
        <v>36.21</v>
      </c>
    </row>
    <row r="1068" spans="1:16" x14ac:dyDescent="0.25">
      <c r="A1068" s="523"/>
      <c r="B1068" s="524" t="s">
        <v>36</v>
      </c>
      <c r="C1068" s="1247" t="s">
        <v>134</v>
      </c>
      <c r="D1068" s="1247"/>
      <c r="E1068" s="1247"/>
      <c r="F1068" s="1247"/>
      <c r="G1068" s="1247"/>
      <c r="H1068" s="525"/>
      <c r="I1068" s="526"/>
      <c r="J1068" s="526"/>
      <c r="K1068" s="526"/>
      <c r="L1068" s="528"/>
      <c r="M1068" s="526"/>
      <c r="N1068" s="528"/>
      <c r="O1068" s="526"/>
      <c r="P1068" s="529">
        <v>4640.8900000000003</v>
      </c>
    </row>
    <row r="1069" spans="1:16" x14ac:dyDescent="0.25">
      <c r="A1069" s="530"/>
      <c r="B1069" s="524" t="s">
        <v>2523</v>
      </c>
      <c r="C1069" s="1247" t="s">
        <v>2524</v>
      </c>
      <c r="D1069" s="1247"/>
      <c r="E1069" s="1247"/>
      <c r="F1069" s="1247"/>
      <c r="G1069" s="1247"/>
      <c r="H1069" s="525" t="s">
        <v>1164</v>
      </c>
      <c r="I1069" s="527">
        <v>6.0000000000000001E-3</v>
      </c>
      <c r="J1069" s="526"/>
      <c r="K1069" s="569">
        <v>1.5851999999999999E-3</v>
      </c>
      <c r="L1069" s="542">
        <v>21588.35</v>
      </c>
      <c r="M1069" s="539">
        <v>0.99</v>
      </c>
      <c r="N1069" s="534">
        <v>21372.47</v>
      </c>
      <c r="O1069" s="526"/>
      <c r="P1069" s="529">
        <v>33.880000000000003</v>
      </c>
    </row>
    <row r="1070" spans="1:16" x14ac:dyDescent="0.25">
      <c r="A1070" s="530"/>
      <c r="B1070" s="524" t="s">
        <v>2013</v>
      </c>
      <c r="C1070" s="1247" t="s">
        <v>2014</v>
      </c>
      <c r="D1070" s="1247"/>
      <c r="E1070" s="1247"/>
      <c r="F1070" s="1247"/>
      <c r="G1070" s="1247"/>
      <c r="H1070" s="525" t="s">
        <v>1164</v>
      </c>
      <c r="I1070" s="527">
        <v>1.9E-2</v>
      </c>
      <c r="J1070" s="526"/>
      <c r="K1070" s="569">
        <v>5.0197999999999996E-3</v>
      </c>
      <c r="L1070" s="542">
        <v>25319.13</v>
      </c>
      <c r="M1070" s="539">
        <v>1.49</v>
      </c>
      <c r="N1070" s="534">
        <v>37725.5</v>
      </c>
      <c r="O1070" s="526"/>
      <c r="P1070" s="529">
        <v>189.37</v>
      </c>
    </row>
    <row r="1071" spans="1:16" x14ac:dyDescent="0.25">
      <c r="A1071" s="530"/>
      <c r="B1071" s="524" t="s">
        <v>2525</v>
      </c>
      <c r="C1071" s="1247" t="s">
        <v>2526</v>
      </c>
      <c r="D1071" s="1247"/>
      <c r="E1071" s="1247"/>
      <c r="F1071" s="1247"/>
      <c r="G1071" s="1247"/>
      <c r="H1071" s="525" t="s">
        <v>1164</v>
      </c>
      <c r="I1071" s="527">
        <v>0.13200000000000001</v>
      </c>
      <c r="J1071" s="526"/>
      <c r="K1071" s="569">
        <v>3.48744E-2</v>
      </c>
      <c r="L1071" s="542">
        <v>22965.21</v>
      </c>
      <c r="M1071" s="539">
        <v>1.49</v>
      </c>
      <c r="N1071" s="534">
        <v>34218.160000000003</v>
      </c>
      <c r="O1071" s="526"/>
      <c r="P1071" s="529">
        <v>1193.3399999999999</v>
      </c>
    </row>
    <row r="1072" spans="1:16" x14ac:dyDescent="0.25">
      <c r="A1072" s="530"/>
      <c r="B1072" s="524" t="s">
        <v>2527</v>
      </c>
      <c r="C1072" s="1247" t="s">
        <v>2528</v>
      </c>
      <c r="D1072" s="1247"/>
      <c r="E1072" s="1247"/>
      <c r="F1072" s="1247"/>
      <c r="G1072" s="1247"/>
      <c r="H1072" s="525" t="s">
        <v>1244</v>
      </c>
      <c r="I1072" s="543">
        <v>57</v>
      </c>
      <c r="J1072" s="526"/>
      <c r="K1072" s="535">
        <v>15.0594</v>
      </c>
      <c r="L1072" s="538">
        <v>160.27000000000001</v>
      </c>
      <c r="M1072" s="539">
        <v>1.18</v>
      </c>
      <c r="N1072" s="534">
        <v>189.12</v>
      </c>
      <c r="O1072" s="526"/>
      <c r="P1072" s="529">
        <v>2848.03</v>
      </c>
    </row>
    <row r="1073" spans="1:16" x14ac:dyDescent="0.25">
      <c r="A1073" s="530"/>
      <c r="B1073" s="524" t="s">
        <v>2529</v>
      </c>
      <c r="C1073" s="1247" t="s">
        <v>2530</v>
      </c>
      <c r="D1073" s="1247"/>
      <c r="E1073" s="1247"/>
      <c r="F1073" s="1247"/>
      <c r="G1073" s="1247"/>
      <c r="H1073" s="525" t="s">
        <v>1164</v>
      </c>
      <c r="I1073" s="527">
        <v>0.106</v>
      </c>
      <c r="J1073" s="526"/>
      <c r="K1073" s="569">
        <v>2.8005200000000001E-2</v>
      </c>
      <c r="L1073" s="542">
        <v>10415.31</v>
      </c>
      <c r="M1073" s="539">
        <v>1.29</v>
      </c>
      <c r="N1073" s="534">
        <v>13435.75</v>
      </c>
      <c r="O1073" s="526"/>
      <c r="P1073" s="529">
        <v>376.27</v>
      </c>
    </row>
    <row r="1074" spans="1:16" x14ac:dyDescent="0.25">
      <c r="A1074" s="544" t="s">
        <v>1239</v>
      </c>
      <c r="B1074" s="545" t="s">
        <v>2027</v>
      </c>
      <c r="C1074" s="1250" t="s">
        <v>2533</v>
      </c>
      <c r="D1074" s="1250"/>
      <c r="E1074" s="1250"/>
      <c r="F1074" s="1250"/>
      <c r="G1074" s="1250"/>
      <c r="H1074" s="546" t="s">
        <v>1554</v>
      </c>
      <c r="I1074" s="547">
        <v>112</v>
      </c>
      <c r="J1074" s="548"/>
      <c r="K1074" s="567">
        <v>29.590399999999999</v>
      </c>
      <c r="L1074" s="550"/>
      <c r="M1074" s="548"/>
      <c r="N1074" s="550"/>
      <c r="O1074" s="548"/>
      <c r="P1074" s="551"/>
    </row>
    <row r="1075" spans="1:16" x14ac:dyDescent="0.25">
      <c r="A1075" s="552"/>
      <c r="B1075" s="553"/>
      <c r="C1075" s="1248" t="s">
        <v>1154</v>
      </c>
      <c r="D1075" s="1248"/>
      <c r="E1075" s="1248"/>
      <c r="F1075" s="1248"/>
      <c r="G1075" s="1248"/>
      <c r="H1075" s="516"/>
      <c r="I1075" s="517"/>
      <c r="J1075" s="517"/>
      <c r="K1075" s="517"/>
      <c r="L1075" s="520"/>
      <c r="M1075" s="517"/>
      <c r="N1075" s="554"/>
      <c r="O1075" s="517"/>
      <c r="P1075" s="555">
        <v>7416.16</v>
      </c>
    </row>
    <row r="1076" spans="1:16" x14ac:dyDescent="0.25">
      <c r="A1076" s="540"/>
      <c r="B1076" s="524"/>
      <c r="C1076" s="1247" t="s">
        <v>1155</v>
      </c>
      <c r="D1076" s="1247"/>
      <c r="E1076" s="1247"/>
      <c r="F1076" s="1247"/>
      <c r="G1076" s="1247"/>
      <c r="H1076" s="525"/>
      <c r="I1076" s="526"/>
      <c r="J1076" s="526"/>
      <c r="K1076" s="526"/>
      <c r="L1076" s="528"/>
      <c r="M1076" s="526"/>
      <c r="N1076" s="528"/>
      <c r="O1076" s="526"/>
      <c r="P1076" s="529">
        <v>2567.59</v>
      </c>
    </row>
    <row r="1077" spans="1:16" x14ac:dyDescent="0.25">
      <c r="A1077" s="540"/>
      <c r="B1077" s="524" t="s">
        <v>2485</v>
      </c>
      <c r="C1077" s="1247" t="s">
        <v>2486</v>
      </c>
      <c r="D1077" s="1247"/>
      <c r="E1077" s="1247"/>
      <c r="F1077" s="1247"/>
      <c r="G1077" s="1247"/>
      <c r="H1077" s="525" t="s">
        <v>1158</v>
      </c>
      <c r="I1077" s="543">
        <v>112</v>
      </c>
      <c r="J1077" s="526"/>
      <c r="K1077" s="543">
        <v>112</v>
      </c>
      <c r="L1077" s="528"/>
      <c r="M1077" s="526"/>
      <c r="N1077" s="528"/>
      <c r="O1077" s="526"/>
      <c r="P1077" s="529">
        <v>2875.7</v>
      </c>
    </row>
    <row r="1078" spans="1:16" x14ac:dyDescent="0.25">
      <c r="A1078" s="540"/>
      <c r="B1078" s="524" t="s">
        <v>2487</v>
      </c>
      <c r="C1078" s="1247" t="s">
        <v>2488</v>
      </c>
      <c r="D1078" s="1247"/>
      <c r="E1078" s="1247"/>
      <c r="F1078" s="1247"/>
      <c r="G1078" s="1247"/>
      <c r="H1078" s="525" t="s">
        <v>1158</v>
      </c>
      <c r="I1078" s="543">
        <v>65</v>
      </c>
      <c r="J1078" s="526"/>
      <c r="K1078" s="543">
        <v>65</v>
      </c>
      <c r="L1078" s="528"/>
      <c r="M1078" s="526"/>
      <c r="N1078" s="528"/>
      <c r="O1078" s="526"/>
      <c r="P1078" s="529">
        <v>1668.93</v>
      </c>
    </row>
    <row r="1079" spans="1:16" x14ac:dyDescent="0.25">
      <c r="A1079" s="556"/>
      <c r="B1079" s="557"/>
      <c r="C1079" s="1248" t="s">
        <v>1161</v>
      </c>
      <c r="D1079" s="1248"/>
      <c r="E1079" s="1248"/>
      <c r="F1079" s="1248"/>
      <c r="G1079" s="1248"/>
      <c r="H1079" s="516"/>
      <c r="I1079" s="517"/>
      <c r="J1079" s="517"/>
      <c r="K1079" s="517"/>
      <c r="L1079" s="520"/>
      <c r="M1079" s="517"/>
      <c r="N1079" s="554">
        <v>45271.73</v>
      </c>
      <c r="O1079" s="517"/>
      <c r="P1079" s="555">
        <v>11960.79</v>
      </c>
    </row>
    <row r="1080" spans="1:16" x14ac:dyDescent="0.25">
      <c r="A1080" s="558"/>
      <c r="B1080" s="559"/>
      <c r="C1080" s="559"/>
      <c r="D1080" s="559"/>
      <c r="E1080" s="559"/>
      <c r="F1080" s="559"/>
      <c r="G1080" s="559"/>
      <c r="H1080" s="560"/>
      <c r="I1080" s="561"/>
      <c r="J1080" s="561"/>
      <c r="K1080" s="561"/>
      <c r="L1080" s="562"/>
      <c r="M1080" s="561"/>
      <c r="N1080" s="562"/>
      <c r="O1080" s="561"/>
      <c r="P1080" s="563"/>
    </row>
    <row r="1081" spans="1:16" x14ac:dyDescent="0.25">
      <c r="A1081" s="514" t="s">
        <v>1623</v>
      </c>
      <c r="B1081" s="515" t="s">
        <v>2536</v>
      </c>
      <c r="C1081" s="1249" t="s">
        <v>2537</v>
      </c>
      <c r="D1081" s="1249"/>
      <c r="E1081" s="1249"/>
      <c r="F1081" s="1249"/>
      <c r="G1081" s="1249"/>
      <c r="H1081" s="516" t="s">
        <v>1554</v>
      </c>
      <c r="I1081" s="517">
        <v>59.180799999999998</v>
      </c>
      <c r="J1081" s="518">
        <v>1</v>
      </c>
      <c r="K1081" s="568">
        <v>59.180799999999998</v>
      </c>
      <c r="L1081" s="593">
        <v>261.24</v>
      </c>
      <c r="M1081" s="570">
        <v>2.0499999999999998</v>
      </c>
      <c r="N1081" s="572">
        <v>535.54</v>
      </c>
      <c r="O1081" s="517"/>
      <c r="P1081" s="555">
        <v>31693.69</v>
      </c>
    </row>
    <row r="1082" spans="1:16" x14ac:dyDescent="0.25">
      <c r="A1082" s="556"/>
      <c r="B1082" s="557"/>
      <c r="C1082" s="1248" t="s">
        <v>1161</v>
      </c>
      <c r="D1082" s="1248"/>
      <c r="E1082" s="1248"/>
      <c r="F1082" s="1248"/>
      <c r="G1082" s="1248"/>
      <c r="H1082" s="516"/>
      <c r="I1082" s="517"/>
      <c r="J1082" s="517"/>
      <c r="K1082" s="517"/>
      <c r="L1082" s="520"/>
      <c r="M1082" s="517"/>
      <c r="N1082" s="520"/>
      <c r="O1082" s="517"/>
      <c r="P1082" s="555">
        <v>31693.69</v>
      </c>
    </row>
    <row r="1083" spans="1:16" x14ac:dyDescent="0.25">
      <c r="A1083" s="558"/>
      <c r="B1083" s="559"/>
      <c r="C1083" s="559"/>
      <c r="D1083" s="559"/>
      <c r="E1083" s="559"/>
      <c r="F1083" s="559"/>
      <c r="G1083" s="559"/>
      <c r="H1083" s="560"/>
      <c r="I1083" s="561"/>
      <c r="J1083" s="561"/>
      <c r="K1083" s="561"/>
      <c r="L1083" s="562"/>
      <c r="M1083" s="561"/>
      <c r="N1083" s="562"/>
      <c r="O1083" s="561"/>
      <c r="P1083" s="563"/>
    </row>
    <row r="1084" spans="1:16" x14ac:dyDescent="0.25">
      <c r="A1084" s="1251" t="s">
        <v>2541</v>
      </c>
      <c r="B1084" s="1252"/>
      <c r="C1084" s="1252"/>
      <c r="D1084" s="1252"/>
      <c r="E1084" s="1252"/>
      <c r="F1084" s="1252"/>
      <c r="G1084" s="1252"/>
      <c r="H1084" s="1252"/>
      <c r="I1084" s="1252"/>
      <c r="J1084" s="1252"/>
      <c r="K1084" s="1252"/>
      <c r="L1084" s="1252"/>
      <c r="M1084" s="1252"/>
      <c r="N1084" s="1252"/>
      <c r="O1084" s="1252"/>
      <c r="P1084" s="1253"/>
    </row>
    <row r="1085" spans="1:16" x14ac:dyDescent="0.25">
      <c r="A1085" s="514" t="s">
        <v>1626</v>
      </c>
      <c r="B1085" s="515" t="s">
        <v>2542</v>
      </c>
      <c r="C1085" s="1249" t="s">
        <v>2543</v>
      </c>
      <c r="D1085" s="1249"/>
      <c r="E1085" s="1249"/>
      <c r="F1085" s="1249"/>
      <c r="G1085" s="1249"/>
      <c r="H1085" s="516" t="s">
        <v>1232</v>
      </c>
      <c r="I1085" s="517">
        <v>0.86660000000000004</v>
      </c>
      <c r="J1085" s="518">
        <v>1</v>
      </c>
      <c r="K1085" s="568">
        <v>0.86660000000000004</v>
      </c>
      <c r="L1085" s="520"/>
      <c r="M1085" s="517"/>
      <c r="N1085" s="521"/>
      <c r="O1085" s="517"/>
      <c r="P1085" s="522"/>
    </row>
    <row r="1086" spans="1:16" x14ac:dyDescent="0.25">
      <c r="A1086" s="523"/>
      <c r="B1086" s="524" t="s">
        <v>23</v>
      </c>
      <c r="C1086" s="1247" t="s">
        <v>1203</v>
      </c>
      <c r="D1086" s="1247"/>
      <c r="E1086" s="1247"/>
      <c r="F1086" s="1247"/>
      <c r="G1086" s="1247"/>
      <c r="H1086" s="525" t="s">
        <v>1148</v>
      </c>
      <c r="I1086" s="526"/>
      <c r="J1086" s="526"/>
      <c r="K1086" s="537">
        <v>33.104120000000002</v>
      </c>
      <c r="L1086" s="528"/>
      <c r="M1086" s="526"/>
      <c r="N1086" s="528"/>
      <c r="O1086" s="526"/>
      <c r="P1086" s="529">
        <v>9324.44</v>
      </c>
    </row>
    <row r="1087" spans="1:16" x14ac:dyDescent="0.25">
      <c r="A1087" s="530"/>
      <c r="B1087" s="524" t="s">
        <v>1379</v>
      </c>
      <c r="C1087" s="1247" t="s">
        <v>1380</v>
      </c>
      <c r="D1087" s="1247"/>
      <c r="E1087" s="1247"/>
      <c r="F1087" s="1247"/>
      <c r="G1087" s="1247"/>
      <c r="H1087" s="525" t="s">
        <v>1148</v>
      </c>
      <c r="I1087" s="531">
        <v>38.200000000000003</v>
      </c>
      <c r="J1087" s="526"/>
      <c r="K1087" s="537">
        <v>33.104120000000002</v>
      </c>
      <c r="L1087" s="532"/>
      <c r="M1087" s="533"/>
      <c r="N1087" s="534">
        <v>281.67</v>
      </c>
      <c r="O1087" s="526"/>
      <c r="P1087" s="529">
        <v>9324.44</v>
      </c>
    </row>
    <row r="1088" spans="1:16" x14ac:dyDescent="0.25">
      <c r="A1088" s="523"/>
      <c r="B1088" s="524" t="s">
        <v>28</v>
      </c>
      <c r="C1088" s="1247" t="s">
        <v>132</v>
      </c>
      <c r="D1088" s="1247"/>
      <c r="E1088" s="1247"/>
      <c r="F1088" s="1247"/>
      <c r="G1088" s="1247"/>
      <c r="H1088" s="525"/>
      <c r="I1088" s="526"/>
      <c r="J1088" s="526"/>
      <c r="K1088" s="526"/>
      <c r="L1088" s="528"/>
      <c r="M1088" s="526"/>
      <c r="N1088" s="528"/>
      <c r="O1088" s="526"/>
      <c r="P1088" s="573">
        <v>272.29000000000002</v>
      </c>
    </row>
    <row r="1089" spans="1:16" x14ac:dyDescent="0.25">
      <c r="A1089" s="523"/>
      <c r="B1089" s="524"/>
      <c r="C1089" s="1247" t="s">
        <v>1147</v>
      </c>
      <c r="D1089" s="1247"/>
      <c r="E1089" s="1247"/>
      <c r="F1089" s="1247"/>
      <c r="G1089" s="1247"/>
      <c r="H1089" s="525" t="s">
        <v>1148</v>
      </c>
      <c r="I1089" s="526"/>
      <c r="J1089" s="526"/>
      <c r="K1089" s="537">
        <v>0.73660999999999999</v>
      </c>
      <c r="L1089" s="528"/>
      <c r="M1089" s="526"/>
      <c r="N1089" s="528"/>
      <c r="O1089" s="526"/>
      <c r="P1089" s="573">
        <v>228.63</v>
      </c>
    </row>
    <row r="1090" spans="1:16" x14ac:dyDescent="0.25">
      <c r="A1090" s="530"/>
      <c r="B1090" s="524" t="s">
        <v>2194</v>
      </c>
      <c r="C1090" s="1247" t="s">
        <v>2195</v>
      </c>
      <c r="D1090" s="1247"/>
      <c r="E1090" s="1247"/>
      <c r="F1090" s="1247"/>
      <c r="G1090" s="1247"/>
      <c r="H1090" s="525" t="s">
        <v>1151</v>
      </c>
      <c r="I1090" s="536">
        <v>0.35</v>
      </c>
      <c r="J1090" s="526"/>
      <c r="K1090" s="537">
        <v>0.30331000000000002</v>
      </c>
      <c r="L1090" s="538">
        <v>37.32</v>
      </c>
      <c r="M1090" s="539">
        <v>1.37</v>
      </c>
      <c r="N1090" s="534">
        <v>51.13</v>
      </c>
      <c r="O1090" s="526"/>
      <c r="P1090" s="529">
        <v>15.51</v>
      </c>
    </row>
    <row r="1091" spans="1:16" x14ac:dyDescent="0.25">
      <c r="A1091" s="540"/>
      <c r="B1091" s="524" t="s">
        <v>2137</v>
      </c>
      <c r="C1091" s="1247" t="s">
        <v>2138</v>
      </c>
      <c r="D1091" s="1247"/>
      <c r="E1091" s="1247"/>
      <c r="F1091" s="1247"/>
      <c r="G1091" s="1247"/>
      <c r="H1091" s="525" t="s">
        <v>1148</v>
      </c>
      <c r="I1091" s="536">
        <v>0.35</v>
      </c>
      <c r="J1091" s="526"/>
      <c r="K1091" s="537">
        <v>0.30331000000000002</v>
      </c>
      <c r="L1091" s="528"/>
      <c r="M1091" s="526"/>
      <c r="N1091" s="541">
        <v>288.95999999999998</v>
      </c>
      <c r="O1091" s="526"/>
      <c r="P1091" s="573">
        <v>87.64</v>
      </c>
    </row>
    <row r="1092" spans="1:16" x14ac:dyDescent="0.25">
      <c r="A1092" s="530"/>
      <c r="B1092" s="524" t="s">
        <v>1445</v>
      </c>
      <c r="C1092" s="1247" t="s">
        <v>1446</v>
      </c>
      <c r="D1092" s="1247"/>
      <c r="E1092" s="1247"/>
      <c r="F1092" s="1247"/>
      <c r="G1092" s="1247"/>
      <c r="H1092" s="525" t="s">
        <v>1151</v>
      </c>
      <c r="I1092" s="531">
        <v>0.5</v>
      </c>
      <c r="J1092" s="526"/>
      <c r="K1092" s="535">
        <v>0.43330000000000002</v>
      </c>
      <c r="L1092" s="538">
        <v>477.92</v>
      </c>
      <c r="M1092" s="539">
        <v>1.24</v>
      </c>
      <c r="N1092" s="534">
        <v>592.62</v>
      </c>
      <c r="O1092" s="526"/>
      <c r="P1092" s="529">
        <v>256.77999999999997</v>
      </c>
    </row>
    <row r="1093" spans="1:16" x14ac:dyDescent="0.25">
      <c r="A1093" s="540"/>
      <c r="B1093" s="524" t="s">
        <v>1208</v>
      </c>
      <c r="C1093" s="1247" t="s">
        <v>1209</v>
      </c>
      <c r="D1093" s="1247"/>
      <c r="E1093" s="1247"/>
      <c r="F1093" s="1247"/>
      <c r="G1093" s="1247"/>
      <c r="H1093" s="525" t="s">
        <v>1148</v>
      </c>
      <c r="I1093" s="531">
        <v>0.5</v>
      </c>
      <c r="J1093" s="526"/>
      <c r="K1093" s="535">
        <v>0.43330000000000002</v>
      </c>
      <c r="L1093" s="528"/>
      <c r="M1093" s="526"/>
      <c r="N1093" s="541">
        <v>325.38</v>
      </c>
      <c r="O1093" s="526"/>
      <c r="P1093" s="573">
        <v>140.99</v>
      </c>
    </row>
    <row r="1094" spans="1:16" x14ac:dyDescent="0.25">
      <c r="A1094" s="523"/>
      <c r="B1094" s="524" t="s">
        <v>36</v>
      </c>
      <c r="C1094" s="1247" t="s">
        <v>134</v>
      </c>
      <c r="D1094" s="1247"/>
      <c r="E1094" s="1247"/>
      <c r="F1094" s="1247"/>
      <c r="G1094" s="1247"/>
      <c r="H1094" s="525"/>
      <c r="I1094" s="526"/>
      <c r="J1094" s="526"/>
      <c r="K1094" s="526"/>
      <c r="L1094" s="528"/>
      <c r="M1094" s="526"/>
      <c r="N1094" s="528"/>
      <c r="O1094" s="526"/>
      <c r="P1094" s="573">
        <v>34.04</v>
      </c>
    </row>
    <row r="1095" spans="1:16" x14ac:dyDescent="0.25">
      <c r="A1095" s="530"/>
      <c r="B1095" s="524" t="s">
        <v>2531</v>
      </c>
      <c r="C1095" s="1247" t="s">
        <v>2532</v>
      </c>
      <c r="D1095" s="1247"/>
      <c r="E1095" s="1247"/>
      <c r="F1095" s="1247"/>
      <c r="G1095" s="1247"/>
      <c r="H1095" s="525" t="s">
        <v>1244</v>
      </c>
      <c r="I1095" s="531">
        <v>0.5</v>
      </c>
      <c r="J1095" s="526"/>
      <c r="K1095" s="535">
        <v>0.43330000000000002</v>
      </c>
      <c r="L1095" s="538">
        <v>56.11</v>
      </c>
      <c r="M1095" s="575">
        <v>1.4</v>
      </c>
      <c r="N1095" s="534">
        <v>78.55</v>
      </c>
      <c r="O1095" s="526"/>
      <c r="P1095" s="529">
        <v>34.04</v>
      </c>
    </row>
    <row r="1096" spans="1:16" x14ac:dyDescent="0.25">
      <c r="A1096" s="544" t="s">
        <v>1239</v>
      </c>
      <c r="B1096" s="545" t="s">
        <v>2544</v>
      </c>
      <c r="C1096" s="1250" t="s">
        <v>2545</v>
      </c>
      <c r="D1096" s="1250"/>
      <c r="E1096" s="1250"/>
      <c r="F1096" s="1250"/>
      <c r="G1096" s="1250"/>
      <c r="H1096" s="546" t="s">
        <v>1554</v>
      </c>
      <c r="I1096" s="547">
        <v>102</v>
      </c>
      <c r="J1096" s="548"/>
      <c r="K1096" s="567">
        <v>88.393199999999993</v>
      </c>
      <c r="L1096" s="550"/>
      <c r="M1096" s="548"/>
      <c r="N1096" s="550"/>
      <c r="O1096" s="548"/>
      <c r="P1096" s="551"/>
    </row>
    <row r="1097" spans="1:16" x14ac:dyDescent="0.25">
      <c r="A1097" s="544" t="s">
        <v>1239</v>
      </c>
      <c r="B1097" s="545" t="s">
        <v>2546</v>
      </c>
      <c r="C1097" s="1250" t="s">
        <v>2547</v>
      </c>
      <c r="D1097" s="1250"/>
      <c r="E1097" s="1250"/>
      <c r="F1097" s="1250"/>
      <c r="G1097" s="1250"/>
      <c r="H1097" s="546" t="s">
        <v>1244</v>
      </c>
      <c r="I1097" s="547">
        <v>50</v>
      </c>
      <c r="J1097" s="548"/>
      <c r="K1097" s="589">
        <v>43.33</v>
      </c>
      <c r="L1097" s="550"/>
      <c r="M1097" s="548"/>
      <c r="N1097" s="550"/>
      <c r="O1097" s="548"/>
      <c r="P1097" s="551"/>
    </row>
    <row r="1098" spans="1:16" x14ac:dyDescent="0.25">
      <c r="A1098" s="552"/>
      <c r="B1098" s="553"/>
      <c r="C1098" s="1248" t="s">
        <v>1154</v>
      </c>
      <c r="D1098" s="1248"/>
      <c r="E1098" s="1248"/>
      <c r="F1098" s="1248"/>
      <c r="G1098" s="1248"/>
      <c r="H1098" s="516"/>
      <c r="I1098" s="517"/>
      <c r="J1098" s="517"/>
      <c r="K1098" s="517"/>
      <c r="L1098" s="520"/>
      <c r="M1098" s="517"/>
      <c r="N1098" s="554"/>
      <c r="O1098" s="517"/>
      <c r="P1098" s="555">
        <v>9859.4</v>
      </c>
    </row>
    <row r="1099" spans="1:16" x14ac:dyDescent="0.25">
      <c r="A1099" s="540"/>
      <c r="B1099" s="524"/>
      <c r="C1099" s="1247" t="s">
        <v>1155</v>
      </c>
      <c r="D1099" s="1247"/>
      <c r="E1099" s="1247"/>
      <c r="F1099" s="1247"/>
      <c r="G1099" s="1247"/>
      <c r="H1099" s="525"/>
      <c r="I1099" s="526"/>
      <c r="J1099" s="526"/>
      <c r="K1099" s="526"/>
      <c r="L1099" s="528"/>
      <c r="M1099" s="526"/>
      <c r="N1099" s="528"/>
      <c r="O1099" s="526"/>
      <c r="P1099" s="529">
        <v>9553.07</v>
      </c>
    </row>
    <row r="1100" spans="1:16" x14ac:dyDescent="0.25">
      <c r="A1100" s="540"/>
      <c r="B1100" s="524" t="s">
        <v>2485</v>
      </c>
      <c r="C1100" s="1247" t="s">
        <v>2486</v>
      </c>
      <c r="D1100" s="1247"/>
      <c r="E1100" s="1247"/>
      <c r="F1100" s="1247"/>
      <c r="G1100" s="1247"/>
      <c r="H1100" s="525" t="s">
        <v>1158</v>
      </c>
      <c r="I1100" s="543">
        <v>112</v>
      </c>
      <c r="J1100" s="526"/>
      <c r="K1100" s="543">
        <v>112</v>
      </c>
      <c r="L1100" s="528"/>
      <c r="M1100" s="526"/>
      <c r="N1100" s="528"/>
      <c r="O1100" s="526"/>
      <c r="P1100" s="529">
        <v>10699.44</v>
      </c>
    </row>
    <row r="1101" spans="1:16" x14ac:dyDescent="0.25">
      <c r="A1101" s="540"/>
      <c r="B1101" s="524" t="s">
        <v>2487</v>
      </c>
      <c r="C1101" s="1247" t="s">
        <v>2488</v>
      </c>
      <c r="D1101" s="1247"/>
      <c r="E1101" s="1247"/>
      <c r="F1101" s="1247"/>
      <c r="G1101" s="1247"/>
      <c r="H1101" s="525" t="s">
        <v>1158</v>
      </c>
      <c r="I1101" s="543">
        <v>65</v>
      </c>
      <c r="J1101" s="526"/>
      <c r="K1101" s="543">
        <v>65</v>
      </c>
      <c r="L1101" s="528"/>
      <c r="M1101" s="526"/>
      <c r="N1101" s="528"/>
      <c r="O1101" s="526"/>
      <c r="P1101" s="529">
        <v>6209.5</v>
      </c>
    </row>
    <row r="1102" spans="1:16" x14ac:dyDescent="0.25">
      <c r="A1102" s="556"/>
      <c r="B1102" s="557"/>
      <c r="C1102" s="1248" t="s">
        <v>1161</v>
      </c>
      <c r="D1102" s="1248"/>
      <c r="E1102" s="1248"/>
      <c r="F1102" s="1248"/>
      <c r="G1102" s="1248"/>
      <c r="H1102" s="516"/>
      <c r="I1102" s="517"/>
      <c r="J1102" s="517"/>
      <c r="K1102" s="517"/>
      <c r="L1102" s="520"/>
      <c r="M1102" s="517"/>
      <c r="N1102" s="554">
        <v>30888.92</v>
      </c>
      <c r="O1102" s="517"/>
      <c r="P1102" s="555">
        <v>26768.34</v>
      </c>
    </row>
    <row r="1103" spans="1:16" x14ac:dyDescent="0.25">
      <c r="A1103" s="558"/>
      <c r="B1103" s="559"/>
      <c r="C1103" s="559"/>
      <c r="D1103" s="559"/>
      <c r="E1103" s="559"/>
      <c r="F1103" s="559"/>
      <c r="G1103" s="559"/>
      <c r="H1103" s="560"/>
      <c r="I1103" s="561"/>
      <c r="J1103" s="561"/>
      <c r="K1103" s="561"/>
      <c r="L1103" s="562"/>
      <c r="M1103" s="561"/>
      <c r="N1103" s="562"/>
      <c r="O1103" s="561"/>
      <c r="P1103" s="563"/>
    </row>
    <row r="1104" spans="1:16" x14ac:dyDescent="0.25">
      <c r="A1104" s="514" t="s">
        <v>1627</v>
      </c>
      <c r="B1104" s="515" t="s">
        <v>2548</v>
      </c>
      <c r="C1104" s="1249" t="s">
        <v>2549</v>
      </c>
      <c r="D1104" s="1249"/>
      <c r="E1104" s="1249"/>
      <c r="F1104" s="1249"/>
      <c r="G1104" s="1249"/>
      <c r="H1104" s="516" t="s">
        <v>1164</v>
      </c>
      <c r="I1104" s="517">
        <v>4.333E-2</v>
      </c>
      <c r="J1104" s="518">
        <v>1</v>
      </c>
      <c r="K1104" s="590">
        <v>4.333E-2</v>
      </c>
      <c r="L1104" s="554">
        <v>51112.25</v>
      </c>
      <c r="M1104" s="570">
        <v>1.77</v>
      </c>
      <c r="N1104" s="564">
        <v>90468.68</v>
      </c>
      <c r="O1104" s="517"/>
      <c r="P1104" s="555">
        <v>3920.01</v>
      </c>
    </row>
    <row r="1105" spans="1:16" x14ac:dyDescent="0.25">
      <c r="A1105" s="556"/>
      <c r="B1105" s="557"/>
      <c r="C1105" s="1248" t="s">
        <v>1161</v>
      </c>
      <c r="D1105" s="1248"/>
      <c r="E1105" s="1248"/>
      <c r="F1105" s="1248"/>
      <c r="G1105" s="1248"/>
      <c r="H1105" s="516"/>
      <c r="I1105" s="517"/>
      <c r="J1105" s="517"/>
      <c r="K1105" s="517"/>
      <c r="L1105" s="520"/>
      <c r="M1105" s="517"/>
      <c r="N1105" s="520"/>
      <c r="O1105" s="517"/>
      <c r="P1105" s="555">
        <v>3920.01</v>
      </c>
    </row>
    <row r="1106" spans="1:16" x14ac:dyDescent="0.25">
      <c r="A1106" s="558"/>
      <c r="B1106" s="559"/>
      <c r="C1106" s="559"/>
      <c r="D1106" s="559"/>
      <c r="E1106" s="559"/>
      <c r="F1106" s="559"/>
      <c r="G1106" s="559"/>
      <c r="H1106" s="560"/>
      <c r="I1106" s="561"/>
      <c r="J1106" s="561"/>
      <c r="K1106" s="561"/>
      <c r="L1106" s="562"/>
      <c r="M1106" s="561"/>
      <c r="N1106" s="562"/>
      <c r="O1106" s="561"/>
      <c r="P1106" s="563"/>
    </row>
    <row r="1107" spans="1:16" x14ac:dyDescent="0.25">
      <c r="A1107" s="514" t="s">
        <v>1630</v>
      </c>
      <c r="B1107" s="515" t="s">
        <v>2550</v>
      </c>
      <c r="C1107" s="1249" t="s">
        <v>2551</v>
      </c>
      <c r="D1107" s="1249"/>
      <c r="E1107" s="1249"/>
      <c r="F1107" s="1249"/>
      <c r="G1107" s="1249"/>
      <c r="H1107" s="516" t="s">
        <v>1554</v>
      </c>
      <c r="I1107" s="517">
        <v>88.393199999999993</v>
      </c>
      <c r="J1107" s="518">
        <v>1</v>
      </c>
      <c r="K1107" s="568">
        <v>88.393199999999993</v>
      </c>
      <c r="L1107" s="554">
        <v>1569.38</v>
      </c>
      <c r="M1107" s="570">
        <v>1.21</v>
      </c>
      <c r="N1107" s="564">
        <v>1898.95</v>
      </c>
      <c r="O1107" s="517"/>
      <c r="P1107" s="555">
        <v>167854.27</v>
      </c>
    </row>
    <row r="1108" spans="1:16" x14ac:dyDescent="0.25">
      <c r="A1108" s="556"/>
      <c r="B1108" s="557"/>
      <c r="C1108" s="1248" t="s">
        <v>1161</v>
      </c>
      <c r="D1108" s="1248"/>
      <c r="E1108" s="1248"/>
      <c r="F1108" s="1248"/>
      <c r="G1108" s="1248"/>
      <c r="H1108" s="516"/>
      <c r="I1108" s="517"/>
      <c r="J1108" s="517"/>
      <c r="K1108" s="517"/>
      <c r="L1108" s="520"/>
      <c r="M1108" s="517"/>
      <c r="N1108" s="520"/>
      <c r="O1108" s="517"/>
      <c r="P1108" s="555">
        <v>167854.27</v>
      </c>
    </row>
    <row r="1109" spans="1:16" x14ac:dyDescent="0.25">
      <c r="A1109" s="558"/>
      <c r="B1109" s="559"/>
      <c r="C1109" s="559"/>
      <c r="D1109" s="559"/>
      <c r="E1109" s="559"/>
      <c r="F1109" s="559"/>
      <c r="G1109" s="559"/>
      <c r="H1109" s="560"/>
      <c r="I1109" s="561"/>
      <c r="J1109" s="561"/>
      <c r="K1109" s="561"/>
      <c r="L1109" s="562"/>
      <c r="M1109" s="561"/>
      <c r="N1109" s="562"/>
      <c r="O1109" s="561"/>
      <c r="P1109" s="563"/>
    </row>
    <row r="1110" spans="1:16" x14ac:dyDescent="0.25">
      <c r="A1110" s="514" t="s">
        <v>1631</v>
      </c>
      <c r="B1110" s="515" t="s">
        <v>2493</v>
      </c>
      <c r="C1110" s="1249" t="s">
        <v>2494</v>
      </c>
      <c r="D1110" s="1249"/>
      <c r="E1110" s="1249"/>
      <c r="F1110" s="1249"/>
      <c r="G1110" s="1249"/>
      <c r="H1110" s="516" t="s">
        <v>1232</v>
      </c>
      <c r="I1110" s="517">
        <v>0.86660000000000004</v>
      </c>
      <c r="J1110" s="518">
        <v>1</v>
      </c>
      <c r="K1110" s="568">
        <v>0.86660000000000004</v>
      </c>
      <c r="L1110" s="520"/>
      <c r="M1110" s="517"/>
      <c r="N1110" s="521"/>
      <c r="O1110" s="517"/>
      <c r="P1110" s="522"/>
    </row>
    <row r="1111" spans="1:16" x14ac:dyDescent="0.25">
      <c r="A1111" s="523"/>
      <c r="B1111" s="524" t="s">
        <v>23</v>
      </c>
      <c r="C1111" s="1247" t="s">
        <v>1203</v>
      </c>
      <c r="D1111" s="1247"/>
      <c r="E1111" s="1247"/>
      <c r="F1111" s="1247"/>
      <c r="G1111" s="1247"/>
      <c r="H1111" s="525" t="s">
        <v>1148</v>
      </c>
      <c r="I1111" s="526"/>
      <c r="J1111" s="526"/>
      <c r="K1111" s="537">
        <v>30.850960000000001</v>
      </c>
      <c r="L1111" s="528"/>
      <c r="M1111" s="526"/>
      <c r="N1111" s="528"/>
      <c r="O1111" s="526"/>
      <c r="P1111" s="529">
        <v>8315.26</v>
      </c>
    </row>
    <row r="1112" spans="1:16" x14ac:dyDescent="0.25">
      <c r="A1112" s="530"/>
      <c r="B1112" s="524" t="s">
        <v>1956</v>
      </c>
      <c r="C1112" s="1247" t="s">
        <v>1957</v>
      </c>
      <c r="D1112" s="1247"/>
      <c r="E1112" s="1247"/>
      <c r="F1112" s="1247"/>
      <c r="G1112" s="1247"/>
      <c r="H1112" s="525" t="s">
        <v>1148</v>
      </c>
      <c r="I1112" s="531">
        <v>35.6</v>
      </c>
      <c r="J1112" s="526"/>
      <c r="K1112" s="537">
        <v>30.850960000000001</v>
      </c>
      <c r="L1112" s="532"/>
      <c r="M1112" s="533"/>
      <c r="N1112" s="534">
        <v>269.52999999999997</v>
      </c>
      <c r="O1112" s="526"/>
      <c r="P1112" s="529">
        <v>8315.26</v>
      </c>
    </row>
    <row r="1113" spans="1:16" x14ac:dyDescent="0.25">
      <c r="A1113" s="523"/>
      <c r="B1113" s="524" t="s">
        <v>28</v>
      </c>
      <c r="C1113" s="1247" t="s">
        <v>132</v>
      </c>
      <c r="D1113" s="1247"/>
      <c r="E1113" s="1247"/>
      <c r="F1113" s="1247"/>
      <c r="G1113" s="1247"/>
      <c r="H1113" s="525"/>
      <c r="I1113" s="526"/>
      <c r="J1113" s="526"/>
      <c r="K1113" s="526"/>
      <c r="L1113" s="528"/>
      <c r="M1113" s="526"/>
      <c r="N1113" s="528"/>
      <c r="O1113" s="526"/>
      <c r="P1113" s="573">
        <v>130.34</v>
      </c>
    </row>
    <row r="1114" spans="1:16" x14ac:dyDescent="0.25">
      <c r="A1114" s="523"/>
      <c r="B1114" s="524"/>
      <c r="C1114" s="1247" t="s">
        <v>1147</v>
      </c>
      <c r="D1114" s="1247"/>
      <c r="E1114" s="1247"/>
      <c r="F1114" s="1247"/>
      <c r="G1114" s="1247"/>
      <c r="H1114" s="525" t="s">
        <v>1148</v>
      </c>
      <c r="I1114" s="526"/>
      <c r="J1114" s="526"/>
      <c r="K1114" s="574">
        <v>1.1005819999999999</v>
      </c>
      <c r="L1114" s="528"/>
      <c r="M1114" s="526"/>
      <c r="N1114" s="528"/>
      <c r="O1114" s="526"/>
      <c r="P1114" s="573">
        <v>318.02</v>
      </c>
    </row>
    <row r="1115" spans="1:16" x14ac:dyDescent="0.25">
      <c r="A1115" s="530"/>
      <c r="B1115" s="524" t="s">
        <v>2194</v>
      </c>
      <c r="C1115" s="1247" t="s">
        <v>2195</v>
      </c>
      <c r="D1115" s="1247"/>
      <c r="E1115" s="1247"/>
      <c r="F1115" s="1247"/>
      <c r="G1115" s="1247"/>
      <c r="H1115" s="525" t="s">
        <v>1151</v>
      </c>
      <c r="I1115" s="536">
        <v>1.27</v>
      </c>
      <c r="J1115" s="526"/>
      <c r="K1115" s="574">
        <v>1.1005819999999999</v>
      </c>
      <c r="L1115" s="538">
        <v>37.32</v>
      </c>
      <c r="M1115" s="539">
        <v>1.37</v>
      </c>
      <c r="N1115" s="534">
        <v>51.13</v>
      </c>
      <c r="O1115" s="526"/>
      <c r="P1115" s="529">
        <v>56.27</v>
      </c>
    </row>
    <row r="1116" spans="1:16" x14ac:dyDescent="0.25">
      <c r="A1116" s="540"/>
      <c r="B1116" s="524" t="s">
        <v>2137</v>
      </c>
      <c r="C1116" s="1247" t="s">
        <v>2138</v>
      </c>
      <c r="D1116" s="1247"/>
      <c r="E1116" s="1247"/>
      <c r="F1116" s="1247"/>
      <c r="G1116" s="1247"/>
      <c r="H1116" s="525" t="s">
        <v>1148</v>
      </c>
      <c r="I1116" s="536">
        <v>1.27</v>
      </c>
      <c r="J1116" s="526"/>
      <c r="K1116" s="574">
        <v>1.1005819999999999</v>
      </c>
      <c r="L1116" s="528"/>
      <c r="M1116" s="526"/>
      <c r="N1116" s="541">
        <v>288.95999999999998</v>
      </c>
      <c r="O1116" s="526"/>
      <c r="P1116" s="573">
        <v>318.02</v>
      </c>
    </row>
    <row r="1117" spans="1:16" x14ac:dyDescent="0.25">
      <c r="A1117" s="530"/>
      <c r="B1117" s="524" t="s">
        <v>1993</v>
      </c>
      <c r="C1117" s="1247" t="s">
        <v>1994</v>
      </c>
      <c r="D1117" s="1247"/>
      <c r="E1117" s="1247"/>
      <c r="F1117" s="1247"/>
      <c r="G1117" s="1247"/>
      <c r="H1117" s="525" t="s">
        <v>1151</v>
      </c>
      <c r="I1117" s="536">
        <v>7.82</v>
      </c>
      <c r="J1117" s="526"/>
      <c r="K1117" s="574">
        <v>6.7768119999999996</v>
      </c>
      <c r="L1117" s="538">
        <v>8.5399999999999991</v>
      </c>
      <c r="M1117" s="539">
        <v>1.28</v>
      </c>
      <c r="N1117" s="534">
        <v>10.93</v>
      </c>
      <c r="O1117" s="526"/>
      <c r="P1117" s="529">
        <v>74.069999999999993</v>
      </c>
    </row>
    <row r="1118" spans="1:16" x14ac:dyDescent="0.25">
      <c r="A1118" s="523"/>
      <c r="B1118" s="524" t="s">
        <v>36</v>
      </c>
      <c r="C1118" s="1247" t="s">
        <v>134</v>
      </c>
      <c r="D1118" s="1247"/>
      <c r="E1118" s="1247"/>
      <c r="F1118" s="1247"/>
      <c r="G1118" s="1247"/>
      <c r="H1118" s="525"/>
      <c r="I1118" s="526"/>
      <c r="J1118" s="526"/>
      <c r="K1118" s="526"/>
      <c r="L1118" s="528"/>
      <c r="M1118" s="526"/>
      <c r="N1118" s="528"/>
      <c r="O1118" s="526"/>
      <c r="P1118" s="573">
        <v>30.33</v>
      </c>
    </row>
    <row r="1119" spans="1:16" x14ac:dyDescent="0.25">
      <c r="A1119" s="530"/>
      <c r="B1119" s="524" t="s">
        <v>1210</v>
      </c>
      <c r="C1119" s="1247" t="s">
        <v>1211</v>
      </c>
      <c r="D1119" s="1247"/>
      <c r="E1119" s="1247"/>
      <c r="F1119" s="1247"/>
      <c r="G1119" s="1247"/>
      <c r="H1119" s="525" t="s">
        <v>1212</v>
      </c>
      <c r="I1119" s="531">
        <v>3.5</v>
      </c>
      <c r="J1119" s="526"/>
      <c r="K1119" s="535">
        <v>3.0331000000000001</v>
      </c>
      <c r="L1119" s="538">
        <v>35.71</v>
      </c>
      <c r="M1119" s="539">
        <v>0.28000000000000003</v>
      </c>
      <c r="N1119" s="534">
        <v>10</v>
      </c>
      <c r="O1119" s="526"/>
      <c r="P1119" s="529">
        <v>30.33</v>
      </c>
    </row>
    <row r="1120" spans="1:16" x14ac:dyDescent="0.25">
      <c r="A1120" s="544" t="s">
        <v>1239</v>
      </c>
      <c r="B1120" s="545" t="s">
        <v>2495</v>
      </c>
      <c r="C1120" s="1250" t="s">
        <v>2496</v>
      </c>
      <c r="D1120" s="1250"/>
      <c r="E1120" s="1250"/>
      <c r="F1120" s="1250"/>
      <c r="G1120" s="1250"/>
      <c r="H1120" s="546" t="s">
        <v>1212</v>
      </c>
      <c r="I1120" s="589">
        <v>2.04</v>
      </c>
      <c r="J1120" s="548"/>
      <c r="K1120" s="592">
        <v>1.7678640000000001</v>
      </c>
      <c r="L1120" s="550"/>
      <c r="M1120" s="548"/>
      <c r="N1120" s="550"/>
      <c r="O1120" s="548"/>
      <c r="P1120" s="551"/>
    </row>
    <row r="1121" spans="1:16" x14ac:dyDescent="0.25">
      <c r="A1121" s="552"/>
      <c r="B1121" s="553"/>
      <c r="C1121" s="1248" t="s">
        <v>1154</v>
      </c>
      <c r="D1121" s="1248"/>
      <c r="E1121" s="1248"/>
      <c r="F1121" s="1248"/>
      <c r="G1121" s="1248"/>
      <c r="H1121" s="516"/>
      <c r="I1121" s="517"/>
      <c r="J1121" s="517"/>
      <c r="K1121" s="517"/>
      <c r="L1121" s="520"/>
      <c r="M1121" s="517"/>
      <c r="N1121" s="554"/>
      <c r="O1121" s="517"/>
      <c r="P1121" s="555">
        <v>8793.9500000000007</v>
      </c>
    </row>
    <row r="1122" spans="1:16" x14ac:dyDescent="0.25">
      <c r="A1122" s="540"/>
      <c r="B1122" s="524"/>
      <c r="C1122" s="1247" t="s">
        <v>1155</v>
      </c>
      <c r="D1122" s="1247"/>
      <c r="E1122" s="1247"/>
      <c r="F1122" s="1247"/>
      <c r="G1122" s="1247"/>
      <c r="H1122" s="525"/>
      <c r="I1122" s="526"/>
      <c r="J1122" s="526"/>
      <c r="K1122" s="526"/>
      <c r="L1122" s="528"/>
      <c r="M1122" s="526"/>
      <c r="N1122" s="528"/>
      <c r="O1122" s="526"/>
      <c r="P1122" s="529">
        <v>8633.2800000000007</v>
      </c>
    </row>
    <row r="1123" spans="1:16" x14ac:dyDescent="0.25">
      <c r="A1123" s="540"/>
      <c r="B1123" s="524" t="s">
        <v>2485</v>
      </c>
      <c r="C1123" s="1247" t="s">
        <v>2486</v>
      </c>
      <c r="D1123" s="1247"/>
      <c r="E1123" s="1247"/>
      <c r="F1123" s="1247"/>
      <c r="G1123" s="1247"/>
      <c r="H1123" s="525" t="s">
        <v>1158</v>
      </c>
      <c r="I1123" s="543">
        <v>112</v>
      </c>
      <c r="J1123" s="526"/>
      <c r="K1123" s="543">
        <v>112</v>
      </c>
      <c r="L1123" s="528"/>
      <c r="M1123" s="526"/>
      <c r="N1123" s="528"/>
      <c r="O1123" s="526"/>
      <c r="P1123" s="529">
        <v>9669.27</v>
      </c>
    </row>
    <row r="1124" spans="1:16" x14ac:dyDescent="0.25">
      <c r="A1124" s="540"/>
      <c r="B1124" s="524" t="s">
        <v>2487</v>
      </c>
      <c r="C1124" s="1247" t="s">
        <v>2488</v>
      </c>
      <c r="D1124" s="1247"/>
      <c r="E1124" s="1247"/>
      <c r="F1124" s="1247"/>
      <c r="G1124" s="1247"/>
      <c r="H1124" s="525" t="s">
        <v>1158</v>
      </c>
      <c r="I1124" s="543">
        <v>65</v>
      </c>
      <c r="J1124" s="526"/>
      <c r="K1124" s="543">
        <v>65</v>
      </c>
      <c r="L1124" s="528"/>
      <c r="M1124" s="526"/>
      <c r="N1124" s="528"/>
      <c r="O1124" s="526"/>
      <c r="P1124" s="529">
        <v>5611.63</v>
      </c>
    </row>
    <row r="1125" spans="1:16" x14ac:dyDescent="0.25">
      <c r="A1125" s="556"/>
      <c r="B1125" s="557"/>
      <c r="C1125" s="1248" t="s">
        <v>1161</v>
      </c>
      <c r="D1125" s="1248"/>
      <c r="E1125" s="1248"/>
      <c r="F1125" s="1248"/>
      <c r="G1125" s="1248"/>
      <c r="H1125" s="516"/>
      <c r="I1125" s="517"/>
      <c r="J1125" s="517"/>
      <c r="K1125" s="517"/>
      <c r="L1125" s="520"/>
      <c r="M1125" s="517"/>
      <c r="N1125" s="554">
        <v>27780.81</v>
      </c>
      <c r="O1125" s="517"/>
      <c r="P1125" s="555">
        <v>24074.85</v>
      </c>
    </row>
    <row r="1126" spans="1:16" x14ac:dyDescent="0.25">
      <c r="A1126" s="558"/>
      <c r="B1126" s="559"/>
      <c r="C1126" s="559"/>
      <c r="D1126" s="559"/>
      <c r="E1126" s="559"/>
      <c r="F1126" s="559"/>
      <c r="G1126" s="559"/>
      <c r="H1126" s="560"/>
      <c r="I1126" s="561"/>
      <c r="J1126" s="561"/>
      <c r="K1126" s="561"/>
      <c r="L1126" s="562"/>
      <c r="M1126" s="561"/>
      <c r="N1126" s="562"/>
      <c r="O1126" s="561"/>
      <c r="P1126" s="563"/>
    </row>
    <row r="1127" spans="1:16" x14ac:dyDescent="0.25">
      <c r="A1127" s="514" t="s">
        <v>1634</v>
      </c>
      <c r="B1127" s="515" t="s">
        <v>2497</v>
      </c>
      <c r="C1127" s="1249" t="s">
        <v>2498</v>
      </c>
      <c r="D1127" s="1249"/>
      <c r="E1127" s="1249"/>
      <c r="F1127" s="1249"/>
      <c r="G1127" s="1249"/>
      <c r="H1127" s="516" t="s">
        <v>1212</v>
      </c>
      <c r="I1127" s="517">
        <v>1.7678640000000001</v>
      </c>
      <c r="J1127" s="518">
        <v>1</v>
      </c>
      <c r="K1127" s="614">
        <v>1.7678640000000001</v>
      </c>
      <c r="L1127" s="554">
        <v>3787.12</v>
      </c>
      <c r="M1127" s="570">
        <v>1.45</v>
      </c>
      <c r="N1127" s="564">
        <v>5491.32</v>
      </c>
      <c r="O1127" s="517"/>
      <c r="P1127" s="555">
        <v>9707.91</v>
      </c>
    </row>
    <row r="1128" spans="1:16" x14ac:dyDescent="0.25">
      <c r="A1128" s="556"/>
      <c r="B1128" s="557"/>
      <c r="C1128" s="1248" t="s">
        <v>1161</v>
      </c>
      <c r="D1128" s="1248"/>
      <c r="E1128" s="1248"/>
      <c r="F1128" s="1248"/>
      <c r="G1128" s="1248"/>
      <c r="H1128" s="516"/>
      <c r="I1128" s="517"/>
      <c r="J1128" s="517"/>
      <c r="K1128" s="517"/>
      <c r="L1128" s="520"/>
      <c r="M1128" s="517"/>
      <c r="N1128" s="520"/>
      <c r="O1128" s="517"/>
      <c r="P1128" s="555">
        <v>9707.91</v>
      </c>
    </row>
    <row r="1129" spans="1:16" x14ac:dyDescent="0.25">
      <c r="A1129" s="558"/>
      <c r="B1129" s="559"/>
      <c r="C1129" s="559"/>
      <c r="D1129" s="559"/>
      <c r="E1129" s="559"/>
      <c r="F1129" s="559"/>
      <c r="G1129" s="559"/>
      <c r="H1129" s="560"/>
      <c r="I1129" s="561"/>
      <c r="J1129" s="561"/>
      <c r="K1129" s="561"/>
      <c r="L1129" s="562"/>
      <c r="M1129" s="561"/>
      <c r="N1129" s="562"/>
      <c r="O1129" s="561"/>
      <c r="P1129" s="563"/>
    </row>
    <row r="1130" spans="1:16" x14ac:dyDescent="0.25">
      <c r="A1130" s="514" t="s">
        <v>1637</v>
      </c>
      <c r="B1130" s="515" t="s">
        <v>2499</v>
      </c>
      <c r="C1130" s="1249" t="s">
        <v>2500</v>
      </c>
      <c r="D1130" s="1249"/>
      <c r="E1130" s="1249"/>
      <c r="F1130" s="1249"/>
      <c r="G1130" s="1249"/>
      <c r="H1130" s="516" t="s">
        <v>1232</v>
      </c>
      <c r="I1130" s="517">
        <v>0.86660000000000004</v>
      </c>
      <c r="J1130" s="518">
        <v>9</v>
      </c>
      <c r="K1130" s="568">
        <v>7.7994000000000003</v>
      </c>
      <c r="L1130" s="520"/>
      <c r="M1130" s="517"/>
      <c r="N1130" s="521"/>
      <c r="O1130" s="517"/>
      <c r="P1130" s="522"/>
    </row>
    <row r="1131" spans="1:16" x14ac:dyDescent="0.25">
      <c r="A1131" s="523"/>
      <c r="B1131" s="524" t="s">
        <v>23</v>
      </c>
      <c r="C1131" s="1247" t="s">
        <v>1203</v>
      </c>
      <c r="D1131" s="1247"/>
      <c r="E1131" s="1247"/>
      <c r="F1131" s="1247"/>
      <c r="G1131" s="1247"/>
      <c r="H1131" s="525" t="s">
        <v>1148</v>
      </c>
      <c r="I1131" s="526"/>
      <c r="J1131" s="526"/>
      <c r="K1131" s="574">
        <v>3.4317359999999999</v>
      </c>
      <c r="L1131" s="528"/>
      <c r="M1131" s="526"/>
      <c r="N1131" s="528"/>
      <c r="O1131" s="526"/>
      <c r="P1131" s="573">
        <v>924.96</v>
      </c>
    </row>
    <row r="1132" spans="1:16" x14ac:dyDescent="0.25">
      <c r="A1132" s="530"/>
      <c r="B1132" s="524" t="s">
        <v>1956</v>
      </c>
      <c r="C1132" s="1247" t="s">
        <v>1957</v>
      </c>
      <c r="D1132" s="1247"/>
      <c r="E1132" s="1247"/>
      <c r="F1132" s="1247"/>
      <c r="G1132" s="1247"/>
      <c r="H1132" s="525" t="s">
        <v>1148</v>
      </c>
      <c r="I1132" s="536">
        <v>0.44</v>
      </c>
      <c r="J1132" s="526"/>
      <c r="K1132" s="574">
        <v>3.4317359999999999</v>
      </c>
      <c r="L1132" s="532"/>
      <c r="M1132" s="533"/>
      <c r="N1132" s="534">
        <v>269.52999999999997</v>
      </c>
      <c r="O1132" s="526"/>
      <c r="P1132" s="529">
        <v>924.96</v>
      </c>
    </row>
    <row r="1133" spans="1:16" x14ac:dyDescent="0.25">
      <c r="A1133" s="523"/>
      <c r="B1133" s="524" t="s">
        <v>28</v>
      </c>
      <c r="C1133" s="1247" t="s">
        <v>132</v>
      </c>
      <c r="D1133" s="1247"/>
      <c r="E1133" s="1247"/>
      <c r="F1133" s="1247"/>
      <c r="G1133" s="1247"/>
      <c r="H1133" s="525"/>
      <c r="I1133" s="526"/>
      <c r="J1133" s="526"/>
      <c r="K1133" s="526"/>
      <c r="L1133" s="528"/>
      <c r="M1133" s="526"/>
      <c r="N1133" s="528"/>
      <c r="O1133" s="526"/>
      <c r="P1133" s="573">
        <v>254.23</v>
      </c>
    </row>
    <row r="1134" spans="1:16" x14ac:dyDescent="0.25">
      <c r="A1134" s="523"/>
      <c r="B1134" s="524"/>
      <c r="C1134" s="1247" t="s">
        <v>1147</v>
      </c>
      <c r="D1134" s="1247"/>
      <c r="E1134" s="1247"/>
      <c r="F1134" s="1247"/>
      <c r="G1134" s="1247"/>
      <c r="H1134" s="525" t="s">
        <v>1148</v>
      </c>
      <c r="I1134" s="526"/>
      <c r="J1134" s="526"/>
      <c r="K1134" s="574">
        <v>1.6378740000000001</v>
      </c>
      <c r="L1134" s="528"/>
      <c r="M1134" s="526"/>
      <c r="N1134" s="528"/>
      <c r="O1134" s="526"/>
      <c r="P1134" s="573">
        <v>473.28</v>
      </c>
    </row>
    <row r="1135" spans="1:16" x14ac:dyDescent="0.25">
      <c r="A1135" s="530"/>
      <c r="B1135" s="524" t="s">
        <v>2194</v>
      </c>
      <c r="C1135" s="1247" t="s">
        <v>2195</v>
      </c>
      <c r="D1135" s="1247"/>
      <c r="E1135" s="1247"/>
      <c r="F1135" s="1247"/>
      <c r="G1135" s="1247"/>
      <c r="H1135" s="525" t="s">
        <v>1151</v>
      </c>
      <c r="I1135" s="536">
        <v>0.21</v>
      </c>
      <c r="J1135" s="526"/>
      <c r="K1135" s="574">
        <v>1.6378740000000001</v>
      </c>
      <c r="L1135" s="538">
        <v>37.32</v>
      </c>
      <c r="M1135" s="539">
        <v>1.37</v>
      </c>
      <c r="N1135" s="534">
        <v>51.13</v>
      </c>
      <c r="O1135" s="526"/>
      <c r="P1135" s="529">
        <v>83.74</v>
      </c>
    </row>
    <row r="1136" spans="1:16" x14ac:dyDescent="0.25">
      <c r="A1136" s="540"/>
      <c r="B1136" s="524" t="s">
        <v>2137</v>
      </c>
      <c r="C1136" s="1247" t="s">
        <v>2138</v>
      </c>
      <c r="D1136" s="1247"/>
      <c r="E1136" s="1247"/>
      <c r="F1136" s="1247"/>
      <c r="G1136" s="1247"/>
      <c r="H1136" s="525" t="s">
        <v>1148</v>
      </c>
      <c r="I1136" s="536">
        <v>0.21</v>
      </c>
      <c r="J1136" s="526"/>
      <c r="K1136" s="574">
        <v>1.6378740000000001</v>
      </c>
      <c r="L1136" s="528"/>
      <c r="M1136" s="526"/>
      <c r="N1136" s="541">
        <v>288.95999999999998</v>
      </c>
      <c r="O1136" s="526"/>
      <c r="P1136" s="573">
        <v>473.28</v>
      </c>
    </row>
    <row r="1137" spans="1:16" x14ac:dyDescent="0.25">
      <c r="A1137" s="530"/>
      <c r="B1137" s="524" t="s">
        <v>1993</v>
      </c>
      <c r="C1137" s="1247" t="s">
        <v>1994</v>
      </c>
      <c r="D1137" s="1247"/>
      <c r="E1137" s="1247"/>
      <c r="F1137" s="1247"/>
      <c r="G1137" s="1247"/>
      <c r="H1137" s="525" t="s">
        <v>1151</v>
      </c>
      <c r="I1137" s="543">
        <v>2</v>
      </c>
      <c r="J1137" s="526"/>
      <c r="K1137" s="535">
        <v>15.598800000000001</v>
      </c>
      <c r="L1137" s="538">
        <v>8.5399999999999991</v>
      </c>
      <c r="M1137" s="539">
        <v>1.28</v>
      </c>
      <c r="N1137" s="534">
        <v>10.93</v>
      </c>
      <c r="O1137" s="526"/>
      <c r="P1137" s="529">
        <v>170.49</v>
      </c>
    </row>
    <row r="1138" spans="1:16" x14ac:dyDescent="0.25">
      <c r="A1138" s="544" t="s">
        <v>1239</v>
      </c>
      <c r="B1138" s="545" t="s">
        <v>2495</v>
      </c>
      <c r="C1138" s="1250" t="s">
        <v>2496</v>
      </c>
      <c r="D1138" s="1250"/>
      <c r="E1138" s="1250"/>
      <c r="F1138" s="1250"/>
      <c r="G1138" s="1250"/>
      <c r="H1138" s="546" t="s">
        <v>1212</v>
      </c>
      <c r="I1138" s="589">
        <v>0.51</v>
      </c>
      <c r="J1138" s="548"/>
      <c r="K1138" s="592">
        <v>3.9776940000000001</v>
      </c>
      <c r="L1138" s="550"/>
      <c r="M1138" s="548"/>
      <c r="N1138" s="550"/>
      <c r="O1138" s="548"/>
      <c r="P1138" s="551"/>
    </row>
    <row r="1139" spans="1:16" x14ac:dyDescent="0.25">
      <c r="A1139" s="552"/>
      <c r="B1139" s="553"/>
      <c r="C1139" s="1248" t="s">
        <v>1154</v>
      </c>
      <c r="D1139" s="1248"/>
      <c r="E1139" s="1248"/>
      <c r="F1139" s="1248"/>
      <c r="G1139" s="1248"/>
      <c r="H1139" s="516"/>
      <c r="I1139" s="517"/>
      <c r="J1139" s="517"/>
      <c r="K1139" s="517"/>
      <c r="L1139" s="520"/>
      <c r="M1139" s="517"/>
      <c r="N1139" s="554"/>
      <c r="O1139" s="517"/>
      <c r="P1139" s="555">
        <v>1652.47</v>
      </c>
    </row>
    <row r="1140" spans="1:16" x14ac:dyDescent="0.25">
      <c r="A1140" s="540"/>
      <c r="B1140" s="524"/>
      <c r="C1140" s="1247" t="s">
        <v>1155</v>
      </c>
      <c r="D1140" s="1247"/>
      <c r="E1140" s="1247"/>
      <c r="F1140" s="1247"/>
      <c r="G1140" s="1247"/>
      <c r="H1140" s="525"/>
      <c r="I1140" s="526"/>
      <c r="J1140" s="526"/>
      <c r="K1140" s="526"/>
      <c r="L1140" s="528"/>
      <c r="M1140" s="526"/>
      <c r="N1140" s="528"/>
      <c r="O1140" s="526"/>
      <c r="P1140" s="529">
        <v>1398.24</v>
      </c>
    </row>
    <row r="1141" spans="1:16" x14ac:dyDescent="0.25">
      <c r="A1141" s="540"/>
      <c r="B1141" s="524" t="s">
        <v>2485</v>
      </c>
      <c r="C1141" s="1247" t="s">
        <v>2486</v>
      </c>
      <c r="D1141" s="1247"/>
      <c r="E1141" s="1247"/>
      <c r="F1141" s="1247"/>
      <c r="G1141" s="1247"/>
      <c r="H1141" s="525" t="s">
        <v>1158</v>
      </c>
      <c r="I1141" s="543">
        <v>112</v>
      </c>
      <c r="J1141" s="526"/>
      <c r="K1141" s="543">
        <v>112</v>
      </c>
      <c r="L1141" s="528"/>
      <c r="M1141" s="526"/>
      <c r="N1141" s="528"/>
      <c r="O1141" s="526"/>
      <c r="P1141" s="529">
        <v>1566.03</v>
      </c>
    </row>
    <row r="1142" spans="1:16" x14ac:dyDescent="0.25">
      <c r="A1142" s="540"/>
      <c r="B1142" s="524" t="s">
        <v>2487</v>
      </c>
      <c r="C1142" s="1247" t="s">
        <v>2488</v>
      </c>
      <c r="D1142" s="1247"/>
      <c r="E1142" s="1247"/>
      <c r="F1142" s="1247"/>
      <c r="G1142" s="1247"/>
      <c r="H1142" s="525" t="s">
        <v>1158</v>
      </c>
      <c r="I1142" s="543">
        <v>65</v>
      </c>
      <c r="J1142" s="526"/>
      <c r="K1142" s="543">
        <v>65</v>
      </c>
      <c r="L1142" s="528"/>
      <c r="M1142" s="526"/>
      <c r="N1142" s="528"/>
      <c r="O1142" s="526"/>
      <c r="P1142" s="573">
        <v>908.86</v>
      </c>
    </row>
    <row r="1143" spans="1:16" x14ac:dyDescent="0.25">
      <c r="A1143" s="556"/>
      <c r="B1143" s="557"/>
      <c r="C1143" s="1248" t="s">
        <v>1161</v>
      </c>
      <c r="D1143" s="1248"/>
      <c r="E1143" s="1248"/>
      <c r="F1143" s="1248"/>
      <c r="G1143" s="1248"/>
      <c r="H1143" s="516"/>
      <c r="I1143" s="517"/>
      <c r="J1143" s="517"/>
      <c r="K1143" s="517"/>
      <c r="L1143" s="520"/>
      <c r="M1143" s="517"/>
      <c r="N1143" s="593">
        <v>529.19000000000005</v>
      </c>
      <c r="O1143" s="517"/>
      <c r="P1143" s="555">
        <v>4127.3599999999997</v>
      </c>
    </row>
    <row r="1144" spans="1:16" x14ac:dyDescent="0.25">
      <c r="A1144" s="558"/>
      <c r="B1144" s="559"/>
      <c r="C1144" s="559"/>
      <c r="D1144" s="559"/>
      <c r="E1144" s="559"/>
      <c r="F1144" s="559"/>
      <c r="G1144" s="559"/>
      <c r="H1144" s="560"/>
      <c r="I1144" s="561"/>
      <c r="J1144" s="561"/>
      <c r="K1144" s="561"/>
      <c r="L1144" s="562"/>
      <c r="M1144" s="561"/>
      <c r="N1144" s="562"/>
      <c r="O1144" s="561"/>
      <c r="P1144" s="563"/>
    </row>
    <row r="1145" spans="1:16" x14ac:dyDescent="0.25">
      <c r="A1145" s="514" t="s">
        <v>1640</v>
      </c>
      <c r="B1145" s="515" t="s">
        <v>2497</v>
      </c>
      <c r="C1145" s="1249" t="s">
        <v>2498</v>
      </c>
      <c r="D1145" s="1249"/>
      <c r="E1145" s="1249"/>
      <c r="F1145" s="1249"/>
      <c r="G1145" s="1249"/>
      <c r="H1145" s="516" t="s">
        <v>1212</v>
      </c>
      <c r="I1145" s="517">
        <v>3.3589419999999999</v>
      </c>
      <c r="J1145" s="518">
        <v>1</v>
      </c>
      <c r="K1145" s="614">
        <v>3.3589419999999999</v>
      </c>
      <c r="L1145" s="554">
        <v>3787.12</v>
      </c>
      <c r="M1145" s="570">
        <v>1.45</v>
      </c>
      <c r="N1145" s="564">
        <v>5491.32</v>
      </c>
      <c r="O1145" s="517"/>
      <c r="P1145" s="555">
        <v>18445.03</v>
      </c>
    </row>
    <row r="1146" spans="1:16" x14ac:dyDescent="0.25">
      <c r="A1146" s="556"/>
      <c r="B1146" s="557"/>
      <c r="C1146" s="1248" t="s">
        <v>1161</v>
      </c>
      <c r="D1146" s="1248"/>
      <c r="E1146" s="1248"/>
      <c r="F1146" s="1248"/>
      <c r="G1146" s="1248"/>
      <c r="H1146" s="516"/>
      <c r="I1146" s="517"/>
      <c r="J1146" s="517"/>
      <c r="K1146" s="517"/>
      <c r="L1146" s="520"/>
      <c r="M1146" s="517"/>
      <c r="N1146" s="520"/>
      <c r="O1146" s="517"/>
      <c r="P1146" s="555">
        <v>18445.03</v>
      </c>
    </row>
    <row r="1147" spans="1:16" x14ac:dyDescent="0.25">
      <c r="A1147" s="558"/>
      <c r="B1147" s="559"/>
      <c r="C1147" s="559"/>
      <c r="D1147" s="559"/>
      <c r="E1147" s="559"/>
      <c r="F1147" s="559"/>
      <c r="G1147" s="559"/>
      <c r="H1147" s="560"/>
      <c r="I1147" s="561"/>
      <c r="J1147" s="561"/>
      <c r="K1147" s="561"/>
      <c r="L1147" s="562"/>
      <c r="M1147" s="561"/>
      <c r="N1147" s="562"/>
      <c r="O1147" s="561"/>
      <c r="P1147" s="563"/>
    </row>
    <row r="1148" spans="1:16" x14ac:dyDescent="0.25">
      <c r="A1148" s="514" t="s">
        <v>1643</v>
      </c>
      <c r="B1148" s="515" t="s">
        <v>2501</v>
      </c>
      <c r="C1148" s="1249" t="s">
        <v>2502</v>
      </c>
      <c r="D1148" s="1249"/>
      <c r="E1148" s="1249"/>
      <c r="F1148" s="1249"/>
      <c r="G1148" s="1249"/>
      <c r="H1148" s="516" t="s">
        <v>1232</v>
      </c>
      <c r="I1148" s="517">
        <v>0.86660000000000004</v>
      </c>
      <c r="J1148" s="518">
        <v>1</v>
      </c>
      <c r="K1148" s="568">
        <v>0.86660000000000004</v>
      </c>
      <c r="L1148" s="520"/>
      <c r="M1148" s="517"/>
      <c r="N1148" s="521"/>
      <c r="O1148" s="517"/>
      <c r="P1148" s="522"/>
    </row>
    <row r="1149" spans="1:16" x14ac:dyDescent="0.25">
      <c r="A1149" s="523"/>
      <c r="B1149" s="524" t="s">
        <v>23</v>
      </c>
      <c r="C1149" s="1247" t="s">
        <v>1203</v>
      </c>
      <c r="D1149" s="1247"/>
      <c r="E1149" s="1247"/>
      <c r="F1149" s="1247"/>
      <c r="G1149" s="1247"/>
      <c r="H1149" s="525" t="s">
        <v>1148</v>
      </c>
      <c r="I1149" s="526"/>
      <c r="J1149" s="526"/>
      <c r="K1149" s="574">
        <v>5.2169319999999999</v>
      </c>
      <c r="L1149" s="528"/>
      <c r="M1149" s="526"/>
      <c r="N1149" s="528"/>
      <c r="O1149" s="526"/>
      <c r="P1149" s="529">
        <v>1557.78</v>
      </c>
    </row>
    <row r="1150" spans="1:16" x14ac:dyDescent="0.25">
      <c r="A1150" s="530"/>
      <c r="B1150" s="524" t="s">
        <v>2231</v>
      </c>
      <c r="C1150" s="1247" t="s">
        <v>2232</v>
      </c>
      <c r="D1150" s="1247"/>
      <c r="E1150" s="1247"/>
      <c r="F1150" s="1247"/>
      <c r="G1150" s="1247"/>
      <c r="H1150" s="525" t="s">
        <v>1148</v>
      </c>
      <c r="I1150" s="536">
        <v>0.01</v>
      </c>
      <c r="J1150" s="526"/>
      <c r="K1150" s="574">
        <v>8.6660000000000001E-3</v>
      </c>
      <c r="L1150" s="532"/>
      <c r="M1150" s="533"/>
      <c r="N1150" s="534">
        <v>242.82</v>
      </c>
      <c r="O1150" s="526"/>
      <c r="P1150" s="529">
        <v>2.1</v>
      </c>
    </row>
    <row r="1151" spans="1:16" x14ac:dyDescent="0.25">
      <c r="A1151" s="530"/>
      <c r="B1151" s="524" t="s">
        <v>2233</v>
      </c>
      <c r="C1151" s="1247" t="s">
        <v>2234</v>
      </c>
      <c r="D1151" s="1247"/>
      <c r="E1151" s="1247"/>
      <c r="F1151" s="1247"/>
      <c r="G1151" s="1247"/>
      <c r="H1151" s="525" t="s">
        <v>1148</v>
      </c>
      <c r="I1151" s="536">
        <v>0.23</v>
      </c>
      <c r="J1151" s="526"/>
      <c r="K1151" s="574">
        <v>0.199318</v>
      </c>
      <c r="L1151" s="532"/>
      <c r="M1151" s="533"/>
      <c r="N1151" s="534">
        <v>264.67</v>
      </c>
      <c r="O1151" s="526"/>
      <c r="P1151" s="529">
        <v>52.75</v>
      </c>
    </row>
    <row r="1152" spans="1:16" x14ac:dyDescent="0.25">
      <c r="A1152" s="530"/>
      <c r="B1152" s="524" t="s">
        <v>2235</v>
      </c>
      <c r="C1152" s="1247" t="s">
        <v>2236</v>
      </c>
      <c r="D1152" s="1247"/>
      <c r="E1152" s="1247"/>
      <c r="F1152" s="1247"/>
      <c r="G1152" s="1247"/>
      <c r="H1152" s="525" t="s">
        <v>1148</v>
      </c>
      <c r="I1152" s="536">
        <v>4.0199999999999996</v>
      </c>
      <c r="J1152" s="526"/>
      <c r="K1152" s="574">
        <v>3.4837319999999998</v>
      </c>
      <c r="L1152" s="532"/>
      <c r="M1152" s="533"/>
      <c r="N1152" s="534">
        <v>288.95999999999998</v>
      </c>
      <c r="O1152" s="526"/>
      <c r="P1152" s="529">
        <v>1006.66</v>
      </c>
    </row>
    <row r="1153" spans="1:16" x14ac:dyDescent="0.25">
      <c r="A1153" s="530"/>
      <c r="B1153" s="524" t="s">
        <v>2237</v>
      </c>
      <c r="C1153" s="1247" t="s">
        <v>2238</v>
      </c>
      <c r="D1153" s="1247"/>
      <c r="E1153" s="1247"/>
      <c r="F1153" s="1247"/>
      <c r="G1153" s="1247"/>
      <c r="H1153" s="525" t="s">
        <v>1148</v>
      </c>
      <c r="I1153" s="536">
        <v>1.76</v>
      </c>
      <c r="J1153" s="526"/>
      <c r="K1153" s="574">
        <v>1.5252159999999999</v>
      </c>
      <c r="L1153" s="532"/>
      <c r="M1153" s="533"/>
      <c r="N1153" s="534">
        <v>325.38</v>
      </c>
      <c r="O1153" s="526"/>
      <c r="P1153" s="529">
        <v>496.27</v>
      </c>
    </row>
    <row r="1154" spans="1:16" x14ac:dyDescent="0.25">
      <c r="A1154" s="523"/>
      <c r="B1154" s="524" t="s">
        <v>28</v>
      </c>
      <c r="C1154" s="1247" t="s">
        <v>132</v>
      </c>
      <c r="D1154" s="1247"/>
      <c r="E1154" s="1247"/>
      <c r="F1154" s="1247"/>
      <c r="G1154" s="1247"/>
      <c r="H1154" s="525"/>
      <c r="I1154" s="526"/>
      <c r="J1154" s="526"/>
      <c r="K1154" s="526"/>
      <c r="L1154" s="528"/>
      <c r="M1154" s="526"/>
      <c r="N1154" s="528"/>
      <c r="O1154" s="526"/>
      <c r="P1154" s="573">
        <v>89.05</v>
      </c>
    </row>
    <row r="1155" spans="1:16" x14ac:dyDescent="0.25">
      <c r="A1155" s="523"/>
      <c r="B1155" s="524"/>
      <c r="C1155" s="1247" t="s">
        <v>1147</v>
      </c>
      <c r="D1155" s="1247"/>
      <c r="E1155" s="1247"/>
      <c r="F1155" s="1247"/>
      <c r="G1155" s="1247"/>
      <c r="H1155" s="525" t="s">
        <v>1148</v>
      </c>
      <c r="I1155" s="526"/>
      <c r="J1155" s="526"/>
      <c r="K1155" s="574">
        <v>0.103992</v>
      </c>
      <c r="L1155" s="528"/>
      <c r="M1155" s="526"/>
      <c r="N1155" s="528"/>
      <c r="O1155" s="526"/>
      <c r="P1155" s="573">
        <v>37.729999999999997</v>
      </c>
    </row>
    <row r="1156" spans="1:16" x14ac:dyDescent="0.25">
      <c r="A1156" s="530"/>
      <c r="B1156" s="524" t="s">
        <v>1443</v>
      </c>
      <c r="C1156" s="1247" t="s">
        <v>1444</v>
      </c>
      <c r="D1156" s="1247"/>
      <c r="E1156" s="1247"/>
      <c r="F1156" s="1247"/>
      <c r="G1156" s="1247"/>
      <c r="H1156" s="525" t="s">
        <v>1151</v>
      </c>
      <c r="I1156" s="536">
        <v>0.05</v>
      </c>
      <c r="J1156" s="526"/>
      <c r="K1156" s="537">
        <v>4.333E-2</v>
      </c>
      <c r="L1156" s="532"/>
      <c r="M1156" s="533"/>
      <c r="N1156" s="534">
        <v>1550.39</v>
      </c>
      <c r="O1156" s="526"/>
      <c r="P1156" s="529">
        <v>67.180000000000007</v>
      </c>
    </row>
    <row r="1157" spans="1:16" x14ac:dyDescent="0.25">
      <c r="A1157" s="540"/>
      <c r="B1157" s="524" t="s">
        <v>1152</v>
      </c>
      <c r="C1157" s="1247" t="s">
        <v>1153</v>
      </c>
      <c r="D1157" s="1247"/>
      <c r="E1157" s="1247"/>
      <c r="F1157" s="1247"/>
      <c r="G1157" s="1247"/>
      <c r="H1157" s="525" t="s">
        <v>1148</v>
      </c>
      <c r="I1157" s="536">
        <v>0.05</v>
      </c>
      <c r="J1157" s="526"/>
      <c r="K1157" s="537">
        <v>4.333E-2</v>
      </c>
      <c r="L1157" s="528"/>
      <c r="M1157" s="526"/>
      <c r="N1157" s="541">
        <v>437.08</v>
      </c>
      <c r="O1157" s="526"/>
      <c r="P1157" s="573">
        <v>18.940000000000001</v>
      </c>
    </row>
    <row r="1158" spans="1:16" x14ac:dyDescent="0.25">
      <c r="A1158" s="530"/>
      <c r="B1158" s="524" t="s">
        <v>2194</v>
      </c>
      <c r="C1158" s="1247" t="s">
        <v>2195</v>
      </c>
      <c r="D1158" s="1247"/>
      <c r="E1158" s="1247"/>
      <c r="F1158" s="1247"/>
      <c r="G1158" s="1247"/>
      <c r="H1158" s="525" t="s">
        <v>1151</v>
      </c>
      <c r="I1158" s="536">
        <v>0.03</v>
      </c>
      <c r="J1158" s="526"/>
      <c r="K1158" s="574">
        <v>2.5998E-2</v>
      </c>
      <c r="L1158" s="538">
        <v>37.32</v>
      </c>
      <c r="M1158" s="539">
        <v>1.37</v>
      </c>
      <c r="N1158" s="534">
        <v>51.13</v>
      </c>
      <c r="O1158" s="526"/>
      <c r="P1158" s="529">
        <v>1.33</v>
      </c>
    </row>
    <row r="1159" spans="1:16" x14ac:dyDescent="0.25">
      <c r="A1159" s="540"/>
      <c r="B1159" s="524" t="s">
        <v>2137</v>
      </c>
      <c r="C1159" s="1247" t="s">
        <v>2138</v>
      </c>
      <c r="D1159" s="1247"/>
      <c r="E1159" s="1247"/>
      <c r="F1159" s="1247"/>
      <c r="G1159" s="1247"/>
      <c r="H1159" s="525" t="s">
        <v>1148</v>
      </c>
      <c r="I1159" s="536">
        <v>0.03</v>
      </c>
      <c r="J1159" s="526"/>
      <c r="K1159" s="574">
        <v>2.5998E-2</v>
      </c>
      <c r="L1159" s="528"/>
      <c r="M1159" s="526"/>
      <c r="N1159" s="541">
        <v>288.95999999999998</v>
      </c>
      <c r="O1159" s="526"/>
      <c r="P1159" s="573">
        <v>7.51</v>
      </c>
    </row>
    <row r="1160" spans="1:16" x14ac:dyDescent="0.25">
      <c r="A1160" s="530"/>
      <c r="B1160" s="524" t="s">
        <v>1445</v>
      </c>
      <c r="C1160" s="1247" t="s">
        <v>1446</v>
      </c>
      <c r="D1160" s="1247"/>
      <c r="E1160" s="1247"/>
      <c r="F1160" s="1247"/>
      <c r="G1160" s="1247"/>
      <c r="H1160" s="525" t="s">
        <v>1151</v>
      </c>
      <c r="I1160" s="536">
        <v>0.04</v>
      </c>
      <c r="J1160" s="526"/>
      <c r="K1160" s="574">
        <v>3.4664E-2</v>
      </c>
      <c r="L1160" s="538">
        <v>477.92</v>
      </c>
      <c r="M1160" s="539">
        <v>1.24</v>
      </c>
      <c r="N1160" s="534">
        <v>592.62</v>
      </c>
      <c r="O1160" s="526"/>
      <c r="P1160" s="529">
        <v>20.54</v>
      </c>
    </row>
    <row r="1161" spans="1:16" x14ac:dyDescent="0.25">
      <c r="A1161" s="540"/>
      <c r="B1161" s="524" t="s">
        <v>1208</v>
      </c>
      <c r="C1161" s="1247" t="s">
        <v>1209</v>
      </c>
      <c r="D1161" s="1247"/>
      <c r="E1161" s="1247"/>
      <c r="F1161" s="1247"/>
      <c r="G1161" s="1247"/>
      <c r="H1161" s="525" t="s">
        <v>1148</v>
      </c>
      <c r="I1161" s="536">
        <v>0.04</v>
      </c>
      <c r="J1161" s="526"/>
      <c r="K1161" s="574">
        <v>3.4664E-2</v>
      </c>
      <c r="L1161" s="528"/>
      <c r="M1161" s="526"/>
      <c r="N1161" s="541">
        <v>325.38</v>
      </c>
      <c r="O1161" s="526"/>
      <c r="P1161" s="573">
        <v>11.28</v>
      </c>
    </row>
    <row r="1162" spans="1:16" x14ac:dyDescent="0.25">
      <c r="A1162" s="544" t="s">
        <v>1239</v>
      </c>
      <c r="B1162" s="545" t="s">
        <v>2503</v>
      </c>
      <c r="C1162" s="1250" t="s">
        <v>2504</v>
      </c>
      <c r="D1162" s="1250"/>
      <c r="E1162" s="1250"/>
      <c r="F1162" s="1250"/>
      <c r="G1162" s="1250"/>
      <c r="H1162" s="546" t="s">
        <v>1554</v>
      </c>
      <c r="I1162" s="547">
        <v>101</v>
      </c>
      <c r="J1162" s="548"/>
      <c r="K1162" s="567">
        <v>87.526600000000002</v>
      </c>
      <c r="L1162" s="550"/>
      <c r="M1162" s="548"/>
      <c r="N1162" s="550"/>
      <c r="O1162" s="548"/>
      <c r="P1162" s="551"/>
    </row>
    <row r="1163" spans="1:16" x14ac:dyDescent="0.25">
      <c r="A1163" s="544" t="s">
        <v>1239</v>
      </c>
      <c r="B1163" s="545" t="s">
        <v>2505</v>
      </c>
      <c r="C1163" s="1250" t="s">
        <v>2506</v>
      </c>
      <c r="D1163" s="1250"/>
      <c r="E1163" s="1250"/>
      <c r="F1163" s="1250"/>
      <c r="G1163" s="1250"/>
      <c r="H1163" s="546" t="s">
        <v>1697</v>
      </c>
      <c r="I1163" s="567">
        <v>5.0894000000000004</v>
      </c>
      <c r="J1163" s="548"/>
      <c r="K1163" s="592">
        <v>4.4104739999999998</v>
      </c>
      <c r="L1163" s="550"/>
      <c r="M1163" s="548"/>
      <c r="N1163" s="550"/>
      <c r="O1163" s="548"/>
      <c r="P1163" s="551"/>
    </row>
    <row r="1164" spans="1:16" x14ac:dyDescent="0.25">
      <c r="A1164" s="552"/>
      <c r="B1164" s="553"/>
      <c r="C1164" s="1248" t="s">
        <v>1154</v>
      </c>
      <c r="D1164" s="1248"/>
      <c r="E1164" s="1248"/>
      <c r="F1164" s="1248"/>
      <c r="G1164" s="1248"/>
      <c r="H1164" s="516"/>
      <c r="I1164" s="517"/>
      <c r="J1164" s="517"/>
      <c r="K1164" s="517"/>
      <c r="L1164" s="520"/>
      <c r="M1164" s="517"/>
      <c r="N1164" s="554"/>
      <c r="O1164" s="517"/>
      <c r="P1164" s="555">
        <v>1684.56</v>
      </c>
    </row>
    <row r="1165" spans="1:16" x14ac:dyDescent="0.25">
      <c r="A1165" s="540"/>
      <c r="B1165" s="524"/>
      <c r="C1165" s="1247" t="s">
        <v>1155</v>
      </c>
      <c r="D1165" s="1247"/>
      <c r="E1165" s="1247"/>
      <c r="F1165" s="1247"/>
      <c r="G1165" s="1247"/>
      <c r="H1165" s="525"/>
      <c r="I1165" s="526"/>
      <c r="J1165" s="526"/>
      <c r="K1165" s="526"/>
      <c r="L1165" s="528"/>
      <c r="M1165" s="526"/>
      <c r="N1165" s="528"/>
      <c r="O1165" s="526"/>
      <c r="P1165" s="529">
        <v>1595.51</v>
      </c>
    </row>
    <row r="1166" spans="1:16" x14ac:dyDescent="0.25">
      <c r="A1166" s="540"/>
      <c r="B1166" s="524" t="s">
        <v>2485</v>
      </c>
      <c r="C1166" s="1247" t="s">
        <v>2486</v>
      </c>
      <c r="D1166" s="1247"/>
      <c r="E1166" s="1247"/>
      <c r="F1166" s="1247"/>
      <c r="G1166" s="1247"/>
      <c r="H1166" s="525" t="s">
        <v>1158</v>
      </c>
      <c r="I1166" s="543">
        <v>112</v>
      </c>
      <c r="J1166" s="526"/>
      <c r="K1166" s="543">
        <v>112</v>
      </c>
      <c r="L1166" s="528"/>
      <c r="M1166" s="526"/>
      <c r="N1166" s="528"/>
      <c r="O1166" s="526"/>
      <c r="P1166" s="529">
        <v>1786.97</v>
      </c>
    </row>
    <row r="1167" spans="1:16" x14ac:dyDescent="0.25">
      <c r="A1167" s="540"/>
      <c r="B1167" s="524" t="s">
        <v>2487</v>
      </c>
      <c r="C1167" s="1247" t="s">
        <v>2488</v>
      </c>
      <c r="D1167" s="1247"/>
      <c r="E1167" s="1247"/>
      <c r="F1167" s="1247"/>
      <c r="G1167" s="1247"/>
      <c r="H1167" s="525" t="s">
        <v>1158</v>
      </c>
      <c r="I1167" s="543">
        <v>65</v>
      </c>
      <c r="J1167" s="526"/>
      <c r="K1167" s="543">
        <v>65</v>
      </c>
      <c r="L1167" s="528"/>
      <c r="M1167" s="526"/>
      <c r="N1167" s="528"/>
      <c r="O1167" s="526"/>
      <c r="P1167" s="529">
        <v>1037.08</v>
      </c>
    </row>
    <row r="1168" spans="1:16" x14ac:dyDescent="0.25">
      <c r="A1168" s="556"/>
      <c r="B1168" s="557"/>
      <c r="C1168" s="1248" t="s">
        <v>1161</v>
      </c>
      <c r="D1168" s="1248"/>
      <c r="E1168" s="1248"/>
      <c r="F1168" s="1248"/>
      <c r="G1168" s="1248"/>
      <c r="H1168" s="516"/>
      <c r="I1168" s="517"/>
      <c r="J1168" s="517"/>
      <c r="K1168" s="517"/>
      <c r="L1168" s="520"/>
      <c r="M1168" s="517"/>
      <c r="N1168" s="554">
        <v>5202.6400000000003</v>
      </c>
      <c r="O1168" s="517"/>
      <c r="P1168" s="555">
        <v>4508.6099999999997</v>
      </c>
    </row>
    <row r="1169" spans="1:16" x14ac:dyDescent="0.25">
      <c r="A1169" s="558"/>
      <c r="B1169" s="559"/>
      <c r="C1169" s="559"/>
      <c r="D1169" s="559"/>
      <c r="E1169" s="559"/>
      <c r="F1169" s="559"/>
      <c r="G1169" s="559"/>
      <c r="H1169" s="560"/>
      <c r="I1169" s="561"/>
      <c r="J1169" s="561"/>
      <c r="K1169" s="561"/>
      <c r="L1169" s="562"/>
      <c r="M1169" s="561"/>
      <c r="N1169" s="562"/>
      <c r="O1169" s="561"/>
      <c r="P1169" s="563"/>
    </row>
    <row r="1170" spans="1:16" x14ac:dyDescent="0.25">
      <c r="A1170" s="514" t="s">
        <v>1649</v>
      </c>
      <c r="B1170" s="515" t="s">
        <v>2509</v>
      </c>
      <c r="C1170" s="1249" t="s">
        <v>2510</v>
      </c>
      <c r="D1170" s="1249"/>
      <c r="E1170" s="1249"/>
      <c r="F1170" s="1249"/>
      <c r="G1170" s="1249"/>
      <c r="H1170" s="516" t="s">
        <v>1554</v>
      </c>
      <c r="I1170" s="517">
        <v>87.526600000000002</v>
      </c>
      <c r="J1170" s="518">
        <v>1</v>
      </c>
      <c r="K1170" s="568">
        <v>87.526600000000002</v>
      </c>
      <c r="L1170" s="593">
        <v>152.91999999999999</v>
      </c>
      <c r="M1170" s="570">
        <v>1.23</v>
      </c>
      <c r="N1170" s="572">
        <v>188.09</v>
      </c>
      <c r="O1170" s="517"/>
      <c r="P1170" s="555">
        <v>16462.88</v>
      </c>
    </row>
    <row r="1171" spans="1:16" x14ac:dyDescent="0.25">
      <c r="A1171" s="556"/>
      <c r="B1171" s="557"/>
      <c r="C1171" s="1248" t="s">
        <v>1161</v>
      </c>
      <c r="D1171" s="1248"/>
      <c r="E1171" s="1248"/>
      <c r="F1171" s="1248"/>
      <c r="G1171" s="1248"/>
      <c r="H1171" s="516"/>
      <c r="I1171" s="517"/>
      <c r="J1171" s="517"/>
      <c r="K1171" s="517"/>
      <c r="L1171" s="520"/>
      <c r="M1171" s="517"/>
      <c r="N1171" s="520"/>
      <c r="O1171" s="517"/>
      <c r="P1171" s="555">
        <v>16462.88</v>
      </c>
    </row>
    <row r="1172" spans="1:16" x14ac:dyDescent="0.25">
      <c r="A1172" s="558"/>
      <c r="B1172" s="559"/>
      <c r="C1172" s="559"/>
      <c r="D1172" s="559"/>
      <c r="E1172" s="559"/>
      <c r="F1172" s="559"/>
      <c r="G1172" s="559"/>
      <c r="H1172" s="560"/>
      <c r="I1172" s="561"/>
      <c r="J1172" s="561"/>
      <c r="K1172" s="561"/>
      <c r="L1172" s="562"/>
      <c r="M1172" s="561"/>
      <c r="N1172" s="562"/>
      <c r="O1172" s="561"/>
      <c r="P1172" s="563"/>
    </row>
    <row r="1173" spans="1:16" x14ac:dyDescent="0.25">
      <c r="A1173" s="514" t="s">
        <v>1653</v>
      </c>
      <c r="B1173" s="515" t="s">
        <v>2511</v>
      </c>
      <c r="C1173" s="1249" t="s">
        <v>2512</v>
      </c>
      <c r="D1173" s="1249"/>
      <c r="E1173" s="1249"/>
      <c r="F1173" s="1249"/>
      <c r="G1173" s="1249"/>
      <c r="H1173" s="516" t="s">
        <v>1232</v>
      </c>
      <c r="I1173" s="517">
        <v>0.86660000000000004</v>
      </c>
      <c r="J1173" s="518">
        <v>1</v>
      </c>
      <c r="K1173" s="568">
        <v>0.86660000000000004</v>
      </c>
      <c r="L1173" s="520"/>
      <c r="M1173" s="517"/>
      <c r="N1173" s="521"/>
      <c r="O1173" s="517"/>
      <c r="P1173" s="522"/>
    </row>
    <row r="1174" spans="1:16" x14ac:dyDescent="0.25">
      <c r="A1174" s="523"/>
      <c r="B1174" s="524" t="s">
        <v>23</v>
      </c>
      <c r="C1174" s="1247" t="s">
        <v>1203</v>
      </c>
      <c r="D1174" s="1247"/>
      <c r="E1174" s="1247"/>
      <c r="F1174" s="1247"/>
      <c r="G1174" s="1247"/>
      <c r="H1174" s="525" t="s">
        <v>1148</v>
      </c>
      <c r="I1174" s="526"/>
      <c r="J1174" s="526"/>
      <c r="K1174" s="574">
        <v>15.798118000000001</v>
      </c>
      <c r="L1174" s="528"/>
      <c r="M1174" s="526"/>
      <c r="N1174" s="528"/>
      <c r="O1174" s="526"/>
      <c r="P1174" s="529">
        <v>4827.49</v>
      </c>
    </row>
    <row r="1175" spans="1:16" x14ac:dyDescent="0.25">
      <c r="A1175" s="530"/>
      <c r="B1175" s="524" t="s">
        <v>2231</v>
      </c>
      <c r="C1175" s="1247" t="s">
        <v>2232</v>
      </c>
      <c r="D1175" s="1247"/>
      <c r="E1175" s="1247"/>
      <c r="F1175" s="1247"/>
      <c r="G1175" s="1247"/>
      <c r="H1175" s="525" t="s">
        <v>1148</v>
      </c>
      <c r="I1175" s="536">
        <v>0.34</v>
      </c>
      <c r="J1175" s="526"/>
      <c r="K1175" s="574">
        <v>0.29464400000000002</v>
      </c>
      <c r="L1175" s="532"/>
      <c r="M1175" s="533"/>
      <c r="N1175" s="534">
        <v>242.82</v>
      </c>
      <c r="O1175" s="526"/>
      <c r="P1175" s="529">
        <v>71.55</v>
      </c>
    </row>
    <row r="1176" spans="1:16" x14ac:dyDescent="0.25">
      <c r="A1176" s="530"/>
      <c r="B1176" s="524" t="s">
        <v>2233</v>
      </c>
      <c r="C1176" s="1247" t="s">
        <v>2234</v>
      </c>
      <c r="D1176" s="1247"/>
      <c r="E1176" s="1247"/>
      <c r="F1176" s="1247"/>
      <c r="G1176" s="1247"/>
      <c r="H1176" s="525" t="s">
        <v>1148</v>
      </c>
      <c r="I1176" s="536">
        <v>0.17</v>
      </c>
      <c r="J1176" s="526"/>
      <c r="K1176" s="574">
        <v>0.14732200000000001</v>
      </c>
      <c r="L1176" s="532"/>
      <c r="M1176" s="533"/>
      <c r="N1176" s="534">
        <v>264.67</v>
      </c>
      <c r="O1176" s="526"/>
      <c r="P1176" s="529">
        <v>38.99</v>
      </c>
    </row>
    <row r="1177" spans="1:16" x14ac:dyDescent="0.25">
      <c r="A1177" s="530"/>
      <c r="B1177" s="524" t="s">
        <v>2235</v>
      </c>
      <c r="C1177" s="1247" t="s">
        <v>2236</v>
      </c>
      <c r="D1177" s="1247"/>
      <c r="E1177" s="1247"/>
      <c r="F1177" s="1247"/>
      <c r="G1177" s="1247"/>
      <c r="H1177" s="525" t="s">
        <v>1148</v>
      </c>
      <c r="I1177" s="536">
        <v>8.86</v>
      </c>
      <c r="J1177" s="526"/>
      <c r="K1177" s="574">
        <v>7.6780759999999999</v>
      </c>
      <c r="L1177" s="532"/>
      <c r="M1177" s="533"/>
      <c r="N1177" s="534">
        <v>288.95999999999998</v>
      </c>
      <c r="O1177" s="526"/>
      <c r="P1177" s="529">
        <v>2218.66</v>
      </c>
    </row>
    <row r="1178" spans="1:16" x14ac:dyDescent="0.25">
      <c r="A1178" s="530"/>
      <c r="B1178" s="524" t="s">
        <v>2237</v>
      </c>
      <c r="C1178" s="1247" t="s">
        <v>2238</v>
      </c>
      <c r="D1178" s="1247"/>
      <c r="E1178" s="1247"/>
      <c r="F1178" s="1247"/>
      <c r="G1178" s="1247"/>
      <c r="H1178" s="525" t="s">
        <v>1148</v>
      </c>
      <c r="I1178" s="536">
        <v>8.86</v>
      </c>
      <c r="J1178" s="526"/>
      <c r="K1178" s="574">
        <v>7.6780759999999999</v>
      </c>
      <c r="L1178" s="532"/>
      <c r="M1178" s="533"/>
      <c r="N1178" s="534">
        <v>325.38</v>
      </c>
      <c r="O1178" s="526"/>
      <c r="P1178" s="529">
        <v>2498.29</v>
      </c>
    </row>
    <row r="1179" spans="1:16" x14ac:dyDescent="0.25">
      <c r="A1179" s="523"/>
      <c r="B1179" s="524" t="s">
        <v>28</v>
      </c>
      <c r="C1179" s="1247" t="s">
        <v>132</v>
      </c>
      <c r="D1179" s="1247"/>
      <c r="E1179" s="1247"/>
      <c r="F1179" s="1247"/>
      <c r="G1179" s="1247"/>
      <c r="H1179" s="525"/>
      <c r="I1179" s="526"/>
      <c r="J1179" s="526"/>
      <c r="K1179" s="526"/>
      <c r="L1179" s="528"/>
      <c r="M1179" s="526"/>
      <c r="N1179" s="528"/>
      <c r="O1179" s="526"/>
      <c r="P1179" s="573">
        <v>119.89</v>
      </c>
    </row>
    <row r="1180" spans="1:16" x14ac:dyDescent="0.25">
      <c r="A1180" s="523"/>
      <c r="B1180" s="524"/>
      <c r="C1180" s="1247" t="s">
        <v>1147</v>
      </c>
      <c r="D1180" s="1247"/>
      <c r="E1180" s="1247"/>
      <c r="F1180" s="1247"/>
      <c r="G1180" s="1247"/>
      <c r="H1180" s="525" t="s">
        <v>1148</v>
      </c>
      <c r="I1180" s="526"/>
      <c r="J1180" s="526"/>
      <c r="K1180" s="574">
        <v>0.233982</v>
      </c>
      <c r="L1180" s="528"/>
      <c r="M1180" s="526"/>
      <c r="N1180" s="528"/>
      <c r="O1180" s="526"/>
      <c r="P1180" s="573">
        <v>74.87</v>
      </c>
    </row>
    <row r="1181" spans="1:16" x14ac:dyDescent="0.25">
      <c r="A1181" s="530"/>
      <c r="B1181" s="524" t="s">
        <v>2194</v>
      </c>
      <c r="C1181" s="1247" t="s">
        <v>2195</v>
      </c>
      <c r="D1181" s="1247"/>
      <c r="E1181" s="1247"/>
      <c r="F1181" s="1247"/>
      <c r="G1181" s="1247"/>
      <c r="H1181" s="525" t="s">
        <v>1151</v>
      </c>
      <c r="I1181" s="536">
        <v>0.04</v>
      </c>
      <c r="J1181" s="526"/>
      <c r="K1181" s="574">
        <v>3.4664E-2</v>
      </c>
      <c r="L1181" s="538">
        <v>37.32</v>
      </c>
      <c r="M1181" s="539">
        <v>1.37</v>
      </c>
      <c r="N1181" s="534">
        <v>51.13</v>
      </c>
      <c r="O1181" s="526"/>
      <c r="P1181" s="529">
        <v>1.77</v>
      </c>
    </row>
    <row r="1182" spans="1:16" x14ac:dyDescent="0.25">
      <c r="A1182" s="540"/>
      <c r="B1182" s="524" t="s">
        <v>2137</v>
      </c>
      <c r="C1182" s="1247" t="s">
        <v>2138</v>
      </c>
      <c r="D1182" s="1247"/>
      <c r="E1182" s="1247"/>
      <c r="F1182" s="1247"/>
      <c r="G1182" s="1247"/>
      <c r="H1182" s="525" t="s">
        <v>1148</v>
      </c>
      <c r="I1182" s="536">
        <v>0.04</v>
      </c>
      <c r="J1182" s="526"/>
      <c r="K1182" s="574">
        <v>3.4664E-2</v>
      </c>
      <c r="L1182" s="528"/>
      <c r="M1182" s="526"/>
      <c r="N1182" s="541">
        <v>288.95999999999998</v>
      </c>
      <c r="O1182" s="526"/>
      <c r="P1182" s="573">
        <v>10.02</v>
      </c>
    </row>
    <row r="1183" spans="1:16" x14ac:dyDescent="0.25">
      <c r="A1183" s="530"/>
      <c r="B1183" s="524" t="s">
        <v>1445</v>
      </c>
      <c r="C1183" s="1247" t="s">
        <v>1446</v>
      </c>
      <c r="D1183" s="1247"/>
      <c r="E1183" s="1247"/>
      <c r="F1183" s="1247"/>
      <c r="G1183" s="1247"/>
      <c r="H1183" s="525" t="s">
        <v>1151</v>
      </c>
      <c r="I1183" s="536">
        <v>0.23</v>
      </c>
      <c r="J1183" s="526"/>
      <c r="K1183" s="574">
        <v>0.199318</v>
      </c>
      <c r="L1183" s="538">
        <v>477.92</v>
      </c>
      <c r="M1183" s="539">
        <v>1.24</v>
      </c>
      <c r="N1183" s="534">
        <v>592.62</v>
      </c>
      <c r="O1183" s="526"/>
      <c r="P1183" s="529">
        <v>118.12</v>
      </c>
    </row>
    <row r="1184" spans="1:16" x14ac:dyDescent="0.25">
      <c r="A1184" s="540"/>
      <c r="B1184" s="524" t="s">
        <v>1208</v>
      </c>
      <c r="C1184" s="1247" t="s">
        <v>1209</v>
      </c>
      <c r="D1184" s="1247"/>
      <c r="E1184" s="1247"/>
      <c r="F1184" s="1247"/>
      <c r="G1184" s="1247"/>
      <c r="H1184" s="525" t="s">
        <v>1148</v>
      </c>
      <c r="I1184" s="536">
        <v>0.23</v>
      </c>
      <c r="J1184" s="526"/>
      <c r="K1184" s="574">
        <v>0.199318</v>
      </c>
      <c r="L1184" s="528"/>
      <c r="M1184" s="526"/>
      <c r="N1184" s="541">
        <v>325.38</v>
      </c>
      <c r="O1184" s="526"/>
      <c r="P1184" s="573">
        <v>64.849999999999994</v>
      </c>
    </row>
    <row r="1185" spans="1:16" x14ac:dyDescent="0.25">
      <c r="A1185" s="544" t="s">
        <v>1239</v>
      </c>
      <c r="B1185" s="545" t="s">
        <v>2513</v>
      </c>
      <c r="C1185" s="1250" t="s">
        <v>2514</v>
      </c>
      <c r="D1185" s="1250"/>
      <c r="E1185" s="1250"/>
      <c r="F1185" s="1250"/>
      <c r="G1185" s="1250"/>
      <c r="H1185" s="546" t="s">
        <v>1554</v>
      </c>
      <c r="I1185" s="547">
        <v>103</v>
      </c>
      <c r="J1185" s="548"/>
      <c r="K1185" s="567">
        <v>89.259799999999998</v>
      </c>
      <c r="L1185" s="550"/>
      <c r="M1185" s="548"/>
      <c r="N1185" s="550"/>
      <c r="O1185" s="548"/>
      <c r="P1185" s="551"/>
    </row>
    <row r="1186" spans="1:16" x14ac:dyDescent="0.25">
      <c r="A1186" s="552"/>
      <c r="B1186" s="553"/>
      <c r="C1186" s="1248" t="s">
        <v>1154</v>
      </c>
      <c r="D1186" s="1248"/>
      <c r="E1186" s="1248"/>
      <c r="F1186" s="1248"/>
      <c r="G1186" s="1248"/>
      <c r="H1186" s="516"/>
      <c r="I1186" s="517"/>
      <c r="J1186" s="517"/>
      <c r="K1186" s="517"/>
      <c r="L1186" s="520"/>
      <c r="M1186" s="517"/>
      <c r="N1186" s="554"/>
      <c r="O1186" s="517"/>
      <c r="P1186" s="555">
        <v>5022.25</v>
      </c>
    </row>
    <row r="1187" spans="1:16" x14ac:dyDescent="0.25">
      <c r="A1187" s="540"/>
      <c r="B1187" s="524"/>
      <c r="C1187" s="1247" t="s">
        <v>1155</v>
      </c>
      <c r="D1187" s="1247"/>
      <c r="E1187" s="1247"/>
      <c r="F1187" s="1247"/>
      <c r="G1187" s="1247"/>
      <c r="H1187" s="525"/>
      <c r="I1187" s="526"/>
      <c r="J1187" s="526"/>
      <c r="K1187" s="526"/>
      <c r="L1187" s="528"/>
      <c r="M1187" s="526"/>
      <c r="N1187" s="528"/>
      <c r="O1187" s="526"/>
      <c r="P1187" s="529">
        <v>4902.3599999999997</v>
      </c>
    </row>
    <row r="1188" spans="1:16" x14ac:dyDescent="0.25">
      <c r="A1188" s="540"/>
      <c r="B1188" s="524" t="s">
        <v>2485</v>
      </c>
      <c r="C1188" s="1247" t="s">
        <v>2486</v>
      </c>
      <c r="D1188" s="1247"/>
      <c r="E1188" s="1247"/>
      <c r="F1188" s="1247"/>
      <c r="G1188" s="1247"/>
      <c r="H1188" s="525" t="s">
        <v>1158</v>
      </c>
      <c r="I1188" s="543">
        <v>112</v>
      </c>
      <c r="J1188" s="526"/>
      <c r="K1188" s="543">
        <v>112</v>
      </c>
      <c r="L1188" s="528"/>
      <c r="M1188" s="526"/>
      <c r="N1188" s="528"/>
      <c r="O1188" s="526"/>
      <c r="P1188" s="529">
        <v>5490.64</v>
      </c>
    </row>
    <row r="1189" spans="1:16" x14ac:dyDescent="0.25">
      <c r="A1189" s="540"/>
      <c r="B1189" s="524" t="s">
        <v>2487</v>
      </c>
      <c r="C1189" s="1247" t="s">
        <v>2488</v>
      </c>
      <c r="D1189" s="1247"/>
      <c r="E1189" s="1247"/>
      <c r="F1189" s="1247"/>
      <c r="G1189" s="1247"/>
      <c r="H1189" s="525" t="s">
        <v>1158</v>
      </c>
      <c r="I1189" s="543">
        <v>65</v>
      </c>
      <c r="J1189" s="526"/>
      <c r="K1189" s="543">
        <v>65</v>
      </c>
      <c r="L1189" s="528"/>
      <c r="M1189" s="526"/>
      <c r="N1189" s="528"/>
      <c r="O1189" s="526"/>
      <c r="P1189" s="529">
        <v>3186.53</v>
      </c>
    </row>
    <row r="1190" spans="1:16" x14ac:dyDescent="0.25">
      <c r="A1190" s="556"/>
      <c r="B1190" s="557"/>
      <c r="C1190" s="1248" t="s">
        <v>1161</v>
      </c>
      <c r="D1190" s="1248"/>
      <c r="E1190" s="1248"/>
      <c r="F1190" s="1248"/>
      <c r="G1190" s="1248"/>
      <c r="H1190" s="516"/>
      <c r="I1190" s="517"/>
      <c r="J1190" s="517"/>
      <c r="K1190" s="517"/>
      <c r="L1190" s="520"/>
      <c r="M1190" s="517"/>
      <c r="N1190" s="554">
        <v>15808.24</v>
      </c>
      <c r="O1190" s="517"/>
      <c r="P1190" s="555">
        <v>13699.42</v>
      </c>
    </row>
    <row r="1191" spans="1:16" x14ac:dyDescent="0.25">
      <c r="A1191" s="558"/>
      <c r="B1191" s="559"/>
      <c r="C1191" s="559"/>
      <c r="D1191" s="559"/>
      <c r="E1191" s="559"/>
      <c r="F1191" s="559"/>
      <c r="G1191" s="559"/>
      <c r="H1191" s="560"/>
      <c r="I1191" s="561"/>
      <c r="J1191" s="561"/>
      <c r="K1191" s="561"/>
      <c r="L1191" s="562"/>
      <c r="M1191" s="561"/>
      <c r="N1191" s="562"/>
      <c r="O1191" s="561"/>
      <c r="P1191" s="563"/>
    </row>
    <row r="1192" spans="1:16" x14ac:dyDescent="0.25">
      <c r="A1192" s="514" t="s">
        <v>1668</v>
      </c>
      <c r="B1192" s="515" t="s">
        <v>2515</v>
      </c>
      <c r="C1192" s="1249" t="s">
        <v>2516</v>
      </c>
      <c r="D1192" s="1249"/>
      <c r="E1192" s="1249"/>
      <c r="F1192" s="1249"/>
      <c r="G1192" s="1249"/>
      <c r="H1192" s="516" t="s">
        <v>1212</v>
      </c>
      <c r="I1192" s="517">
        <v>4.4629899999999996</v>
      </c>
      <c r="J1192" s="518">
        <v>1</v>
      </c>
      <c r="K1192" s="590">
        <v>4.4629899999999996</v>
      </c>
      <c r="L1192" s="554">
        <v>5240.1099999999997</v>
      </c>
      <c r="M1192" s="570">
        <v>1.56</v>
      </c>
      <c r="N1192" s="564">
        <v>8174.57</v>
      </c>
      <c r="O1192" s="517"/>
      <c r="P1192" s="555">
        <v>36483.019999999997</v>
      </c>
    </row>
    <row r="1193" spans="1:16" x14ac:dyDescent="0.25">
      <c r="A1193" s="556"/>
      <c r="B1193" s="557"/>
      <c r="C1193" s="1248" t="s">
        <v>1161</v>
      </c>
      <c r="D1193" s="1248"/>
      <c r="E1193" s="1248"/>
      <c r="F1193" s="1248"/>
      <c r="G1193" s="1248"/>
      <c r="H1193" s="516"/>
      <c r="I1193" s="517"/>
      <c r="J1193" s="517"/>
      <c r="K1193" s="517"/>
      <c r="L1193" s="520"/>
      <c r="M1193" s="517"/>
      <c r="N1193" s="520"/>
      <c r="O1193" s="517"/>
      <c r="P1193" s="555">
        <v>36483.019999999997</v>
      </c>
    </row>
    <row r="1194" spans="1:16" x14ac:dyDescent="0.25">
      <c r="A1194" s="558"/>
      <c r="B1194" s="559"/>
      <c r="C1194" s="559"/>
      <c r="D1194" s="559"/>
      <c r="E1194" s="559"/>
      <c r="F1194" s="559"/>
      <c r="G1194" s="559"/>
      <c r="H1194" s="560"/>
      <c r="I1194" s="561"/>
      <c r="J1194" s="561"/>
      <c r="K1194" s="561"/>
      <c r="L1194" s="562"/>
      <c r="M1194" s="561"/>
      <c r="N1194" s="562"/>
      <c r="O1194" s="561"/>
      <c r="P1194" s="563"/>
    </row>
    <row r="1195" spans="1:16" x14ac:dyDescent="0.25">
      <c r="A1195" s="514" t="s">
        <v>1671</v>
      </c>
      <c r="B1195" s="515" t="s">
        <v>2517</v>
      </c>
      <c r="C1195" s="1249" t="s">
        <v>2518</v>
      </c>
      <c r="D1195" s="1249"/>
      <c r="E1195" s="1249"/>
      <c r="F1195" s="1249"/>
      <c r="G1195" s="1249"/>
      <c r="H1195" s="516" t="s">
        <v>1232</v>
      </c>
      <c r="I1195" s="517">
        <v>0.86660000000000004</v>
      </c>
      <c r="J1195" s="518">
        <v>1</v>
      </c>
      <c r="K1195" s="568">
        <v>0.86660000000000004</v>
      </c>
      <c r="L1195" s="520"/>
      <c r="M1195" s="517"/>
      <c r="N1195" s="521"/>
      <c r="O1195" s="517"/>
      <c r="P1195" s="522"/>
    </row>
    <row r="1196" spans="1:16" x14ac:dyDescent="0.25">
      <c r="A1196" s="523"/>
      <c r="B1196" s="524" t="s">
        <v>23</v>
      </c>
      <c r="C1196" s="1247" t="s">
        <v>1203</v>
      </c>
      <c r="D1196" s="1247"/>
      <c r="E1196" s="1247"/>
      <c r="F1196" s="1247"/>
      <c r="G1196" s="1247"/>
      <c r="H1196" s="525" t="s">
        <v>1148</v>
      </c>
      <c r="I1196" s="526"/>
      <c r="J1196" s="526"/>
      <c r="K1196" s="537">
        <v>36.050559999999997</v>
      </c>
      <c r="L1196" s="528"/>
      <c r="M1196" s="526"/>
      <c r="N1196" s="528"/>
      <c r="O1196" s="526"/>
      <c r="P1196" s="529">
        <v>13708.59</v>
      </c>
    </row>
    <row r="1197" spans="1:16" x14ac:dyDescent="0.25">
      <c r="A1197" s="530"/>
      <c r="B1197" s="524" t="s">
        <v>2519</v>
      </c>
      <c r="C1197" s="1247" t="s">
        <v>2520</v>
      </c>
      <c r="D1197" s="1247"/>
      <c r="E1197" s="1247"/>
      <c r="F1197" s="1247"/>
      <c r="G1197" s="1247"/>
      <c r="H1197" s="525" t="s">
        <v>1148</v>
      </c>
      <c r="I1197" s="531">
        <v>41.6</v>
      </c>
      <c r="J1197" s="526"/>
      <c r="K1197" s="537">
        <v>36.050559999999997</v>
      </c>
      <c r="L1197" s="532"/>
      <c r="M1197" s="533"/>
      <c r="N1197" s="534">
        <v>380.26</v>
      </c>
      <c r="O1197" s="526"/>
      <c r="P1197" s="529">
        <v>13708.59</v>
      </c>
    </row>
    <row r="1198" spans="1:16" x14ac:dyDescent="0.25">
      <c r="A1198" s="523"/>
      <c r="B1198" s="524" t="s">
        <v>28</v>
      </c>
      <c r="C1198" s="1247" t="s">
        <v>132</v>
      </c>
      <c r="D1198" s="1247"/>
      <c r="E1198" s="1247"/>
      <c r="F1198" s="1247"/>
      <c r="G1198" s="1247"/>
      <c r="H1198" s="525"/>
      <c r="I1198" s="526"/>
      <c r="J1198" s="526"/>
      <c r="K1198" s="526"/>
      <c r="L1198" s="528"/>
      <c r="M1198" s="526"/>
      <c r="N1198" s="528"/>
      <c r="O1198" s="526"/>
      <c r="P1198" s="529">
        <v>1315.94</v>
      </c>
    </row>
    <row r="1199" spans="1:16" x14ac:dyDescent="0.25">
      <c r="A1199" s="523"/>
      <c r="B1199" s="524"/>
      <c r="C1199" s="1247" t="s">
        <v>1147</v>
      </c>
      <c r="D1199" s="1247"/>
      <c r="E1199" s="1247"/>
      <c r="F1199" s="1247"/>
      <c r="G1199" s="1247"/>
      <c r="H1199" s="525" t="s">
        <v>1148</v>
      </c>
      <c r="I1199" s="526"/>
      <c r="J1199" s="526"/>
      <c r="K1199" s="574">
        <v>0.84926800000000002</v>
      </c>
      <c r="L1199" s="528"/>
      <c r="M1199" s="526"/>
      <c r="N1199" s="528"/>
      <c r="O1199" s="526"/>
      <c r="P1199" s="573">
        <v>264.02</v>
      </c>
    </row>
    <row r="1200" spans="1:16" x14ac:dyDescent="0.25">
      <c r="A1200" s="530"/>
      <c r="B1200" s="524" t="s">
        <v>2194</v>
      </c>
      <c r="C1200" s="1247" t="s">
        <v>2195</v>
      </c>
      <c r="D1200" s="1247"/>
      <c r="E1200" s="1247"/>
      <c r="F1200" s="1247"/>
      <c r="G1200" s="1247"/>
      <c r="H1200" s="525" t="s">
        <v>1151</v>
      </c>
      <c r="I1200" s="536">
        <v>0.39</v>
      </c>
      <c r="J1200" s="526"/>
      <c r="K1200" s="574">
        <v>0.337974</v>
      </c>
      <c r="L1200" s="538">
        <v>37.32</v>
      </c>
      <c r="M1200" s="539">
        <v>1.37</v>
      </c>
      <c r="N1200" s="534">
        <v>51.13</v>
      </c>
      <c r="O1200" s="526"/>
      <c r="P1200" s="529">
        <v>17.28</v>
      </c>
    </row>
    <row r="1201" spans="1:16" x14ac:dyDescent="0.25">
      <c r="A1201" s="540"/>
      <c r="B1201" s="524" t="s">
        <v>2137</v>
      </c>
      <c r="C1201" s="1247" t="s">
        <v>2138</v>
      </c>
      <c r="D1201" s="1247"/>
      <c r="E1201" s="1247"/>
      <c r="F1201" s="1247"/>
      <c r="G1201" s="1247"/>
      <c r="H1201" s="525" t="s">
        <v>1148</v>
      </c>
      <c r="I1201" s="536">
        <v>0.39</v>
      </c>
      <c r="J1201" s="526"/>
      <c r="K1201" s="574">
        <v>0.337974</v>
      </c>
      <c r="L1201" s="528"/>
      <c r="M1201" s="526"/>
      <c r="N1201" s="541">
        <v>288.95999999999998</v>
      </c>
      <c r="O1201" s="526"/>
      <c r="P1201" s="573">
        <v>97.66</v>
      </c>
    </row>
    <row r="1202" spans="1:16" x14ac:dyDescent="0.25">
      <c r="A1202" s="530"/>
      <c r="B1202" s="524" t="s">
        <v>2412</v>
      </c>
      <c r="C1202" s="1247" t="s">
        <v>2413</v>
      </c>
      <c r="D1202" s="1247"/>
      <c r="E1202" s="1247"/>
      <c r="F1202" s="1247"/>
      <c r="G1202" s="1247"/>
      <c r="H1202" s="525" t="s">
        <v>1151</v>
      </c>
      <c r="I1202" s="536">
        <v>8.0500000000000007</v>
      </c>
      <c r="J1202" s="526"/>
      <c r="K1202" s="537">
        <v>6.9761300000000004</v>
      </c>
      <c r="L1202" s="538">
        <v>95.25</v>
      </c>
      <c r="M1202" s="539">
        <v>1.26</v>
      </c>
      <c r="N1202" s="534">
        <v>120.02</v>
      </c>
      <c r="O1202" s="526"/>
      <c r="P1202" s="529">
        <v>837.28</v>
      </c>
    </row>
    <row r="1203" spans="1:16" x14ac:dyDescent="0.25">
      <c r="A1203" s="530"/>
      <c r="B1203" s="524" t="s">
        <v>1445</v>
      </c>
      <c r="C1203" s="1247" t="s">
        <v>1446</v>
      </c>
      <c r="D1203" s="1247"/>
      <c r="E1203" s="1247"/>
      <c r="F1203" s="1247"/>
      <c r="G1203" s="1247"/>
      <c r="H1203" s="525" t="s">
        <v>1151</v>
      </c>
      <c r="I1203" s="536">
        <v>0.59</v>
      </c>
      <c r="J1203" s="526"/>
      <c r="K1203" s="574">
        <v>0.51129400000000003</v>
      </c>
      <c r="L1203" s="538">
        <v>477.92</v>
      </c>
      <c r="M1203" s="539">
        <v>1.24</v>
      </c>
      <c r="N1203" s="534">
        <v>592.62</v>
      </c>
      <c r="O1203" s="526"/>
      <c r="P1203" s="529">
        <v>303</v>
      </c>
    </row>
    <row r="1204" spans="1:16" x14ac:dyDescent="0.25">
      <c r="A1204" s="540"/>
      <c r="B1204" s="524" t="s">
        <v>1208</v>
      </c>
      <c r="C1204" s="1247" t="s">
        <v>1209</v>
      </c>
      <c r="D1204" s="1247"/>
      <c r="E1204" s="1247"/>
      <c r="F1204" s="1247"/>
      <c r="G1204" s="1247"/>
      <c r="H1204" s="525" t="s">
        <v>1148</v>
      </c>
      <c r="I1204" s="536">
        <v>0.59</v>
      </c>
      <c r="J1204" s="526"/>
      <c r="K1204" s="574">
        <v>0.51129400000000003</v>
      </c>
      <c r="L1204" s="528"/>
      <c r="M1204" s="526"/>
      <c r="N1204" s="541">
        <v>325.38</v>
      </c>
      <c r="O1204" s="526"/>
      <c r="P1204" s="573">
        <v>166.36</v>
      </c>
    </row>
    <row r="1205" spans="1:16" x14ac:dyDescent="0.25">
      <c r="A1205" s="530"/>
      <c r="B1205" s="524" t="s">
        <v>2521</v>
      </c>
      <c r="C1205" s="1247" t="s">
        <v>2522</v>
      </c>
      <c r="D1205" s="1247"/>
      <c r="E1205" s="1247"/>
      <c r="F1205" s="1247"/>
      <c r="G1205" s="1247"/>
      <c r="H1205" s="525" t="s">
        <v>1151</v>
      </c>
      <c r="I1205" s="543">
        <v>6</v>
      </c>
      <c r="J1205" s="526"/>
      <c r="K1205" s="535">
        <v>5.1996000000000002</v>
      </c>
      <c r="L1205" s="538">
        <v>26.26</v>
      </c>
      <c r="M1205" s="539">
        <v>1.1599999999999999</v>
      </c>
      <c r="N1205" s="534">
        <v>30.46</v>
      </c>
      <c r="O1205" s="526"/>
      <c r="P1205" s="529">
        <v>158.38</v>
      </c>
    </row>
    <row r="1206" spans="1:16" x14ac:dyDescent="0.25">
      <c r="A1206" s="523"/>
      <c r="B1206" s="524" t="s">
        <v>36</v>
      </c>
      <c r="C1206" s="1247" t="s">
        <v>134</v>
      </c>
      <c r="D1206" s="1247"/>
      <c r="E1206" s="1247"/>
      <c r="F1206" s="1247"/>
      <c r="G1206" s="1247"/>
      <c r="H1206" s="525"/>
      <c r="I1206" s="526"/>
      <c r="J1206" s="526"/>
      <c r="K1206" s="526"/>
      <c r="L1206" s="528"/>
      <c r="M1206" s="526"/>
      <c r="N1206" s="528"/>
      <c r="O1206" s="526"/>
      <c r="P1206" s="529">
        <v>22430.35</v>
      </c>
    </row>
    <row r="1207" spans="1:16" x14ac:dyDescent="0.25">
      <c r="A1207" s="530"/>
      <c r="B1207" s="524" t="s">
        <v>2523</v>
      </c>
      <c r="C1207" s="1247" t="s">
        <v>2524</v>
      </c>
      <c r="D1207" s="1247"/>
      <c r="E1207" s="1247"/>
      <c r="F1207" s="1247"/>
      <c r="G1207" s="1247"/>
      <c r="H1207" s="525" t="s">
        <v>1164</v>
      </c>
      <c r="I1207" s="527">
        <v>1.4E-2</v>
      </c>
      <c r="J1207" s="526"/>
      <c r="K1207" s="569">
        <v>1.21324E-2</v>
      </c>
      <c r="L1207" s="542">
        <v>21588.35</v>
      </c>
      <c r="M1207" s="539">
        <v>0.99</v>
      </c>
      <c r="N1207" s="534">
        <v>21372.47</v>
      </c>
      <c r="O1207" s="526"/>
      <c r="P1207" s="529">
        <v>259.3</v>
      </c>
    </row>
    <row r="1208" spans="1:16" x14ac:dyDescent="0.25">
      <c r="A1208" s="530"/>
      <c r="B1208" s="524" t="s">
        <v>2013</v>
      </c>
      <c r="C1208" s="1247" t="s">
        <v>2014</v>
      </c>
      <c r="D1208" s="1247"/>
      <c r="E1208" s="1247"/>
      <c r="F1208" s="1247"/>
      <c r="G1208" s="1247"/>
      <c r="H1208" s="525" t="s">
        <v>1164</v>
      </c>
      <c r="I1208" s="527">
        <v>5.7000000000000002E-2</v>
      </c>
      <c r="J1208" s="526"/>
      <c r="K1208" s="569">
        <v>4.9396200000000001E-2</v>
      </c>
      <c r="L1208" s="542">
        <v>25319.13</v>
      </c>
      <c r="M1208" s="539">
        <v>1.49</v>
      </c>
      <c r="N1208" s="534">
        <v>37725.5</v>
      </c>
      <c r="O1208" s="526"/>
      <c r="P1208" s="529">
        <v>1863.5</v>
      </c>
    </row>
    <row r="1209" spans="1:16" x14ac:dyDescent="0.25">
      <c r="A1209" s="530"/>
      <c r="B1209" s="524" t="s">
        <v>2525</v>
      </c>
      <c r="C1209" s="1247" t="s">
        <v>2526</v>
      </c>
      <c r="D1209" s="1247"/>
      <c r="E1209" s="1247"/>
      <c r="F1209" s="1247"/>
      <c r="G1209" s="1247"/>
      <c r="H1209" s="525" t="s">
        <v>1164</v>
      </c>
      <c r="I1209" s="527">
        <v>0.28899999999999998</v>
      </c>
      <c r="J1209" s="526"/>
      <c r="K1209" s="569">
        <v>0.25044739999999999</v>
      </c>
      <c r="L1209" s="542">
        <v>22965.21</v>
      </c>
      <c r="M1209" s="539">
        <v>1.49</v>
      </c>
      <c r="N1209" s="534">
        <v>34218.160000000003</v>
      </c>
      <c r="O1209" s="526"/>
      <c r="P1209" s="529">
        <v>8569.85</v>
      </c>
    </row>
    <row r="1210" spans="1:16" x14ac:dyDescent="0.25">
      <c r="A1210" s="530"/>
      <c r="B1210" s="524" t="s">
        <v>2527</v>
      </c>
      <c r="C1210" s="1247" t="s">
        <v>2528</v>
      </c>
      <c r="D1210" s="1247"/>
      <c r="E1210" s="1247"/>
      <c r="F1210" s="1247"/>
      <c r="G1210" s="1247"/>
      <c r="H1210" s="525" t="s">
        <v>1244</v>
      </c>
      <c r="I1210" s="543">
        <v>55</v>
      </c>
      <c r="J1210" s="526"/>
      <c r="K1210" s="527">
        <v>47.662999999999997</v>
      </c>
      <c r="L1210" s="538">
        <v>160.27000000000001</v>
      </c>
      <c r="M1210" s="539">
        <v>1.18</v>
      </c>
      <c r="N1210" s="534">
        <v>189.12</v>
      </c>
      <c r="O1210" s="526"/>
      <c r="P1210" s="529">
        <v>9014.0300000000007</v>
      </c>
    </row>
    <row r="1211" spans="1:16" x14ac:dyDescent="0.25">
      <c r="A1211" s="530"/>
      <c r="B1211" s="524" t="s">
        <v>2529</v>
      </c>
      <c r="C1211" s="1247" t="s">
        <v>2530</v>
      </c>
      <c r="D1211" s="1247"/>
      <c r="E1211" s="1247"/>
      <c r="F1211" s="1247"/>
      <c r="G1211" s="1247"/>
      <c r="H1211" s="525" t="s">
        <v>1164</v>
      </c>
      <c r="I1211" s="527">
        <v>0.23100000000000001</v>
      </c>
      <c r="J1211" s="526"/>
      <c r="K1211" s="569">
        <v>0.20018459999999999</v>
      </c>
      <c r="L1211" s="542">
        <v>10415.31</v>
      </c>
      <c r="M1211" s="539">
        <v>1.29</v>
      </c>
      <c r="N1211" s="534">
        <v>13435.75</v>
      </c>
      <c r="O1211" s="526"/>
      <c r="P1211" s="529">
        <v>2689.63</v>
      </c>
    </row>
    <row r="1212" spans="1:16" x14ac:dyDescent="0.25">
      <c r="A1212" s="530"/>
      <c r="B1212" s="524" t="s">
        <v>2531</v>
      </c>
      <c r="C1212" s="1247" t="s">
        <v>2532</v>
      </c>
      <c r="D1212" s="1247"/>
      <c r="E1212" s="1247"/>
      <c r="F1212" s="1247"/>
      <c r="G1212" s="1247"/>
      <c r="H1212" s="525" t="s">
        <v>1244</v>
      </c>
      <c r="I1212" s="531">
        <v>0.5</v>
      </c>
      <c r="J1212" s="526"/>
      <c r="K1212" s="535">
        <v>0.43330000000000002</v>
      </c>
      <c r="L1212" s="538">
        <v>56.11</v>
      </c>
      <c r="M1212" s="575">
        <v>1.4</v>
      </c>
      <c r="N1212" s="534">
        <v>78.55</v>
      </c>
      <c r="O1212" s="526"/>
      <c r="P1212" s="529">
        <v>34.04</v>
      </c>
    </row>
    <row r="1213" spans="1:16" x14ac:dyDescent="0.25">
      <c r="A1213" s="544" t="s">
        <v>1239</v>
      </c>
      <c r="B1213" s="545" t="s">
        <v>2027</v>
      </c>
      <c r="C1213" s="1250" t="s">
        <v>2533</v>
      </c>
      <c r="D1213" s="1250"/>
      <c r="E1213" s="1250"/>
      <c r="F1213" s="1250"/>
      <c r="G1213" s="1250"/>
      <c r="H1213" s="546" t="s">
        <v>1554</v>
      </c>
      <c r="I1213" s="547">
        <v>112</v>
      </c>
      <c r="J1213" s="548"/>
      <c r="K1213" s="567">
        <v>97.059200000000004</v>
      </c>
      <c r="L1213" s="550"/>
      <c r="M1213" s="548"/>
      <c r="N1213" s="550"/>
      <c r="O1213" s="548"/>
      <c r="P1213" s="551"/>
    </row>
    <row r="1214" spans="1:16" x14ac:dyDescent="0.25">
      <c r="A1214" s="552"/>
      <c r="B1214" s="553"/>
      <c r="C1214" s="1248" t="s">
        <v>1154</v>
      </c>
      <c r="D1214" s="1248"/>
      <c r="E1214" s="1248"/>
      <c r="F1214" s="1248"/>
      <c r="G1214" s="1248"/>
      <c r="H1214" s="516"/>
      <c r="I1214" s="517"/>
      <c r="J1214" s="517"/>
      <c r="K1214" s="517"/>
      <c r="L1214" s="520"/>
      <c r="M1214" s="517"/>
      <c r="N1214" s="554"/>
      <c r="O1214" s="517"/>
      <c r="P1214" s="555">
        <v>37718.9</v>
      </c>
    </row>
    <row r="1215" spans="1:16" x14ac:dyDescent="0.25">
      <c r="A1215" s="540"/>
      <c r="B1215" s="524"/>
      <c r="C1215" s="1247" t="s">
        <v>1155</v>
      </c>
      <c r="D1215" s="1247"/>
      <c r="E1215" s="1247"/>
      <c r="F1215" s="1247"/>
      <c r="G1215" s="1247"/>
      <c r="H1215" s="525"/>
      <c r="I1215" s="526"/>
      <c r="J1215" s="526"/>
      <c r="K1215" s="526"/>
      <c r="L1215" s="528"/>
      <c r="M1215" s="526"/>
      <c r="N1215" s="528"/>
      <c r="O1215" s="526"/>
      <c r="P1215" s="529">
        <v>13972.61</v>
      </c>
    </row>
    <row r="1216" spans="1:16" x14ac:dyDescent="0.25">
      <c r="A1216" s="540"/>
      <c r="B1216" s="524" t="s">
        <v>2485</v>
      </c>
      <c r="C1216" s="1247" t="s">
        <v>2486</v>
      </c>
      <c r="D1216" s="1247"/>
      <c r="E1216" s="1247"/>
      <c r="F1216" s="1247"/>
      <c r="G1216" s="1247"/>
      <c r="H1216" s="525" t="s">
        <v>1158</v>
      </c>
      <c r="I1216" s="543">
        <v>112</v>
      </c>
      <c r="J1216" s="526"/>
      <c r="K1216" s="543">
        <v>112</v>
      </c>
      <c r="L1216" s="528"/>
      <c r="M1216" s="526"/>
      <c r="N1216" s="528"/>
      <c r="O1216" s="526"/>
      <c r="P1216" s="529">
        <v>15649.32</v>
      </c>
    </row>
    <row r="1217" spans="1:16" x14ac:dyDescent="0.25">
      <c r="A1217" s="540"/>
      <c r="B1217" s="524" t="s">
        <v>2487</v>
      </c>
      <c r="C1217" s="1247" t="s">
        <v>2488</v>
      </c>
      <c r="D1217" s="1247"/>
      <c r="E1217" s="1247"/>
      <c r="F1217" s="1247"/>
      <c r="G1217" s="1247"/>
      <c r="H1217" s="525" t="s">
        <v>1158</v>
      </c>
      <c r="I1217" s="543">
        <v>65</v>
      </c>
      <c r="J1217" s="526"/>
      <c r="K1217" s="543">
        <v>65</v>
      </c>
      <c r="L1217" s="528"/>
      <c r="M1217" s="526"/>
      <c r="N1217" s="528"/>
      <c r="O1217" s="526"/>
      <c r="P1217" s="529">
        <v>9082.2000000000007</v>
      </c>
    </row>
    <row r="1218" spans="1:16" x14ac:dyDescent="0.25">
      <c r="A1218" s="556"/>
      <c r="B1218" s="557"/>
      <c r="C1218" s="1248" t="s">
        <v>1161</v>
      </c>
      <c r="D1218" s="1248"/>
      <c r="E1218" s="1248"/>
      <c r="F1218" s="1248"/>
      <c r="G1218" s="1248"/>
      <c r="H1218" s="516"/>
      <c r="I1218" s="517"/>
      <c r="J1218" s="517"/>
      <c r="K1218" s="517"/>
      <c r="L1218" s="520"/>
      <c r="M1218" s="517"/>
      <c r="N1218" s="554">
        <v>72063.72</v>
      </c>
      <c r="O1218" s="517"/>
      <c r="P1218" s="555">
        <v>62450.42</v>
      </c>
    </row>
    <row r="1219" spans="1:16" x14ac:dyDescent="0.25">
      <c r="A1219" s="558"/>
      <c r="B1219" s="559"/>
      <c r="C1219" s="559"/>
      <c r="D1219" s="559"/>
      <c r="E1219" s="559"/>
      <c r="F1219" s="559"/>
      <c r="G1219" s="559"/>
      <c r="H1219" s="560"/>
      <c r="I1219" s="561"/>
      <c r="J1219" s="561"/>
      <c r="K1219" s="561"/>
      <c r="L1219" s="562"/>
      <c r="M1219" s="561"/>
      <c r="N1219" s="562"/>
      <c r="O1219" s="561"/>
      <c r="P1219" s="563"/>
    </row>
    <row r="1220" spans="1:16" x14ac:dyDescent="0.25">
      <c r="A1220" s="514" t="s">
        <v>1674</v>
      </c>
      <c r="B1220" s="515" t="s">
        <v>2552</v>
      </c>
      <c r="C1220" s="1249" t="s">
        <v>2553</v>
      </c>
      <c r="D1220" s="1249"/>
      <c r="E1220" s="1249"/>
      <c r="F1220" s="1249"/>
      <c r="G1220" s="1249"/>
      <c r="H1220" s="516" t="s">
        <v>2159</v>
      </c>
      <c r="I1220" s="517">
        <v>0</v>
      </c>
      <c r="J1220" s="518">
        <v>1</v>
      </c>
      <c r="K1220" s="518">
        <v>0</v>
      </c>
      <c r="L1220" s="520"/>
      <c r="M1220" s="517"/>
      <c r="N1220" s="521"/>
      <c r="O1220" s="517"/>
      <c r="P1220" s="522"/>
    </row>
    <row r="1221" spans="1:16" x14ac:dyDescent="0.25">
      <c r="A1221" s="556"/>
      <c r="B1221" s="557"/>
      <c r="C1221" s="1248" t="s">
        <v>1161</v>
      </c>
      <c r="D1221" s="1248"/>
      <c r="E1221" s="1248"/>
      <c r="F1221" s="1248"/>
      <c r="G1221" s="1248"/>
      <c r="H1221" s="516"/>
      <c r="I1221" s="517"/>
      <c r="J1221" s="517"/>
      <c r="K1221" s="517"/>
      <c r="L1221" s="520"/>
      <c r="M1221" s="517"/>
      <c r="N1221" s="520"/>
      <c r="O1221" s="517"/>
      <c r="P1221" s="522"/>
    </row>
    <row r="1222" spans="1:16" x14ac:dyDescent="0.25">
      <c r="A1222" s="558"/>
      <c r="B1222" s="559"/>
      <c r="C1222" s="559"/>
      <c r="D1222" s="559"/>
      <c r="E1222" s="559"/>
      <c r="F1222" s="559"/>
      <c r="G1222" s="559"/>
      <c r="H1222" s="560"/>
      <c r="I1222" s="561"/>
      <c r="J1222" s="561"/>
      <c r="K1222" s="561"/>
      <c r="L1222" s="562"/>
      <c r="M1222" s="561"/>
      <c r="N1222" s="562"/>
      <c r="O1222" s="561"/>
      <c r="P1222" s="563"/>
    </row>
    <row r="1223" spans="1:16" x14ac:dyDescent="0.25">
      <c r="A1223" s="514" t="s">
        <v>1676</v>
      </c>
      <c r="B1223" s="515" t="s">
        <v>2534</v>
      </c>
      <c r="C1223" s="1249" t="s">
        <v>2535</v>
      </c>
      <c r="D1223" s="1249"/>
      <c r="E1223" s="1249"/>
      <c r="F1223" s="1249"/>
      <c r="G1223" s="1249"/>
      <c r="H1223" s="516" t="s">
        <v>1232</v>
      </c>
      <c r="I1223" s="517">
        <v>0.86660000000000004</v>
      </c>
      <c r="J1223" s="518">
        <v>1</v>
      </c>
      <c r="K1223" s="568">
        <v>0.86660000000000004</v>
      </c>
      <c r="L1223" s="520"/>
      <c r="M1223" s="517"/>
      <c r="N1223" s="521"/>
      <c r="O1223" s="517"/>
      <c r="P1223" s="522"/>
    </row>
    <row r="1224" spans="1:16" x14ac:dyDescent="0.25">
      <c r="A1224" s="523"/>
      <c r="B1224" s="524" t="s">
        <v>23</v>
      </c>
      <c r="C1224" s="1247" t="s">
        <v>1203</v>
      </c>
      <c r="D1224" s="1247"/>
      <c r="E1224" s="1247"/>
      <c r="F1224" s="1247"/>
      <c r="G1224" s="1247"/>
      <c r="H1224" s="525" t="s">
        <v>1148</v>
      </c>
      <c r="I1224" s="526"/>
      <c r="J1224" s="526"/>
      <c r="K1224" s="537">
        <v>21.751660000000001</v>
      </c>
      <c r="L1224" s="528"/>
      <c r="M1224" s="526"/>
      <c r="N1224" s="528"/>
      <c r="O1224" s="526"/>
      <c r="P1224" s="529">
        <v>8271.2900000000009</v>
      </c>
    </row>
    <row r="1225" spans="1:16" x14ac:dyDescent="0.25">
      <c r="A1225" s="530"/>
      <c r="B1225" s="524" t="s">
        <v>2519</v>
      </c>
      <c r="C1225" s="1247" t="s">
        <v>2520</v>
      </c>
      <c r="D1225" s="1247"/>
      <c r="E1225" s="1247"/>
      <c r="F1225" s="1247"/>
      <c r="G1225" s="1247"/>
      <c r="H1225" s="525" t="s">
        <v>1148</v>
      </c>
      <c r="I1225" s="531">
        <v>25.1</v>
      </c>
      <c r="J1225" s="526"/>
      <c r="K1225" s="537">
        <v>21.751660000000001</v>
      </c>
      <c r="L1225" s="532"/>
      <c r="M1225" s="533"/>
      <c r="N1225" s="534">
        <v>380.26</v>
      </c>
      <c r="O1225" s="526"/>
      <c r="P1225" s="529">
        <v>8271.2900000000009</v>
      </c>
    </row>
    <row r="1226" spans="1:16" x14ac:dyDescent="0.25">
      <c r="A1226" s="523"/>
      <c r="B1226" s="524" t="s">
        <v>28</v>
      </c>
      <c r="C1226" s="1247" t="s">
        <v>132</v>
      </c>
      <c r="D1226" s="1247"/>
      <c r="E1226" s="1247"/>
      <c r="F1226" s="1247"/>
      <c r="G1226" s="1247"/>
      <c r="H1226" s="525"/>
      <c r="I1226" s="526"/>
      <c r="J1226" s="526"/>
      <c r="K1226" s="526"/>
      <c r="L1226" s="528"/>
      <c r="M1226" s="526"/>
      <c r="N1226" s="528"/>
      <c r="O1226" s="526"/>
      <c r="P1226" s="573">
        <v>681.2</v>
      </c>
    </row>
    <row r="1227" spans="1:16" x14ac:dyDescent="0.25">
      <c r="A1227" s="523"/>
      <c r="B1227" s="524"/>
      <c r="C1227" s="1247" t="s">
        <v>1147</v>
      </c>
      <c r="D1227" s="1247"/>
      <c r="E1227" s="1247"/>
      <c r="F1227" s="1247"/>
      <c r="G1227" s="1247"/>
      <c r="H1227" s="525" t="s">
        <v>1148</v>
      </c>
      <c r="I1227" s="526"/>
      <c r="J1227" s="526"/>
      <c r="K1227" s="574">
        <v>0.48529600000000001</v>
      </c>
      <c r="L1227" s="528"/>
      <c r="M1227" s="526"/>
      <c r="N1227" s="528"/>
      <c r="O1227" s="526"/>
      <c r="P1227" s="573">
        <v>150.63999999999999</v>
      </c>
    </row>
    <row r="1228" spans="1:16" x14ac:dyDescent="0.25">
      <c r="A1228" s="530"/>
      <c r="B1228" s="524" t="s">
        <v>2194</v>
      </c>
      <c r="C1228" s="1247" t="s">
        <v>2195</v>
      </c>
      <c r="D1228" s="1247"/>
      <c r="E1228" s="1247"/>
      <c r="F1228" s="1247"/>
      <c r="G1228" s="1247"/>
      <c r="H1228" s="525" t="s">
        <v>1151</v>
      </c>
      <c r="I1228" s="536">
        <v>0.23</v>
      </c>
      <c r="J1228" s="526"/>
      <c r="K1228" s="574">
        <v>0.199318</v>
      </c>
      <c r="L1228" s="538">
        <v>37.32</v>
      </c>
      <c r="M1228" s="539">
        <v>1.37</v>
      </c>
      <c r="N1228" s="534">
        <v>51.13</v>
      </c>
      <c r="O1228" s="526"/>
      <c r="P1228" s="529">
        <v>10.19</v>
      </c>
    </row>
    <row r="1229" spans="1:16" x14ac:dyDescent="0.25">
      <c r="A1229" s="540"/>
      <c r="B1229" s="524" t="s">
        <v>2137</v>
      </c>
      <c r="C1229" s="1247" t="s">
        <v>2138</v>
      </c>
      <c r="D1229" s="1247"/>
      <c r="E1229" s="1247"/>
      <c r="F1229" s="1247"/>
      <c r="G1229" s="1247"/>
      <c r="H1229" s="525" t="s">
        <v>1148</v>
      </c>
      <c r="I1229" s="536">
        <v>0.23</v>
      </c>
      <c r="J1229" s="526"/>
      <c r="K1229" s="574">
        <v>0.199318</v>
      </c>
      <c r="L1229" s="528"/>
      <c r="M1229" s="526"/>
      <c r="N1229" s="541">
        <v>288.95999999999998</v>
      </c>
      <c r="O1229" s="526"/>
      <c r="P1229" s="573">
        <v>57.59</v>
      </c>
    </row>
    <row r="1230" spans="1:16" x14ac:dyDescent="0.25">
      <c r="A1230" s="530"/>
      <c r="B1230" s="524" t="s">
        <v>2412</v>
      </c>
      <c r="C1230" s="1247" t="s">
        <v>2413</v>
      </c>
      <c r="D1230" s="1247"/>
      <c r="E1230" s="1247"/>
      <c r="F1230" s="1247"/>
      <c r="G1230" s="1247"/>
      <c r="H1230" s="525" t="s">
        <v>1151</v>
      </c>
      <c r="I1230" s="536">
        <v>3.68</v>
      </c>
      <c r="J1230" s="526"/>
      <c r="K1230" s="574">
        <v>3.1890879999999999</v>
      </c>
      <c r="L1230" s="538">
        <v>95.25</v>
      </c>
      <c r="M1230" s="539">
        <v>1.26</v>
      </c>
      <c r="N1230" s="534">
        <v>120.02</v>
      </c>
      <c r="O1230" s="526"/>
      <c r="P1230" s="529">
        <v>382.75</v>
      </c>
    </row>
    <row r="1231" spans="1:16" x14ac:dyDescent="0.25">
      <c r="A1231" s="530"/>
      <c r="B1231" s="524" t="s">
        <v>1445</v>
      </c>
      <c r="C1231" s="1247" t="s">
        <v>1446</v>
      </c>
      <c r="D1231" s="1247"/>
      <c r="E1231" s="1247"/>
      <c r="F1231" s="1247"/>
      <c r="G1231" s="1247"/>
      <c r="H1231" s="525" t="s">
        <v>1151</v>
      </c>
      <c r="I1231" s="536">
        <v>0.33</v>
      </c>
      <c r="J1231" s="526"/>
      <c r="K1231" s="574">
        <v>0.28597800000000001</v>
      </c>
      <c r="L1231" s="538">
        <v>477.92</v>
      </c>
      <c r="M1231" s="539">
        <v>1.24</v>
      </c>
      <c r="N1231" s="534">
        <v>592.62</v>
      </c>
      <c r="O1231" s="526"/>
      <c r="P1231" s="529">
        <v>169.48</v>
      </c>
    </row>
    <row r="1232" spans="1:16" x14ac:dyDescent="0.25">
      <c r="A1232" s="540"/>
      <c r="B1232" s="524" t="s">
        <v>1208</v>
      </c>
      <c r="C1232" s="1247" t="s">
        <v>1209</v>
      </c>
      <c r="D1232" s="1247"/>
      <c r="E1232" s="1247"/>
      <c r="F1232" s="1247"/>
      <c r="G1232" s="1247"/>
      <c r="H1232" s="525" t="s">
        <v>1148</v>
      </c>
      <c r="I1232" s="536">
        <v>0.33</v>
      </c>
      <c r="J1232" s="526"/>
      <c r="K1232" s="574">
        <v>0.28597800000000001</v>
      </c>
      <c r="L1232" s="528"/>
      <c r="M1232" s="526"/>
      <c r="N1232" s="541">
        <v>325.38</v>
      </c>
      <c r="O1232" s="526"/>
      <c r="P1232" s="573">
        <v>93.05</v>
      </c>
    </row>
    <row r="1233" spans="1:16" x14ac:dyDescent="0.25">
      <c r="A1233" s="530"/>
      <c r="B1233" s="524" t="s">
        <v>2521</v>
      </c>
      <c r="C1233" s="1247" t="s">
        <v>2522</v>
      </c>
      <c r="D1233" s="1247"/>
      <c r="E1233" s="1247"/>
      <c r="F1233" s="1247"/>
      <c r="G1233" s="1247"/>
      <c r="H1233" s="525" t="s">
        <v>1151</v>
      </c>
      <c r="I1233" s="531">
        <v>4.5</v>
      </c>
      <c r="J1233" s="526"/>
      <c r="K1233" s="535">
        <v>3.8997000000000002</v>
      </c>
      <c r="L1233" s="538">
        <v>26.26</v>
      </c>
      <c r="M1233" s="539">
        <v>1.1599999999999999</v>
      </c>
      <c r="N1233" s="534">
        <v>30.46</v>
      </c>
      <c r="O1233" s="526"/>
      <c r="P1233" s="529">
        <v>118.78</v>
      </c>
    </row>
    <row r="1234" spans="1:16" x14ac:dyDescent="0.25">
      <c r="A1234" s="523"/>
      <c r="B1234" s="524" t="s">
        <v>36</v>
      </c>
      <c r="C1234" s="1247" t="s">
        <v>134</v>
      </c>
      <c r="D1234" s="1247"/>
      <c r="E1234" s="1247"/>
      <c r="F1234" s="1247"/>
      <c r="G1234" s="1247"/>
      <c r="H1234" s="525"/>
      <c r="I1234" s="526"/>
      <c r="J1234" s="526"/>
      <c r="K1234" s="526"/>
      <c r="L1234" s="528"/>
      <c r="M1234" s="526"/>
      <c r="N1234" s="528"/>
      <c r="O1234" s="526"/>
      <c r="P1234" s="529">
        <v>15222.57</v>
      </c>
    </row>
    <row r="1235" spans="1:16" x14ac:dyDescent="0.25">
      <c r="A1235" s="530"/>
      <c r="B1235" s="524" t="s">
        <v>2523</v>
      </c>
      <c r="C1235" s="1247" t="s">
        <v>2524</v>
      </c>
      <c r="D1235" s="1247"/>
      <c r="E1235" s="1247"/>
      <c r="F1235" s="1247"/>
      <c r="G1235" s="1247"/>
      <c r="H1235" s="525" t="s">
        <v>1164</v>
      </c>
      <c r="I1235" s="527">
        <v>6.0000000000000001E-3</v>
      </c>
      <c r="J1235" s="526"/>
      <c r="K1235" s="569">
        <v>5.1996000000000004E-3</v>
      </c>
      <c r="L1235" s="542">
        <v>21588.35</v>
      </c>
      <c r="M1235" s="539">
        <v>0.99</v>
      </c>
      <c r="N1235" s="534">
        <v>21372.47</v>
      </c>
      <c r="O1235" s="526"/>
      <c r="P1235" s="529">
        <v>111.13</v>
      </c>
    </row>
    <row r="1236" spans="1:16" x14ac:dyDescent="0.25">
      <c r="A1236" s="530"/>
      <c r="B1236" s="524" t="s">
        <v>2013</v>
      </c>
      <c r="C1236" s="1247" t="s">
        <v>2014</v>
      </c>
      <c r="D1236" s="1247"/>
      <c r="E1236" s="1247"/>
      <c r="F1236" s="1247"/>
      <c r="G1236" s="1247"/>
      <c r="H1236" s="525" t="s">
        <v>1164</v>
      </c>
      <c r="I1236" s="527">
        <v>1.9E-2</v>
      </c>
      <c r="J1236" s="526"/>
      <c r="K1236" s="569">
        <v>1.6465400000000002E-2</v>
      </c>
      <c r="L1236" s="542">
        <v>25319.13</v>
      </c>
      <c r="M1236" s="539">
        <v>1.49</v>
      </c>
      <c r="N1236" s="534">
        <v>37725.5</v>
      </c>
      <c r="O1236" s="526"/>
      <c r="P1236" s="529">
        <v>621.16999999999996</v>
      </c>
    </row>
    <row r="1237" spans="1:16" x14ac:dyDescent="0.25">
      <c r="A1237" s="530"/>
      <c r="B1237" s="524" t="s">
        <v>2525</v>
      </c>
      <c r="C1237" s="1247" t="s">
        <v>2526</v>
      </c>
      <c r="D1237" s="1247"/>
      <c r="E1237" s="1247"/>
      <c r="F1237" s="1247"/>
      <c r="G1237" s="1247"/>
      <c r="H1237" s="525" t="s">
        <v>1164</v>
      </c>
      <c r="I1237" s="527">
        <v>0.13200000000000001</v>
      </c>
      <c r="J1237" s="526"/>
      <c r="K1237" s="569">
        <v>0.1143912</v>
      </c>
      <c r="L1237" s="542">
        <v>22965.21</v>
      </c>
      <c r="M1237" s="539">
        <v>1.49</v>
      </c>
      <c r="N1237" s="534">
        <v>34218.160000000003</v>
      </c>
      <c r="O1237" s="526"/>
      <c r="P1237" s="529">
        <v>3914.26</v>
      </c>
    </row>
    <row r="1238" spans="1:16" x14ac:dyDescent="0.25">
      <c r="A1238" s="530"/>
      <c r="B1238" s="524" t="s">
        <v>2527</v>
      </c>
      <c r="C1238" s="1247" t="s">
        <v>2528</v>
      </c>
      <c r="D1238" s="1247"/>
      <c r="E1238" s="1247"/>
      <c r="F1238" s="1247"/>
      <c r="G1238" s="1247"/>
      <c r="H1238" s="525" t="s">
        <v>1244</v>
      </c>
      <c r="I1238" s="543">
        <v>57</v>
      </c>
      <c r="J1238" s="526"/>
      <c r="K1238" s="535">
        <v>49.3962</v>
      </c>
      <c r="L1238" s="538">
        <v>160.27000000000001</v>
      </c>
      <c r="M1238" s="539">
        <v>1.18</v>
      </c>
      <c r="N1238" s="534">
        <v>189.12</v>
      </c>
      <c r="O1238" s="526"/>
      <c r="P1238" s="529">
        <v>9341.81</v>
      </c>
    </row>
    <row r="1239" spans="1:16" x14ac:dyDescent="0.25">
      <c r="A1239" s="530"/>
      <c r="B1239" s="524" t="s">
        <v>2529</v>
      </c>
      <c r="C1239" s="1247" t="s">
        <v>2530</v>
      </c>
      <c r="D1239" s="1247"/>
      <c r="E1239" s="1247"/>
      <c r="F1239" s="1247"/>
      <c r="G1239" s="1247"/>
      <c r="H1239" s="525" t="s">
        <v>1164</v>
      </c>
      <c r="I1239" s="527">
        <v>0.106</v>
      </c>
      <c r="J1239" s="526"/>
      <c r="K1239" s="569">
        <v>9.18596E-2</v>
      </c>
      <c r="L1239" s="542">
        <v>10415.31</v>
      </c>
      <c r="M1239" s="539">
        <v>1.29</v>
      </c>
      <c r="N1239" s="534">
        <v>13435.75</v>
      </c>
      <c r="O1239" s="526"/>
      <c r="P1239" s="529">
        <v>1234.2</v>
      </c>
    </row>
    <row r="1240" spans="1:16" x14ac:dyDescent="0.25">
      <c r="A1240" s="544" t="s">
        <v>1239</v>
      </c>
      <c r="B1240" s="545" t="s">
        <v>2027</v>
      </c>
      <c r="C1240" s="1250" t="s">
        <v>2533</v>
      </c>
      <c r="D1240" s="1250"/>
      <c r="E1240" s="1250"/>
      <c r="F1240" s="1250"/>
      <c r="G1240" s="1250"/>
      <c r="H1240" s="546" t="s">
        <v>1554</v>
      </c>
      <c r="I1240" s="547">
        <v>112</v>
      </c>
      <c r="J1240" s="548"/>
      <c r="K1240" s="567">
        <v>97.059200000000004</v>
      </c>
      <c r="L1240" s="550"/>
      <c r="M1240" s="548"/>
      <c r="N1240" s="550"/>
      <c r="O1240" s="548"/>
      <c r="P1240" s="551"/>
    </row>
    <row r="1241" spans="1:16" x14ac:dyDescent="0.25">
      <c r="A1241" s="552"/>
      <c r="B1241" s="553"/>
      <c r="C1241" s="1248" t="s">
        <v>1154</v>
      </c>
      <c r="D1241" s="1248"/>
      <c r="E1241" s="1248"/>
      <c r="F1241" s="1248"/>
      <c r="G1241" s="1248"/>
      <c r="H1241" s="516"/>
      <c r="I1241" s="517"/>
      <c r="J1241" s="517"/>
      <c r="K1241" s="517"/>
      <c r="L1241" s="520"/>
      <c r="M1241" s="517"/>
      <c r="N1241" s="554"/>
      <c r="O1241" s="517"/>
      <c r="P1241" s="555">
        <v>24325.7</v>
      </c>
    </row>
    <row r="1242" spans="1:16" x14ac:dyDescent="0.25">
      <c r="A1242" s="540"/>
      <c r="B1242" s="524"/>
      <c r="C1242" s="1247" t="s">
        <v>1155</v>
      </c>
      <c r="D1242" s="1247"/>
      <c r="E1242" s="1247"/>
      <c r="F1242" s="1247"/>
      <c r="G1242" s="1247"/>
      <c r="H1242" s="525"/>
      <c r="I1242" s="526"/>
      <c r="J1242" s="526"/>
      <c r="K1242" s="526"/>
      <c r="L1242" s="528"/>
      <c r="M1242" s="526"/>
      <c r="N1242" s="528"/>
      <c r="O1242" s="526"/>
      <c r="P1242" s="529">
        <v>8421.93</v>
      </c>
    </row>
    <row r="1243" spans="1:16" x14ac:dyDescent="0.25">
      <c r="A1243" s="540"/>
      <c r="B1243" s="524" t="s">
        <v>2485</v>
      </c>
      <c r="C1243" s="1247" t="s">
        <v>2486</v>
      </c>
      <c r="D1243" s="1247"/>
      <c r="E1243" s="1247"/>
      <c r="F1243" s="1247"/>
      <c r="G1243" s="1247"/>
      <c r="H1243" s="525" t="s">
        <v>1158</v>
      </c>
      <c r="I1243" s="543">
        <v>112</v>
      </c>
      <c r="J1243" s="526"/>
      <c r="K1243" s="543">
        <v>112</v>
      </c>
      <c r="L1243" s="528"/>
      <c r="M1243" s="526"/>
      <c r="N1243" s="528"/>
      <c r="O1243" s="526"/>
      <c r="P1243" s="529">
        <v>9432.56</v>
      </c>
    </row>
    <row r="1244" spans="1:16" x14ac:dyDescent="0.25">
      <c r="A1244" s="540"/>
      <c r="B1244" s="524" t="s">
        <v>2487</v>
      </c>
      <c r="C1244" s="1247" t="s">
        <v>2488</v>
      </c>
      <c r="D1244" s="1247"/>
      <c r="E1244" s="1247"/>
      <c r="F1244" s="1247"/>
      <c r="G1244" s="1247"/>
      <c r="H1244" s="525" t="s">
        <v>1158</v>
      </c>
      <c r="I1244" s="543">
        <v>65</v>
      </c>
      <c r="J1244" s="526"/>
      <c r="K1244" s="543">
        <v>65</v>
      </c>
      <c r="L1244" s="528"/>
      <c r="M1244" s="526"/>
      <c r="N1244" s="528"/>
      <c r="O1244" s="526"/>
      <c r="P1244" s="529">
        <v>5474.25</v>
      </c>
    </row>
    <row r="1245" spans="1:16" x14ac:dyDescent="0.25">
      <c r="A1245" s="556"/>
      <c r="B1245" s="557"/>
      <c r="C1245" s="1248" t="s">
        <v>1161</v>
      </c>
      <c r="D1245" s="1248"/>
      <c r="E1245" s="1248"/>
      <c r="F1245" s="1248"/>
      <c r="G1245" s="1248"/>
      <c r="H1245" s="516"/>
      <c r="I1245" s="517"/>
      <c r="J1245" s="517"/>
      <c r="K1245" s="517"/>
      <c r="L1245" s="520"/>
      <c r="M1245" s="517"/>
      <c r="N1245" s="554">
        <v>45271.76</v>
      </c>
      <c r="O1245" s="517"/>
      <c r="P1245" s="555">
        <v>39232.51</v>
      </c>
    </row>
    <row r="1246" spans="1:16" x14ac:dyDescent="0.25">
      <c r="A1246" s="558"/>
      <c r="B1246" s="559"/>
      <c r="C1246" s="559"/>
      <c r="D1246" s="559"/>
      <c r="E1246" s="559"/>
      <c r="F1246" s="559"/>
      <c r="G1246" s="559"/>
      <c r="H1246" s="560"/>
      <c r="I1246" s="561"/>
      <c r="J1246" s="561"/>
      <c r="K1246" s="561"/>
      <c r="L1246" s="562"/>
      <c r="M1246" s="561"/>
      <c r="N1246" s="562"/>
      <c r="O1246" s="561"/>
      <c r="P1246" s="563"/>
    </row>
    <row r="1247" spans="1:16" x14ac:dyDescent="0.25">
      <c r="A1247" s="514" t="s">
        <v>1677</v>
      </c>
      <c r="B1247" s="515" t="s">
        <v>2536</v>
      </c>
      <c r="C1247" s="1249" t="s">
        <v>2537</v>
      </c>
      <c r="D1247" s="1249"/>
      <c r="E1247" s="1249"/>
      <c r="F1247" s="1249"/>
      <c r="G1247" s="1249"/>
      <c r="H1247" s="516" t="s">
        <v>1554</v>
      </c>
      <c r="I1247" s="517">
        <v>194.11840000000001</v>
      </c>
      <c r="J1247" s="518">
        <v>1</v>
      </c>
      <c r="K1247" s="568">
        <v>194.11840000000001</v>
      </c>
      <c r="L1247" s="593">
        <v>261.24</v>
      </c>
      <c r="M1247" s="570">
        <v>2.0499999999999998</v>
      </c>
      <c r="N1247" s="572">
        <v>535.54</v>
      </c>
      <c r="O1247" s="517"/>
      <c r="P1247" s="555">
        <v>103958.17</v>
      </c>
    </row>
    <row r="1248" spans="1:16" x14ac:dyDescent="0.25">
      <c r="A1248" s="556"/>
      <c r="B1248" s="557"/>
      <c r="C1248" s="1248" t="s">
        <v>1161</v>
      </c>
      <c r="D1248" s="1248"/>
      <c r="E1248" s="1248"/>
      <c r="F1248" s="1248"/>
      <c r="G1248" s="1248"/>
      <c r="H1248" s="516"/>
      <c r="I1248" s="517"/>
      <c r="J1248" s="517"/>
      <c r="K1248" s="517"/>
      <c r="L1248" s="520"/>
      <c r="M1248" s="517"/>
      <c r="N1248" s="520"/>
      <c r="O1248" s="517"/>
      <c r="P1248" s="555">
        <v>103958.17</v>
      </c>
    </row>
    <row r="1249" spans="1:16" x14ac:dyDescent="0.25">
      <c r="A1249" s="558"/>
      <c r="B1249" s="559"/>
      <c r="C1249" s="559"/>
      <c r="D1249" s="559"/>
      <c r="E1249" s="559"/>
      <c r="F1249" s="559"/>
      <c r="G1249" s="559"/>
      <c r="H1249" s="560"/>
      <c r="I1249" s="561"/>
      <c r="J1249" s="561"/>
      <c r="K1249" s="561"/>
      <c r="L1249" s="562"/>
      <c r="M1249" s="561"/>
      <c r="N1249" s="562"/>
      <c r="O1249" s="561"/>
      <c r="P1249" s="563"/>
    </row>
    <row r="1250" spans="1:16" x14ac:dyDescent="0.25">
      <c r="A1250" s="1251" t="s">
        <v>2554</v>
      </c>
      <c r="B1250" s="1252"/>
      <c r="C1250" s="1252"/>
      <c r="D1250" s="1252"/>
      <c r="E1250" s="1252"/>
      <c r="F1250" s="1252"/>
      <c r="G1250" s="1252"/>
      <c r="H1250" s="1252"/>
      <c r="I1250" s="1252"/>
      <c r="J1250" s="1252"/>
      <c r="K1250" s="1252"/>
      <c r="L1250" s="1252"/>
      <c r="M1250" s="1252"/>
      <c r="N1250" s="1252"/>
      <c r="O1250" s="1252"/>
      <c r="P1250" s="1253"/>
    </row>
    <row r="1251" spans="1:16" x14ac:dyDescent="0.25">
      <c r="A1251" s="514" t="s">
        <v>1679</v>
      </c>
      <c r="B1251" s="515" t="s">
        <v>2555</v>
      </c>
      <c r="C1251" s="1249" t="s">
        <v>2556</v>
      </c>
      <c r="D1251" s="1249"/>
      <c r="E1251" s="1249"/>
      <c r="F1251" s="1249"/>
      <c r="G1251" s="1249"/>
      <c r="H1251" s="516" t="s">
        <v>1232</v>
      </c>
      <c r="I1251" s="517">
        <v>0.1822</v>
      </c>
      <c r="J1251" s="518">
        <v>1</v>
      </c>
      <c r="K1251" s="568">
        <v>0.1822</v>
      </c>
      <c r="L1251" s="520"/>
      <c r="M1251" s="517"/>
      <c r="N1251" s="521"/>
      <c r="O1251" s="517"/>
      <c r="P1251" s="522"/>
    </row>
    <row r="1252" spans="1:16" x14ac:dyDescent="0.25">
      <c r="A1252" s="523"/>
      <c r="B1252" s="524" t="s">
        <v>23</v>
      </c>
      <c r="C1252" s="1247" t="s">
        <v>1203</v>
      </c>
      <c r="D1252" s="1247"/>
      <c r="E1252" s="1247"/>
      <c r="F1252" s="1247"/>
      <c r="G1252" s="1247"/>
      <c r="H1252" s="525" t="s">
        <v>1148</v>
      </c>
      <c r="I1252" s="526"/>
      <c r="J1252" s="526"/>
      <c r="K1252" s="574">
        <v>19.743192000000001</v>
      </c>
      <c r="L1252" s="528"/>
      <c r="M1252" s="526"/>
      <c r="N1252" s="528"/>
      <c r="O1252" s="526"/>
      <c r="P1252" s="529">
        <v>6280.11</v>
      </c>
    </row>
    <row r="1253" spans="1:16" x14ac:dyDescent="0.25">
      <c r="A1253" s="530"/>
      <c r="B1253" s="524" t="s">
        <v>2403</v>
      </c>
      <c r="C1253" s="1247" t="s">
        <v>2404</v>
      </c>
      <c r="D1253" s="1247"/>
      <c r="E1253" s="1247"/>
      <c r="F1253" s="1247"/>
      <c r="G1253" s="1247"/>
      <c r="H1253" s="525" t="s">
        <v>1148</v>
      </c>
      <c r="I1253" s="536">
        <v>108.36</v>
      </c>
      <c r="J1253" s="526"/>
      <c r="K1253" s="574">
        <v>19.743192000000001</v>
      </c>
      <c r="L1253" s="532"/>
      <c r="M1253" s="533"/>
      <c r="N1253" s="534">
        <v>318.08999999999997</v>
      </c>
      <c r="O1253" s="526"/>
      <c r="P1253" s="529">
        <v>6280.11</v>
      </c>
    </row>
    <row r="1254" spans="1:16" x14ac:dyDescent="0.25">
      <c r="A1254" s="523"/>
      <c r="B1254" s="524" t="s">
        <v>28</v>
      </c>
      <c r="C1254" s="1247" t="s">
        <v>132</v>
      </c>
      <c r="D1254" s="1247"/>
      <c r="E1254" s="1247"/>
      <c r="F1254" s="1247"/>
      <c r="G1254" s="1247"/>
      <c r="H1254" s="525"/>
      <c r="I1254" s="526"/>
      <c r="J1254" s="526"/>
      <c r="K1254" s="526"/>
      <c r="L1254" s="528"/>
      <c r="M1254" s="526"/>
      <c r="N1254" s="528"/>
      <c r="O1254" s="526"/>
      <c r="P1254" s="573">
        <v>137.31</v>
      </c>
    </row>
    <row r="1255" spans="1:16" x14ac:dyDescent="0.25">
      <c r="A1255" s="523"/>
      <c r="B1255" s="524"/>
      <c r="C1255" s="1247" t="s">
        <v>1147</v>
      </c>
      <c r="D1255" s="1247"/>
      <c r="E1255" s="1247"/>
      <c r="F1255" s="1247"/>
      <c r="G1255" s="1247"/>
      <c r="H1255" s="525" t="s">
        <v>1148</v>
      </c>
      <c r="I1255" s="526"/>
      <c r="J1255" s="526"/>
      <c r="K1255" s="574">
        <v>7.1057999999999996E-2</v>
      </c>
      <c r="L1255" s="528"/>
      <c r="M1255" s="526"/>
      <c r="N1255" s="528"/>
      <c r="O1255" s="526"/>
      <c r="P1255" s="573">
        <v>28.21</v>
      </c>
    </row>
    <row r="1256" spans="1:16" x14ac:dyDescent="0.25">
      <c r="A1256" s="530"/>
      <c r="B1256" s="524" t="s">
        <v>1443</v>
      </c>
      <c r="C1256" s="1247" t="s">
        <v>1444</v>
      </c>
      <c r="D1256" s="1247"/>
      <c r="E1256" s="1247"/>
      <c r="F1256" s="1247"/>
      <c r="G1256" s="1247"/>
      <c r="H1256" s="525" t="s">
        <v>1151</v>
      </c>
      <c r="I1256" s="536">
        <v>0.25</v>
      </c>
      <c r="J1256" s="526"/>
      <c r="K1256" s="537">
        <v>4.555E-2</v>
      </c>
      <c r="L1256" s="532"/>
      <c r="M1256" s="533"/>
      <c r="N1256" s="534">
        <v>1550.39</v>
      </c>
      <c r="O1256" s="526"/>
      <c r="P1256" s="529">
        <v>70.62</v>
      </c>
    </row>
    <row r="1257" spans="1:16" x14ac:dyDescent="0.25">
      <c r="A1257" s="540"/>
      <c r="B1257" s="524" t="s">
        <v>1152</v>
      </c>
      <c r="C1257" s="1247" t="s">
        <v>1153</v>
      </c>
      <c r="D1257" s="1247"/>
      <c r="E1257" s="1247"/>
      <c r="F1257" s="1247"/>
      <c r="G1257" s="1247"/>
      <c r="H1257" s="525" t="s">
        <v>1148</v>
      </c>
      <c r="I1257" s="536">
        <v>0.25</v>
      </c>
      <c r="J1257" s="526"/>
      <c r="K1257" s="537">
        <v>4.555E-2</v>
      </c>
      <c r="L1257" s="528"/>
      <c r="M1257" s="526"/>
      <c r="N1257" s="541">
        <v>437.08</v>
      </c>
      <c r="O1257" s="526"/>
      <c r="P1257" s="573">
        <v>19.91</v>
      </c>
    </row>
    <row r="1258" spans="1:16" x14ac:dyDescent="0.25">
      <c r="A1258" s="530"/>
      <c r="B1258" s="524" t="s">
        <v>1484</v>
      </c>
      <c r="C1258" s="1247" t="s">
        <v>1485</v>
      </c>
      <c r="D1258" s="1247"/>
      <c r="E1258" s="1247"/>
      <c r="F1258" s="1247"/>
      <c r="G1258" s="1247"/>
      <c r="H1258" s="525" t="s">
        <v>1151</v>
      </c>
      <c r="I1258" s="531">
        <v>16.2</v>
      </c>
      <c r="J1258" s="526"/>
      <c r="K1258" s="537">
        <v>2.9516399999999998</v>
      </c>
      <c r="L1258" s="538">
        <v>13.44</v>
      </c>
      <c r="M1258" s="575">
        <v>1.3</v>
      </c>
      <c r="N1258" s="534">
        <v>17.47</v>
      </c>
      <c r="O1258" s="526"/>
      <c r="P1258" s="529">
        <v>51.57</v>
      </c>
    </row>
    <row r="1259" spans="1:16" x14ac:dyDescent="0.25">
      <c r="A1259" s="530"/>
      <c r="B1259" s="524" t="s">
        <v>1445</v>
      </c>
      <c r="C1259" s="1247" t="s">
        <v>1446</v>
      </c>
      <c r="D1259" s="1247"/>
      <c r="E1259" s="1247"/>
      <c r="F1259" s="1247"/>
      <c r="G1259" s="1247"/>
      <c r="H1259" s="525" t="s">
        <v>1151</v>
      </c>
      <c r="I1259" s="536">
        <v>0.14000000000000001</v>
      </c>
      <c r="J1259" s="526"/>
      <c r="K1259" s="574">
        <v>2.5507999999999999E-2</v>
      </c>
      <c r="L1259" s="538">
        <v>477.92</v>
      </c>
      <c r="M1259" s="539">
        <v>1.24</v>
      </c>
      <c r="N1259" s="534">
        <v>592.62</v>
      </c>
      <c r="O1259" s="526"/>
      <c r="P1259" s="529">
        <v>15.12</v>
      </c>
    </row>
    <row r="1260" spans="1:16" x14ac:dyDescent="0.25">
      <c r="A1260" s="540"/>
      <c r="B1260" s="524" t="s">
        <v>1208</v>
      </c>
      <c r="C1260" s="1247" t="s">
        <v>1209</v>
      </c>
      <c r="D1260" s="1247"/>
      <c r="E1260" s="1247"/>
      <c r="F1260" s="1247"/>
      <c r="G1260" s="1247"/>
      <c r="H1260" s="525" t="s">
        <v>1148</v>
      </c>
      <c r="I1260" s="536">
        <v>0.14000000000000001</v>
      </c>
      <c r="J1260" s="526"/>
      <c r="K1260" s="574">
        <v>2.5507999999999999E-2</v>
      </c>
      <c r="L1260" s="528"/>
      <c r="M1260" s="526"/>
      <c r="N1260" s="541">
        <v>325.38</v>
      </c>
      <c r="O1260" s="526"/>
      <c r="P1260" s="573">
        <v>8.3000000000000007</v>
      </c>
    </row>
    <row r="1261" spans="1:16" x14ac:dyDescent="0.25">
      <c r="A1261" s="523"/>
      <c r="B1261" s="524" t="s">
        <v>36</v>
      </c>
      <c r="C1261" s="1247" t="s">
        <v>134</v>
      </c>
      <c r="D1261" s="1247"/>
      <c r="E1261" s="1247"/>
      <c r="F1261" s="1247"/>
      <c r="G1261" s="1247"/>
      <c r="H1261" s="525"/>
      <c r="I1261" s="526"/>
      <c r="J1261" s="526"/>
      <c r="K1261" s="526"/>
      <c r="L1261" s="528"/>
      <c r="M1261" s="526"/>
      <c r="N1261" s="528"/>
      <c r="O1261" s="526"/>
      <c r="P1261" s="529">
        <v>20163.400000000001</v>
      </c>
    </row>
    <row r="1262" spans="1:16" x14ac:dyDescent="0.25">
      <c r="A1262" s="530"/>
      <c r="B1262" s="524" t="s">
        <v>1494</v>
      </c>
      <c r="C1262" s="1247" t="s">
        <v>1495</v>
      </c>
      <c r="D1262" s="1247"/>
      <c r="E1262" s="1247"/>
      <c r="F1262" s="1247"/>
      <c r="G1262" s="1247"/>
      <c r="H1262" s="525" t="s">
        <v>1496</v>
      </c>
      <c r="I1262" s="535">
        <v>1.8408</v>
      </c>
      <c r="J1262" s="526"/>
      <c r="K1262" s="569">
        <v>0.33539380000000002</v>
      </c>
      <c r="L1262" s="532"/>
      <c r="M1262" s="533"/>
      <c r="N1262" s="534">
        <v>6.1</v>
      </c>
      <c r="O1262" s="526"/>
      <c r="P1262" s="529">
        <v>2.0499999999999998</v>
      </c>
    </row>
    <row r="1263" spans="1:16" x14ac:dyDescent="0.25">
      <c r="A1263" s="530"/>
      <c r="B1263" s="524" t="s">
        <v>2557</v>
      </c>
      <c r="C1263" s="1247" t="s">
        <v>2558</v>
      </c>
      <c r="D1263" s="1247"/>
      <c r="E1263" s="1247"/>
      <c r="F1263" s="1247"/>
      <c r="G1263" s="1247"/>
      <c r="H1263" s="525" t="s">
        <v>2159</v>
      </c>
      <c r="I1263" s="543">
        <v>100</v>
      </c>
      <c r="J1263" s="526"/>
      <c r="K1263" s="536">
        <v>18.22</v>
      </c>
      <c r="L1263" s="538">
        <v>44.19</v>
      </c>
      <c r="M1263" s="539">
        <v>1.41</v>
      </c>
      <c r="N1263" s="534">
        <v>62.31</v>
      </c>
      <c r="O1263" s="526"/>
      <c r="P1263" s="529">
        <v>1135.29</v>
      </c>
    </row>
    <row r="1264" spans="1:16" x14ac:dyDescent="0.25">
      <c r="A1264" s="530"/>
      <c r="B1264" s="524" t="s">
        <v>2559</v>
      </c>
      <c r="C1264" s="1247" t="s">
        <v>2560</v>
      </c>
      <c r="D1264" s="1247"/>
      <c r="E1264" s="1247"/>
      <c r="F1264" s="1247"/>
      <c r="G1264" s="1247"/>
      <c r="H1264" s="525" t="s">
        <v>1697</v>
      </c>
      <c r="I1264" s="531">
        <v>0.7</v>
      </c>
      <c r="J1264" s="526"/>
      <c r="K1264" s="537">
        <v>0.12753999999999999</v>
      </c>
      <c r="L1264" s="538">
        <v>766.58</v>
      </c>
      <c r="M1264" s="539">
        <v>1.49</v>
      </c>
      <c r="N1264" s="534">
        <v>1142.2</v>
      </c>
      <c r="O1264" s="526"/>
      <c r="P1264" s="529">
        <v>145.68</v>
      </c>
    </row>
    <row r="1265" spans="1:16" x14ac:dyDescent="0.25">
      <c r="A1265" s="530"/>
      <c r="B1265" s="524" t="s">
        <v>2561</v>
      </c>
      <c r="C1265" s="1247" t="s">
        <v>2562</v>
      </c>
      <c r="D1265" s="1247"/>
      <c r="E1265" s="1247"/>
      <c r="F1265" s="1247"/>
      <c r="G1265" s="1247"/>
      <c r="H1265" s="525" t="s">
        <v>2159</v>
      </c>
      <c r="I1265" s="543">
        <v>1050</v>
      </c>
      <c r="J1265" s="526"/>
      <c r="K1265" s="536">
        <v>191.31</v>
      </c>
      <c r="L1265" s="538">
        <v>69.989999999999995</v>
      </c>
      <c r="M1265" s="539">
        <v>1.41</v>
      </c>
      <c r="N1265" s="534">
        <v>98.69</v>
      </c>
      <c r="O1265" s="526"/>
      <c r="P1265" s="529">
        <v>18880.38</v>
      </c>
    </row>
    <row r="1266" spans="1:16" x14ac:dyDescent="0.25">
      <c r="A1266" s="544" t="s">
        <v>1364</v>
      </c>
      <c r="B1266" s="545" t="s">
        <v>2552</v>
      </c>
      <c r="C1266" s="1250" t="s">
        <v>2553</v>
      </c>
      <c r="D1266" s="1250"/>
      <c r="E1266" s="1250"/>
      <c r="F1266" s="1250"/>
      <c r="G1266" s="1250"/>
      <c r="H1266" s="546" t="s">
        <v>2159</v>
      </c>
      <c r="I1266" s="547">
        <v>0</v>
      </c>
      <c r="J1266" s="548"/>
      <c r="K1266" s="547">
        <v>0</v>
      </c>
      <c r="L1266" s="550"/>
      <c r="M1266" s="548"/>
      <c r="N1266" s="550"/>
      <c r="O1266" s="548"/>
      <c r="P1266" s="551"/>
    </row>
    <row r="1267" spans="1:16" x14ac:dyDescent="0.25">
      <c r="A1267" s="552"/>
      <c r="B1267" s="553"/>
      <c r="C1267" s="1248" t="s">
        <v>1154</v>
      </c>
      <c r="D1267" s="1248"/>
      <c r="E1267" s="1248"/>
      <c r="F1267" s="1248"/>
      <c r="G1267" s="1248"/>
      <c r="H1267" s="516"/>
      <c r="I1267" s="517"/>
      <c r="J1267" s="517"/>
      <c r="K1267" s="517"/>
      <c r="L1267" s="520"/>
      <c r="M1267" s="517"/>
      <c r="N1267" s="554"/>
      <c r="O1267" s="517"/>
      <c r="P1267" s="555">
        <v>26609.03</v>
      </c>
    </row>
    <row r="1268" spans="1:16" x14ac:dyDescent="0.25">
      <c r="A1268" s="540"/>
      <c r="B1268" s="524"/>
      <c r="C1268" s="1247" t="s">
        <v>1155</v>
      </c>
      <c r="D1268" s="1247"/>
      <c r="E1268" s="1247"/>
      <c r="F1268" s="1247"/>
      <c r="G1268" s="1247"/>
      <c r="H1268" s="525"/>
      <c r="I1268" s="526"/>
      <c r="J1268" s="526"/>
      <c r="K1268" s="526"/>
      <c r="L1268" s="528"/>
      <c r="M1268" s="526"/>
      <c r="N1268" s="528"/>
      <c r="O1268" s="526"/>
      <c r="P1268" s="529">
        <v>6308.32</v>
      </c>
    </row>
    <row r="1269" spans="1:16" x14ac:dyDescent="0.25">
      <c r="A1269" s="540"/>
      <c r="B1269" s="524" t="s">
        <v>2179</v>
      </c>
      <c r="C1269" s="1247" t="s">
        <v>2180</v>
      </c>
      <c r="D1269" s="1247"/>
      <c r="E1269" s="1247"/>
      <c r="F1269" s="1247"/>
      <c r="G1269" s="1247"/>
      <c r="H1269" s="525" t="s">
        <v>1158</v>
      </c>
      <c r="I1269" s="543">
        <v>100</v>
      </c>
      <c r="J1269" s="526"/>
      <c r="K1269" s="543">
        <v>100</v>
      </c>
      <c r="L1269" s="528"/>
      <c r="M1269" s="526"/>
      <c r="N1269" s="528"/>
      <c r="O1269" s="526"/>
      <c r="P1269" s="529">
        <v>6308.32</v>
      </c>
    </row>
    <row r="1270" spans="1:16" x14ac:dyDescent="0.25">
      <c r="A1270" s="540"/>
      <c r="B1270" s="524" t="s">
        <v>2181</v>
      </c>
      <c r="C1270" s="1247" t="s">
        <v>2182</v>
      </c>
      <c r="D1270" s="1247"/>
      <c r="E1270" s="1247"/>
      <c r="F1270" s="1247"/>
      <c r="G1270" s="1247"/>
      <c r="H1270" s="525" t="s">
        <v>1158</v>
      </c>
      <c r="I1270" s="543">
        <v>49</v>
      </c>
      <c r="J1270" s="526"/>
      <c r="K1270" s="543">
        <v>49</v>
      </c>
      <c r="L1270" s="528"/>
      <c r="M1270" s="526"/>
      <c r="N1270" s="528"/>
      <c r="O1270" s="526"/>
      <c r="P1270" s="529">
        <v>3091.08</v>
      </c>
    </row>
    <row r="1271" spans="1:16" x14ac:dyDescent="0.25">
      <c r="A1271" s="556"/>
      <c r="B1271" s="557"/>
      <c r="C1271" s="1248" t="s">
        <v>1161</v>
      </c>
      <c r="D1271" s="1248"/>
      <c r="E1271" s="1248"/>
      <c r="F1271" s="1248"/>
      <c r="G1271" s="1248"/>
      <c r="H1271" s="516"/>
      <c r="I1271" s="517"/>
      <c r="J1271" s="517"/>
      <c r="K1271" s="517"/>
      <c r="L1271" s="520"/>
      <c r="M1271" s="517"/>
      <c r="N1271" s="554">
        <v>197631.34</v>
      </c>
      <c r="O1271" s="517"/>
      <c r="P1271" s="555">
        <v>36008.43</v>
      </c>
    </row>
    <row r="1272" spans="1:16" x14ac:dyDescent="0.25">
      <c r="A1272" s="558"/>
      <c r="B1272" s="559"/>
      <c r="C1272" s="559"/>
      <c r="D1272" s="559"/>
      <c r="E1272" s="559"/>
      <c r="F1272" s="559"/>
      <c r="G1272" s="559"/>
      <c r="H1272" s="560"/>
      <c r="I1272" s="561"/>
      <c r="J1272" s="561"/>
      <c r="K1272" s="561"/>
      <c r="L1272" s="562"/>
      <c r="M1272" s="561"/>
      <c r="N1272" s="562"/>
      <c r="O1272" s="561"/>
      <c r="P1272" s="563"/>
    </row>
    <row r="1273" spans="1:16" x14ac:dyDescent="0.25">
      <c r="A1273" s="514" t="s">
        <v>1680</v>
      </c>
      <c r="B1273" s="515" t="s">
        <v>2563</v>
      </c>
      <c r="C1273" s="1249" t="s">
        <v>2553</v>
      </c>
      <c r="D1273" s="1249"/>
      <c r="E1273" s="1249"/>
      <c r="F1273" s="1249"/>
      <c r="G1273" s="1249"/>
      <c r="H1273" s="516" t="s">
        <v>2159</v>
      </c>
      <c r="I1273" s="517">
        <v>9</v>
      </c>
      <c r="J1273" s="518">
        <v>1</v>
      </c>
      <c r="K1273" s="518">
        <v>9</v>
      </c>
      <c r="L1273" s="593">
        <v>39.18</v>
      </c>
      <c r="M1273" s="570">
        <v>1.41</v>
      </c>
      <c r="N1273" s="572">
        <v>55.24</v>
      </c>
      <c r="O1273" s="517"/>
      <c r="P1273" s="612">
        <v>497.16</v>
      </c>
    </row>
    <row r="1274" spans="1:16" x14ac:dyDescent="0.25">
      <c r="A1274" s="556"/>
      <c r="B1274" s="557"/>
      <c r="C1274" s="1248" t="s">
        <v>1161</v>
      </c>
      <c r="D1274" s="1248"/>
      <c r="E1274" s="1248"/>
      <c r="F1274" s="1248"/>
      <c r="G1274" s="1248"/>
      <c r="H1274" s="516"/>
      <c r="I1274" s="517"/>
      <c r="J1274" s="517"/>
      <c r="K1274" s="517"/>
      <c r="L1274" s="520"/>
      <c r="M1274" s="517"/>
      <c r="N1274" s="520"/>
      <c r="O1274" s="517"/>
      <c r="P1274" s="612">
        <v>497.16</v>
      </c>
    </row>
    <row r="1275" spans="1:16" x14ac:dyDescent="0.25">
      <c r="A1275" s="558"/>
      <c r="B1275" s="559"/>
      <c r="C1275" s="559"/>
      <c r="D1275" s="559"/>
      <c r="E1275" s="559"/>
      <c r="F1275" s="559"/>
      <c r="G1275" s="559"/>
      <c r="H1275" s="560"/>
      <c r="I1275" s="561"/>
      <c r="J1275" s="561"/>
      <c r="K1275" s="561"/>
      <c r="L1275" s="562"/>
      <c r="M1275" s="561"/>
      <c r="N1275" s="562"/>
      <c r="O1275" s="561"/>
      <c r="P1275" s="563"/>
    </row>
    <row r="1276" spans="1:16" x14ac:dyDescent="0.25">
      <c r="A1276" s="514" t="s">
        <v>1683</v>
      </c>
      <c r="B1276" s="515" t="s">
        <v>2564</v>
      </c>
      <c r="C1276" s="1249" t="s">
        <v>2565</v>
      </c>
      <c r="D1276" s="1249"/>
      <c r="E1276" s="1249"/>
      <c r="F1276" s="1249"/>
      <c r="G1276" s="1249"/>
      <c r="H1276" s="516" t="s">
        <v>1232</v>
      </c>
      <c r="I1276" s="517">
        <v>0.288354</v>
      </c>
      <c r="J1276" s="518">
        <v>1</v>
      </c>
      <c r="K1276" s="614">
        <v>0.288354</v>
      </c>
      <c r="L1276" s="520"/>
      <c r="M1276" s="517"/>
      <c r="N1276" s="521"/>
      <c r="O1276" s="517"/>
      <c r="P1276" s="522"/>
    </row>
    <row r="1277" spans="1:16" x14ac:dyDescent="0.25">
      <c r="A1277" s="523"/>
      <c r="B1277" s="524" t="s">
        <v>23</v>
      </c>
      <c r="C1277" s="1247" t="s">
        <v>1203</v>
      </c>
      <c r="D1277" s="1247"/>
      <c r="E1277" s="1247"/>
      <c r="F1277" s="1247"/>
      <c r="G1277" s="1247"/>
      <c r="H1277" s="525" t="s">
        <v>1148</v>
      </c>
      <c r="I1277" s="526"/>
      <c r="J1277" s="526"/>
      <c r="K1277" s="574">
        <v>7.497204</v>
      </c>
      <c r="L1277" s="528"/>
      <c r="M1277" s="526"/>
      <c r="N1277" s="528"/>
      <c r="O1277" s="526"/>
      <c r="P1277" s="529">
        <v>2275.63</v>
      </c>
    </row>
    <row r="1278" spans="1:16" x14ac:dyDescent="0.25">
      <c r="A1278" s="530"/>
      <c r="B1278" s="524" t="s">
        <v>2133</v>
      </c>
      <c r="C1278" s="1247" t="s">
        <v>2134</v>
      </c>
      <c r="D1278" s="1247"/>
      <c r="E1278" s="1247"/>
      <c r="F1278" s="1247"/>
      <c r="G1278" s="1247"/>
      <c r="H1278" s="525" t="s">
        <v>1148</v>
      </c>
      <c r="I1278" s="543">
        <v>26</v>
      </c>
      <c r="J1278" s="526"/>
      <c r="K1278" s="574">
        <v>7.497204</v>
      </c>
      <c r="L1278" s="532"/>
      <c r="M1278" s="533"/>
      <c r="N1278" s="534">
        <v>303.52999999999997</v>
      </c>
      <c r="O1278" s="526"/>
      <c r="P1278" s="529">
        <v>2275.63</v>
      </c>
    </row>
    <row r="1279" spans="1:16" x14ac:dyDescent="0.25">
      <c r="A1279" s="523"/>
      <c r="B1279" s="524" t="s">
        <v>28</v>
      </c>
      <c r="C1279" s="1247" t="s">
        <v>132</v>
      </c>
      <c r="D1279" s="1247"/>
      <c r="E1279" s="1247"/>
      <c r="F1279" s="1247"/>
      <c r="G1279" s="1247"/>
      <c r="H1279" s="525"/>
      <c r="I1279" s="526"/>
      <c r="J1279" s="526"/>
      <c r="K1279" s="526"/>
      <c r="L1279" s="528"/>
      <c r="M1279" s="526"/>
      <c r="N1279" s="528"/>
      <c r="O1279" s="526"/>
      <c r="P1279" s="573">
        <v>17.239999999999998</v>
      </c>
    </row>
    <row r="1280" spans="1:16" x14ac:dyDescent="0.25">
      <c r="A1280" s="523"/>
      <c r="B1280" s="524"/>
      <c r="C1280" s="1247" t="s">
        <v>1147</v>
      </c>
      <c r="D1280" s="1247"/>
      <c r="E1280" s="1247"/>
      <c r="F1280" s="1247"/>
      <c r="G1280" s="1247"/>
      <c r="H1280" s="525" t="s">
        <v>1148</v>
      </c>
      <c r="I1280" s="526"/>
      <c r="J1280" s="526"/>
      <c r="K1280" s="569">
        <v>3.1718900000000001E-2</v>
      </c>
      <c r="L1280" s="528"/>
      <c r="M1280" s="526"/>
      <c r="N1280" s="528"/>
      <c r="O1280" s="526"/>
      <c r="P1280" s="573">
        <v>10.210000000000001</v>
      </c>
    </row>
    <row r="1281" spans="1:16" x14ac:dyDescent="0.25">
      <c r="A1281" s="530"/>
      <c r="B1281" s="524" t="s">
        <v>2194</v>
      </c>
      <c r="C1281" s="1247" t="s">
        <v>2195</v>
      </c>
      <c r="D1281" s="1247"/>
      <c r="E1281" s="1247"/>
      <c r="F1281" s="1247"/>
      <c r="G1281" s="1247"/>
      <c r="H1281" s="525" t="s">
        <v>1151</v>
      </c>
      <c r="I1281" s="536">
        <v>0.01</v>
      </c>
      <c r="J1281" s="526"/>
      <c r="K1281" s="569">
        <v>2.8835000000000002E-3</v>
      </c>
      <c r="L1281" s="538">
        <v>37.32</v>
      </c>
      <c r="M1281" s="539">
        <v>1.37</v>
      </c>
      <c r="N1281" s="534">
        <v>51.13</v>
      </c>
      <c r="O1281" s="526"/>
      <c r="P1281" s="529">
        <v>0.15</v>
      </c>
    </row>
    <row r="1282" spans="1:16" x14ac:dyDescent="0.25">
      <c r="A1282" s="540"/>
      <c r="B1282" s="524" t="s">
        <v>2137</v>
      </c>
      <c r="C1282" s="1247" t="s">
        <v>2138</v>
      </c>
      <c r="D1282" s="1247"/>
      <c r="E1282" s="1247"/>
      <c r="F1282" s="1247"/>
      <c r="G1282" s="1247"/>
      <c r="H1282" s="525" t="s">
        <v>1148</v>
      </c>
      <c r="I1282" s="536">
        <v>0.01</v>
      </c>
      <c r="J1282" s="526"/>
      <c r="K1282" s="569">
        <v>2.8835000000000002E-3</v>
      </c>
      <c r="L1282" s="528"/>
      <c r="M1282" s="526"/>
      <c r="N1282" s="541">
        <v>288.95999999999998</v>
      </c>
      <c r="O1282" s="526"/>
      <c r="P1282" s="573">
        <v>0.83</v>
      </c>
    </row>
    <row r="1283" spans="1:16" x14ac:dyDescent="0.25">
      <c r="A1283" s="530"/>
      <c r="B1283" s="524" t="s">
        <v>1445</v>
      </c>
      <c r="C1283" s="1247" t="s">
        <v>1446</v>
      </c>
      <c r="D1283" s="1247"/>
      <c r="E1283" s="1247"/>
      <c r="F1283" s="1247"/>
      <c r="G1283" s="1247"/>
      <c r="H1283" s="525" t="s">
        <v>1151</v>
      </c>
      <c r="I1283" s="531">
        <v>0.1</v>
      </c>
      <c r="J1283" s="526"/>
      <c r="K1283" s="569">
        <v>2.8835400000000001E-2</v>
      </c>
      <c r="L1283" s="538">
        <v>477.92</v>
      </c>
      <c r="M1283" s="539">
        <v>1.24</v>
      </c>
      <c r="N1283" s="534">
        <v>592.62</v>
      </c>
      <c r="O1283" s="526"/>
      <c r="P1283" s="529">
        <v>17.09</v>
      </c>
    </row>
    <row r="1284" spans="1:16" x14ac:dyDescent="0.25">
      <c r="A1284" s="540"/>
      <c r="B1284" s="524" t="s">
        <v>1208</v>
      </c>
      <c r="C1284" s="1247" t="s">
        <v>1209</v>
      </c>
      <c r="D1284" s="1247"/>
      <c r="E1284" s="1247"/>
      <c r="F1284" s="1247"/>
      <c r="G1284" s="1247"/>
      <c r="H1284" s="525" t="s">
        <v>1148</v>
      </c>
      <c r="I1284" s="531">
        <v>0.1</v>
      </c>
      <c r="J1284" s="526"/>
      <c r="K1284" s="569">
        <v>2.8835400000000001E-2</v>
      </c>
      <c r="L1284" s="528"/>
      <c r="M1284" s="526"/>
      <c r="N1284" s="541">
        <v>325.38</v>
      </c>
      <c r="O1284" s="526"/>
      <c r="P1284" s="573">
        <v>9.3800000000000008</v>
      </c>
    </row>
    <row r="1285" spans="1:16" x14ac:dyDescent="0.25">
      <c r="A1285" s="523"/>
      <c r="B1285" s="524" t="s">
        <v>36</v>
      </c>
      <c r="C1285" s="1247" t="s">
        <v>134</v>
      </c>
      <c r="D1285" s="1247"/>
      <c r="E1285" s="1247"/>
      <c r="F1285" s="1247"/>
      <c r="G1285" s="1247"/>
      <c r="H1285" s="525"/>
      <c r="I1285" s="526"/>
      <c r="J1285" s="526"/>
      <c r="K1285" s="526"/>
      <c r="L1285" s="528"/>
      <c r="M1285" s="526"/>
      <c r="N1285" s="528"/>
      <c r="O1285" s="526"/>
      <c r="P1285" s="573">
        <v>244.44</v>
      </c>
    </row>
    <row r="1286" spans="1:16" x14ac:dyDescent="0.25">
      <c r="A1286" s="530"/>
      <c r="B1286" s="524" t="s">
        <v>2566</v>
      </c>
      <c r="C1286" s="1247" t="s">
        <v>2567</v>
      </c>
      <c r="D1286" s="1247"/>
      <c r="E1286" s="1247"/>
      <c r="F1286" s="1247"/>
      <c r="G1286" s="1247"/>
      <c r="H1286" s="525" t="s">
        <v>1554</v>
      </c>
      <c r="I1286" s="536">
        <v>0.84</v>
      </c>
      <c r="J1286" s="526"/>
      <c r="K1286" s="569">
        <v>0.2422174</v>
      </c>
      <c r="L1286" s="538">
        <v>531.44000000000005</v>
      </c>
      <c r="M1286" s="539">
        <v>1.35</v>
      </c>
      <c r="N1286" s="534">
        <v>717.44</v>
      </c>
      <c r="O1286" s="526"/>
      <c r="P1286" s="529">
        <v>173.78</v>
      </c>
    </row>
    <row r="1287" spans="1:16" x14ac:dyDescent="0.25">
      <c r="A1287" s="530"/>
      <c r="B1287" s="524" t="s">
        <v>2531</v>
      </c>
      <c r="C1287" s="1247" t="s">
        <v>2532</v>
      </c>
      <c r="D1287" s="1247"/>
      <c r="E1287" s="1247"/>
      <c r="F1287" s="1247"/>
      <c r="G1287" s="1247"/>
      <c r="H1287" s="525" t="s">
        <v>1244</v>
      </c>
      <c r="I1287" s="536">
        <v>0.31</v>
      </c>
      <c r="J1287" s="526"/>
      <c r="K1287" s="569">
        <v>8.9389700000000002E-2</v>
      </c>
      <c r="L1287" s="538">
        <v>56.11</v>
      </c>
      <c r="M1287" s="575">
        <v>1.4</v>
      </c>
      <c r="N1287" s="534">
        <v>78.55</v>
      </c>
      <c r="O1287" s="526"/>
      <c r="P1287" s="529">
        <v>7.02</v>
      </c>
    </row>
    <row r="1288" spans="1:16" x14ac:dyDescent="0.25">
      <c r="A1288" s="530"/>
      <c r="B1288" s="524" t="s">
        <v>2568</v>
      </c>
      <c r="C1288" s="1247" t="s">
        <v>2569</v>
      </c>
      <c r="D1288" s="1247"/>
      <c r="E1288" s="1247"/>
      <c r="F1288" s="1247"/>
      <c r="G1288" s="1247"/>
      <c r="H1288" s="525" t="s">
        <v>1164</v>
      </c>
      <c r="I1288" s="535">
        <v>5.4999999999999997E-3</v>
      </c>
      <c r="J1288" s="526"/>
      <c r="K1288" s="569">
        <v>1.5858999999999999E-3</v>
      </c>
      <c r="L1288" s="542">
        <v>25237.94</v>
      </c>
      <c r="M1288" s="539">
        <v>1.59</v>
      </c>
      <c r="N1288" s="534">
        <v>40128.32</v>
      </c>
      <c r="O1288" s="526"/>
      <c r="P1288" s="529">
        <v>63.64</v>
      </c>
    </row>
    <row r="1289" spans="1:16" x14ac:dyDescent="0.25">
      <c r="A1289" s="544" t="s">
        <v>1239</v>
      </c>
      <c r="B1289" s="545" t="s">
        <v>2570</v>
      </c>
      <c r="C1289" s="1250" t="s">
        <v>2571</v>
      </c>
      <c r="D1289" s="1250"/>
      <c r="E1289" s="1250"/>
      <c r="F1289" s="1250"/>
      <c r="G1289" s="1250"/>
      <c r="H1289" s="546" t="s">
        <v>1164</v>
      </c>
      <c r="I1289" s="549">
        <v>6.3E-2</v>
      </c>
      <c r="J1289" s="548"/>
      <c r="K1289" s="615">
        <v>1.81663E-2</v>
      </c>
      <c r="L1289" s="550"/>
      <c r="M1289" s="548"/>
      <c r="N1289" s="550"/>
      <c r="O1289" s="548"/>
      <c r="P1289" s="551"/>
    </row>
    <row r="1290" spans="1:16" x14ac:dyDescent="0.25">
      <c r="A1290" s="552"/>
      <c r="B1290" s="553"/>
      <c r="C1290" s="1248" t="s">
        <v>1154</v>
      </c>
      <c r="D1290" s="1248"/>
      <c r="E1290" s="1248"/>
      <c r="F1290" s="1248"/>
      <c r="G1290" s="1248"/>
      <c r="H1290" s="516"/>
      <c r="I1290" s="517"/>
      <c r="J1290" s="517"/>
      <c r="K1290" s="517"/>
      <c r="L1290" s="520"/>
      <c r="M1290" s="517"/>
      <c r="N1290" s="554"/>
      <c r="O1290" s="517"/>
      <c r="P1290" s="555">
        <v>2547.52</v>
      </c>
    </row>
    <row r="1291" spans="1:16" x14ac:dyDescent="0.25">
      <c r="A1291" s="540"/>
      <c r="B1291" s="524"/>
      <c r="C1291" s="1247" t="s">
        <v>1155</v>
      </c>
      <c r="D1291" s="1247"/>
      <c r="E1291" s="1247"/>
      <c r="F1291" s="1247"/>
      <c r="G1291" s="1247"/>
      <c r="H1291" s="525"/>
      <c r="I1291" s="526"/>
      <c r="J1291" s="526"/>
      <c r="K1291" s="526"/>
      <c r="L1291" s="528"/>
      <c r="M1291" s="526"/>
      <c r="N1291" s="528"/>
      <c r="O1291" s="526"/>
      <c r="P1291" s="529">
        <v>2285.84</v>
      </c>
    </row>
    <row r="1292" spans="1:16" x14ac:dyDescent="0.25">
      <c r="A1292" s="540"/>
      <c r="B1292" s="524" t="s">
        <v>2179</v>
      </c>
      <c r="C1292" s="1247" t="s">
        <v>2180</v>
      </c>
      <c r="D1292" s="1247"/>
      <c r="E1292" s="1247"/>
      <c r="F1292" s="1247"/>
      <c r="G1292" s="1247"/>
      <c r="H1292" s="525" t="s">
        <v>1158</v>
      </c>
      <c r="I1292" s="543">
        <v>100</v>
      </c>
      <c r="J1292" s="526"/>
      <c r="K1292" s="543">
        <v>100</v>
      </c>
      <c r="L1292" s="528"/>
      <c r="M1292" s="526"/>
      <c r="N1292" s="528"/>
      <c r="O1292" s="526"/>
      <c r="P1292" s="529">
        <v>2285.84</v>
      </c>
    </row>
    <row r="1293" spans="1:16" x14ac:dyDescent="0.25">
      <c r="A1293" s="540"/>
      <c r="B1293" s="524" t="s">
        <v>2181</v>
      </c>
      <c r="C1293" s="1247" t="s">
        <v>2182</v>
      </c>
      <c r="D1293" s="1247"/>
      <c r="E1293" s="1247"/>
      <c r="F1293" s="1247"/>
      <c r="G1293" s="1247"/>
      <c r="H1293" s="525" t="s">
        <v>1158</v>
      </c>
      <c r="I1293" s="543">
        <v>49</v>
      </c>
      <c r="J1293" s="526"/>
      <c r="K1293" s="543">
        <v>49</v>
      </c>
      <c r="L1293" s="528"/>
      <c r="M1293" s="526"/>
      <c r="N1293" s="528"/>
      <c r="O1293" s="526"/>
      <c r="P1293" s="529">
        <v>1120.06</v>
      </c>
    </row>
    <row r="1294" spans="1:16" x14ac:dyDescent="0.25">
      <c r="A1294" s="556"/>
      <c r="B1294" s="557"/>
      <c r="C1294" s="1248" t="s">
        <v>1161</v>
      </c>
      <c r="D1294" s="1248"/>
      <c r="E1294" s="1248"/>
      <c r="F1294" s="1248"/>
      <c r="G1294" s="1248"/>
      <c r="H1294" s="516"/>
      <c r="I1294" s="517"/>
      <c r="J1294" s="517"/>
      <c r="K1294" s="517"/>
      <c r="L1294" s="520"/>
      <c r="M1294" s="517"/>
      <c r="N1294" s="554">
        <v>20646.22</v>
      </c>
      <c r="O1294" s="517"/>
      <c r="P1294" s="555">
        <v>5953.42</v>
      </c>
    </row>
    <row r="1295" spans="1:16" x14ac:dyDescent="0.25">
      <c r="A1295" s="558"/>
      <c r="B1295" s="559"/>
      <c r="C1295" s="559"/>
      <c r="D1295" s="559"/>
      <c r="E1295" s="559"/>
      <c r="F1295" s="559"/>
      <c r="G1295" s="559"/>
      <c r="H1295" s="560"/>
      <c r="I1295" s="561"/>
      <c r="J1295" s="561"/>
      <c r="K1295" s="561"/>
      <c r="L1295" s="562"/>
      <c r="M1295" s="561"/>
      <c r="N1295" s="562"/>
      <c r="O1295" s="561"/>
      <c r="P1295" s="563"/>
    </row>
    <row r="1296" spans="1:16" x14ac:dyDescent="0.25">
      <c r="A1296" s="514" t="s">
        <v>1684</v>
      </c>
      <c r="B1296" s="515" t="s">
        <v>2572</v>
      </c>
      <c r="C1296" s="1249" t="s">
        <v>2573</v>
      </c>
      <c r="D1296" s="1249"/>
      <c r="E1296" s="1249"/>
      <c r="F1296" s="1249"/>
      <c r="G1296" s="1249"/>
      <c r="H1296" s="516" t="s">
        <v>1164</v>
      </c>
      <c r="I1296" s="517">
        <v>1.8162999999999999E-2</v>
      </c>
      <c r="J1296" s="518">
        <v>1</v>
      </c>
      <c r="K1296" s="614">
        <v>1.8162999999999999E-2</v>
      </c>
      <c r="L1296" s="554">
        <v>52265.82</v>
      </c>
      <c r="M1296" s="571">
        <v>1.9</v>
      </c>
      <c r="N1296" s="564">
        <v>99305.06</v>
      </c>
      <c r="O1296" s="517"/>
      <c r="P1296" s="555">
        <v>1803.68</v>
      </c>
    </row>
    <row r="1297" spans="1:16" x14ac:dyDescent="0.25">
      <c r="A1297" s="556"/>
      <c r="B1297" s="557"/>
      <c r="C1297" s="1248" t="s">
        <v>1161</v>
      </c>
      <c r="D1297" s="1248"/>
      <c r="E1297" s="1248"/>
      <c r="F1297" s="1248"/>
      <c r="G1297" s="1248"/>
      <c r="H1297" s="516"/>
      <c r="I1297" s="517"/>
      <c r="J1297" s="517"/>
      <c r="K1297" s="517"/>
      <c r="L1297" s="520"/>
      <c r="M1297" s="517"/>
      <c r="N1297" s="520"/>
      <c r="O1297" s="517"/>
      <c r="P1297" s="555">
        <v>1803.68</v>
      </c>
    </row>
    <row r="1298" spans="1:16" x14ac:dyDescent="0.25">
      <c r="A1298" s="558"/>
      <c r="B1298" s="559"/>
      <c r="C1298" s="559"/>
      <c r="D1298" s="559"/>
      <c r="E1298" s="559"/>
      <c r="F1298" s="559"/>
      <c r="G1298" s="559"/>
      <c r="H1298" s="560"/>
      <c r="I1298" s="561"/>
      <c r="J1298" s="561"/>
      <c r="K1298" s="561"/>
      <c r="L1298" s="562"/>
      <c r="M1298" s="561"/>
      <c r="N1298" s="562"/>
      <c r="O1298" s="561"/>
      <c r="P1298" s="563"/>
    </row>
    <row r="1299" spans="1:16" x14ac:dyDescent="0.25">
      <c r="A1299" s="1251" t="s">
        <v>2574</v>
      </c>
      <c r="B1299" s="1252"/>
      <c r="C1299" s="1252"/>
      <c r="D1299" s="1252"/>
      <c r="E1299" s="1252"/>
      <c r="F1299" s="1252"/>
      <c r="G1299" s="1252"/>
      <c r="H1299" s="1252"/>
      <c r="I1299" s="1252"/>
      <c r="J1299" s="1252"/>
      <c r="K1299" s="1252"/>
      <c r="L1299" s="1252"/>
      <c r="M1299" s="1252"/>
      <c r="N1299" s="1252"/>
      <c r="O1299" s="1252"/>
      <c r="P1299" s="1253"/>
    </row>
    <row r="1300" spans="1:16" x14ac:dyDescent="0.25">
      <c r="A1300" s="514" t="s">
        <v>1846</v>
      </c>
      <c r="B1300" s="515" t="s">
        <v>2575</v>
      </c>
      <c r="C1300" s="1249" t="s">
        <v>2576</v>
      </c>
      <c r="D1300" s="1249"/>
      <c r="E1300" s="1249"/>
      <c r="F1300" s="1249"/>
      <c r="G1300" s="1249"/>
      <c r="H1300" s="516" t="s">
        <v>1232</v>
      </c>
      <c r="I1300" s="517">
        <v>1.1120000000000001</v>
      </c>
      <c r="J1300" s="518">
        <v>1</v>
      </c>
      <c r="K1300" s="519">
        <v>1.1120000000000001</v>
      </c>
      <c r="L1300" s="520"/>
      <c r="M1300" s="517"/>
      <c r="N1300" s="521"/>
      <c r="O1300" s="517"/>
      <c r="P1300" s="522"/>
    </row>
    <row r="1301" spans="1:16" x14ac:dyDescent="0.25">
      <c r="A1301" s="523"/>
      <c r="B1301" s="524" t="s">
        <v>23</v>
      </c>
      <c r="C1301" s="1247" t="s">
        <v>1203</v>
      </c>
      <c r="D1301" s="1247"/>
      <c r="E1301" s="1247"/>
      <c r="F1301" s="1247"/>
      <c r="G1301" s="1247"/>
      <c r="H1301" s="525" t="s">
        <v>1148</v>
      </c>
      <c r="I1301" s="526"/>
      <c r="J1301" s="526"/>
      <c r="K1301" s="537">
        <v>113.93552</v>
      </c>
      <c r="L1301" s="528"/>
      <c r="M1301" s="526"/>
      <c r="N1301" s="528"/>
      <c r="O1301" s="526"/>
      <c r="P1301" s="529">
        <v>36241.75</v>
      </c>
    </row>
    <row r="1302" spans="1:16" x14ac:dyDescent="0.25">
      <c r="A1302" s="530"/>
      <c r="B1302" s="524" t="s">
        <v>2403</v>
      </c>
      <c r="C1302" s="1247" t="s">
        <v>2404</v>
      </c>
      <c r="D1302" s="1247"/>
      <c r="E1302" s="1247"/>
      <c r="F1302" s="1247"/>
      <c r="G1302" s="1247"/>
      <c r="H1302" s="525" t="s">
        <v>1148</v>
      </c>
      <c r="I1302" s="536">
        <v>102.46</v>
      </c>
      <c r="J1302" s="526"/>
      <c r="K1302" s="537">
        <v>113.93552</v>
      </c>
      <c r="L1302" s="532"/>
      <c r="M1302" s="533"/>
      <c r="N1302" s="534">
        <v>318.08999999999997</v>
      </c>
      <c r="O1302" s="526"/>
      <c r="P1302" s="529">
        <v>36241.75</v>
      </c>
    </row>
    <row r="1303" spans="1:16" x14ac:dyDescent="0.25">
      <c r="A1303" s="523"/>
      <c r="B1303" s="524" t="s">
        <v>28</v>
      </c>
      <c r="C1303" s="1247" t="s">
        <v>132</v>
      </c>
      <c r="D1303" s="1247"/>
      <c r="E1303" s="1247"/>
      <c r="F1303" s="1247"/>
      <c r="G1303" s="1247"/>
      <c r="H1303" s="525"/>
      <c r="I1303" s="526"/>
      <c r="J1303" s="526"/>
      <c r="K1303" s="526"/>
      <c r="L1303" s="528"/>
      <c r="M1303" s="526"/>
      <c r="N1303" s="528"/>
      <c r="O1303" s="526"/>
      <c r="P1303" s="529">
        <v>3061.4</v>
      </c>
    </row>
    <row r="1304" spans="1:16" x14ac:dyDescent="0.25">
      <c r="A1304" s="523"/>
      <c r="B1304" s="524"/>
      <c r="C1304" s="1247" t="s">
        <v>1147</v>
      </c>
      <c r="D1304" s="1247"/>
      <c r="E1304" s="1247"/>
      <c r="F1304" s="1247"/>
      <c r="G1304" s="1247"/>
      <c r="H1304" s="525" t="s">
        <v>1148</v>
      </c>
      <c r="I1304" s="526"/>
      <c r="J1304" s="526"/>
      <c r="K1304" s="537">
        <v>5.9380800000000002</v>
      </c>
      <c r="L1304" s="528"/>
      <c r="M1304" s="526"/>
      <c r="N1304" s="528"/>
      <c r="O1304" s="526"/>
      <c r="P1304" s="529">
        <v>1901.36</v>
      </c>
    </row>
    <row r="1305" spans="1:16" x14ac:dyDescent="0.25">
      <c r="A1305" s="530"/>
      <c r="B1305" s="524" t="s">
        <v>2194</v>
      </c>
      <c r="C1305" s="1247" t="s">
        <v>2195</v>
      </c>
      <c r="D1305" s="1247"/>
      <c r="E1305" s="1247"/>
      <c r="F1305" s="1247"/>
      <c r="G1305" s="1247"/>
      <c r="H1305" s="525" t="s">
        <v>1151</v>
      </c>
      <c r="I1305" s="536">
        <v>0.76</v>
      </c>
      <c r="J1305" s="526"/>
      <c r="K1305" s="537">
        <v>0.84511999999999998</v>
      </c>
      <c r="L1305" s="538">
        <v>37.32</v>
      </c>
      <c r="M1305" s="539">
        <v>1.37</v>
      </c>
      <c r="N1305" s="534">
        <v>51.13</v>
      </c>
      <c r="O1305" s="526"/>
      <c r="P1305" s="529">
        <v>43.21</v>
      </c>
    </row>
    <row r="1306" spans="1:16" x14ac:dyDescent="0.25">
      <c r="A1306" s="540"/>
      <c r="B1306" s="524" t="s">
        <v>2137</v>
      </c>
      <c r="C1306" s="1247" t="s">
        <v>2138</v>
      </c>
      <c r="D1306" s="1247"/>
      <c r="E1306" s="1247"/>
      <c r="F1306" s="1247"/>
      <c r="G1306" s="1247"/>
      <c r="H1306" s="525" t="s">
        <v>1148</v>
      </c>
      <c r="I1306" s="536">
        <v>0.76</v>
      </c>
      <c r="J1306" s="526"/>
      <c r="K1306" s="537">
        <v>0.84511999999999998</v>
      </c>
      <c r="L1306" s="528"/>
      <c r="M1306" s="526"/>
      <c r="N1306" s="541">
        <v>288.95999999999998</v>
      </c>
      <c r="O1306" s="526"/>
      <c r="P1306" s="573">
        <v>244.21</v>
      </c>
    </row>
    <row r="1307" spans="1:16" x14ac:dyDescent="0.25">
      <c r="A1307" s="530"/>
      <c r="B1307" s="524" t="s">
        <v>1445</v>
      </c>
      <c r="C1307" s="1247" t="s">
        <v>1446</v>
      </c>
      <c r="D1307" s="1247"/>
      <c r="E1307" s="1247"/>
      <c r="F1307" s="1247"/>
      <c r="G1307" s="1247"/>
      <c r="H1307" s="525" t="s">
        <v>1151</v>
      </c>
      <c r="I1307" s="536">
        <v>4.58</v>
      </c>
      <c r="J1307" s="526"/>
      <c r="K1307" s="537">
        <v>5.0929599999999997</v>
      </c>
      <c r="L1307" s="538">
        <v>477.92</v>
      </c>
      <c r="M1307" s="539">
        <v>1.24</v>
      </c>
      <c r="N1307" s="534">
        <v>592.62</v>
      </c>
      <c r="O1307" s="526"/>
      <c r="P1307" s="529">
        <v>3018.19</v>
      </c>
    </row>
    <row r="1308" spans="1:16" x14ac:dyDescent="0.25">
      <c r="A1308" s="540"/>
      <c r="B1308" s="524" t="s">
        <v>1208</v>
      </c>
      <c r="C1308" s="1247" t="s">
        <v>1209</v>
      </c>
      <c r="D1308" s="1247"/>
      <c r="E1308" s="1247"/>
      <c r="F1308" s="1247"/>
      <c r="G1308" s="1247"/>
      <c r="H1308" s="525" t="s">
        <v>1148</v>
      </c>
      <c r="I1308" s="536">
        <v>4.58</v>
      </c>
      <c r="J1308" s="526"/>
      <c r="K1308" s="537">
        <v>5.0929599999999997</v>
      </c>
      <c r="L1308" s="528"/>
      <c r="M1308" s="526"/>
      <c r="N1308" s="541">
        <v>325.38</v>
      </c>
      <c r="O1308" s="526"/>
      <c r="P1308" s="529">
        <v>1657.15</v>
      </c>
    </row>
    <row r="1309" spans="1:16" x14ac:dyDescent="0.25">
      <c r="A1309" s="523"/>
      <c r="B1309" s="524" t="s">
        <v>36</v>
      </c>
      <c r="C1309" s="1247" t="s">
        <v>134</v>
      </c>
      <c r="D1309" s="1247"/>
      <c r="E1309" s="1247"/>
      <c r="F1309" s="1247"/>
      <c r="G1309" s="1247"/>
      <c r="H1309" s="525"/>
      <c r="I1309" s="526"/>
      <c r="J1309" s="526"/>
      <c r="K1309" s="526"/>
      <c r="L1309" s="528"/>
      <c r="M1309" s="526"/>
      <c r="N1309" s="528"/>
      <c r="O1309" s="526"/>
      <c r="P1309" s="573">
        <v>18.87</v>
      </c>
    </row>
    <row r="1310" spans="1:16" x14ac:dyDescent="0.25">
      <c r="A1310" s="530"/>
      <c r="B1310" s="524" t="s">
        <v>1494</v>
      </c>
      <c r="C1310" s="1247" t="s">
        <v>1495</v>
      </c>
      <c r="D1310" s="1247"/>
      <c r="E1310" s="1247"/>
      <c r="F1310" s="1247"/>
      <c r="G1310" s="1247"/>
      <c r="H1310" s="525" t="s">
        <v>1496</v>
      </c>
      <c r="I1310" s="527">
        <v>2.782</v>
      </c>
      <c r="J1310" s="526"/>
      <c r="K1310" s="574">
        <v>3.0935839999999999</v>
      </c>
      <c r="L1310" s="532"/>
      <c r="M1310" s="533"/>
      <c r="N1310" s="534">
        <v>6.1</v>
      </c>
      <c r="O1310" s="526"/>
      <c r="P1310" s="529">
        <v>18.87</v>
      </c>
    </row>
    <row r="1311" spans="1:16" x14ac:dyDescent="0.25">
      <c r="A1311" s="544" t="s">
        <v>1239</v>
      </c>
      <c r="B1311" s="545" t="s">
        <v>2577</v>
      </c>
      <c r="C1311" s="1250" t="s">
        <v>2578</v>
      </c>
      <c r="D1311" s="1250"/>
      <c r="E1311" s="1250"/>
      <c r="F1311" s="1250"/>
      <c r="G1311" s="1250"/>
      <c r="H1311" s="546" t="s">
        <v>1554</v>
      </c>
      <c r="I1311" s="547">
        <v>103</v>
      </c>
      <c r="J1311" s="548"/>
      <c r="K1311" s="549">
        <v>114.536</v>
      </c>
      <c r="L1311" s="550"/>
      <c r="M1311" s="548"/>
      <c r="N1311" s="550"/>
      <c r="O1311" s="548"/>
      <c r="P1311" s="551"/>
    </row>
    <row r="1312" spans="1:16" x14ac:dyDescent="0.25">
      <c r="A1312" s="552"/>
      <c r="B1312" s="553"/>
      <c r="C1312" s="1248" t="s">
        <v>1154</v>
      </c>
      <c r="D1312" s="1248"/>
      <c r="E1312" s="1248"/>
      <c r="F1312" s="1248"/>
      <c r="G1312" s="1248"/>
      <c r="H1312" s="516"/>
      <c r="I1312" s="517"/>
      <c r="J1312" s="517"/>
      <c r="K1312" s="517"/>
      <c r="L1312" s="520"/>
      <c r="M1312" s="517"/>
      <c r="N1312" s="554"/>
      <c r="O1312" s="517"/>
      <c r="P1312" s="555">
        <v>41223.379999999997</v>
      </c>
    </row>
    <row r="1313" spans="1:16" x14ac:dyDescent="0.25">
      <c r="A1313" s="540"/>
      <c r="B1313" s="524"/>
      <c r="C1313" s="1247" t="s">
        <v>1155</v>
      </c>
      <c r="D1313" s="1247"/>
      <c r="E1313" s="1247"/>
      <c r="F1313" s="1247"/>
      <c r="G1313" s="1247"/>
      <c r="H1313" s="525"/>
      <c r="I1313" s="526"/>
      <c r="J1313" s="526"/>
      <c r="K1313" s="526"/>
      <c r="L1313" s="528"/>
      <c r="M1313" s="526"/>
      <c r="N1313" s="528"/>
      <c r="O1313" s="526"/>
      <c r="P1313" s="529">
        <v>38143.11</v>
      </c>
    </row>
    <row r="1314" spans="1:16" x14ac:dyDescent="0.25">
      <c r="A1314" s="540"/>
      <c r="B1314" s="524" t="s">
        <v>2179</v>
      </c>
      <c r="C1314" s="1247" t="s">
        <v>2180</v>
      </c>
      <c r="D1314" s="1247"/>
      <c r="E1314" s="1247"/>
      <c r="F1314" s="1247"/>
      <c r="G1314" s="1247"/>
      <c r="H1314" s="525" t="s">
        <v>1158</v>
      </c>
      <c r="I1314" s="543">
        <v>100</v>
      </c>
      <c r="J1314" s="526"/>
      <c r="K1314" s="543">
        <v>100</v>
      </c>
      <c r="L1314" s="528"/>
      <c r="M1314" s="526"/>
      <c r="N1314" s="528"/>
      <c r="O1314" s="526"/>
      <c r="P1314" s="529">
        <v>38143.11</v>
      </c>
    </row>
    <row r="1315" spans="1:16" x14ac:dyDescent="0.25">
      <c r="A1315" s="540"/>
      <c r="B1315" s="524" t="s">
        <v>2181</v>
      </c>
      <c r="C1315" s="1247" t="s">
        <v>2182</v>
      </c>
      <c r="D1315" s="1247"/>
      <c r="E1315" s="1247"/>
      <c r="F1315" s="1247"/>
      <c r="G1315" s="1247"/>
      <c r="H1315" s="525" t="s">
        <v>1158</v>
      </c>
      <c r="I1315" s="543">
        <v>49</v>
      </c>
      <c r="J1315" s="526"/>
      <c r="K1315" s="543">
        <v>49</v>
      </c>
      <c r="L1315" s="528"/>
      <c r="M1315" s="526"/>
      <c r="N1315" s="528"/>
      <c r="O1315" s="526"/>
      <c r="P1315" s="529">
        <v>18690.12</v>
      </c>
    </row>
    <row r="1316" spans="1:16" x14ac:dyDescent="0.25">
      <c r="A1316" s="556"/>
      <c r="B1316" s="557"/>
      <c r="C1316" s="1248" t="s">
        <v>1161</v>
      </c>
      <c r="D1316" s="1248"/>
      <c r="E1316" s="1248"/>
      <c r="F1316" s="1248"/>
      <c r="G1316" s="1248"/>
      <c r="H1316" s="516"/>
      <c r="I1316" s="517"/>
      <c r="J1316" s="517"/>
      <c r="K1316" s="517"/>
      <c r="L1316" s="520"/>
      <c r="M1316" s="517"/>
      <c r="N1316" s="554">
        <v>88180.4</v>
      </c>
      <c r="O1316" s="517"/>
      <c r="P1316" s="555">
        <v>98056.61</v>
      </c>
    </row>
    <row r="1317" spans="1:16" x14ac:dyDescent="0.25">
      <c r="A1317" s="558"/>
      <c r="B1317" s="559"/>
      <c r="C1317" s="559"/>
      <c r="D1317" s="559"/>
      <c r="E1317" s="559"/>
      <c r="F1317" s="559"/>
      <c r="G1317" s="559"/>
      <c r="H1317" s="560"/>
      <c r="I1317" s="561"/>
      <c r="J1317" s="561"/>
      <c r="K1317" s="561"/>
      <c r="L1317" s="562"/>
      <c r="M1317" s="561"/>
      <c r="N1317" s="562"/>
      <c r="O1317" s="561"/>
      <c r="P1317" s="563"/>
    </row>
    <row r="1318" spans="1:16" x14ac:dyDescent="0.25">
      <c r="A1318" s="514" t="s">
        <v>1849</v>
      </c>
      <c r="B1318" s="515" t="s">
        <v>2579</v>
      </c>
      <c r="C1318" s="1249" t="s">
        <v>2580</v>
      </c>
      <c r="D1318" s="1249"/>
      <c r="E1318" s="1249"/>
      <c r="F1318" s="1249"/>
      <c r="G1318" s="1249"/>
      <c r="H1318" s="516" t="s">
        <v>1554</v>
      </c>
      <c r="I1318" s="517">
        <v>114.536</v>
      </c>
      <c r="J1318" s="518">
        <v>1</v>
      </c>
      <c r="K1318" s="519">
        <v>114.536</v>
      </c>
      <c r="L1318" s="593">
        <v>257.67</v>
      </c>
      <c r="M1318" s="570">
        <v>1.29</v>
      </c>
      <c r="N1318" s="572">
        <v>332.39</v>
      </c>
      <c r="O1318" s="517"/>
      <c r="P1318" s="555">
        <v>38070.620000000003</v>
      </c>
    </row>
    <row r="1319" spans="1:16" x14ac:dyDescent="0.25">
      <c r="A1319" s="556"/>
      <c r="B1319" s="557"/>
      <c r="C1319" s="1248" t="s">
        <v>1161</v>
      </c>
      <c r="D1319" s="1248"/>
      <c r="E1319" s="1248"/>
      <c r="F1319" s="1248"/>
      <c r="G1319" s="1248"/>
      <c r="H1319" s="516"/>
      <c r="I1319" s="517"/>
      <c r="J1319" s="517"/>
      <c r="K1319" s="517"/>
      <c r="L1319" s="520"/>
      <c r="M1319" s="517"/>
      <c r="N1319" s="520"/>
      <c r="O1319" s="517"/>
      <c r="P1319" s="555">
        <v>38070.620000000003</v>
      </c>
    </row>
    <row r="1320" spans="1:16" x14ac:dyDescent="0.25">
      <c r="A1320" s="558"/>
      <c r="B1320" s="559"/>
      <c r="C1320" s="559"/>
      <c r="D1320" s="559"/>
      <c r="E1320" s="559"/>
      <c r="F1320" s="559"/>
      <c r="G1320" s="559"/>
      <c r="H1320" s="560"/>
      <c r="I1320" s="561"/>
      <c r="J1320" s="561"/>
      <c r="K1320" s="561"/>
      <c r="L1320" s="562"/>
      <c r="M1320" s="561"/>
      <c r="N1320" s="562"/>
      <c r="O1320" s="561"/>
      <c r="P1320" s="563"/>
    </row>
    <row r="1321" spans="1:16" x14ac:dyDescent="0.25">
      <c r="A1321" s="514" t="s">
        <v>1852</v>
      </c>
      <c r="B1321" s="515" t="s">
        <v>2581</v>
      </c>
      <c r="C1321" s="1249" t="s">
        <v>2582</v>
      </c>
      <c r="D1321" s="1249"/>
      <c r="E1321" s="1249"/>
      <c r="F1321" s="1249"/>
      <c r="G1321" s="1249"/>
      <c r="H1321" s="516" t="s">
        <v>1554</v>
      </c>
      <c r="I1321" s="517">
        <v>111.2</v>
      </c>
      <c r="J1321" s="518">
        <v>1</v>
      </c>
      <c r="K1321" s="571">
        <v>111.2</v>
      </c>
      <c r="L1321" s="593">
        <v>103.5</v>
      </c>
      <c r="M1321" s="570">
        <v>1.41</v>
      </c>
      <c r="N1321" s="572">
        <v>145.94</v>
      </c>
      <c r="O1321" s="517"/>
      <c r="P1321" s="555">
        <v>16228.53</v>
      </c>
    </row>
    <row r="1322" spans="1:16" x14ac:dyDescent="0.25">
      <c r="A1322" s="556"/>
      <c r="B1322" s="557"/>
      <c r="C1322" s="1248" t="s">
        <v>1161</v>
      </c>
      <c r="D1322" s="1248"/>
      <c r="E1322" s="1248"/>
      <c r="F1322" s="1248"/>
      <c r="G1322" s="1248"/>
      <c r="H1322" s="516"/>
      <c r="I1322" s="517"/>
      <c r="J1322" s="517"/>
      <c r="K1322" s="517"/>
      <c r="L1322" s="520"/>
      <c r="M1322" s="517"/>
      <c r="N1322" s="520"/>
      <c r="O1322" s="517"/>
      <c r="P1322" s="555">
        <v>16228.53</v>
      </c>
    </row>
    <row r="1323" spans="1:16" x14ac:dyDescent="0.25">
      <c r="A1323" s="558"/>
      <c r="B1323" s="559"/>
      <c r="C1323" s="559"/>
      <c r="D1323" s="559"/>
      <c r="E1323" s="559"/>
      <c r="F1323" s="559"/>
      <c r="G1323" s="559"/>
      <c r="H1323" s="560"/>
      <c r="I1323" s="561"/>
      <c r="J1323" s="561"/>
      <c r="K1323" s="561"/>
      <c r="L1323" s="562"/>
      <c r="M1323" s="561"/>
      <c r="N1323" s="562"/>
      <c r="O1323" s="561"/>
      <c r="P1323" s="563"/>
    </row>
    <row r="1324" spans="1:16" x14ac:dyDescent="0.25">
      <c r="A1324" s="1251" t="s">
        <v>2583</v>
      </c>
      <c r="B1324" s="1252"/>
      <c r="C1324" s="1252"/>
      <c r="D1324" s="1252"/>
      <c r="E1324" s="1252"/>
      <c r="F1324" s="1252"/>
      <c r="G1324" s="1252"/>
      <c r="H1324" s="1252"/>
      <c r="I1324" s="1252"/>
      <c r="J1324" s="1252"/>
      <c r="K1324" s="1252"/>
      <c r="L1324" s="1252"/>
      <c r="M1324" s="1252"/>
      <c r="N1324" s="1252"/>
      <c r="O1324" s="1252"/>
      <c r="P1324" s="1253"/>
    </row>
    <row r="1325" spans="1:16" x14ac:dyDescent="0.25">
      <c r="A1325" s="514" t="s">
        <v>1853</v>
      </c>
      <c r="B1325" s="515" t="s">
        <v>2584</v>
      </c>
      <c r="C1325" s="1249" t="s">
        <v>2585</v>
      </c>
      <c r="D1325" s="1249"/>
      <c r="E1325" s="1249"/>
      <c r="F1325" s="1249"/>
      <c r="G1325" s="1249"/>
      <c r="H1325" s="516" t="s">
        <v>1232</v>
      </c>
      <c r="I1325" s="517">
        <v>1.8298000000000001</v>
      </c>
      <c r="J1325" s="518">
        <v>1</v>
      </c>
      <c r="K1325" s="568">
        <v>1.8298000000000001</v>
      </c>
      <c r="L1325" s="520"/>
      <c r="M1325" s="517"/>
      <c r="N1325" s="521"/>
      <c r="O1325" s="517"/>
      <c r="P1325" s="522"/>
    </row>
    <row r="1326" spans="1:16" x14ac:dyDescent="0.25">
      <c r="A1326" s="523"/>
      <c r="B1326" s="524" t="s">
        <v>23</v>
      </c>
      <c r="C1326" s="1247" t="s">
        <v>1203</v>
      </c>
      <c r="D1326" s="1247"/>
      <c r="E1326" s="1247"/>
      <c r="F1326" s="1247"/>
      <c r="G1326" s="1247"/>
      <c r="H1326" s="525" t="s">
        <v>1148</v>
      </c>
      <c r="I1326" s="526"/>
      <c r="J1326" s="526"/>
      <c r="K1326" s="574">
        <v>10.393264</v>
      </c>
      <c r="L1326" s="528"/>
      <c r="M1326" s="526"/>
      <c r="N1326" s="528"/>
      <c r="O1326" s="526"/>
      <c r="P1326" s="529">
        <v>3381.76</v>
      </c>
    </row>
    <row r="1327" spans="1:16" x14ac:dyDescent="0.25">
      <c r="A1327" s="530"/>
      <c r="B1327" s="524" t="s">
        <v>2070</v>
      </c>
      <c r="C1327" s="1247" t="s">
        <v>2071</v>
      </c>
      <c r="D1327" s="1247"/>
      <c r="E1327" s="1247"/>
      <c r="F1327" s="1247"/>
      <c r="G1327" s="1247"/>
      <c r="H1327" s="525" t="s">
        <v>1148</v>
      </c>
      <c r="I1327" s="536">
        <v>5.68</v>
      </c>
      <c r="J1327" s="526"/>
      <c r="K1327" s="574">
        <v>10.393264</v>
      </c>
      <c r="L1327" s="532"/>
      <c r="M1327" s="533"/>
      <c r="N1327" s="534">
        <v>325.38</v>
      </c>
      <c r="O1327" s="526"/>
      <c r="P1327" s="529">
        <v>3381.76</v>
      </c>
    </row>
    <row r="1328" spans="1:16" x14ac:dyDescent="0.25">
      <c r="A1328" s="523"/>
      <c r="B1328" s="524" t="s">
        <v>28</v>
      </c>
      <c r="C1328" s="1247" t="s">
        <v>132</v>
      </c>
      <c r="D1328" s="1247"/>
      <c r="E1328" s="1247"/>
      <c r="F1328" s="1247"/>
      <c r="G1328" s="1247"/>
      <c r="H1328" s="525"/>
      <c r="I1328" s="526"/>
      <c r="J1328" s="526"/>
      <c r="K1328" s="526"/>
      <c r="L1328" s="528"/>
      <c r="M1328" s="526"/>
      <c r="N1328" s="528"/>
      <c r="O1328" s="526"/>
      <c r="P1328" s="573">
        <v>11.78</v>
      </c>
    </row>
    <row r="1329" spans="1:16" x14ac:dyDescent="0.25">
      <c r="A1329" s="523"/>
      <c r="B1329" s="524"/>
      <c r="C1329" s="1247" t="s">
        <v>1147</v>
      </c>
      <c r="D1329" s="1247"/>
      <c r="E1329" s="1247"/>
      <c r="F1329" s="1247"/>
      <c r="G1329" s="1247"/>
      <c r="H1329" s="525" t="s">
        <v>1148</v>
      </c>
      <c r="I1329" s="526"/>
      <c r="J1329" s="526"/>
      <c r="K1329" s="574">
        <v>3.6595999999999997E-2</v>
      </c>
      <c r="L1329" s="528"/>
      <c r="M1329" s="526"/>
      <c r="N1329" s="528"/>
      <c r="O1329" s="526"/>
      <c r="P1329" s="573">
        <v>11.24</v>
      </c>
    </row>
    <row r="1330" spans="1:16" x14ac:dyDescent="0.25">
      <c r="A1330" s="530"/>
      <c r="B1330" s="524" t="s">
        <v>2194</v>
      </c>
      <c r="C1330" s="1247" t="s">
        <v>2195</v>
      </c>
      <c r="D1330" s="1247"/>
      <c r="E1330" s="1247"/>
      <c r="F1330" s="1247"/>
      <c r="G1330" s="1247"/>
      <c r="H1330" s="525" t="s">
        <v>1151</v>
      </c>
      <c r="I1330" s="536">
        <v>0.01</v>
      </c>
      <c r="J1330" s="526"/>
      <c r="K1330" s="574">
        <v>1.8297999999999998E-2</v>
      </c>
      <c r="L1330" s="538">
        <v>37.32</v>
      </c>
      <c r="M1330" s="539">
        <v>1.37</v>
      </c>
      <c r="N1330" s="534">
        <v>51.13</v>
      </c>
      <c r="O1330" s="526"/>
      <c r="P1330" s="529">
        <v>0.94</v>
      </c>
    </row>
    <row r="1331" spans="1:16" x14ac:dyDescent="0.25">
      <c r="A1331" s="540"/>
      <c r="B1331" s="524" t="s">
        <v>2137</v>
      </c>
      <c r="C1331" s="1247" t="s">
        <v>2138</v>
      </c>
      <c r="D1331" s="1247"/>
      <c r="E1331" s="1247"/>
      <c r="F1331" s="1247"/>
      <c r="G1331" s="1247"/>
      <c r="H1331" s="525" t="s">
        <v>1148</v>
      </c>
      <c r="I1331" s="536">
        <v>0.01</v>
      </c>
      <c r="J1331" s="526"/>
      <c r="K1331" s="574">
        <v>1.8297999999999998E-2</v>
      </c>
      <c r="L1331" s="528"/>
      <c r="M1331" s="526"/>
      <c r="N1331" s="541">
        <v>288.95999999999998</v>
      </c>
      <c r="O1331" s="526"/>
      <c r="P1331" s="573">
        <v>5.29</v>
      </c>
    </row>
    <row r="1332" spans="1:16" x14ac:dyDescent="0.25">
      <c r="A1332" s="530"/>
      <c r="B1332" s="524" t="s">
        <v>1445</v>
      </c>
      <c r="C1332" s="1247" t="s">
        <v>1446</v>
      </c>
      <c r="D1332" s="1247"/>
      <c r="E1332" s="1247"/>
      <c r="F1332" s="1247"/>
      <c r="G1332" s="1247"/>
      <c r="H1332" s="525" t="s">
        <v>1151</v>
      </c>
      <c r="I1332" s="536">
        <v>0.01</v>
      </c>
      <c r="J1332" s="526"/>
      <c r="K1332" s="574">
        <v>1.8297999999999998E-2</v>
      </c>
      <c r="L1332" s="538">
        <v>477.92</v>
      </c>
      <c r="M1332" s="539">
        <v>1.24</v>
      </c>
      <c r="N1332" s="534">
        <v>592.62</v>
      </c>
      <c r="O1332" s="526"/>
      <c r="P1332" s="529">
        <v>10.84</v>
      </c>
    </row>
    <row r="1333" spans="1:16" x14ac:dyDescent="0.25">
      <c r="A1333" s="540"/>
      <c r="B1333" s="524" t="s">
        <v>1208</v>
      </c>
      <c r="C1333" s="1247" t="s">
        <v>1209</v>
      </c>
      <c r="D1333" s="1247"/>
      <c r="E1333" s="1247"/>
      <c r="F1333" s="1247"/>
      <c r="G1333" s="1247"/>
      <c r="H1333" s="525" t="s">
        <v>1148</v>
      </c>
      <c r="I1333" s="536">
        <v>0.01</v>
      </c>
      <c r="J1333" s="526"/>
      <c r="K1333" s="574">
        <v>1.8297999999999998E-2</v>
      </c>
      <c r="L1333" s="528"/>
      <c r="M1333" s="526"/>
      <c r="N1333" s="541">
        <v>325.38</v>
      </c>
      <c r="O1333" s="526"/>
      <c r="P1333" s="573">
        <v>5.95</v>
      </c>
    </row>
    <row r="1334" spans="1:16" x14ac:dyDescent="0.25">
      <c r="A1334" s="523"/>
      <c r="B1334" s="524" t="s">
        <v>36</v>
      </c>
      <c r="C1334" s="1247" t="s">
        <v>134</v>
      </c>
      <c r="D1334" s="1247"/>
      <c r="E1334" s="1247"/>
      <c r="F1334" s="1247"/>
      <c r="G1334" s="1247"/>
      <c r="H1334" s="525"/>
      <c r="I1334" s="526"/>
      <c r="J1334" s="526"/>
      <c r="K1334" s="526"/>
      <c r="L1334" s="528"/>
      <c r="M1334" s="526"/>
      <c r="N1334" s="528"/>
      <c r="O1334" s="526"/>
      <c r="P1334" s="573">
        <v>14.37</v>
      </c>
    </row>
    <row r="1335" spans="1:16" x14ac:dyDescent="0.25">
      <c r="A1335" s="530"/>
      <c r="B1335" s="524" t="s">
        <v>2531</v>
      </c>
      <c r="C1335" s="1247" t="s">
        <v>2532</v>
      </c>
      <c r="D1335" s="1247"/>
      <c r="E1335" s="1247"/>
      <c r="F1335" s="1247"/>
      <c r="G1335" s="1247"/>
      <c r="H1335" s="525" t="s">
        <v>1244</v>
      </c>
      <c r="I1335" s="531">
        <v>0.1</v>
      </c>
      <c r="J1335" s="526"/>
      <c r="K1335" s="537">
        <v>0.18298</v>
      </c>
      <c r="L1335" s="538">
        <v>56.11</v>
      </c>
      <c r="M1335" s="575">
        <v>1.4</v>
      </c>
      <c r="N1335" s="534">
        <v>78.55</v>
      </c>
      <c r="O1335" s="526"/>
      <c r="P1335" s="529">
        <v>14.37</v>
      </c>
    </row>
    <row r="1336" spans="1:16" x14ac:dyDescent="0.25">
      <c r="A1336" s="544" t="s">
        <v>1239</v>
      </c>
      <c r="B1336" s="545" t="s">
        <v>2586</v>
      </c>
      <c r="C1336" s="1250" t="s">
        <v>2484</v>
      </c>
      <c r="D1336" s="1250"/>
      <c r="E1336" s="1250"/>
      <c r="F1336" s="1250"/>
      <c r="G1336" s="1250"/>
      <c r="H1336" s="546" t="s">
        <v>1164</v>
      </c>
      <c r="I1336" s="567">
        <v>1.03E-2</v>
      </c>
      <c r="J1336" s="548"/>
      <c r="K1336" s="615">
        <v>1.88469E-2</v>
      </c>
      <c r="L1336" s="550"/>
      <c r="M1336" s="548"/>
      <c r="N1336" s="550"/>
      <c r="O1336" s="548"/>
      <c r="P1336" s="551"/>
    </row>
    <row r="1337" spans="1:16" x14ac:dyDescent="0.25">
      <c r="A1337" s="552"/>
      <c r="B1337" s="553"/>
      <c r="C1337" s="1248" t="s">
        <v>1154</v>
      </c>
      <c r="D1337" s="1248"/>
      <c r="E1337" s="1248"/>
      <c r="F1337" s="1248"/>
      <c r="G1337" s="1248"/>
      <c r="H1337" s="516"/>
      <c r="I1337" s="517"/>
      <c r="J1337" s="517"/>
      <c r="K1337" s="517"/>
      <c r="L1337" s="520"/>
      <c r="M1337" s="517"/>
      <c r="N1337" s="554"/>
      <c r="O1337" s="517"/>
      <c r="P1337" s="555">
        <v>3419.15</v>
      </c>
    </row>
    <row r="1338" spans="1:16" x14ac:dyDescent="0.25">
      <c r="A1338" s="540"/>
      <c r="B1338" s="524"/>
      <c r="C1338" s="1247" t="s">
        <v>1155</v>
      </c>
      <c r="D1338" s="1247"/>
      <c r="E1338" s="1247"/>
      <c r="F1338" s="1247"/>
      <c r="G1338" s="1247"/>
      <c r="H1338" s="525"/>
      <c r="I1338" s="526"/>
      <c r="J1338" s="526"/>
      <c r="K1338" s="526"/>
      <c r="L1338" s="528"/>
      <c r="M1338" s="526"/>
      <c r="N1338" s="528"/>
      <c r="O1338" s="526"/>
      <c r="P1338" s="529">
        <v>3393</v>
      </c>
    </row>
    <row r="1339" spans="1:16" x14ac:dyDescent="0.25">
      <c r="A1339" s="540"/>
      <c r="B1339" s="524" t="s">
        <v>2179</v>
      </c>
      <c r="C1339" s="1247" t="s">
        <v>2180</v>
      </c>
      <c r="D1339" s="1247"/>
      <c r="E1339" s="1247"/>
      <c r="F1339" s="1247"/>
      <c r="G1339" s="1247"/>
      <c r="H1339" s="525" t="s">
        <v>1158</v>
      </c>
      <c r="I1339" s="543">
        <v>100</v>
      </c>
      <c r="J1339" s="526"/>
      <c r="K1339" s="543">
        <v>100</v>
      </c>
      <c r="L1339" s="528"/>
      <c r="M1339" s="526"/>
      <c r="N1339" s="528"/>
      <c r="O1339" s="526"/>
      <c r="P1339" s="529">
        <v>3393</v>
      </c>
    </row>
    <row r="1340" spans="1:16" x14ac:dyDescent="0.25">
      <c r="A1340" s="540"/>
      <c r="B1340" s="524" t="s">
        <v>2181</v>
      </c>
      <c r="C1340" s="1247" t="s">
        <v>2182</v>
      </c>
      <c r="D1340" s="1247"/>
      <c r="E1340" s="1247"/>
      <c r="F1340" s="1247"/>
      <c r="G1340" s="1247"/>
      <c r="H1340" s="525" t="s">
        <v>1158</v>
      </c>
      <c r="I1340" s="543">
        <v>49</v>
      </c>
      <c r="J1340" s="526"/>
      <c r="K1340" s="543">
        <v>49</v>
      </c>
      <c r="L1340" s="528"/>
      <c r="M1340" s="526"/>
      <c r="N1340" s="528"/>
      <c r="O1340" s="526"/>
      <c r="P1340" s="529">
        <v>1662.57</v>
      </c>
    </row>
    <row r="1341" spans="1:16" x14ac:dyDescent="0.25">
      <c r="A1341" s="556"/>
      <c r="B1341" s="557"/>
      <c r="C1341" s="1248" t="s">
        <v>1161</v>
      </c>
      <c r="D1341" s="1248"/>
      <c r="E1341" s="1248"/>
      <c r="F1341" s="1248"/>
      <c r="G1341" s="1248"/>
      <c r="H1341" s="516"/>
      <c r="I1341" s="517"/>
      <c r="J1341" s="517"/>
      <c r="K1341" s="517"/>
      <c r="L1341" s="520"/>
      <c r="M1341" s="517"/>
      <c r="N1341" s="554">
        <v>4631.5</v>
      </c>
      <c r="O1341" s="517"/>
      <c r="P1341" s="555">
        <v>8474.7199999999993</v>
      </c>
    </row>
    <row r="1342" spans="1:16" x14ac:dyDescent="0.25">
      <c r="A1342" s="558"/>
      <c r="B1342" s="559"/>
      <c r="C1342" s="559"/>
      <c r="D1342" s="559"/>
      <c r="E1342" s="559"/>
      <c r="F1342" s="559"/>
      <c r="G1342" s="559"/>
      <c r="H1342" s="560"/>
      <c r="I1342" s="561"/>
      <c r="J1342" s="561"/>
      <c r="K1342" s="561"/>
      <c r="L1342" s="562"/>
      <c r="M1342" s="561"/>
      <c r="N1342" s="562"/>
      <c r="O1342" s="561"/>
      <c r="P1342" s="563"/>
    </row>
    <row r="1343" spans="1:16" x14ac:dyDescent="0.25">
      <c r="A1343" s="514" t="s">
        <v>1856</v>
      </c>
      <c r="B1343" s="515" t="s">
        <v>2587</v>
      </c>
      <c r="C1343" s="1249" t="s">
        <v>2588</v>
      </c>
      <c r="D1343" s="1249"/>
      <c r="E1343" s="1249"/>
      <c r="F1343" s="1249"/>
      <c r="G1343" s="1249"/>
      <c r="H1343" s="516" t="s">
        <v>1244</v>
      </c>
      <c r="I1343" s="517">
        <v>18.84694</v>
      </c>
      <c r="J1343" s="518">
        <v>1</v>
      </c>
      <c r="K1343" s="590">
        <v>18.84694</v>
      </c>
      <c r="L1343" s="593">
        <v>65.84</v>
      </c>
      <c r="M1343" s="570">
        <v>1.28</v>
      </c>
      <c r="N1343" s="572">
        <v>84.28</v>
      </c>
      <c r="O1343" s="517"/>
      <c r="P1343" s="555">
        <v>1588.42</v>
      </c>
    </row>
    <row r="1344" spans="1:16" x14ac:dyDescent="0.25">
      <c r="A1344" s="556"/>
      <c r="B1344" s="557"/>
      <c r="C1344" s="1248" t="s">
        <v>1161</v>
      </c>
      <c r="D1344" s="1248"/>
      <c r="E1344" s="1248"/>
      <c r="F1344" s="1248"/>
      <c r="G1344" s="1248"/>
      <c r="H1344" s="516"/>
      <c r="I1344" s="517"/>
      <c r="J1344" s="517"/>
      <c r="K1344" s="517"/>
      <c r="L1344" s="520"/>
      <c r="M1344" s="517"/>
      <c r="N1344" s="520"/>
      <c r="O1344" s="517"/>
      <c r="P1344" s="555">
        <v>1588.42</v>
      </c>
    </row>
    <row r="1345" spans="1:16" x14ac:dyDescent="0.25">
      <c r="A1345" s="558"/>
      <c r="B1345" s="559"/>
      <c r="C1345" s="559"/>
      <c r="D1345" s="559"/>
      <c r="E1345" s="559"/>
      <c r="F1345" s="559"/>
      <c r="G1345" s="559"/>
      <c r="H1345" s="560"/>
      <c r="I1345" s="561"/>
      <c r="J1345" s="561"/>
      <c r="K1345" s="561"/>
      <c r="L1345" s="562"/>
      <c r="M1345" s="561"/>
      <c r="N1345" s="562"/>
      <c r="O1345" s="561"/>
      <c r="P1345" s="563"/>
    </row>
    <row r="1346" spans="1:16" x14ac:dyDescent="0.25">
      <c r="A1346" s="514" t="s">
        <v>1857</v>
      </c>
      <c r="B1346" s="515" t="s">
        <v>2564</v>
      </c>
      <c r="C1346" s="1249" t="s">
        <v>2565</v>
      </c>
      <c r="D1346" s="1249"/>
      <c r="E1346" s="1249"/>
      <c r="F1346" s="1249"/>
      <c r="G1346" s="1249"/>
      <c r="H1346" s="516" t="s">
        <v>1232</v>
      </c>
      <c r="I1346" s="517">
        <v>1.8298000000000001</v>
      </c>
      <c r="J1346" s="518">
        <v>1</v>
      </c>
      <c r="K1346" s="568">
        <v>1.8298000000000001</v>
      </c>
      <c r="L1346" s="520"/>
      <c r="M1346" s="517"/>
      <c r="N1346" s="521"/>
      <c r="O1346" s="517"/>
      <c r="P1346" s="522"/>
    </row>
    <row r="1347" spans="1:16" x14ac:dyDescent="0.25">
      <c r="A1347" s="523"/>
      <c r="B1347" s="524" t="s">
        <v>23</v>
      </c>
      <c r="C1347" s="1247" t="s">
        <v>1203</v>
      </c>
      <c r="D1347" s="1247"/>
      <c r="E1347" s="1247"/>
      <c r="F1347" s="1247"/>
      <c r="G1347" s="1247"/>
      <c r="H1347" s="525" t="s">
        <v>1148</v>
      </c>
      <c r="I1347" s="526"/>
      <c r="J1347" s="526"/>
      <c r="K1347" s="535">
        <v>47.574800000000003</v>
      </c>
      <c r="L1347" s="528"/>
      <c r="M1347" s="526"/>
      <c r="N1347" s="528"/>
      <c r="O1347" s="526"/>
      <c r="P1347" s="529">
        <v>14440.38</v>
      </c>
    </row>
    <row r="1348" spans="1:16" x14ac:dyDescent="0.25">
      <c r="A1348" s="530"/>
      <c r="B1348" s="524" t="s">
        <v>2133</v>
      </c>
      <c r="C1348" s="1247" t="s">
        <v>2134</v>
      </c>
      <c r="D1348" s="1247"/>
      <c r="E1348" s="1247"/>
      <c r="F1348" s="1247"/>
      <c r="G1348" s="1247"/>
      <c r="H1348" s="525" t="s">
        <v>1148</v>
      </c>
      <c r="I1348" s="543">
        <v>26</v>
      </c>
      <c r="J1348" s="526"/>
      <c r="K1348" s="535">
        <v>47.574800000000003</v>
      </c>
      <c r="L1348" s="532"/>
      <c r="M1348" s="533"/>
      <c r="N1348" s="534">
        <v>303.52999999999997</v>
      </c>
      <c r="O1348" s="526"/>
      <c r="P1348" s="529">
        <v>14440.38</v>
      </c>
    </row>
    <row r="1349" spans="1:16" x14ac:dyDescent="0.25">
      <c r="A1349" s="523"/>
      <c r="B1349" s="524" t="s">
        <v>28</v>
      </c>
      <c r="C1349" s="1247" t="s">
        <v>132</v>
      </c>
      <c r="D1349" s="1247"/>
      <c r="E1349" s="1247"/>
      <c r="F1349" s="1247"/>
      <c r="G1349" s="1247"/>
      <c r="H1349" s="525"/>
      <c r="I1349" s="526"/>
      <c r="J1349" s="526"/>
      <c r="K1349" s="526"/>
      <c r="L1349" s="528"/>
      <c r="M1349" s="526"/>
      <c r="N1349" s="528"/>
      <c r="O1349" s="526"/>
      <c r="P1349" s="573">
        <v>109.38</v>
      </c>
    </row>
    <row r="1350" spans="1:16" x14ac:dyDescent="0.25">
      <c r="A1350" s="523"/>
      <c r="B1350" s="524"/>
      <c r="C1350" s="1247" t="s">
        <v>1147</v>
      </c>
      <c r="D1350" s="1247"/>
      <c r="E1350" s="1247"/>
      <c r="F1350" s="1247"/>
      <c r="G1350" s="1247"/>
      <c r="H1350" s="525" t="s">
        <v>1148</v>
      </c>
      <c r="I1350" s="526"/>
      <c r="J1350" s="526"/>
      <c r="K1350" s="574">
        <v>0.20127800000000001</v>
      </c>
      <c r="L1350" s="528"/>
      <c r="M1350" s="526"/>
      <c r="N1350" s="528"/>
      <c r="O1350" s="526"/>
      <c r="P1350" s="573">
        <v>64.83</v>
      </c>
    </row>
    <row r="1351" spans="1:16" x14ac:dyDescent="0.25">
      <c r="A1351" s="530"/>
      <c r="B1351" s="524" t="s">
        <v>2194</v>
      </c>
      <c r="C1351" s="1247" t="s">
        <v>2195</v>
      </c>
      <c r="D1351" s="1247"/>
      <c r="E1351" s="1247"/>
      <c r="F1351" s="1247"/>
      <c r="G1351" s="1247"/>
      <c r="H1351" s="525" t="s">
        <v>1151</v>
      </c>
      <c r="I1351" s="536">
        <v>0.01</v>
      </c>
      <c r="J1351" s="526"/>
      <c r="K1351" s="574">
        <v>1.8297999999999998E-2</v>
      </c>
      <c r="L1351" s="538">
        <v>37.32</v>
      </c>
      <c r="M1351" s="539">
        <v>1.37</v>
      </c>
      <c r="N1351" s="534">
        <v>51.13</v>
      </c>
      <c r="O1351" s="526"/>
      <c r="P1351" s="529">
        <v>0.94</v>
      </c>
    </row>
    <row r="1352" spans="1:16" x14ac:dyDescent="0.25">
      <c r="A1352" s="540"/>
      <c r="B1352" s="524" t="s">
        <v>2137</v>
      </c>
      <c r="C1352" s="1247" t="s">
        <v>2138</v>
      </c>
      <c r="D1352" s="1247"/>
      <c r="E1352" s="1247"/>
      <c r="F1352" s="1247"/>
      <c r="G1352" s="1247"/>
      <c r="H1352" s="525" t="s">
        <v>1148</v>
      </c>
      <c r="I1352" s="536">
        <v>0.01</v>
      </c>
      <c r="J1352" s="526"/>
      <c r="K1352" s="574">
        <v>1.8297999999999998E-2</v>
      </c>
      <c r="L1352" s="528"/>
      <c r="M1352" s="526"/>
      <c r="N1352" s="541">
        <v>288.95999999999998</v>
      </c>
      <c r="O1352" s="526"/>
      <c r="P1352" s="573">
        <v>5.29</v>
      </c>
    </row>
    <row r="1353" spans="1:16" x14ac:dyDescent="0.25">
      <c r="A1353" s="530"/>
      <c r="B1353" s="524" t="s">
        <v>1445</v>
      </c>
      <c r="C1353" s="1247" t="s">
        <v>1446</v>
      </c>
      <c r="D1353" s="1247"/>
      <c r="E1353" s="1247"/>
      <c r="F1353" s="1247"/>
      <c r="G1353" s="1247"/>
      <c r="H1353" s="525" t="s">
        <v>1151</v>
      </c>
      <c r="I1353" s="531">
        <v>0.1</v>
      </c>
      <c r="J1353" s="526"/>
      <c r="K1353" s="537">
        <v>0.18298</v>
      </c>
      <c r="L1353" s="538">
        <v>477.92</v>
      </c>
      <c r="M1353" s="539">
        <v>1.24</v>
      </c>
      <c r="N1353" s="534">
        <v>592.62</v>
      </c>
      <c r="O1353" s="526"/>
      <c r="P1353" s="529">
        <v>108.44</v>
      </c>
    </row>
    <row r="1354" spans="1:16" x14ac:dyDescent="0.25">
      <c r="A1354" s="540"/>
      <c r="B1354" s="524" t="s">
        <v>1208</v>
      </c>
      <c r="C1354" s="1247" t="s">
        <v>1209</v>
      </c>
      <c r="D1354" s="1247"/>
      <c r="E1354" s="1247"/>
      <c r="F1354" s="1247"/>
      <c r="G1354" s="1247"/>
      <c r="H1354" s="525" t="s">
        <v>1148</v>
      </c>
      <c r="I1354" s="531">
        <v>0.1</v>
      </c>
      <c r="J1354" s="526"/>
      <c r="K1354" s="537">
        <v>0.18298</v>
      </c>
      <c r="L1354" s="528"/>
      <c r="M1354" s="526"/>
      <c r="N1354" s="541">
        <v>325.38</v>
      </c>
      <c r="O1354" s="526"/>
      <c r="P1354" s="573">
        <v>59.54</v>
      </c>
    </row>
    <row r="1355" spans="1:16" x14ac:dyDescent="0.25">
      <c r="A1355" s="523"/>
      <c r="B1355" s="524" t="s">
        <v>36</v>
      </c>
      <c r="C1355" s="1247" t="s">
        <v>134</v>
      </c>
      <c r="D1355" s="1247"/>
      <c r="E1355" s="1247"/>
      <c r="F1355" s="1247"/>
      <c r="G1355" s="1247"/>
      <c r="H1355" s="525"/>
      <c r="I1355" s="526"/>
      <c r="J1355" s="526"/>
      <c r="K1355" s="526"/>
      <c r="L1355" s="528"/>
      <c r="M1355" s="526"/>
      <c r="N1355" s="528"/>
      <c r="O1355" s="526"/>
      <c r="P1355" s="529">
        <v>1551.14</v>
      </c>
    </row>
    <row r="1356" spans="1:16" x14ac:dyDescent="0.25">
      <c r="A1356" s="530"/>
      <c r="B1356" s="524" t="s">
        <v>2566</v>
      </c>
      <c r="C1356" s="1247" t="s">
        <v>2567</v>
      </c>
      <c r="D1356" s="1247"/>
      <c r="E1356" s="1247"/>
      <c r="F1356" s="1247"/>
      <c r="G1356" s="1247"/>
      <c r="H1356" s="525" t="s">
        <v>1554</v>
      </c>
      <c r="I1356" s="536">
        <v>0.84</v>
      </c>
      <c r="J1356" s="526"/>
      <c r="K1356" s="574">
        <v>1.537032</v>
      </c>
      <c r="L1356" s="538">
        <v>531.44000000000005</v>
      </c>
      <c r="M1356" s="539">
        <v>1.35</v>
      </c>
      <c r="N1356" s="534">
        <v>717.44</v>
      </c>
      <c r="O1356" s="526"/>
      <c r="P1356" s="529">
        <v>1102.73</v>
      </c>
    </row>
    <row r="1357" spans="1:16" x14ac:dyDescent="0.25">
      <c r="A1357" s="530"/>
      <c r="B1357" s="524" t="s">
        <v>2531</v>
      </c>
      <c r="C1357" s="1247" t="s">
        <v>2532</v>
      </c>
      <c r="D1357" s="1247"/>
      <c r="E1357" s="1247"/>
      <c r="F1357" s="1247"/>
      <c r="G1357" s="1247"/>
      <c r="H1357" s="525" t="s">
        <v>1244</v>
      </c>
      <c r="I1357" s="536">
        <v>0.31</v>
      </c>
      <c r="J1357" s="526"/>
      <c r="K1357" s="574">
        <v>0.56723800000000002</v>
      </c>
      <c r="L1357" s="538">
        <v>56.11</v>
      </c>
      <c r="M1357" s="575">
        <v>1.4</v>
      </c>
      <c r="N1357" s="534">
        <v>78.55</v>
      </c>
      <c r="O1357" s="526"/>
      <c r="P1357" s="529">
        <v>44.56</v>
      </c>
    </row>
    <row r="1358" spans="1:16" x14ac:dyDescent="0.25">
      <c r="A1358" s="530"/>
      <c r="B1358" s="524" t="s">
        <v>2568</v>
      </c>
      <c r="C1358" s="1247" t="s">
        <v>2569</v>
      </c>
      <c r="D1358" s="1247"/>
      <c r="E1358" s="1247"/>
      <c r="F1358" s="1247"/>
      <c r="G1358" s="1247"/>
      <c r="H1358" s="525" t="s">
        <v>1164</v>
      </c>
      <c r="I1358" s="535">
        <v>5.4999999999999997E-3</v>
      </c>
      <c r="J1358" s="526"/>
      <c r="K1358" s="569">
        <v>1.0063900000000001E-2</v>
      </c>
      <c r="L1358" s="542">
        <v>25237.94</v>
      </c>
      <c r="M1358" s="539">
        <v>1.59</v>
      </c>
      <c r="N1358" s="534">
        <v>40128.32</v>
      </c>
      <c r="O1358" s="526"/>
      <c r="P1358" s="529">
        <v>403.85</v>
      </c>
    </row>
    <row r="1359" spans="1:16" x14ac:dyDescent="0.25">
      <c r="A1359" s="544" t="s">
        <v>1239</v>
      </c>
      <c r="B1359" s="545" t="s">
        <v>2570</v>
      </c>
      <c r="C1359" s="1250" t="s">
        <v>2571</v>
      </c>
      <c r="D1359" s="1250"/>
      <c r="E1359" s="1250"/>
      <c r="F1359" s="1250"/>
      <c r="G1359" s="1250"/>
      <c r="H1359" s="546" t="s">
        <v>1164</v>
      </c>
      <c r="I1359" s="549">
        <v>6.3E-2</v>
      </c>
      <c r="J1359" s="548"/>
      <c r="K1359" s="615">
        <v>0.1152774</v>
      </c>
      <c r="L1359" s="550"/>
      <c r="M1359" s="548"/>
      <c r="N1359" s="550"/>
      <c r="O1359" s="548"/>
      <c r="P1359" s="551"/>
    </row>
    <row r="1360" spans="1:16" x14ac:dyDescent="0.25">
      <c r="A1360" s="552"/>
      <c r="B1360" s="553"/>
      <c r="C1360" s="1248" t="s">
        <v>1154</v>
      </c>
      <c r="D1360" s="1248"/>
      <c r="E1360" s="1248"/>
      <c r="F1360" s="1248"/>
      <c r="G1360" s="1248"/>
      <c r="H1360" s="516"/>
      <c r="I1360" s="517"/>
      <c r="J1360" s="517"/>
      <c r="K1360" s="517"/>
      <c r="L1360" s="520"/>
      <c r="M1360" s="517"/>
      <c r="N1360" s="554"/>
      <c r="O1360" s="517"/>
      <c r="P1360" s="555">
        <v>16165.73</v>
      </c>
    </row>
    <row r="1361" spans="1:16" x14ac:dyDescent="0.25">
      <c r="A1361" s="540"/>
      <c r="B1361" s="524"/>
      <c r="C1361" s="1247" t="s">
        <v>1155</v>
      </c>
      <c r="D1361" s="1247"/>
      <c r="E1361" s="1247"/>
      <c r="F1361" s="1247"/>
      <c r="G1361" s="1247"/>
      <c r="H1361" s="525"/>
      <c r="I1361" s="526"/>
      <c r="J1361" s="526"/>
      <c r="K1361" s="526"/>
      <c r="L1361" s="528"/>
      <c r="M1361" s="526"/>
      <c r="N1361" s="528"/>
      <c r="O1361" s="526"/>
      <c r="P1361" s="529">
        <v>14505.21</v>
      </c>
    </row>
    <row r="1362" spans="1:16" x14ac:dyDescent="0.25">
      <c r="A1362" s="540"/>
      <c r="B1362" s="524" t="s">
        <v>2179</v>
      </c>
      <c r="C1362" s="1247" t="s">
        <v>2180</v>
      </c>
      <c r="D1362" s="1247"/>
      <c r="E1362" s="1247"/>
      <c r="F1362" s="1247"/>
      <c r="G1362" s="1247"/>
      <c r="H1362" s="525" t="s">
        <v>1158</v>
      </c>
      <c r="I1362" s="543">
        <v>100</v>
      </c>
      <c r="J1362" s="526"/>
      <c r="K1362" s="543">
        <v>100</v>
      </c>
      <c r="L1362" s="528"/>
      <c r="M1362" s="526"/>
      <c r="N1362" s="528"/>
      <c r="O1362" s="526"/>
      <c r="P1362" s="529">
        <v>14505.21</v>
      </c>
    </row>
    <row r="1363" spans="1:16" x14ac:dyDescent="0.25">
      <c r="A1363" s="540"/>
      <c r="B1363" s="524" t="s">
        <v>2181</v>
      </c>
      <c r="C1363" s="1247" t="s">
        <v>2182</v>
      </c>
      <c r="D1363" s="1247"/>
      <c r="E1363" s="1247"/>
      <c r="F1363" s="1247"/>
      <c r="G1363" s="1247"/>
      <c r="H1363" s="525" t="s">
        <v>1158</v>
      </c>
      <c r="I1363" s="543">
        <v>49</v>
      </c>
      <c r="J1363" s="526"/>
      <c r="K1363" s="543">
        <v>49</v>
      </c>
      <c r="L1363" s="528"/>
      <c r="M1363" s="526"/>
      <c r="N1363" s="528"/>
      <c r="O1363" s="526"/>
      <c r="P1363" s="529">
        <v>7107.55</v>
      </c>
    </row>
    <row r="1364" spans="1:16" x14ac:dyDescent="0.25">
      <c r="A1364" s="556"/>
      <c r="B1364" s="557"/>
      <c r="C1364" s="1248" t="s">
        <v>1161</v>
      </c>
      <c r="D1364" s="1248"/>
      <c r="E1364" s="1248"/>
      <c r="F1364" s="1248"/>
      <c r="G1364" s="1248"/>
      <c r="H1364" s="516"/>
      <c r="I1364" s="517"/>
      <c r="J1364" s="517"/>
      <c r="K1364" s="517"/>
      <c r="L1364" s="520"/>
      <c r="M1364" s="517"/>
      <c r="N1364" s="554">
        <v>20646.240000000002</v>
      </c>
      <c r="O1364" s="517"/>
      <c r="P1364" s="555">
        <v>37778.49</v>
      </c>
    </row>
    <row r="1365" spans="1:16" x14ac:dyDescent="0.25">
      <c r="A1365" s="558"/>
      <c r="B1365" s="559"/>
      <c r="C1365" s="559"/>
      <c r="D1365" s="559"/>
      <c r="E1365" s="559"/>
      <c r="F1365" s="559"/>
      <c r="G1365" s="559"/>
      <c r="H1365" s="560"/>
      <c r="I1365" s="561"/>
      <c r="J1365" s="561"/>
      <c r="K1365" s="561"/>
      <c r="L1365" s="562"/>
      <c r="M1365" s="561"/>
      <c r="N1365" s="562"/>
      <c r="O1365" s="561"/>
      <c r="P1365" s="563"/>
    </row>
    <row r="1366" spans="1:16" x14ac:dyDescent="0.25">
      <c r="A1366" s="514" t="s">
        <v>1860</v>
      </c>
      <c r="B1366" s="515" t="s">
        <v>2572</v>
      </c>
      <c r="C1366" s="1249" t="s">
        <v>2573</v>
      </c>
      <c r="D1366" s="1249"/>
      <c r="E1366" s="1249"/>
      <c r="F1366" s="1249"/>
      <c r="G1366" s="1249"/>
      <c r="H1366" s="516" t="s">
        <v>1164</v>
      </c>
      <c r="I1366" s="517">
        <v>0.115277</v>
      </c>
      <c r="J1366" s="518">
        <v>1</v>
      </c>
      <c r="K1366" s="614">
        <v>0.115277</v>
      </c>
      <c r="L1366" s="554">
        <v>52265.82</v>
      </c>
      <c r="M1366" s="571">
        <v>1.9</v>
      </c>
      <c r="N1366" s="564">
        <v>99305.06</v>
      </c>
      <c r="O1366" s="517"/>
      <c r="P1366" s="555">
        <v>11447.59</v>
      </c>
    </row>
    <row r="1367" spans="1:16" x14ac:dyDescent="0.25">
      <c r="A1367" s="556"/>
      <c r="B1367" s="557"/>
      <c r="C1367" s="1248" t="s">
        <v>1161</v>
      </c>
      <c r="D1367" s="1248"/>
      <c r="E1367" s="1248"/>
      <c r="F1367" s="1248"/>
      <c r="G1367" s="1248"/>
      <c r="H1367" s="516"/>
      <c r="I1367" s="517"/>
      <c r="J1367" s="517"/>
      <c r="K1367" s="517"/>
      <c r="L1367" s="520"/>
      <c r="M1367" s="517"/>
      <c r="N1367" s="520"/>
      <c r="O1367" s="517"/>
      <c r="P1367" s="555">
        <v>11447.59</v>
      </c>
    </row>
    <row r="1368" spans="1:16" x14ac:dyDescent="0.25">
      <c r="A1368" s="558"/>
      <c r="B1368" s="559"/>
      <c r="C1368" s="559"/>
      <c r="D1368" s="559"/>
      <c r="E1368" s="559"/>
      <c r="F1368" s="559"/>
      <c r="G1368" s="559"/>
      <c r="H1368" s="560"/>
      <c r="I1368" s="561"/>
      <c r="J1368" s="561"/>
      <c r="K1368" s="561"/>
      <c r="L1368" s="562"/>
      <c r="M1368" s="561"/>
      <c r="N1368" s="562"/>
      <c r="O1368" s="561"/>
      <c r="P1368" s="563"/>
    </row>
    <row r="1369" spans="1:16" x14ac:dyDescent="0.25">
      <c r="A1369" s="1251" t="s">
        <v>2589</v>
      </c>
      <c r="B1369" s="1252"/>
      <c r="C1369" s="1252"/>
      <c r="D1369" s="1252"/>
      <c r="E1369" s="1252"/>
      <c r="F1369" s="1252"/>
      <c r="G1369" s="1252"/>
      <c r="H1369" s="1252"/>
      <c r="I1369" s="1252"/>
      <c r="J1369" s="1252"/>
      <c r="K1369" s="1252"/>
      <c r="L1369" s="1252"/>
      <c r="M1369" s="1252"/>
      <c r="N1369" s="1252"/>
      <c r="O1369" s="1252"/>
      <c r="P1369" s="1253"/>
    </row>
    <row r="1370" spans="1:16" x14ac:dyDescent="0.25">
      <c r="A1370" s="514" t="s">
        <v>1863</v>
      </c>
      <c r="B1370" s="515" t="s">
        <v>2590</v>
      </c>
      <c r="C1370" s="1249" t="s">
        <v>2591</v>
      </c>
      <c r="D1370" s="1249"/>
      <c r="E1370" s="1249"/>
      <c r="F1370" s="1249"/>
      <c r="G1370" s="1249"/>
      <c r="H1370" s="516" t="s">
        <v>1232</v>
      </c>
      <c r="I1370" s="517">
        <v>1.0249200000000001</v>
      </c>
      <c r="J1370" s="518">
        <v>1</v>
      </c>
      <c r="K1370" s="590">
        <v>1.0249200000000001</v>
      </c>
      <c r="L1370" s="520"/>
      <c r="M1370" s="517"/>
      <c r="N1370" s="521"/>
      <c r="O1370" s="517"/>
      <c r="P1370" s="522"/>
    </row>
    <row r="1371" spans="1:16" x14ac:dyDescent="0.25">
      <c r="A1371" s="523"/>
      <c r="B1371" s="524" t="s">
        <v>23</v>
      </c>
      <c r="C1371" s="1247" t="s">
        <v>1203</v>
      </c>
      <c r="D1371" s="1247"/>
      <c r="E1371" s="1247"/>
      <c r="F1371" s="1247"/>
      <c r="G1371" s="1247"/>
      <c r="H1371" s="525" t="s">
        <v>1148</v>
      </c>
      <c r="I1371" s="526"/>
      <c r="J1371" s="526"/>
      <c r="K1371" s="569">
        <v>184.20887160000001</v>
      </c>
      <c r="L1371" s="528"/>
      <c r="M1371" s="526"/>
      <c r="N1371" s="528"/>
      <c r="O1371" s="526"/>
      <c r="P1371" s="529">
        <v>57253.96</v>
      </c>
    </row>
    <row r="1372" spans="1:16" x14ac:dyDescent="0.25">
      <c r="A1372" s="530"/>
      <c r="B1372" s="524" t="s">
        <v>2333</v>
      </c>
      <c r="C1372" s="1247" t="s">
        <v>2334</v>
      </c>
      <c r="D1372" s="1247"/>
      <c r="E1372" s="1247"/>
      <c r="F1372" s="1247"/>
      <c r="G1372" s="1247"/>
      <c r="H1372" s="525" t="s">
        <v>1148</v>
      </c>
      <c r="I1372" s="536">
        <v>179.73</v>
      </c>
      <c r="J1372" s="526"/>
      <c r="K1372" s="569">
        <v>184.20887160000001</v>
      </c>
      <c r="L1372" s="532"/>
      <c r="M1372" s="533"/>
      <c r="N1372" s="534">
        <v>310.81</v>
      </c>
      <c r="O1372" s="526"/>
      <c r="P1372" s="529">
        <v>57253.96</v>
      </c>
    </row>
    <row r="1373" spans="1:16" x14ac:dyDescent="0.25">
      <c r="A1373" s="523"/>
      <c r="B1373" s="524" t="s">
        <v>28</v>
      </c>
      <c r="C1373" s="1247" t="s">
        <v>132</v>
      </c>
      <c r="D1373" s="1247"/>
      <c r="E1373" s="1247"/>
      <c r="F1373" s="1247"/>
      <c r="G1373" s="1247"/>
      <c r="H1373" s="525"/>
      <c r="I1373" s="526"/>
      <c r="J1373" s="526"/>
      <c r="K1373" s="526"/>
      <c r="L1373" s="528"/>
      <c r="M1373" s="526"/>
      <c r="N1373" s="528"/>
      <c r="O1373" s="526"/>
      <c r="P1373" s="573">
        <v>150.4</v>
      </c>
    </row>
    <row r="1374" spans="1:16" x14ac:dyDescent="0.25">
      <c r="A1374" s="523"/>
      <c r="B1374" s="524"/>
      <c r="C1374" s="1247" t="s">
        <v>1147</v>
      </c>
      <c r="D1374" s="1247"/>
      <c r="E1374" s="1247"/>
      <c r="F1374" s="1247"/>
      <c r="G1374" s="1247"/>
      <c r="H1374" s="525" t="s">
        <v>1148</v>
      </c>
      <c r="I1374" s="526"/>
      <c r="J1374" s="526"/>
      <c r="K1374" s="574">
        <v>1.6911179999999999</v>
      </c>
      <c r="L1374" s="528"/>
      <c r="M1374" s="526"/>
      <c r="N1374" s="528"/>
      <c r="O1374" s="526"/>
      <c r="P1374" s="573">
        <v>495.63</v>
      </c>
    </row>
    <row r="1375" spans="1:16" x14ac:dyDescent="0.25">
      <c r="A1375" s="530"/>
      <c r="B1375" s="524" t="s">
        <v>1287</v>
      </c>
      <c r="C1375" s="1247" t="s">
        <v>1288</v>
      </c>
      <c r="D1375" s="1247"/>
      <c r="E1375" s="1247"/>
      <c r="F1375" s="1247"/>
      <c r="G1375" s="1247"/>
      <c r="H1375" s="525" t="s">
        <v>1151</v>
      </c>
      <c r="I1375" s="536">
        <v>0.08</v>
      </c>
      <c r="J1375" s="526"/>
      <c r="K1375" s="569">
        <v>8.19936E-2</v>
      </c>
      <c r="L1375" s="532"/>
      <c r="M1375" s="533"/>
      <c r="N1375" s="534">
        <v>1610.79</v>
      </c>
      <c r="O1375" s="526"/>
      <c r="P1375" s="529">
        <v>132.07</v>
      </c>
    </row>
    <row r="1376" spans="1:16" x14ac:dyDescent="0.25">
      <c r="A1376" s="540"/>
      <c r="B1376" s="524" t="s">
        <v>1191</v>
      </c>
      <c r="C1376" s="1247" t="s">
        <v>1192</v>
      </c>
      <c r="D1376" s="1247"/>
      <c r="E1376" s="1247"/>
      <c r="F1376" s="1247"/>
      <c r="G1376" s="1247"/>
      <c r="H1376" s="525" t="s">
        <v>1148</v>
      </c>
      <c r="I1376" s="536">
        <v>0.08</v>
      </c>
      <c r="J1376" s="526"/>
      <c r="K1376" s="569">
        <v>8.19936E-2</v>
      </c>
      <c r="L1376" s="528"/>
      <c r="M1376" s="526"/>
      <c r="N1376" s="541">
        <v>373.94</v>
      </c>
      <c r="O1376" s="526"/>
      <c r="P1376" s="573">
        <v>30.66</v>
      </c>
    </row>
    <row r="1377" spans="1:16" x14ac:dyDescent="0.25">
      <c r="A1377" s="530"/>
      <c r="B1377" s="524" t="s">
        <v>2194</v>
      </c>
      <c r="C1377" s="1247" t="s">
        <v>2195</v>
      </c>
      <c r="D1377" s="1247"/>
      <c r="E1377" s="1247"/>
      <c r="F1377" s="1247"/>
      <c r="G1377" s="1247"/>
      <c r="H1377" s="525" t="s">
        <v>1151</v>
      </c>
      <c r="I1377" s="536">
        <v>0.27</v>
      </c>
      <c r="J1377" s="526"/>
      <c r="K1377" s="569">
        <v>0.27672839999999999</v>
      </c>
      <c r="L1377" s="538">
        <v>37.32</v>
      </c>
      <c r="M1377" s="539">
        <v>1.37</v>
      </c>
      <c r="N1377" s="534">
        <v>51.13</v>
      </c>
      <c r="O1377" s="526"/>
      <c r="P1377" s="529">
        <v>14.15</v>
      </c>
    </row>
    <row r="1378" spans="1:16" x14ac:dyDescent="0.25">
      <c r="A1378" s="540"/>
      <c r="B1378" s="524" t="s">
        <v>2137</v>
      </c>
      <c r="C1378" s="1247" t="s">
        <v>2138</v>
      </c>
      <c r="D1378" s="1247"/>
      <c r="E1378" s="1247"/>
      <c r="F1378" s="1247"/>
      <c r="G1378" s="1247"/>
      <c r="H1378" s="525" t="s">
        <v>1148</v>
      </c>
      <c r="I1378" s="536">
        <v>0.27</v>
      </c>
      <c r="J1378" s="526"/>
      <c r="K1378" s="569">
        <v>0.27672839999999999</v>
      </c>
      <c r="L1378" s="528"/>
      <c r="M1378" s="526"/>
      <c r="N1378" s="541">
        <v>288.95999999999998</v>
      </c>
      <c r="O1378" s="526"/>
      <c r="P1378" s="573">
        <v>79.959999999999994</v>
      </c>
    </row>
    <row r="1379" spans="1:16" x14ac:dyDescent="0.25">
      <c r="A1379" s="530"/>
      <c r="B1379" s="524" t="s">
        <v>2477</v>
      </c>
      <c r="C1379" s="1247" t="s">
        <v>2478</v>
      </c>
      <c r="D1379" s="1247"/>
      <c r="E1379" s="1247"/>
      <c r="F1379" s="1247"/>
      <c r="G1379" s="1247"/>
      <c r="H1379" s="525" t="s">
        <v>1151</v>
      </c>
      <c r="I1379" s="531">
        <v>1.3</v>
      </c>
      <c r="J1379" s="526"/>
      <c r="K1379" s="574">
        <v>1.3323959999999999</v>
      </c>
      <c r="L1379" s="538">
        <v>2.31</v>
      </c>
      <c r="M1379" s="539">
        <v>1.36</v>
      </c>
      <c r="N1379" s="534">
        <v>3.14</v>
      </c>
      <c r="O1379" s="526"/>
      <c r="P1379" s="529">
        <v>4.18</v>
      </c>
    </row>
    <row r="1380" spans="1:16" x14ac:dyDescent="0.25">
      <c r="A1380" s="540"/>
      <c r="B1380" s="524" t="s">
        <v>2137</v>
      </c>
      <c r="C1380" s="1247" t="s">
        <v>2138</v>
      </c>
      <c r="D1380" s="1247"/>
      <c r="E1380" s="1247"/>
      <c r="F1380" s="1247"/>
      <c r="G1380" s="1247"/>
      <c r="H1380" s="525" t="s">
        <v>1148</v>
      </c>
      <c r="I1380" s="531">
        <v>1.3</v>
      </c>
      <c r="J1380" s="526"/>
      <c r="K1380" s="574">
        <v>1.3323959999999999</v>
      </c>
      <c r="L1380" s="528"/>
      <c r="M1380" s="526"/>
      <c r="N1380" s="541">
        <v>288.95999999999998</v>
      </c>
      <c r="O1380" s="526"/>
      <c r="P1380" s="573">
        <v>385.01</v>
      </c>
    </row>
    <row r="1381" spans="1:16" x14ac:dyDescent="0.25">
      <c r="A1381" s="523"/>
      <c r="B1381" s="524" t="s">
        <v>36</v>
      </c>
      <c r="C1381" s="1247" t="s">
        <v>134</v>
      </c>
      <c r="D1381" s="1247"/>
      <c r="E1381" s="1247"/>
      <c r="F1381" s="1247"/>
      <c r="G1381" s="1247"/>
      <c r="H1381" s="525"/>
      <c r="I1381" s="526"/>
      <c r="J1381" s="526"/>
      <c r="K1381" s="526"/>
      <c r="L1381" s="528"/>
      <c r="M1381" s="526"/>
      <c r="N1381" s="528"/>
      <c r="O1381" s="526"/>
      <c r="P1381" s="573">
        <v>49.78</v>
      </c>
    </row>
    <row r="1382" spans="1:16" x14ac:dyDescent="0.25">
      <c r="A1382" s="530"/>
      <c r="B1382" s="524" t="s">
        <v>1210</v>
      </c>
      <c r="C1382" s="1247" t="s">
        <v>1211</v>
      </c>
      <c r="D1382" s="1247"/>
      <c r="E1382" s="1247"/>
      <c r="F1382" s="1247"/>
      <c r="G1382" s="1247"/>
      <c r="H1382" s="525" t="s">
        <v>1212</v>
      </c>
      <c r="I1382" s="536">
        <v>0.93</v>
      </c>
      <c r="J1382" s="526"/>
      <c r="K1382" s="569">
        <v>0.95317560000000001</v>
      </c>
      <c r="L1382" s="538">
        <v>35.71</v>
      </c>
      <c r="M1382" s="539">
        <v>0.28000000000000003</v>
      </c>
      <c r="N1382" s="534">
        <v>10</v>
      </c>
      <c r="O1382" s="526"/>
      <c r="P1382" s="529">
        <v>9.5299999999999994</v>
      </c>
    </row>
    <row r="1383" spans="1:16" x14ac:dyDescent="0.25">
      <c r="A1383" s="530"/>
      <c r="B1383" s="524" t="s">
        <v>2531</v>
      </c>
      <c r="C1383" s="1247" t="s">
        <v>2532</v>
      </c>
      <c r="D1383" s="1247"/>
      <c r="E1383" s="1247"/>
      <c r="F1383" s="1247"/>
      <c r="G1383" s="1247"/>
      <c r="H1383" s="525" t="s">
        <v>1244</v>
      </c>
      <c r="I1383" s="531">
        <v>0.5</v>
      </c>
      <c r="J1383" s="526"/>
      <c r="K1383" s="537">
        <v>0.51246000000000003</v>
      </c>
      <c r="L1383" s="538">
        <v>56.11</v>
      </c>
      <c r="M1383" s="575">
        <v>1.4</v>
      </c>
      <c r="N1383" s="534">
        <v>78.55</v>
      </c>
      <c r="O1383" s="526"/>
      <c r="P1383" s="529">
        <v>40.25</v>
      </c>
    </row>
    <row r="1384" spans="1:16" x14ac:dyDescent="0.25">
      <c r="A1384" s="544" t="s">
        <v>1239</v>
      </c>
      <c r="B1384" s="545" t="s">
        <v>2211</v>
      </c>
      <c r="C1384" s="1250" t="s">
        <v>2212</v>
      </c>
      <c r="D1384" s="1250"/>
      <c r="E1384" s="1250"/>
      <c r="F1384" s="1250"/>
      <c r="G1384" s="1250"/>
      <c r="H1384" s="546" t="s">
        <v>1164</v>
      </c>
      <c r="I1384" s="589">
        <v>0.05</v>
      </c>
      <c r="J1384" s="548"/>
      <c r="K1384" s="592">
        <v>5.1246E-2</v>
      </c>
      <c r="L1384" s="550"/>
      <c r="M1384" s="548"/>
      <c r="N1384" s="550"/>
      <c r="O1384" s="548"/>
      <c r="P1384" s="551"/>
    </row>
    <row r="1385" spans="1:16" x14ac:dyDescent="0.25">
      <c r="A1385" s="544" t="s">
        <v>1239</v>
      </c>
      <c r="B1385" s="545" t="s">
        <v>2213</v>
      </c>
      <c r="C1385" s="1250" t="s">
        <v>2592</v>
      </c>
      <c r="D1385" s="1250"/>
      <c r="E1385" s="1250"/>
      <c r="F1385" s="1250"/>
      <c r="G1385" s="1250"/>
      <c r="H1385" s="546" t="s">
        <v>2159</v>
      </c>
      <c r="I1385" s="547">
        <v>56</v>
      </c>
      <c r="J1385" s="548"/>
      <c r="K1385" s="591">
        <v>57.395519999999998</v>
      </c>
      <c r="L1385" s="550"/>
      <c r="M1385" s="548"/>
      <c r="N1385" s="550"/>
      <c r="O1385" s="548"/>
      <c r="P1385" s="551"/>
    </row>
    <row r="1386" spans="1:16" x14ac:dyDescent="0.25">
      <c r="A1386" s="544" t="s">
        <v>1239</v>
      </c>
      <c r="B1386" s="545" t="s">
        <v>2593</v>
      </c>
      <c r="C1386" s="1250" t="s">
        <v>2594</v>
      </c>
      <c r="D1386" s="1250"/>
      <c r="E1386" s="1250"/>
      <c r="F1386" s="1250"/>
      <c r="G1386" s="1250"/>
      <c r="H1386" s="546" t="s">
        <v>2159</v>
      </c>
      <c r="I1386" s="547">
        <v>56</v>
      </c>
      <c r="J1386" s="548"/>
      <c r="K1386" s="591">
        <v>57.395519999999998</v>
      </c>
      <c r="L1386" s="550"/>
      <c r="M1386" s="548"/>
      <c r="N1386" s="550"/>
      <c r="O1386" s="548"/>
      <c r="P1386" s="551"/>
    </row>
    <row r="1387" spans="1:16" x14ac:dyDescent="0.25">
      <c r="A1387" s="544" t="s">
        <v>1239</v>
      </c>
      <c r="B1387" s="545" t="s">
        <v>2593</v>
      </c>
      <c r="C1387" s="1250" t="s">
        <v>2595</v>
      </c>
      <c r="D1387" s="1250"/>
      <c r="E1387" s="1250"/>
      <c r="F1387" s="1250"/>
      <c r="G1387" s="1250"/>
      <c r="H1387" s="546" t="s">
        <v>1554</v>
      </c>
      <c r="I1387" s="566">
        <v>91.5</v>
      </c>
      <c r="J1387" s="548"/>
      <c r="K1387" s="591">
        <v>93.780180000000001</v>
      </c>
      <c r="L1387" s="550"/>
      <c r="M1387" s="548"/>
      <c r="N1387" s="550"/>
      <c r="O1387" s="548"/>
      <c r="P1387" s="551"/>
    </row>
    <row r="1388" spans="1:16" x14ac:dyDescent="0.25">
      <c r="A1388" s="544" t="s">
        <v>1239</v>
      </c>
      <c r="B1388" s="545" t="s">
        <v>2593</v>
      </c>
      <c r="C1388" s="1250" t="s">
        <v>2596</v>
      </c>
      <c r="D1388" s="1250"/>
      <c r="E1388" s="1250"/>
      <c r="F1388" s="1250"/>
      <c r="G1388" s="1250"/>
      <c r="H1388" s="546" t="s">
        <v>2159</v>
      </c>
      <c r="I1388" s="547">
        <v>61</v>
      </c>
      <c r="J1388" s="548"/>
      <c r="K1388" s="591">
        <v>62.520119999999999</v>
      </c>
      <c r="L1388" s="550"/>
      <c r="M1388" s="548"/>
      <c r="N1388" s="550"/>
      <c r="O1388" s="548"/>
      <c r="P1388" s="551"/>
    </row>
    <row r="1389" spans="1:16" x14ac:dyDescent="0.25">
      <c r="A1389" s="544" t="s">
        <v>1239</v>
      </c>
      <c r="B1389" s="545" t="s">
        <v>2215</v>
      </c>
      <c r="C1389" s="1250" t="s">
        <v>2216</v>
      </c>
      <c r="D1389" s="1250"/>
      <c r="E1389" s="1250"/>
      <c r="F1389" s="1250"/>
      <c r="G1389" s="1250"/>
      <c r="H1389" s="546" t="s">
        <v>1164</v>
      </c>
      <c r="I1389" s="549">
        <v>0.375</v>
      </c>
      <c r="J1389" s="548"/>
      <c r="K1389" s="592">
        <v>0.38434499999999999</v>
      </c>
      <c r="L1389" s="550"/>
      <c r="M1389" s="548"/>
      <c r="N1389" s="550"/>
      <c r="O1389" s="548"/>
      <c r="P1389" s="551"/>
    </row>
    <row r="1390" spans="1:16" x14ac:dyDescent="0.25">
      <c r="A1390" s="552"/>
      <c r="B1390" s="553"/>
      <c r="C1390" s="1248" t="s">
        <v>1154</v>
      </c>
      <c r="D1390" s="1248"/>
      <c r="E1390" s="1248"/>
      <c r="F1390" s="1248"/>
      <c r="G1390" s="1248"/>
      <c r="H1390" s="516"/>
      <c r="I1390" s="517"/>
      <c r="J1390" s="517"/>
      <c r="K1390" s="517"/>
      <c r="L1390" s="520"/>
      <c r="M1390" s="517"/>
      <c r="N1390" s="554"/>
      <c r="O1390" s="517"/>
      <c r="P1390" s="555">
        <v>57949.77</v>
      </c>
    </row>
    <row r="1391" spans="1:16" x14ac:dyDescent="0.25">
      <c r="A1391" s="540"/>
      <c r="B1391" s="524"/>
      <c r="C1391" s="1247" t="s">
        <v>1155</v>
      </c>
      <c r="D1391" s="1247"/>
      <c r="E1391" s="1247"/>
      <c r="F1391" s="1247"/>
      <c r="G1391" s="1247"/>
      <c r="H1391" s="525"/>
      <c r="I1391" s="526"/>
      <c r="J1391" s="526"/>
      <c r="K1391" s="526"/>
      <c r="L1391" s="528"/>
      <c r="M1391" s="526"/>
      <c r="N1391" s="528"/>
      <c r="O1391" s="526"/>
      <c r="P1391" s="529">
        <v>57749.59</v>
      </c>
    </row>
    <row r="1392" spans="1:16" x14ac:dyDescent="0.25">
      <c r="A1392" s="540"/>
      <c r="B1392" s="524" t="s">
        <v>2179</v>
      </c>
      <c r="C1392" s="1247" t="s">
        <v>2180</v>
      </c>
      <c r="D1392" s="1247"/>
      <c r="E1392" s="1247"/>
      <c r="F1392" s="1247"/>
      <c r="G1392" s="1247"/>
      <c r="H1392" s="525" t="s">
        <v>1158</v>
      </c>
      <c r="I1392" s="543">
        <v>100</v>
      </c>
      <c r="J1392" s="526"/>
      <c r="K1392" s="543">
        <v>100</v>
      </c>
      <c r="L1392" s="528"/>
      <c r="M1392" s="526"/>
      <c r="N1392" s="528"/>
      <c r="O1392" s="526"/>
      <c r="P1392" s="529">
        <v>57749.59</v>
      </c>
    </row>
    <row r="1393" spans="1:16" x14ac:dyDescent="0.25">
      <c r="A1393" s="540"/>
      <c r="B1393" s="524" t="s">
        <v>2181</v>
      </c>
      <c r="C1393" s="1247" t="s">
        <v>2182</v>
      </c>
      <c r="D1393" s="1247"/>
      <c r="E1393" s="1247"/>
      <c r="F1393" s="1247"/>
      <c r="G1393" s="1247"/>
      <c r="H1393" s="525" t="s">
        <v>1158</v>
      </c>
      <c r="I1393" s="543">
        <v>49</v>
      </c>
      <c r="J1393" s="526"/>
      <c r="K1393" s="543">
        <v>49</v>
      </c>
      <c r="L1393" s="528"/>
      <c r="M1393" s="526"/>
      <c r="N1393" s="528"/>
      <c r="O1393" s="526"/>
      <c r="P1393" s="529">
        <v>28297.3</v>
      </c>
    </row>
    <row r="1394" spans="1:16" x14ac:dyDescent="0.25">
      <c r="A1394" s="556"/>
      <c r="B1394" s="557"/>
      <c r="C1394" s="1248" t="s">
        <v>1161</v>
      </c>
      <c r="D1394" s="1248"/>
      <c r="E1394" s="1248"/>
      <c r="F1394" s="1248"/>
      <c r="G1394" s="1248"/>
      <c r="H1394" s="516"/>
      <c r="I1394" s="517"/>
      <c r="J1394" s="517"/>
      <c r="K1394" s="517"/>
      <c r="L1394" s="520"/>
      <c r="M1394" s="517"/>
      <c r="N1394" s="554">
        <v>140495.51</v>
      </c>
      <c r="O1394" s="517"/>
      <c r="P1394" s="555">
        <v>143996.66</v>
      </c>
    </row>
    <row r="1395" spans="1:16" x14ac:dyDescent="0.25">
      <c r="A1395" s="558"/>
      <c r="B1395" s="559"/>
      <c r="C1395" s="559"/>
      <c r="D1395" s="559"/>
      <c r="E1395" s="559"/>
      <c r="F1395" s="559"/>
      <c r="G1395" s="559"/>
      <c r="H1395" s="560"/>
      <c r="I1395" s="561"/>
      <c r="J1395" s="561"/>
      <c r="K1395" s="561"/>
      <c r="L1395" s="562"/>
      <c r="M1395" s="561"/>
      <c r="N1395" s="562"/>
      <c r="O1395" s="561"/>
      <c r="P1395" s="563"/>
    </row>
    <row r="1396" spans="1:16" x14ac:dyDescent="0.25">
      <c r="A1396" s="514" t="s">
        <v>1864</v>
      </c>
      <c r="B1396" s="515" t="s">
        <v>2217</v>
      </c>
      <c r="C1396" s="1249" t="s">
        <v>2218</v>
      </c>
      <c r="D1396" s="1249"/>
      <c r="E1396" s="1249"/>
      <c r="F1396" s="1249"/>
      <c r="G1396" s="1249"/>
      <c r="H1396" s="516" t="s">
        <v>1164</v>
      </c>
      <c r="I1396" s="517">
        <v>0.38434499999999999</v>
      </c>
      <c r="J1396" s="518">
        <v>1</v>
      </c>
      <c r="K1396" s="614">
        <v>0.38434499999999999</v>
      </c>
      <c r="L1396" s="554">
        <v>12041.6</v>
      </c>
      <c r="M1396" s="570">
        <v>1.35</v>
      </c>
      <c r="N1396" s="564">
        <v>16256.16</v>
      </c>
      <c r="O1396" s="517"/>
      <c r="P1396" s="555">
        <v>6247.97</v>
      </c>
    </row>
    <row r="1397" spans="1:16" x14ac:dyDescent="0.25">
      <c r="A1397" s="556"/>
      <c r="B1397" s="557"/>
      <c r="C1397" s="1248" t="s">
        <v>1161</v>
      </c>
      <c r="D1397" s="1248"/>
      <c r="E1397" s="1248"/>
      <c r="F1397" s="1248"/>
      <c r="G1397" s="1248"/>
      <c r="H1397" s="516"/>
      <c r="I1397" s="517"/>
      <c r="J1397" s="517"/>
      <c r="K1397" s="517"/>
      <c r="L1397" s="520"/>
      <c r="M1397" s="517"/>
      <c r="N1397" s="520"/>
      <c r="O1397" s="517"/>
      <c r="P1397" s="555">
        <v>6247.97</v>
      </c>
    </row>
    <row r="1398" spans="1:16" x14ac:dyDescent="0.25">
      <c r="A1398" s="558"/>
      <c r="B1398" s="559"/>
      <c r="C1398" s="559"/>
      <c r="D1398" s="559"/>
      <c r="E1398" s="559"/>
      <c r="F1398" s="559"/>
      <c r="G1398" s="559"/>
      <c r="H1398" s="560"/>
      <c r="I1398" s="561"/>
      <c r="J1398" s="561"/>
      <c r="K1398" s="561"/>
      <c r="L1398" s="562"/>
      <c r="M1398" s="561"/>
      <c r="N1398" s="562"/>
      <c r="O1398" s="561"/>
      <c r="P1398" s="563"/>
    </row>
    <row r="1399" spans="1:16" x14ac:dyDescent="0.25">
      <c r="A1399" s="514" t="s">
        <v>1872</v>
      </c>
      <c r="B1399" s="515" t="s">
        <v>2597</v>
      </c>
      <c r="C1399" s="1249" t="s">
        <v>2598</v>
      </c>
      <c r="D1399" s="1249"/>
      <c r="E1399" s="1249"/>
      <c r="F1399" s="1249"/>
      <c r="G1399" s="1249"/>
      <c r="H1399" s="516" t="s">
        <v>1554</v>
      </c>
      <c r="I1399" s="517">
        <v>102.49</v>
      </c>
      <c r="J1399" s="518">
        <v>1</v>
      </c>
      <c r="K1399" s="570">
        <v>102.49</v>
      </c>
      <c r="L1399" s="593">
        <v>498.7</v>
      </c>
      <c r="M1399" s="570">
        <v>1.41</v>
      </c>
      <c r="N1399" s="572">
        <v>703.17</v>
      </c>
      <c r="O1399" s="517"/>
      <c r="P1399" s="555">
        <v>72067.89</v>
      </c>
    </row>
    <row r="1400" spans="1:16" x14ac:dyDescent="0.25">
      <c r="A1400" s="556"/>
      <c r="B1400" s="557"/>
      <c r="C1400" s="1248" t="s">
        <v>1161</v>
      </c>
      <c r="D1400" s="1248"/>
      <c r="E1400" s="1248"/>
      <c r="F1400" s="1248"/>
      <c r="G1400" s="1248"/>
      <c r="H1400" s="516"/>
      <c r="I1400" s="517"/>
      <c r="J1400" s="517"/>
      <c r="K1400" s="517"/>
      <c r="L1400" s="520"/>
      <c r="M1400" s="517"/>
      <c r="N1400" s="520"/>
      <c r="O1400" s="517"/>
      <c r="P1400" s="555">
        <v>72067.89</v>
      </c>
    </row>
    <row r="1401" spans="1:16" x14ac:dyDescent="0.25">
      <c r="A1401" s="558"/>
      <c r="B1401" s="559"/>
      <c r="C1401" s="559"/>
      <c r="D1401" s="559"/>
      <c r="E1401" s="559"/>
      <c r="F1401" s="559"/>
      <c r="G1401" s="559"/>
      <c r="H1401" s="560"/>
      <c r="I1401" s="561"/>
      <c r="J1401" s="561"/>
      <c r="K1401" s="561"/>
      <c r="L1401" s="562"/>
      <c r="M1401" s="561"/>
      <c r="N1401" s="562"/>
      <c r="O1401" s="561"/>
      <c r="P1401" s="563"/>
    </row>
    <row r="1402" spans="1:16" x14ac:dyDescent="0.25">
      <c r="A1402" s="514" t="s">
        <v>1875</v>
      </c>
      <c r="B1402" s="515" t="s">
        <v>2221</v>
      </c>
      <c r="C1402" s="1249" t="s">
        <v>2222</v>
      </c>
      <c r="D1402" s="1249"/>
      <c r="E1402" s="1249"/>
      <c r="F1402" s="1249"/>
      <c r="G1402" s="1249"/>
      <c r="H1402" s="516" t="s">
        <v>1164</v>
      </c>
      <c r="I1402" s="517">
        <v>5.1246E-2</v>
      </c>
      <c r="J1402" s="518">
        <v>1</v>
      </c>
      <c r="K1402" s="614">
        <v>5.1246E-2</v>
      </c>
      <c r="L1402" s="554">
        <v>37800.300000000003</v>
      </c>
      <c r="M1402" s="570">
        <v>2.16</v>
      </c>
      <c r="N1402" s="564">
        <v>81648.649999999994</v>
      </c>
      <c r="O1402" s="517"/>
      <c r="P1402" s="555">
        <v>4184.17</v>
      </c>
    </row>
    <row r="1403" spans="1:16" x14ac:dyDescent="0.25">
      <c r="A1403" s="556"/>
      <c r="B1403" s="557"/>
      <c r="C1403" s="1248" t="s">
        <v>1161</v>
      </c>
      <c r="D1403" s="1248"/>
      <c r="E1403" s="1248"/>
      <c r="F1403" s="1248"/>
      <c r="G1403" s="1248"/>
      <c r="H1403" s="516"/>
      <c r="I1403" s="517"/>
      <c r="J1403" s="517"/>
      <c r="K1403" s="517"/>
      <c r="L1403" s="520"/>
      <c r="M1403" s="517"/>
      <c r="N1403" s="520"/>
      <c r="O1403" s="517"/>
      <c r="P1403" s="555">
        <v>4184.17</v>
      </c>
    </row>
    <row r="1404" spans="1:16" x14ac:dyDescent="0.25">
      <c r="A1404" s="558"/>
      <c r="B1404" s="559"/>
      <c r="C1404" s="559"/>
      <c r="D1404" s="559"/>
      <c r="E1404" s="559"/>
      <c r="F1404" s="559"/>
      <c r="G1404" s="559"/>
      <c r="H1404" s="560"/>
      <c r="I1404" s="561"/>
      <c r="J1404" s="561"/>
      <c r="K1404" s="561"/>
      <c r="L1404" s="562"/>
      <c r="M1404" s="561"/>
      <c r="N1404" s="562"/>
      <c r="O1404" s="561"/>
      <c r="P1404" s="563"/>
    </row>
    <row r="1405" spans="1:16" x14ac:dyDescent="0.25">
      <c r="A1405" s="514" t="s">
        <v>1883</v>
      </c>
      <c r="B1405" s="515" t="s">
        <v>2599</v>
      </c>
      <c r="C1405" s="1249" t="s">
        <v>2600</v>
      </c>
      <c r="D1405" s="1249"/>
      <c r="E1405" s="1249"/>
      <c r="F1405" s="1249"/>
      <c r="G1405" s="1249"/>
      <c r="H1405" s="516" t="s">
        <v>1232</v>
      </c>
      <c r="I1405" s="517">
        <v>2.5851999999999999</v>
      </c>
      <c r="J1405" s="518">
        <v>1</v>
      </c>
      <c r="K1405" s="568">
        <v>2.5851999999999999</v>
      </c>
      <c r="L1405" s="520"/>
      <c r="M1405" s="517"/>
      <c r="N1405" s="521"/>
      <c r="O1405" s="517"/>
      <c r="P1405" s="522"/>
    </row>
    <row r="1406" spans="1:16" x14ac:dyDescent="0.25">
      <c r="A1406" s="523"/>
      <c r="B1406" s="524" t="s">
        <v>23</v>
      </c>
      <c r="C1406" s="1247" t="s">
        <v>1203</v>
      </c>
      <c r="D1406" s="1247"/>
      <c r="E1406" s="1247"/>
      <c r="F1406" s="1247"/>
      <c r="G1406" s="1247"/>
      <c r="H1406" s="525" t="s">
        <v>1148</v>
      </c>
      <c r="I1406" s="526"/>
      <c r="J1406" s="526"/>
      <c r="K1406" s="535">
        <v>191.3048</v>
      </c>
      <c r="L1406" s="528"/>
      <c r="M1406" s="526"/>
      <c r="N1406" s="528"/>
      <c r="O1406" s="526"/>
      <c r="P1406" s="529">
        <v>60852.14</v>
      </c>
    </row>
    <row r="1407" spans="1:16" x14ac:dyDescent="0.25">
      <c r="A1407" s="530"/>
      <c r="B1407" s="524" t="s">
        <v>2403</v>
      </c>
      <c r="C1407" s="1247" t="s">
        <v>2404</v>
      </c>
      <c r="D1407" s="1247"/>
      <c r="E1407" s="1247"/>
      <c r="F1407" s="1247"/>
      <c r="G1407" s="1247"/>
      <c r="H1407" s="525" t="s">
        <v>1148</v>
      </c>
      <c r="I1407" s="543">
        <v>74</v>
      </c>
      <c r="J1407" s="526"/>
      <c r="K1407" s="535">
        <v>191.3048</v>
      </c>
      <c r="L1407" s="532"/>
      <c r="M1407" s="533"/>
      <c r="N1407" s="534">
        <v>318.08999999999997</v>
      </c>
      <c r="O1407" s="526"/>
      <c r="P1407" s="529">
        <v>60852.14</v>
      </c>
    </row>
    <row r="1408" spans="1:16" x14ac:dyDescent="0.25">
      <c r="A1408" s="523"/>
      <c r="B1408" s="524" t="s">
        <v>28</v>
      </c>
      <c r="C1408" s="1247" t="s">
        <v>132</v>
      </c>
      <c r="D1408" s="1247"/>
      <c r="E1408" s="1247"/>
      <c r="F1408" s="1247"/>
      <c r="G1408" s="1247"/>
      <c r="H1408" s="525"/>
      <c r="I1408" s="526"/>
      <c r="J1408" s="526"/>
      <c r="K1408" s="526"/>
      <c r="L1408" s="528"/>
      <c r="M1408" s="526"/>
      <c r="N1408" s="528"/>
      <c r="O1408" s="526"/>
      <c r="P1408" s="573">
        <v>280.41000000000003</v>
      </c>
    </row>
    <row r="1409" spans="1:16" x14ac:dyDescent="0.25">
      <c r="A1409" s="523"/>
      <c r="B1409" s="524"/>
      <c r="C1409" s="1247" t="s">
        <v>1147</v>
      </c>
      <c r="D1409" s="1247"/>
      <c r="E1409" s="1247"/>
      <c r="F1409" s="1247"/>
      <c r="G1409" s="1247"/>
      <c r="H1409" s="525" t="s">
        <v>1148</v>
      </c>
      <c r="I1409" s="526"/>
      <c r="J1409" s="526"/>
      <c r="K1409" s="574">
        <v>14.322008</v>
      </c>
      <c r="L1409" s="528"/>
      <c r="M1409" s="526"/>
      <c r="N1409" s="528"/>
      <c r="O1409" s="526"/>
      <c r="P1409" s="529">
        <v>4138.49</v>
      </c>
    </row>
    <row r="1410" spans="1:16" x14ac:dyDescent="0.25">
      <c r="A1410" s="530"/>
      <c r="B1410" s="524" t="s">
        <v>2194</v>
      </c>
      <c r="C1410" s="1247" t="s">
        <v>2195</v>
      </c>
      <c r="D1410" s="1247"/>
      <c r="E1410" s="1247"/>
      <c r="F1410" s="1247"/>
      <c r="G1410" s="1247"/>
      <c r="H1410" s="525" t="s">
        <v>1151</v>
      </c>
      <c r="I1410" s="536">
        <v>0.84</v>
      </c>
      <c r="J1410" s="526"/>
      <c r="K1410" s="574">
        <v>2.1715680000000002</v>
      </c>
      <c r="L1410" s="538">
        <v>37.32</v>
      </c>
      <c r="M1410" s="539">
        <v>1.37</v>
      </c>
      <c r="N1410" s="534">
        <v>51.13</v>
      </c>
      <c r="O1410" s="526"/>
      <c r="P1410" s="529">
        <v>111.03</v>
      </c>
    </row>
    <row r="1411" spans="1:16" x14ac:dyDescent="0.25">
      <c r="A1411" s="540"/>
      <c r="B1411" s="524" t="s">
        <v>2137</v>
      </c>
      <c r="C1411" s="1247" t="s">
        <v>2138</v>
      </c>
      <c r="D1411" s="1247"/>
      <c r="E1411" s="1247"/>
      <c r="F1411" s="1247"/>
      <c r="G1411" s="1247"/>
      <c r="H1411" s="525" t="s">
        <v>1148</v>
      </c>
      <c r="I1411" s="536">
        <v>0.84</v>
      </c>
      <c r="J1411" s="526"/>
      <c r="K1411" s="574">
        <v>2.1715680000000002</v>
      </c>
      <c r="L1411" s="528"/>
      <c r="M1411" s="526"/>
      <c r="N1411" s="541">
        <v>288.95999999999998</v>
      </c>
      <c r="O1411" s="526"/>
      <c r="P1411" s="573">
        <v>627.5</v>
      </c>
    </row>
    <row r="1412" spans="1:16" x14ac:dyDescent="0.25">
      <c r="A1412" s="530"/>
      <c r="B1412" s="524" t="s">
        <v>2601</v>
      </c>
      <c r="C1412" s="1247" t="s">
        <v>2602</v>
      </c>
      <c r="D1412" s="1247"/>
      <c r="E1412" s="1247"/>
      <c r="F1412" s="1247"/>
      <c r="G1412" s="1247"/>
      <c r="H1412" s="525" t="s">
        <v>1151</v>
      </c>
      <c r="I1412" s="531">
        <v>4.7</v>
      </c>
      <c r="J1412" s="526"/>
      <c r="K1412" s="537">
        <v>12.15044</v>
      </c>
      <c r="L1412" s="538">
        <v>10.81</v>
      </c>
      <c r="M1412" s="539">
        <v>1.29</v>
      </c>
      <c r="N1412" s="534">
        <v>13.94</v>
      </c>
      <c r="O1412" s="526"/>
      <c r="P1412" s="529">
        <v>169.38</v>
      </c>
    </row>
    <row r="1413" spans="1:16" x14ac:dyDescent="0.25">
      <c r="A1413" s="540"/>
      <c r="B1413" s="524" t="s">
        <v>2137</v>
      </c>
      <c r="C1413" s="1247" t="s">
        <v>2138</v>
      </c>
      <c r="D1413" s="1247"/>
      <c r="E1413" s="1247"/>
      <c r="F1413" s="1247"/>
      <c r="G1413" s="1247"/>
      <c r="H1413" s="525" t="s">
        <v>1148</v>
      </c>
      <c r="I1413" s="531">
        <v>4.7</v>
      </c>
      <c r="J1413" s="526"/>
      <c r="K1413" s="537">
        <v>12.15044</v>
      </c>
      <c r="L1413" s="528"/>
      <c r="M1413" s="526"/>
      <c r="N1413" s="541">
        <v>288.95999999999998</v>
      </c>
      <c r="O1413" s="526"/>
      <c r="P1413" s="529">
        <v>3510.99</v>
      </c>
    </row>
    <row r="1414" spans="1:16" x14ac:dyDescent="0.25">
      <c r="A1414" s="523"/>
      <c r="B1414" s="524" t="s">
        <v>36</v>
      </c>
      <c r="C1414" s="1247" t="s">
        <v>134</v>
      </c>
      <c r="D1414" s="1247"/>
      <c r="E1414" s="1247"/>
      <c r="F1414" s="1247"/>
      <c r="G1414" s="1247"/>
      <c r="H1414" s="525"/>
      <c r="I1414" s="526"/>
      <c r="J1414" s="526"/>
      <c r="K1414" s="526"/>
      <c r="L1414" s="528"/>
      <c r="M1414" s="526"/>
      <c r="N1414" s="528"/>
      <c r="O1414" s="526"/>
      <c r="P1414" s="529">
        <v>30127.48</v>
      </c>
    </row>
    <row r="1415" spans="1:16" x14ac:dyDescent="0.25">
      <c r="A1415" s="530"/>
      <c r="B1415" s="524" t="s">
        <v>2603</v>
      </c>
      <c r="C1415" s="1247" t="s">
        <v>2604</v>
      </c>
      <c r="D1415" s="1247"/>
      <c r="E1415" s="1247"/>
      <c r="F1415" s="1247"/>
      <c r="G1415" s="1247"/>
      <c r="H1415" s="525" t="s">
        <v>1164</v>
      </c>
      <c r="I1415" s="537">
        <v>1.2E-4</v>
      </c>
      <c r="J1415" s="526"/>
      <c r="K1415" s="569">
        <v>3.102E-4</v>
      </c>
      <c r="L1415" s="542">
        <v>76630.399999999994</v>
      </c>
      <c r="M1415" s="539">
        <v>1.31</v>
      </c>
      <c r="N1415" s="534">
        <v>100385.82</v>
      </c>
      <c r="O1415" s="526"/>
      <c r="P1415" s="529">
        <v>31.14</v>
      </c>
    </row>
    <row r="1416" spans="1:16" x14ac:dyDescent="0.25">
      <c r="A1416" s="530"/>
      <c r="B1416" s="524" t="s">
        <v>2605</v>
      </c>
      <c r="C1416" s="1247" t="s">
        <v>2606</v>
      </c>
      <c r="D1416" s="1247"/>
      <c r="E1416" s="1247"/>
      <c r="F1416" s="1247"/>
      <c r="G1416" s="1247"/>
      <c r="H1416" s="525" t="s">
        <v>1164</v>
      </c>
      <c r="I1416" s="527">
        <v>6.0000000000000001E-3</v>
      </c>
      <c r="J1416" s="526"/>
      <c r="K1416" s="569">
        <v>1.5511199999999999E-2</v>
      </c>
      <c r="L1416" s="542">
        <v>4338.2700000000004</v>
      </c>
      <c r="M1416" s="575">
        <v>1.3</v>
      </c>
      <c r="N1416" s="534">
        <v>5639.75</v>
      </c>
      <c r="O1416" s="526"/>
      <c r="P1416" s="529">
        <v>87.48</v>
      </c>
    </row>
    <row r="1417" spans="1:16" x14ac:dyDescent="0.25">
      <c r="A1417" s="530"/>
      <c r="B1417" s="524" t="s">
        <v>2607</v>
      </c>
      <c r="C1417" s="1247" t="s">
        <v>2608</v>
      </c>
      <c r="D1417" s="1247"/>
      <c r="E1417" s="1247"/>
      <c r="F1417" s="1247"/>
      <c r="G1417" s="1247"/>
      <c r="H1417" s="525" t="s">
        <v>1212</v>
      </c>
      <c r="I1417" s="536">
        <v>1.87</v>
      </c>
      <c r="J1417" s="526"/>
      <c r="K1417" s="574">
        <v>4.8343239999999996</v>
      </c>
      <c r="L1417" s="542">
        <v>3392.36</v>
      </c>
      <c r="M1417" s="539">
        <v>1.45</v>
      </c>
      <c r="N1417" s="534">
        <v>4918.92</v>
      </c>
      <c r="O1417" s="526"/>
      <c r="P1417" s="529">
        <v>23779.65</v>
      </c>
    </row>
    <row r="1418" spans="1:16" x14ac:dyDescent="0.25">
      <c r="A1418" s="530"/>
      <c r="B1418" s="524" t="s">
        <v>2609</v>
      </c>
      <c r="C1418" s="1247" t="s">
        <v>2610</v>
      </c>
      <c r="D1418" s="1247"/>
      <c r="E1418" s="1247"/>
      <c r="F1418" s="1247"/>
      <c r="G1418" s="1247"/>
      <c r="H1418" s="525" t="s">
        <v>1554</v>
      </c>
      <c r="I1418" s="536">
        <v>5.54</v>
      </c>
      <c r="J1418" s="526"/>
      <c r="K1418" s="574">
        <v>14.322008</v>
      </c>
      <c r="L1418" s="538">
        <v>353.61</v>
      </c>
      <c r="M1418" s="539">
        <v>1.23</v>
      </c>
      <c r="N1418" s="534">
        <v>434.94</v>
      </c>
      <c r="O1418" s="526"/>
      <c r="P1418" s="529">
        <v>6229.21</v>
      </c>
    </row>
    <row r="1419" spans="1:16" x14ac:dyDescent="0.25">
      <c r="A1419" s="552"/>
      <c r="B1419" s="553"/>
      <c r="C1419" s="1248" t="s">
        <v>1154</v>
      </c>
      <c r="D1419" s="1248"/>
      <c r="E1419" s="1248"/>
      <c r="F1419" s="1248"/>
      <c r="G1419" s="1248"/>
      <c r="H1419" s="516"/>
      <c r="I1419" s="517"/>
      <c r="J1419" s="517"/>
      <c r="K1419" s="517"/>
      <c r="L1419" s="520"/>
      <c r="M1419" s="517"/>
      <c r="N1419" s="554"/>
      <c r="O1419" s="517"/>
      <c r="P1419" s="555">
        <v>95398.52</v>
      </c>
    </row>
    <row r="1420" spans="1:16" x14ac:dyDescent="0.25">
      <c r="A1420" s="540"/>
      <c r="B1420" s="524"/>
      <c r="C1420" s="1247" t="s">
        <v>1155</v>
      </c>
      <c r="D1420" s="1247"/>
      <c r="E1420" s="1247"/>
      <c r="F1420" s="1247"/>
      <c r="G1420" s="1247"/>
      <c r="H1420" s="525"/>
      <c r="I1420" s="526"/>
      <c r="J1420" s="526"/>
      <c r="K1420" s="526"/>
      <c r="L1420" s="528"/>
      <c r="M1420" s="526"/>
      <c r="N1420" s="528"/>
      <c r="O1420" s="526"/>
      <c r="P1420" s="529">
        <v>64990.63</v>
      </c>
    </row>
    <row r="1421" spans="1:16" x14ac:dyDescent="0.25">
      <c r="A1421" s="540"/>
      <c r="B1421" s="524" t="s">
        <v>2179</v>
      </c>
      <c r="C1421" s="1247" t="s">
        <v>2180</v>
      </c>
      <c r="D1421" s="1247"/>
      <c r="E1421" s="1247"/>
      <c r="F1421" s="1247"/>
      <c r="G1421" s="1247"/>
      <c r="H1421" s="525" t="s">
        <v>1158</v>
      </c>
      <c r="I1421" s="543">
        <v>100</v>
      </c>
      <c r="J1421" s="526"/>
      <c r="K1421" s="543">
        <v>100</v>
      </c>
      <c r="L1421" s="528"/>
      <c r="M1421" s="526"/>
      <c r="N1421" s="528"/>
      <c r="O1421" s="526"/>
      <c r="P1421" s="529">
        <v>64990.63</v>
      </c>
    </row>
    <row r="1422" spans="1:16" x14ac:dyDescent="0.25">
      <c r="A1422" s="540"/>
      <c r="B1422" s="524" t="s">
        <v>2181</v>
      </c>
      <c r="C1422" s="1247" t="s">
        <v>2182</v>
      </c>
      <c r="D1422" s="1247"/>
      <c r="E1422" s="1247"/>
      <c r="F1422" s="1247"/>
      <c r="G1422" s="1247"/>
      <c r="H1422" s="525" t="s">
        <v>1158</v>
      </c>
      <c r="I1422" s="543">
        <v>49</v>
      </c>
      <c r="J1422" s="526"/>
      <c r="K1422" s="543">
        <v>49</v>
      </c>
      <c r="L1422" s="528"/>
      <c r="M1422" s="526"/>
      <c r="N1422" s="528"/>
      <c r="O1422" s="526"/>
      <c r="P1422" s="529">
        <v>31845.41</v>
      </c>
    </row>
    <row r="1423" spans="1:16" x14ac:dyDescent="0.25">
      <c r="A1423" s="556"/>
      <c r="B1423" s="557"/>
      <c r="C1423" s="1248" t="s">
        <v>1161</v>
      </c>
      <c r="D1423" s="1248"/>
      <c r="E1423" s="1248"/>
      <c r="F1423" s="1248"/>
      <c r="G1423" s="1248"/>
      <c r="H1423" s="516"/>
      <c r="I1423" s="517"/>
      <c r="J1423" s="517"/>
      <c r="K1423" s="517"/>
      <c r="L1423" s="520"/>
      <c r="M1423" s="517"/>
      <c r="N1423" s="554">
        <v>74359.649999999994</v>
      </c>
      <c r="O1423" s="517"/>
      <c r="P1423" s="555">
        <v>192234.56</v>
      </c>
    </row>
    <row r="1424" spans="1:16" x14ac:dyDescent="0.25">
      <c r="A1424" s="558"/>
      <c r="B1424" s="559"/>
      <c r="C1424" s="559"/>
      <c r="D1424" s="559"/>
      <c r="E1424" s="559"/>
      <c r="F1424" s="559"/>
      <c r="G1424" s="559"/>
      <c r="H1424" s="560"/>
      <c r="I1424" s="561"/>
      <c r="J1424" s="561"/>
      <c r="K1424" s="561"/>
      <c r="L1424" s="562"/>
      <c r="M1424" s="561"/>
      <c r="N1424" s="562"/>
      <c r="O1424" s="561"/>
      <c r="P1424" s="563"/>
    </row>
    <row r="1425" spans="1:16" x14ac:dyDescent="0.25">
      <c r="A1425" s="514" t="s">
        <v>1890</v>
      </c>
      <c r="B1425" s="515" t="s">
        <v>2564</v>
      </c>
      <c r="C1425" s="1249" t="s">
        <v>2565</v>
      </c>
      <c r="D1425" s="1249"/>
      <c r="E1425" s="1249"/>
      <c r="F1425" s="1249"/>
      <c r="G1425" s="1249"/>
      <c r="H1425" s="516" t="s">
        <v>1232</v>
      </c>
      <c r="I1425" s="517">
        <v>2.5851999999999999</v>
      </c>
      <c r="J1425" s="518">
        <v>1</v>
      </c>
      <c r="K1425" s="568">
        <v>2.5851999999999999</v>
      </c>
      <c r="L1425" s="520"/>
      <c r="M1425" s="517"/>
      <c r="N1425" s="521"/>
      <c r="O1425" s="517"/>
      <c r="P1425" s="522"/>
    </row>
    <row r="1426" spans="1:16" x14ac:dyDescent="0.25">
      <c r="A1426" s="523"/>
      <c r="B1426" s="524" t="s">
        <v>23</v>
      </c>
      <c r="C1426" s="1247" t="s">
        <v>1203</v>
      </c>
      <c r="D1426" s="1247"/>
      <c r="E1426" s="1247"/>
      <c r="F1426" s="1247"/>
      <c r="G1426" s="1247"/>
      <c r="H1426" s="525" t="s">
        <v>1148</v>
      </c>
      <c r="I1426" s="526"/>
      <c r="J1426" s="526"/>
      <c r="K1426" s="535">
        <v>67.215199999999996</v>
      </c>
      <c r="L1426" s="528"/>
      <c r="M1426" s="526"/>
      <c r="N1426" s="528"/>
      <c r="O1426" s="526"/>
      <c r="P1426" s="529">
        <v>20401.830000000002</v>
      </c>
    </row>
    <row r="1427" spans="1:16" x14ac:dyDescent="0.25">
      <c r="A1427" s="530"/>
      <c r="B1427" s="524" t="s">
        <v>2133</v>
      </c>
      <c r="C1427" s="1247" t="s">
        <v>2134</v>
      </c>
      <c r="D1427" s="1247"/>
      <c r="E1427" s="1247"/>
      <c r="F1427" s="1247"/>
      <c r="G1427" s="1247"/>
      <c r="H1427" s="525" t="s">
        <v>1148</v>
      </c>
      <c r="I1427" s="543">
        <v>26</v>
      </c>
      <c r="J1427" s="526"/>
      <c r="K1427" s="535">
        <v>67.215199999999996</v>
      </c>
      <c r="L1427" s="532"/>
      <c r="M1427" s="533"/>
      <c r="N1427" s="534">
        <v>303.52999999999997</v>
      </c>
      <c r="O1427" s="526"/>
      <c r="P1427" s="529">
        <v>20401.830000000002</v>
      </c>
    </row>
    <row r="1428" spans="1:16" x14ac:dyDescent="0.25">
      <c r="A1428" s="523"/>
      <c r="B1428" s="524" t="s">
        <v>28</v>
      </c>
      <c r="C1428" s="1247" t="s">
        <v>132</v>
      </c>
      <c r="D1428" s="1247"/>
      <c r="E1428" s="1247"/>
      <c r="F1428" s="1247"/>
      <c r="G1428" s="1247"/>
      <c r="H1428" s="525"/>
      <c r="I1428" s="526"/>
      <c r="J1428" s="526"/>
      <c r="K1428" s="526"/>
      <c r="L1428" s="528"/>
      <c r="M1428" s="526"/>
      <c r="N1428" s="528"/>
      <c r="O1428" s="526"/>
      <c r="P1428" s="573">
        <v>154.52000000000001</v>
      </c>
    </row>
    <row r="1429" spans="1:16" x14ac:dyDescent="0.25">
      <c r="A1429" s="523"/>
      <c r="B1429" s="524"/>
      <c r="C1429" s="1247" t="s">
        <v>1147</v>
      </c>
      <c r="D1429" s="1247"/>
      <c r="E1429" s="1247"/>
      <c r="F1429" s="1247"/>
      <c r="G1429" s="1247"/>
      <c r="H1429" s="525" t="s">
        <v>1148</v>
      </c>
      <c r="I1429" s="526"/>
      <c r="J1429" s="526"/>
      <c r="K1429" s="574">
        <v>0.28437200000000001</v>
      </c>
      <c r="L1429" s="528"/>
      <c r="M1429" s="526"/>
      <c r="N1429" s="528"/>
      <c r="O1429" s="526"/>
      <c r="P1429" s="573">
        <v>91.59</v>
      </c>
    </row>
    <row r="1430" spans="1:16" x14ac:dyDescent="0.25">
      <c r="A1430" s="530"/>
      <c r="B1430" s="524" t="s">
        <v>2194</v>
      </c>
      <c r="C1430" s="1247" t="s">
        <v>2195</v>
      </c>
      <c r="D1430" s="1247"/>
      <c r="E1430" s="1247"/>
      <c r="F1430" s="1247"/>
      <c r="G1430" s="1247"/>
      <c r="H1430" s="525" t="s">
        <v>1151</v>
      </c>
      <c r="I1430" s="536">
        <v>0.01</v>
      </c>
      <c r="J1430" s="526"/>
      <c r="K1430" s="574">
        <v>2.5852E-2</v>
      </c>
      <c r="L1430" s="538">
        <v>37.32</v>
      </c>
      <c r="M1430" s="539">
        <v>1.37</v>
      </c>
      <c r="N1430" s="534">
        <v>51.13</v>
      </c>
      <c r="O1430" s="526"/>
      <c r="P1430" s="529">
        <v>1.32</v>
      </c>
    </row>
    <row r="1431" spans="1:16" x14ac:dyDescent="0.25">
      <c r="A1431" s="540"/>
      <c r="B1431" s="524" t="s">
        <v>2137</v>
      </c>
      <c r="C1431" s="1247" t="s">
        <v>2138</v>
      </c>
      <c r="D1431" s="1247"/>
      <c r="E1431" s="1247"/>
      <c r="F1431" s="1247"/>
      <c r="G1431" s="1247"/>
      <c r="H1431" s="525" t="s">
        <v>1148</v>
      </c>
      <c r="I1431" s="536">
        <v>0.01</v>
      </c>
      <c r="J1431" s="526"/>
      <c r="K1431" s="574">
        <v>2.5852E-2</v>
      </c>
      <c r="L1431" s="528"/>
      <c r="M1431" s="526"/>
      <c r="N1431" s="541">
        <v>288.95999999999998</v>
      </c>
      <c r="O1431" s="526"/>
      <c r="P1431" s="573">
        <v>7.47</v>
      </c>
    </row>
    <row r="1432" spans="1:16" x14ac:dyDescent="0.25">
      <c r="A1432" s="530"/>
      <c r="B1432" s="524" t="s">
        <v>1445</v>
      </c>
      <c r="C1432" s="1247" t="s">
        <v>1446</v>
      </c>
      <c r="D1432" s="1247"/>
      <c r="E1432" s="1247"/>
      <c r="F1432" s="1247"/>
      <c r="G1432" s="1247"/>
      <c r="H1432" s="525" t="s">
        <v>1151</v>
      </c>
      <c r="I1432" s="531">
        <v>0.1</v>
      </c>
      <c r="J1432" s="526"/>
      <c r="K1432" s="537">
        <v>0.25852000000000003</v>
      </c>
      <c r="L1432" s="538">
        <v>477.92</v>
      </c>
      <c r="M1432" s="539">
        <v>1.24</v>
      </c>
      <c r="N1432" s="534">
        <v>592.62</v>
      </c>
      <c r="O1432" s="526"/>
      <c r="P1432" s="529">
        <v>153.19999999999999</v>
      </c>
    </row>
    <row r="1433" spans="1:16" x14ac:dyDescent="0.25">
      <c r="A1433" s="540"/>
      <c r="B1433" s="524" t="s">
        <v>1208</v>
      </c>
      <c r="C1433" s="1247" t="s">
        <v>1209</v>
      </c>
      <c r="D1433" s="1247"/>
      <c r="E1433" s="1247"/>
      <c r="F1433" s="1247"/>
      <c r="G1433" s="1247"/>
      <c r="H1433" s="525" t="s">
        <v>1148</v>
      </c>
      <c r="I1433" s="531">
        <v>0.1</v>
      </c>
      <c r="J1433" s="526"/>
      <c r="K1433" s="537">
        <v>0.25852000000000003</v>
      </c>
      <c r="L1433" s="528"/>
      <c r="M1433" s="526"/>
      <c r="N1433" s="541">
        <v>325.38</v>
      </c>
      <c r="O1433" s="526"/>
      <c r="P1433" s="573">
        <v>84.12</v>
      </c>
    </row>
    <row r="1434" spans="1:16" x14ac:dyDescent="0.25">
      <c r="A1434" s="523"/>
      <c r="B1434" s="524" t="s">
        <v>36</v>
      </c>
      <c r="C1434" s="1247" t="s">
        <v>134</v>
      </c>
      <c r="D1434" s="1247"/>
      <c r="E1434" s="1247"/>
      <c r="F1434" s="1247"/>
      <c r="G1434" s="1247"/>
      <c r="H1434" s="525"/>
      <c r="I1434" s="526"/>
      <c r="J1434" s="526"/>
      <c r="K1434" s="526"/>
      <c r="L1434" s="528"/>
      <c r="M1434" s="526"/>
      <c r="N1434" s="528"/>
      <c r="O1434" s="526"/>
      <c r="P1434" s="529">
        <v>2191.4899999999998</v>
      </c>
    </row>
    <row r="1435" spans="1:16" x14ac:dyDescent="0.25">
      <c r="A1435" s="530"/>
      <c r="B1435" s="524" t="s">
        <v>2566</v>
      </c>
      <c r="C1435" s="1247" t="s">
        <v>2567</v>
      </c>
      <c r="D1435" s="1247"/>
      <c r="E1435" s="1247"/>
      <c r="F1435" s="1247"/>
      <c r="G1435" s="1247"/>
      <c r="H1435" s="525" t="s">
        <v>1554</v>
      </c>
      <c r="I1435" s="536">
        <v>0.84</v>
      </c>
      <c r="J1435" s="526"/>
      <c r="K1435" s="574">
        <v>2.1715680000000002</v>
      </c>
      <c r="L1435" s="538">
        <v>531.44000000000005</v>
      </c>
      <c r="M1435" s="539">
        <v>1.35</v>
      </c>
      <c r="N1435" s="534">
        <v>717.44</v>
      </c>
      <c r="O1435" s="526"/>
      <c r="P1435" s="529">
        <v>1557.97</v>
      </c>
    </row>
    <row r="1436" spans="1:16" x14ac:dyDescent="0.25">
      <c r="A1436" s="530"/>
      <c r="B1436" s="524" t="s">
        <v>2531</v>
      </c>
      <c r="C1436" s="1247" t="s">
        <v>2532</v>
      </c>
      <c r="D1436" s="1247"/>
      <c r="E1436" s="1247"/>
      <c r="F1436" s="1247"/>
      <c r="G1436" s="1247"/>
      <c r="H1436" s="525" t="s">
        <v>1244</v>
      </c>
      <c r="I1436" s="536">
        <v>0.31</v>
      </c>
      <c r="J1436" s="526"/>
      <c r="K1436" s="574">
        <v>0.80141200000000001</v>
      </c>
      <c r="L1436" s="538">
        <v>56.11</v>
      </c>
      <c r="M1436" s="575">
        <v>1.4</v>
      </c>
      <c r="N1436" s="534">
        <v>78.55</v>
      </c>
      <c r="O1436" s="526"/>
      <c r="P1436" s="529">
        <v>62.95</v>
      </c>
    </row>
    <row r="1437" spans="1:16" x14ac:dyDescent="0.25">
      <c r="A1437" s="530"/>
      <c r="B1437" s="524" t="s">
        <v>2568</v>
      </c>
      <c r="C1437" s="1247" t="s">
        <v>2569</v>
      </c>
      <c r="D1437" s="1247"/>
      <c r="E1437" s="1247"/>
      <c r="F1437" s="1247"/>
      <c r="G1437" s="1247"/>
      <c r="H1437" s="525" t="s">
        <v>1164</v>
      </c>
      <c r="I1437" s="535">
        <v>5.4999999999999997E-3</v>
      </c>
      <c r="J1437" s="526"/>
      <c r="K1437" s="569">
        <v>1.42186E-2</v>
      </c>
      <c r="L1437" s="542">
        <v>25237.94</v>
      </c>
      <c r="M1437" s="539">
        <v>1.59</v>
      </c>
      <c r="N1437" s="534">
        <v>40128.32</v>
      </c>
      <c r="O1437" s="526"/>
      <c r="P1437" s="529">
        <v>570.57000000000005</v>
      </c>
    </row>
    <row r="1438" spans="1:16" x14ac:dyDescent="0.25">
      <c r="A1438" s="544" t="s">
        <v>1239</v>
      </c>
      <c r="B1438" s="545" t="s">
        <v>2570</v>
      </c>
      <c r="C1438" s="1250" t="s">
        <v>2571</v>
      </c>
      <c r="D1438" s="1250"/>
      <c r="E1438" s="1250"/>
      <c r="F1438" s="1250"/>
      <c r="G1438" s="1250"/>
      <c r="H1438" s="546" t="s">
        <v>1164</v>
      </c>
      <c r="I1438" s="549">
        <v>6.3E-2</v>
      </c>
      <c r="J1438" s="548"/>
      <c r="K1438" s="615">
        <v>0.1628676</v>
      </c>
      <c r="L1438" s="550"/>
      <c r="M1438" s="548"/>
      <c r="N1438" s="550"/>
      <c r="O1438" s="548"/>
      <c r="P1438" s="551"/>
    </row>
    <row r="1439" spans="1:16" x14ac:dyDescent="0.25">
      <c r="A1439" s="552"/>
      <c r="B1439" s="553"/>
      <c r="C1439" s="1248" t="s">
        <v>1154</v>
      </c>
      <c r="D1439" s="1248"/>
      <c r="E1439" s="1248"/>
      <c r="F1439" s="1248"/>
      <c r="G1439" s="1248"/>
      <c r="H1439" s="516"/>
      <c r="I1439" s="517"/>
      <c r="J1439" s="517"/>
      <c r="K1439" s="517"/>
      <c r="L1439" s="520"/>
      <c r="M1439" s="517"/>
      <c r="N1439" s="554"/>
      <c r="O1439" s="517"/>
      <c r="P1439" s="555">
        <v>22839.43</v>
      </c>
    </row>
    <row r="1440" spans="1:16" x14ac:dyDescent="0.25">
      <c r="A1440" s="540"/>
      <c r="B1440" s="524"/>
      <c r="C1440" s="1247" t="s">
        <v>1155</v>
      </c>
      <c r="D1440" s="1247"/>
      <c r="E1440" s="1247"/>
      <c r="F1440" s="1247"/>
      <c r="G1440" s="1247"/>
      <c r="H1440" s="525"/>
      <c r="I1440" s="526"/>
      <c r="J1440" s="526"/>
      <c r="K1440" s="526"/>
      <c r="L1440" s="528"/>
      <c r="M1440" s="526"/>
      <c r="N1440" s="528"/>
      <c r="O1440" s="526"/>
      <c r="P1440" s="529">
        <v>20493.419999999998</v>
      </c>
    </row>
    <row r="1441" spans="1:16" x14ac:dyDescent="0.25">
      <c r="A1441" s="540"/>
      <c r="B1441" s="524" t="s">
        <v>2179</v>
      </c>
      <c r="C1441" s="1247" t="s">
        <v>2180</v>
      </c>
      <c r="D1441" s="1247"/>
      <c r="E1441" s="1247"/>
      <c r="F1441" s="1247"/>
      <c r="G1441" s="1247"/>
      <c r="H1441" s="525" t="s">
        <v>1158</v>
      </c>
      <c r="I1441" s="543">
        <v>100</v>
      </c>
      <c r="J1441" s="526"/>
      <c r="K1441" s="543">
        <v>100</v>
      </c>
      <c r="L1441" s="528"/>
      <c r="M1441" s="526"/>
      <c r="N1441" s="528"/>
      <c r="O1441" s="526"/>
      <c r="P1441" s="529">
        <v>20493.419999999998</v>
      </c>
    </row>
    <row r="1442" spans="1:16" x14ac:dyDescent="0.25">
      <c r="A1442" s="540"/>
      <c r="B1442" s="524" t="s">
        <v>2181</v>
      </c>
      <c r="C1442" s="1247" t="s">
        <v>2182</v>
      </c>
      <c r="D1442" s="1247"/>
      <c r="E1442" s="1247"/>
      <c r="F1442" s="1247"/>
      <c r="G1442" s="1247"/>
      <c r="H1442" s="525" t="s">
        <v>1158</v>
      </c>
      <c r="I1442" s="543">
        <v>49</v>
      </c>
      <c r="J1442" s="526"/>
      <c r="K1442" s="543">
        <v>49</v>
      </c>
      <c r="L1442" s="528"/>
      <c r="M1442" s="526"/>
      <c r="N1442" s="528"/>
      <c r="O1442" s="526"/>
      <c r="P1442" s="529">
        <v>10041.780000000001</v>
      </c>
    </row>
    <row r="1443" spans="1:16" x14ac:dyDescent="0.25">
      <c r="A1443" s="556"/>
      <c r="B1443" s="557"/>
      <c r="C1443" s="1248" t="s">
        <v>1161</v>
      </c>
      <c r="D1443" s="1248"/>
      <c r="E1443" s="1248"/>
      <c r="F1443" s="1248"/>
      <c r="G1443" s="1248"/>
      <c r="H1443" s="516"/>
      <c r="I1443" s="517"/>
      <c r="J1443" s="517"/>
      <c r="K1443" s="517"/>
      <c r="L1443" s="520"/>
      <c r="M1443" s="517"/>
      <c r="N1443" s="554">
        <v>20646.23</v>
      </c>
      <c r="O1443" s="517"/>
      <c r="P1443" s="555">
        <v>53374.63</v>
      </c>
    </row>
    <row r="1444" spans="1:16" x14ac:dyDescent="0.25">
      <c r="A1444" s="558"/>
      <c r="B1444" s="559"/>
      <c r="C1444" s="559"/>
      <c r="D1444" s="559"/>
      <c r="E1444" s="559"/>
      <c r="F1444" s="559"/>
      <c r="G1444" s="559"/>
      <c r="H1444" s="560"/>
      <c r="I1444" s="561"/>
      <c r="J1444" s="561"/>
      <c r="K1444" s="561"/>
      <c r="L1444" s="562"/>
      <c r="M1444" s="561"/>
      <c r="N1444" s="562"/>
      <c r="O1444" s="561"/>
      <c r="P1444" s="563"/>
    </row>
    <row r="1445" spans="1:16" x14ac:dyDescent="0.25">
      <c r="A1445" s="514" t="s">
        <v>1899</v>
      </c>
      <c r="B1445" s="515" t="s">
        <v>2572</v>
      </c>
      <c r="C1445" s="1249" t="s">
        <v>2573</v>
      </c>
      <c r="D1445" s="1249"/>
      <c r="E1445" s="1249"/>
      <c r="F1445" s="1249"/>
      <c r="G1445" s="1249"/>
      <c r="H1445" s="516" t="s">
        <v>1164</v>
      </c>
      <c r="I1445" s="517">
        <v>0.1628676</v>
      </c>
      <c r="J1445" s="518">
        <v>1</v>
      </c>
      <c r="K1445" s="613">
        <v>0.1628676</v>
      </c>
      <c r="L1445" s="554">
        <v>52265.82</v>
      </c>
      <c r="M1445" s="571">
        <v>1.9</v>
      </c>
      <c r="N1445" s="564">
        <v>99305.06</v>
      </c>
      <c r="O1445" s="517"/>
      <c r="P1445" s="555">
        <v>16173.58</v>
      </c>
    </row>
    <row r="1446" spans="1:16" x14ac:dyDescent="0.25">
      <c r="A1446" s="556"/>
      <c r="B1446" s="557"/>
      <c r="C1446" s="1248" t="s">
        <v>1161</v>
      </c>
      <c r="D1446" s="1248"/>
      <c r="E1446" s="1248"/>
      <c r="F1446" s="1248"/>
      <c r="G1446" s="1248"/>
      <c r="H1446" s="516"/>
      <c r="I1446" s="517"/>
      <c r="J1446" s="517"/>
      <c r="K1446" s="517"/>
      <c r="L1446" s="520"/>
      <c r="M1446" s="517"/>
      <c r="N1446" s="520"/>
      <c r="O1446" s="517"/>
      <c r="P1446" s="555">
        <v>16173.58</v>
      </c>
    </row>
    <row r="1447" spans="1:16" x14ac:dyDescent="0.25">
      <c r="A1447" s="558"/>
      <c r="B1447" s="559"/>
      <c r="C1447" s="559"/>
      <c r="D1447" s="559"/>
      <c r="E1447" s="559"/>
      <c r="F1447" s="559"/>
      <c r="G1447" s="559"/>
      <c r="H1447" s="560"/>
      <c r="I1447" s="561"/>
      <c r="J1447" s="561"/>
      <c r="K1447" s="561"/>
      <c r="L1447" s="562"/>
      <c r="M1447" s="561"/>
      <c r="N1447" s="562"/>
      <c r="O1447" s="561"/>
      <c r="P1447" s="563"/>
    </row>
    <row r="1448" spans="1:16" x14ac:dyDescent="0.25">
      <c r="A1448" s="558"/>
      <c r="B1448" s="576"/>
      <c r="C1448" s="576"/>
      <c r="D1448" s="576"/>
      <c r="E1448" s="576"/>
      <c r="F1448" s="561"/>
      <c r="G1448" s="561"/>
      <c r="H1448" s="561"/>
      <c r="I1448" s="561"/>
      <c r="J1448" s="562"/>
      <c r="K1448" s="561"/>
      <c r="L1448" s="562"/>
      <c r="M1448" s="577"/>
      <c r="N1448" s="562"/>
      <c r="O1448" s="578"/>
      <c r="P1448" s="579"/>
    </row>
    <row r="1449" spans="1:16" x14ac:dyDescent="0.25">
      <c r="A1449" s="552"/>
      <c r="B1449" s="580"/>
      <c r="C1449" s="1246" t="s">
        <v>2611</v>
      </c>
      <c r="D1449" s="1246"/>
      <c r="E1449" s="1246"/>
      <c r="F1449" s="1246"/>
      <c r="G1449" s="1246"/>
      <c r="H1449" s="1246"/>
      <c r="I1449" s="1246"/>
      <c r="J1449" s="1246"/>
      <c r="K1449" s="1246"/>
      <c r="L1449" s="1246"/>
      <c r="M1449" s="1246"/>
      <c r="N1449" s="1246"/>
      <c r="O1449" s="1246"/>
      <c r="P1449" s="581"/>
    </row>
    <row r="1450" spans="1:16" x14ac:dyDescent="0.25">
      <c r="A1450" s="552"/>
      <c r="B1450" s="553"/>
      <c r="C1450" s="1243" t="s">
        <v>1249</v>
      </c>
      <c r="D1450" s="1243"/>
      <c r="E1450" s="1243"/>
      <c r="F1450" s="1243"/>
      <c r="G1450" s="1243"/>
      <c r="H1450" s="1243"/>
      <c r="I1450" s="1243"/>
      <c r="J1450" s="1243"/>
      <c r="K1450" s="1243"/>
      <c r="L1450" s="1243"/>
      <c r="M1450" s="1243"/>
      <c r="N1450" s="1243"/>
      <c r="O1450" s="1243"/>
      <c r="P1450" s="582">
        <v>1278891.54</v>
      </c>
    </row>
    <row r="1451" spans="1:16" x14ac:dyDescent="0.25">
      <c r="A1451" s="552"/>
      <c r="B1451" s="553"/>
      <c r="C1451" s="1243" t="s">
        <v>1250</v>
      </c>
      <c r="D1451" s="1243"/>
      <c r="E1451" s="1243"/>
      <c r="F1451" s="1243"/>
      <c r="G1451" s="1243"/>
      <c r="H1451" s="1243"/>
      <c r="I1451" s="1243"/>
      <c r="J1451" s="1243"/>
      <c r="K1451" s="1243"/>
      <c r="L1451" s="1243"/>
      <c r="M1451" s="1243"/>
      <c r="N1451" s="1243"/>
      <c r="O1451" s="1243"/>
      <c r="P1451" s="583"/>
    </row>
    <row r="1452" spans="1:16" x14ac:dyDescent="0.25">
      <c r="A1452" s="552"/>
      <c r="B1452" s="553"/>
      <c r="C1452" s="1243" t="s">
        <v>1251</v>
      </c>
      <c r="D1452" s="1243"/>
      <c r="E1452" s="1243"/>
      <c r="F1452" s="1243"/>
      <c r="G1452" s="1243"/>
      <c r="H1452" s="1243"/>
      <c r="I1452" s="1243"/>
      <c r="J1452" s="1243"/>
      <c r="K1452" s="1243"/>
      <c r="L1452" s="1243"/>
      <c r="M1452" s="1243"/>
      <c r="N1452" s="1243"/>
      <c r="O1452" s="1243"/>
      <c r="P1452" s="582">
        <v>346515.48</v>
      </c>
    </row>
    <row r="1453" spans="1:16" x14ac:dyDescent="0.25">
      <c r="A1453" s="552"/>
      <c r="B1453" s="553"/>
      <c r="C1453" s="1243" t="s">
        <v>1252</v>
      </c>
      <c r="D1453" s="1243"/>
      <c r="E1453" s="1243"/>
      <c r="F1453" s="1243"/>
      <c r="G1453" s="1243"/>
      <c r="H1453" s="1243"/>
      <c r="I1453" s="1243"/>
      <c r="J1453" s="1243"/>
      <c r="K1453" s="1243"/>
      <c r="L1453" s="1243"/>
      <c r="M1453" s="1243"/>
      <c r="N1453" s="1243"/>
      <c r="O1453" s="1243"/>
      <c r="P1453" s="582">
        <v>9039.07</v>
      </c>
    </row>
    <row r="1454" spans="1:16" x14ac:dyDescent="0.25">
      <c r="A1454" s="552"/>
      <c r="B1454" s="553"/>
      <c r="C1454" s="1243" t="s">
        <v>1253</v>
      </c>
      <c r="D1454" s="1243"/>
      <c r="E1454" s="1243"/>
      <c r="F1454" s="1243"/>
      <c r="G1454" s="1243"/>
      <c r="H1454" s="1243"/>
      <c r="I1454" s="1243"/>
      <c r="J1454" s="1243"/>
      <c r="K1454" s="1243"/>
      <c r="L1454" s="1243"/>
      <c r="M1454" s="1243"/>
      <c r="N1454" s="1243"/>
      <c r="O1454" s="1243"/>
      <c r="P1454" s="582">
        <v>9723.91</v>
      </c>
    </row>
    <row r="1455" spans="1:16" x14ac:dyDescent="0.25">
      <c r="A1455" s="552"/>
      <c r="B1455" s="553"/>
      <c r="C1455" s="1243" t="s">
        <v>1254</v>
      </c>
      <c r="D1455" s="1243"/>
      <c r="E1455" s="1243"/>
      <c r="F1455" s="1243"/>
      <c r="G1455" s="1243"/>
      <c r="H1455" s="1243"/>
      <c r="I1455" s="1243"/>
      <c r="J1455" s="1243"/>
      <c r="K1455" s="1243"/>
      <c r="L1455" s="1243"/>
      <c r="M1455" s="1243"/>
      <c r="N1455" s="1243"/>
      <c r="O1455" s="1243"/>
      <c r="P1455" s="582">
        <v>913613.08</v>
      </c>
    </row>
    <row r="1456" spans="1:16" x14ac:dyDescent="0.25">
      <c r="A1456" s="552"/>
      <c r="B1456" s="553"/>
      <c r="C1456" s="1243" t="s">
        <v>1256</v>
      </c>
      <c r="D1456" s="1243"/>
      <c r="E1456" s="1243"/>
      <c r="F1456" s="1243"/>
      <c r="G1456" s="1243"/>
      <c r="H1456" s="1243"/>
      <c r="I1456" s="1243"/>
      <c r="J1456" s="1243"/>
      <c r="K1456" s="1243"/>
      <c r="L1456" s="1243"/>
      <c r="M1456" s="1243"/>
      <c r="N1456" s="1243"/>
      <c r="O1456" s="1243"/>
      <c r="P1456" s="582">
        <v>1851256.54</v>
      </c>
    </row>
    <row r="1457" spans="1:16" x14ac:dyDescent="0.25">
      <c r="A1457" s="552"/>
      <c r="B1457" s="553"/>
      <c r="C1457" s="1243" t="s">
        <v>1250</v>
      </c>
      <c r="D1457" s="1243"/>
      <c r="E1457" s="1243"/>
      <c r="F1457" s="1243"/>
      <c r="G1457" s="1243"/>
      <c r="H1457" s="1243"/>
      <c r="I1457" s="1243"/>
      <c r="J1457" s="1243"/>
      <c r="K1457" s="1243"/>
      <c r="L1457" s="1243"/>
      <c r="M1457" s="1243"/>
      <c r="N1457" s="1243"/>
      <c r="O1457" s="1243"/>
      <c r="P1457" s="583"/>
    </row>
    <row r="1458" spans="1:16" x14ac:dyDescent="0.25">
      <c r="A1458" s="552"/>
      <c r="B1458" s="553"/>
      <c r="C1458" s="1243" t="s">
        <v>1467</v>
      </c>
      <c r="D1458" s="1243"/>
      <c r="E1458" s="1243"/>
      <c r="F1458" s="1243"/>
      <c r="G1458" s="1243"/>
      <c r="H1458" s="1243"/>
      <c r="I1458" s="1243"/>
      <c r="J1458" s="1243"/>
      <c r="K1458" s="1243"/>
      <c r="L1458" s="1243"/>
      <c r="M1458" s="1243"/>
      <c r="N1458" s="1243"/>
      <c r="O1458" s="1243"/>
      <c r="P1458" s="582">
        <v>346515.48</v>
      </c>
    </row>
    <row r="1459" spans="1:16" x14ac:dyDescent="0.25">
      <c r="A1459" s="552"/>
      <c r="B1459" s="553"/>
      <c r="C1459" s="1243" t="s">
        <v>1468</v>
      </c>
      <c r="D1459" s="1243"/>
      <c r="E1459" s="1243"/>
      <c r="F1459" s="1243"/>
      <c r="G1459" s="1243"/>
      <c r="H1459" s="1243"/>
      <c r="I1459" s="1243"/>
      <c r="J1459" s="1243"/>
      <c r="K1459" s="1243"/>
      <c r="L1459" s="1243"/>
      <c r="M1459" s="1243"/>
      <c r="N1459" s="1243"/>
      <c r="O1459" s="1243"/>
      <c r="P1459" s="582">
        <v>9039.07</v>
      </c>
    </row>
    <row r="1460" spans="1:16" x14ac:dyDescent="0.25">
      <c r="A1460" s="552"/>
      <c r="B1460" s="553"/>
      <c r="C1460" s="1243" t="s">
        <v>1469</v>
      </c>
      <c r="D1460" s="1243"/>
      <c r="E1460" s="1243"/>
      <c r="F1460" s="1243"/>
      <c r="G1460" s="1243"/>
      <c r="H1460" s="1243"/>
      <c r="I1460" s="1243"/>
      <c r="J1460" s="1243"/>
      <c r="K1460" s="1243"/>
      <c r="L1460" s="1243"/>
      <c r="M1460" s="1243"/>
      <c r="N1460" s="1243"/>
      <c r="O1460" s="1243"/>
      <c r="P1460" s="582">
        <v>9723.91</v>
      </c>
    </row>
    <row r="1461" spans="1:16" x14ac:dyDescent="0.25">
      <c r="A1461" s="552"/>
      <c r="B1461" s="553"/>
      <c r="C1461" s="1243" t="s">
        <v>1470</v>
      </c>
      <c r="D1461" s="1243"/>
      <c r="E1461" s="1243"/>
      <c r="F1461" s="1243"/>
      <c r="G1461" s="1243"/>
      <c r="H1461" s="1243"/>
      <c r="I1461" s="1243"/>
      <c r="J1461" s="1243"/>
      <c r="K1461" s="1243"/>
      <c r="L1461" s="1243"/>
      <c r="M1461" s="1243"/>
      <c r="N1461" s="1243"/>
      <c r="O1461" s="1243"/>
      <c r="P1461" s="582">
        <v>913613.08</v>
      </c>
    </row>
    <row r="1462" spans="1:16" x14ac:dyDescent="0.25">
      <c r="A1462" s="552"/>
      <c r="B1462" s="553"/>
      <c r="C1462" s="1243" t="s">
        <v>1471</v>
      </c>
      <c r="D1462" s="1243"/>
      <c r="E1462" s="1243"/>
      <c r="F1462" s="1243"/>
      <c r="G1462" s="1243"/>
      <c r="H1462" s="1243"/>
      <c r="I1462" s="1243"/>
      <c r="J1462" s="1243"/>
      <c r="K1462" s="1243"/>
      <c r="L1462" s="1243"/>
      <c r="M1462" s="1243"/>
      <c r="N1462" s="1243"/>
      <c r="O1462" s="1243"/>
      <c r="P1462" s="582">
        <v>374019.17</v>
      </c>
    </row>
    <row r="1463" spans="1:16" x14ac:dyDescent="0.25">
      <c r="A1463" s="552"/>
      <c r="B1463" s="553"/>
      <c r="C1463" s="1243" t="s">
        <v>1472</v>
      </c>
      <c r="D1463" s="1243"/>
      <c r="E1463" s="1243"/>
      <c r="F1463" s="1243"/>
      <c r="G1463" s="1243"/>
      <c r="H1463" s="1243"/>
      <c r="I1463" s="1243"/>
      <c r="J1463" s="1243"/>
      <c r="K1463" s="1243"/>
      <c r="L1463" s="1243"/>
      <c r="M1463" s="1243"/>
      <c r="N1463" s="1243"/>
      <c r="O1463" s="1243"/>
      <c r="P1463" s="582">
        <v>198345.83</v>
      </c>
    </row>
    <row r="1464" spans="1:16" x14ac:dyDescent="0.25">
      <c r="A1464" s="552"/>
      <c r="B1464" s="553"/>
      <c r="C1464" s="1243" t="s">
        <v>1266</v>
      </c>
      <c r="D1464" s="1243"/>
      <c r="E1464" s="1243"/>
      <c r="F1464" s="1243"/>
      <c r="G1464" s="1243"/>
      <c r="H1464" s="1243"/>
      <c r="I1464" s="1243"/>
      <c r="J1464" s="1243"/>
      <c r="K1464" s="1243"/>
      <c r="L1464" s="1243"/>
      <c r="M1464" s="1243"/>
      <c r="N1464" s="1243"/>
      <c r="O1464" s="1243"/>
      <c r="P1464" s="582">
        <v>356239.39</v>
      </c>
    </row>
    <row r="1465" spans="1:16" x14ac:dyDescent="0.25">
      <c r="A1465" s="552"/>
      <c r="B1465" s="553"/>
      <c r="C1465" s="1243" t="s">
        <v>1267</v>
      </c>
      <c r="D1465" s="1243"/>
      <c r="E1465" s="1243"/>
      <c r="F1465" s="1243"/>
      <c r="G1465" s="1243"/>
      <c r="H1465" s="1243"/>
      <c r="I1465" s="1243"/>
      <c r="J1465" s="1243"/>
      <c r="K1465" s="1243"/>
      <c r="L1465" s="1243"/>
      <c r="M1465" s="1243"/>
      <c r="N1465" s="1243"/>
      <c r="O1465" s="1243"/>
      <c r="P1465" s="582">
        <v>374019.17</v>
      </c>
    </row>
    <row r="1466" spans="1:16" x14ac:dyDescent="0.25">
      <c r="A1466" s="552"/>
      <c r="B1466" s="553"/>
      <c r="C1466" s="1243" t="s">
        <v>1268</v>
      </c>
      <c r="D1466" s="1243"/>
      <c r="E1466" s="1243"/>
      <c r="F1466" s="1243"/>
      <c r="G1466" s="1243"/>
      <c r="H1466" s="1243"/>
      <c r="I1466" s="1243"/>
      <c r="J1466" s="1243"/>
      <c r="K1466" s="1243"/>
      <c r="L1466" s="1243"/>
      <c r="M1466" s="1243"/>
      <c r="N1466" s="1243"/>
      <c r="O1466" s="1243"/>
      <c r="P1466" s="582">
        <v>198345.83</v>
      </c>
    </row>
    <row r="1467" spans="1:16" x14ac:dyDescent="0.25">
      <c r="A1467" s="552"/>
      <c r="B1467" s="580"/>
      <c r="C1467" s="1246" t="s">
        <v>2612</v>
      </c>
      <c r="D1467" s="1246"/>
      <c r="E1467" s="1246"/>
      <c r="F1467" s="1246"/>
      <c r="G1467" s="1246"/>
      <c r="H1467" s="1246"/>
      <c r="I1467" s="1246"/>
      <c r="J1467" s="1246"/>
      <c r="K1467" s="1246"/>
      <c r="L1467" s="1246"/>
      <c r="M1467" s="1246"/>
      <c r="N1467" s="1246"/>
      <c r="O1467" s="1246"/>
      <c r="P1467" s="584">
        <v>1851256.54</v>
      </c>
    </row>
    <row r="1468" spans="1:16" x14ac:dyDescent="0.25">
      <c r="A1468" s="552"/>
      <c r="B1468" s="553"/>
      <c r="C1468" s="1243" t="s">
        <v>1270</v>
      </c>
      <c r="D1468" s="1243"/>
      <c r="E1468" s="1243"/>
      <c r="F1468" s="1243"/>
      <c r="G1468" s="1243"/>
      <c r="H1468" s="1243"/>
      <c r="I1468" s="1243"/>
      <c r="J1468" s="1243"/>
      <c r="K1468" s="1243"/>
      <c r="L1468" s="1243"/>
      <c r="M1468" s="1243"/>
      <c r="N1468" s="1243"/>
      <c r="O1468" s="1243"/>
      <c r="P1468" s="583"/>
    </row>
    <row r="1469" spans="1:16" x14ac:dyDescent="0.25">
      <c r="A1469" s="552"/>
      <c r="B1469" s="553"/>
      <c r="C1469" s="1243" t="s">
        <v>1271</v>
      </c>
      <c r="D1469" s="1243"/>
      <c r="E1469" s="1243"/>
      <c r="F1469" s="1243"/>
      <c r="G1469" s="1243"/>
      <c r="H1469" s="1243"/>
      <c r="I1469" s="1243"/>
      <c r="J1469" s="1243"/>
      <c r="K1469" s="585" t="s">
        <v>2613</v>
      </c>
      <c r="L1469" s="586"/>
      <c r="M1469" s="586"/>
      <c r="O1469" s="586"/>
      <c r="P1469" s="587"/>
    </row>
    <row r="1470" spans="1:16" x14ac:dyDescent="0.25">
      <c r="A1470" s="552"/>
      <c r="B1470" s="553"/>
      <c r="C1470" s="1243" t="s">
        <v>1273</v>
      </c>
      <c r="D1470" s="1243"/>
      <c r="E1470" s="1243"/>
      <c r="F1470" s="1243"/>
      <c r="G1470" s="1243"/>
      <c r="H1470" s="1243"/>
      <c r="I1470" s="1243"/>
      <c r="J1470" s="1243"/>
      <c r="K1470" s="585" t="s">
        <v>2614</v>
      </c>
      <c r="L1470" s="586"/>
      <c r="M1470" s="586"/>
      <c r="O1470" s="586"/>
      <c r="P1470" s="587"/>
    </row>
    <row r="1471" spans="1:16" x14ac:dyDescent="0.25">
      <c r="A1471" s="594"/>
      <c r="B1471" s="595"/>
      <c r="C1471" s="595"/>
      <c r="D1471" s="595"/>
      <c r="E1471" s="595"/>
      <c r="F1471" s="595"/>
      <c r="G1471" s="595"/>
      <c r="H1471" s="595"/>
      <c r="I1471" s="595"/>
      <c r="J1471" s="595"/>
      <c r="K1471" s="595"/>
      <c r="L1471" s="595"/>
      <c r="M1471" s="595"/>
      <c r="N1471" s="497"/>
      <c r="O1471" s="596"/>
      <c r="P1471" s="597"/>
    </row>
    <row r="1472" spans="1:16" x14ac:dyDescent="0.25">
      <c r="A1472" s="552"/>
      <c r="B1472" s="580"/>
      <c r="C1472" s="1246" t="s">
        <v>594</v>
      </c>
      <c r="D1472" s="1246"/>
      <c r="E1472" s="1246"/>
      <c r="F1472" s="1246"/>
      <c r="G1472" s="1246"/>
      <c r="H1472" s="1246"/>
      <c r="I1472" s="1246"/>
      <c r="J1472" s="1246"/>
      <c r="K1472" s="1246"/>
      <c r="L1472" s="1246"/>
      <c r="M1472" s="1246"/>
      <c r="N1472" s="1246"/>
      <c r="O1472" s="1246"/>
      <c r="P1472" s="581"/>
    </row>
    <row r="1473" spans="1:16" x14ac:dyDescent="0.25">
      <c r="A1473" s="552"/>
      <c r="B1473" s="553"/>
      <c r="C1473" s="1243" t="s">
        <v>1249</v>
      </c>
      <c r="D1473" s="1243"/>
      <c r="E1473" s="1243"/>
      <c r="F1473" s="1243"/>
      <c r="G1473" s="1243"/>
      <c r="H1473" s="1243"/>
      <c r="I1473" s="1243"/>
      <c r="J1473" s="1243"/>
      <c r="K1473" s="1243"/>
      <c r="L1473" s="1243"/>
      <c r="M1473" s="1243"/>
      <c r="N1473" s="1243"/>
      <c r="O1473" s="1243"/>
      <c r="P1473" s="582">
        <v>7167707.9699999997</v>
      </c>
    </row>
    <row r="1474" spans="1:16" x14ac:dyDescent="0.25">
      <c r="A1474" s="552"/>
      <c r="B1474" s="553"/>
      <c r="C1474" s="1243" t="s">
        <v>1250</v>
      </c>
      <c r="D1474" s="1243"/>
      <c r="E1474" s="1243"/>
      <c r="F1474" s="1243"/>
      <c r="G1474" s="1243"/>
      <c r="H1474" s="1243"/>
      <c r="I1474" s="1243"/>
      <c r="J1474" s="1243"/>
      <c r="K1474" s="1243"/>
      <c r="L1474" s="1243"/>
      <c r="M1474" s="1243"/>
      <c r="N1474" s="1243"/>
      <c r="O1474" s="1243"/>
      <c r="P1474" s="583"/>
    </row>
    <row r="1475" spans="1:16" x14ac:dyDescent="0.25">
      <c r="A1475" s="552"/>
      <c r="B1475" s="553"/>
      <c r="C1475" s="1243" t="s">
        <v>1251</v>
      </c>
      <c r="D1475" s="1243"/>
      <c r="E1475" s="1243"/>
      <c r="F1475" s="1243"/>
      <c r="G1475" s="1243"/>
      <c r="H1475" s="1243"/>
      <c r="I1475" s="1243"/>
      <c r="J1475" s="1243"/>
      <c r="K1475" s="1243"/>
      <c r="L1475" s="1243"/>
      <c r="M1475" s="1243"/>
      <c r="N1475" s="1243"/>
      <c r="O1475" s="1243"/>
      <c r="P1475" s="582">
        <v>984668.55</v>
      </c>
    </row>
    <row r="1476" spans="1:16" x14ac:dyDescent="0.25">
      <c r="A1476" s="552"/>
      <c r="B1476" s="553"/>
      <c r="C1476" s="1243" t="s">
        <v>1252</v>
      </c>
      <c r="D1476" s="1243"/>
      <c r="E1476" s="1243"/>
      <c r="F1476" s="1243"/>
      <c r="G1476" s="1243"/>
      <c r="H1476" s="1243"/>
      <c r="I1476" s="1243"/>
      <c r="J1476" s="1243"/>
      <c r="K1476" s="1243"/>
      <c r="L1476" s="1243"/>
      <c r="M1476" s="1243"/>
      <c r="N1476" s="1243"/>
      <c r="O1476" s="1243"/>
      <c r="P1476" s="582">
        <v>111626.58</v>
      </c>
    </row>
    <row r="1477" spans="1:16" x14ac:dyDescent="0.25">
      <c r="A1477" s="552"/>
      <c r="B1477" s="553"/>
      <c r="C1477" s="1243" t="s">
        <v>1253</v>
      </c>
      <c r="D1477" s="1243"/>
      <c r="E1477" s="1243"/>
      <c r="F1477" s="1243"/>
      <c r="G1477" s="1243"/>
      <c r="H1477" s="1243"/>
      <c r="I1477" s="1243"/>
      <c r="J1477" s="1243"/>
      <c r="K1477" s="1243"/>
      <c r="L1477" s="1243"/>
      <c r="M1477" s="1243"/>
      <c r="N1477" s="1243"/>
      <c r="O1477" s="1243"/>
      <c r="P1477" s="582">
        <v>52713.65</v>
      </c>
    </row>
    <row r="1478" spans="1:16" x14ac:dyDescent="0.25">
      <c r="A1478" s="552"/>
      <c r="B1478" s="553"/>
      <c r="C1478" s="1243" t="s">
        <v>1254</v>
      </c>
      <c r="D1478" s="1243"/>
      <c r="E1478" s="1243"/>
      <c r="F1478" s="1243"/>
      <c r="G1478" s="1243"/>
      <c r="H1478" s="1243"/>
      <c r="I1478" s="1243"/>
      <c r="J1478" s="1243"/>
      <c r="K1478" s="1243"/>
      <c r="L1478" s="1243"/>
      <c r="M1478" s="1243"/>
      <c r="N1478" s="1243"/>
      <c r="O1478" s="1243"/>
      <c r="P1478" s="582">
        <v>6018699.1900000004</v>
      </c>
    </row>
    <row r="1479" spans="1:16" x14ac:dyDescent="0.25">
      <c r="A1479" s="552"/>
      <c r="B1479" s="553"/>
      <c r="C1479" s="1243" t="s">
        <v>1256</v>
      </c>
      <c r="D1479" s="1243"/>
      <c r="E1479" s="1243"/>
      <c r="F1479" s="1243"/>
      <c r="G1479" s="1243"/>
      <c r="H1479" s="1243"/>
      <c r="I1479" s="1243"/>
      <c r="J1479" s="1243"/>
      <c r="K1479" s="1243"/>
      <c r="L1479" s="1243"/>
      <c r="M1479" s="1243"/>
      <c r="N1479" s="1243"/>
      <c r="O1479" s="1243"/>
      <c r="P1479" s="582">
        <v>8780944.9199999999</v>
      </c>
    </row>
    <row r="1480" spans="1:16" x14ac:dyDescent="0.25">
      <c r="A1480" s="552"/>
      <c r="B1480" s="553"/>
      <c r="C1480" s="1243" t="s">
        <v>1250</v>
      </c>
      <c r="D1480" s="1243"/>
      <c r="E1480" s="1243"/>
      <c r="F1480" s="1243"/>
      <c r="G1480" s="1243"/>
      <c r="H1480" s="1243"/>
      <c r="I1480" s="1243"/>
      <c r="J1480" s="1243"/>
      <c r="K1480" s="1243"/>
      <c r="L1480" s="1243"/>
      <c r="M1480" s="1243"/>
      <c r="N1480" s="1243"/>
      <c r="O1480" s="1243"/>
      <c r="P1480" s="583"/>
    </row>
    <row r="1481" spans="1:16" x14ac:dyDescent="0.25">
      <c r="A1481" s="552"/>
      <c r="B1481" s="553"/>
      <c r="C1481" s="1243" t="s">
        <v>1467</v>
      </c>
      <c r="D1481" s="1243"/>
      <c r="E1481" s="1243"/>
      <c r="F1481" s="1243"/>
      <c r="G1481" s="1243"/>
      <c r="H1481" s="1243"/>
      <c r="I1481" s="1243"/>
      <c r="J1481" s="1243"/>
      <c r="K1481" s="1243"/>
      <c r="L1481" s="1243"/>
      <c r="M1481" s="1243"/>
      <c r="N1481" s="1243"/>
      <c r="O1481" s="1243"/>
      <c r="P1481" s="582">
        <v>984668.55</v>
      </c>
    </row>
    <row r="1482" spans="1:16" x14ac:dyDescent="0.25">
      <c r="A1482" s="552"/>
      <c r="B1482" s="553"/>
      <c r="C1482" s="1243" t="s">
        <v>1468</v>
      </c>
      <c r="D1482" s="1243"/>
      <c r="E1482" s="1243"/>
      <c r="F1482" s="1243"/>
      <c r="G1482" s="1243"/>
      <c r="H1482" s="1243"/>
      <c r="I1482" s="1243"/>
      <c r="J1482" s="1243"/>
      <c r="K1482" s="1243"/>
      <c r="L1482" s="1243"/>
      <c r="M1482" s="1243"/>
      <c r="N1482" s="1243"/>
      <c r="O1482" s="1243"/>
      <c r="P1482" s="582">
        <v>111626.58</v>
      </c>
    </row>
    <row r="1483" spans="1:16" x14ac:dyDescent="0.25">
      <c r="A1483" s="552"/>
      <c r="B1483" s="553"/>
      <c r="C1483" s="1243" t="s">
        <v>1469</v>
      </c>
      <c r="D1483" s="1243"/>
      <c r="E1483" s="1243"/>
      <c r="F1483" s="1243"/>
      <c r="G1483" s="1243"/>
      <c r="H1483" s="1243"/>
      <c r="I1483" s="1243"/>
      <c r="J1483" s="1243"/>
      <c r="K1483" s="1243"/>
      <c r="L1483" s="1243"/>
      <c r="M1483" s="1243"/>
      <c r="N1483" s="1243"/>
      <c r="O1483" s="1243"/>
      <c r="P1483" s="582">
        <v>52713.65</v>
      </c>
    </row>
    <row r="1484" spans="1:16" x14ac:dyDescent="0.25">
      <c r="A1484" s="552"/>
      <c r="B1484" s="553"/>
      <c r="C1484" s="1243" t="s">
        <v>1470</v>
      </c>
      <c r="D1484" s="1243"/>
      <c r="E1484" s="1243"/>
      <c r="F1484" s="1243"/>
      <c r="G1484" s="1243"/>
      <c r="H1484" s="1243"/>
      <c r="I1484" s="1243"/>
      <c r="J1484" s="1243"/>
      <c r="K1484" s="1243"/>
      <c r="L1484" s="1243"/>
      <c r="M1484" s="1243"/>
      <c r="N1484" s="1243"/>
      <c r="O1484" s="1243"/>
      <c r="P1484" s="582">
        <v>6018699.1900000004</v>
      </c>
    </row>
    <row r="1485" spans="1:16" x14ac:dyDescent="0.25">
      <c r="A1485" s="552"/>
      <c r="B1485" s="553"/>
      <c r="C1485" s="1243" t="s">
        <v>1471</v>
      </c>
      <c r="D1485" s="1243"/>
      <c r="E1485" s="1243"/>
      <c r="F1485" s="1243"/>
      <c r="G1485" s="1243"/>
      <c r="H1485" s="1243"/>
      <c r="I1485" s="1243"/>
      <c r="J1485" s="1243"/>
      <c r="K1485" s="1243"/>
      <c r="L1485" s="1243"/>
      <c r="M1485" s="1243"/>
      <c r="N1485" s="1243"/>
      <c r="O1485" s="1243"/>
      <c r="P1485" s="582">
        <v>1054859.4099999999</v>
      </c>
    </row>
    <row r="1486" spans="1:16" x14ac:dyDescent="0.25">
      <c r="A1486" s="552"/>
      <c r="B1486" s="553"/>
      <c r="C1486" s="1243" t="s">
        <v>1472</v>
      </c>
      <c r="D1486" s="1243"/>
      <c r="E1486" s="1243"/>
      <c r="F1486" s="1243"/>
      <c r="G1486" s="1243"/>
      <c r="H1486" s="1243"/>
      <c r="I1486" s="1243"/>
      <c r="J1486" s="1243"/>
      <c r="K1486" s="1243"/>
      <c r="L1486" s="1243"/>
      <c r="M1486" s="1243"/>
      <c r="N1486" s="1243"/>
      <c r="O1486" s="1243"/>
      <c r="P1486" s="582">
        <v>558377.54</v>
      </c>
    </row>
    <row r="1487" spans="1:16" x14ac:dyDescent="0.25">
      <c r="A1487" s="552"/>
      <c r="B1487" s="553"/>
      <c r="C1487" s="1243" t="s">
        <v>1266</v>
      </c>
      <c r="D1487" s="1243"/>
      <c r="E1487" s="1243"/>
      <c r="F1487" s="1243"/>
      <c r="G1487" s="1243"/>
      <c r="H1487" s="1243"/>
      <c r="I1487" s="1243"/>
      <c r="J1487" s="1243"/>
      <c r="K1487" s="1243"/>
      <c r="L1487" s="1243"/>
      <c r="M1487" s="1243"/>
      <c r="N1487" s="1243"/>
      <c r="O1487" s="1243"/>
      <c r="P1487" s="582">
        <v>1037382.2</v>
      </c>
    </row>
    <row r="1488" spans="1:16" x14ac:dyDescent="0.25">
      <c r="A1488" s="552"/>
      <c r="B1488" s="553"/>
      <c r="C1488" s="1243" t="s">
        <v>1267</v>
      </c>
      <c r="D1488" s="1243"/>
      <c r="E1488" s="1243"/>
      <c r="F1488" s="1243"/>
      <c r="G1488" s="1243"/>
      <c r="H1488" s="1243"/>
      <c r="I1488" s="1243"/>
      <c r="J1488" s="1243"/>
      <c r="K1488" s="1243"/>
      <c r="L1488" s="1243"/>
      <c r="M1488" s="1243"/>
      <c r="N1488" s="1243"/>
      <c r="O1488" s="1243"/>
      <c r="P1488" s="582">
        <v>1054859.4099999999</v>
      </c>
    </row>
    <row r="1489" spans="1:16" x14ac:dyDescent="0.25">
      <c r="A1489" s="552"/>
      <c r="B1489" s="553"/>
      <c r="C1489" s="1243" t="s">
        <v>1268</v>
      </c>
      <c r="D1489" s="1243"/>
      <c r="E1489" s="1243"/>
      <c r="F1489" s="1243"/>
      <c r="G1489" s="1243"/>
      <c r="H1489" s="1243"/>
      <c r="I1489" s="1243"/>
      <c r="J1489" s="1243"/>
      <c r="K1489" s="1243"/>
      <c r="L1489" s="1243"/>
      <c r="M1489" s="1243"/>
      <c r="N1489" s="1243"/>
      <c r="O1489" s="1243"/>
      <c r="P1489" s="582">
        <v>558377.54</v>
      </c>
    </row>
    <row r="1490" spans="1:16" x14ac:dyDescent="0.25">
      <c r="A1490" s="552"/>
      <c r="B1490" s="580"/>
      <c r="C1490" s="1246" t="s">
        <v>1275</v>
      </c>
      <c r="D1490" s="1246"/>
      <c r="E1490" s="1246"/>
      <c r="F1490" s="1246"/>
      <c r="G1490" s="1246"/>
      <c r="H1490" s="1246"/>
      <c r="I1490" s="1246"/>
      <c r="J1490" s="1246"/>
      <c r="K1490" s="1246"/>
      <c r="L1490" s="1246"/>
      <c r="M1490" s="1246"/>
      <c r="N1490" s="1246"/>
      <c r="O1490" s="1246"/>
      <c r="P1490" s="584">
        <v>8780944.9199999999</v>
      </c>
    </row>
    <row r="1491" spans="1:16" x14ac:dyDescent="0.25">
      <c r="A1491" s="552"/>
      <c r="B1491" s="553"/>
      <c r="C1491" s="1243" t="s">
        <v>1270</v>
      </c>
      <c r="D1491" s="1243"/>
      <c r="E1491" s="1243"/>
      <c r="F1491" s="1243"/>
      <c r="G1491" s="1243"/>
      <c r="H1491" s="1243"/>
      <c r="I1491" s="1243"/>
      <c r="J1491" s="1243"/>
      <c r="K1491" s="1243"/>
      <c r="L1491" s="1243"/>
      <c r="M1491" s="1243"/>
      <c r="N1491" s="1243"/>
      <c r="O1491" s="1243"/>
      <c r="P1491" s="583"/>
    </row>
    <row r="1492" spans="1:16" x14ac:dyDescent="0.25">
      <c r="A1492" s="552"/>
      <c r="B1492" s="553"/>
      <c r="C1492" s="1243" t="s">
        <v>1588</v>
      </c>
      <c r="D1492" s="1243"/>
      <c r="E1492" s="1243"/>
      <c r="F1492" s="1243"/>
      <c r="G1492" s="1243"/>
      <c r="H1492" s="1243"/>
      <c r="I1492" s="1243"/>
      <c r="J1492" s="1243"/>
      <c r="K1492" s="1243"/>
      <c r="L1492" s="1243"/>
      <c r="M1492" s="1243"/>
      <c r="N1492" s="1243"/>
      <c r="O1492" s="1243"/>
      <c r="P1492" s="582">
        <v>1977424.81</v>
      </c>
    </row>
    <row r="1493" spans="1:16" x14ac:dyDescent="0.25">
      <c r="A1493" s="552"/>
      <c r="B1493" s="553"/>
      <c r="C1493" s="1243" t="s">
        <v>1271</v>
      </c>
      <c r="D1493" s="1243"/>
      <c r="E1493" s="1243"/>
      <c r="F1493" s="1243"/>
      <c r="G1493" s="1243"/>
      <c r="H1493" s="1243"/>
      <c r="I1493" s="1243"/>
      <c r="J1493" s="1243"/>
      <c r="K1493" s="585" t="s">
        <v>2615</v>
      </c>
      <c r="L1493" s="586"/>
      <c r="M1493" s="586"/>
      <c r="O1493" s="598"/>
      <c r="P1493" s="587"/>
    </row>
    <row r="1494" spans="1:16" x14ac:dyDescent="0.25">
      <c r="A1494" s="552"/>
      <c r="B1494" s="553"/>
      <c r="C1494" s="1243" t="s">
        <v>1273</v>
      </c>
      <c r="D1494" s="1243"/>
      <c r="E1494" s="1243"/>
      <c r="F1494" s="1243"/>
      <c r="G1494" s="1243"/>
      <c r="H1494" s="1243"/>
      <c r="I1494" s="1243"/>
      <c r="J1494" s="1243"/>
      <c r="K1494" s="585" t="s">
        <v>2616</v>
      </c>
      <c r="L1494" s="586"/>
      <c r="M1494" s="586"/>
      <c r="O1494" s="598"/>
      <c r="P1494" s="587"/>
    </row>
    <row r="1495" spans="1:16" x14ac:dyDescent="0.25">
      <c r="A1495" s="594"/>
      <c r="B1495" s="562"/>
      <c r="C1495" s="576"/>
      <c r="D1495" s="576"/>
      <c r="E1495" s="576"/>
      <c r="F1495" s="576"/>
      <c r="G1495" s="576"/>
      <c r="H1495" s="576"/>
      <c r="I1495" s="576"/>
      <c r="J1495" s="576"/>
      <c r="K1495" s="576"/>
      <c r="L1495" s="599"/>
      <c r="M1495" s="600"/>
      <c r="N1495" s="601"/>
      <c r="O1495" s="602"/>
      <c r="P1495" s="603"/>
    </row>
    <row r="1496" spans="1:16" x14ac:dyDescent="0.25">
      <c r="A1496" s="478"/>
      <c r="B1496" s="604"/>
      <c r="C1496" s="605"/>
      <c r="D1496" s="605"/>
      <c r="E1496" s="605"/>
      <c r="F1496" s="605"/>
      <c r="G1496" s="605"/>
      <c r="H1496" s="605"/>
      <c r="I1496" s="605"/>
      <c r="J1496" s="605"/>
      <c r="K1496" s="605"/>
      <c r="L1496" s="606"/>
      <c r="M1496" s="607"/>
      <c r="N1496" s="608"/>
      <c r="O1496" s="478"/>
      <c r="P1496" s="478"/>
    </row>
    <row r="1497" spans="1:16" x14ac:dyDescent="0.25">
      <c r="A1497" s="480"/>
      <c r="B1497" s="609" t="s">
        <v>179</v>
      </c>
      <c r="C1497" s="1244"/>
      <c r="D1497" s="1244"/>
      <c r="E1497" s="1244"/>
      <c r="F1497" s="1244"/>
      <c r="G1497" s="1244"/>
      <c r="H1497" s="1244"/>
      <c r="I1497" s="1245" t="s">
        <v>181</v>
      </c>
      <c r="J1497" s="1245"/>
      <c r="K1497" s="1245"/>
      <c r="L1497" s="1245"/>
      <c r="M1497" s="1245"/>
      <c r="N1497" s="1245"/>
    </row>
    <row r="1498" spans="1:16" x14ac:dyDescent="0.25">
      <c r="A1498" s="482"/>
      <c r="B1498" s="609"/>
      <c r="C1498" s="1240" t="s">
        <v>151</v>
      </c>
      <c r="D1498" s="1240"/>
      <c r="E1498" s="1240"/>
      <c r="F1498" s="1240"/>
      <c r="G1498" s="1240"/>
      <c r="H1498" s="1240"/>
      <c r="I1498" s="1240"/>
      <c r="J1498" s="1240"/>
      <c r="K1498" s="1240"/>
      <c r="L1498" s="1240"/>
      <c r="M1498" s="1240"/>
      <c r="N1498" s="1240"/>
      <c r="O1498" s="610"/>
      <c r="P1498" s="610"/>
    </row>
    <row r="1499" spans="1:16" x14ac:dyDescent="0.25">
      <c r="A1499" s="480"/>
      <c r="B1499" s="609" t="s">
        <v>182</v>
      </c>
      <c r="C1499" s="1244"/>
      <c r="D1499" s="1244"/>
      <c r="E1499" s="1244"/>
      <c r="F1499" s="1244"/>
      <c r="G1499" s="1244"/>
      <c r="H1499" s="1244"/>
      <c r="I1499" s="1245" t="s">
        <v>177</v>
      </c>
      <c r="J1499" s="1245"/>
      <c r="K1499" s="1245"/>
      <c r="L1499" s="1245"/>
      <c r="M1499" s="1245"/>
      <c r="N1499" s="1245"/>
    </row>
    <row r="1500" spans="1:16" x14ac:dyDescent="0.25">
      <c r="A1500" s="482"/>
      <c r="B1500" s="610"/>
      <c r="C1500" s="1240" t="s">
        <v>151</v>
      </c>
      <c r="D1500" s="1240"/>
      <c r="E1500" s="1240"/>
      <c r="F1500" s="1240"/>
      <c r="G1500" s="1240"/>
      <c r="H1500" s="1240"/>
      <c r="I1500" s="1240"/>
      <c r="J1500" s="1240"/>
      <c r="K1500" s="1240"/>
      <c r="L1500" s="1240"/>
      <c r="M1500" s="1240"/>
      <c r="N1500" s="1240"/>
      <c r="O1500" s="610"/>
      <c r="P1500" s="610"/>
    </row>
    <row r="1501" spans="1:16" x14ac:dyDescent="0.25">
      <c r="A1501" s="478"/>
      <c r="B1501" s="478"/>
      <c r="C1501" s="478"/>
      <c r="D1501" s="478"/>
      <c r="E1501" s="478"/>
      <c r="F1501" s="478"/>
      <c r="G1501" s="478"/>
      <c r="H1501" s="478"/>
      <c r="I1501" s="478"/>
      <c r="J1501" s="478"/>
      <c r="K1501" s="478"/>
      <c r="L1501" s="478"/>
      <c r="M1501" s="478"/>
      <c r="N1501" s="478"/>
      <c r="O1501" s="478"/>
      <c r="P1501" s="478"/>
    </row>
    <row r="1502" spans="1:16" x14ac:dyDescent="0.25">
      <c r="A1502" s="1241" t="s">
        <v>1276</v>
      </c>
      <c r="B1502" s="1242"/>
      <c r="C1502" s="1242"/>
      <c r="D1502" s="1242"/>
      <c r="E1502" s="1242"/>
      <c r="F1502" s="1242"/>
      <c r="G1502" s="1242"/>
      <c r="H1502" s="1242"/>
      <c r="I1502" s="1242"/>
      <c r="J1502" s="1242"/>
      <c r="K1502" s="1242"/>
      <c r="L1502" s="1242"/>
      <c r="M1502" s="1242"/>
      <c r="N1502" s="1242"/>
      <c r="O1502" s="1242"/>
      <c r="P1502" s="1242"/>
    </row>
    <row r="1503" spans="1:16" x14ac:dyDescent="0.25">
      <c r="A1503" s="1241" t="s">
        <v>1277</v>
      </c>
      <c r="B1503" s="1241"/>
      <c r="C1503" s="1241"/>
      <c r="D1503" s="1241"/>
      <c r="E1503" s="1241"/>
      <c r="F1503" s="1241"/>
      <c r="G1503" s="1241"/>
      <c r="H1503" s="1241"/>
      <c r="I1503" s="1241"/>
      <c r="J1503" s="1241"/>
      <c r="K1503" s="1241"/>
      <c r="L1503" s="1241"/>
      <c r="M1503" s="1241"/>
      <c r="N1503" s="1241"/>
      <c r="O1503" s="1241"/>
      <c r="P1503" s="1241"/>
    </row>
    <row r="1504" spans="1:16" x14ac:dyDescent="0.25">
      <c r="A1504" s="1241" t="s">
        <v>1278</v>
      </c>
      <c r="B1504" s="1241"/>
      <c r="C1504" s="1241"/>
      <c r="D1504" s="1241"/>
      <c r="E1504" s="1241"/>
      <c r="F1504" s="1241"/>
      <c r="G1504" s="1241"/>
      <c r="H1504" s="1241"/>
      <c r="I1504" s="1241"/>
      <c r="J1504" s="1241"/>
      <c r="K1504" s="1241"/>
      <c r="L1504" s="1241"/>
      <c r="M1504" s="1241"/>
      <c r="N1504" s="1241"/>
      <c r="O1504" s="1241"/>
      <c r="P1504" s="1241"/>
    </row>
    <row r="1505" spans="1:16" x14ac:dyDescent="0.25">
      <c r="A1505" s="611"/>
      <c r="B1505" s="611"/>
      <c r="C1505" s="611"/>
      <c r="D1505" s="611"/>
      <c r="E1505" s="611"/>
      <c r="F1505" s="611"/>
      <c r="G1505" s="611"/>
      <c r="H1505" s="611"/>
      <c r="I1505" s="611"/>
      <c r="J1505" s="611"/>
      <c r="K1505" s="611"/>
      <c r="L1505" s="611"/>
      <c r="M1505" s="611"/>
      <c r="N1505" s="611"/>
      <c r="O1505" s="611"/>
      <c r="P1505" s="611"/>
    </row>
    <row r="1506" spans="1:16" x14ac:dyDescent="0.25">
      <c r="A1506" s="478"/>
    </row>
    <row r="1507" spans="1:16" x14ac:dyDescent="0.25">
      <c r="A1507" s="478"/>
    </row>
    <row r="1508" spans="1:16" x14ac:dyDescent="0.25">
      <c r="A1508" s="478"/>
    </row>
    <row r="1509" spans="1:16" x14ac:dyDescent="0.25">
      <c r="A1509" s="478"/>
    </row>
    <row r="1510" spans="1:16" x14ac:dyDescent="0.25">
      <c r="A1510" s="478"/>
    </row>
    <row r="1511" spans="1:16" x14ac:dyDescent="0.25">
      <c r="A1511" s="478"/>
    </row>
    <row r="1512" spans="1:16" x14ac:dyDescent="0.25">
      <c r="A1512" s="478"/>
    </row>
    <row r="1513" spans="1:16" x14ac:dyDescent="0.25">
      <c r="A1513" s="478"/>
    </row>
    <row r="1514" spans="1:16" x14ac:dyDescent="0.25">
      <c r="A1514" s="478"/>
    </row>
    <row r="1515" spans="1:16" x14ac:dyDescent="0.25">
      <c r="A1515" s="478"/>
    </row>
    <row r="1516" spans="1:16" x14ac:dyDescent="0.25">
      <c r="A1516" s="478"/>
    </row>
    <row r="1517" spans="1:16" x14ac:dyDescent="0.25">
      <c r="A1517" s="478"/>
    </row>
    <row r="1518" spans="1:16" x14ac:dyDescent="0.25">
      <c r="A1518" s="478"/>
    </row>
    <row r="1519" spans="1:16" x14ac:dyDescent="0.25">
      <c r="A1519" s="478"/>
    </row>
    <row r="1520" spans="1:16" x14ac:dyDescent="0.25">
      <c r="A1520" s="478"/>
    </row>
    <row r="1521" spans="1:1" x14ac:dyDescent="0.25">
      <c r="A1521" s="478"/>
    </row>
    <row r="1522" spans="1:1" x14ac:dyDescent="0.25">
      <c r="A1522" s="478"/>
    </row>
    <row r="1523" spans="1:1" x14ac:dyDescent="0.25">
      <c r="A1523" s="478"/>
    </row>
    <row r="1524" spans="1:1" x14ac:dyDescent="0.25">
      <c r="A1524" s="478"/>
    </row>
    <row r="1525" spans="1:1" x14ac:dyDescent="0.25">
      <c r="A1525" s="478"/>
    </row>
    <row r="1526" spans="1:1" x14ac:dyDescent="0.25">
      <c r="A1526" s="478"/>
    </row>
    <row r="1527" spans="1:1" x14ac:dyDescent="0.25">
      <c r="A1527" s="478"/>
    </row>
    <row r="1528" spans="1:1" x14ac:dyDescent="0.25">
      <c r="A1528" s="478"/>
    </row>
    <row r="1529" spans="1:1" x14ac:dyDescent="0.25">
      <c r="A1529" s="478"/>
    </row>
    <row r="1530" spans="1:1" x14ac:dyDescent="0.25">
      <c r="A1530" s="478"/>
    </row>
    <row r="1531" spans="1:1" x14ac:dyDescent="0.25">
      <c r="A1531" s="478"/>
    </row>
  </sheetData>
  <mergeCells count="1375"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C42:G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C40:G40"/>
    <mergeCell ref="C41:G41"/>
    <mergeCell ref="B24:F24"/>
    <mergeCell ref="C26:F26"/>
    <mergeCell ref="A35:A37"/>
    <mergeCell ref="B35:B37"/>
    <mergeCell ref="C35:G37"/>
    <mergeCell ref="H35:H37"/>
    <mergeCell ref="C60:G60"/>
    <mergeCell ref="C61:G61"/>
    <mergeCell ref="C62:G62"/>
    <mergeCell ref="C63:G63"/>
    <mergeCell ref="C64:G64"/>
    <mergeCell ref="C65:G65"/>
    <mergeCell ref="C54:G54"/>
    <mergeCell ref="C55:G55"/>
    <mergeCell ref="C56:G56"/>
    <mergeCell ref="C57:G57"/>
    <mergeCell ref="C58:G58"/>
    <mergeCell ref="C59:G59"/>
    <mergeCell ref="C48:G48"/>
    <mergeCell ref="C49:G49"/>
    <mergeCell ref="C50:G50"/>
    <mergeCell ref="C51:G51"/>
    <mergeCell ref="C52:G52"/>
    <mergeCell ref="C53:G53"/>
    <mergeCell ref="C80:G80"/>
    <mergeCell ref="C81:G81"/>
    <mergeCell ref="A83:P83"/>
    <mergeCell ref="C84:G84"/>
    <mergeCell ref="C85:G85"/>
    <mergeCell ref="C86:G86"/>
    <mergeCell ref="C72:G72"/>
    <mergeCell ref="C73:G73"/>
    <mergeCell ref="C74:G74"/>
    <mergeCell ref="C75:G75"/>
    <mergeCell ref="C77:G77"/>
    <mergeCell ref="C78:G78"/>
    <mergeCell ref="C66:G66"/>
    <mergeCell ref="C67:G67"/>
    <mergeCell ref="C68:G68"/>
    <mergeCell ref="C69:G69"/>
    <mergeCell ref="C70:G70"/>
    <mergeCell ref="C71:G71"/>
    <mergeCell ref="C99:G99"/>
    <mergeCell ref="C100:G100"/>
    <mergeCell ref="C101:G101"/>
    <mergeCell ref="C102:G102"/>
    <mergeCell ref="C103:G103"/>
    <mergeCell ref="C104:G104"/>
    <mergeCell ref="C93:G93"/>
    <mergeCell ref="C94:G94"/>
    <mergeCell ref="C95:G95"/>
    <mergeCell ref="C96:G96"/>
    <mergeCell ref="C97:G97"/>
    <mergeCell ref="C98:G98"/>
    <mergeCell ref="C87:G87"/>
    <mergeCell ref="C88:G88"/>
    <mergeCell ref="C89:G89"/>
    <mergeCell ref="C90:G90"/>
    <mergeCell ref="C91:G91"/>
    <mergeCell ref="C92:G92"/>
    <mergeCell ref="C120:G120"/>
    <mergeCell ref="C121:G121"/>
    <mergeCell ref="C122:G122"/>
    <mergeCell ref="C123:G123"/>
    <mergeCell ref="C124:G124"/>
    <mergeCell ref="C125:G125"/>
    <mergeCell ref="C114:G114"/>
    <mergeCell ref="C115:G115"/>
    <mergeCell ref="C116:G116"/>
    <mergeCell ref="C117:G117"/>
    <mergeCell ref="C118:G118"/>
    <mergeCell ref="C119:G119"/>
    <mergeCell ref="C105:G105"/>
    <mergeCell ref="C107:G107"/>
    <mergeCell ref="C108:G108"/>
    <mergeCell ref="C110:G110"/>
    <mergeCell ref="C111:G111"/>
    <mergeCell ref="A113:P113"/>
    <mergeCell ref="C143:O143"/>
    <mergeCell ref="C144:O144"/>
    <mergeCell ref="C145:O145"/>
    <mergeCell ref="C146:O146"/>
    <mergeCell ref="C147:O147"/>
    <mergeCell ref="C148:O148"/>
    <mergeCell ref="C135:G135"/>
    <mergeCell ref="C136:G136"/>
    <mergeCell ref="C139:O139"/>
    <mergeCell ref="C140:O140"/>
    <mergeCell ref="C141:O141"/>
    <mergeCell ref="C142:O142"/>
    <mergeCell ref="C126:G126"/>
    <mergeCell ref="C127:G127"/>
    <mergeCell ref="C129:G129"/>
    <mergeCell ref="C130:G130"/>
    <mergeCell ref="C132:G132"/>
    <mergeCell ref="C133:G133"/>
    <mergeCell ref="C161:J161"/>
    <mergeCell ref="A162:P162"/>
    <mergeCell ref="A163:P163"/>
    <mergeCell ref="C164:G164"/>
    <mergeCell ref="C165:G165"/>
    <mergeCell ref="C166:G166"/>
    <mergeCell ref="C155:O155"/>
    <mergeCell ref="C156:O156"/>
    <mergeCell ref="C157:O157"/>
    <mergeCell ref="C158:O158"/>
    <mergeCell ref="C159:O159"/>
    <mergeCell ref="C160:J160"/>
    <mergeCell ref="C149:O149"/>
    <mergeCell ref="C150:O150"/>
    <mergeCell ref="C151:O151"/>
    <mergeCell ref="C152:O152"/>
    <mergeCell ref="C153:O153"/>
    <mergeCell ref="C154:O154"/>
    <mergeCell ref="C179:G179"/>
    <mergeCell ref="C180:G180"/>
    <mergeCell ref="C181:G181"/>
    <mergeCell ref="C182:G182"/>
    <mergeCell ref="C183:G183"/>
    <mergeCell ref="C184:G184"/>
    <mergeCell ref="C173:G173"/>
    <mergeCell ref="C174:G174"/>
    <mergeCell ref="C175:G175"/>
    <mergeCell ref="C176:G176"/>
    <mergeCell ref="C177:G177"/>
    <mergeCell ref="C178:G178"/>
    <mergeCell ref="C167:G167"/>
    <mergeCell ref="C168:G168"/>
    <mergeCell ref="C169:G169"/>
    <mergeCell ref="C170:G170"/>
    <mergeCell ref="C171:G171"/>
    <mergeCell ref="C172:G172"/>
    <mergeCell ref="C199:G199"/>
    <mergeCell ref="C200:G200"/>
    <mergeCell ref="C201:G201"/>
    <mergeCell ref="C202:G202"/>
    <mergeCell ref="C203:G203"/>
    <mergeCell ref="C204:G204"/>
    <mergeCell ref="C191:G191"/>
    <mergeCell ref="C192:G192"/>
    <mergeCell ref="C194:G194"/>
    <mergeCell ref="C195:G195"/>
    <mergeCell ref="A197:P197"/>
    <mergeCell ref="C198:G198"/>
    <mergeCell ref="C185:G185"/>
    <mergeCell ref="C186:G186"/>
    <mergeCell ref="C187:G187"/>
    <mergeCell ref="C188:G188"/>
    <mergeCell ref="C189:G189"/>
    <mergeCell ref="C190:G190"/>
    <mergeCell ref="C217:G217"/>
    <mergeCell ref="C218:G218"/>
    <mergeCell ref="C219:G219"/>
    <mergeCell ref="C220:G220"/>
    <mergeCell ref="C222:G222"/>
    <mergeCell ref="C223:G223"/>
    <mergeCell ref="C211:G211"/>
    <mergeCell ref="C212:G212"/>
    <mergeCell ref="C213:G213"/>
    <mergeCell ref="C214:G214"/>
    <mergeCell ref="C215:G215"/>
    <mergeCell ref="C216:G216"/>
    <mergeCell ref="C205:G205"/>
    <mergeCell ref="C206:G206"/>
    <mergeCell ref="C207:G207"/>
    <mergeCell ref="C208:G208"/>
    <mergeCell ref="C209:G209"/>
    <mergeCell ref="C210:G210"/>
    <mergeCell ref="C237:G237"/>
    <mergeCell ref="C238:G238"/>
    <mergeCell ref="C239:G239"/>
    <mergeCell ref="C240:G240"/>
    <mergeCell ref="C241:G241"/>
    <mergeCell ref="C242:G242"/>
    <mergeCell ref="C231:G231"/>
    <mergeCell ref="C232:G232"/>
    <mergeCell ref="C233:G233"/>
    <mergeCell ref="C234:G234"/>
    <mergeCell ref="C235:G235"/>
    <mergeCell ref="C236:G236"/>
    <mergeCell ref="C225:G225"/>
    <mergeCell ref="C226:G226"/>
    <mergeCell ref="C227:G227"/>
    <mergeCell ref="C228:G228"/>
    <mergeCell ref="C229:G229"/>
    <mergeCell ref="C230:G230"/>
    <mergeCell ref="C256:G256"/>
    <mergeCell ref="C257:G257"/>
    <mergeCell ref="C258:G258"/>
    <mergeCell ref="C259:G259"/>
    <mergeCell ref="C260:G260"/>
    <mergeCell ref="C261:G261"/>
    <mergeCell ref="C250:G250"/>
    <mergeCell ref="C251:G251"/>
    <mergeCell ref="C252:G252"/>
    <mergeCell ref="C253:G253"/>
    <mergeCell ref="C254:G254"/>
    <mergeCell ref="C255:G255"/>
    <mergeCell ref="C244:G244"/>
    <mergeCell ref="C245:G245"/>
    <mergeCell ref="C246:G246"/>
    <mergeCell ref="C247:G247"/>
    <mergeCell ref="C248:G248"/>
    <mergeCell ref="C249:G249"/>
    <mergeCell ref="C277:G277"/>
    <mergeCell ref="C278:G278"/>
    <mergeCell ref="C279:G279"/>
    <mergeCell ref="C280:G280"/>
    <mergeCell ref="C281:G281"/>
    <mergeCell ref="C282:G282"/>
    <mergeCell ref="C271:G271"/>
    <mergeCell ref="C272:G272"/>
    <mergeCell ref="C273:G273"/>
    <mergeCell ref="C274:G274"/>
    <mergeCell ref="C275:G275"/>
    <mergeCell ref="C276:G276"/>
    <mergeCell ref="C262:G262"/>
    <mergeCell ref="C264:G264"/>
    <mergeCell ref="C265:G265"/>
    <mergeCell ref="C267:G267"/>
    <mergeCell ref="C268:G268"/>
    <mergeCell ref="A270:P270"/>
    <mergeCell ref="C297:G297"/>
    <mergeCell ref="C298:G298"/>
    <mergeCell ref="C299:G299"/>
    <mergeCell ref="C300:G300"/>
    <mergeCell ref="C301:G301"/>
    <mergeCell ref="C302:G302"/>
    <mergeCell ref="C289:G289"/>
    <mergeCell ref="C290:G290"/>
    <mergeCell ref="C292:G292"/>
    <mergeCell ref="C293:G293"/>
    <mergeCell ref="C295:G295"/>
    <mergeCell ref="C296:G296"/>
    <mergeCell ref="C283:G283"/>
    <mergeCell ref="C284:G284"/>
    <mergeCell ref="C285:G285"/>
    <mergeCell ref="C286:G286"/>
    <mergeCell ref="C287:G287"/>
    <mergeCell ref="C288:G288"/>
    <mergeCell ref="C315:G315"/>
    <mergeCell ref="C316:G316"/>
    <mergeCell ref="C318:G318"/>
    <mergeCell ref="C319:G319"/>
    <mergeCell ref="C321:G321"/>
    <mergeCell ref="C322:G322"/>
    <mergeCell ref="C309:G309"/>
    <mergeCell ref="C310:G310"/>
    <mergeCell ref="C311:G311"/>
    <mergeCell ref="C312:G312"/>
    <mergeCell ref="C313:G313"/>
    <mergeCell ref="C314:G314"/>
    <mergeCell ref="C303:G303"/>
    <mergeCell ref="C304:G304"/>
    <mergeCell ref="C305:G305"/>
    <mergeCell ref="C306:G306"/>
    <mergeCell ref="C307:G307"/>
    <mergeCell ref="C308:G308"/>
    <mergeCell ref="C335:G335"/>
    <mergeCell ref="C336:G336"/>
    <mergeCell ref="C337:G337"/>
    <mergeCell ref="C338:G338"/>
    <mergeCell ref="C339:G339"/>
    <mergeCell ref="C340:G340"/>
    <mergeCell ref="C329:G329"/>
    <mergeCell ref="C330:G330"/>
    <mergeCell ref="C331:G331"/>
    <mergeCell ref="C332:G332"/>
    <mergeCell ref="C333:G333"/>
    <mergeCell ref="C334:G334"/>
    <mergeCell ref="C323:G323"/>
    <mergeCell ref="C324:G324"/>
    <mergeCell ref="C325:G325"/>
    <mergeCell ref="C326:G326"/>
    <mergeCell ref="C327:G327"/>
    <mergeCell ref="C328:G328"/>
    <mergeCell ref="C355:G355"/>
    <mergeCell ref="C356:G356"/>
    <mergeCell ref="C357:G357"/>
    <mergeCell ref="C358:G358"/>
    <mergeCell ref="C359:G359"/>
    <mergeCell ref="C360:G360"/>
    <mergeCell ref="C349:G349"/>
    <mergeCell ref="C350:G350"/>
    <mergeCell ref="C351:G351"/>
    <mergeCell ref="C352:G352"/>
    <mergeCell ref="C353:G353"/>
    <mergeCell ref="C354:G354"/>
    <mergeCell ref="C341:G341"/>
    <mergeCell ref="C342:G342"/>
    <mergeCell ref="C344:G344"/>
    <mergeCell ref="C345:G345"/>
    <mergeCell ref="C347:G347"/>
    <mergeCell ref="C348:G348"/>
    <mergeCell ref="C376:O376"/>
    <mergeCell ref="C377:O377"/>
    <mergeCell ref="C378:O378"/>
    <mergeCell ref="C379:O379"/>
    <mergeCell ref="C380:O380"/>
    <mergeCell ref="C381:O381"/>
    <mergeCell ref="C367:G367"/>
    <mergeCell ref="C368:G368"/>
    <mergeCell ref="C369:G369"/>
    <mergeCell ref="C370:G370"/>
    <mergeCell ref="C372:G372"/>
    <mergeCell ref="C373:G373"/>
    <mergeCell ref="C361:G361"/>
    <mergeCell ref="C362:G362"/>
    <mergeCell ref="C363:G363"/>
    <mergeCell ref="C364:G364"/>
    <mergeCell ref="C365:G365"/>
    <mergeCell ref="C366:G366"/>
    <mergeCell ref="C394:O394"/>
    <mergeCell ref="C395:O395"/>
    <mergeCell ref="C396:O396"/>
    <mergeCell ref="C397:J397"/>
    <mergeCell ref="C398:J398"/>
    <mergeCell ref="A399:P399"/>
    <mergeCell ref="C388:O388"/>
    <mergeCell ref="C389:O389"/>
    <mergeCell ref="C390:O390"/>
    <mergeCell ref="C391:O391"/>
    <mergeCell ref="C392:O392"/>
    <mergeCell ref="C393:O393"/>
    <mergeCell ref="C382:O382"/>
    <mergeCell ref="C383:O383"/>
    <mergeCell ref="C384:O384"/>
    <mergeCell ref="C385:O385"/>
    <mergeCell ref="C386:O386"/>
    <mergeCell ref="C387:O387"/>
    <mergeCell ref="C412:G412"/>
    <mergeCell ref="C413:G413"/>
    <mergeCell ref="C414:G414"/>
    <mergeCell ref="C415:G415"/>
    <mergeCell ref="C416:G416"/>
    <mergeCell ref="C417:G417"/>
    <mergeCell ref="C406:G406"/>
    <mergeCell ref="C407:G407"/>
    <mergeCell ref="C408:G408"/>
    <mergeCell ref="C409:G409"/>
    <mergeCell ref="C410:G410"/>
    <mergeCell ref="C411:G411"/>
    <mergeCell ref="C400:G400"/>
    <mergeCell ref="C401:G401"/>
    <mergeCell ref="C402:G402"/>
    <mergeCell ref="C403:G403"/>
    <mergeCell ref="C404:G404"/>
    <mergeCell ref="C405:G405"/>
    <mergeCell ref="C430:G430"/>
    <mergeCell ref="C432:G432"/>
    <mergeCell ref="C433:G433"/>
    <mergeCell ref="C435:G435"/>
    <mergeCell ref="C436:G436"/>
    <mergeCell ref="C438:G438"/>
    <mergeCell ref="C424:G424"/>
    <mergeCell ref="C425:G425"/>
    <mergeCell ref="C426:G426"/>
    <mergeCell ref="C427:G427"/>
    <mergeCell ref="C428:G428"/>
    <mergeCell ref="C429:G429"/>
    <mergeCell ref="C418:G418"/>
    <mergeCell ref="C419:G419"/>
    <mergeCell ref="C420:G420"/>
    <mergeCell ref="C421:G421"/>
    <mergeCell ref="C422:G422"/>
    <mergeCell ref="C423:G423"/>
    <mergeCell ref="C451:G451"/>
    <mergeCell ref="C452:G452"/>
    <mergeCell ref="C453:G453"/>
    <mergeCell ref="C454:G454"/>
    <mergeCell ref="C455:G455"/>
    <mergeCell ref="C456:G456"/>
    <mergeCell ref="C445:G445"/>
    <mergeCell ref="C446:G446"/>
    <mergeCell ref="C447:G447"/>
    <mergeCell ref="C448:G448"/>
    <mergeCell ref="C449:G449"/>
    <mergeCell ref="C450:G450"/>
    <mergeCell ref="C439:G439"/>
    <mergeCell ref="C440:G440"/>
    <mergeCell ref="C441:G441"/>
    <mergeCell ref="C442:G442"/>
    <mergeCell ref="C443:G443"/>
    <mergeCell ref="C444:G444"/>
    <mergeCell ref="C469:G469"/>
    <mergeCell ref="C470:G470"/>
    <mergeCell ref="C471:G471"/>
    <mergeCell ref="C473:G473"/>
    <mergeCell ref="C474:G474"/>
    <mergeCell ref="C476:G476"/>
    <mergeCell ref="C463:G463"/>
    <mergeCell ref="C464:G464"/>
    <mergeCell ref="C465:G465"/>
    <mergeCell ref="C466:G466"/>
    <mergeCell ref="C467:G467"/>
    <mergeCell ref="C468:G468"/>
    <mergeCell ref="C457:G457"/>
    <mergeCell ref="C458:G458"/>
    <mergeCell ref="C459:G459"/>
    <mergeCell ref="C460:G460"/>
    <mergeCell ref="C461:G461"/>
    <mergeCell ref="C462:G462"/>
    <mergeCell ref="C490:G490"/>
    <mergeCell ref="C491:G491"/>
    <mergeCell ref="C492:G492"/>
    <mergeCell ref="C493:G493"/>
    <mergeCell ref="C494:G494"/>
    <mergeCell ref="C495:G495"/>
    <mergeCell ref="C484:G484"/>
    <mergeCell ref="C485:G485"/>
    <mergeCell ref="C486:G486"/>
    <mergeCell ref="C487:G487"/>
    <mergeCell ref="C488:G488"/>
    <mergeCell ref="C489:G489"/>
    <mergeCell ref="C477:G477"/>
    <mergeCell ref="C479:G479"/>
    <mergeCell ref="C480:G480"/>
    <mergeCell ref="C481:G481"/>
    <mergeCell ref="C482:G482"/>
    <mergeCell ref="C483:G483"/>
    <mergeCell ref="C511:O511"/>
    <mergeCell ref="C512:O512"/>
    <mergeCell ref="C513:O513"/>
    <mergeCell ref="C514:O514"/>
    <mergeCell ref="C515:O515"/>
    <mergeCell ref="C516:O516"/>
    <mergeCell ref="C503:G503"/>
    <mergeCell ref="C504:G504"/>
    <mergeCell ref="C507:O507"/>
    <mergeCell ref="C508:O508"/>
    <mergeCell ref="C509:O509"/>
    <mergeCell ref="C510:O510"/>
    <mergeCell ref="C496:G496"/>
    <mergeCell ref="C497:G497"/>
    <mergeCell ref="C498:G498"/>
    <mergeCell ref="C499:G499"/>
    <mergeCell ref="C500:G500"/>
    <mergeCell ref="C501:G501"/>
    <mergeCell ref="C529:J529"/>
    <mergeCell ref="A530:P530"/>
    <mergeCell ref="C531:G531"/>
    <mergeCell ref="C532:G532"/>
    <mergeCell ref="C533:G533"/>
    <mergeCell ref="C534:G534"/>
    <mergeCell ref="C523:O523"/>
    <mergeCell ref="C524:O524"/>
    <mergeCell ref="C525:O525"/>
    <mergeCell ref="C526:O526"/>
    <mergeCell ref="C527:O527"/>
    <mergeCell ref="C528:J528"/>
    <mergeCell ref="C517:O517"/>
    <mergeCell ref="C518:O518"/>
    <mergeCell ref="C519:O519"/>
    <mergeCell ref="C520:O520"/>
    <mergeCell ref="C521:O521"/>
    <mergeCell ref="C522:O522"/>
    <mergeCell ref="C547:G547"/>
    <mergeCell ref="C548:G548"/>
    <mergeCell ref="C549:G549"/>
    <mergeCell ref="C551:G551"/>
    <mergeCell ref="C552:G552"/>
    <mergeCell ref="C554:G554"/>
    <mergeCell ref="C541:G541"/>
    <mergeCell ref="C542:G542"/>
    <mergeCell ref="C543:G543"/>
    <mergeCell ref="C544:G544"/>
    <mergeCell ref="C545:G545"/>
    <mergeCell ref="C546:G546"/>
    <mergeCell ref="C535:G535"/>
    <mergeCell ref="C536:G536"/>
    <mergeCell ref="C537:G537"/>
    <mergeCell ref="C538:G538"/>
    <mergeCell ref="C539:G539"/>
    <mergeCell ref="C540:G540"/>
    <mergeCell ref="C567:G567"/>
    <mergeCell ref="C568:G568"/>
    <mergeCell ref="C569:G569"/>
    <mergeCell ref="C570:G570"/>
    <mergeCell ref="C571:G571"/>
    <mergeCell ref="C572:G572"/>
    <mergeCell ref="C561:G561"/>
    <mergeCell ref="C562:G562"/>
    <mergeCell ref="C563:G563"/>
    <mergeCell ref="C564:G564"/>
    <mergeCell ref="C565:G565"/>
    <mergeCell ref="C566:G566"/>
    <mergeCell ref="C555:G555"/>
    <mergeCell ref="C556:G556"/>
    <mergeCell ref="C557:G557"/>
    <mergeCell ref="C558:G558"/>
    <mergeCell ref="C559:G559"/>
    <mergeCell ref="C560:G560"/>
    <mergeCell ref="C588:G588"/>
    <mergeCell ref="C589:G589"/>
    <mergeCell ref="C590:G590"/>
    <mergeCell ref="C591:G591"/>
    <mergeCell ref="C592:G592"/>
    <mergeCell ref="C593:G593"/>
    <mergeCell ref="C581:G581"/>
    <mergeCell ref="C583:G583"/>
    <mergeCell ref="C584:G584"/>
    <mergeCell ref="C585:G585"/>
    <mergeCell ref="C586:G586"/>
    <mergeCell ref="C587:G587"/>
    <mergeCell ref="C573:G573"/>
    <mergeCell ref="C574:G574"/>
    <mergeCell ref="C575:G575"/>
    <mergeCell ref="C577:G577"/>
    <mergeCell ref="C578:G578"/>
    <mergeCell ref="C580:G580"/>
    <mergeCell ref="C609:G609"/>
    <mergeCell ref="C610:G610"/>
    <mergeCell ref="C611:G611"/>
    <mergeCell ref="C612:G612"/>
    <mergeCell ref="C613:G613"/>
    <mergeCell ref="C614:G614"/>
    <mergeCell ref="C600:G600"/>
    <mergeCell ref="C601:G601"/>
    <mergeCell ref="C603:G603"/>
    <mergeCell ref="C604:G604"/>
    <mergeCell ref="C606:G606"/>
    <mergeCell ref="C607:G607"/>
    <mergeCell ref="C594:G594"/>
    <mergeCell ref="C595:G595"/>
    <mergeCell ref="C596:G596"/>
    <mergeCell ref="C597:G597"/>
    <mergeCell ref="C598:G598"/>
    <mergeCell ref="C599:G599"/>
    <mergeCell ref="C627:G627"/>
    <mergeCell ref="C628:G628"/>
    <mergeCell ref="C629:G629"/>
    <mergeCell ref="C630:G630"/>
    <mergeCell ref="C631:G631"/>
    <mergeCell ref="C632:G632"/>
    <mergeCell ref="C621:G621"/>
    <mergeCell ref="C622:G622"/>
    <mergeCell ref="C623:G623"/>
    <mergeCell ref="C624:G624"/>
    <mergeCell ref="C625:G625"/>
    <mergeCell ref="C626:G626"/>
    <mergeCell ref="C615:G615"/>
    <mergeCell ref="C616:G616"/>
    <mergeCell ref="C617:G617"/>
    <mergeCell ref="C618:G618"/>
    <mergeCell ref="C619:G619"/>
    <mergeCell ref="C620:G620"/>
    <mergeCell ref="C649:O649"/>
    <mergeCell ref="C650:O650"/>
    <mergeCell ref="C651:O651"/>
    <mergeCell ref="C652:O652"/>
    <mergeCell ref="C653:O653"/>
    <mergeCell ref="C654:O654"/>
    <mergeCell ref="C643:O643"/>
    <mergeCell ref="C644:O644"/>
    <mergeCell ref="C645:O645"/>
    <mergeCell ref="C646:O646"/>
    <mergeCell ref="C647:O647"/>
    <mergeCell ref="C648:O648"/>
    <mergeCell ref="C633:G633"/>
    <mergeCell ref="C634:G634"/>
    <mergeCell ref="C636:G636"/>
    <mergeCell ref="C637:G637"/>
    <mergeCell ref="C639:G639"/>
    <mergeCell ref="C640:G640"/>
    <mergeCell ref="C667:G667"/>
    <mergeCell ref="C668:G668"/>
    <mergeCell ref="C669:G669"/>
    <mergeCell ref="C670:G670"/>
    <mergeCell ref="C671:G671"/>
    <mergeCell ref="C672:G672"/>
    <mergeCell ref="C661:O661"/>
    <mergeCell ref="C662:O662"/>
    <mergeCell ref="C663:O663"/>
    <mergeCell ref="C664:J664"/>
    <mergeCell ref="C665:J665"/>
    <mergeCell ref="A666:P666"/>
    <mergeCell ref="C655:O655"/>
    <mergeCell ref="C656:O656"/>
    <mergeCell ref="C657:O657"/>
    <mergeCell ref="C658:O658"/>
    <mergeCell ref="C659:O659"/>
    <mergeCell ref="C660:O660"/>
    <mergeCell ref="C690:O690"/>
    <mergeCell ref="C691:O691"/>
    <mergeCell ref="C692:O692"/>
    <mergeCell ref="C693:O693"/>
    <mergeCell ref="C694:O694"/>
    <mergeCell ref="C695:O695"/>
    <mergeCell ref="C680:G680"/>
    <mergeCell ref="C681:G681"/>
    <mergeCell ref="C683:G683"/>
    <mergeCell ref="C684:G684"/>
    <mergeCell ref="C686:G686"/>
    <mergeCell ref="C687:G687"/>
    <mergeCell ref="C673:G673"/>
    <mergeCell ref="C674:G674"/>
    <mergeCell ref="C675:G675"/>
    <mergeCell ref="C676:G676"/>
    <mergeCell ref="C677:G677"/>
    <mergeCell ref="C678:G678"/>
    <mergeCell ref="A708:P708"/>
    <mergeCell ref="C709:G709"/>
    <mergeCell ref="C710:G710"/>
    <mergeCell ref="C711:G711"/>
    <mergeCell ref="C712:G712"/>
    <mergeCell ref="C713:G713"/>
    <mergeCell ref="C702:O702"/>
    <mergeCell ref="C703:O703"/>
    <mergeCell ref="C704:O704"/>
    <mergeCell ref="C705:O705"/>
    <mergeCell ref="C706:J706"/>
    <mergeCell ref="A707:P707"/>
    <mergeCell ref="C696:O696"/>
    <mergeCell ref="C697:O697"/>
    <mergeCell ref="C698:O698"/>
    <mergeCell ref="C699:O699"/>
    <mergeCell ref="C700:O700"/>
    <mergeCell ref="C701:O701"/>
    <mergeCell ref="C726:G726"/>
    <mergeCell ref="C727:G727"/>
    <mergeCell ref="C728:G728"/>
    <mergeCell ref="C729:G729"/>
    <mergeCell ref="C730:G730"/>
    <mergeCell ref="C731:G731"/>
    <mergeCell ref="C720:G720"/>
    <mergeCell ref="C721:G721"/>
    <mergeCell ref="C722:G722"/>
    <mergeCell ref="C723:G723"/>
    <mergeCell ref="C724:G724"/>
    <mergeCell ref="C725:G725"/>
    <mergeCell ref="C714:G714"/>
    <mergeCell ref="C715:G715"/>
    <mergeCell ref="C716:G716"/>
    <mergeCell ref="C717:G717"/>
    <mergeCell ref="C718:G718"/>
    <mergeCell ref="C719:G719"/>
    <mergeCell ref="C748:G748"/>
    <mergeCell ref="C749:G749"/>
    <mergeCell ref="C750:G750"/>
    <mergeCell ref="C751:G751"/>
    <mergeCell ref="C752:G752"/>
    <mergeCell ref="C753:G753"/>
    <mergeCell ref="C740:G740"/>
    <mergeCell ref="C742:G742"/>
    <mergeCell ref="C743:G743"/>
    <mergeCell ref="C745:G745"/>
    <mergeCell ref="C746:G746"/>
    <mergeCell ref="C747:G747"/>
    <mergeCell ref="C732:G732"/>
    <mergeCell ref="C733:G733"/>
    <mergeCell ref="C734:G734"/>
    <mergeCell ref="C736:G736"/>
    <mergeCell ref="C737:G737"/>
    <mergeCell ref="C739:G739"/>
    <mergeCell ref="C768:G768"/>
    <mergeCell ref="C769:G769"/>
    <mergeCell ref="C770:G770"/>
    <mergeCell ref="C771:G771"/>
    <mergeCell ref="C772:G772"/>
    <mergeCell ref="C773:G773"/>
    <mergeCell ref="C760:G760"/>
    <mergeCell ref="C762:G762"/>
    <mergeCell ref="C763:G763"/>
    <mergeCell ref="C765:G765"/>
    <mergeCell ref="C766:G766"/>
    <mergeCell ref="C767:G767"/>
    <mergeCell ref="C754:G754"/>
    <mergeCell ref="C755:G755"/>
    <mergeCell ref="C756:G756"/>
    <mergeCell ref="C757:G757"/>
    <mergeCell ref="C758:G758"/>
    <mergeCell ref="C759:G759"/>
    <mergeCell ref="C788:G788"/>
    <mergeCell ref="C789:G789"/>
    <mergeCell ref="C790:G790"/>
    <mergeCell ref="C791:G791"/>
    <mergeCell ref="C792:G792"/>
    <mergeCell ref="C793:G793"/>
    <mergeCell ref="C781:G781"/>
    <mergeCell ref="C783:G783"/>
    <mergeCell ref="C784:G784"/>
    <mergeCell ref="C785:G785"/>
    <mergeCell ref="C786:G786"/>
    <mergeCell ref="C787:G787"/>
    <mergeCell ref="C774:G774"/>
    <mergeCell ref="C775:G775"/>
    <mergeCell ref="C776:G776"/>
    <mergeCell ref="C777:G777"/>
    <mergeCell ref="C778:G778"/>
    <mergeCell ref="C780:G780"/>
    <mergeCell ref="C808:G808"/>
    <mergeCell ref="C809:G809"/>
    <mergeCell ref="C811:G811"/>
    <mergeCell ref="C812:G812"/>
    <mergeCell ref="C813:G813"/>
    <mergeCell ref="C814:G814"/>
    <mergeCell ref="C800:G800"/>
    <mergeCell ref="C801:G801"/>
    <mergeCell ref="C802:G802"/>
    <mergeCell ref="C803:G803"/>
    <mergeCell ref="C805:G805"/>
    <mergeCell ref="C806:G806"/>
    <mergeCell ref="C794:G794"/>
    <mergeCell ref="C795:G795"/>
    <mergeCell ref="C796:G796"/>
    <mergeCell ref="C797:G797"/>
    <mergeCell ref="C798:G798"/>
    <mergeCell ref="C799:G799"/>
    <mergeCell ref="C827:G827"/>
    <mergeCell ref="C828:G828"/>
    <mergeCell ref="C830:G830"/>
    <mergeCell ref="C831:G831"/>
    <mergeCell ref="C833:G833"/>
    <mergeCell ref="C834:G834"/>
    <mergeCell ref="C821:G821"/>
    <mergeCell ref="C822:G822"/>
    <mergeCell ref="C823:G823"/>
    <mergeCell ref="C824:G824"/>
    <mergeCell ref="C825:G825"/>
    <mergeCell ref="C826:G826"/>
    <mergeCell ref="C815:G815"/>
    <mergeCell ref="C816:G816"/>
    <mergeCell ref="C817:G817"/>
    <mergeCell ref="C818:G818"/>
    <mergeCell ref="C819:G819"/>
    <mergeCell ref="C820:G820"/>
    <mergeCell ref="C847:G847"/>
    <mergeCell ref="C848:G848"/>
    <mergeCell ref="C849:G849"/>
    <mergeCell ref="C850:G850"/>
    <mergeCell ref="C851:G851"/>
    <mergeCell ref="C852:G852"/>
    <mergeCell ref="C841:G841"/>
    <mergeCell ref="C842:G842"/>
    <mergeCell ref="C843:G843"/>
    <mergeCell ref="C844:G844"/>
    <mergeCell ref="C845:G845"/>
    <mergeCell ref="C846:G846"/>
    <mergeCell ref="C835:G835"/>
    <mergeCell ref="C836:G836"/>
    <mergeCell ref="C837:G837"/>
    <mergeCell ref="C838:G838"/>
    <mergeCell ref="C839:G839"/>
    <mergeCell ref="C840:G840"/>
    <mergeCell ref="C866:G866"/>
    <mergeCell ref="C867:G867"/>
    <mergeCell ref="C868:G868"/>
    <mergeCell ref="C869:G869"/>
    <mergeCell ref="C870:G870"/>
    <mergeCell ref="C871:G871"/>
    <mergeCell ref="C860:G860"/>
    <mergeCell ref="C861:G861"/>
    <mergeCell ref="C862:G862"/>
    <mergeCell ref="C863:G863"/>
    <mergeCell ref="C864:G864"/>
    <mergeCell ref="C865:G865"/>
    <mergeCell ref="C853:G853"/>
    <mergeCell ref="C854:G854"/>
    <mergeCell ref="C855:G855"/>
    <mergeCell ref="C856:G856"/>
    <mergeCell ref="C858:G858"/>
    <mergeCell ref="C859:G859"/>
    <mergeCell ref="C886:G886"/>
    <mergeCell ref="C887:G887"/>
    <mergeCell ref="C888:G888"/>
    <mergeCell ref="C889:G889"/>
    <mergeCell ref="C890:G890"/>
    <mergeCell ref="C891:G891"/>
    <mergeCell ref="C878:G878"/>
    <mergeCell ref="C879:G879"/>
    <mergeCell ref="C880:G880"/>
    <mergeCell ref="C882:G882"/>
    <mergeCell ref="C883:G883"/>
    <mergeCell ref="A885:P885"/>
    <mergeCell ref="C872:G872"/>
    <mergeCell ref="C873:G873"/>
    <mergeCell ref="C874:G874"/>
    <mergeCell ref="C875:G875"/>
    <mergeCell ref="C876:G876"/>
    <mergeCell ref="C877:G877"/>
    <mergeCell ref="C904:G904"/>
    <mergeCell ref="C905:G905"/>
    <mergeCell ref="C906:G906"/>
    <mergeCell ref="C907:G907"/>
    <mergeCell ref="C908:G908"/>
    <mergeCell ref="C909:G909"/>
    <mergeCell ref="C898:G898"/>
    <mergeCell ref="C899:G899"/>
    <mergeCell ref="C900:G900"/>
    <mergeCell ref="C901:G901"/>
    <mergeCell ref="C902:G902"/>
    <mergeCell ref="C903:G903"/>
    <mergeCell ref="C892:G892"/>
    <mergeCell ref="C893:G893"/>
    <mergeCell ref="C894:G894"/>
    <mergeCell ref="C895:G895"/>
    <mergeCell ref="C896:G896"/>
    <mergeCell ref="C897:G897"/>
    <mergeCell ref="C926:G926"/>
    <mergeCell ref="C927:G927"/>
    <mergeCell ref="C928:G928"/>
    <mergeCell ref="C929:G929"/>
    <mergeCell ref="C930:G930"/>
    <mergeCell ref="C931:G931"/>
    <mergeCell ref="C919:G919"/>
    <mergeCell ref="C920:G920"/>
    <mergeCell ref="C922:G922"/>
    <mergeCell ref="C923:G923"/>
    <mergeCell ref="C924:G924"/>
    <mergeCell ref="C925:G925"/>
    <mergeCell ref="C910:G910"/>
    <mergeCell ref="C911:G911"/>
    <mergeCell ref="C913:G913"/>
    <mergeCell ref="C914:G914"/>
    <mergeCell ref="C916:G916"/>
    <mergeCell ref="C917:G917"/>
    <mergeCell ref="C946:G946"/>
    <mergeCell ref="C947:G947"/>
    <mergeCell ref="C948:G948"/>
    <mergeCell ref="C949:G949"/>
    <mergeCell ref="C950:G950"/>
    <mergeCell ref="C951:G951"/>
    <mergeCell ref="C939:G939"/>
    <mergeCell ref="C940:G940"/>
    <mergeCell ref="C942:G942"/>
    <mergeCell ref="C943:G943"/>
    <mergeCell ref="C944:G944"/>
    <mergeCell ref="C945:G945"/>
    <mergeCell ref="C932:G932"/>
    <mergeCell ref="C933:G933"/>
    <mergeCell ref="C934:G934"/>
    <mergeCell ref="C935:G935"/>
    <mergeCell ref="C936:G936"/>
    <mergeCell ref="C937:G937"/>
    <mergeCell ref="C966:G966"/>
    <mergeCell ref="C967:G967"/>
    <mergeCell ref="C968:G968"/>
    <mergeCell ref="C969:G969"/>
    <mergeCell ref="C970:G970"/>
    <mergeCell ref="C971:G971"/>
    <mergeCell ref="C960:G960"/>
    <mergeCell ref="C961:G961"/>
    <mergeCell ref="C962:G962"/>
    <mergeCell ref="C963:G963"/>
    <mergeCell ref="C964:G964"/>
    <mergeCell ref="C965:G965"/>
    <mergeCell ref="C952:G952"/>
    <mergeCell ref="C953:G953"/>
    <mergeCell ref="C954:G954"/>
    <mergeCell ref="C955:G955"/>
    <mergeCell ref="C957:G957"/>
    <mergeCell ref="C958:G958"/>
    <mergeCell ref="C986:G986"/>
    <mergeCell ref="C988:G988"/>
    <mergeCell ref="C989:G989"/>
    <mergeCell ref="C990:G990"/>
    <mergeCell ref="C991:G991"/>
    <mergeCell ref="C992:G992"/>
    <mergeCell ref="C978:G978"/>
    <mergeCell ref="C979:G979"/>
    <mergeCell ref="C980:G980"/>
    <mergeCell ref="C982:G982"/>
    <mergeCell ref="C983:G983"/>
    <mergeCell ref="C985:G985"/>
    <mergeCell ref="C972:G972"/>
    <mergeCell ref="C973:G973"/>
    <mergeCell ref="C974:G974"/>
    <mergeCell ref="C975:G975"/>
    <mergeCell ref="C976:G976"/>
    <mergeCell ref="C977:G977"/>
    <mergeCell ref="C1005:G1005"/>
    <mergeCell ref="C1007:G1007"/>
    <mergeCell ref="C1008:G1008"/>
    <mergeCell ref="C1010:G1010"/>
    <mergeCell ref="C1011:G1011"/>
    <mergeCell ref="C1012:G1012"/>
    <mergeCell ref="C999:G999"/>
    <mergeCell ref="C1000:G1000"/>
    <mergeCell ref="C1001:G1001"/>
    <mergeCell ref="C1002:G1002"/>
    <mergeCell ref="C1003:G1003"/>
    <mergeCell ref="C1004:G1004"/>
    <mergeCell ref="C993:G993"/>
    <mergeCell ref="C994:G994"/>
    <mergeCell ref="C995:G995"/>
    <mergeCell ref="C996:G996"/>
    <mergeCell ref="C997:G997"/>
    <mergeCell ref="C998:G998"/>
    <mergeCell ref="C1025:G1025"/>
    <mergeCell ref="C1026:G1026"/>
    <mergeCell ref="C1027:G1027"/>
    <mergeCell ref="C1029:G1029"/>
    <mergeCell ref="C1030:G1030"/>
    <mergeCell ref="C1032:G1032"/>
    <mergeCell ref="C1019:G1019"/>
    <mergeCell ref="C1020:G1020"/>
    <mergeCell ref="C1021:G1021"/>
    <mergeCell ref="C1022:G1022"/>
    <mergeCell ref="C1023:G1023"/>
    <mergeCell ref="C1024:G1024"/>
    <mergeCell ref="C1013:G1013"/>
    <mergeCell ref="C1014:G1014"/>
    <mergeCell ref="C1015:G1015"/>
    <mergeCell ref="C1016:G1016"/>
    <mergeCell ref="C1017:G1017"/>
    <mergeCell ref="C1018:G1018"/>
    <mergeCell ref="C1045:G1045"/>
    <mergeCell ref="C1046:G1046"/>
    <mergeCell ref="C1047:G1047"/>
    <mergeCell ref="C1048:G1048"/>
    <mergeCell ref="C1049:G1049"/>
    <mergeCell ref="C1050:G1050"/>
    <mergeCell ref="C1039:G1039"/>
    <mergeCell ref="C1040:G1040"/>
    <mergeCell ref="C1041:G1041"/>
    <mergeCell ref="C1042:G1042"/>
    <mergeCell ref="C1043:G1043"/>
    <mergeCell ref="C1044:G1044"/>
    <mergeCell ref="C1033:G1033"/>
    <mergeCell ref="C1034:G1034"/>
    <mergeCell ref="C1035:G1035"/>
    <mergeCell ref="C1036:G1036"/>
    <mergeCell ref="C1037:G1037"/>
    <mergeCell ref="C1038:G1038"/>
    <mergeCell ref="C1064:G1064"/>
    <mergeCell ref="C1065:G1065"/>
    <mergeCell ref="C1066:G1066"/>
    <mergeCell ref="C1067:G1067"/>
    <mergeCell ref="C1068:G1068"/>
    <mergeCell ref="C1069:G1069"/>
    <mergeCell ref="C1058:G1058"/>
    <mergeCell ref="C1059:G1059"/>
    <mergeCell ref="C1060:G1060"/>
    <mergeCell ref="C1061:G1061"/>
    <mergeCell ref="C1062:G1062"/>
    <mergeCell ref="C1063:G1063"/>
    <mergeCell ref="C1051:G1051"/>
    <mergeCell ref="C1052:G1052"/>
    <mergeCell ref="C1053:G1053"/>
    <mergeCell ref="C1054:G1054"/>
    <mergeCell ref="C1055:G1055"/>
    <mergeCell ref="C1057:G1057"/>
    <mergeCell ref="A1084:P1084"/>
    <mergeCell ref="C1085:G1085"/>
    <mergeCell ref="C1086:G1086"/>
    <mergeCell ref="C1087:G1087"/>
    <mergeCell ref="C1088:G1088"/>
    <mergeCell ref="C1089:G1089"/>
    <mergeCell ref="C1076:G1076"/>
    <mergeCell ref="C1077:G1077"/>
    <mergeCell ref="C1078:G1078"/>
    <mergeCell ref="C1079:G1079"/>
    <mergeCell ref="C1081:G1081"/>
    <mergeCell ref="C1082:G1082"/>
    <mergeCell ref="C1070:G1070"/>
    <mergeCell ref="C1071:G1071"/>
    <mergeCell ref="C1072:G1072"/>
    <mergeCell ref="C1073:G1073"/>
    <mergeCell ref="C1074:G1074"/>
    <mergeCell ref="C1075:G1075"/>
    <mergeCell ref="C1102:G1102"/>
    <mergeCell ref="C1104:G1104"/>
    <mergeCell ref="C1105:G1105"/>
    <mergeCell ref="C1107:G1107"/>
    <mergeCell ref="C1108:G1108"/>
    <mergeCell ref="C1110:G1110"/>
    <mergeCell ref="C1096:G1096"/>
    <mergeCell ref="C1097:G1097"/>
    <mergeCell ref="C1098:G1098"/>
    <mergeCell ref="C1099:G1099"/>
    <mergeCell ref="C1100:G1100"/>
    <mergeCell ref="C1101:G1101"/>
    <mergeCell ref="C1090:G1090"/>
    <mergeCell ref="C1091:G1091"/>
    <mergeCell ref="C1092:G1092"/>
    <mergeCell ref="C1093:G1093"/>
    <mergeCell ref="C1094:G1094"/>
    <mergeCell ref="C1095:G1095"/>
    <mergeCell ref="C1123:G1123"/>
    <mergeCell ref="C1124:G1124"/>
    <mergeCell ref="C1125:G1125"/>
    <mergeCell ref="C1127:G1127"/>
    <mergeCell ref="C1128:G1128"/>
    <mergeCell ref="C1130:G1130"/>
    <mergeCell ref="C1117:G1117"/>
    <mergeCell ref="C1118:G1118"/>
    <mergeCell ref="C1119:G1119"/>
    <mergeCell ref="C1120:G1120"/>
    <mergeCell ref="C1121:G1121"/>
    <mergeCell ref="C1122:G1122"/>
    <mergeCell ref="C1111:G1111"/>
    <mergeCell ref="C1112:G1112"/>
    <mergeCell ref="C1113:G1113"/>
    <mergeCell ref="C1114:G1114"/>
    <mergeCell ref="C1115:G1115"/>
    <mergeCell ref="C1116:G1116"/>
    <mergeCell ref="C1143:G1143"/>
    <mergeCell ref="C1145:G1145"/>
    <mergeCell ref="C1146:G1146"/>
    <mergeCell ref="C1148:G1148"/>
    <mergeCell ref="C1149:G1149"/>
    <mergeCell ref="C1150:G1150"/>
    <mergeCell ref="C1137:G1137"/>
    <mergeCell ref="C1138:G1138"/>
    <mergeCell ref="C1139:G1139"/>
    <mergeCell ref="C1140:G1140"/>
    <mergeCell ref="C1141:G1141"/>
    <mergeCell ref="C1142:G1142"/>
    <mergeCell ref="C1131:G1131"/>
    <mergeCell ref="C1132:G1132"/>
    <mergeCell ref="C1133:G1133"/>
    <mergeCell ref="C1134:G1134"/>
    <mergeCell ref="C1135:G1135"/>
    <mergeCell ref="C1136:G1136"/>
    <mergeCell ref="C1163:G1163"/>
    <mergeCell ref="C1164:G1164"/>
    <mergeCell ref="C1165:G1165"/>
    <mergeCell ref="C1166:G1166"/>
    <mergeCell ref="C1167:G1167"/>
    <mergeCell ref="C1168:G1168"/>
    <mergeCell ref="C1157:G1157"/>
    <mergeCell ref="C1158:G1158"/>
    <mergeCell ref="C1159:G1159"/>
    <mergeCell ref="C1160:G1160"/>
    <mergeCell ref="C1161:G1161"/>
    <mergeCell ref="C1162:G1162"/>
    <mergeCell ref="C1151:G1151"/>
    <mergeCell ref="C1152:G1152"/>
    <mergeCell ref="C1153:G1153"/>
    <mergeCell ref="C1154:G1154"/>
    <mergeCell ref="C1155:G1155"/>
    <mergeCell ref="C1156:G1156"/>
    <mergeCell ref="C1183:G1183"/>
    <mergeCell ref="C1184:G1184"/>
    <mergeCell ref="C1185:G1185"/>
    <mergeCell ref="C1186:G1186"/>
    <mergeCell ref="C1187:G1187"/>
    <mergeCell ref="C1188:G1188"/>
    <mergeCell ref="C1177:G1177"/>
    <mergeCell ref="C1178:G1178"/>
    <mergeCell ref="C1179:G1179"/>
    <mergeCell ref="C1180:G1180"/>
    <mergeCell ref="C1181:G1181"/>
    <mergeCell ref="C1182:G1182"/>
    <mergeCell ref="C1170:G1170"/>
    <mergeCell ref="C1171:G1171"/>
    <mergeCell ref="C1173:G1173"/>
    <mergeCell ref="C1174:G1174"/>
    <mergeCell ref="C1175:G1175"/>
    <mergeCell ref="C1176:G1176"/>
    <mergeCell ref="C1203:G1203"/>
    <mergeCell ref="C1204:G1204"/>
    <mergeCell ref="C1205:G1205"/>
    <mergeCell ref="C1206:G1206"/>
    <mergeCell ref="C1207:G1207"/>
    <mergeCell ref="C1208:G1208"/>
    <mergeCell ref="C1197:G1197"/>
    <mergeCell ref="C1198:G1198"/>
    <mergeCell ref="C1199:G1199"/>
    <mergeCell ref="C1200:G1200"/>
    <mergeCell ref="C1201:G1201"/>
    <mergeCell ref="C1202:G1202"/>
    <mergeCell ref="C1189:G1189"/>
    <mergeCell ref="C1190:G1190"/>
    <mergeCell ref="C1192:G1192"/>
    <mergeCell ref="C1193:G1193"/>
    <mergeCell ref="C1195:G1195"/>
    <mergeCell ref="C1196:G1196"/>
    <mergeCell ref="C1223:G1223"/>
    <mergeCell ref="C1224:G1224"/>
    <mergeCell ref="C1225:G1225"/>
    <mergeCell ref="C1226:G1226"/>
    <mergeCell ref="C1227:G1227"/>
    <mergeCell ref="C1228:G1228"/>
    <mergeCell ref="C1215:G1215"/>
    <mergeCell ref="C1216:G1216"/>
    <mergeCell ref="C1217:G1217"/>
    <mergeCell ref="C1218:G1218"/>
    <mergeCell ref="C1220:G1220"/>
    <mergeCell ref="C1221:G1221"/>
    <mergeCell ref="C1209:G1209"/>
    <mergeCell ref="C1210:G1210"/>
    <mergeCell ref="C1211:G1211"/>
    <mergeCell ref="C1212:G1212"/>
    <mergeCell ref="C1213:G1213"/>
    <mergeCell ref="C1214:G1214"/>
    <mergeCell ref="C1241:G1241"/>
    <mergeCell ref="C1242:G1242"/>
    <mergeCell ref="C1243:G1243"/>
    <mergeCell ref="C1244:G1244"/>
    <mergeCell ref="C1245:G1245"/>
    <mergeCell ref="C1247:G1247"/>
    <mergeCell ref="C1235:G1235"/>
    <mergeCell ref="C1236:G1236"/>
    <mergeCell ref="C1237:G1237"/>
    <mergeCell ref="C1238:G1238"/>
    <mergeCell ref="C1239:G1239"/>
    <mergeCell ref="C1240:G1240"/>
    <mergeCell ref="C1229:G1229"/>
    <mergeCell ref="C1230:G1230"/>
    <mergeCell ref="C1231:G1231"/>
    <mergeCell ref="C1232:G1232"/>
    <mergeCell ref="C1233:G1233"/>
    <mergeCell ref="C1234:G1234"/>
    <mergeCell ref="C1261:G1261"/>
    <mergeCell ref="C1262:G1262"/>
    <mergeCell ref="C1263:G1263"/>
    <mergeCell ref="C1264:G1264"/>
    <mergeCell ref="C1265:G1265"/>
    <mergeCell ref="C1266:G1266"/>
    <mergeCell ref="C1255:G1255"/>
    <mergeCell ref="C1256:G1256"/>
    <mergeCell ref="C1257:G1257"/>
    <mergeCell ref="C1258:G1258"/>
    <mergeCell ref="C1259:G1259"/>
    <mergeCell ref="C1260:G1260"/>
    <mergeCell ref="C1248:G1248"/>
    <mergeCell ref="A1250:P1250"/>
    <mergeCell ref="C1251:G1251"/>
    <mergeCell ref="C1252:G1252"/>
    <mergeCell ref="C1253:G1253"/>
    <mergeCell ref="C1254:G1254"/>
    <mergeCell ref="C1281:G1281"/>
    <mergeCell ref="C1282:G1282"/>
    <mergeCell ref="C1283:G1283"/>
    <mergeCell ref="C1284:G1284"/>
    <mergeCell ref="C1285:G1285"/>
    <mergeCell ref="C1286:G1286"/>
    <mergeCell ref="C1274:G1274"/>
    <mergeCell ref="C1276:G1276"/>
    <mergeCell ref="C1277:G1277"/>
    <mergeCell ref="C1278:G1278"/>
    <mergeCell ref="C1279:G1279"/>
    <mergeCell ref="C1280:G1280"/>
    <mergeCell ref="C1267:G1267"/>
    <mergeCell ref="C1268:G1268"/>
    <mergeCell ref="C1269:G1269"/>
    <mergeCell ref="C1270:G1270"/>
    <mergeCell ref="C1271:G1271"/>
    <mergeCell ref="C1273:G1273"/>
    <mergeCell ref="C1301:G1301"/>
    <mergeCell ref="C1302:G1302"/>
    <mergeCell ref="C1303:G1303"/>
    <mergeCell ref="C1304:G1304"/>
    <mergeCell ref="C1305:G1305"/>
    <mergeCell ref="C1306:G1306"/>
    <mergeCell ref="C1293:G1293"/>
    <mergeCell ref="C1294:G1294"/>
    <mergeCell ref="C1296:G1296"/>
    <mergeCell ref="C1297:G1297"/>
    <mergeCell ref="A1299:P1299"/>
    <mergeCell ref="C1300:G1300"/>
    <mergeCell ref="C1287:G1287"/>
    <mergeCell ref="C1288:G1288"/>
    <mergeCell ref="C1289:G1289"/>
    <mergeCell ref="C1290:G1290"/>
    <mergeCell ref="C1291:G1291"/>
    <mergeCell ref="C1292:G1292"/>
    <mergeCell ref="C1321:G1321"/>
    <mergeCell ref="C1322:G1322"/>
    <mergeCell ref="A1324:P1324"/>
    <mergeCell ref="C1325:G1325"/>
    <mergeCell ref="C1326:G1326"/>
    <mergeCell ref="C1327:G1327"/>
    <mergeCell ref="C1313:G1313"/>
    <mergeCell ref="C1314:G1314"/>
    <mergeCell ref="C1315:G1315"/>
    <mergeCell ref="C1316:G1316"/>
    <mergeCell ref="C1318:G1318"/>
    <mergeCell ref="C1319:G1319"/>
    <mergeCell ref="C1307:G1307"/>
    <mergeCell ref="C1308:G1308"/>
    <mergeCell ref="C1309:G1309"/>
    <mergeCell ref="C1310:G1310"/>
    <mergeCell ref="C1311:G1311"/>
    <mergeCell ref="C1312:G1312"/>
    <mergeCell ref="C1340:G1340"/>
    <mergeCell ref="C1341:G1341"/>
    <mergeCell ref="C1343:G1343"/>
    <mergeCell ref="C1344:G1344"/>
    <mergeCell ref="C1346:G1346"/>
    <mergeCell ref="C1347:G1347"/>
    <mergeCell ref="C1334:G1334"/>
    <mergeCell ref="C1335:G1335"/>
    <mergeCell ref="C1336:G1336"/>
    <mergeCell ref="C1337:G1337"/>
    <mergeCell ref="C1338:G1338"/>
    <mergeCell ref="C1339:G1339"/>
    <mergeCell ref="C1328:G1328"/>
    <mergeCell ref="C1329:G1329"/>
    <mergeCell ref="C1330:G1330"/>
    <mergeCell ref="C1331:G1331"/>
    <mergeCell ref="C1332:G1332"/>
    <mergeCell ref="C1333:G1333"/>
    <mergeCell ref="C1360:G1360"/>
    <mergeCell ref="C1361:G1361"/>
    <mergeCell ref="C1362:G1362"/>
    <mergeCell ref="C1363:G1363"/>
    <mergeCell ref="C1364:G1364"/>
    <mergeCell ref="C1366:G1366"/>
    <mergeCell ref="C1354:G1354"/>
    <mergeCell ref="C1355:G1355"/>
    <mergeCell ref="C1356:G1356"/>
    <mergeCell ref="C1357:G1357"/>
    <mergeCell ref="C1358:G1358"/>
    <mergeCell ref="C1359:G1359"/>
    <mergeCell ref="C1348:G1348"/>
    <mergeCell ref="C1349:G1349"/>
    <mergeCell ref="C1350:G1350"/>
    <mergeCell ref="C1351:G1351"/>
    <mergeCell ref="C1352:G1352"/>
    <mergeCell ref="C1353:G1353"/>
    <mergeCell ref="C1380:G1380"/>
    <mergeCell ref="C1381:G1381"/>
    <mergeCell ref="C1382:G1382"/>
    <mergeCell ref="C1383:G1383"/>
    <mergeCell ref="C1384:G1384"/>
    <mergeCell ref="C1385:G1385"/>
    <mergeCell ref="C1374:G1374"/>
    <mergeCell ref="C1375:G1375"/>
    <mergeCell ref="C1376:G1376"/>
    <mergeCell ref="C1377:G1377"/>
    <mergeCell ref="C1378:G1378"/>
    <mergeCell ref="C1379:G1379"/>
    <mergeCell ref="C1367:G1367"/>
    <mergeCell ref="A1369:P1369"/>
    <mergeCell ref="C1370:G1370"/>
    <mergeCell ref="C1371:G1371"/>
    <mergeCell ref="C1372:G1372"/>
    <mergeCell ref="C1373:G1373"/>
    <mergeCell ref="C1400:G1400"/>
    <mergeCell ref="C1402:G1402"/>
    <mergeCell ref="C1403:G1403"/>
    <mergeCell ref="C1405:G1405"/>
    <mergeCell ref="C1406:G1406"/>
    <mergeCell ref="C1407:G1407"/>
    <mergeCell ref="C1392:G1392"/>
    <mergeCell ref="C1393:G1393"/>
    <mergeCell ref="C1394:G1394"/>
    <mergeCell ref="C1396:G1396"/>
    <mergeCell ref="C1397:G1397"/>
    <mergeCell ref="C1399:G1399"/>
    <mergeCell ref="C1386:G1386"/>
    <mergeCell ref="C1387:G1387"/>
    <mergeCell ref="C1388:G1388"/>
    <mergeCell ref="C1389:G1389"/>
    <mergeCell ref="C1390:G1390"/>
    <mergeCell ref="C1391:G1391"/>
    <mergeCell ref="C1420:G1420"/>
    <mergeCell ref="C1421:G1421"/>
    <mergeCell ref="C1422:G1422"/>
    <mergeCell ref="C1423:G1423"/>
    <mergeCell ref="C1425:G1425"/>
    <mergeCell ref="C1426:G1426"/>
    <mergeCell ref="C1414:G1414"/>
    <mergeCell ref="C1415:G1415"/>
    <mergeCell ref="C1416:G1416"/>
    <mergeCell ref="C1417:G1417"/>
    <mergeCell ref="C1418:G1418"/>
    <mergeCell ref="C1419:G1419"/>
    <mergeCell ref="C1408:G1408"/>
    <mergeCell ref="C1409:G1409"/>
    <mergeCell ref="C1410:G1410"/>
    <mergeCell ref="C1411:G1411"/>
    <mergeCell ref="C1412:G1412"/>
    <mergeCell ref="C1413:G1413"/>
    <mergeCell ref="C1439:G1439"/>
    <mergeCell ref="C1440:G1440"/>
    <mergeCell ref="C1441:G1441"/>
    <mergeCell ref="C1442:G1442"/>
    <mergeCell ref="C1443:G1443"/>
    <mergeCell ref="C1445:G1445"/>
    <mergeCell ref="C1433:G1433"/>
    <mergeCell ref="C1434:G1434"/>
    <mergeCell ref="C1435:G1435"/>
    <mergeCell ref="C1436:G1436"/>
    <mergeCell ref="C1437:G1437"/>
    <mergeCell ref="C1438:G1438"/>
    <mergeCell ref="C1427:G1427"/>
    <mergeCell ref="C1428:G1428"/>
    <mergeCell ref="C1429:G1429"/>
    <mergeCell ref="C1430:G1430"/>
    <mergeCell ref="C1431:G1431"/>
    <mergeCell ref="C1432:G1432"/>
    <mergeCell ref="C1460:O1460"/>
    <mergeCell ref="C1461:O1461"/>
    <mergeCell ref="C1462:O1462"/>
    <mergeCell ref="C1463:O1463"/>
    <mergeCell ref="C1464:O1464"/>
    <mergeCell ref="C1465:O1465"/>
    <mergeCell ref="C1454:O1454"/>
    <mergeCell ref="C1455:O1455"/>
    <mergeCell ref="C1456:O1456"/>
    <mergeCell ref="C1457:O1457"/>
    <mergeCell ref="C1458:O1458"/>
    <mergeCell ref="C1459:O1459"/>
    <mergeCell ref="C1446:G1446"/>
    <mergeCell ref="C1449:O1449"/>
    <mergeCell ref="C1450:O1450"/>
    <mergeCell ref="C1451:O1451"/>
    <mergeCell ref="C1452:O1452"/>
    <mergeCell ref="C1453:O1453"/>
    <mergeCell ref="C1479:O1479"/>
    <mergeCell ref="C1480:O1480"/>
    <mergeCell ref="C1481:O1481"/>
    <mergeCell ref="C1482:O1482"/>
    <mergeCell ref="C1483:O1483"/>
    <mergeCell ref="C1484:O1484"/>
    <mergeCell ref="C1473:O1473"/>
    <mergeCell ref="C1474:O1474"/>
    <mergeCell ref="C1475:O1475"/>
    <mergeCell ref="C1476:O1476"/>
    <mergeCell ref="C1477:O1477"/>
    <mergeCell ref="C1478:O1478"/>
    <mergeCell ref="C1466:O1466"/>
    <mergeCell ref="C1467:O1467"/>
    <mergeCell ref="C1468:O1468"/>
    <mergeCell ref="C1469:J1469"/>
    <mergeCell ref="C1470:J1470"/>
    <mergeCell ref="C1472:O1472"/>
    <mergeCell ref="A1504:P1504"/>
    <mergeCell ref="C1498:N1498"/>
    <mergeCell ref="C1499:H1499"/>
    <mergeCell ref="I1499:N1499"/>
    <mergeCell ref="C1500:N1500"/>
    <mergeCell ref="A1502:P1502"/>
    <mergeCell ref="A1503:P1503"/>
    <mergeCell ref="C1491:O1491"/>
    <mergeCell ref="C1492:O1492"/>
    <mergeCell ref="C1493:J1493"/>
    <mergeCell ref="C1494:J1494"/>
    <mergeCell ref="C1497:H1497"/>
    <mergeCell ref="I1497:N1497"/>
    <mergeCell ref="C1485:O1485"/>
    <mergeCell ref="C1486:O1486"/>
    <mergeCell ref="C1487:O1487"/>
    <mergeCell ref="C1488:O1488"/>
    <mergeCell ref="C1489:O1489"/>
    <mergeCell ref="C1490:O1490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09"/>
  <sheetViews>
    <sheetView topLeftCell="A1543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10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2617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2618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201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2619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1272.4100000000001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141.37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133.54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1078.96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0.82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52.08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437.56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2.19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2620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2621</v>
      </c>
      <c r="C40" s="1249" t="s">
        <v>2622</v>
      </c>
      <c r="D40" s="1249"/>
      <c r="E40" s="1249"/>
      <c r="F40" s="1249"/>
      <c r="G40" s="1249"/>
      <c r="H40" s="516" t="s">
        <v>1575</v>
      </c>
      <c r="I40" s="517">
        <v>1</v>
      </c>
      <c r="J40" s="518">
        <v>1</v>
      </c>
      <c r="K40" s="518">
        <v>1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23</v>
      </c>
      <c r="C41" s="1247" t="s">
        <v>1203</v>
      </c>
      <c r="D41" s="1247"/>
      <c r="E41" s="1247"/>
      <c r="F41" s="1247"/>
      <c r="G41" s="1247"/>
      <c r="H41" s="525" t="s">
        <v>1148</v>
      </c>
      <c r="I41" s="526"/>
      <c r="J41" s="526"/>
      <c r="K41" s="536">
        <v>2.56</v>
      </c>
      <c r="L41" s="528"/>
      <c r="M41" s="526"/>
      <c r="N41" s="528"/>
      <c r="O41" s="526"/>
      <c r="P41" s="573">
        <v>857.83</v>
      </c>
    </row>
    <row r="42" spans="1:16" x14ac:dyDescent="0.25">
      <c r="A42" s="530"/>
      <c r="B42" s="524" t="s">
        <v>2190</v>
      </c>
      <c r="C42" s="1247" t="s">
        <v>2191</v>
      </c>
      <c r="D42" s="1247"/>
      <c r="E42" s="1247"/>
      <c r="F42" s="1247"/>
      <c r="G42" s="1247"/>
      <c r="H42" s="525" t="s">
        <v>1148</v>
      </c>
      <c r="I42" s="536">
        <v>2.56</v>
      </c>
      <c r="J42" s="526"/>
      <c r="K42" s="536">
        <v>2.56</v>
      </c>
      <c r="L42" s="532"/>
      <c r="M42" s="533"/>
      <c r="N42" s="534">
        <v>335.09</v>
      </c>
      <c r="O42" s="526"/>
      <c r="P42" s="529">
        <v>857.83</v>
      </c>
    </row>
    <row r="43" spans="1:16" x14ac:dyDescent="0.25">
      <c r="A43" s="523"/>
      <c r="B43" s="524" t="s">
        <v>28</v>
      </c>
      <c r="C43" s="1247" t="s">
        <v>132</v>
      </c>
      <c r="D43" s="1247"/>
      <c r="E43" s="1247"/>
      <c r="F43" s="1247"/>
      <c r="G43" s="1247"/>
      <c r="H43" s="525"/>
      <c r="I43" s="526"/>
      <c r="J43" s="526"/>
      <c r="K43" s="526"/>
      <c r="L43" s="528"/>
      <c r="M43" s="526"/>
      <c r="N43" s="528"/>
      <c r="O43" s="526"/>
      <c r="P43" s="573">
        <v>19.28</v>
      </c>
    </row>
    <row r="44" spans="1:16" x14ac:dyDescent="0.25">
      <c r="A44" s="523"/>
      <c r="B44" s="524"/>
      <c r="C44" s="1247" t="s">
        <v>1147</v>
      </c>
      <c r="D44" s="1247"/>
      <c r="E44" s="1247"/>
      <c r="F44" s="1247"/>
      <c r="G44" s="1247"/>
      <c r="H44" s="525" t="s">
        <v>1148</v>
      </c>
      <c r="I44" s="526"/>
      <c r="J44" s="526"/>
      <c r="K44" s="527">
        <v>1.7999999999999999E-2</v>
      </c>
      <c r="L44" s="528"/>
      <c r="M44" s="526"/>
      <c r="N44" s="528"/>
      <c r="O44" s="526"/>
      <c r="P44" s="573">
        <v>6.86</v>
      </c>
    </row>
    <row r="45" spans="1:16" x14ac:dyDescent="0.25">
      <c r="A45" s="530"/>
      <c r="B45" s="524" t="s">
        <v>1443</v>
      </c>
      <c r="C45" s="1247" t="s">
        <v>1444</v>
      </c>
      <c r="D45" s="1247"/>
      <c r="E45" s="1247"/>
      <c r="F45" s="1247"/>
      <c r="G45" s="1247"/>
      <c r="H45" s="525" t="s">
        <v>1151</v>
      </c>
      <c r="I45" s="527">
        <v>8.9999999999999993E-3</v>
      </c>
      <c r="J45" s="526"/>
      <c r="K45" s="527">
        <v>8.9999999999999993E-3</v>
      </c>
      <c r="L45" s="532"/>
      <c r="M45" s="533"/>
      <c r="N45" s="534">
        <v>1550.39</v>
      </c>
      <c r="O45" s="526"/>
      <c r="P45" s="529">
        <v>13.95</v>
      </c>
    </row>
    <row r="46" spans="1:16" x14ac:dyDescent="0.25">
      <c r="A46" s="540"/>
      <c r="B46" s="524" t="s">
        <v>1152</v>
      </c>
      <c r="C46" s="1247" t="s">
        <v>1153</v>
      </c>
      <c r="D46" s="1247"/>
      <c r="E46" s="1247"/>
      <c r="F46" s="1247"/>
      <c r="G46" s="1247"/>
      <c r="H46" s="525" t="s">
        <v>1148</v>
      </c>
      <c r="I46" s="527">
        <v>8.9999999999999993E-3</v>
      </c>
      <c r="J46" s="526"/>
      <c r="K46" s="527">
        <v>8.9999999999999993E-3</v>
      </c>
      <c r="L46" s="528"/>
      <c r="M46" s="526"/>
      <c r="N46" s="541">
        <v>437.08</v>
      </c>
      <c r="O46" s="526"/>
      <c r="P46" s="573">
        <v>3.93</v>
      </c>
    </row>
    <row r="47" spans="1:16" x14ac:dyDescent="0.25">
      <c r="A47" s="530"/>
      <c r="B47" s="524" t="s">
        <v>1445</v>
      </c>
      <c r="C47" s="1247" t="s">
        <v>1446</v>
      </c>
      <c r="D47" s="1247"/>
      <c r="E47" s="1247"/>
      <c r="F47" s="1247"/>
      <c r="G47" s="1247"/>
      <c r="H47" s="525" t="s">
        <v>1151</v>
      </c>
      <c r="I47" s="527">
        <v>8.9999999999999993E-3</v>
      </c>
      <c r="J47" s="526"/>
      <c r="K47" s="527">
        <v>8.9999999999999993E-3</v>
      </c>
      <c r="L47" s="538">
        <v>477.92</v>
      </c>
      <c r="M47" s="539">
        <v>1.24</v>
      </c>
      <c r="N47" s="534">
        <v>592.62</v>
      </c>
      <c r="O47" s="526"/>
      <c r="P47" s="529">
        <v>5.33</v>
      </c>
    </row>
    <row r="48" spans="1:16" x14ac:dyDescent="0.25">
      <c r="A48" s="540"/>
      <c r="B48" s="524" t="s">
        <v>1208</v>
      </c>
      <c r="C48" s="1247" t="s">
        <v>1209</v>
      </c>
      <c r="D48" s="1247"/>
      <c r="E48" s="1247"/>
      <c r="F48" s="1247"/>
      <c r="G48" s="1247"/>
      <c r="H48" s="525" t="s">
        <v>1148</v>
      </c>
      <c r="I48" s="527">
        <v>8.9999999999999993E-3</v>
      </c>
      <c r="J48" s="526"/>
      <c r="K48" s="527">
        <v>8.9999999999999993E-3</v>
      </c>
      <c r="L48" s="528"/>
      <c r="M48" s="526"/>
      <c r="N48" s="541">
        <v>325.38</v>
      </c>
      <c r="O48" s="526"/>
      <c r="P48" s="573">
        <v>2.93</v>
      </c>
    </row>
    <row r="49" spans="1:16" x14ac:dyDescent="0.25">
      <c r="A49" s="523"/>
      <c r="B49" s="524" t="s">
        <v>36</v>
      </c>
      <c r="C49" s="1247" t="s">
        <v>134</v>
      </c>
      <c r="D49" s="1247"/>
      <c r="E49" s="1247"/>
      <c r="F49" s="1247"/>
      <c r="G49" s="1247"/>
      <c r="H49" s="525"/>
      <c r="I49" s="526"/>
      <c r="J49" s="526"/>
      <c r="K49" s="526"/>
      <c r="L49" s="528"/>
      <c r="M49" s="526"/>
      <c r="N49" s="528"/>
      <c r="O49" s="526"/>
      <c r="P49" s="573">
        <v>358.34</v>
      </c>
    </row>
    <row r="50" spans="1:16" x14ac:dyDescent="0.25">
      <c r="A50" s="530"/>
      <c r="B50" s="524" t="s">
        <v>1494</v>
      </c>
      <c r="C50" s="1247" t="s">
        <v>1495</v>
      </c>
      <c r="D50" s="1247"/>
      <c r="E50" s="1247"/>
      <c r="F50" s="1247"/>
      <c r="G50" s="1247"/>
      <c r="H50" s="525" t="s">
        <v>1496</v>
      </c>
      <c r="I50" s="535">
        <v>6.5600000000000006E-2</v>
      </c>
      <c r="J50" s="526"/>
      <c r="K50" s="535">
        <v>6.5600000000000006E-2</v>
      </c>
      <c r="L50" s="532"/>
      <c r="M50" s="533"/>
      <c r="N50" s="534">
        <v>6.1</v>
      </c>
      <c r="O50" s="526"/>
      <c r="P50" s="529">
        <v>0.4</v>
      </c>
    </row>
    <row r="51" spans="1:16" x14ac:dyDescent="0.25">
      <c r="A51" s="530"/>
      <c r="B51" s="524" t="s">
        <v>2623</v>
      </c>
      <c r="C51" s="1247" t="s">
        <v>2624</v>
      </c>
      <c r="D51" s="1247"/>
      <c r="E51" s="1247"/>
      <c r="F51" s="1247"/>
      <c r="G51" s="1247"/>
      <c r="H51" s="525" t="s">
        <v>2159</v>
      </c>
      <c r="I51" s="536">
        <v>1.33</v>
      </c>
      <c r="J51" s="526"/>
      <c r="K51" s="536">
        <v>1.33</v>
      </c>
      <c r="L51" s="538">
        <v>5.87</v>
      </c>
      <c r="M51" s="539">
        <v>0.97</v>
      </c>
      <c r="N51" s="534">
        <v>5.69</v>
      </c>
      <c r="O51" s="526"/>
      <c r="P51" s="529">
        <v>7.57</v>
      </c>
    </row>
    <row r="52" spans="1:16" x14ac:dyDescent="0.25">
      <c r="A52" s="530"/>
      <c r="B52" s="524" t="s">
        <v>2625</v>
      </c>
      <c r="C52" s="1247" t="s">
        <v>2626</v>
      </c>
      <c r="D52" s="1247"/>
      <c r="E52" s="1247"/>
      <c r="F52" s="1247"/>
      <c r="G52" s="1247"/>
      <c r="H52" s="525" t="s">
        <v>1697</v>
      </c>
      <c r="I52" s="527">
        <v>4.1000000000000002E-2</v>
      </c>
      <c r="J52" s="526"/>
      <c r="K52" s="527">
        <v>4.1000000000000002E-2</v>
      </c>
      <c r="L52" s="538">
        <v>41.71</v>
      </c>
      <c r="M52" s="539">
        <v>1.31</v>
      </c>
      <c r="N52" s="534">
        <v>54.64</v>
      </c>
      <c r="O52" s="526"/>
      <c r="P52" s="529">
        <v>2.2400000000000002</v>
      </c>
    </row>
    <row r="53" spans="1:16" x14ac:dyDescent="0.25">
      <c r="A53" s="530"/>
      <c r="B53" s="524" t="s">
        <v>2627</v>
      </c>
      <c r="C53" s="1247" t="s">
        <v>2628</v>
      </c>
      <c r="D53" s="1247"/>
      <c r="E53" s="1247"/>
      <c r="F53" s="1247"/>
      <c r="G53" s="1247"/>
      <c r="H53" s="525" t="s">
        <v>1244</v>
      </c>
      <c r="I53" s="531">
        <v>0.1</v>
      </c>
      <c r="J53" s="526"/>
      <c r="K53" s="531">
        <v>0.1</v>
      </c>
      <c r="L53" s="538">
        <v>79.88</v>
      </c>
      <c r="M53" s="539">
        <v>1.53</v>
      </c>
      <c r="N53" s="534">
        <v>122.22</v>
      </c>
      <c r="O53" s="526"/>
      <c r="P53" s="529">
        <v>12.22</v>
      </c>
    </row>
    <row r="54" spans="1:16" x14ac:dyDescent="0.25">
      <c r="A54" s="530"/>
      <c r="B54" s="524" t="s">
        <v>2629</v>
      </c>
      <c r="C54" s="1247" t="s">
        <v>2630</v>
      </c>
      <c r="D54" s="1247"/>
      <c r="E54" s="1247"/>
      <c r="F54" s="1247"/>
      <c r="G54" s="1247"/>
      <c r="H54" s="525" t="s">
        <v>1568</v>
      </c>
      <c r="I54" s="531">
        <v>0.1</v>
      </c>
      <c r="J54" s="526"/>
      <c r="K54" s="531">
        <v>0.1</v>
      </c>
      <c r="L54" s="538">
        <v>944.69</v>
      </c>
      <c r="M54" s="539">
        <v>1.1399999999999999</v>
      </c>
      <c r="N54" s="534">
        <v>1076.95</v>
      </c>
      <c r="O54" s="526"/>
      <c r="P54" s="529">
        <v>107.7</v>
      </c>
    </row>
    <row r="55" spans="1:16" x14ac:dyDescent="0.25">
      <c r="A55" s="530"/>
      <c r="B55" s="524" t="s">
        <v>2631</v>
      </c>
      <c r="C55" s="1247" t="s">
        <v>2632</v>
      </c>
      <c r="D55" s="1247"/>
      <c r="E55" s="1247"/>
      <c r="F55" s="1247"/>
      <c r="G55" s="1247"/>
      <c r="H55" s="525" t="s">
        <v>2435</v>
      </c>
      <c r="I55" s="527">
        <v>2.1000000000000001E-2</v>
      </c>
      <c r="J55" s="526"/>
      <c r="K55" s="527">
        <v>2.1000000000000001E-2</v>
      </c>
      <c r="L55" s="542">
        <v>3658.94</v>
      </c>
      <c r="M55" s="539">
        <v>1.1399999999999999</v>
      </c>
      <c r="N55" s="534">
        <v>4171.1899999999996</v>
      </c>
      <c r="O55" s="526"/>
      <c r="P55" s="529">
        <v>87.59</v>
      </c>
    </row>
    <row r="56" spans="1:16" x14ac:dyDescent="0.25">
      <c r="A56" s="530"/>
      <c r="B56" s="524" t="s">
        <v>2633</v>
      </c>
      <c r="C56" s="1247" t="s">
        <v>2634</v>
      </c>
      <c r="D56" s="1247"/>
      <c r="E56" s="1247"/>
      <c r="F56" s="1247"/>
      <c r="G56" s="1247"/>
      <c r="H56" s="525" t="s">
        <v>1697</v>
      </c>
      <c r="I56" s="527">
        <v>4.1000000000000002E-2</v>
      </c>
      <c r="J56" s="526"/>
      <c r="K56" s="527">
        <v>4.1000000000000002E-2</v>
      </c>
      <c r="L56" s="542">
        <v>1991.74</v>
      </c>
      <c r="M56" s="539">
        <v>1.37</v>
      </c>
      <c r="N56" s="534">
        <v>2728.68</v>
      </c>
      <c r="O56" s="526"/>
      <c r="P56" s="529">
        <v>111.88</v>
      </c>
    </row>
    <row r="57" spans="1:16" x14ac:dyDescent="0.25">
      <c r="A57" s="530"/>
      <c r="B57" s="524" t="s">
        <v>2635</v>
      </c>
      <c r="C57" s="1247" t="s">
        <v>2636</v>
      </c>
      <c r="D57" s="1247"/>
      <c r="E57" s="1247"/>
      <c r="F57" s="1247"/>
      <c r="G57" s="1247"/>
      <c r="H57" s="525" t="s">
        <v>1244</v>
      </c>
      <c r="I57" s="527">
        <v>0.124</v>
      </c>
      <c r="J57" s="526"/>
      <c r="K57" s="527">
        <v>0.124</v>
      </c>
      <c r="L57" s="538">
        <v>196.41</v>
      </c>
      <c r="M57" s="539">
        <v>1.18</v>
      </c>
      <c r="N57" s="534">
        <v>231.76</v>
      </c>
      <c r="O57" s="526"/>
      <c r="P57" s="529">
        <v>28.74</v>
      </c>
    </row>
    <row r="58" spans="1:16" x14ac:dyDescent="0.25">
      <c r="A58" s="552"/>
      <c r="B58" s="553"/>
      <c r="C58" s="1248" t="s">
        <v>1154</v>
      </c>
      <c r="D58" s="1248"/>
      <c r="E58" s="1248"/>
      <c r="F58" s="1248"/>
      <c r="G58" s="1248"/>
      <c r="H58" s="516"/>
      <c r="I58" s="517"/>
      <c r="J58" s="517"/>
      <c r="K58" s="517"/>
      <c r="L58" s="520"/>
      <c r="M58" s="517"/>
      <c r="N58" s="554"/>
      <c r="O58" s="517"/>
      <c r="P58" s="555">
        <v>1242.31</v>
      </c>
    </row>
    <row r="59" spans="1:16" x14ac:dyDescent="0.25">
      <c r="A59" s="540" t="s">
        <v>232</v>
      </c>
      <c r="B59" s="524" t="s">
        <v>2637</v>
      </c>
      <c r="C59" s="1247" t="s">
        <v>2638</v>
      </c>
      <c r="D59" s="1247"/>
      <c r="E59" s="1247"/>
      <c r="F59" s="1247"/>
      <c r="G59" s="1247"/>
      <c r="H59" s="525" t="s">
        <v>1158</v>
      </c>
      <c r="I59" s="543">
        <v>2</v>
      </c>
      <c r="J59" s="526"/>
      <c r="K59" s="543">
        <v>2</v>
      </c>
      <c r="L59" s="528"/>
      <c r="M59" s="526"/>
      <c r="N59" s="528"/>
      <c r="O59" s="526"/>
      <c r="P59" s="573">
        <v>17.16</v>
      </c>
    </row>
    <row r="60" spans="1:16" x14ac:dyDescent="0.25">
      <c r="A60" s="540"/>
      <c r="B60" s="524"/>
      <c r="C60" s="1247" t="s">
        <v>1155</v>
      </c>
      <c r="D60" s="1247"/>
      <c r="E60" s="1247"/>
      <c r="F60" s="1247"/>
      <c r="G60" s="1247"/>
      <c r="H60" s="525"/>
      <c r="I60" s="526"/>
      <c r="J60" s="526"/>
      <c r="K60" s="526"/>
      <c r="L60" s="528"/>
      <c r="M60" s="526"/>
      <c r="N60" s="528"/>
      <c r="O60" s="526"/>
      <c r="P60" s="573">
        <v>864.69</v>
      </c>
    </row>
    <row r="61" spans="1:16" x14ac:dyDescent="0.25">
      <c r="A61" s="540"/>
      <c r="B61" s="524" t="s">
        <v>2639</v>
      </c>
      <c r="C61" s="1247" t="s">
        <v>2640</v>
      </c>
      <c r="D61" s="1247"/>
      <c r="E61" s="1247"/>
      <c r="F61" s="1247"/>
      <c r="G61" s="1247"/>
      <c r="H61" s="525" t="s">
        <v>1158</v>
      </c>
      <c r="I61" s="543">
        <v>97</v>
      </c>
      <c r="J61" s="526"/>
      <c r="K61" s="543">
        <v>97</v>
      </c>
      <c r="L61" s="528"/>
      <c r="M61" s="526"/>
      <c r="N61" s="528"/>
      <c r="O61" s="526"/>
      <c r="P61" s="573">
        <v>838.75</v>
      </c>
    </row>
    <row r="62" spans="1:16" x14ac:dyDescent="0.25">
      <c r="A62" s="540"/>
      <c r="B62" s="524" t="s">
        <v>2641</v>
      </c>
      <c r="C62" s="1247" t="s">
        <v>2642</v>
      </c>
      <c r="D62" s="1247"/>
      <c r="E62" s="1247"/>
      <c r="F62" s="1247"/>
      <c r="G62" s="1247"/>
      <c r="H62" s="525" t="s">
        <v>1158</v>
      </c>
      <c r="I62" s="543">
        <v>51</v>
      </c>
      <c r="J62" s="526"/>
      <c r="K62" s="543">
        <v>51</v>
      </c>
      <c r="L62" s="528"/>
      <c r="M62" s="526"/>
      <c r="N62" s="528"/>
      <c r="O62" s="526"/>
      <c r="P62" s="573">
        <v>440.99</v>
      </c>
    </row>
    <row r="63" spans="1:16" x14ac:dyDescent="0.25">
      <c r="A63" s="556"/>
      <c r="B63" s="557"/>
      <c r="C63" s="1248" t="s">
        <v>1161</v>
      </c>
      <c r="D63" s="1248"/>
      <c r="E63" s="1248"/>
      <c r="F63" s="1248"/>
      <c r="G63" s="1248"/>
      <c r="H63" s="516"/>
      <c r="I63" s="517"/>
      <c r="J63" s="517"/>
      <c r="K63" s="517"/>
      <c r="L63" s="520"/>
      <c r="M63" s="517"/>
      <c r="N63" s="554">
        <v>2539.21</v>
      </c>
      <c r="O63" s="517"/>
      <c r="P63" s="555">
        <v>2539.21</v>
      </c>
    </row>
    <row r="64" spans="1:16" x14ac:dyDescent="0.25">
      <c r="A64" s="558"/>
      <c r="B64" s="559"/>
      <c r="C64" s="559"/>
      <c r="D64" s="559"/>
      <c r="E64" s="559"/>
      <c r="F64" s="559"/>
      <c r="G64" s="559"/>
      <c r="H64" s="560"/>
      <c r="I64" s="561"/>
      <c r="J64" s="561"/>
      <c r="K64" s="561"/>
      <c r="L64" s="562"/>
      <c r="M64" s="561"/>
      <c r="N64" s="562"/>
      <c r="O64" s="561"/>
      <c r="P64" s="563"/>
    </row>
    <row r="65" spans="1:16" x14ac:dyDescent="0.25">
      <c r="A65" s="514" t="s">
        <v>28</v>
      </c>
      <c r="B65" s="515" t="s">
        <v>2643</v>
      </c>
      <c r="C65" s="1249" t="s">
        <v>2644</v>
      </c>
      <c r="D65" s="1249"/>
      <c r="E65" s="1249"/>
      <c r="F65" s="1249"/>
      <c r="G65" s="1249"/>
      <c r="H65" s="516" t="s">
        <v>1575</v>
      </c>
      <c r="I65" s="517">
        <v>1</v>
      </c>
      <c r="J65" s="518">
        <v>1</v>
      </c>
      <c r="K65" s="518">
        <v>1</v>
      </c>
      <c r="L65" s="554">
        <v>2594.4699999999998</v>
      </c>
      <c r="M65" s="570">
        <v>1.1399999999999999</v>
      </c>
      <c r="N65" s="564">
        <v>2957.7</v>
      </c>
      <c r="O65" s="517"/>
      <c r="P65" s="555">
        <v>2957.7</v>
      </c>
    </row>
    <row r="66" spans="1:16" x14ac:dyDescent="0.25">
      <c r="A66" s="556"/>
      <c r="B66" s="557"/>
      <c r="C66" s="1248" t="s">
        <v>1161</v>
      </c>
      <c r="D66" s="1248"/>
      <c r="E66" s="1248"/>
      <c r="F66" s="1248"/>
      <c r="G66" s="1248"/>
      <c r="H66" s="516"/>
      <c r="I66" s="517"/>
      <c r="J66" s="517"/>
      <c r="K66" s="517"/>
      <c r="L66" s="520"/>
      <c r="M66" s="517"/>
      <c r="N66" s="520"/>
      <c r="O66" s="517"/>
      <c r="P66" s="555">
        <v>2957.7</v>
      </c>
    </row>
    <row r="67" spans="1:16" x14ac:dyDescent="0.25">
      <c r="A67" s="558"/>
      <c r="B67" s="559"/>
      <c r="C67" s="559"/>
      <c r="D67" s="559"/>
      <c r="E67" s="559"/>
      <c r="F67" s="559"/>
      <c r="G67" s="559"/>
      <c r="H67" s="560"/>
      <c r="I67" s="561"/>
      <c r="J67" s="561"/>
      <c r="K67" s="561"/>
      <c r="L67" s="562"/>
      <c r="M67" s="561"/>
      <c r="N67" s="562"/>
      <c r="O67" s="561"/>
      <c r="P67" s="563"/>
    </row>
    <row r="68" spans="1:16" x14ac:dyDescent="0.25">
      <c r="A68" s="514" t="s">
        <v>31</v>
      </c>
      <c r="B68" s="515" t="s">
        <v>2645</v>
      </c>
      <c r="C68" s="1249" t="s">
        <v>2646</v>
      </c>
      <c r="D68" s="1249"/>
      <c r="E68" s="1249"/>
      <c r="F68" s="1249"/>
      <c r="G68" s="1249"/>
      <c r="H68" s="516" t="s">
        <v>1575</v>
      </c>
      <c r="I68" s="517">
        <v>19</v>
      </c>
      <c r="J68" s="518">
        <v>1</v>
      </c>
      <c r="K68" s="518">
        <v>19</v>
      </c>
      <c r="L68" s="520"/>
      <c r="M68" s="517"/>
      <c r="N68" s="521"/>
      <c r="O68" s="517"/>
      <c r="P68" s="522"/>
    </row>
    <row r="69" spans="1:16" x14ac:dyDescent="0.25">
      <c r="A69" s="523"/>
      <c r="B69" s="524" t="s">
        <v>23</v>
      </c>
      <c r="C69" s="1247" t="s">
        <v>1203</v>
      </c>
      <c r="D69" s="1247"/>
      <c r="E69" s="1247"/>
      <c r="F69" s="1247"/>
      <c r="G69" s="1247"/>
      <c r="H69" s="525" t="s">
        <v>1148</v>
      </c>
      <c r="I69" s="526"/>
      <c r="J69" s="526"/>
      <c r="K69" s="536">
        <v>19.57</v>
      </c>
      <c r="L69" s="528"/>
      <c r="M69" s="526"/>
      <c r="N69" s="528"/>
      <c r="O69" s="526"/>
      <c r="P69" s="529">
        <v>6557.71</v>
      </c>
    </row>
    <row r="70" spans="1:16" x14ac:dyDescent="0.25">
      <c r="A70" s="530"/>
      <c r="B70" s="524" t="s">
        <v>2190</v>
      </c>
      <c r="C70" s="1247" t="s">
        <v>2191</v>
      </c>
      <c r="D70" s="1247"/>
      <c r="E70" s="1247"/>
      <c r="F70" s="1247"/>
      <c r="G70" s="1247"/>
      <c r="H70" s="525" t="s">
        <v>1148</v>
      </c>
      <c r="I70" s="536">
        <v>1.03</v>
      </c>
      <c r="J70" s="526"/>
      <c r="K70" s="536">
        <v>19.57</v>
      </c>
      <c r="L70" s="532"/>
      <c r="M70" s="533"/>
      <c r="N70" s="534">
        <v>335.09</v>
      </c>
      <c r="O70" s="526"/>
      <c r="P70" s="529">
        <v>6557.71</v>
      </c>
    </row>
    <row r="71" spans="1:16" x14ac:dyDescent="0.25">
      <c r="A71" s="523"/>
      <c r="B71" s="524" t="s">
        <v>36</v>
      </c>
      <c r="C71" s="1247" t="s">
        <v>134</v>
      </c>
      <c r="D71" s="1247"/>
      <c r="E71" s="1247"/>
      <c r="F71" s="1247"/>
      <c r="G71" s="1247"/>
      <c r="H71" s="525"/>
      <c r="I71" s="526"/>
      <c r="J71" s="526"/>
      <c r="K71" s="526"/>
      <c r="L71" s="528"/>
      <c r="M71" s="526"/>
      <c r="N71" s="528"/>
      <c r="O71" s="526"/>
      <c r="P71" s="573">
        <v>79.77</v>
      </c>
    </row>
    <row r="72" spans="1:16" x14ac:dyDescent="0.25">
      <c r="A72" s="530"/>
      <c r="B72" s="524" t="s">
        <v>1499</v>
      </c>
      <c r="C72" s="1247" t="s">
        <v>1500</v>
      </c>
      <c r="D72" s="1247"/>
      <c r="E72" s="1247"/>
      <c r="F72" s="1247"/>
      <c r="G72" s="1247"/>
      <c r="H72" s="525" t="s">
        <v>1244</v>
      </c>
      <c r="I72" s="536">
        <v>0.02</v>
      </c>
      <c r="J72" s="526"/>
      <c r="K72" s="536">
        <v>0.38</v>
      </c>
      <c r="L72" s="538">
        <v>174.93</v>
      </c>
      <c r="M72" s="575">
        <v>1.2</v>
      </c>
      <c r="N72" s="534">
        <v>209.92</v>
      </c>
      <c r="O72" s="526"/>
      <c r="P72" s="529">
        <v>79.77</v>
      </c>
    </row>
    <row r="73" spans="1:16" x14ac:dyDescent="0.25">
      <c r="A73" s="552"/>
      <c r="B73" s="553"/>
      <c r="C73" s="1248" t="s">
        <v>1154</v>
      </c>
      <c r="D73" s="1248"/>
      <c r="E73" s="1248"/>
      <c r="F73" s="1248"/>
      <c r="G73" s="1248"/>
      <c r="H73" s="516"/>
      <c r="I73" s="517"/>
      <c r="J73" s="517"/>
      <c r="K73" s="517"/>
      <c r="L73" s="520"/>
      <c r="M73" s="517"/>
      <c r="N73" s="554"/>
      <c r="O73" s="517"/>
      <c r="P73" s="555">
        <v>6637.48</v>
      </c>
    </row>
    <row r="74" spans="1:16" x14ac:dyDescent="0.25">
      <c r="A74" s="540" t="s">
        <v>891</v>
      </c>
      <c r="B74" s="524" t="s">
        <v>2637</v>
      </c>
      <c r="C74" s="1247" t="s">
        <v>2638</v>
      </c>
      <c r="D74" s="1247"/>
      <c r="E74" s="1247"/>
      <c r="F74" s="1247"/>
      <c r="G74" s="1247"/>
      <c r="H74" s="525" t="s">
        <v>1158</v>
      </c>
      <c r="I74" s="543">
        <v>2</v>
      </c>
      <c r="J74" s="526"/>
      <c r="K74" s="543">
        <v>2</v>
      </c>
      <c r="L74" s="528"/>
      <c r="M74" s="526"/>
      <c r="N74" s="528"/>
      <c r="O74" s="526"/>
      <c r="P74" s="573">
        <v>131.15</v>
      </c>
    </row>
    <row r="75" spans="1:16" x14ac:dyDescent="0.25">
      <c r="A75" s="540"/>
      <c r="B75" s="524"/>
      <c r="C75" s="1247" t="s">
        <v>1155</v>
      </c>
      <c r="D75" s="1247"/>
      <c r="E75" s="1247"/>
      <c r="F75" s="1247"/>
      <c r="G75" s="1247"/>
      <c r="H75" s="525"/>
      <c r="I75" s="526"/>
      <c r="J75" s="526"/>
      <c r="K75" s="526"/>
      <c r="L75" s="528"/>
      <c r="M75" s="526"/>
      <c r="N75" s="528"/>
      <c r="O75" s="526"/>
      <c r="P75" s="529">
        <v>6557.71</v>
      </c>
    </row>
    <row r="76" spans="1:16" x14ac:dyDescent="0.25">
      <c r="A76" s="540"/>
      <c r="B76" s="524" t="s">
        <v>2639</v>
      </c>
      <c r="C76" s="1247" t="s">
        <v>2640</v>
      </c>
      <c r="D76" s="1247"/>
      <c r="E76" s="1247"/>
      <c r="F76" s="1247"/>
      <c r="G76" s="1247"/>
      <c r="H76" s="525" t="s">
        <v>1158</v>
      </c>
      <c r="I76" s="543">
        <v>97</v>
      </c>
      <c r="J76" s="526"/>
      <c r="K76" s="543">
        <v>97</v>
      </c>
      <c r="L76" s="528"/>
      <c r="M76" s="526"/>
      <c r="N76" s="528"/>
      <c r="O76" s="526"/>
      <c r="P76" s="529">
        <v>6360.98</v>
      </c>
    </row>
    <row r="77" spans="1:16" x14ac:dyDescent="0.25">
      <c r="A77" s="540"/>
      <c r="B77" s="524" t="s">
        <v>2641</v>
      </c>
      <c r="C77" s="1247" t="s">
        <v>2642</v>
      </c>
      <c r="D77" s="1247"/>
      <c r="E77" s="1247"/>
      <c r="F77" s="1247"/>
      <c r="G77" s="1247"/>
      <c r="H77" s="525" t="s">
        <v>1158</v>
      </c>
      <c r="I77" s="543">
        <v>51</v>
      </c>
      <c r="J77" s="526"/>
      <c r="K77" s="543">
        <v>51</v>
      </c>
      <c r="L77" s="528"/>
      <c r="M77" s="526"/>
      <c r="N77" s="528"/>
      <c r="O77" s="526"/>
      <c r="P77" s="529">
        <v>3344.43</v>
      </c>
    </row>
    <row r="78" spans="1:16" x14ac:dyDescent="0.25">
      <c r="A78" s="556"/>
      <c r="B78" s="557"/>
      <c r="C78" s="1248" t="s">
        <v>1161</v>
      </c>
      <c r="D78" s="1248"/>
      <c r="E78" s="1248"/>
      <c r="F78" s="1248"/>
      <c r="G78" s="1248"/>
      <c r="H78" s="516"/>
      <c r="I78" s="517"/>
      <c r="J78" s="517"/>
      <c r="K78" s="517"/>
      <c r="L78" s="520"/>
      <c r="M78" s="517"/>
      <c r="N78" s="593">
        <v>867.05</v>
      </c>
      <c r="O78" s="517"/>
      <c r="P78" s="555">
        <v>16474.04</v>
      </c>
    </row>
    <row r="79" spans="1:16" x14ac:dyDescent="0.25">
      <c r="A79" s="558"/>
      <c r="B79" s="559"/>
      <c r="C79" s="559"/>
      <c r="D79" s="559"/>
      <c r="E79" s="559"/>
      <c r="F79" s="559"/>
      <c r="G79" s="559"/>
      <c r="H79" s="560"/>
      <c r="I79" s="561"/>
      <c r="J79" s="561"/>
      <c r="K79" s="561"/>
      <c r="L79" s="562"/>
      <c r="M79" s="561"/>
      <c r="N79" s="562"/>
      <c r="O79" s="561"/>
      <c r="P79" s="563"/>
    </row>
    <row r="80" spans="1:16" ht="22.5" x14ac:dyDescent="0.25">
      <c r="A80" s="514" t="s">
        <v>2647</v>
      </c>
      <c r="B80" s="515" t="s">
        <v>2648</v>
      </c>
      <c r="C80" s="1249" t="s">
        <v>2649</v>
      </c>
      <c r="D80" s="1249"/>
      <c r="E80" s="1249"/>
      <c r="F80" s="1249"/>
      <c r="G80" s="1249"/>
      <c r="H80" s="516" t="s">
        <v>1575</v>
      </c>
      <c r="I80" s="517">
        <v>2</v>
      </c>
      <c r="J80" s="518">
        <v>1</v>
      </c>
      <c r="K80" s="518">
        <v>2</v>
      </c>
      <c r="L80" s="593">
        <v>356.95</v>
      </c>
      <c r="M80" s="570">
        <v>1.1200000000000001</v>
      </c>
      <c r="N80" s="572">
        <v>399.78</v>
      </c>
      <c r="O80" s="517"/>
      <c r="P80" s="612">
        <v>799.56</v>
      </c>
    </row>
    <row r="81" spans="1:16" x14ac:dyDescent="0.25">
      <c r="A81" s="556"/>
      <c r="B81" s="557"/>
      <c r="C81" s="1248" t="s">
        <v>1161</v>
      </c>
      <c r="D81" s="1248"/>
      <c r="E81" s="1248"/>
      <c r="F81" s="1248"/>
      <c r="G81" s="1248"/>
      <c r="H81" s="516"/>
      <c r="I81" s="517"/>
      <c r="J81" s="517"/>
      <c r="K81" s="517"/>
      <c r="L81" s="520"/>
      <c r="M81" s="517"/>
      <c r="N81" s="520"/>
      <c r="O81" s="517"/>
      <c r="P81" s="612">
        <v>799.56</v>
      </c>
    </row>
    <row r="82" spans="1:16" x14ac:dyDescent="0.25">
      <c r="A82" s="558"/>
      <c r="B82" s="559"/>
      <c r="C82" s="559"/>
      <c r="D82" s="559"/>
      <c r="E82" s="559"/>
      <c r="F82" s="559"/>
      <c r="G82" s="559"/>
      <c r="H82" s="560"/>
      <c r="I82" s="561"/>
      <c r="J82" s="561"/>
      <c r="K82" s="561"/>
      <c r="L82" s="562"/>
      <c r="M82" s="561"/>
      <c r="N82" s="562"/>
      <c r="O82" s="561"/>
      <c r="P82" s="563"/>
    </row>
    <row r="83" spans="1:16" ht="22.5" x14ac:dyDescent="0.25">
      <c r="A83" s="514" t="s">
        <v>2650</v>
      </c>
      <c r="B83" s="515" t="s">
        <v>2651</v>
      </c>
      <c r="C83" s="1249" t="s">
        <v>2652</v>
      </c>
      <c r="D83" s="1249"/>
      <c r="E83" s="1249"/>
      <c r="F83" s="1249"/>
      <c r="G83" s="1249"/>
      <c r="H83" s="516" t="s">
        <v>1575</v>
      </c>
      <c r="I83" s="517">
        <v>7</v>
      </c>
      <c r="J83" s="518">
        <v>1</v>
      </c>
      <c r="K83" s="518">
        <v>7</v>
      </c>
      <c r="L83" s="593">
        <v>112.32</v>
      </c>
      <c r="M83" s="570">
        <v>1.1200000000000001</v>
      </c>
      <c r="N83" s="572">
        <v>125.8</v>
      </c>
      <c r="O83" s="517"/>
      <c r="P83" s="612">
        <v>880.6</v>
      </c>
    </row>
    <row r="84" spans="1:16" x14ac:dyDescent="0.25">
      <c r="A84" s="556"/>
      <c r="B84" s="557"/>
      <c r="C84" s="1248" t="s">
        <v>1161</v>
      </c>
      <c r="D84" s="1248"/>
      <c r="E84" s="1248"/>
      <c r="F84" s="1248"/>
      <c r="G84" s="1248"/>
      <c r="H84" s="516"/>
      <c r="I84" s="517"/>
      <c r="J84" s="517"/>
      <c r="K84" s="517"/>
      <c r="L84" s="520"/>
      <c r="M84" s="517"/>
      <c r="N84" s="520"/>
      <c r="O84" s="517"/>
      <c r="P84" s="612">
        <v>880.6</v>
      </c>
    </row>
    <row r="85" spans="1:16" x14ac:dyDescent="0.25">
      <c r="A85" s="558"/>
      <c r="B85" s="559"/>
      <c r="C85" s="559"/>
      <c r="D85" s="559"/>
      <c r="E85" s="559"/>
      <c r="F85" s="559"/>
      <c r="G85" s="559"/>
      <c r="H85" s="560"/>
      <c r="I85" s="561"/>
      <c r="J85" s="561"/>
      <c r="K85" s="561"/>
      <c r="L85" s="562"/>
      <c r="M85" s="561"/>
      <c r="N85" s="562"/>
      <c r="O85" s="561"/>
      <c r="P85" s="563"/>
    </row>
    <row r="86" spans="1:16" ht="22.5" x14ac:dyDescent="0.25">
      <c r="A86" s="514" t="s">
        <v>2653</v>
      </c>
      <c r="B86" s="515" t="s">
        <v>2654</v>
      </c>
      <c r="C86" s="1249" t="s">
        <v>2655</v>
      </c>
      <c r="D86" s="1249"/>
      <c r="E86" s="1249"/>
      <c r="F86" s="1249"/>
      <c r="G86" s="1249"/>
      <c r="H86" s="516" t="s">
        <v>1575</v>
      </c>
      <c r="I86" s="517">
        <v>1</v>
      </c>
      <c r="J86" s="518">
        <v>1</v>
      </c>
      <c r="K86" s="518">
        <v>1</v>
      </c>
      <c r="L86" s="593">
        <v>118.49</v>
      </c>
      <c r="M86" s="570">
        <v>1.1200000000000001</v>
      </c>
      <c r="N86" s="572">
        <v>132.71</v>
      </c>
      <c r="O86" s="517"/>
      <c r="P86" s="612">
        <v>132.71</v>
      </c>
    </row>
    <row r="87" spans="1:16" x14ac:dyDescent="0.25">
      <c r="A87" s="556"/>
      <c r="B87" s="557"/>
      <c r="C87" s="1248" t="s">
        <v>1161</v>
      </c>
      <c r="D87" s="1248"/>
      <c r="E87" s="1248"/>
      <c r="F87" s="1248"/>
      <c r="G87" s="1248"/>
      <c r="H87" s="516"/>
      <c r="I87" s="517"/>
      <c r="J87" s="517"/>
      <c r="K87" s="517"/>
      <c r="L87" s="520"/>
      <c r="M87" s="517"/>
      <c r="N87" s="520"/>
      <c r="O87" s="517"/>
      <c r="P87" s="612">
        <v>132.71</v>
      </c>
    </row>
    <row r="88" spans="1:16" x14ac:dyDescent="0.25">
      <c r="A88" s="558"/>
      <c r="B88" s="559"/>
      <c r="C88" s="559"/>
      <c r="D88" s="559"/>
      <c r="E88" s="559"/>
      <c r="F88" s="559"/>
      <c r="G88" s="559"/>
      <c r="H88" s="560"/>
      <c r="I88" s="561"/>
      <c r="J88" s="561"/>
      <c r="K88" s="561"/>
      <c r="L88" s="562"/>
      <c r="M88" s="561"/>
      <c r="N88" s="562"/>
      <c r="O88" s="561"/>
      <c r="P88" s="563"/>
    </row>
    <row r="89" spans="1:16" ht="22.5" x14ac:dyDescent="0.25">
      <c r="A89" s="514" t="s">
        <v>2656</v>
      </c>
      <c r="B89" s="515" t="s">
        <v>2657</v>
      </c>
      <c r="C89" s="1249" t="s">
        <v>2658</v>
      </c>
      <c r="D89" s="1249"/>
      <c r="E89" s="1249"/>
      <c r="F89" s="1249"/>
      <c r="G89" s="1249"/>
      <c r="H89" s="516" t="s">
        <v>1575</v>
      </c>
      <c r="I89" s="517">
        <v>9</v>
      </c>
      <c r="J89" s="518">
        <v>1</v>
      </c>
      <c r="K89" s="518">
        <v>9</v>
      </c>
      <c r="L89" s="520"/>
      <c r="M89" s="517"/>
      <c r="N89" s="564">
        <v>1656.17</v>
      </c>
      <c r="O89" s="517"/>
      <c r="P89" s="555">
        <v>14905.53</v>
      </c>
    </row>
    <row r="90" spans="1:16" x14ac:dyDescent="0.25">
      <c r="A90" s="556"/>
      <c r="B90" s="557"/>
      <c r="C90" s="1248" t="s">
        <v>1161</v>
      </c>
      <c r="D90" s="1248"/>
      <c r="E90" s="1248"/>
      <c r="F90" s="1248"/>
      <c r="G90" s="1248"/>
      <c r="H90" s="516"/>
      <c r="I90" s="517"/>
      <c r="J90" s="517"/>
      <c r="K90" s="517"/>
      <c r="L90" s="520"/>
      <c r="M90" s="517"/>
      <c r="N90" s="520"/>
      <c r="O90" s="517"/>
      <c r="P90" s="555">
        <v>14905.53</v>
      </c>
    </row>
    <row r="91" spans="1:16" x14ac:dyDescent="0.25">
      <c r="A91" s="558"/>
      <c r="B91" s="559"/>
      <c r="C91" s="559"/>
      <c r="D91" s="559"/>
      <c r="E91" s="559"/>
      <c r="F91" s="559"/>
      <c r="G91" s="559"/>
      <c r="H91" s="560"/>
      <c r="I91" s="561"/>
      <c r="J91" s="561"/>
      <c r="K91" s="561"/>
      <c r="L91" s="562"/>
      <c r="M91" s="561"/>
      <c r="N91" s="562"/>
      <c r="O91" s="561"/>
      <c r="P91" s="563"/>
    </row>
    <row r="92" spans="1:16" x14ac:dyDescent="0.25">
      <c r="A92" s="514" t="s">
        <v>54</v>
      </c>
      <c r="B92" s="515" t="s">
        <v>2645</v>
      </c>
      <c r="C92" s="1249" t="s">
        <v>2646</v>
      </c>
      <c r="D92" s="1249"/>
      <c r="E92" s="1249"/>
      <c r="F92" s="1249"/>
      <c r="G92" s="1249"/>
      <c r="H92" s="516" t="s">
        <v>1575</v>
      </c>
      <c r="I92" s="517">
        <v>4</v>
      </c>
      <c r="J92" s="518">
        <v>1</v>
      </c>
      <c r="K92" s="518">
        <v>4</v>
      </c>
      <c r="L92" s="520"/>
      <c r="M92" s="517"/>
      <c r="N92" s="521"/>
      <c r="O92" s="517"/>
      <c r="P92" s="522"/>
    </row>
    <row r="93" spans="1:16" x14ac:dyDescent="0.25">
      <c r="A93" s="523"/>
      <c r="B93" s="524" t="s">
        <v>23</v>
      </c>
      <c r="C93" s="1247" t="s">
        <v>1203</v>
      </c>
      <c r="D93" s="1247"/>
      <c r="E93" s="1247"/>
      <c r="F93" s="1247"/>
      <c r="G93" s="1247"/>
      <c r="H93" s="525" t="s">
        <v>1148</v>
      </c>
      <c r="I93" s="526"/>
      <c r="J93" s="526"/>
      <c r="K93" s="536">
        <v>4.12</v>
      </c>
      <c r="L93" s="528"/>
      <c r="M93" s="526"/>
      <c r="N93" s="528"/>
      <c r="O93" s="526"/>
      <c r="P93" s="529">
        <v>1380.57</v>
      </c>
    </row>
    <row r="94" spans="1:16" x14ac:dyDescent="0.25">
      <c r="A94" s="530"/>
      <c r="B94" s="524" t="s">
        <v>2190</v>
      </c>
      <c r="C94" s="1247" t="s">
        <v>2191</v>
      </c>
      <c r="D94" s="1247"/>
      <c r="E94" s="1247"/>
      <c r="F94" s="1247"/>
      <c r="G94" s="1247"/>
      <c r="H94" s="525" t="s">
        <v>1148</v>
      </c>
      <c r="I94" s="536">
        <v>1.03</v>
      </c>
      <c r="J94" s="526"/>
      <c r="K94" s="536">
        <v>4.12</v>
      </c>
      <c r="L94" s="532"/>
      <c r="M94" s="533"/>
      <c r="N94" s="534">
        <v>335.09</v>
      </c>
      <c r="O94" s="526"/>
      <c r="P94" s="529">
        <v>1380.57</v>
      </c>
    </row>
    <row r="95" spans="1:16" x14ac:dyDescent="0.25">
      <c r="A95" s="523"/>
      <c r="B95" s="524" t="s">
        <v>36</v>
      </c>
      <c r="C95" s="1247" t="s">
        <v>134</v>
      </c>
      <c r="D95" s="1247"/>
      <c r="E95" s="1247"/>
      <c r="F95" s="1247"/>
      <c r="G95" s="1247"/>
      <c r="H95" s="525"/>
      <c r="I95" s="526"/>
      <c r="J95" s="526"/>
      <c r="K95" s="526"/>
      <c r="L95" s="528"/>
      <c r="M95" s="526"/>
      <c r="N95" s="528"/>
      <c r="O95" s="526"/>
      <c r="P95" s="573">
        <v>16.79</v>
      </c>
    </row>
    <row r="96" spans="1:16" x14ac:dyDescent="0.25">
      <c r="A96" s="530"/>
      <c r="B96" s="524" t="s">
        <v>1499</v>
      </c>
      <c r="C96" s="1247" t="s">
        <v>1500</v>
      </c>
      <c r="D96" s="1247"/>
      <c r="E96" s="1247"/>
      <c r="F96" s="1247"/>
      <c r="G96" s="1247"/>
      <c r="H96" s="525" t="s">
        <v>1244</v>
      </c>
      <c r="I96" s="536">
        <v>0.02</v>
      </c>
      <c r="J96" s="526"/>
      <c r="K96" s="536">
        <v>0.08</v>
      </c>
      <c r="L96" s="538">
        <v>174.93</v>
      </c>
      <c r="M96" s="575">
        <v>1.2</v>
      </c>
      <c r="N96" s="534">
        <v>209.92</v>
      </c>
      <c r="O96" s="526"/>
      <c r="P96" s="529">
        <v>16.79</v>
      </c>
    </row>
    <row r="97" spans="1:16" x14ac:dyDescent="0.25">
      <c r="A97" s="552"/>
      <c r="B97" s="553"/>
      <c r="C97" s="1248" t="s">
        <v>1154</v>
      </c>
      <c r="D97" s="1248"/>
      <c r="E97" s="1248"/>
      <c r="F97" s="1248"/>
      <c r="G97" s="1248"/>
      <c r="H97" s="516"/>
      <c r="I97" s="517"/>
      <c r="J97" s="517"/>
      <c r="K97" s="517"/>
      <c r="L97" s="520"/>
      <c r="M97" s="517"/>
      <c r="N97" s="554"/>
      <c r="O97" s="517"/>
      <c r="P97" s="555">
        <v>1397.36</v>
      </c>
    </row>
    <row r="98" spans="1:16" x14ac:dyDescent="0.25">
      <c r="A98" s="540" t="s">
        <v>1315</v>
      </c>
      <c r="B98" s="524" t="s">
        <v>2637</v>
      </c>
      <c r="C98" s="1247" t="s">
        <v>2638</v>
      </c>
      <c r="D98" s="1247"/>
      <c r="E98" s="1247"/>
      <c r="F98" s="1247"/>
      <c r="G98" s="1247"/>
      <c r="H98" s="525" t="s">
        <v>1158</v>
      </c>
      <c r="I98" s="543">
        <v>2</v>
      </c>
      <c r="J98" s="526"/>
      <c r="K98" s="543">
        <v>2</v>
      </c>
      <c r="L98" s="528"/>
      <c r="M98" s="526"/>
      <c r="N98" s="528"/>
      <c r="O98" s="526"/>
      <c r="P98" s="573">
        <v>27.61</v>
      </c>
    </row>
    <row r="99" spans="1:16" x14ac:dyDescent="0.25">
      <c r="A99" s="540"/>
      <c r="B99" s="524"/>
      <c r="C99" s="1247" t="s">
        <v>1155</v>
      </c>
      <c r="D99" s="1247"/>
      <c r="E99" s="1247"/>
      <c r="F99" s="1247"/>
      <c r="G99" s="1247"/>
      <c r="H99" s="525"/>
      <c r="I99" s="526"/>
      <c r="J99" s="526"/>
      <c r="K99" s="526"/>
      <c r="L99" s="528"/>
      <c r="M99" s="526"/>
      <c r="N99" s="528"/>
      <c r="O99" s="526"/>
      <c r="P99" s="529">
        <v>1380.57</v>
      </c>
    </row>
    <row r="100" spans="1:16" x14ac:dyDescent="0.25">
      <c r="A100" s="540"/>
      <c r="B100" s="524" t="s">
        <v>2639</v>
      </c>
      <c r="C100" s="1247" t="s">
        <v>2640</v>
      </c>
      <c r="D100" s="1247"/>
      <c r="E100" s="1247"/>
      <c r="F100" s="1247"/>
      <c r="G100" s="1247"/>
      <c r="H100" s="525" t="s">
        <v>1158</v>
      </c>
      <c r="I100" s="543">
        <v>97</v>
      </c>
      <c r="J100" s="526"/>
      <c r="K100" s="543">
        <v>97</v>
      </c>
      <c r="L100" s="528"/>
      <c r="M100" s="526"/>
      <c r="N100" s="528"/>
      <c r="O100" s="526"/>
      <c r="P100" s="529">
        <v>1339.15</v>
      </c>
    </row>
    <row r="101" spans="1:16" x14ac:dyDescent="0.25">
      <c r="A101" s="540"/>
      <c r="B101" s="524" t="s">
        <v>2641</v>
      </c>
      <c r="C101" s="1247" t="s">
        <v>2642</v>
      </c>
      <c r="D101" s="1247"/>
      <c r="E101" s="1247"/>
      <c r="F101" s="1247"/>
      <c r="G101" s="1247"/>
      <c r="H101" s="525" t="s">
        <v>1158</v>
      </c>
      <c r="I101" s="543">
        <v>51</v>
      </c>
      <c r="J101" s="526"/>
      <c r="K101" s="543">
        <v>51</v>
      </c>
      <c r="L101" s="528"/>
      <c r="M101" s="526"/>
      <c r="N101" s="528"/>
      <c r="O101" s="526"/>
      <c r="P101" s="573">
        <v>704.09</v>
      </c>
    </row>
    <row r="102" spans="1:16" x14ac:dyDescent="0.25">
      <c r="A102" s="556"/>
      <c r="B102" s="557"/>
      <c r="C102" s="1248" t="s">
        <v>1161</v>
      </c>
      <c r="D102" s="1248"/>
      <c r="E102" s="1248"/>
      <c r="F102" s="1248"/>
      <c r="G102" s="1248"/>
      <c r="H102" s="516"/>
      <c r="I102" s="517"/>
      <c r="J102" s="517"/>
      <c r="K102" s="517"/>
      <c r="L102" s="520"/>
      <c r="M102" s="517"/>
      <c r="N102" s="593">
        <v>867.05</v>
      </c>
      <c r="O102" s="517"/>
      <c r="P102" s="555">
        <v>3468.21</v>
      </c>
    </row>
    <row r="103" spans="1:16" x14ac:dyDescent="0.25">
      <c r="A103" s="558"/>
      <c r="B103" s="559"/>
      <c r="C103" s="559"/>
      <c r="D103" s="559"/>
      <c r="E103" s="559"/>
      <c r="F103" s="559"/>
      <c r="G103" s="559"/>
      <c r="H103" s="560"/>
      <c r="I103" s="561"/>
      <c r="J103" s="561"/>
      <c r="K103" s="561"/>
      <c r="L103" s="562"/>
      <c r="M103" s="561"/>
      <c r="N103" s="562"/>
      <c r="O103" s="561"/>
      <c r="P103" s="563"/>
    </row>
    <row r="104" spans="1:16" ht="22.5" x14ac:dyDescent="0.25">
      <c r="A104" s="514" t="s">
        <v>2659</v>
      </c>
      <c r="B104" s="515" t="s">
        <v>2660</v>
      </c>
      <c r="C104" s="1249" t="s">
        <v>2661</v>
      </c>
      <c r="D104" s="1249"/>
      <c r="E104" s="1249"/>
      <c r="F104" s="1249"/>
      <c r="G104" s="1249"/>
      <c r="H104" s="516" t="s">
        <v>1575</v>
      </c>
      <c r="I104" s="517">
        <v>4</v>
      </c>
      <c r="J104" s="518">
        <v>1</v>
      </c>
      <c r="K104" s="518">
        <v>4</v>
      </c>
      <c r="L104" s="520"/>
      <c r="M104" s="517"/>
      <c r="N104" s="564">
        <v>1657.43</v>
      </c>
      <c r="O104" s="517"/>
      <c r="P104" s="555">
        <v>6629.72</v>
      </c>
    </row>
    <row r="105" spans="1:16" x14ac:dyDescent="0.25">
      <c r="A105" s="556"/>
      <c r="B105" s="557"/>
      <c r="C105" s="1248" t="s">
        <v>1161</v>
      </c>
      <c r="D105" s="1248"/>
      <c r="E105" s="1248"/>
      <c r="F105" s="1248"/>
      <c r="G105" s="1248"/>
      <c r="H105" s="516"/>
      <c r="I105" s="517"/>
      <c r="J105" s="517"/>
      <c r="K105" s="517"/>
      <c r="L105" s="520"/>
      <c r="M105" s="517"/>
      <c r="N105" s="520"/>
      <c r="O105" s="517"/>
      <c r="P105" s="555">
        <v>6629.72</v>
      </c>
    </row>
    <row r="106" spans="1:16" x14ac:dyDescent="0.25">
      <c r="A106" s="558"/>
      <c r="B106" s="559"/>
      <c r="C106" s="559"/>
      <c r="D106" s="559"/>
      <c r="E106" s="559"/>
      <c r="F106" s="559"/>
      <c r="G106" s="559"/>
      <c r="H106" s="560"/>
      <c r="I106" s="561"/>
      <c r="J106" s="561"/>
      <c r="K106" s="561"/>
      <c r="L106" s="562"/>
      <c r="M106" s="561"/>
      <c r="N106" s="562"/>
      <c r="O106" s="561"/>
      <c r="P106" s="563"/>
    </row>
    <row r="107" spans="1:16" x14ac:dyDescent="0.25">
      <c r="A107" s="514" t="s">
        <v>67</v>
      </c>
      <c r="B107" s="515" t="s">
        <v>2662</v>
      </c>
      <c r="C107" s="1249" t="s">
        <v>2663</v>
      </c>
      <c r="D107" s="1249"/>
      <c r="E107" s="1249"/>
      <c r="F107" s="1249"/>
      <c r="G107" s="1249"/>
      <c r="H107" s="516" t="s">
        <v>1575</v>
      </c>
      <c r="I107" s="517">
        <v>1</v>
      </c>
      <c r="J107" s="518">
        <v>1</v>
      </c>
      <c r="K107" s="518">
        <v>1</v>
      </c>
      <c r="L107" s="520"/>
      <c r="M107" s="517"/>
      <c r="N107" s="521"/>
      <c r="O107" s="517"/>
      <c r="P107" s="522"/>
    </row>
    <row r="108" spans="1:16" x14ac:dyDescent="0.25">
      <c r="A108" s="523"/>
      <c r="B108" s="524" t="s">
        <v>23</v>
      </c>
      <c r="C108" s="1247" t="s">
        <v>1203</v>
      </c>
      <c r="D108" s="1247"/>
      <c r="E108" s="1247"/>
      <c r="F108" s="1247"/>
      <c r="G108" s="1247"/>
      <c r="H108" s="525" t="s">
        <v>1148</v>
      </c>
      <c r="I108" s="526"/>
      <c r="J108" s="526"/>
      <c r="K108" s="536">
        <v>2.06</v>
      </c>
      <c r="L108" s="528"/>
      <c r="M108" s="526"/>
      <c r="N108" s="528"/>
      <c r="O108" s="526"/>
      <c r="P108" s="573">
        <v>690.29</v>
      </c>
    </row>
    <row r="109" spans="1:16" x14ac:dyDescent="0.25">
      <c r="A109" s="530"/>
      <c r="B109" s="524" t="s">
        <v>2190</v>
      </c>
      <c r="C109" s="1247" t="s">
        <v>2191</v>
      </c>
      <c r="D109" s="1247"/>
      <c r="E109" s="1247"/>
      <c r="F109" s="1247"/>
      <c r="G109" s="1247"/>
      <c r="H109" s="525" t="s">
        <v>1148</v>
      </c>
      <c r="I109" s="536">
        <v>2.06</v>
      </c>
      <c r="J109" s="526"/>
      <c r="K109" s="536">
        <v>2.06</v>
      </c>
      <c r="L109" s="532"/>
      <c r="M109" s="533"/>
      <c r="N109" s="534">
        <v>335.09</v>
      </c>
      <c r="O109" s="526"/>
      <c r="P109" s="529">
        <v>690.29</v>
      </c>
    </row>
    <row r="110" spans="1:16" x14ac:dyDescent="0.25">
      <c r="A110" s="523"/>
      <c r="B110" s="524" t="s">
        <v>28</v>
      </c>
      <c r="C110" s="1247" t="s">
        <v>132</v>
      </c>
      <c r="D110" s="1247"/>
      <c r="E110" s="1247"/>
      <c r="F110" s="1247"/>
      <c r="G110" s="1247"/>
      <c r="H110" s="525"/>
      <c r="I110" s="526"/>
      <c r="J110" s="526"/>
      <c r="K110" s="526"/>
      <c r="L110" s="528"/>
      <c r="M110" s="526"/>
      <c r="N110" s="528"/>
      <c r="O110" s="526"/>
      <c r="P110" s="573">
        <v>211.75</v>
      </c>
    </row>
    <row r="111" spans="1:16" x14ac:dyDescent="0.25">
      <c r="A111" s="523"/>
      <c r="B111" s="524"/>
      <c r="C111" s="1247" t="s">
        <v>1147</v>
      </c>
      <c r="D111" s="1247"/>
      <c r="E111" s="1247"/>
      <c r="F111" s="1247"/>
      <c r="G111" s="1247"/>
      <c r="H111" s="525" t="s">
        <v>1148</v>
      </c>
      <c r="I111" s="526"/>
      <c r="J111" s="526"/>
      <c r="K111" s="536">
        <v>0.18</v>
      </c>
      <c r="L111" s="528"/>
      <c r="M111" s="526"/>
      <c r="N111" s="528"/>
      <c r="O111" s="526"/>
      <c r="P111" s="573">
        <v>68.62</v>
      </c>
    </row>
    <row r="112" spans="1:16" x14ac:dyDescent="0.25">
      <c r="A112" s="530"/>
      <c r="B112" s="524" t="s">
        <v>1443</v>
      </c>
      <c r="C112" s="1247" t="s">
        <v>1444</v>
      </c>
      <c r="D112" s="1247"/>
      <c r="E112" s="1247"/>
      <c r="F112" s="1247"/>
      <c r="G112" s="1247"/>
      <c r="H112" s="525" t="s">
        <v>1151</v>
      </c>
      <c r="I112" s="536">
        <v>0.09</v>
      </c>
      <c r="J112" s="526"/>
      <c r="K112" s="536">
        <v>0.09</v>
      </c>
      <c r="L112" s="532"/>
      <c r="M112" s="533"/>
      <c r="N112" s="534">
        <v>1550.39</v>
      </c>
      <c r="O112" s="526"/>
      <c r="P112" s="529">
        <v>139.54</v>
      </c>
    </row>
    <row r="113" spans="1:16" x14ac:dyDescent="0.25">
      <c r="A113" s="540"/>
      <c r="B113" s="524" t="s">
        <v>1152</v>
      </c>
      <c r="C113" s="1247" t="s">
        <v>1153</v>
      </c>
      <c r="D113" s="1247"/>
      <c r="E113" s="1247"/>
      <c r="F113" s="1247"/>
      <c r="G113" s="1247"/>
      <c r="H113" s="525" t="s">
        <v>1148</v>
      </c>
      <c r="I113" s="536">
        <v>0.09</v>
      </c>
      <c r="J113" s="526"/>
      <c r="K113" s="536">
        <v>0.09</v>
      </c>
      <c r="L113" s="528"/>
      <c r="M113" s="526"/>
      <c r="N113" s="541">
        <v>437.08</v>
      </c>
      <c r="O113" s="526"/>
      <c r="P113" s="573">
        <v>39.340000000000003</v>
      </c>
    </row>
    <row r="114" spans="1:16" x14ac:dyDescent="0.25">
      <c r="A114" s="530"/>
      <c r="B114" s="524" t="s">
        <v>1445</v>
      </c>
      <c r="C114" s="1247" t="s">
        <v>1446</v>
      </c>
      <c r="D114" s="1247"/>
      <c r="E114" s="1247"/>
      <c r="F114" s="1247"/>
      <c r="G114" s="1247"/>
      <c r="H114" s="525" t="s">
        <v>1151</v>
      </c>
      <c r="I114" s="536">
        <v>0.09</v>
      </c>
      <c r="J114" s="526"/>
      <c r="K114" s="536">
        <v>0.09</v>
      </c>
      <c r="L114" s="538">
        <v>477.92</v>
      </c>
      <c r="M114" s="539">
        <v>1.24</v>
      </c>
      <c r="N114" s="534">
        <v>592.62</v>
      </c>
      <c r="O114" s="526"/>
      <c r="P114" s="529">
        <v>53.34</v>
      </c>
    </row>
    <row r="115" spans="1:16" x14ac:dyDescent="0.25">
      <c r="A115" s="540"/>
      <c r="B115" s="524" t="s">
        <v>1208</v>
      </c>
      <c r="C115" s="1247" t="s">
        <v>1209</v>
      </c>
      <c r="D115" s="1247"/>
      <c r="E115" s="1247"/>
      <c r="F115" s="1247"/>
      <c r="G115" s="1247"/>
      <c r="H115" s="525" t="s">
        <v>1148</v>
      </c>
      <c r="I115" s="536">
        <v>0.09</v>
      </c>
      <c r="J115" s="526"/>
      <c r="K115" s="536">
        <v>0.09</v>
      </c>
      <c r="L115" s="528"/>
      <c r="M115" s="526"/>
      <c r="N115" s="541">
        <v>325.38</v>
      </c>
      <c r="O115" s="526"/>
      <c r="P115" s="573">
        <v>29.28</v>
      </c>
    </row>
    <row r="116" spans="1:16" x14ac:dyDescent="0.25">
      <c r="A116" s="530"/>
      <c r="B116" s="524" t="s">
        <v>2037</v>
      </c>
      <c r="C116" s="1247" t="s">
        <v>2038</v>
      </c>
      <c r="D116" s="1247"/>
      <c r="E116" s="1247"/>
      <c r="F116" s="1247"/>
      <c r="G116" s="1247"/>
      <c r="H116" s="525" t="s">
        <v>1151</v>
      </c>
      <c r="I116" s="536">
        <v>0.66</v>
      </c>
      <c r="J116" s="526"/>
      <c r="K116" s="536">
        <v>0.66</v>
      </c>
      <c r="L116" s="532"/>
      <c r="M116" s="533"/>
      <c r="N116" s="534">
        <v>28.59</v>
      </c>
      <c r="O116" s="526"/>
      <c r="P116" s="529">
        <v>18.87</v>
      </c>
    </row>
    <row r="117" spans="1:16" x14ac:dyDescent="0.25">
      <c r="A117" s="523"/>
      <c r="B117" s="524" t="s">
        <v>36</v>
      </c>
      <c r="C117" s="1247" t="s">
        <v>134</v>
      </c>
      <c r="D117" s="1247"/>
      <c r="E117" s="1247"/>
      <c r="F117" s="1247"/>
      <c r="G117" s="1247"/>
      <c r="H117" s="525"/>
      <c r="I117" s="526"/>
      <c r="J117" s="526"/>
      <c r="K117" s="526"/>
      <c r="L117" s="528"/>
      <c r="M117" s="526"/>
      <c r="N117" s="528"/>
      <c r="O117" s="526"/>
      <c r="P117" s="529">
        <v>2116.81</v>
      </c>
    </row>
    <row r="118" spans="1:16" x14ac:dyDescent="0.25">
      <c r="A118" s="530"/>
      <c r="B118" s="524" t="s">
        <v>2039</v>
      </c>
      <c r="C118" s="1247" t="s">
        <v>2040</v>
      </c>
      <c r="D118" s="1247"/>
      <c r="E118" s="1247"/>
      <c r="F118" s="1247"/>
      <c r="G118" s="1247"/>
      <c r="H118" s="525" t="s">
        <v>1244</v>
      </c>
      <c r="I118" s="536">
        <v>0.15</v>
      </c>
      <c r="J118" s="526"/>
      <c r="K118" s="536">
        <v>0.15</v>
      </c>
      <c r="L118" s="538">
        <v>155.63</v>
      </c>
      <c r="M118" s="539">
        <v>1.05</v>
      </c>
      <c r="N118" s="534">
        <v>163.41</v>
      </c>
      <c r="O118" s="526"/>
      <c r="P118" s="529">
        <v>24.51</v>
      </c>
    </row>
    <row r="119" spans="1:16" x14ac:dyDescent="0.25">
      <c r="A119" s="530"/>
      <c r="B119" s="524" t="s">
        <v>1499</v>
      </c>
      <c r="C119" s="1247" t="s">
        <v>1500</v>
      </c>
      <c r="D119" s="1247"/>
      <c r="E119" s="1247"/>
      <c r="F119" s="1247"/>
      <c r="G119" s="1247"/>
      <c r="H119" s="525" t="s">
        <v>1244</v>
      </c>
      <c r="I119" s="536">
        <v>0.17</v>
      </c>
      <c r="J119" s="526"/>
      <c r="K119" s="536">
        <v>0.17</v>
      </c>
      <c r="L119" s="538">
        <v>174.93</v>
      </c>
      <c r="M119" s="575">
        <v>1.2</v>
      </c>
      <c r="N119" s="534">
        <v>209.92</v>
      </c>
      <c r="O119" s="526"/>
      <c r="P119" s="529">
        <v>35.69</v>
      </c>
    </row>
    <row r="120" spans="1:16" x14ac:dyDescent="0.25">
      <c r="A120" s="530"/>
      <c r="B120" s="524" t="s">
        <v>2664</v>
      </c>
      <c r="C120" s="1247" t="s">
        <v>2203</v>
      </c>
      <c r="D120" s="1247"/>
      <c r="E120" s="1247"/>
      <c r="F120" s="1247"/>
      <c r="G120" s="1247"/>
      <c r="H120" s="525" t="s">
        <v>1164</v>
      </c>
      <c r="I120" s="527">
        <v>1.4999999999999999E-2</v>
      </c>
      <c r="J120" s="526"/>
      <c r="K120" s="527">
        <v>1.4999999999999999E-2</v>
      </c>
      <c r="L120" s="542">
        <v>105278.81</v>
      </c>
      <c r="M120" s="575">
        <v>1.3</v>
      </c>
      <c r="N120" s="534">
        <v>136862.45000000001</v>
      </c>
      <c r="O120" s="526"/>
      <c r="P120" s="529">
        <v>2052.94</v>
      </c>
    </row>
    <row r="121" spans="1:16" x14ac:dyDescent="0.25">
      <c r="A121" s="530"/>
      <c r="B121" s="524" t="s">
        <v>2627</v>
      </c>
      <c r="C121" s="1247" t="s">
        <v>2628</v>
      </c>
      <c r="D121" s="1247"/>
      <c r="E121" s="1247"/>
      <c r="F121" s="1247"/>
      <c r="G121" s="1247"/>
      <c r="H121" s="525" t="s">
        <v>1244</v>
      </c>
      <c r="I121" s="536">
        <v>0.03</v>
      </c>
      <c r="J121" s="526"/>
      <c r="K121" s="536">
        <v>0.03</v>
      </c>
      <c r="L121" s="538">
        <v>79.88</v>
      </c>
      <c r="M121" s="539">
        <v>1.53</v>
      </c>
      <c r="N121" s="534">
        <v>122.22</v>
      </c>
      <c r="O121" s="526"/>
      <c r="P121" s="529">
        <v>3.67</v>
      </c>
    </row>
    <row r="122" spans="1:16" x14ac:dyDescent="0.25">
      <c r="A122" s="552"/>
      <c r="B122" s="553"/>
      <c r="C122" s="1248" t="s">
        <v>1154</v>
      </c>
      <c r="D122" s="1248"/>
      <c r="E122" s="1248"/>
      <c r="F122" s="1248"/>
      <c r="G122" s="1248"/>
      <c r="H122" s="516"/>
      <c r="I122" s="517"/>
      <c r="J122" s="517"/>
      <c r="K122" s="517"/>
      <c r="L122" s="520"/>
      <c r="M122" s="517"/>
      <c r="N122" s="554"/>
      <c r="O122" s="517"/>
      <c r="P122" s="555">
        <v>3087.47</v>
      </c>
    </row>
    <row r="123" spans="1:16" x14ac:dyDescent="0.25">
      <c r="A123" s="540" t="s">
        <v>1318</v>
      </c>
      <c r="B123" s="524" t="s">
        <v>2637</v>
      </c>
      <c r="C123" s="1247" t="s">
        <v>2638</v>
      </c>
      <c r="D123" s="1247"/>
      <c r="E123" s="1247"/>
      <c r="F123" s="1247"/>
      <c r="G123" s="1247"/>
      <c r="H123" s="525" t="s">
        <v>1158</v>
      </c>
      <c r="I123" s="543">
        <v>2</v>
      </c>
      <c r="J123" s="526"/>
      <c r="K123" s="543">
        <v>2</v>
      </c>
      <c r="L123" s="528"/>
      <c r="M123" s="526"/>
      <c r="N123" s="528"/>
      <c r="O123" s="526"/>
      <c r="P123" s="573">
        <v>13.81</v>
      </c>
    </row>
    <row r="124" spans="1:16" x14ac:dyDescent="0.25">
      <c r="A124" s="540"/>
      <c r="B124" s="524"/>
      <c r="C124" s="1247" t="s">
        <v>1155</v>
      </c>
      <c r="D124" s="1247"/>
      <c r="E124" s="1247"/>
      <c r="F124" s="1247"/>
      <c r="G124" s="1247"/>
      <c r="H124" s="525"/>
      <c r="I124" s="526"/>
      <c r="J124" s="526"/>
      <c r="K124" s="526"/>
      <c r="L124" s="528"/>
      <c r="M124" s="526"/>
      <c r="N124" s="528"/>
      <c r="O124" s="526"/>
      <c r="P124" s="573">
        <v>758.91</v>
      </c>
    </row>
    <row r="125" spans="1:16" x14ac:dyDescent="0.25">
      <c r="A125" s="540"/>
      <c r="B125" s="524" t="s">
        <v>2639</v>
      </c>
      <c r="C125" s="1247" t="s">
        <v>2640</v>
      </c>
      <c r="D125" s="1247"/>
      <c r="E125" s="1247"/>
      <c r="F125" s="1247"/>
      <c r="G125" s="1247"/>
      <c r="H125" s="525" t="s">
        <v>1158</v>
      </c>
      <c r="I125" s="543">
        <v>97</v>
      </c>
      <c r="J125" s="526"/>
      <c r="K125" s="543">
        <v>97</v>
      </c>
      <c r="L125" s="528"/>
      <c r="M125" s="526"/>
      <c r="N125" s="528"/>
      <c r="O125" s="526"/>
      <c r="P125" s="573">
        <v>736.14</v>
      </c>
    </row>
    <row r="126" spans="1:16" x14ac:dyDescent="0.25">
      <c r="A126" s="540"/>
      <c r="B126" s="524" t="s">
        <v>2641</v>
      </c>
      <c r="C126" s="1247" t="s">
        <v>2642</v>
      </c>
      <c r="D126" s="1247"/>
      <c r="E126" s="1247"/>
      <c r="F126" s="1247"/>
      <c r="G126" s="1247"/>
      <c r="H126" s="525" t="s">
        <v>1158</v>
      </c>
      <c r="I126" s="543">
        <v>51</v>
      </c>
      <c r="J126" s="526"/>
      <c r="K126" s="543">
        <v>51</v>
      </c>
      <c r="L126" s="528"/>
      <c r="M126" s="526"/>
      <c r="N126" s="528"/>
      <c r="O126" s="526"/>
      <c r="P126" s="573">
        <v>387.04</v>
      </c>
    </row>
    <row r="127" spans="1:16" x14ac:dyDescent="0.25">
      <c r="A127" s="556"/>
      <c r="B127" s="557"/>
      <c r="C127" s="1248" t="s">
        <v>1161</v>
      </c>
      <c r="D127" s="1248"/>
      <c r="E127" s="1248"/>
      <c r="F127" s="1248"/>
      <c r="G127" s="1248"/>
      <c r="H127" s="516"/>
      <c r="I127" s="517"/>
      <c r="J127" s="517"/>
      <c r="K127" s="517"/>
      <c r="L127" s="520"/>
      <c r="M127" s="517"/>
      <c r="N127" s="554">
        <v>4224.46</v>
      </c>
      <c r="O127" s="517"/>
      <c r="P127" s="555">
        <v>4224.46</v>
      </c>
    </row>
    <row r="128" spans="1:16" x14ac:dyDescent="0.25">
      <c r="A128" s="558"/>
      <c r="B128" s="559"/>
      <c r="C128" s="559"/>
      <c r="D128" s="559"/>
      <c r="E128" s="559"/>
      <c r="F128" s="559"/>
      <c r="G128" s="559"/>
      <c r="H128" s="560"/>
      <c r="I128" s="561"/>
      <c r="J128" s="561"/>
      <c r="K128" s="561"/>
      <c r="L128" s="562"/>
      <c r="M128" s="561"/>
      <c r="N128" s="562"/>
      <c r="O128" s="561"/>
      <c r="P128" s="563"/>
    </row>
    <row r="129" spans="1:16" ht="22.5" x14ac:dyDescent="0.25">
      <c r="A129" s="514" t="s">
        <v>69</v>
      </c>
      <c r="B129" s="515" t="s">
        <v>2665</v>
      </c>
      <c r="C129" s="1249" t="s">
        <v>2666</v>
      </c>
      <c r="D129" s="1249"/>
      <c r="E129" s="1249"/>
      <c r="F129" s="1249"/>
      <c r="G129" s="1249"/>
      <c r="H129" s="516" t="s">
        <v>2667</v>
      </c>
      <c r="I129" s="517">
        <v>1</v>
      </c>
      <c r="J129" s="518">
        <v>1</v>
      </c>
      <c r="K129" s="518">
        <v>1</v>
      </c>
      <c r="L129" s="520"/>
      <c r="M129" s="517"/>
      <c r="N129" s="564">
        <v>21323.24</v>
      </c>
      <c r="O129" s="517"/>
      <c r="P129" s="555">
        <v>21323.24</v>
      </c>
    </row>
    <row r="130" spans="1:16" x14ac:dyDescent="0.25">
      <c r="A130" s="556"/>
      <c r="B130" s="557"/>
      <c r="C130" s="1248" t="s">
        <v>1161</v>
      </c>
      <c r="D130" s="1248"/>
      <c r="E130" s="1248"/>
      <c r="F130" s="1248"/>
      <c r="G130" s="1248"/>
      <c r="H130" s="516"/>
      <c r="I130" s="517"/>
      <c r="J130" s="517"/>
      <c r="K130" s="517"/>
      <c r="L130" s="520"/>
      <c r="M130" s="517"/>
      <c r="N130" s="520"/>
      <c r="O130" s="517"/>
      <c r="P130" s="555">
        <v>21323.24</v>
      </c>
    </row>
    <row r="131" spans="1:16" x14ac:dyDescent="0.25">
      <c r="A131" s="558"/>
      <c r="B131" s="559"/>
      <c r="C131" s="559"/>
      <c r="D131" s="559"/>
      <c r="E131" s="559"/>
      <c r="F131" s="559"/>
      <c r="G131" s="559"/>
      <c r="H131" s="560"/>
      <c r="I131" s="561"/>
      <c r="J131" s="561"/>
      <c r="K131" s="561"/>
      <c r="L131" s="562"/>
      <c r="M131" s="561"/>
      <c r="N131" s="562"/>
      <c r="O131" s="561"/>
      <c r="P131" s="563"/>
    </row>
    <row r="132" spans="1:16" x14ac:dyDescent="0.25">
      <c r="A132" s="514" t="s">
        <v>72</v>
      </c>
      <c r="B132" s="515" t="s">
        <v>2662</v>
      </c>
      <c r="C132" s="1249" t="s">
        <v>2663</v>
      </c>
      <c r="D132" s="1249"/>
      <c r="E132" s="1249"/>
      <c r="F132" s="1249"/>
      <c r="G132" s="1249"/>
      <c r="H132" s="516" t="s">
        <v>1575</v>
      </c>
      <c r="I132" s="517">
        <v>1</v>
      </c>
      <c r="J132" s="518">
        <v>1</v>
      </c>
      <c r="K132" s="518">
        <v>1</v>
      </c>
      <c r="L132" s="520"/>
      <c r="M132" s="517"/>
      <c r="N132" s="521"/>
      <c r="O132" s="517"/>
      <c r="P132" s="522"/>
    </row>
    <row r="133" spans="1:16" x14ac:dyDescent="0.25">
      <c r="A133" s="523"/>
      <c r="B133" s="524" t="s">
        <v>23</v>
      </c>
      <c r="C133" s="1247" t="s">
        <v>1203</v>
      </c>
      <c r="D133" s="1247"/>
      <c r="E133" s="1247"/>
      <c r="F133" s="1247"/>
      <c r="G133" s="1247"/>
      <c r="H133" s="525" t="s">
        <v>1148</v>
      </c>
      <c r="I133" s="526"/>
      <c r="J133" s="526"/>
      <c r="K133" s="536">
        <v>2.06</v>
      </c>
      <c r="L133" s="528"/>
      <c r="M133" s="526"/>
      <c r="N133" s="528"/>
      <c r="O133" s="526"/>
      <c r="P133" s="573">
        <v>690.29</v>
      </c>
    </row>
    <row r="134" spans="1:16" x14ac:dyDescent="0.25">
      <c r="A134" s="530"/>
      <c r="B134" s="524" t="s">
        <v>2190</v>
      </c>
      <c r="C134" s="1247" t="s">
        <v>2191</v>
      </c>
      <c r="D134" s="1247"/>
      <c r="E134" s="1247"/>
      <c r="F134" s="1247"/>
      <c r="G134" s="1247"/>
      <c r="H134" s="525" t="s">
        <v>1148</v>
      </c>
      <c r="I134" s="536">
        <v>2.06</v>
      </c>
      <c r="J134" s="526"/>
      <c r="K134" s="536">
        <v>2.06</v>
      </c>
      <c r="L134" s="532"/>
      <c r="M134" s="533"/>
      <c r="N134" s="534">
        <v>335.09</v>
      </c>
      <c r="O134" s="526"/>
      <c r="P134" s="529">
        <v>690.29</v>
      </c>
    </row>
    <row r="135" spans="1:16" x14ac:dyDescent="0.25">
      <c r="A135" s="523"/>
      <c r="B135" s="524" t="s">
        <v>28</v>
      </c>
      <c r="C135" s="1247" t="s">
        <v>132</v>
      </c>
      <c r="D135" s="1247"/>
      <c r="E135" s="1247"/>
      <c r="F135" s="1247"/>
      <c r="G135" s="1247"/>
      <c r="H135" s="525"/>
      <c r="I135" s="526"/>
      <c r="J135" s="526"/>
      <c r="K135" s="526"/>
      <c r="L135" s="528"/>
      <c r="M135" s="526"/>
      <c r="N135" s="528"/>
      <c r="O135" s="526"/>
      <c r="P135" s="573">
        <v>211.75</v>
      </c>
    </row>
    <row r="136" spans="1:16" x14ac:dyDescent="0.25">
      <c r="A136" s="523"/>
      <c r="B136" s="524"/>
      <c r="C136" s="1247" t="s">
        <v>1147</v>
      </c>
      <c r="D136" s="1247"/>
      <c r="E136" s="1247"/>
      <c r="F136" s="1247"/>
      <c r="G136" s="1247"/>
      <c r="H136" s="525" t="s">
        <v>1148</v>
      </c>
      <c r="I136" s="526"/>
      <c r="J136" s="526"/>
      <c r="K136" s="536">
        <v>0.18</v>
      </c>
      <c r="L136" s="528"/>
      <c r="M136" s="526"/>
      <c r="N136" s="528"/>
      <c r="O136" s="526"/>
      <c r="P136" s="573">
        <v>68.62</v>
      </c>
    </row>
    <row r="137" spans="1:16" x14ac:dyDescent="0.25">
      <c r="A137" s="530"/>
      <c r="B137" s="524" t="s">
        <v>1443</v>
      </c>
      <c r="C137" s="1247" t="s">
        <v>1444</v>
      </c>
      <c r="D137" s="1247"/>
      <c r="E137" s="1247"/>
      <c r="F137" s="1247"/>
      <c r="G137" s="1247"/>
      <c r="H137" s="525" t="s">
        <v>1151</v>
      </c>
      <c r="I137" s="536">
        <v>0.09</v>
      </c>
      <c r="J137" s="526"/>
      <c r="K137" s="536">
        <v>0.09</v>
      </c>
      <c r="L137" s="532"/>
      <c r="M137" s="533"/>
      <c r="N137" s="534">
        <v>1550.39</v>
      </c>
      <c r="O137" s="526"/>
      <c r="P137" s="529">
        <v>139.54</v>
      </c>
    </row>
    <row r="138" spans="1:16" x14ac:dyDescent="0.25">
      <c r="A138" s="540"/>
      <c r="B138" s="524" t="s">
        <v>1152</v>
      </c>
      <c r="C138" s="1247" t="s">
        <v>1153</v>
      </c>
      <c r="D138" s="1247"/>
      <c r="E138" s="1247"/>
      <c r="F138" s="1247"/>
      <c r="G138" s="1247"/>
      <c r="H138" s="525" t="s">
        <v>1148</v>
      </c>
      <c r="I138" s="536">
        <v>0.09</v>
      </c>
      <c r="J138" s="526"/>
      <c r="K138" s="536">
        <v>0.09</v>
      </c>
      <c r="L138" s="528"/>
      <c r="M138" s="526"/>
      <c r="N138" s="541">
        <v>437.08</v>
      </c>
      <c r="O138" s="526"/>
      <c r="P138" s="573">
        <v>39.340000000000003</v>
      </c>
    </row>
    <row r="139" spans="1:16" x14ac:dyDescent="0.25">
      <c r="A139" s="530"/>
      <c r="B139" s="524" t="s">
        <v>1445</v>
      </c>
      <c r="C139" s="1247" t="s">
        <v>1446</v>
      </c>
      <c r="D139" s="1247"/>
      <c r="E139" s="1247"/>
      <c r="F139" s="1247"/>
      <c r="G139" s="1247"/>
      <c r="H139" s="525" t="s">
        <v>1151</v>
      </c>
      <c r="I139" s="536">
        <v>0.09</v>
      </c>
      <c r="J139" s="526"/>
      <c r="K139" s="536">
        <v>0.09</v>
      </c>
      <c r="L139" s="538">
        <v>477.92</v>
      </c>
      <c r="M139" s="539">
        <v>1.24</v>
      </c>
      <c r="N139" s="534">
        <v>592.62</v>
      </c>
      <c r="O139" s="526"/>
      <c r="P139" s="529">
        <v>53.34</v>
      </c>
    </row>
    <row r="140" spans="1:16" x14ac:dyDescent="0.25">
      <c r="A140" s="540"/>
      <c r="B140" s="524" t="s">
        <v>1208</v>
      </c>
      <c r="C140" s="1247" t="s">
        <v>1209</v>
      </c>
      <c r="D140" s="1247"/>
      <c r="E140" s="1247"/>
      <c r="F140" s="1247"/>
      <c r="G140" s="1247"/>
      <c r="H140" s="525" t="s">
        <v>1148</v>
      </c>
      <c r="I140" s="536">
        <v>0.09</v>
      </c>
      <c r="J140" s="526"/>
      <c r="K140" s="536">
        <v>0.09</v>
      </c>
      <c r="L140" s="528"/>
      <c r="M140" s="526"/>
      <c r="N140" s="541">
        <v>325.38</v>
      </c>
      <c r="O140" s="526"/>
      <c r="P140" s="573">
        <v>29.28</v>
      </c>
    </row>
    <row r="141" spans="1:16" x14ac:dyDescent="0.25">
      <c r="A141" s="530"/>
      <c r="B141" s="524" t="s">
        <v>2037</v>
      </c>
      <c r="C141" s="1247" t="s">
        <v>2038</v>
      </c>
      <c r="D141" s="1247"/>
      <c r="E141" s="1247"/>
      <c r="F141" s="1247"/>
      <c r="G141" s="1247"/>
      <c r="H141" s="525" t="s">
        <v>1151</v>
      </c>
      <c r="I141" s="536">
        <v>0.66</v>
      </c>
      <c r="J141" s="526"/>
      <c r="K141" s="536">
        <v>0.66</v>
      </c>
      <c r="L141" s="532"/>
      <c r="M141" s="533"/>
      <c r="N141" s="534">
        <v>28.59</v>
      </c>
      <c r="O141" s="526"/>
      <c r="P141" s="529">
        <v>18.87</v>
      </c>
    </row>
    <row r="142" spans="1:16" x14ac:dyDescent="0.25">
      <c r="A142" s="523"/>
      <c r="B142" s="524" t="s">
        <v>36</v>
      </c>
      <c r="C142" s="1247" t="s">
        <v>134</v>
      </c>
      <c r="D142" s="1247"/>
      <c r="E142" s="1247"/>
      <c r="F142" s="1247"/>
      <c r="G142" s="1247"/>
      <c r="H142" s="525"/>
      <c r="I142" s="526"/>
      <c r="J142" s="526"/>
      <c r="K142" s="526"/>
      <c r="L142" s="528"/>
      <c r="M142" s="526"/>
      <c r="N142" s="528"/>
      <c r="O142" s="526"/>
      <c r="P142" s="529">
        <v>2116.81</v>
      </c>
    </row>
    <row r="143" spans="1:16" x14ac:dyDescent="0.25">
      <c r="A143" s="530"/>
      <c r="B143" s="524" t="s">
        <v>2039</v>
      </c>
      <c r="C143" s="1247" t="s">
        <v>2040</v>
      </c>
      <c r="D143" s="1247"/>
      <c r="E143" s="1247"/>
      <c r="F143" s="1247"/>
      <c r="G143" s="1247"/>
      <c r="H143" s="525" t="s">
        <v>1244</v>
      </c>
      <c r="I143" s="536">
        <v>0.15</v>
      </c>
      <c r="J143" s="526"/>
      <c r="K143" s="536">
        <v>0.15</v>
      </c>
      <c r="L143" s="538">
        <v>155.63</v>
      </c>
      <c r="M143" s="539">
        <v>1.05</v>
      </c>
      <c r="N143" s="534">
        <v>163.41</v>
      </c>
      <c r="O143" s="526"/>
      <c r="P143" s="529">
        <v>24.51</v>
      </c>
    </row>
    <row r="144" spans="1:16" x14ac:dyDescent="0.25">
      <c r="A144" s="530"/>
      <c r="B144" s="524" t="s">
        <v>1499</v>
      </c>
      <c r="C144" s="1247" t="s">
        <v>1500</v>
      </c>
      <c r="D144" s="1247"/>
      <c r="E144" s="1247"/>
      <c r="F144" s="1247"/>
      <c r="G144" s="1247"/>
      <c r="H144" s="525" t="s">
        <v>1244</v>
      </c>
      <c r="I144" s="536">
        <v>0.17</v>
      </c>
      <c r="J144" s="526"/>
      <c r="K144" s="536">
        <v>0.17</v>
      </c>
      <c r="L144" s="538">
        <v>174.93</v>
      </c>
      <c r="M144" s="575">
        <v>1.2</v>
      </c>
      <c r="N144" s="534">
        <v>209.92</v>
      </c>
      <c r="O144" s="526"/>
      <c r="P144" s="529">
        <v>35.69</v>
      </c>
    </row>
    <row r="145" spans="1:16" x14ac:dyDescent="0.25">
      <c r="A145" s="530"/>
      <c r="B145" s="524" t="s">
        <v>2664</v>
      </c>
      <c r="C145" s="1247" t="s">
        <v>2203</v>
      </c>
      <c r="D145" s="1247"/>
      <c r="E145" s="1247"/>
      <c r="F145" s="1247"/>
      <c r="G145" s="1247"/>
      <c r="H145" s="525" t="s">
        <v>1164</v>
      </c>
      <c r="I145" s="527">
        <v>1.4999999999999999E-2</v>
      </c>
      <c r="J145" s="526"/>
      <c r="K145" s="527">
        <v>1.4999999999999999E-2</v>
      </c>
      <c r="L145" s="542">
        <v>105278.81</v>
      </c>
      <c r="M145" s="575">
        <v>1.3</v>
      </c>
      <c r="N145" s="534">
        <v>136862.45000000001</v>
      </c>
      <c r="O145" s="526"/>
      <c r="P145" s="529">
        <v>2052.94</v>
      </c>
    </row>
    <row r="146" spans="1:16" x14ac:dyDescent="0.25">
      <c r="A146" s="530"/>
      <c r="B146" s="524" t="s">
        <v>2627</v>
      </c>
      <c r="C146" s="1247" t="s">
        <v>2628</v>
      </c>
      <c r="D146" s="1247"/>
      <c r="E146" s="1247"/>
      <c r="F146" s="1247"/>
      <c r="G146" s="1247"/>
      <c r="H146" s="525" t="s">
        <v>1244</v>
      </c>
      <c r="I146" s="536">
        <v>0.03</v>
      </c>
      <c r="J146" s="526"/>
      <c r="K146" s="536">
        <v>0.03</v>
      </c>
      <c r="L146" s="538">
        <v>79.88</v>
      </c>
      <c r="M146" s="539">
        <v>1.53</v>
      </c>
      <c r="N146" s="534">
        <v>122.22</v>
      </c>
      <c r="O146" s="526"/>
      <c r="P146" s="529">
        <v>3.67</v>
      </c>
    </row>
    <row r="147" spans="1:16" x14ac:dyDescent="0.25">
      <c r="A147" s="552"/>
      <c r="B147" s="553"/>
      <c r="C147" s="1248" t="s">
        <v>1154</v>
      </c>
      <c r="D147" s="1248"/>
      <c r="E147" s="1248"/>
      <c r="F147" s="1248"/>
      <c r="G147" s="1248"/>
      <c r="H147" s="516"/>
      <c r="I147" s="517"/>
      <c r="J147" s="517"/>
      <c r="K147" s="517"/>
      <c r="L147" s="520"/>
      <c r="M147" s="517"/>
      <c r="N147" s="554"/>
      <c r="O147" s="517"/>
      <c r="P147" s="555">
        <v>3087.47</v>
      </c>
    </row>
    <row r="148" spans="1:16" x14ac:dyDescent="0.25">
      <c r="A148" s="540" t="s">
        <v>1322</v>
      </c>
      <c r="B148" s="524" t="s">
        <v>2637</v>
      </c>
      <c r="C148" s="1247" t="s">
        <v>2638</v>
      </c>
      <c r="D148" s="1247"/>
      <c r="E148" s="1247"/>
      <c r="F148" s="1247"/>
      <c r="G148" s="1247"/>
      <c r="H148" s="525" t="s">
        <v>1158</v>
      </c>
      <c r="I148" s="543">
        <v>2</v>
      </c>
      <c r="J148" s="526"/>
      <c r="K148" s="543">
        <v>2</v>
      </c>
      <c r="L148" s="528"/>
      <c r="M148" s="526"/>
      <c r="N148" s="528"/>
      <c r="O148" s="526"/>
      <c r="P148" s="573">
        <v>13.81</v>
      </c>
    </row>
    <row r="149" spans="1:16" x14ac:dyDescent="0.25">
      <c r="A149" s="540"/>
      <c r="B149" s="524"/>
      <c r="C149" s="1247" t="s">
        <v>1155</v>
      </c>
      <c r="D149" s="1247"/>
      <c r="E149" s="1247"/>
      <c r="F149" s="1247"/>
      <c r="G149" s="1247"/>
      <c r="H149" s="525"/>
      <c r="I149" s="526"/>
      <c r="J149" s="526"/>
      <c r="K149" s="526"/>
      <c r="L149" s="528"/>
      <c r="M149" s="526"/>
      <c r="N149" s="528"/>
      <c r="O149" s="526"/>
      <c r="P149" s="573">
        <v>758.91</v>
      </c>
    </row>
    <row r="150" spans="1:16" x14ac:dyDescent="0.25">
      <c r="A150" s="540"/>
      <c r="B150" s="524" t="s">
        <v>2639</v>
      </c>
      <c r="C150" s="1247" t="s">
        <v>2640</v>
      </c>
      <c r="D150" s="1247"/>
      <c r="E150" s="1247"/>
      <c r="F150" s="1247"/>
      <c r="G150" s="1247"/>
      <c r="H150" s="525" t="s">
        <v>1158</v>
      </c>
      <c r="I150" s="543">
        <v>97</v>
      </c>
      <c r="J150" s="526"/>
      <c r="K150" s="543">
        <v>97</v>
      </c>
      <c r="L150" s="528"/>
      <c r="M150" s="526"/>
      <c r="N150" s="528"/>
      <c r="O150" s="526"/>
      <c r="P150" s="573">
        <v>736.14</v>
      </c>
    </row>
    <row r="151" spans="1:16" x14ac:dyDescent="0.25">
      <c r="A151" s="540"/>
      <c r="B151" s="524" t="s">
        <v>2641</v>
      </c>
      <c r="C151" s="1247" t="s">
        <v>2642</v>
      </c>
      <c r="D151" s="1247"/>
      <c r="E151" s="1247"/>
      <c r="F151" s="1247"/>
      <c r="G151" s="1247"/>
      <c r="H151" s="525" t="s">
        <v>1158</v>
      </c>
      <c r="I151" s="543">
        <v>51</v>
      </c>
      <c r="J151" s="526"/>
      <c r="K151" s="543">
        <v>51</v>
      </c>
      <c r="L151" s="528"/>
      <c r="M151" s="526"/>
      <c r="N151" s="528"/>
      <c r="O151" s="526"/>
      <c r="P151" s="573">
        <v>387.04</v>
      </c>
    </row>
    <row r="152" spans="1:16" x14ac:dyDescent="0.25">
      <c r="A152" s="556"/>
      <c r="B152" s="557"/>
      <c r="C152" s="1248" t="s">
        <v>1161</v>
      </c>
      <c r="D152" s="1248"/>
      <c r="E152" s="1248"/>
      <c r="F152" s="1248"/>
      <c r="G152" s="1248"/>
      <c r="H152" s="516"/>
      <c r="I152" s="517"/>
      <c r="J152" s="517"/>
      <c r="K152" s="517"/>
      <c r="L152" s="520"/>
      <c r="M152" s="517"/>
      <c r="N152" s="554">
        <v>4224.46</v>
      </c>
      <c r="O152" s="517"/>
      <c r="P152" s="555">
        <v>4224.46</v>
      </c>
    </row>
    <row r="153" spans="1:16" x14ac:dyDescent="0.25">
      <c r="A153" s="558"/>
      <c r="B153" s="559"/>
      <c r="C153" s="559"/>
      <c r="D153" s="559"/>
      <c r="E153" s="559"/>
      <c r="F153" s="559"/>
      <c r="G153" s="559"/>
      <c r="H153" s="560"/>
      <c r="I153" s="561"/>
      <c r="J153" s="561"/>
      <c r="K153" s="561"/>
      <c r="L153" s="562"/>
      <c r="M153" s="561"/>
      <c r="N153" s="562"/>
      <c r="O153" s="561"/>
      <c r="P153" s="563"/>
    </row>
    <row r="154" spans="1:16" ht="22.5" x14ac:dyDescent="0.25">
      <c r="A154" s="514" t="s">
        <v>75</v>
      </c>
      <c r="B154" s="515" t="s">
        <v>2668</v>
      </c>
      <c r="C154" s="1249" t="s">
        <v>2669</v>
      </c>
      <c r="D154" s="1249"/>
      <c r="E154" s="1249"/>
      <c r="F154" s="1249"/>
      <c r="G154" s="1249"/>
      <c r="H154" s="516" t="s">
        <v>1575</v>
      </c>
      <c r="I154" s="517">
        <v>1</v>
      </c>
      <c r="J154" s="518">
        <v>1</v>
      </c>
      <c r="K154" s="518">
        <v>1</v>
      </c>
      <c r="L154" s="520"/>
      <c r="M154" s="517"/>
      <c r="N154" s="564">
        <v>6652.54</v>
      </c>
      <c r="O154" s="517"/>
      <c r="P154" s="555">
        <v>6652.54</v>
      </c>
    </row>
    <row r="155" spans="1:16" x14ac:dyDescent="0.25">
      <c r="A155" s="556"/>
      <c r="B155" s="557"/>
      <c r="C155" s="1248" t="s">
        <v>1161</v>
      </c>
      <c r="D155" s="1248"/>
      <c r="E155" s="1248"/>
      <c r="F155" s="1248"/>
      <c r="G155" s="1248"/>
      <c r="H155" s="516"/>
      <c r="I155" s="517"/>
      <c r="J155" s="517"/>
      <c r="K155" s="517"/>
      <c r="L155" s="520"/>
      <c r="M155" s="517"/>
      <c r="N155" s="520"/>
      <c r="O155" s="517"/>
      <c r="P155" s="555">
        <v>6652.54</v>
      </c>
    </row>
    <row r="156" spans="1:16" x14ac:dyDescent="0.25">
      <c r="A156" s="558"/>
      <c r="B156" s="559"/>
      <c r="C156" s="559"/>
      <c r="D156" s="559"/>
      <c r="E156" s="559"/>
      <c r="F156" s="559"/>
      <c r="G156" s="559"/>
      <c r="H156" s="560"/>
      <c r="I156" s="561"/>
      <c r="J156" s="561"/>
      <c r="K156" s="561"/>
      <c r="L156" s="562"/>
      <c r="M156" s="561"/>
      <c r="N156" s="562"/>
      <c r="O156" s="561"/>
      <c r="P156" s="563"/>
    </row>
    <row r="157" spans="1:16" x14ac:dyDescent="0.25">
      <c r="A157" s="514" t="s">
        <v>78</v>
      </c>
      <c r="B157" s="515" t="s">
        <v>2645</v>
      </c>
      <c r="C157" s="1249" t="s">
        <v>2646</v>
      </c>
      <c r="D157" s="1249"/>
      <c r="E157" s="1249"/>
      <c r="F157" s="1249"/>
      <c r="G157" s="1249"/>
      <c r="H157" s="516" t="s">
        <v>1575</v>
      </c>
      <c r="I157" s="517">
        <v>5</v>
      </c>
      <c r="J157" s="518">
        <v>1</v>
      </c>
      <c r="K157" s="518">
        <v>5</v>
      </c>
      <c r="L157" s="520"/>
      <c r="M157" s="517"/>
      <c r="N157" s="521"/>
      <c r="O157" s="517"/>
      <c r="P157" s="522"/>
    </row>
    <row r="158" spans="1:16" x14ac:dyDescent="0.25">
      <c r="A158" s="523"/>
      <c r="B158" s="524" t="s">
        <v>23</v>
      </c>
      <c r="C158" s="1247" t="s">
        <v>1203</v>
      </c>
      <c r="D158" s="1247"/>
      <c r="E158" s="1247"/>
      <c r="F158" s="1247"/>
      <c r="G158" s="1247"/>
      <c r="H158" s="525" t="s">
        <v>1148</v>
      </c>
      <c r="I158" s="526"/>
      <c r="J158" s="526"/>
      <c r="K158" s="536">
        <v>5.15</v>
      </c>
      <c r="L158" s="528"/>
      <c r="M158" s="526"/>
      <c r="N158" s="528"/>
      <c r="O158" s="526"/>
      <c r="P158" s="529">
        <v>1725.71</v>
      </c>
    </row>
    <row r="159" spans="1:16" x14ac:dyDescent="0.25">
      <c r="A159" s="530"/>
      <c r="B159" s="524" t="s">
        <v>2190</v>
      </c>
      <c r="C159" s="1247" t="s">
        <v>2191</v>
      </c>
      <c r="D159" s="1247"/>
      <c r="E159" s="1247"/>
      <c r="F159" s="1247"/>
      <c r="G159" s="1247"/>
      <c r="H159" s="525" t="s">
        <v>1148</v>
      </c>
      <c r="I159" s="536">
        <v>1.03</v>
      </c>
      <c r="J159" s="526"/>
      <c r="K159" s="536">
        <v>5.15</v>
      </c>
      <c r="L159" s="532"/>
      <c r="M159" s="533"/>
      <c r="N159" s="534">
        <v>335.09</v>
      </c>
      <c r="O159" s="526"/>
      <c r="P159" s="529">
        <v>1725.71</v>
      </c>
    </row>
    <row r="160" spans="1:16" x14ac:dyDescent="0.25">
      <c r="A160" s="523"/>
      <c r="B160" s="524" t="s">
        <v>36</v>
      </c>
      <c r="C160" s="1247" t="s">
        <v>134</v>
      </c>
      <c r="D160" s="1247"/>
      <c r="E160" s="1247"/>
      <c r="F160" s="1247"/>
      <c r="G160" s="1247"/>
      <c r="H160" s="525"/>
      <c r="I160" s="526"/>
      <c r="J160" s="526"/>
      <c r="K160" s="526"/>
      <c r="L160" s="528"/>
      <c r="M160" s="526"/>
      <c r="N160" s="528"/>
      <c r="O160" s="526"/>
      <c r="P160" s="573">
        <v>20.99</v>
      </c>
    </row>
    <row r="161" spans="1:16" x14ac:dyDescent="0.25">
      <c r="A161" s="530"/>
      <c r="B161" s="524" t="s">
        <v>1499</v>
      </c>
      <c r="C161" s="1247" t="s">
        <v>1500</v>
      </c>
      <c r="D161" s="1247"/>
      <c r="E161" s="1247"/>
      <c r="F161" s="1247"/>
      <c r="G161" s="1247"/>
      <c r="H161" s="525" t="s">
        <v>1244</v>
      </c>
      <c r="I161" s="536">
        <v>0.02</v>
      </c>
      <c r="J161" s="526"/>
      <c r="K161" s="531">
        <v>0.1</v>
      </c>
      <c r="L161" s="538">
        <v>174.93</v>
      </c>
      <c r="M161" s="575">
        <v>1.2</v>
      </c>
      <c r="N161" s="534">
        <v>209.92</v>
      </c>
      <c r="O161" s="526"/>
      <c r="P161" s="529">
        <v>20.99</v>
      </c>
    </row>
    <row r="162" spans="1:16" x14ac:dyDescent="0.25">
      <c r="A162" s="552"/>
      <c r="B162" s="553"/>
      <c r="C162" s="1248" t="s">
        <v>1154</v>
      </c>
      <c r="D162" s="1248"/>
      <c r="E162" s="1248"/>
      <c r="F162" s="1248"/>
      <c r="G162" s="1248"/>
      <c r="H162" s="516"/>
      <c r="I162" s="517"/>
      <c r="J162" s="517"/>
      <c r="K162" s="517"/>
      <c r="L162" s="520"/>
      <c r="M162" s="517"/>
      <c r="N162" s="554"/>
      <c r="O162" s="517"/>
      <c r="P162" s="555">
        <v>1746.7</v>
      </c>
    </row>
    <row r="163" spans="1:16" x14ac:dyDescent="0.25">
      <c r="A163" s="540" t="s">
        <v>1330</v>
      </c>
      <c r="B163" s="524" t="s">
        <v>2637</v>
      </c>
      <c r="C163" s="1247" t="s">
        <v>2638</v>
      </c>
      <c r="D163" s="1247"/>
      <c r="E163" s="1247"/>
      <c r="F163" s="1247"/>
      <c r="G163" s="1247"/>
      <c r="H163" s="525" t="s">
        <v>1158</v>
      </c>
      <c r="I163" s="543">
        <v>2</v>
      </c>
      <c r="J163" s="526"/>
      <c r="K163" s="543">
        <v>2</v>
      </c>
      <c r="L163" s="528"/>
      <c r="M163" s="526"/>
      <c r="N163" s="528"/>
      <c r="O163" s="526"/>
      <c r="P163" s="573">
        <v>34.51</v>
      </c>
    </row>
    <row r="164" spans="1:16" x14ac:dyDescent="0.25">
      <c r="A164" s="540"/>
      <c r="B164" s="524"/>
      <c r="C164" s="1247" t="s">
        <v>1155</v>
      </c>
      <c r="D164" s="1247"/>
      <c r="E164" s="1247"/>
      <c r="F164" s="1247"/>
      <c r="G164" s="1247"/>
      <c r="H164" s="525"/>
      <c r="I164" s="526"/>
      <c r="J164" s="526"/>
      <c r="K164" s="526"/>
      <c r="L164" s="528"/>
      <c r="M164" s="526"/>
      <c r="N164" s="528"/>
      <c r="O164" s="526"/>
      <c r="P164" s="529">
        <v>1725.71</v>
      </c>
    </row>
    <row r="165" spans="1:16" x14ac:dyDescent="0.25">
      <c r="A165" s="540"/>
      <c r="B165" s="524" t="s">
        <v>2639</v>
      </c>
      <c r="C165" s="1247" t="s">
        <v>2640</v>
      </c>
      <c r="D165" s="1247"/>
      <c r="E165" s="1247"/>
      <c r="F165" s="1247"/>
      <c r="G165" s="1247"/>
      <c r="H165" s="525" t="s">
        <v>1158</v>
      </c>
      <c r="I165" s="543">
        <v>97</v>
      </c>
      <c r="J165" s="526"/>
      <c r="K165" s="543">
        <v>97</v>
      </c>
      <c r="L165" s="528"/>
      <c r="M165" s="526"/>
      <c r="N165" s="528"/>
      <c r="O165" s="526"/>
      <c r="P165" s="529">
        <v>1673.94</v>
      </c>
    </row>
    <row r="166" spans="1:16" x14ac:dyDescent="0.25">
      <c r="A166" s="540"/>
      <c r="B166" s="524" t="s">
        <v>2641</v>
      </c>
      <c r="C166" s="1247" t="s">
        <v>2642</v>
      </c>
      <c r="D166" s="1247"/>
      <c r="E166" s="1247"/>
      <c r="F166" s="1247"/>
      <c r="G166" s="1247"/>
      <c r="H166" s="525" t="s">
        <v>1158</v>
      </c>
      <c r="I166" s="543">
        <v>51</v>
      </c>
      <c r="J166" s="526"/>
      <c r="K166" s="543">
        <v>51</v>
      </c>
      <c r="L166" s="528"/>
      <c r="M166" s="526"/>
      <c r="N166" s="528"/>
      <c r="O166" s="526"/>
      <c r="P166" s="573">
        <v>880.11</v>
      </c>
    </row>
    <row r="167" spans="1:16" x14ac:dyDescent="0.25">
      <c r="A167" s="556"/>
      <c r="B167" s="557"/>
      <c r="C167" s="1248" t="s">
        <v>1161</v>
      </c>
      <c r="D167" s="1248"/>
      <c r="E167" s="1248"/>
      <c r="F167" s="1248"/>
      <c r="G167" s="1248"/>
      <c r="H167" s="516"/>
      <c r="I167" s="517"/>
      <c r="J167" s="517"/>
      <c r="K167" s="517"/>
      <c r="L167" s="520"/>
      <c r="M167" s="517"/>
      <c r="N167" s="593">
        <v>867.05</v>
      </c>
      <c r="O167" s="517"/>
      <c r="P167" s="555">
        <v>4335.26</v>
      </c>
    </row>
    <row r="168" spans="1:16" x14ac:dyDescent="0.25">
      <c r="A168" s="558"/>
      <c r="B168" s="559"/>
      <c r="C168" s="559"/>
      <c r="D168" s="559"/>
      <c r="E168" s="559"/>
      <c r="F168" s="559"/>
      <c r="G168" s="559"/>
      <c r="H168" s="560"/>
      <c r="I168" s="561"/>
      <c r="J168" s="561"/>
      <c r="K168" s="561"/>
      <c r="L168" s="562"/>
      <c r="M168" s="561"/>
      <c r="N168" s="562"/>
      <c r="O168" s="561"/>
      <c r="P168" s="563"/>
    </row>
    <row r="169" spans="1:16" ht="22.5" x14ac:dyDescent="0.25">
      <c r="A169" s="514" t="s">
        <v>2670</v>
      </c>
      <c r="B169" s="515" t="s">
        <v>2651</v>
      </c>
      <c r="C169" s="1249" t="s">
        <v>2652</v>
      </c>
      <c r="D169" s="1249"/>
      <c r="E169" s="1249"/>
      <c r="F169" s="1249"/>
      <c r="G169" s="1249"/>
      <c r="H169" s="516" t="s">
        <v>1575</v>
      </c>
      <c r="I169" s="517">
        <v>5</v>
      </c>
      <c r="J169" s="518">
        <v>1</v>
      </c>
      <c r="K169" s="518">
        <v>5</v>
      </c>
      <c r="L169" s="593">
        <v>112.32</v>
      </c>
      <c r="M169" s="570">
        <v>1.1200000000000001</v>
      </c>
      <c r="N169" s="572">
        <v>125.8</v>
      </c>
      <c r="O169" s="517"/>
      <c r="P169" s="612">
        <v>629</v>
      </c>
    </row>
    <row r="170" spans="1:16" x14ac:dyDescent="0.25">
      <c r="A170" s="556"/>
      <c r="B170" s="557"/>
      <c r="C170" s="1248" t="s">
        <v>1161</v>
      </c>
      <c r="D170" s="1248"/>
      <c r="E170" s="1248"/>
      <c r="F170" s="1248"/>
      <c r="G170" s="1248"/>
      <c r="H170" s="516"/>
      <c r="I170" s="517"/>
      <c r="J170" s="517"/>
      <c r="K170" s="517"/>
      <c r="L170" s="520"/>
      <c r="M170" s="517"/>
      <c r="N170" s="520"/>
      <c r="O170" s="517"/>
      <c r="P170" s="612">
        <v>629</v>
      </c>
    </row>
    <row r="171" spans="1:16" x14ac:dyDescent="0.25">
      <c r="A171" s="558"/>
      <c r="B171" s="559"/>
      <c r="C171" s="559"/>
      <c r="D171" s="559"/>
      <c r="E171" s="559"/>
      <c r="F171" s="559"/>
      <c r="G171" s="559"/>
      <c r="H171" s="560"/>
      <c r="I171" s="561"/>
      <c r="J171" s="561"/>
      <c r="K171" s="561"/>
      <c r="L171" s="562"/>
      <c r="M171" s="561"/>
      <c r="N171" s="562"/>
      <c r="O171" s="561"/>
      <c r="P171" s="563"/>
    </row>
    <row r="172" spans="1:16" x14ac:dyDescent="0.25">
      <c r="A172" s="514" t="s">
        <v>87</v>
      </c>
      <c r="B172" s="515" t="s">
        <v>2662</v>
      </c>
      <c r="C172" s="1249" t="s">
        <v>2663</v>
      </c>
      <c r="D172" s="1249"/>
      <c r="E172" s="1249"/>
      <c r="F172" s="1249"/>
      <c r="G172" s="1249"/>
      <c r="H172" s="516" t="s">
        <v>1575</v>
      </c>
      <c r="I172" s="517">
        <v>1</v>
      </c>
      <c r="J172" s="518">
        <v>1</v>
      </c>
      <c r="K172" s="518">
        <v>1</v>
      </c>
      <c r="L172" s="520"/>
      <c r="M172" s="517"/>
      <c r="N172" s="521"/>
      <c r="O172" s="517"/>
      <c r="P172" s="522"/>
    </row>
    <row r="173" spans="1:16" x14ac:dyDescent="0.25">
      <c r="A173" s="523"/>
      <c r="B173" s="524" t="s">
        <v>23</v>
      </c>
      <c r="C173" s="1247" t="s">
        <v>1203</v>
      </c>
      <c r="D173" s="1247"/>
      <c r="E173" s="1247"/>
      <c r="F173" s="1247"/>
      <c r="G173" s="1247"/>
      <c r="H173" s="525" t="s">
        <v>1148</v>
      </c>
      <c r="I173" s="526"/>
      <c r="J173" s="526"/>
      <c r="K173" s="536">
        <v>2.06</v>
      </c>
      <c r="L173" s="528"/>
      <c r="M173" s="526"/>
      <c r="N173" s="528"/>
      <c r="O173" s="526"/>
      <c r="P173" s="573">
        <v>690.29</v>
      </c>
    </row>
    <row r="174" spans="1:16" x14ac:dyDescent="0.25">
      <c r="A174" s="530"/>
      <c r="B174" s="524" t="s">
        <v>2190</v>
      </c>
      <c r="C174" s="1247" t="s">
        <v>2191</v>
      </c>
      <c r="D174" s="1247"/>
      <c r="E174" s="1247"/>
      <c r="F174" s="1247"/>
      <c r="G174" s="1247"/>
      <c r="H174" s="525" t="s">
        <v>1148</v>
      </c>
      <c r="I174" s="536">
        <v>2.06</v>
      </c>
      <c r="J174" s="526"/>
      <c r="K174" s="536">
        <v>2.06</v>
      </c>
      <c r="L174" s="532"/>
      <c r="M174" s="533"/>
      <c r="N174" s="534">
        <v>335.09</v>
      </c>
      <c r="O174" s="526"/>
      <c r="P174" s="529">
        <v>690.29</v>
      </c>
    </row>
    <row r="175" spans="1:16" x14ac:dyDescent="0.25">
      <c r="A175" s="523"/>
      <c r="B175" s="524" t="s">
        <v>28</v>
      </c>
      <c r="C175" s="1247" t="s">
        <v>132</v>
      </c>
      <c r="D175" s="1247"/>
      <c r="E175" s="1247"/>
      <c r="F175" s="1247"/>
      <c r="G175" s="1247"/>
      <c r="H175" s="525"/>
      <c r="I175" s="526"/>
      <c r="J175" s="526"/>
      <c r="K175" s="526"/>
      <c r="L175" s="528"/>
      <c r="M175" s="526"/>
      <c r="N175" s="528"/>
      <c r="O175" s="526"/>
      <c r="P175" s="573">
        <v>211.75</v>
      </c>
    </row>
    <row r="176" spans="1:16" x14ac:dyDescent="0.25">
      <c r="A176" s="523"/>
      <c r="B176" s="524"/>
      <c r="C176" s="1247" t="s">
        <v>1147</v>
      </c>
      <c r="D176" s="1247"/>
      <c r="E176" s="1247"/>
      <c r="F176" s="1247"/>
      <c r="G176" s="1247"/>
      <c r="H176" s="525" t="s">
        <v>1148</v>
      </c>
      <c r="I176" s="526"/>
      <c r="J176" s="526"/>
      <c r="K176" s="536">
        <v>0.18</v>
      </c>
      <c r="L176" s="528"/>
      <c r="M176" s="526"/>
      <c r="N176" s="528"/>
      <c r="O176" s="526"/>
      <c r="P176" s="573">
        <v>68.62</v>
      </c>
    </row>
    <row r="177" spans="1:16" x14ac:dyDescent="0.25">
      <c r="A177" s="530"/>
      <c r="B177" s="524" t="s">
        <v>1443</v>
      </c>
      <c r="C177" s="1247" t="s">
        <v>1444</v>
      </c>
      <c r="D177" s="1247"/>
      <c r="E177" s="1247"/>
      <c r="F177" s="1247"/>
      <c r="G177" s="1247"/>
      <c r="H177" s="525" t="s">
        <v>1151</v>
      </c>
      <c r="I177" s="536">
        <v>0.09</v>
      </c>
      <c r="J177" s="526"/>
      <c r="K177" s="536">
        <v>0.09</v>
      </c>
      <c r="L177" s="532"/>
      <c r="M177" s="533"/>
      <c r="N177" s="534">
        <v>1550.39</v>
      </c>
      <c r="O177" s="526"/>
      <c r="P177" s="529">
        <v>139.54</v>
      </c>
    </row>
    <row r="178" spans="1:16" x14ac:dyDescent="0.25">
      <c r="A178" s="540"/>
      <c r="B178" s="524" t="s">
        <v>1152</v>
      </c>
      <c r="C178" s="1247" t="s">
        <v>1153</v>
      </c>
      <c r="D178" s="1247"/>
      <c r="E178" s="1247"/>
      <c r="F178" s="1247"/>
      <c r="G178" s="1247"/>
      <c r="H178" s="525" t="s">
        <v>1148</v>
      </c>
      <c r="I178" s="536">
        <v>0.09</v>
      </c>
      <c r="J178" s="526"/>
      <c r="K178" s="536">
        <v>0.09</v>
      </c>
      <c r="L178" s="528"/>
      <c r="M178" s="526"/>
      <c r="N178" s="541">
        <v>437.08</v>
      </c>
      <c r="O178" s="526"/>
      <c r="P178" s="573">
        <v>39.340000000000003</v>
      </c>
    </row>
    <row r="179" spans="1:16" x14ac:dyDescent="0.25">
      <c r="A179" s="530"/>
      <c r="B179" s="524" t="s">
        <v>1445</v>
      </c>
      <c r="C179" s="1247" t="s">
        <v>1446</v>
      </c>
      <c r="D179" s="1247"/>
      <c r="E179" s="1247"/>
      <c r="F179" s="1247"/>
      <c r="G179" s="1247"/>
      <c r="H179" s="525" t="s">
        <v>1151</v>
      </c>
      <c r="I179" s="536">
        <v>0.09</v>
      </c>
      <c r="J179" s="526"/>
      <c r="K179" s="536">
        <v>0.09</v>
      </c>
      <c r="L179" s="538">
        <v>477.92</v>
      </c>
      <c r="M179" s="539">
        <v>1.24</v>
      </c>
      <c r="N179" s="534">
        <v>592.62</v>
      </c>
      <c r="O179" s="526"/>
      <c r="P179" s="529">
        <v>53.34</v>
      </c>
    </row>
    <row r="180" spans="1:16" x14ac:dyDescent="0.25">
      <c r="A180" s="540"/>
      <c r="B180" s="524" t="s">
        <v>1208</v>
      </c>
      <c r="C180" s="1247" t="s">
        <v>1209</v>
      </c>
      <c r="D180" s="1247"/>
      <c r="E180" s="1247"/>
      <c r="F180" s="1247"/>
      <c r="G180" s="1247"/>
      <c r="H180" s="525" t="s">
        <v>1148</v>
      </c>
      <c r="I180" s="536">
        <v>0.09</v>
      </c>
      <c r="J180" s="526"/>
      <c r="K180" s="536">
        <v>0.09</v>
      </c>
      <c r="L180" s="528"/>
      <c r="M180" s="526"/>
      <c r="N180" s="541">
        <v>325.38</v>
      </c>
      <c r="O180" s="526"/>
      <c r="P180" s="573">
        <v>29.28</v>
      </c>
    </row>
    <row r="181" spans="1:16" x14ac:dyDescent="0.25">
      <c r="A181" s="530"/>
      <c r="B181" s="524" t="s">
        <v>2037</v>
      </c>
      <c r="C181" s="1247" t="s">
        <v>2038</v>
      </c>
      <c r="D181" s="1247"/>
      <c r="E181" s="1247"/>
      <c r="F181" s="1247"/>
      <c r="G181" s="1247"/>
      <c r="H181" s="525" t="s">
        <v>1151</v>
      </c>
      <c r="I181" s="536">
        <v>0.66</v>
      </c>
      <c r="J181" s="526"/>
      <c r="K181" s="536">
        <v>0.66</v>
      </c>
      <c r="L181" s="532"/>
      <c r="M181" s="533"/>
      <c r="N181" s="534">
        <v>28.59</v>
      </c>
      <c r="O181" s="526"/>
      <c r="P181" s="529">
        <v>18.87</v>
      </c>
    </row>
    <row r="182" spans="1:16" x14ac:dyDescent="0.25">
      <c r="A182" s="523"/>
      <c r="B182" s="524" t="s">
        <v>36</v>
      </c>
      <c r="C182" s="1247" t="s">
        <v>134</v>
      </c>
      <c r="D182" s="1247"/>
      <c r="E182" s="1247"/>
      <c r="F182" s="1247"/>
      <c r="G182" s="1247"/>
      <c r="H182" s="525"/>
      <c r="I182" s="526"/>
      <c r="J182" s="526"/>
      <c r="K182" s="526"/>
      <c r="L182" s="528"/>
      <c r="M182" s="526"/>
      <c r="N182" s="528"/>
      <c r="O182" s="526"/>
      <c r="P182" s="529">
        <v>2116.81</v>
      </c>
    </row>
    <row r="183" spans="1:16" x14ac:dyDescent="0.25">
      <c r="A183" s="530"/>
      <c r="B183" s="524" t="s">
        <v>2039</v>
      </c>
      <c r="C183" s="1247" t="s">
        <v>2040</v>
      </c>
      <c r="D183" s="1247"/>
      <c r="E183" s="1247"/>
      <c r="F183" s="1247"/>
      <c r="G183" s="1247"/>
      <c r="H183" s="525" t="s">
        <v>1244</v>
      </c>
      <c r="I183" s="536">
        <v>0.15</v>
      </c>
      <c r="J183" s="526"/>
      <c r="K183" s="536">
        <v>0.15</v>
      </c>
      <c r="L183" s="538">
        <v>155.63</v>
      </c>
      <c r="M183" s="539">
        <v>1.05</v>
      </c>
      <c r="N183" s="534">
        <v>163.41</v>
      </c>
      <c r="O183" s="526"/>
      <c r="P183" s="529">
        <v>24.51</v>
      </c>
    </row>
    <row r="184" spans="1:16" x14ac:dyDescent="0.25">
      <c r="A184" s="530"/>
      <c r="B184" s="524" t="s">
        <v>1499</v>
      </c>
      <c r="C184" s="1247" t="s">
        <v>1500</v>
      </c>
      <c r="D184" s="1247"/>
      <c r="E184" s="1247"/>
      <c r="F184" s="1247"/>
      <c r="G184" s="1247"/>
      <c r="H184" s="525" t="s">
        <v>1244</v>
      </c>
      <c r="I184" s="536">
        <v>0.17</v>
      </c>
      <c r="J184" s="526"/>
      <c r="K184" s="536">
        <v>0.17</v>
      </c>
      <c r="L184" s="538">
        <v>174.93</v>
      </c>
      <c r="M184" s="575">
        <v>1.2</v>
      </c>
      <c r="N184" s="534">
        <v>209.92</v>
      </c>
      <c r="O184" s="526"/>
      <c r="P184" s="529">
        <v>35.69</v>
      </c>
    </row>
    <row r="185" spans="1:16" x14ac:dyDescent="0.25">
      <c r="A185" s="530"/>
      <c r="B185" s="524" t="s">
        <v>2664</v>
      </c>
      <c r="C185" s="1247" t="s">
        <v>2203</v>
      </c>
      <c r="D185" s="1247"/>
      <c r="E185" s="1247"/>
      <c r="F185" s="1247"/>
      <c r="G185" s="1247"/>
      <c r="H185" s="525" t="s">
        <v>1164</v>
      </c>
      <c r="I185" s="527">
        <v>1.4999999999999999E-2</v>
      </c>
      <c r="J185" s="526"/>
      <c r="K185" s="527">
        <v>1.4999999999999999E-2</v>
      </c>
      <c r="L185" s="542">
        <v>105278.81</v>
      </c>
      <c r="M185" s="575">
        <v>1.3</v>
      </c>
      <c r="N185" s="534">
        <v>136862.45000000001</v>
      </c>
      <c r="O185" s="526"/>
      <c r="P185" s="529">
        <v>2052.94</v>
      </c>
    </row>
    <row r="186" spans="1:16" x14ac:dyDescent="0.25">
      <c r="A186" s="530"/>
      <c r="B186" s="524" t="s">
        <v>2627</v>
      </c>
      <c r="C186" s="1247" t="s">
        <v>2628</v>
      </c>
      <c r="D186" s="1247"/>
      <c r="E186" s="1247"/>
      <c r="F186" s="1247"/>
      <c r="G186" s="1247"/>
      <c r="H186" s="525" t="s">
        <v>1244</v>
      </c>
      <c r="I186" s="536">
        <v>0.03</v>
      </c>
      <c r="J186" s="526"/>
      <c r="K186" s="536">
        <v>0.03</v>
      </c>
      <c r="L186" s="538">
        <v>79.88</v>
      </c>
      <c r="M186" s="539">
        <v>1.53</v>
      </c>
      <c r="N186" s="534">
        <v>122.22</v>
      </c>
      <c r="O186" s="526"/>
      <c r="P186" s="529">
        <v>3.67</v>
      </c>
    </row>
    <row r="187" spans="1:16" x14ac:dyDescent="0.25">
      <c r="A187" s="552"/>
      <c r="B187" s="553"/>
      <c r="C187" s="1248" t="s">
        <v>1154</v>
      </c>
      <c r="D187" s="1248"/>
      <c r="E187" s="1248"/>
      <c r="F187" s="1248"/>
      <c r="G187" s="1248"/>
      <c r="H187" s="516"/>
      <c r="I187" s="517"/>
      <c r="J187" s="517"/>
      <c r="K187" s="517"/>
      <c r="L187" s="520"/>
      <c r="M187" s="517"/>
      <c r="N187" s="554"/>
      <c r="O187" s="517"/>
      <c r="P187" s="555">
        <v>3087.47</v>
      </c>
    </row>
    <row r="188" spans="1:16" x14ac:dyDescent="0.25">
      <c r="A188" s="540" t="s">
        <v>1728</v>
      </c>
      <c r="B188" s="524" t="s">
        <v>2637</v>
      </c>
      <c r="C188" s="1247" t="s">
        <v>2638</v>
      </c>
      <c r="D188" s="1247"/>
      <c r="E188" s="1247"/>
      <c r="F188" s="1247"/>
      <c r="G188" s="1247"/>
      <c r="H188" s="525" t="s">
        <v>1158</v>
      </c>
      <c r="I188" s="543">
        <v>2</v>
      </c>
      <c r="J188" s="526"/>
      <c r="K188" s="543">
        <v>2</v>
      </c>
      <c r="L188" s="528"/>
      <c r="M188" s="526"/>
      <c r="N188" s="528"/>
      <c r="O188" s="526"/>
      <c r="P188" s="573">
        <v>13.81</v>
      </c>
    </row>
    <row r="189" spans="1:16" x14ac:dyDescent="0.25">
      <c r="A189" s="540"/>
      <c r="B189" s="524"/>
      <c r="C189" s="1247" t="s">
        <v>1155</v>
      </c>
      <c r="D189" s="1247"/>
      <c r="E189" s="1247"/>
      <c r="F189" s="1247"/>
      <c r="G189" s="1247"/>
      <c r="H189" s="525"/>
      <c r="I189" s="526"/>
      <c r="J189" s="526"/>
      <c r="K189" s="526"/>
      <c r="L189" s="528"/>
      <c r="M189" s="526"/>
      <c r="N189" s="528"/>
      <c r="O189" s="526"/>
      <c r="P189" s="573">
        <v>758.91</v>
      </c>
    </row>
    <row r="190" spans="1:16" x14ac:dyDescent="0.25">
      <c r="A190" s="540"/>
      <c r="B190" s="524" t="s">
        <v>2639</v>
      </c>
      <c r="C190" s="1247" t="s">
        <v>2640</v>
      </c>
      <c r="D190" s="1247"/>
      <c r="E190" s="1247"/>
      <c r="F190" s="1247"/>
      <c r="G190" s="1247"/>
      <c r="H190" s="525" t="s">
        <v>1158</v>
      </c>
      <c r="I190" s="543">
        <v>97</v>
      </c>
      <c r="J190" s="526"/>
      <c r="K190" s="543">
        <v>97</v>
      </c>
      <c r="L190" s="528"/>
      <c r="M190" s="526"/>
      <c r="N190" s="528"/>
      <c r="O190" s="526"/>
      <c r="P190" s="573">
        <v>736.14</v>
      </c>
    </row>
    <row r="191" spans="1:16" x14ac:dyDescent="0.25">
      <c r="A191" s="540"/>
      <c r="B191" s="524" t="s">
        <v>2641</v>
      </c>
      <c r="C191" s="1247" t="s">
        <v>2642</v>
      </c>
      <c r="D191" s="1247"/>
      <c r="E191" s="1247"/>
      <c r="F191" s="1247"/>
      <c r="G191" s="1247"/>
      <c r="H191" s="525" t="s">
        <v>1158</v>
      </c>
      <c r="I191" s="543">
        <v>51</v>
      </c>
      <c r="J191" s="526"/>
      <c r="K191" s="543">
        <v>51</v>
      </c>
      <c r="L191" s="528"/>
      <c r="M191" s="526"/>
      <c r="N191" s="528"/>
      <c r="O191" s="526"/>
      <c r="P191" s="573">
        <v>387.04</v>
      </c>
    </row>
    <row r="192" spans="1:16" x14ac:dyDescent="0.25">
      <c r="A192" s="556"/>
      <c r="B192" s="557"/>
      <c r="C192" s="1248" t="s">
        <v>1161</v>
      </c>
      <c r="D192" s="1248"/>
      <c r="E192" s="1248"/>
      <c r="F192" s="1248"/>
      <c r="G192" s="1248"/>
      <c r="H192" s="516"/>
      <c r="I192" s="517"/>
      <c r="J192" s="517"/>
      <c r="K192" s="517"/>
      <c r="L192" s="520"/>
      <c r="M192" s="517"/>
      <c r="N192" s="554">
        <v>4224.46</v>
      </c>
      <c r="O192" s="517"/>
      <c r="P192" s="555">
        <v>4224.46</v>
      </c>
    </row>
    <row r="193" spans="1:16" x14ac:dyDescent="0.25">
      <c r="A193" s="558"/>
      <c r="B193" s="559"/>
      <c r="C193" s="559"/>
      <c r="D193" s="559"/>
      <c r="E193" s="559"/>
      <c r="F193" s="559"/>
      <c r="G193" s="559"/>
      <c r="H193" s="560"/>
      <c r="I193" s="561"/>
      <c r="J193" s="561"/>
      <c r="K193" s="561"/>
      <c r="L193" s="562"/>
      <c r="M193" s="561"/>
      <c r="N193" s="562"/>
      <c r="O193" s="561"/>
      <c r="P193" s="563"/>
    </row>
    <row r="194" spans="1:16" ht="22.5" x14ac:dyDescent="0.25">
      <c r="A194" s="514" t="s">
        <v>93</v>
      </c>
      <c r="B194" s="515" t="s">
        <v>2671</v>
      </c>
      <c r="C194" s="1249" t="s">
        <v>2672</v>
      </c>
      <c r="D194" s="1249"/>
      <c r="E194" s="1249"/>
      <c r="F194" s="1249"/>
      <c r="G194" s="1249"/>
      <c r="H194" s="516" t="s">
        <v>2667</v>
      </c>
      <c r="I194" s="517">
        <v>1</v>
      </c>
      <c r="J194" s="518">
        <v>1</v>
      </c>
      <c r="K194" s="518">
        <v>1</v>
      </c>
      <c r="L194" s="520"/>
      <c r="M194" s="517"/>
      <c r="N194" s="564">
        <v>16695.02</v>
      </c>
      <c r="O194" s="517"/>
      <c r="P194" s="555">
        <v>16695.02</v>
      </c>
    </row>
    <row r="195" spans="1:16" x14ac:dyDescent="0.25">
      <c r="A195" s="556"/>
      <c r="B195" s="557"/>
      <c r="C195" s="1248" t="s">
        <v>1161</v>
      </c>
      <c r="D195" s="1248"/>
      <c r="E195" s="1248"/>
      <c r="F195" s="1248"/>
      <c r="G195" s="1248"/>
      <c r="H195" s="516"/>
      <c r="I195" s="517"/>
      <c r="J195" s="517"/>
      <c r="K195" s="517"/>
      <c r="L195" s="520"/>
      <c r="M195" s="517"/>
      <c r="N195" s="520"/>
      <c r="O195" s="517"/>
      <c r="P195" s="555">
        <v>16695.02</v>
      </c>
    </row>
    <row r="196" spans="1:16" x14ac:dyDescent="0.25">
      <c r="A196" s="558"/>
      <c r="B196" s="559"/>
      <c r="C196" s="559"/>
      <c r="D196" s="559"/>
      <c r="E196" s="559"/>
      <c r="F196" s="559"/>
      <c r="G196" s="559"/>
      <c r="H196" s="560"/>
      <c r="I196" s="561"/>
      <c r="J196" s="561"/>
      <c r="K196" s="561"/>
      <c r="L196" s="562"/>
      <c r="M196" s="561"/>
      <c r="N196" s="562"/>
      <c r="O196" s="561"/>
      <c r="P196" s="563"/>
    </row>
    <row r="197" spans="1:16" x14ac:dyDescent="0.25">
      <c r="A197" s="514" t="s">
        <v>96</v>
      </c>
      <c r="B197" s="515" t="s">
        <v>2621</v>
      </c>
      <c r="C197" s="1249" t="s">
        <v>2622</v>
      </c>
      <c r="D197" s="1249"/>
      <c r="E197" s="1249"/>
      <c r="F197" s="1249"/>
      <c r="G197" s="1249"/>
      <c r="H197" s="516" t="s">
        <v>1575</v>
      </c>
      <c r="I197" s="517">
        <v>1</v>
      </c>
      <c r="J197" s="518">
        <v>1</v>
      </c>
      <c r="K197" s="518">
        <v>1</v>
      </c>
      <c r="L197" s="520"/>
      <c r="M197" s="517"/>
      <c r="N197" s="521"/>
      <c r="O197" s="517"/>
      <c r="P197" s="522"/>
    </row>
    <row r="198" spans="1:16" x14ac:dyDescent="0.25">
      <c r="A198" s="523"/>
      <c r="B198" s="524" t="s">
        <v>23</v>
      </c>
      <c r="C198" s="1247" t="s">
        <v>1203</v>
      </c>
      <c r="D198" s="1247"/>
      <c r="E198" s="1247"/>
      <c r="F198" s="1247"/>
      <c r="G198" s="1247"/>
      <c r="H198" s="525" t="s">
        <v>1148</v>
      </c>
      <c r="I198" s="526"/>
      <c r="J198" s="526"/>
      <c r="K198" s="536">
        <v>2.56</v>
      </c>
      <c r="L198" s="528"/>
      <c r="M198" s="526"/>
      <c r="N198" s="528"/>
      <c r="O198" s="526"/>
      <c r="P198" s="573">
        <v>857.83</v>
      </c>
    </row>
    <row r="199" spans="1:16" x14ac:dyDescent="0.25">
      <c r="A199" s="530"/>
      <c r="B199" s="524" t="s">
        <v>2190</v>
      </c>
      <c r="C199" s="1247" t="s">
        <v>2191</v>
      </c>
      <c r="D199" s="1247"/>
      <c r="E199" s="1247"/>
      <c r="F199" s="1247"/>
      <c r="G199" s="1247"/>
      <c r="H199" s="525" t="s">
        <v>1148</v>
      </c>
      <c r="I199" s="536">
        <v>2.56</v>
      </c>
      <c r="J199" s="526"/>
      <c r="K199" s="536">
        <v>2.56</v>
      </c>
      <c r="L199" s="532"/>
      <c r="M199" s="533"/>
      <c r="N199" s="534">
        <v>335.09</v>
      </c>
      <c r="O199" s="526"/>
      <c r="P199" s="529">
        <v>857.83</v>
      </c>
    </row>
    <row r="200" spans="1:16" x14ac:dyDescent="0.25">
      <c r="A200" s="523"/>
      <c r="B200" s="524" t="s">
        <v>28</v>
      </c>
      <c r="C200" s="1247" t="s">
        <v>132</v>
      </c>
      <c r="D200" s="1247"/>
      <c r="E200" s="1247"/>
      <c r="F200" s="1247"/>
      <c r="G200" s="1247"/>
      <c r="H200" s="525"/>
      <c r="I200" s="526"/>
      <c r="J200" s="526"/>
      <c r="K200" s="526"/>
      <c r="L200" s="528"/>
      <c r="M200" s="526"/>
      <c r="N200" s="528"/>
      <c r="O200" s="526"/>
      <c r="P200" s="573">
        <v>19.28</v>
      </c>
    </row>
    <row r="201" spans="1:16" x14ac:dyDescent="0.25">
      <c r="A201" s="523"/>
      <c r="B201" s="524"/>
      <c r="C201" s="1247" t="s">
        <v>1147</v>
      </c>
      <c r="D201" s="1247"/>
      <c r="E201" s="1247"/>
      <c r="F201" s="1247"/>
      <c r="G201" s="1247"/>
      <c r="H201" s="525" t="s">
        <v>1148</v>
      </c>
      <c r="I201" s="526"/>
      <c r="J201" s="526"/>
      <c r="K201" s="527">
        <v>1.7999999999999999E-2</v>
      </c>
      <c r="L201" s="528"/>
      <c r="M201" s="526"/>
      <c r="N201" s="528"/>
      <c r="O201" s="526"/>
      <c r="P201" s="573">
        <v>6.86</v>
      </c>
    </row>
    <row r="202" spans="1:16" x14ac:dyDescent="0.25">
      <c r="A202" s="530"/>
      <c r="B202" s="524" t="s">
        <v>1443</v>
      </c>
      <c r="C202" s="1247" t="s">
        <v>1444</v>
      </c>
      <c r="D202" s="1247"/>
      <c r="E202" s="1247"/>
      <c r="F202" s="1247"/>
      <c r="G202" s="1247"/>
      <c r="H202" s="525" t="s">
        <v>1151</v>
      </c>
      <c r="I202" s="527">
        <v>8.9999999999999993E-3</v>
      </c>
      <c r="J202" s="526"/>
      <c r="K202" s="527">
        <v>8.9999999999999993E-3</v>
      </c>
      <c r="L202" s="532"/>
      <c r="M202" s="533"/>
      <c r="N202" s="534">
        <v>1550.39</v>
      </c>
      <c r="O202" s="526"/>
      <c r="P202" s="529">
        <v>13.95</v>
      </c>
    </row>
    <row r="203" spans="1:16" x14ac:dyDescent="0.25">
      <c r="A203" s="540"/>
      <c r="B203" s="524" t="s">
        <v>1152</v>
      </c>
      <c r="C203" s="1247" t="s">
        <v>1153</v>
      </c>
      <c r="D203" s="1247"/>
      <c r="E203" s="1247"/>
      <c r="F203" s="1247"/>
      <c r="G203" s="1247"/>
      <c r="H203" s="525" t="s">
        <v>1148</v>
      </c>
      <c r="I203" s="527">
        <v>8.9999999999999993E-3</v>
      </c>
      <c r="J203" s="526"/>
      <c r="K203" s="527">
        <v>8.9999999999999993E-3</v>
      </c>
      <c r="L203" s="528"/>
      <c r="M203" s="526"/>
      <c r="N203" s="541">
        <v>437.08</v>
      </c>
      <c r="O203" s="526"/>
      <c r="P203" s="573">
        <v>3.93</v>
      </c>
    </row>
    <row r="204" spans="1:16" x14ac:dyDescent="0.25">
      <c r="A204" s="530"/>
      <c r="B204" s="524" t="s">
        <v>1445</v>
      </c>
      <c r="C204" s="1247" t="s">
        <v>1446</v>
      </c>
      <c r="D204" s="1247"/>
      <c r="E204" s="1247"/>
      <c r="F204" s="1247"/>
      <c r="G204" s="1247"/>
      <c r="H204" s="525" t="s">
        <v>1151</v>
      </c>
      <c r="I204" s="527">
        <v>8.9999999999999993E-3</v>
      </c>
      <c r="J204" s="526"/>
      <c r="K204" s="527">
        <v>8.9999999999999993E-3</v>
      </c>
      <c r="L204" s="538">
        <v>477.92</v>
      </c>
      <c r="M204" s="539">
        <v>1.24</v>
      </c>
      <c r="N204" s="534">
        <v>592.62</v>
      </c>
      <c r="O204" s="526"/>
      <c r="P204" s="529">
        <v>5.33</v>
      </c>
    </row>
    <row r="205" spans="1:16" x14ac:dyDescent="0.25">
      <c r="A205" s="540"/>
      <c r="B205" s="524" t="s">
        <v>1208</v>
      </c>
      <c r="C205" s="1247" t="s">
        <v>1209</v>
      </c>
      <c r="D205" s="1247"/>
      <c r="E205" s="1247"/>
      <c r="F205" s="1247"/>
      <c r="G205" s="1247"/>
      <c r="H205" s="525" t="s">
        <v>1148</v>
      </c>
      <c r="I205" s="527">
        <v>8.9999999999999993E-3</v>
      </c>
      <c r="J205" s="526"/>
      <c r="K205" s="527">
        <v>8.9999999999999993E-3</v>
      </c>
      <c r="L205" s="528"/>
      <c r="M205" s="526"/>
      <c r="N205" s="541">
        <v>325.38</v>
      </c>
      <c r="O205" s="526"/>
      <c r="P205" s="573">
        <v>2.93</v>
      </c>
    </row>
    <row r="206" spans="1:16" x14ac:dyDescent="0.25">
      <c r="A206" s="523"/>
      <c r="B206" s="524" t="s">
        <v>36</v>
      </c>
      <c r="C206" s="1247" t="s">
        <v>134</v>
      </c>
      <c r="D206" s="1247"/>
      <c r="E206" s="1247"/>
      <c r="F206" s="1247"/>
      <c r="G206" s="1247"/>
      <c r="H206" s="525"/>
      <c r="I206" s="526"/>
      <c r="J206" s="526"/>
      <c r="K206" s="526"/>
      <c r="L206" s="528"/>
      <c r="M206" s="526"/>
      <c r="N206" s="528"/>
      <c r="O206" s="526"/>
      <c r="P206" s="573">
        <v>358.34</v>
      </c>
    </row>
    <row r="207" spans="1:16" x14ac:dyDescent="0.25">
      <c r="A207" s="530"/>
      <c r="B207" s="524" t="s">
        <v>1494</v>
      </c>
      <c r="C207" s="1247" t="s">
        <v>1495</v>
      </c>
      <c r="D207" s="1247"/>
      <c r="E207" s="1247"/>
      <c r="F207" s="1247"/>
      <c r="G207" s="1247"/>
      <c r="H207" s="525" t="s">
        <v>1496</v>
      </c>
      <c r="I207" s="535">
        <v>6.5600000000000006E-2</v>
      </c>
      <c r="J207" s="526"/>
      <c r="K207" s="535">
        <v>6.5600000000000006E-2</v>
      </c>
      <c r="L207" s="532"/>
      <c r="M207" s="533"/>
      <c r="N207" s="534">
        <v>6.1</v>
      </c>
      <c r="O207" s="526"/>
      <c r="P207" s="529">
        <v>0.4</v>
      </c>
    </row>
    <row r="208" spans="1:16" x14ac:dyDescent="0.25">
      <c r="A208" s="530"/>
      <c r="B208" s="524" t="s">
        <v>2623</v>
      </c>
      <c r="C208" s="1247" t="s">
        <v>2624</v>
      </c>
      <c r="D208" s="1247"/>
      <c r="E208" s="1247"/>
      <c r="F208" s="1247"/>
      <c r="G208" s="1247"/>
      <c r="H208" s="525" t="s">
        <v>2159</v>
      </c>
      <c r="I208" s="536">
        <v>1.33</v>
      </c>
      <c r="J208" s="526"/>
      <c r="K208" s="536">
        <v>1.33</v>
      </c>
      <c r="L208" s="538">
        <v>5.87</v>
      </c>
      <c r="M208" s="539">
        <v>0.97</v>
      </c>
      <c r="N208" s="534">
        <v>5.69</v>
      </c>
      <c r="O208" s="526"/>
      <c r="P208" s="529">
        <v>7.57</v>
      </c>
    </row>
    <row r="209" spans="1:16" x14ac:dyDescent="0.25">
      <c r="A209" s="530"/>
      <c r="B209" s="524" t="s">
        <v>2625</v>
      </c>
      <c r="C209" s="1247" t="s">
        <v>2626</v>
      </c>
      <c r="D209" s="1247"/>
      <c r="E209" s="1247"/>
      <c r="F209" s="1247"/>
      <c r="G209" s="1247"/>
      <c r="H209" s="525" t="s">
        <v>1697</v>
      </c>
      <c r="I209" s="527">
        <v>4.1000000000000002E-2</v>
      </c>
      <c r="J209" s="526"/>
      <c r="K209" s="527">
        <v>4.1000000000000002E-2</v>
      </c>
      <c r="L209" s="538">
        <v>41.71</v>
      </c>
      <c r="M209" s="539">
        <v>1.31</v>
      </c>
      <c r="N209" s="534">
        <v>54.64</v>
      </c>
      <c r="O209" s="526"/>
      <c r="P209" s="529">
        <v>2.2400000000000002</v>
      </c>
    </row>
    <row r="210" spans="1:16" x14ac:dyDescent="0.25">
      <c r="A210" s="530"/>
      <c r="B210" s="524" t="s">
        <v>2627</v>
      </c>
      <c r="C210" s="1247" t="s">
        <v>2628</v>
      </c>
      <c r="D210" s="1247"/>
      <c r="E210" s="1247"/>
      <c r="F210" s="1247"/>
      <c r="G210" s="1247"/>
      <c r="H210" s="525" t="s">
        <v>1244</v>
      </c>
      <c r="I210" s="531">
        <v>0.1</v>
      </c>
      <c r="J210" s="526"/>
      <c r="K210" s="531">
        <v>0.1</v>
      </c>
      <c r="L210" s="538">
        <v>79.88</v>
      </c>
      <c r="M210" s="539">
        <v>1.53</v>
      </c>
      <c r="N210" s="534">
        <v>122.22</v>
      </c>
      <c r="O210" s="526"/>
      <c r="P210" s="529">
        <v>12.22</v>
      </c>
    </row>
    <row r="211" spans="1:16" x14ac:dyDescent="0.25">
      <c r="A211" s="530"/>
      <c r="B211" s="524" t="s">
        <v>2629</v>
      </c>
      <c r="C211" s="1247" t="s">
        <v>2630</v>
      </c>
      <c r="D211" s="1247"/>
      <c r="E211" s="1247"/>
      <c r="F211" s="1247"/>
      <c r="G211" s="1247"/>
      <c r="H211" s="525" t="s">
        <v>1568</v>
      </c>
      <c r="I211" s="531">
        <v>0.1</v>
      </c>
      <c r="J211" s="526"/>
      <c r="K211" s="531">
        <v>0.1</v>
      </c>
      <c r="L211" s="538">
        <v>944.69</v>
      </c>
      <c r="M211" s="539">
        <v>1.1399999999999999</v>
      </c>
      <c r="N211" s="534">
        <v>1076.95</v>
      </c>
      <c r="O211" s="526"/>
      <c r="P211" s="529">
        <v>107.7</v>
      </c>
    </row>
    <row r="212" spans="1:16" x14ac:dyDescent="0.25">
      <c r="A212" s="530"/>
      <c r="B212" s="524" t="s">
        <v>2631</v>
      </c>
      <c r="C212" s="1247" t="s">
        <v>2632</v>
      </c>
      <c r="D212" s="1247"/>
      <c r="E212" s="1247"/>
      <c r="F212" s="1247"/>
      <c r="G212" s="1247"/>
      <c r="H212" s="525" t="s">
        <v>2435</v>
      </c>
      <c r="I212" s="527">
        <v>2.1000000000000001E-2</v>
      </c>
      <c r="J212" s="526"/>
      <c r="K212" s="527">
        <v>2.1000000000000001E-2</v>
      </c>
      <c r="L212" s="542">
        <v>3658.94</v>
      </c>
      <c r="M212" s="539">
        <v>1.1399999999999999</v>
      </c>
      <c r="N212" s="534">
        <v>4171.1899999999996</v>
      </c>
      <c r="O212" s="526"/>
      <c r="P212" s="529">
        <v>87.59</v>
      </c>
    </row>
    <row r="213" spans="1:16" x14ac:dyDescent="0.25">
      <c r="A213" s="530"/>
      <c r="B213" s="524" t="s">
        <v>2633</v>
      </c>
      <c r="C213" s="1247" t="s">
        <v>2634</v>
      </c>
      <c r="D213" s="1247"/>
      <c r="E213" s="1247"/>
      <c r="F213" s="1247"/>
      <c r="G213" s="1247"/>
      <c r="H213" s="525" t="s">
        <v>1697</v>
      </c>
      <c r="I213" s="527">
        <v>4.1000000000000002E-2</v>
      </c>
      <c r="J213" s="526"/>
      <c r="K213" s="527">
        <v>4.1000000000000002E-2</v>
      </c>
      <c r="L213" s="542">
        <v>1991.74</v>
      </c>
      <c r="M213" s="539">
        <v>1.37</v>
      </c>
      <c r="N213" s="534">
        <v>2728.68</v>
      </c>
      <c r="O213" s="526"/>
      <c r="P213" s="529">
        <v>111.88</v>
      </c>
    </row>
    <row r="214" spans="1:16" x14ac:dyDescent="0.25">
      <c r="A214" s="530"/>
      <c r="B214" s="524" t="s">
        <v>2635</v>
      </c>
      <c r="C214" s="1247" t="s">
        <v>2636</v>
      </c>
      <c r="D214" s="1247"/>
      <c r="E214" s="1247"/>
      <c r="F214" s="1247"/>
      <c r="G214" s="1247"/>
      <c r="H214" s="525" t="s">
        <v>1244</v>
      </c>
      <c r="I214" s="527">
        <v>0.124</v>
      </c>
      <c r="J214" s="526"/>
      <c r="K214" s="527">
        <v>0.124</v>
      </c>
      <c r="L214" s="538">
        <v>196.41</v>
      </c>
      <c r="M214" s="539">
        <v>1.18</v>
      </c>
      <c r="N214" s="534">
        <v>231.76</v>
      </c>
      <c r="O214" s="526"/>
      <c r="P214" s="529">
        <v>28.74</v>
      </c>
    </row>
    <row r="215" spans="1:16" x14ac:dyDescent="0.25">
      <c r="A215" s="552"/>
      <c r="B215" s="553"/>
      <c r="C215" s="1248" t="s">
        <v>1154</v>
      </c>
      <c r="D215" s="1248"/>
      <c r="E215" s="1248"/>
      <c r="F215" s="1248"/>
      <c r="G215" s="1248"/>
      <c r="H215" s="516"/>
      <c r="I215" s="517"/>
      <c r="J215" s="517"/>
      <c r="K215" s="517"/>
      <c r="L215" s="520"/>
      <c r="M215" s="517"/>
      <c r="N215" s="554"/>
      <c r="O215" s="517"/>
      <c r="P215" s="555">
        <v>1242.31</v>
      </c>
    </row>
    <row r="216" spans="1:16" x14ac:dyDescent="0.25">
      <c r="A216" s="540" t="s">
        <v>1372</v>
      </c>
      <c r="B216" s="524" t="s">
        <v>2637</v>
      </c>
      <c r="C216" s="1247" t="s">
        <v>2638</v>
      </c>
      <c r="D216" s="1247"/>
      <c r="E216" s="1247"/>
      <c r="F216" s="1247"/>
      <c r="G216" s="1247"/>
      <c r="H216" s="525" t="s">
        <v>1158</v>
      </c>
      <c r="I216" s="543">
        <v>2</v>
      </c>
      <c r="J216" s="526"/>
      <c r="K216" s="543">
        <v>2</v>
      </c>
      <c r="L216" s="528"/>
      <c r="M216" s="526"/>
      <c r="N216" s="528"/>
      <c r="O216" s="526"/>
      <c r="P216" s="573">
        <v>17.16</v>
      </c>
    </row>
    <row r="217" spans="1:16" x14ac:dyDescent="0.25">
      <c r="A217" s="540"/>
      <c r="B217" s="524"/>
      <c r="C217" s="1247" t="s">
        <v>1155</v>
      </c>
      <c r="D217" s="1247"/>
      <c r="E217" s="1247"/>
      <c r="F217" s="1247"/>
      <c r="G217" s="1247"/>
      <c r="H217" s="525"/>
      <c r="I217" s="526"/>
      <c r="J217" s="526"/>
      <c r="K217" s="526"/>
      <c r="L217" s="528"/>
      <c r="M217" s="526"/>
      <c r="N217" s="528"/>
      <c r="O217" s="526"/>
      <c r="P217" s="573">
        <v>864.69</v>
      </c>
    </row>
    <row r="218" spans="1:16" x14ac:dyDescent="0.25">
      <c r="A218" s="540"/>
      <c r="B218" s="524" t="s">
        <v>2639</v>
      </c>
      <c r="C218" s="1247" t="s">
        <v>2640</v>
      </c>
      <c r="D218" s="1247"/>
      <c r="E218" s="1247"/>
      <c r="F218" s="1247"/>
      <c r="G218" s="1247"/>
      <c r="H218" s="525" t="s">
        <v>1158</v>
      </c>
      <c r="I218" s="543">
        <v>97</v>
      </c>
      <c r="J218" s="526"/>
      <c r="K218" s="543">
        <v>97</v>
      </c>
      <c r="L218" s="528"/>
      <c r="M218" s="526"/>
      <c r="N218" s="528"/>
      <c r="O218" s="526"/>
      <c r="P218" s="573">
        <v>838.75</v>
      </c>
    </row>
    <row r="219" spans="1:16" x14ac:dyDescent="0.25">
      <c r="A219" s="540"/>
      <c r="B219" s="524" t="s">
        <v>2641</v>
      </c>
      <c r="C219" s="1247" t="s">
        <v>2642</v>
      </c>
      <c r="D219" s="1247"/>
      <c r="E219" s="1247"/>
      <c r="F219" s="1247"/>
      <c r="G219" s="1247"/>
      <c r="H219" s="525" t="s">
        <v>1158</v>
      </c>
      <c r="I219" s="543">
        <v>51</v>
      </c>
      <c r="J219" s="526"/>
      <c r="K219" s="543">
        <v>51</v>
      </c>
      <c r="L219" s="528"/>
      <c r="M219" s="526"/>
      <c r="N219" s="528"/>
      <c r="O219" s="526"/>
      <c r="P219" s="573">
        <v>440.99</v>
      </c>
    </row>
    <row r="220" spans="1:16" x14ac:dyDescent="0.25">
      <c r="A220" s="556"/>
      <c r="B220" s="557"/>
      <c r="C220" s="1248" t="s">
        <v>1161</v>
      </c>
      <c r="D220" s="1248"/>
      <c r="E220" s="1248"/>
      <c r="F220" s="1248"/>
      <c r="G220" s="1248"/>
      <c r="H220" s="516"/>
      <c r="I220" s="517"/>
      <c r="J220" s="517"/>
      <c r="K220" s="517"/>
      <c r="L220" s="520"/>
      <c r="M220" s="517"/>
      <c r="N220" s="554">
        <v>2539.21</v>
      </c>
      <c r="O220" s="517"/>
      <c r="P220" s="555">
        <v>2539.21</v>
      </c>
    </row>
    <row r="221" spans="1:16" x14ac:dyDescent="0.25">
      <c r="A221" s="558"/>
      <c r="B221" s="559"/>
      <c r="C221" s="559"/>
      <c r="D221" s="559"/>
      <c r="E221" s="559"/>
      <c r="F221" s="559"/>
      <c r="G221" s="559"/>
      <c r="H221" s="560"/>
      <c r="I221" s="561"/>
      <c r="J221" s="561"/>
      <c r="K221" s="561"/>
      <c r="L221" s="562"/>
      <c r="M221" s="561"/>
      <c r="N221" s="562"/>
      <c r="O221" s="561"/>
      <c r="P221" s="563"/>
    </row>
    <row r="222" spans="1:16" x14ac:dyDescent="0.25">
      <c r="A222" s="514" t="s">
        <v>98</v>
      </c>
      <c r="B222" s="515" t="s">
        <v>2673</v>
      </c>
      <c r="C222" s="1249" t="s">
        <v>2674</v>
      </c>
      <c r="D222" s="1249"/>
      <c r="E222" s="1249"/>
      <c r="F222" s="1249"/>
      <c r="G222" s="1249"/>
      <c r="H222" s="516" t="s">
        <v>1575</v>
      </c>
      <c r="I222" s="517">
        <v>1</v>
      </c>
      <c r="J222" s="518">
        <v>1</v>
      </c>
      <c r="K222" s="518">
        <v>1</v>
      </c>
      <c r="L222" s="554">
        <v>1613.56</v>
      </c>
      <c r="M222" s="570">
        <v>1.1399999999999999</v>
      </c>
      <c r="N222" s="564">
        <v>1839.46</v>
      </c>
      <c r="O222" s="517"/>
      <c r="P222" s="555">
        <v>1839.46</v>
      </c>
    </row>
    <row r="223" spans="1:16" x14ac:dyDescent="0.25">
      <c r="A223" s="556"/>
      <c r="B223" s="557"/>
      <c r="C223" s="1248" t="s">
        <v>1161</v>
      </c>
      <c r="D223" s="1248"/>
      <c r="E223" s="1248"/>
      <c r="F223" s="1248"/>
      <c r="G223" s="1248"/>
      <c r="H223" s="516"/>
      <c r="I223" s="517"/>
      <c r="J223" s="517"/>
      <c r="K223" s="517"/>
      <c r="L223" s="520"/>
      <c r="M223" s="517"/>
      <c r="N223" s="520"/>
      <c r="O223" s="517"/>
      <c r="P223" s="555">
        <v>1839.46</v>
      </c>
    </row>
    <row r="224" spans="1:16" x14ac:dyDescent="0.25">
      <c r="A224" s="558"/>
      <c r="B224" s="559"/>
      <c r="C224" s="559"/>
      <c r="D224" s="559"/>
      <c r="E224" s="559"/>
      <c r="F224" s="559"/>
      <c r="G224" s="559"/>
      <c r="H224" s="560"/>
      <c r="I224" s="561"/>
      <c r="J224" s="561"/>
      <c r="K224" s="561"/>
      <c r="L224" s="562"/>
      <c r="M224" s="561"/>
      <c r="N224" s="562"/>
      <c r="O224" s="561"/>
      <c r="P224" s="563"/>
    </row>
    <row r="225" spans="1:16" x14ac:dyDescent="0.25">
      <c r="A225" s="514" t="s">
        <v>102</v>
      </c>
      <c r="B225" s="515" t="s">
        <v>2645</v>
      </c>
      <c r="C225" s="1249" t="s">
        <v>2646</v>
      </c>
      <c r="D225" s="1249"/>
      <c r="E225" s="1249"/>
      <c r="F225" s="1249"/>
      <c r="G225" s="1249"/>
      <c r="H225" s="516" t="s">
        <v>1575</v>
      </c>
      <c r="I225" s="517">
        <v>14</v>
      </c>
      <c r="J225" s="518">
        <v>1</v>
      </c>
      <c r="K225" s="518">
        <v>14</v>
      </c>
      <c r="L225" s="520"/>
      <c r="M225" s="517"/>
      <c r="N225" s="521"/>
      <c r="O225" s="517"/>
      <c r="P225" s="522"/>
    </row>
    <row r="226" spans="1:16" x14ac:dyDescent="0.25">
      <c r="A226" s="523"/>
      <c r="B226" s="524" t="s">
        <v>23</v>
      </c>
      <c r="C226" s="1247" t="s">
        <v>1203</v>
      </c>
      <c r="D226" s="1247"/>
      <c r="E226" s="1247"/>
      <c r="F226" s="1247"/>
      <c r="G226" s="1247"/>
      <c r="H226" s="525" t="s">
        <v>1148</v>
      </c>
      <c r="I226" s="526"/>
      <c r="J226" s="526"/>
      <c r="K226" s="536">
        <v>14.42</v>
      </c>
      <c r="L226" s="528"/>
      <c r="M226" s="526"/>
      <c r="N226" s="528"/>
      <c r="O226" s="526"/>
      <c r="P226" s="529">
        <v>4832</v>
      </c>
    </row>
    <row r="227" spans="1:16" x14ac:dyDescent="0.25">
      <c r="A227" s="530"/>
      <c r="B227" s="524" t="s">
        <v>2190</v>
      </c>
      <c r="C227" s="1247" t="s">
        <v>2191</v>
      </c>
      <c r="D227" s="1247"/>
      <c r="E227" s="1247"/>
      <c r="F227" s="1247"/>
      <c r="G227" s="1247"/>
      <c r="H227" s="525" t="s">
        <v>1148</v>
      </c>
      <c r="I227" s="536">
        <v>1.03</v>
      </c>
      <c r="J227" s="526"/>
      <c r="K227" s="536">
        <v>14.42</v>
      </c>
      <c r="L227" s="532"/>
      <c r="M227" s="533"/>
      <c r="N227" s="534">
        <v>335.09</v>
      </c>
      <c r="O227" s="526"/>
      <c r="P227" s="529">
        <v>4832</v>
      </c>
    </row>
    <row r="228" spans="1:16" x14ac:dyDescent="0.25">
      <c r="A228" s="523"/>
      <c r="B228" s="524" t="s">
        <v>36</v>
      </c>
      <c r="C228" s="1247" t="s">
        <v>134</v>
      </c>
      <c r="D228" s="1247"/>
      <c r="E228" s="1247"/>
      <c r="F228" s="1247"/>
      <c r="G228" s="1247"/>
      <c r="H228" s="525"/>
      <c r="I228" s="526"/>
      <c r="J228" s="526"/>
      <c r="K228" s="526"/>
      <c r="L228" s="528"/>
      <c r="M228" s="526"/>
      <c r="N228" s="528"/>
      <c r="O228" s="526"/>
      <c r="P228" s="573">
        <v>58.78</v>
      </c>
    </row>
    <row r="229" spans="1:16" x14ac:dyDescent="0.25">
      <c r="A229" s="530"/>
      <c r="B229" s="524" t="s">
        <v>1499</v>
      </c>
      <c r="C229" s="1247" t="s">
        <v>1500</v>
      </c>
      <c r="D229" s="1247"/>
      <c r="E229" s="1247"/>
      <c r="F229" s="1247"/>
      <c r="G229" s="1247"/>
      <c r="H229" s="525" t="s">
        <v>1244</v>
      </c>
      <c r="I229" s="536">
        <v>0.02</v>
      </c>
      <c r="J229" s="526"/>
      <c r="K229" s="536">
        <v>0.28000000000000003</v>
      </c>
      <c r="L229" s="538">
        <v>174.93</v>
      </c>
      <c r="M229" s="575">
        <v>1.2</v>
      </c>
      <c r="N229" s="534">
        <v>209.92</v>
      </c>
      <c r="O229" s="526"/>
      <c r="P229" s="529">
        <v>58.78</v>
      </c>
    </row>
    <row r="230" spans="1:16" x14ac:dyDescent="0.25">
      <c r="A230" s="552"/>
      <c r="B230" s="553"/>
      <c r="C230" s="1248" t="s">
        <v>1154</v>
      </c>
      <c r="D230" s="1248"/>
      <c r="E230" s="1248"/>
      <c r="F230" s="1248"/>
      <c r="G230" s="1248"/>
      <c r="H230" s="516"/>
      <c r="I230" s="517"/>
      <c r="J230" s="517"/>
      <c r="K230" s="517"/>
      <c r="L230" s="520"/>
      <c r="M230" s="517"/>
      <c r="N230" s="554"/>
      <c r="O230" s="517"/>
      <c r="P230" s="555">
        <v>4890.78</v>
      </c>
    </row>
    <row r="231" spans="1:16" x14ac:dyDescent="0.25">
      <c r="A231" s="540" t="s">
        <v>2675</v>
      </c>
      <c r="B231" s="524" t="s">
        <v>2637</v>
      </c>
      <c r="C231" s="1247" t="s">
        <v>2638</v>
      </c>
      <c r="D231" s="1247"/>
      <c r="E231" s="1247"/>
      <c r="F231" s="1247"/>
      <c r="G231" s="1247"/>
      <c r="H231" s="525" t="s">
        <v>1158</v>
      </c>
      <c r="I231" s="543">
        <v>2</v>
      </c>
      <c r="J231" s="526"/>
      <c r="K231" s="543">
        <v>2</v>
      </c>
      <c r="L231" s="528"/>
      <c r="M231" s="526"/>
      <c r="N231" s="528"/>
      <c r="O231" s="526"/>
      <c r="P231" s="573">
        <v>96.64</v>
      </c>
    </row>
    <row r="232" spans="1:16" x14ac:dyDescent="0.25">
      <c r="A232" s="540"/>
      <c r="B232" s="524"/>
      <c r="C232" s="1247" t="s">
        <v>1155</v>
      </c>
      <c r="D232" s="1247"/>
      <c r="E232" s="1247"/>
      <c r="F232" s="1247"/>
      <c r="G232" s="1247"/>
      <c r="H232" s="525"/>
      <c r="I232" s="526"/>
      <c r="J232" s="526"/>
      <c r="K232" s="526"/>
      <c r="L232" s="528"/>
      <c r="M232" s="526"/>
      <c r="N232" s="528"/>
      <c r="O232" s="526"/>
      <c r="P232" s="529">
        <v>4832</v>
      </c>
    </row>
    <row r="233" spans="1:16" x14ac:dyDescent="0.25">
      <c r="A233" s="540"/>
      <c r="B233" s="524" t="s">
        <v>2639</v>
      </c>
      <c r="C233" s="1247" t="s">
        <v>2640</v>
      </c>
      <c r="D233" s="1247"/>
      <c r="E233" s="1247"/>
      <c r="F233" s="1247"/>
      <c r="G233" s="1247"/>
      <c r="H233" s="525" t="s">
        <v>1158</v>
      </c>
      <c r="I233" s="543">
        <v>97</v>
      </c>
      <c r="J233" s="526"/>
      <c r="K233" s="543">
        <v>97</v>
      </c>
      <c r="L233" s="528"/>
      <c r="M233" s="526"/>
      <c r="N233" s="528"/>
      <c r="O233" s="526"/>
      <c r="P233" s="529">
        <v>4687.04</v>
      </c>
    </row>
    <row r="234" spans="1:16" x14ac:dyDescent="0.25">
      <c r="A234" s="540"/>
      <c r="B234" s="524" t="s">
        <v>2641</v>
      </c>
      <c r="C234" s="1247" t="s">
        <v>2642</v>
      </c>
      <c r="D234" s="1247"/>
      <c r="E234" s="1247"/>
      <c r="F234" s="1247"/>
      <c r="G234" s="1247"/>
      <c r="H234" s="525" t="s">
        <v>1158</v>
      </c>
      <c r="I234" s="543">
        <v>51</v>
      </c>
      <c r="J234" s="526"/>
      <c r="K234" s="543">
        <v>51</v>
      </c>
      <c r="L234" s="528"/>
      <c r="M234" s="526"/>
      <c r="N234" s="528"/>
      <c r="O234" s="526"/>
      <c r="P234" s="529">
        <v>2464.3200000000002</v>
      </c>
    </row>
    <row r="235" spans="1:16" x14ac:dyDescent="0.25">
      <c r="A235" s="556"/>
      <c r="B235" s="557"/>
      <c r="C235" s="1248" t="s">
        <v>1161</v>
      </c>
      <c r="D235" s="1248"/>
      <c r="E235" s="1248"/>
      <c r="F235" s="1248"/>
      <c r="G235" s="1248"/>
      <c r="H235" s="516"/>
      <c r="I235" s="517"/>
      <c r="J235" s="517"/>
      <c r="K235" s="517"/>
      <c r="L235" s="520"/>
      <c r="M235" s="517"/>
      <c r="N235" s="593">
        <v>867.06</v>
      </c>
      <c r="O235" s="517"/>
      <c r="P235" s="555">
        <v>12138.78</v>
      </c>
    </row>
    <row r="236" spans="1:16" x14ac:dyDescent="0.25">
      <c r="A236" s="558"/>
      <c r="B236" s="559"/>
      <c r="C236" s="559"/>
      <c r="D236" s="559"/>
      <c r="E236" s="559"/>
      <c r="F236" s="559"/>
      <c r="G236" s="559"/>
      <c r="H236" s="560"/>
      <c r="I236" s="561"/>
      <c r="J236" s="561"/>
      <c r="K236" s="561"/>
      <c r="L236" s="562"/>
      <c r="M236" s="561"/>
      <c r="N236" s="562"/>
      <c r="O236" s="561"/>
      <c r="P236" s="563"/>
    </row>
    <row r="237" spans="1:16" ht="22.5" x14ac:dyDescent="0.25">
      <c r="A237" s="514" t="s">
        <v>2676</v>
      </c>
      <c r="B237" s="515" t="s">
        <v>2677</v>
      </c>
      <c r="C237" s="1249" t="s">
        <v>2678</v>
      </c>
      <c r="D237" s="1249"/>
      <c r="E237" s="1249"/>
      <c r="F237" s="1249"/>
      <c r="G237" s="1249"/>
      <c r="H237" s="516" t="s">
        <v>1575</v>
      </c>
      <c r="I237" s="517">
        <v>1</v>
      </c>
      <c r="J237" s="518">
        <v>1</v>
      </c>
      <c r="K237" s="518">
        <v>1</v>
      </c>
      <c r="L237" s="593">
        <v>371.05</v>
      </c>
      <c r="M237" s="570">
        <v>1.1200000000000001</v>
      </c>
      <c r="N237" s="572">
        <v>415.58</v>
      </c>
      <c r="O237" s="517"/>
      <c r="P237" s="612">
        <v>415.58</v>
      </c>
    </row>
    <row r="238" spans="1:16" x14ac:dyDescent="0.25">
      <c r="A238" s="556"/>
      <c r="B238" s="557"/>
      <c r="C238" s="1248" t="s">
        <v>1161</v>
      </c>
      <c r="D238" s="1248"/>
      <c r="E238" s="1248"/>
      <c r="F238" s="1248"/>
      <c r="G238" s="1248"/>
      <c r="H238" s="516"/>
      <c r="I238" s="517"/>
      <c r="J238" s="517"/>
      <c r="K238" s="517"/>
      <c r="L238" s="520"/>
      <c r="M238" s="517"/>
      <c r="N238" s="520"/>
      <c r="O238" s="517"/>
      <c r="P238" s="612">
        <v>415.58</v>
      </c>
    </row>
    <row r="239" spans="1:16" x14ac:dyDescent="0.25">
      <c r="A239" s="558"/>
      <c r="B239" s="559"/>
      <c r="C239" s="559"/>
      <c r="D239" s="559"/>
      <c r="E239" s="559"/>
      <c r="F239" s="559"/>
      <c r="G239" s="559"/>
      <c r="H239" s="560"/>
      <c r="I239" s="561"/>
      <c r="J239" s="561"/>
      <c r="K239" s="561"/>
      <c r="L239" s="562"/>
      <c r="M239" s="561"/>
      <c r="N239" s="562"/>
      <c r="O239" s="561"/>
      <c r="P239" s="563"/>
    </row>
    <row r="240" spans="1:16" ht="22.5" x14ac:dyDescent="0.25">
      <c r="A240" s="514" t="s">
        <v>2679</v>
      </c>
      <c r="B240" s="515" t="s">
        <v>2680</v>
      </c>
      <c r="C240" s="1249" t="s">
        <v>2681</v>
      </c>
      <c r="D240" s="1249"/>
      <c r="E240" s="1249"/>
      <c r="F240" s="1249"/>
      <c r="G240" s="1249"/>
      <c r="H240" s="516" t="s">
        <v>1575</v>
      </c>
      <c r="I240" s="517">
        <v>5</v>
      </c>
      <c r="J240" s="518">
        <v>1</v>
      </c>
      <c r="K240" s="518">
        <v>5</v>
      </c>
      <c r="L240" s="593">
        <v>121.35</v>
      </c>
      <c r="M240" s="570">
        <v>1.1200000000000001</v>
      </c>
      <c r="N240" s="572">
        <v>135.91</v>
      </c>
      <c r="O240" s="517"/>
      <c r="P240" s="612">
        <v>679.55</v>
      </c>
    </row>
    <row r="241" spans="1:16" x14ac:dyDescent="0.25">
      <c r="A241" s="556"/>
      <c r="B241" s="557"/>
      <c r="C241" s="1248" t="s">
        <v>1161</v>
      </c>
      <c r="D241" s="1248"/>
      <c r="E241" s="1248"/>
      <c r="F241" s="1248"/>
      <c r="G241" s="1248"/>
      <c r="H241" s="516"/>
      <c r="I241" s="517"/>
      <c r="J241" s="517"/>
      <c r="K241" s="517"/>
      <c r="L241" s="520"/>
      <c r="M241" s="517"/>
      <c r="N241" s="520"/>
      <c r="O241" s="517"/>
      <c r="P241" s="612">
        <v>679.55</v>
      </c>
    </row>
    <row r="242" spans="1:16" x14ac:dyDescent="0.25">
      <c r="A242" s="558"/>
      <c r="B242" s="559"/>
      <c r="C242" s="559"/>
      <c r="D242" s="559"/>
      <c r="E242" s="559"/>
      <c r="F242" s="559"/>
      <c r="G242" s="559"/>
      <c r="H242" s="560"/>
      <c r="I242" s="561"/>
      <c r="J242" s="561"/>
      <c r="K242" s="561"/>
      <c r="L242" s="562"/>
      <c r="M242" s="561"/>
      <c r="N242" s="562"/>
      <c r="O242" s="561"/>
      <c r="P242" s="563"/>
    </row>
    <row r="243" spans="1:16" ht="22.5" x14ac:dyDescent="0.25">
      <c r="A243" s="514" t="s">
        <v>2682</v>
      </c>
      <c r="B243" s="515" t="s">
        <v>2683</v>
      </c>
      <c r="C243" s="1249" t="s">
        <v>2684</v>
      </c>
      <c r="D243" s="1249"/>
      <c r="E243" s="1249"/>
      <c r="F243" s="1249"/>
      <c r="G243" s="1249"/>
      <c r="H243" s="516" t="s">
        <v>1575</v>
      </c>
      <c r="I243" s="517">
        <v>3</v>
      </c>
      <c r="J243" s="518">
        <v>1</v>
      </c>
      <c r="K243" s="518">
        <v>3</v>
      </c>
      <c r="L243" s="593">
        <v>100.65</v>
      </c>
      <c r="M243" s="570">
        <v>1.1200000000000001</v>
      </c>
      <c r="N243" s="572">
        <v>112.73</v>
      </c>
      <c r="O243" s="517"/>
      <c r="P243" s="612">
        <v>338.19</v>
      </c>
    </row>
    <row r="244" spans="1:16" x14ac:dyDescent="0.25">
      <c r="A244" s="556"/>
      <c r="B244" s="557"/>
      <c r="C244" s="1248" t="s">
        <v>1161</v>
      </c>
      <c r="D244" s="1248"/>
      <c r="E244" s="1248"/>
      <c r="F244" s="1248"/>
      <c r="G244" s="1248"/>
      <c r="H244" s="516"/>
      <c r="I244" s="517"/>
      <c r="J244" s="517"/>
      <c r="K244" s="517"/>
      <c r="L244" s="520"/>
      <c r="M244" s="517"/>
      <c r="N244" s="520"/>
      <c r="O244" s="517"/>
      <c r="P244" s="612">
        <v>338.19</v>
      </c>
    </row>
    <row r="245" spans="1:16" x14ac:dyDescent="0.25">
      <c r="A245" s="558"/>
      <c r="B245" s="559"/>
      <c r="C245" s="559"/>
      <c r="D245" s="559"/>
      <c r="E245" s="559"/>
      <c r="F245" s="559"/>
      <c r="G245" s="559"/>
      <c r="H245" s="560"/>
      <c r="I245" s="561"/>
      <c r="J245" s="561"/>
      <c r="K245" s="561"/>
      <c r="L245" s="562"/>
      <c r="M245" s="561"/>
      <c r="N245" s="562"/>
      <c r="O245" s="561"/>
      <c r="P245" s="563"/>
    </row>
    <row r="246" spans="1:16" ht="22.5" x14ac:dyDescent="0.25">
      <c r="A246" s="514" t="s">
        <v>2685</v>
      </c>
      <c r="B246" s="515" t="s">
        <v>2651</v>
      </c>
      <c r="C246" s="1249" t="s">
        <v>2652</v>
      </c>
      <c r="D246" s="1249"/>
      <c r="E246" s="1249"/>
      <c r="F246" s="1249"/>
      <c r="G246" s="1249"/>
      <c r="H246" s="516" t="s">
        <v>1575</v>
      </c>
      <c r="I246" s="517">
        <v>5</v>
      </c>
      <c r="J246" s="518">
        <v>1</v>
      </c>
      <c r="K246" s="518">
        <v>5</v>
      </c>
      <c r="L246" s="593">
        <v>112.32</v>
      </c>
      <c r="M246" s="570">
        <v>1.1200000000000001</v>
      </c>
      <c r="N246" s="572">
        <v>125.8</v>
      </c>
      <c r="O246" s="517"/>
      <c r="P246" s="612">
        <v>629</v>
      </c>
    </row>
    <row r="247" spans="1:16" x14ac:dyDescent="0.25">
      <c r="A247" s="556"/>
      <c r="B247" s="557"/>
      <c r="C247" s="1248" t="s">
        <v>1161</v>
      </c>
      <c r="D247" s="1248"/>
      <c r="E247" s="1248"/>
      <c r="F247" s="1248"/>
      <c r="G247" s="1248"/>
      <c r="H247" s="516"/>
      <c r="I247" s="517"/>
      <c r="J247" s="517"/>
      <c r="K247" s="517"/>
      <c r="L247" s="520"/>
      <c r="M247" s="517"/>
      <c r="N247" s="520"/>
      <c r="O247" s="517"/>
      <c r="P247" s="612">
        <v>629</v>
      </c>
    </row>
    <row r="248" spans="1:16" x14ac:dyDescent="0.25">
      <c r="A248" s="558"/>
      <c r="B248" s="559"/>
      <c r="C248" s="559"/>
      <c r="D248" s="559"/>
      <c r="E248" s="559"/>
      <c r="F248" s="559"/>
      <c r="G248" s="559"/>
      <c r="H248" s="560"/>
      <c r="I248" s="561"/>
      <c r="J248" s="561"/>
      <c r="K248" s="561"/>
      <c r="L248" s="562"/>
      <c r="M248" s="561"/>
      <c r="N248" s="562"/>
      <c r="O248" s="561"/>
      <c r="P248" s="563"/>
    </row>
    <row r="249" spans="1:16" x14ac:dyDescent="0.25">
      <c r="A249" s="558"/>
      <c r="B249" s="576"/>
      <c r="C249" s="576"/>
      <c r="D249" s="576"/>
      <c r="E249" s="576"/>
      <c r="F249" s="561"/>
      <c r="G249" s="561"/>
      <c r="H249" s="561"/>
      <c r="I249" s="561"/>
      <c r="J249" s="562"/>
      <c r="K249" s="561"/>
      <c r="L249" s="562"/>
      <c r="M249" s="577"/>
      <c r="N249" s="562"/>
      <c r="O249" s="578"/>
      <c r="P249" s="579"/>
    </row>
    <row r="250" spans="1:16" x14ac:dyDescent="0.25">
      <c r="A250" s="552"/>
      <c r="B250" s="580"/>
      <c r="C250" s="1246" t="s">
        <v>2686</v>
      </c>
      <c r="D250" s="1246"/>
      <c r="E250" s="1246"/>
      <c r="F250" s="1246"/>
      <c r="G250" s="1246"/>
      <c r="H250" s="1246"/>
      <c r="I250" s="1246"/>
      <c r="J250" s="1246"/>
      <c r="K250" s="1246"/>
      <c r="L250" s="1246"/>
      <c r="M250" s="1246"/>
      <c r="N250" s="1246"/>
      <c r="O250" s="1246"/>
      <c r="P250" s="581"/>
    </row>
    <row r="251" spans="1:16" x14ac:dyDescent="0.25">
      <c r="A251" s="552"/>
      <c r="B251" s="553"/>
      <c r="C251" s="1243" t="s">
        <v>1249</v>
      </c>
      <c r="D251" s="1243"/>
      <c r="E251" s="1243"/>
      <c r="F251" s="1243"/>
      <c r="G251" s="1243"/>
      <c r="H251" s="1243"/>
      <c r="I251" s="1243"/>
      <c r="J251" s="1243"/>
      <c r="K251" s="1243"/>
      <c r="L251" s="1243"/>
      <c r="M251" s="1243"/>
      <c r="N251" s="1243"/>
      <c r="O251" s="1243"/>
      <c r="P251" s="582">
        <v>76252.97</v>
      </c>
    </row>
    <row r="252" spans="1:16" x14ac:dyDescent="0.25">
      <c r="A252" s="552"/>
      <c r="B252" s="553"/>
      <c r="C252" s="1243" t="s">
        <v>1250</v>
      </c>
      <c r="D252" s="1243"/>
      <c r="E252" s="1243"/>
      <c r="F252" s="1243"/>
      <c r="G252" s="1243"/>
      <c r="H252" s="1243"/>
      <c r="I252" s="1243"/>
      <c r="J252" s="1243"/>
      <c r="K252" s="1243"/>
      <c r="L252" s="1243"/>
      <c r="M252" s="1243"/>
      <c r="N252" s="1243"/>
      <c r="O252" s="1243"/>
      <c r="P252" s="583"/>
    </row>
    <row r="253" spans="1:16" x14ac:dyDescent="0.25">
      <c r="A253" s="552"/>
      <c r="B253" s="553"/>
      <c r="C253" s="1243" t="s">
        <v>1251</v>
      </c>
      <c r="D253" s="1243"/>
      <c r="E253" s="1243"/>
      <c r="F253" s="1243"/>
      <c r="G253" s="1243"/>
      <c r="H253" s="1243"/>
      <c r="I253" s="1243"/>
      <c r="J253" s="1243"/>
      <c r="K253" s="1243"/>
      <c r="L253" s="1243"/>
      <c r="M253" s="1243"/>
      <c r="N253" s="1243"/>
      <c r="O253" s="1243"/>
      <c r="P253" s="582">
        <v>18282.52</v>
      </c>
    </row>
    <row r="254" spans="1:16" x14ac:dyDescent="0.25">
      <c r="A254" s="552"/>
      <c r="B254" s="553"/>
      <c r="C254" s="1243" t="s">
        <v>1252</v>
      </c>
      <c r="D254" s="1243"/>
      <c r="E254" s="1243"/>
      <c r="F254" s="1243"/>
      <c r="G254" s="1243"/>
      <c r="H254" s="1243"/>
      <c r="I254" s="1243"/>
      <c r="J254" s="1243"/>
      <c r="K254" s="1243"/>
      <c r="L254" s="1243"/>
      <c r="M254" s="1243"/>
      <c r="N254" s="1243"/>
      <c r="O254" s="1243"/>
      <c r="P254" s="616">
        <v>673.81</v>
      </c>
    </row>
    <row r="255" spans="1:16" x14ac:dyDescent="0.25">
      <c r="A255" s="552"/>
      <c r="B255" s="553"/>
      <c r="C255" s="1243" t="s">
        <v>1253</v>
      </c>
      <c r="D255" s="1243"/>
      <c r="E255" s="1243"/>
      <c r="F255" s="1243"/>
      <c r="G255" s="1243"/>
      <c r="H255" s="1243"/>
      <c r="I255" s="1243"/>
      <c r="J255" s="1243"/>
      <c r="K255" s="1243"/>
      <c r="L255" s="1243"/>
      <c r="M255" s="1243"/>
      <c r="N255" s="1243"/>
      <c r="O255" s="1243"/>
      <c r="P255" s="616">
        <v>219.58</v>
      </c>
    </row>
    <row r="256" spans="1:16" x14ac:dyDescent="0.25">
      <c r="A256" s="552"/>
      <c r="B256" s="553"/>
      <c r="C256" s="1243" t="s">
        <v>1254</v>
      </c>
      <c r="D256" s="1243"/>
      <c r="E256" s="1243"/>
      <c r="F256" s="1243"/>
      <c r="G256" s="1243"/>
      <c r="H256" s="1243"/>
      <c r="I256" s="1243"/>
      <c r="J256" s="1243"/>
      <c r="K256" s="1243"/>
      <c r="L256" s="1243"/>
      <c r="M256" s="1243"/>
      <c r="N256" s="1243"/>
      <c r="O256" s="1243"/>
      <c r="P256" s="582">
        <v>57077.06</v>
      </c>
    </row>
    <row r="257" spans="1:16" x14ac:dyDescent="0.25">
      <c r="A257" s="552"/>
      <c r="B257" s="553"/>
      <c r="C257" s="1243" t="s">
        <v>2687</v>
      </c>
      <c r="D257" s="1243"/>
      <c r="E257" s="1243"/>
      <c r="F257" s="1243"/>
      <c r="G257" s="1243"/>
      <c r="H257" s="1243"/>
      <c r="I257" s="1243"/>
      <c r="J257" s="1243"/>
      <c r="K257" s="1243"/>
      <c r="L257" s="1243"/>
      <c r="M257" s="1243"/>
      <c r="N257" s="1243"/>
      <c r="O257" s="1243"/>
      <c r="P257" s="582">
        <v>103636.05</v>
      </c>
    </row>
    <row r="258" spans="1:16" x14ac:dyDescent="0.25">
      <c r="A258" s="552"/>
      <c r="B258" s="553"/>
      <c r="C258" s="1243" t="s">
        <v>1250</v>
      </c>
      <c r="D258" s="1243"/>
      <c r="E258" s="1243"/>
      <c r="F258" s="1243"/>
      <c r="G258" s="1243"/>
      <c r="H258" s="1243"/>
      <c r="I258" s="1243"/>
      <c r="J258" s="1243"/>
      <c r="K258" s="1243"/>
      <c r="L258" s="1243"/>
      <c r="M258" s="1243"/>
      <c r="N258" s="1243"/>
      <c r="O258" s="1243"/>
      <c r="P258" s="583"/>
    </row>
    <row r="259" spans="1:16" x14ac:dyDescent="0.25">
      <c r="A259" s="552"/>
      <c r="B259" s="553"/>
      <c r="C259" s="1243" t="s">
        <v>1467</v>
      </c>
      <c r="D259" s="1243"/>
      <c r="E259" s="1243"/>
      <c r="F259" s="1243"/>
      <c r="G259" s="1243"/>
      <c r="H259" s="1243"/>
      <c r="I259" s="1243"/>
      <c r="J259" s="1243"/>
      <c r="K259" s="1243"/>
      <c r="L259" s="1243"/>
      <c r="M259" s="1243"/>
      <c r="N259" s="1243"/>
      <c r="O259" s="1243"/>
      <c r="P259" s="582">
        <v>18282.52</v>
      </c>
    </row>
    <row r="260" spans="1:16" x14ac:dyDescent="0.25">
      <c r="A260" s="552"/>
      <c r="B260" s="553"/>
      <c r="C260" s="1243" t="s">
        <v>1468</v>
      </c>
      <c r="D260" s="1243"/>
      <c r="E260" s="1243"/>
      <c r="F260" s="1243"/>
      <c r="G260" s="1243"/>
      <c r="H260" s="1243"/>
      <c r="I260" s="1243"/>
      <c r="J260" s="1243"/>
      <c r="K260" s="1243"/>
      <c r="L260" s="1243"/>
      <c r="M260" s="1243"/>
      <c r="N260" s="1243"/>
      <c r="O260" s="1243"/>
      <c r="P260" s="616">
        <v>673.81</v>
      </c>
    </row>
    <row r="261" spans="1:16" x14ac:dyDescent="0.25">
      <c r="A261" s="552"/>
      <c r="B261" s="553"/>
      <c r="C261" s="1243" t="s">
        <v>1469</v>
      </c>
      <c r="D261" s="1243"/>
      <c r="E261" s="1243"/>
      <c r="F261" s="1243"/>
      <c r="G261" s="1243"/>
      <c r="H261" s="1243"/>
      <c r="I261" s="1243"/>
      <c r="J261" s="1243"/>
      <c r="K261" s="1243"/>
      <c r="L261" s="1243"/>
      <c r="M261" s="1243"/>
      <c r="N261" s="1243"/>
      <c r="O261" s="1243"/>
      <c r="P261" s="616">
        <v>219.58</v>
      </c>
    </row>
    <row r="262" spans="1:16" x14ac:dyDescent="0.25">
      <c r="A262" s="552"/>
      <c r="B262" s="553"/>
      <c r="C262" s="1243" t="s">
        <v>1470</v>
      </c>
      <c r="D262" s="1243"/>
      <c r="E262" s="1243"/>
      <c r="F262" s="1243"/>
      <c r="G262" s="1243"/>
      <c r="H262" s="1243"/>
      <c r="I262" s="1243"/>
      <c r="J262" s="1243"/>
      <c r="K262" s="1243"/>
      <c r="L262" s="1243"/>
      <c r="M262" s="1243"/>
      <c r="N262" s="1243"/>
      <c r="O262" s="1243"/>
      <c r="P262" s="582">
        <v>57077.06</v>
      </c>
    </row>
    <row r="263" spans="1:16" x14ac:dyDescent="0.25">
      <c r="A263" s="552"/>
      <c r="B263" s="553"/>
      <c r="C263" s="1243" t="s">
        <v>1471</v>
      </c>
      <c r="D263" s="1243"/>
      <c r="E263" s="1243"/>
      <c r="F263" s="1243"/>
      <c r="G263" s="1243"/>
      <c r="H263" s="1243"/>
      <c r="I263" s="1243"/>
      <c r="J263" s="1243"/>
      <c r="K263" s="1243"/>
      <c r="L263" s="1243"/>
      <c r="M263" s="1243"/>
      <c r="N263" s="1243"/>
      <c r="O263" s="1243"/>
      <c r="P263" s="582">
        <v>17947.03</v>
      </c>
    </row>
    <row r="264" spans="1:16" x14ac:dyDescent="0.25">
      <c r="A264" s="552"/>
      <c r="B264" s="553"/>
      <c r="C264" s="1243" t="s">
        <v>1472</v>
      </c>
      <c r="D264" s="1243"/>
      <c r="E264" s="1243"/>
      <c r="F264" s="1243"/>
      <c r="G264" s="1243"/>
      <c r="H264" s="1243"/>
      <c r="I264" s="1243"/>
      <c r="J264" s="1243"/>
      <c r="K264" s="1243"/>
      <c r="L264" s="1243"/>
      <c r="M264" s="1243"/>
      <c r="N264" s="1243"/>
      <c r="O264" s="1243"/>
      <c r="P264" s="582">
        <v>9436.0499999999993</v>
      </c>
    </row>
    <row r="265" spans="1:16" x14ac:dyDescent="0.25">
      <c r="A265" s="552"/>
      <c r="B265" s="553"/>
      <c r="C265" s="1243" t="s">
        <v>2688</v>
      </c>
      <c r="D265" s="1243"/>
      <c r="E265" s="1243"/>
      <c r="F265" s="1243"/>
      <c r="G265" s="1243"/>
      <c r="H265" s="1243"/>
      <c r="I265" s="1243"/>
      <c r="J265" s="1243"/>
      <c r="K265" s="1243"/>
      <c r="L265" s="1243"/>
      <c r="M265" s="1243"/>
      <c r="N265" s="1243"/>
      <c r="O265" s="1243"/>
      <c r="P265" s="582">
        <v>26039.439999999999</v>
      </c>
    </row>
    <row r="266" spans="1:16" x14ac:dyDescent="0.25">
      <c r="A266" s="552"/>
      <c r="B266" s="553"/>
      <c r="C266" s="1243" t="s">
        <v>2689</v>
      </c>
      <c r="D266" s="1243"/>
      <c r="E266" s="1243"/>
      <c r="F266" s="1243"/>
      <c r="G266" s="1243"/>
      <c r="H266" s="1243"/>
      <c r="I266" s="1243"/>
      <c r="J266" s="1243"/>
      <c r="K266" s="1243"/>
      <c r="L266" s="1243"/>
      <c r="M266" s="1243"/>
      <c r="N266" s="1243"/>
      <c r="O266" s="1243"/>
      <c r="P266" s="582">
        <v>26039.439999999999</v>
      </c>
    </row>
    <row r="267" spans="1:16" x14ac:dyDescent="0.25">
      <c r="A267" s="552"/>
      <c r="B267" s="553"/>
      <c r="C267" s="1243" t="s">
        <v>1266</v>
      </c>
      <c r="D267" s="1243"/>
      <c r="E267" s="1243"/>
      <c r="F267" s="1243"/>
      <c r="G267" s="1243"/>
      <c r="H267" s="1243"/>
      <c r="I267" s="1243"/>
      <c r="J267" s="1243"/>
      <c r="K267" s="1243"/>
      <c r="L267" s="1243"/>
      <c r="M267" s="1243"/>
      <c r="N267" s="1243"/>
      <c r="O267" s="1243"/>
      <c r="P267" s="582">
        <v>18502.099999999999</v>
      </c>
    </row>
    <row r="268" spans="1:16" x14ac:dyDescent="0.25">
      <c r="A268" s="552"/>
      <c r="B268" s="553"/>
      <c r="C268" s="1243" t="s">
        <v>1267</v>
      </c>
      <c r="D268" s="1243"/>
      <c r="E268" s="1243"/>
      <c r="F268" s="1243"/>
      <c r="G268" s="1243"/>
      <c r="H268" s="1243"/>
      <c r="I268" s="1243"/>
      <c r="J268" s="1243"/>
      <c r="K268" s="1243"/>
      <c r="L268" s="1243"/>
      <c r="M268" s="1243"/>
      <c r="N268" s="1243"/>
      <c r="O268" s="1243"/>
      <c r="P268" s="582">
        <v>17947.03</v>
      </c>
    </row>
    <row r="269" spans="1:16" x14ac:dyDescent="0.25">
      <c r="A269" s="552"/>
      <c r="B269" s="553"/>
      <c r="C269" s="1243" t="s">
        <v>1268</v>
      </c>
      <c r="D269" s="1243"/>
      <c r="E269" s="1243"/>
      <c r="F269" s="1243"/>
      <c r="G269" s="1243"/>
      <c r="H269" s="1243"/>
      <c r="I269" s="1243"/>
      <c r="J269" s="1243"/>
      <c r="K269" s="1243"/>
      <c r="L269" s="1243"/>
      <c r="M269" s="1243"/>
      <c r="N269" s="1243"/>
      <c r="O269" s="1243"/>
      <c r="P269" s="582">
        <v>9436.0499999999993</v>
      </c>
    </row>
    <row r="270" spans="1:16" x14ac:dyDescent="0.25">
      <c r="A270" s="552"/>
      <c r="B270" s="580"/>
      <c r="C270" s="1246" t="s">
        <v>2690</v>
      </c>
      <c r="D270" s="1246"/>
      <c r="E270" s="1246"/>
      <c r="F270" s="1246"/>
      <c r="G270" s="1246"/>
      <c r="H270" s="1246"/>
      <c r="I270" s="1246"/>
      <c r="J270" s="1246"/>
      <c r="K270" s="1246"/>
      <c r="L270" s="1246"/>
      <c r="M270" s="1246"/>
      <c r="N270" s="1246"/>
      <c r="O270" s="1246"/>
      <c r="P270" s="584">
        <v>129675.49</v>
      </c>
    </row>
    <row r="271" spans="1:16" x14ac:dyDescent="0.25">
      <c r="A271" s="552"/>
      <c r="B271" s="553"/>
      <c r="C271" s="1243" t="s">
        <v>1270</v>
      </c>
      <c r="D271" s="1243"/>
      <c r="E271" s="1243"/>
      <c r="F271" s="1243"/>
      <c r="G271" s="1243"/>
      <c r="H271" s="1243"/>
      <c r="I271" s="1243"/>
      <c r="J271" s="1243"/>
      <c r="K271" s="1243"/>
      <c r="L271" s="1243"/>
      <c r="M271" s="1243"/>
      <c r="N271" s="1243"/>
      <c r="O271" s="1243"/>
      <c r="P271" s="583"/>
    </row>
    <row r="272" spans="1:16" x14ac:dyDescent="0.25">
      <c r="A272" s="552"/>
      <c r="B272" s="553"/>
      <c r="C272" s="1243" t="s">
        <v>1588</v>
      </c>
      <c r="D272" s="1243"/>
      <c r="E272" s="1243"/>
      <c r="F272" s="1243"/>
      <c r="G272" s="1243"/>
      <c r="H272" s="1243"/>
      <c r="I272" s="1243"/>
      <c r="J272" s="1243"/>
      <c r="K272" s="1243"/>
      <c r="L272" s="1243"/>
      <c r="M272" s="1243"/>
      <c r="N272" s="1243"/>
      <c r="O272" s="1243"/>
      <c r="P272" s="582">
        <v>44670.8</v>
      </c>
    </row>
    <row r="273" spans="1:16" x14ac:dyDescent="0.25">
      <c r="A273" s="552"/>
      <c r="B273" s="553"/>
      <c r="C273" s="1243" t="s">
        <v>2691</v>
      </c>
      <c r="D273" s="1243"/>
      <c r="E273" s="1243"/>
      <c r="F273" s="1243"/>
      <c r="G273" s="1243"/>
      <c r="H273" s="1243"/>
      <c r="I273" s="1243"/>
      <c r="J273" s="1243"/>
      <c r="K273" s="1243"/>
      <c r="L273" s="1243"/>
      <c r="M273" s="1243"/>
      <c r="N273" s="1243"/>
      <c r="O273" s="1243"/>
      <c r="P273" s="582">
        <v>21535.25</v>
      </c>
    </row>
    <row r="274" spans="1:16" x14ac:dyDescent="0.25">
      <c r="A274" s="552"/>
      <c r="B274" s="553"/>
      <c r="C274" s="1243" t="s">
        <v>1271</v>
      </c>
      <c r="D274" s="1243"/>
      <c r="E274" s="1243"/>
      <c r="F274" s="1243"/>
      <c r="G274" s="1243"/>
      <c r="H274" s="1243"/>
      <c r="I274" s="1243"/>
      <c r="J274" s="1243"/>
      <c r="K274" s="585" t="s">
        <v>2692</v>
      </c>
      <c r="L274" s="586"/>
      <c r="M274" s="586"/>
      <c r="O274" s="586"/>
      <c r="P274" s="587"/>
    </row>
    <row r="275" spans="1:16" x14ac:dyDescent="0.25">
      <c r="A275" s="552"/>
      <c r="B275" s="553"/>
      <c r="C275" s="1243" t="s">
        <v>1273</v>
      </c>
      <c r="D275" s="1243"/>
      <c r="E275" s="1243"/>
      <c r="F275" s="1243"/>
      <c r="G275" s="1243"/>
      <c r="H275" s="1243"/>
      <c r="I275" s="1243"/>
      <c r="J275" s="1243"/>
      <c r="K275" s="585" t="s">
        <v>2693</v>
      </c>
      <c r="L275" s="586"/>
      <c r="M275" s="586"/>
      <c r="O275" s="586"/>
      <c r="P275" s="587"/>
    </row>
    <row r="276" spans="1:16" x14ac:dyDescent="0.25">
      <c r="A276" s="1251" t="s">
        <v>2694</v>
      </c>
      <c r="B276" s="1252"/>
      <c r="C276" s="1252"/>
      <c r="D276" s="1252"/>
      <c r="E276" s="1252"/>
      <c r="F276" s="1252"/>
      <c r="G276" s="1252"/>
      <c r="H276" s="1252"/>
      <c r="I276" s="1252"/>
      <c r="J276" s="1252"/>
      <c r="K276" s="1252"/>
      <c r="L276" s="1252"/>
      <c r="M276" s="1252"/>
      <c r="N276" s="1252"/>
      <c r="O276" s="1252"/>
      <c r="P276" s="1253"/>
    </row>
    <row r="277" spans="1:16" x14ac:dyDescent="0.25">
      <c r="A277" s="514" t="s">
        <v>576</v>
      </c>
      <c r="B277" s="515" t="s">
        <v>2695</v>
      </c>
      <c r="C277" s="1249" t="s">
        <v>2696</v>
      </c>
      <c r="D277" s="1249"/>
      <c r="E277" s="1249"/>
      <c r="F277" s="1249"/>
      <c r="G277" s="1249"/>
      <c r="H277" s="516" t="s">
        <v>1697</v>
      </c>
      <c r="I277" s="517">
        <v>0.17</v>
      </c>
      <c r="J277" s="518">
        <v>1</v>
      </c>
      <c r="K277" s="570">
        <v>0.17</v>
      </c>
      <c r="L277" s="520"/>
      <c r="M277" s="517"/>
      <c r="N277" s="521"/>
      <c r="O277" s="517"/>
      <c r="P277" s="522"/>
    </row>
    <row r="278" spans="1:16" x14ac:dyDescent="0.25">
      <c r="A278" s="523"/>
      <c r="B278" s="524" t="s">
        <v>23</v>
      </c>
      <c r="C278" s="1247" t="s">
        <v>1203</v>
      </c>
      <c r="D278" s="1247"/>
      <c r="E278" s="1247"/>
      <c r="F278" s="1247"/>
      <c r="G278" s="1247"/>
      <c r="H278" s="525" t="s">
        <v>1148</v>
      </c>
      <c r="I278" s="526"/>
      <c r="J278" s="526"/>
      <c r="K278" s="535">
        <v>3.3269000000000002</v>
      </c>
      <c r="L278" s="528"/>
      <c r="M278" s="526"/>
      <c r="N278" s="528"/>
      <c r="O278" s="526"/>
      <c r="P278" s="529">
        <v>1076.75</v>
      </c>
    </row>
    <row r="279" spans="1:16" x14ac:dyDescent="0.25">
      <c r="A279" s="530"/>
      <c r="B279" s="524" t="s">
        <v>2231</v>
      </c>
      <c r="C279" s="1247" t="s">
        <v>2232</v>
      </c>
      <c r="D279" s="1247"/>
      <c r="E279" s="1247"/>
      <c r="F279" s="1247"/>
      <c r="G279" s="1247"/>
      <c r="H279" s="525" t="s">
        <v>1148</v>
      </c>
      <c r="I279" s="536">
        <v>0.41</v>
      </c>
      <c r="J279" s="526"/>
      <c r="K279" s="535">
        <v>6.9699999999999998E-2</v>
      </c>
      <c r="L279" s="532"/>
      <c r="M279" s="533"/>
      <c r="N279" s="534">
        <v>242.82</v>
      </c>
      <c r="O279" s="526"/>
      <c r="P279" s="529">
        <v>16.920000000000002</v>
      </c>
    </row>
    <row r="280" spans="1:16" x14ac:dyDescent="0.25">
      <c r="A280" s="530"/>
      <c r="B280" s="524" t="s">
        <v>2237</v>
      </c>
      <c r="C280" s="1247" t="s">
        <v>2238</v>
      </c>
      <c r="D280" s="1247"/>
      <c r="E280" s="1247"/>
      <c r="F280" s="1247"/>
      <c r="G280" s="1247"/>
      <c r="H280" s="525" t="s">
        <v>1148</v>
      </c>
      <c r="I280" s="536">
        <v>19.16</v>
      </c>
      <c r="J280" s="526"/>
      <c r="K280" s="535">
        <v>3.2572000000000001</v>
      </c>
      <c r="L280" s="532"/>
      <c r="M280" s="533"/>
      <c r="N280" s="534">
        <v>325.38</v>
      </c>
      <c r="O280" s="526"/>
      <c r="P280" s="529">
        <v>1059.83</v>
      </c>
    </row>
    <row r="281" spans="1:16" x14ac:dyDescent="0.25">
      <c r="A281" s="523"/>
      <c r="B281" s="524" t="s">
        <v>28</v>
      </c>
      <c r="C281" s="1247" t="s">
        <v>132</v>
      </c>
      <c r="D281" s="1247"/>
      <c r="E281" s="1247"/>
      <c r="F281" s="1247"/>
      <c r="G281" s="1247"/>
      <c r="H281" s="525"/>
      <c r="I281" s="526"/>
      <c r="J281" s="526"/>
      <c r="K281" s="526"/>
      <c r="L281" s="528"/>
      <c r="M281" s="526"/>
      <c r="N281" s="528"/>
      <c r="O281" s="526"/>
      <c r="P281" s="573">
        <v>28.21</v>
      </c>
    </row>
    <row r="282" spans="1:16" x14ac:dyDescent="0.25">
      <c r="A282" s="523"/>
      <c r="B282" s="524"/>
      <c r="C282" s="1247" t="s">
        <v>1147</v>
      </c>
      <c r="D282" s="1247"/>
      <c r="E282" s="1247"/>
      <c r="F282" s="1247"/>
      <c r="G282" s="1247"/>
      <c r="H282" s="525" t="s">
        <v>1148</v>
      </c>
      <c r="I282" s="526"/>
      <c r="J282" s="526"/>
      <c r="K282" s="535">
        <v>4.7600000000000003E-2</v>
      </c>
      <c r="L282" s="528"/>
      <c r="M282" s="526"/>
      <c r="N282" s="528"/>
      <c r="O282" s="526"/>
      <c r="P282" s="573">
        <v>15.49</v>
      </c>
    </row>
    <row r="283" spans="1:16" x14ac:dyDescent="0.25">
      <c r="A283" s="530"/>
      <c r="B283" s="524" t="s">
        <v>1445</v>
      </c>
      <c r="C283" s="1247" t="s">
        <v>1446</v>
      </c>
      <c r="D283" s="1247"/>
      <c r="E283" s="1247"/>
      <c r="F283" s="1247"/>
      <c r="G283" s="1247"/>
      <c r="H283" s="525" t="s">
        <v>1151</v>
      </c>
      <c r="I283" s="536">
        <v>0.28000000000000003</v>
      </c>
      <c r="J283" s="526"/>
      <c r="K283" s="535">
        <v>4.7600000000000003E-2</v>
      </c>
      <c r="L283" s="538">
        <v>477.92</v>
      </c>
      <c r="M283" s="539">
        <v>1.24</v>
      </c>
      <c r="N283" s="534">
        <v>592.62</v>
      </c>
      <c r="O283" s="526"/>
      <c r="P283" s="529">
        <v>28.21</v>
      </c>
    </row>
    <row r="284" spans="1:16" x14ac:dyDescent="0.25">
      <c r="A284" s="540"/>
      <c r="B284" s="524" t="s">
        <v>1208</v>
      </c>
      <c r="C284" s="1247" t="s">
        <v>1209</v>
      </c>
      <c r="D284" s="1247"/>
      <c r="E284" s="1247"/>
      <c r="F284" s="1247"/>
      <c r="G284" s="1247"/>
      <c r="H284" s="525" t="s">
        <v>1148</v>
      </c>
      <c r="I284" s="536">
        <v>0.28000000000000003</v>
      </c>
      <c r="J284" s="526"/>
      <c r="K284" s="535">
        <v>4.7600000000000003E-2</v>
      </c>
      <c r="L284" s="528"/>
      <c r="M284" s="526"/>
      <c r="N284" s="541">
        <v>325.38</v>
      </c>
      <c r="O284" s="526"/>
      <c r="P284" s="573">
        <v>15.49</v>
      </c>
    </row>
    <row r="285" spans="1:16" x14ac:dyDescent="0.25">
      <c r="A285" s="552"/>
      <c r="B285" s="553"/>
      <c r="C285" s="1248" t="s">
        <v>1154</v>
      </c>
      <c r="D285" s="1248"/>
      <c r="E285" s="1248"/>
      <c r="F285" s="1248"/>
      <c r="G285" s="1248"/>
      <c r="H285" s="516"/>
      <c r="I285" s="517"/>
      <c r="J285" s="517"/>
      <c r="K285" s="517"/>
      <c r="L285" s="520"/>
      <c r="M285" s="517"/>
      <c r="N285" s="554"/>
      <c r="O285" s="517"/>
      <c r="P285" s="555">
        <v>1120.45</v>
      </c>
    </row>
    <row r="286" spans="1:16" x14ac:dyDescent="0.25">
      <c r="A286" s="540" t="s">
        <v>1741</v>
      </c>
      <c r="B286" s="524" t="s">
        <v>2637</v>
      </c>
      <c r="C286" s="1247" t="s">
        <v>2638</v>
      </c>
      <c r="D286" s="1247"/>
      <c r="E286" s="1247"/>
      <c r="F286" s="1247"/>
      <c r="G286" s="1247"/>
      <c r="H286" s="525" t="s">
        <v>1158</v>
      </c>
      <c r="I286" s="543">
        <v>2</v>
      </c>
      <c r="J286" s="526"/>
      <c r="K286" s="543">
        <v>2</v>
      </c>
      <c r="L286" s="528"/>
      <c r="M286" s="526"/>
      <c r="N286" s="528"/>
      <c r="O286" s="526"/>
      <c r="P286" s="573">
        <v>21.54</v>
      </c>
    </row>
    <row r="287" spans="1:16" x14ac:dyDescent="0.25">
      <c r="A287" s="540"/>
      <c r="B287" s="524"/>
      <c r="C287" s="1247" t="s">
        <v>1155</v>
      </c>
      <c r="D287" s="1247"/>
      <c r="E287" s="1247"/>
      <c r="F287" s="1247"/>
      <c r="G287" s="1247"/>
      <c r="H287" s="525"/>
      <c r="I287" s="526"/>
      <c r="J287" s="526"/>
      <c r="K287" s="526"/>
      <c r="L287" s="528"/>
      <c r="M287" s="526"/>
      <c r="N287" s="528"/>
      <c r="O287" s="526"/>
      <c r="P287" s="529">
        <v>1092.24</v>
      </c>
    </row>
    <row r="288" spans="1:16" x14ac:dyDescent="0.25">
      <c r="A288" s="540"/>
      <c r="B288" s="524" t="s">
        <v>2639</v>
      </c>
      <c r="C288" s="1247" t="s">
        <v>2640</v>
      </c>
      <c r="D288" s="1247"/>
      <c r="E288" s="1247"/>
      <c r="F288" s="1247"/>
      <c r="G288" s="1247"/>
      <c r="H288" s="525" t="s">
        <v>1158</v>
      </c>
      <c r="I288" s="543">
        <v>97</v>
      </c>
      <c r="J288" s="526"/>
      <c r="K288" s="543">
        <v>97</v>
      </c>
      <c r="L288" s="528"/>
      <c r="M288" s="526"/>
      <c r="N288" s="528"/>
      <c r="O288" s="526"/>
      <c r="P288" s="529">
        <v>1059.47</v>
      </c>
    </row>
    <row r="289" spans="1:16" x14ac:dyDescent="0.25">
      <c r="A289" s="540"/>
      <c r="B289" s="524" t="s">
        <v>2641</v>
      </c>
      <c r="C289" s="1247" t="s">
        <v>2642</v>
      </c>
      <c r="D289" s="1247"/>
      <c r="E289" s="1247"/>
      <c r="F289" s="1247"/>
      <c r="G289" s="1247"/>
      <c r="H289" s="525" t="s">
        <v>1158</v>
      </c>
      <c r="I289" s="543">
        <v>51</v>
      </c>
      <c r="J289" s="526"/>
      <c r="K289" s="543">
        <v>51</v>
      </c>
      <c r="L289" s="528"/>
      <c r="M289" s="526"/>
      <c r="N289" s="528"/>
      <c r="O289" s="526"/>
      <c r="P289" s="573">
        <v>557.04</v>
      </c>
    </row>
    <row r="290" spans="1:16" x14ac:dyDescent="0.25">
      <c r="A290" s="556"/>
      <c r="B290" s="557"/>
      <c r="C290" s="1248" t="s">
        <v>1161</v>
      </c>
      <c r="D290" s="1248"/>
      <c r="E290" s="1248"/>
      <c r="F290" s="1248"/>
      <c r="G290" s="1248"/>
      <c r="H290" s="516"/>
      <c r="I290" s="517"/>
      <c r="J290" s="517"/>
      <c r="K290" s="517"/>
      <c r="L290" s="520"/>
      <c r="M290" s="517"/>
      <c r="N290" s="554">
        <v>16226.47</v>
      </c>
      <c r="O290" s="517"/>
      <c r="P290" s="555">
        <v>2758.5</v>
      </c>
    </row>
    <row r="291" spans="1:16" x14ac:dyDescent="0.25">
      <c r="A291" s="558"/>
      <c r="B291" s="559"/>
      <c r="C291" s="559"/>
      <c r="D291" s="559"/>
      <c r="E291" s="559"/>
      <c r="F291" s="559"/>
      <c r="G291" s="559"/>
      <c r="H291" s="560"/>
      <c r="I291" s="561"/>
      <c r="J291" s="561"/>
      <c r="K291" s="561"/>
      <c r="L291" s="562"/>
      <c r="M291" s="561"/>
      <c r="N291" s="562"/>
      <c r="O291" s="561"/>
      <c r="P291" s="563"/>
    </row>
    <row r="292" spans="1:16" ht="22.5" x14ac:dyDescent="0.25">
      <c r="A292" s="514" t="s">
        <v>1180</v>
      </c>
      <c r="B292" s="515" t="s">
        <v>2697</v>
      </c>
      <c r="C292" s="1249" t="s">
        <v>2698</v>
      </c>
      <c r="D292" s="1249"/>
      <c r="E292" s="1249"/>
      <c r="F292" s="1249"/>
      <c r="G292" s="1249"/>
      <c r="H292" s="516" t="s">
        <v>1575</v>
      </c>
      <c r="I292" s="517">
        <v>17</v>
      </c>
      <c r="J292" s="518">
        <v>1</v>
      </c>
      <c r="K292" s="518">
        <v>17</v>
      </c>
      <c r="L292" s="520"/>
      <c r="M292" s="517"/>
      <c r="N292" s="564">
        <v>11254.89</v>
      </c>
      <c r="O292" s="517"/>
      <c r="P292" s="555">
        <v>191333.13</v>
      </c>
    </row>
    <row r="293" spans="1:16" x14ac:dyDescent="0.25">
      <c r="A293" s="556"/>
      <c r="B293" s="557"/>
      <c r="C293" s="1248" t="s">
        <v>1161</v>
      </c>
      <c r="D293" s="1248"/>
      <c r="E293" s="1248"/>
      <c r="F293" s="1248"/>
      <c r="G293" s="1248"/>
      <c r="H293" s="516"/>
      <c r="I293" s="517"/>
      <c r="J293" s="517"/>
      <c r="K293" s="517"/>
      <c r="L293" s="520"/>
      <c r="M293" s="517"/>
      <c r="N293" s="520"/>
      <c r="O293" s="517"/>
      <c r="P293" s="555">
        <v>191333.13</v>
      </c>
    </row>
    <row r="294" spans="1:16" x14ac:dyDescent="0.25">
      <c r="A294" s="558"/>
      <c r="B294" s="559"/>
      <c r="C294" s="559"/>
      <c r="D294" s="559"/>
      <c r="E294" s="559"/>
      <c r="F294" s="559"/>
      <c r="G294" s="559"/>
      <c r="H294" s="560"/>
      <c r="I294" s="561"/>
      <c r="J294" s="561"/>
      <c r="K294" s="561"/>
      <c r="L294" s="562"/>
      <c r="M294" s="561"/>
      <c r="N294" s="562"/>
      <c r="O294" s="561"/>
      <c r="P294" s="563"/>
    </row>
    <row r="295" spans="1:16" x14ac:dyDescent="0.25">
      <c r="A295" s="514" t="s">
        <v>1182</v>
      </c>
      <c r="B295" s="515" t="s">
        <v>2699</v>
      </c>
      <c r="C295" s="1249" t="s">
        <v>2700</v>
      </c>
      <c r="D295" s="1249"/>
      <c r="E295" s="1249"/>
      <c r="F295" s="1249"/>
      <c r="G295" s="1249"/>
      <c r="H295" s="516" t="s">
        <v>1697</v>
      </c>
      <c r="I295" s="517">
        <v>0.08</v>
      </c>
      <c r="J295" s="518">
        <v>1</v>
      </c>
      <c r="K295" s="570">
        <v>0.08</v>
      </c>
      <c r="L295" s="520"/>
      <c r="M295" s="517"/>
      <c r="N295" s="521"/>
      <c r="O295" s="517"/>
      <c r="P295" s="522"/>
    </row>
    <row r="296" spans="1:16" x14ac:dyDescent="0.25">
      <c r="A296" s="523"/>
      <c r="B296" s="524" t="s">
        <v>23</v>
      </c>
      <c r="C296" s="1247" t="s">
        <v>1203</v>
      </c>
      <c r="D296" s="1247"/>
      <c r="E296" s="1247"/>
      <c r="F296" s="1247"/>
      <c r="G296" s="1247"/>
      <c r="H296" s="525" t="s">
        <v>1148</v>
      </c>
      <c r="I296" s="526"/>
      <c r="J296" s="526"/>
      <c r="K296" s="535">
        <v>1.8815999999999999</v>
      </c>
      <c r="L296" s="528"/>
      <c r="M296" s="526"/>
      <c r="N296" s="528"/>
      <c r="O296" s="526"/>
      <c r="P296" s="573">
        <v>611.30999999999995</v>
      </c>
    </row>
    <row r="297" spans="1:16" x14ac:dyDescent="0.25">
      <c r="A297" s="530"/>
      <c r="B297" s="524" t="s">
        <v>2231</v>
      </c>
      <c r="C297" s="1247" t="s">
        <v>2232</v>
      </c>
      <c r="D297" s="1247"/>
      <c r="E297" s="1247"/>
      <c r="F297" s="1247"/>
      <c r="G297" s="1247"/>
      <c r="H297" s="525" t="s">
        <v>1148</v>
      </c>
      <c r="I297" s="536">
        <v>0.14000000000000001</v>
      </c>
      <c r="J297" s="526"/>
      <c r="K297" s="535">
        <v>1.12E-2</v>
      </c>
      <c r="L297" s="532"/>
      <c r="M297" s="533"/>
      <c r="N297" s="534">
        <v>242.82</v>
      </c>
      <c r="O297" s="526"/>
      <c r="P297" s="529">
        <v>2.72</v>
      </c>
    </row>
    <row r="298" spans="1:16" x14ac:dyDescent="0.25">
      <c r="A298" s="530"/>
      <c r="B298" s="524" t="s">
        <v>2237</v>
      </c>
      <c r="C298" s="1247" t="s">
        <v>2238</v>
      </c>
      <c r="D298" s="1247"/>
      <c r="E298" s="1247"/>
      <c r="F298" s="1247"/>
      <c r="G298" s="1247"/>
      <c r="H298" s="525" t="s">
        <v>1148</v>
      </c>
      <c r="I298" s="536">
        <v>23.38</v>
      </c>
      <c r="J298" s="526"/>
      <c r="K298" s="535">
        <v>1.8704000000000001</v>
      </c>
      <c r="L298" s="532"/>
      <c r="M298" s="533"/>
      <c r="N298" s="534">
        <v>325.38</v>
      </c>
      <c r="O298" s="526"/>
      <c r="P298" s="529">
        <v>608.59</v>
      </c>
    </row>
    <row r="299" spans="1:16" x14ac:dyDescent="0.25">
      <c r="A299" s="523"/>
      <c r="B299" s="524" t="s">
        <v>28</v>
      </c>
      <c r="C299" s="1247" t="s">
        <v>132</v>
      </c>
      <c r="D299" s="1247"/>
      <c r="E299" s="1247"/>
      <c r="F299" s="1247"/>
      <c r="G299" s="1247"/>
      <c r="H299" s="525"/>
      <c r="I299" s="526"/>
      <c r="J299" s="526"/>
      <c r="K299" s="526"/>
      <c r="L299" s="528"/>
      <c r="M299" s="526"/>
      <c r="N299" s="528"/>
      <c r="O299" s="526"/>
      <c r="P299" s="573">
        <v>4.2699999999999996</v>
      </c>
    </row>
    <row r="300" spans="1:16" x14ac:dyDescent="0.25">
      <c r="A300" s="523"/>
      <c r="B300" s="524"/>
      <c r="C300" s="1247" t="s">
        <v>1147</v>
      </c>
      <c r="D300" s="1247"/>
      <c r="E300" s="1247"/>
      <c r="F300" s="1247"/>
      <c r="G300" s="1247"/>
      <c r="H300" s="525" t="s">
        <v>1148</v>
      </c>
      <c r="I300" s="526"/>
      <c r="J300" s="526"/>
      <c r="K300" s="535">
        <v>7.1999999999999998E-3</v>
      </c>
      <c r="L300" s="528"/>
      <c r="M300" s="526"/>
      <c r="N300" s="528"/>
      <c r="O300" s="526"/>
      <c r="P300" s="573">
        <v>2.34</v>
      </c>
    </row>
    <row r="301" spans="1:16" x14ac:dyDescent="0.25">
      <c r="A301" s="530"/>
      <c r="B301" s="524" t="s">
        <v>1445</v>
      </c>
      <c r="C301" s="1247" t="s">
        <v>1446</v>
      </c>
      <c r="D301" s="1247"/>
      <c r="E301" s="1247"/>
      <c r="F301" s="1247"/>
      <c r="G301" s="1247"/>
      <c r="H301" s="525" t="s">
        <v>1151</v>
      </c>
      <c r="I301" s="536">
        <v>0.09</v>
      </c>
      <c r="J301" s="526"/>
      <c r="K301" s="535">
        <v>7.1999999999999998E-3</v>
      </c>
      <c r="L301" s="538">
        <v>477.92</v>
      </c>
      <c r="M301" s="539">
        <v>1.24</v>
      </c>
      <c r="N301" s="534">
        <v>592.62</v>
      </c>
      <c r="O301" s="526"/>
      <c r="P301" s="529">
        <v>4.2699999999999996</v>
      </c>
    </row>
    <row r="302" spans="1:16" x14ac:dyDescent="0.25">
      <c r="A302" s="540"/>
      <c r="B302" s="524" t="s">
        <v>1208</v>
      </c>
      <c r="C302" s="1247" t="s">
        <v>1209</v>
      </c>
      <c r="D302" s="1247"/>
      <c r="E302" s="1247"/>
      <c r="F302" s="1247"/>
      <c r="G302" s="1247"/>
      <c r="H302" s="525" t="s">
        <v>1148</v>
      </c>
      <c r="I302" s="536">
        <v>0.09</v>
      </c>
      <c r="J302" s="526"/>
      <c r="K302" s="535">
        <v>7.1999999999999998E-3</v>
      </c>
      <c r="L302" s="528"/>
      <c r="M302" s="526"/>
      <c r="N302" s="541">
        <v>325.38</v>
      </c>
      <c r="O302" s="526"/>
      <c r="P302" s="573">
        <v>2.34</v>
      </c>
    </row>
    <row r="303" spans="1:16" x14ac:dyDescent="0.25">
      <c r="A303" s="523"/>
      <c r="B303" s="524" t="s">
        <v>36</v>
      </c>
      <c r="C303" s="1247" t="s">
        <v>134</v>
      </c>
      <c r="D303" s="1247"/>
      <c r="E303" s="1247"/>
      <c r="F303" s="1247"/>
      <c r="G303" s="1247"/>
      <c r="H303" s="525"/>
      <c r="I303" s="526"/>
      <c r="J303" s="526"/>
      <c r="K303" s="526"/>
      <c r="L303" s="528"/>
      <c r="M303" s="526"/>
      <c r="N303" s="528"/>
      <c r="O303" s="526"/>
      <c r="P303" s="573">
        <v>61.02</v>
      </c>
    </row>
    <row r="304" spans="1:16" x14ac:dyDescent="0.25">
      <c r="A304" s="530"/>
      <c r="B304" s="524" t="s">
        <v>1494</v>
      </c>
      <c r="C304" s="1247" t="s">
        <v>1495</v>
      </c>
      <c r="D304" s="1247"/>
      <c r="E304" s="1247"/>
      <c r="F304" s="1247"/>
      <c r="G304" s="1247"/>
      <c r="H304" s="525" t="s">
        <v>1496</v>
      </c>
      <c r="I304" s="527">
        <v>0.61599999999999999</v>
      </c>
      <c r="J304" s="526"/>
      <c r="K304" s="537">
        <v>4.9279999999999997E-2</v>
      </c>
      <c r="L304" s="532"/>
      <c r="M304" s="533"/>
      <c r="N304" s="534">
        <v>6.1</v>
      </c>
      <c r="O304" s="526"/>
      <c r="P304" s="529">
        <v>0.3</v>
      </c>
    </row>
    <row r="305" spans="1:16" x14ac:dyDescent="0.25">
      <c r="A305" s="530"/>
      <c r="B305" s="524" t="s">
        <v>2386</v>
      </c>
      <c r="C305" s="1247" t="s">
        <v>2387</v>
      </c>
      <c r="D305" s="1247"/>
      <c r="E305" s="1247"/>
      <c r="F305" s="1247"/>
      <c r="G305" s="1247"/>
      <c r="H305" s="525" t="s">
        <v>1697</v>
      </c>
      <c r="I305" s="536">
        <v>3.03</v>
      </c>
      <c r="J305" s="526"/>
      <c r="K305" s="535">
        <v>0.2424</v>
      </c>
      <c r="L305" s="538">
        <v>178.64</v>
      </c>
      <c r="M305" s="539">
        <v>1.31</v>
      </c>
      <c r="N305" s="534">
        <v>234.02</v>
      </c>
      <c r="O305" s="526"/>
      <c r="P305" s="529">
        <v>56.73</v>
      </c>
    </row>
    <row r="306" spans="1:16" x14ac:dyDescent="0.25">
      <c r="A306" s="530"/>
      <c r="B306" s="524" t="s">
        <v>2701</v>
      </c>
      <c r="C306" s="1247" t="s">
        <v>2702</v>
      </c>
      <c r="D306" s="1247"/>
      <c r="E306" s="1247"/>
      <c r="F306" s="1247"/>
      <c r="G306" s="1247"/>
      <c r="H306" s="525" t="s">
        <v>1575</v>
      </c>
      <c r="I306" s="536">
        <v>0.75</v>
      </c>
      <c r="J306" s="526"/>
      <c r="K306" s="536">
        <v>0.06</v>
      </c>
      <c r="L306" s="538">
        <v>53.58</v>
      </c>
      <c r="M306" s="539">
        <v>1.24</v>
      </c>
      <c r="N306" s="534">
        <v>66.44</v>
      </c>
      <c r="O306" s="526"/>
      <c r="P306" s="529">
        <v>3.99</v>
      </c>
    </row>
    <row r="307" spans="1:16" x14ac:dyDescent="0.25">
      <c r="A307" s="552"/>
      <c r="B307" s="553"/>
      <c r="C307" s="1248" t="s">
        <v>1154</v>
      </c>
      <c r="D307" s="1248"/>
      <c r="E307" s="1248"/>
      <c r="F307" s="1248"/>
      <c r="G307" s="1248"/>
      <c r="H307" s="516"/>
      <c r="I307" s="517"/>
      <c r="J307" s="517"/>
      <c r="K307" s="517"/>
      <c r="L307" s="520"/>
      <c r="M307" s="517"/>
      <c r="N307" s="554"/>
      <c r="O307" s="517"/>
      <c r="P307" s="555">
        <v>678.94</v>
      </c>
    </row>
    <row r="308" spans="1:16" x14ac:dyDescent="0.25">
      <c r="A308" s="540" t="s">
        <v>1400</v>
      </c>
      <c r="B308" s="524" t="s">
        <v>2637</v>
      </c>
      <c r="C308" s="1247" t="s">
        <v>2638</v>
      </c>
      <c r="D308" s="1247"/>
      <c r="E308" s="1247"/>
      <c r="F308" s="1247"/>
      <c r="G308" s="1247"/>
      <c r="H308" s="525" t="s">
        <v>1158</v>
      </c>
      <c r="I308" s="543">
        <v>2</v>
      </c>
      <c r="J308" s="526"/>
      <c r="K308" s="543">
        <v>2</v>
      </c>
      <c r="L308" s="528"/>
      <c r="M308" s="526"/>
      <c r="N308" s="528"/>
      <c r="O308" s="526"/>
      <c r="P308" s="573">
        <v>12.23</v>
      </c>
    </row>
    <row r="309" spans="1:16" x14ac:dyDescent="0.25">
      <c r="A309" s="540"/>
      <c r="B309" s="524"/>
      <c r="C309" s="1247" t="s">
        <v>1155</v>
      </c>
      <c r="D309" s="1247"/>
      <c r="E309" s="1247"/>
      <c r="F309" s="1247"/>
      <c r="G309" s="1247"/>
      <c r="H309" s="525"/>
      <c r="I309" s="526"/>
      <c r="J309" s="526"/>
      <c r="K309" s="526"/>
      <c r="L309" s="528"/>
      <c r="M309" s="526"/>
      <c r="N309" s="528"/>
      <c r="O309" s="526"/>
      <c r="P309" s="573">
        <v>613.65</v>
      </c>
    </row>
    <row r="310" spans="1:16" x14ac:dyDescent="0.25">
      <c r="A310" s="540"/>
      <c r="B310" s="524" t="s">
        <v>2639</v>
      </c>
      <c r="C310" s="1247" t="s">
        <v>2640</v>
      </c>
      <c r="D310" s="1247"/>
      <c r="E310" s="1247"/>
      <c r="F310" s="1247"/>
      <c r="G310" s="1247"/>
      <c r="H310" s="525" t="s">
        <v>1158</v>
      </c>
      <c r="I310" s="543">
        <v>97</v>
      </c>
      <c r="J310" s="526"/>
      <c r="K310" s="543">
        <v>97</v>
      </c>
      <c r="L310" s="528"/>
      <c r="M310" s="526"/>
      <c r="N310" s="528"/>
      <c r="O310" s="526"/>
      <c r="P310" s="573">
        <v>595.24</v>
      </c>
    </row>
    <row r="311" spans="1:16" x14ac:dyDescent="0.25">
      <c r="A311" s="540"/>
      <c r="B311" s="524" t="s">
        <v>2641</v>
      </c>
      <c r="C311" s="1247" t="s">
        <v>2642</v>
      </c>
      <c r="D311" s="1247"/>
      <c r="E311" s="1247"/>
      <c r="F311" s="1247"/>
      <c r="G311" s="1247"/>
      <c r="H311" s="525" t="s">
        <v>1158</v>
      </c>
      <c r="I311" s="543">
        <v>51</v>
      </c>
      <c r="J311" s="526"/>
      <c r="K311" s="543">
        <v>51</v>
      </c>
      <c r="L311" s="528"/>
      <c r="M311" s="526"/>
      <c r="N311" s="528"/>
      <c r="O311" s="526"/>
      <c r="P311" s="573">
        <v>312.95999999999998</v>
      </c>
    </row>
    <row r="312" spans="1:16" x14ac:dyDescent="0.25">
      <c r="A312" s="556"/>
      <c r="B312" s="557"/>
      <c r="C312" s="1248" t="s">
        <v>1161</v>
      </c>
      <c r="D312" s="1248"/>
      <c r="E312" s="1248"/>
      <c r="F312" s="1248"/>
      <c r="G312" s="1248"/>
      <c r="H312" s="516"/>
      <c r="I312" s="517"/>
      <c r="J312" s="517"/>
      <c r="K312" s="517"/>
      <c r="L312" s="520"/>
      <c r="M312" s="517"/>
      <c r="N312" s="554">
        <v>19992.13</v>
      </c>
      <c r="O312" s="517"/>
      <c r="P312" s="555">
        <v>1599.37</v>
      </c>
    </row>
    <row r="313" spans="1:16" x14ac:dyDescent="0.25">
      <c r="A313" s="558"/>
      <c r="B313" s="559"/>
      <c r="C313" s="559"/>
      <c r="D313" s="559"/>
      <c r="E313" s="559"/>
      <c r="F313" s="559"/>
      <c r="G313" s="559"/>
      <c r="H313" s="560"/>
      <c r="I313" s="561"/>
      <c r="J313" s="561"/>
      <c r="K313" s="561"/>
      <c r="L313" s="562"/>
      <c r="M313" s="561"/>
      <c r="N313" s="562"/>
      <c r="O313" s="561"/>
      <c r="P313" s="563"/>
    </row>
    <row r="314" spans="1:16" ht="22.5" x14ac:dyDescent="0.25">
      <c r="A314" s="514" t="s">
        <v>1193</v>
      </c>
      <c r="B314" s="515" t="s">
        <v>2703</v>
      </c>
      <c r="C314" s="1249" t="s">
        <v>2704</v>
      </c>
      <c r="D314" s="1249"/>
      <c r="E314" s="1249"/>
      <c r="F314" s="1249"/>
      <c r="G314" s="1249"/>
      <c r="H314" s="516" t="s">
        <v>1575</v>
      </c>
      <c r="I314" s="517">
        <v>5</v>
      </c>
      <c r="J314" s="518">
        <v>1</v>
      </c>
      <c r="K314" s="518">
        <v>5</v>
      </c>
      <c r="L314" s="520"/>
      <c r="M314" s="517"/>
      <c r="N314" s="564">
        <v>6064.53</v>
      </c>
      <c r="O314" s="517"/>
      <c r="P314" s="555">
        <v>30322.65</v>
      </c>
    </row>
    <row r="315" spans="1:16" x14ac:dyDescent="0.25">
      <c r="A315" s="556"/>
      <c r="B315" s="557"/>
      <c r="C315" s="1248" t="s">
        <v>1161</v>
      </c>
      <c r="D315" s="1248"/>
      <c r="E315" s="1248"/>
      <c r="F315" s="1248"/>
      <c r="G315" s="1248"/>
      <c r="H315" s="516"/>
      <c r="I315" s="517"/>
      <c r="J315" s="517"/>
      <c r="K315" s="517"/>
      <c r="L315" s="520"/>
      <c r="M315" s="517"/>
      <c r="N315" s="520"/>
      <c r="O315" s="517"/>
      <c r="P315" s="555">
        <v>30322.65</v>
      </c>
    </row>
    <row r="316" spans="1:16" x14ac:dyDescent="0.25">
      <c r="A316" s="558"/>
      <c r="B316" s="559"/>
      <c r="C316" s="559"/>
      <c r="D316" s="559"/>
      <c r="E316" s="559"/>
      <c r="F316" s="559"/>
      <c r="G316" s="559"/>
      <c r="H316" s="560"/>
      <c r="I316" s="561"/>
      <c r="J316" s="561"/>
      <c r="K316" s="561"/>
      <c r="L316" s="562"/>
      <c r="M316" s="561"/>
      <c r="N316" s="562"/>
      <c r="O316" s="561"/>
      <c r="P316" s="563"/>
    </row>
    <row r="317" spans="1:16" ht="22.5" x14ac:dyDescent="0.25">
      <c r="A317" s="514" t="s">
        <v>1198</v>
      </c>
      <c r="B317" s="515" t="s">
        <v>2705</v>
      </c>
      <c r="C317" s="1249" t="s">
        <v>2706</v>
      </c>
      <c r="D317" s="1249"/>
      <c r="E317" s="1249"/>
      <c r="F317" s="1249"/>
      <c r="G317" s="1249"/>
      <c r="H317" s="516" t="s">
        <v>1575</v>
      </c>
      <c r="I317" s="517">
        <v>3</v>
      </c>
      <c r="J317" s="518">
        <v>1</v>
      </c>
      <c r="K317" s="518">
        <v>3</v>
      </c>
      <c r="L317" s="520"/>
      <c r="M317" s="517"/>
      <c r="N317" s="564">
        <v>8899.5400000000009</v>
      </c>
      <c r="O317" s="517"/>
      <c r="P317" s="555">
        <v>26698.62</v>
      </c>
    </row>
    <row r="318" spans="1:16" x14ac:dyDescent="0.25">
      <c r="A318" s="556"/>
      <c r="B318" s="557"/>
      <c r="C318" s="1248" t="s">
        <v>1161</v>
      </c>
      <c r="D318" s="1248"/>
      <c r="E318" s="1248"/>
      <c r="F318" s="1248"/>
      <c r="G318" s="1248"/>
      <c r="H318" s="516"/>
      <c r="I318" s="517"/>
      <c r="J318" s="517"/>
      <c r="K318" s="517"/>
      <c r="L318" s="520"/>
      <c r="M318" s="517"/>
      <c r="N318" s="520"/>
      <c r="O318" s="517"/>
      <c r="P318" s="555">
        <v>26698.62</v>
      </c>
    </row>
    <row r="319" spans="1:16" x14ac:dyDescent="0.25">
      <c r="A319" s="558"/>
      <c r="B319" s="559"/>
      <c r="C319" s="559"/>
      <c r="D319" s="559"/>
      <c r="E319" s="559"/>
      <c r="F319" s="559"/>
      <c r="G319" s="559"/>
      <c r="H319" s="560"/>
      <c r="I319" s="561"/>
      <c r="J319" s="561"/>
      <c r="K319" s="561"/>
      <c r="L319" s="562"/>
      <c r="M319" s="561"/>
      <c r="N319" s="562"/>
      <c r="O319" s="561"/>
      <c r="P319" s="563"/>
    </row>
    <row r="320" spans="1:16" x14ac:dyDescent="0.25">
      <c r="A320" s="558"/>
      <c r="B320" s="576"/>
      <c r="C320" s="576"/>
      <c r="D320" s="576"/>
      <c r="E320" s="576"/>
      <c r="F320" s="561"/>
      <c r="G320" s="561"/>
      <c r="H320" s="561"/>
      <c r="I320" s="561"/>
      <c r="J320" s="562"/>
      <c r="K320" s="561"/>
      <c r="L320" s="562"/>
      <c r="M320" s="577"/>
      <c r="N320" s="562"/>
      <c r="O320" s="578"/>
      <c r="P320" s="579"/>
    </row>
    <row r="321" spans="1:16" x14ac:dyDescent="0.25">
      <c r="A321" s="552"/>
      <c r="B321" s="580"/>
      <c r="C321" s="1246" t="s">
        <v>2707</v>
      </c>
      <c r="D321" s="1246"/>
      <c r="E321" s="1246"/>
      <c r="F321" s="1246"/>
      <c r="G321" s="1246"/>
      <c r="H321" s="1246"/>
      <c r="I321" s="1246"/>
      <c r="J321" s="1246"/>
      <c r="K321" s="1246"/>
      <c r="L321" s="1246"/>
      <c r="M321" s="1246"/>
      <c r="N321" s="1246"/>
      <c r="O321" s="1246"/>
      <c r="P321" s="581"/>
    </row>
    <row r="322" spans="1:16" x14ac:dyDescent="0.25">
      <c r="A322" s="552"/>
      <c r="B322" s="553"/>
      <c r="C322" s="1243" t="s">
        <v>1249</v>
      </c>
      <c r="D322" s="1243"/>
      <c r="E322" s="1243"/>
      <c r="F322" s="1243"/>
      <c r="G322" s="1243"/>
      <c r="H322" s="1243"/>
      <c r="I322" s="1243"/>
      <c r="J322" s="1243"/>
      <c r="K322" s="1243"/>
      <c r="L322" s="1243"/>
      <c r="M322" s="1243"/>
      <c r="N322" s="1243"/>
      <c r="O322" s="1243"/>
      <c r="P322" s="582">
        <v>250187.56</v>
      </c>
    </row>
    <row r="323" spans="1:16" x14ac:dyDescent="0.25">
      <c r="A323" s="552"/>
      <c r="B323" s="553"/>
      <c r="C323" s="1243" t="s">
        <v>1250</v>
      </c>
      <c r="D323" s="1243"/>
      <c r="E323" s="1243"/>
      <c r="F323" s="1243"/>
      <c r="G323" s="1243"/>
      <c r="H323" s="1243"/>
      <c r="I323" s="1243"/>
      <c r="J323" s="1243"/>
      <c r="K323" s="1243"/>
      <c r="L323" s="1243"/>
      <c r="M323" s="1243"/>
      <c r="N323" s="1243"/>
      <c r="O323" s="1243"/>
      <c r="P323" s="583"/>
    </row>
    <row r="324" spans="1:16" x14ac:dyDescent="0.25">
      <c r="A324" s="552"/>
      <c r="B324" s="553"/>
      <c r="C324" s="1243" t="s">
        <v>1251</v>
      </c>
      <c r="D324" s="1243"/>
      <c r="E324" s="1243"/>
      <c r="F324" s="1243"/>
      <c r="G324" s="1243"/>
      <c r="H324" s="1243"/>
      <c r="I324" s="1243"/>
      <c r="J324" s="1243"/>
      <c r="K324" s="1243"/>
      <c r="L324" s="1243"/>
      <c r="M324" s="1243"/>
      <c r="N324" s="1243"/>
      <c r="O324" s="1243"/>
      <c r="P324" s="582">
        <v>1688.06</v>
      </c>
    </row>
    <row r="325" spans="1:16" x14ac:dyDescent="0.25">
      <c r="A325" s="552"/>
      <c r="B325" s="553"/>
      <c r="C325" s="1243" t="s">
        <v>1252</v>
      </c>
      <c r="D325" s="1243"/>
      <c r="E325" s="1243"/>
      <c r="F325" s="1243"/>
      <c r="G325" s="1243"/>
      <c r="H325" s="1243"/>
      <c r="I325" s="1243"/>
      <c r="J325" s="1243"/>
      <c r="K325" s="1243"/>
      <c r="L325" s="1243"/>
      <c r="M325" s="1243"/>
      <c r="N325" s="1243"/>
      <c r="O325" s="1243"/>
      <c r="P325" s="616">
        <v>32.479999999999997</v>
      </c>
    </row>
    <row r="326" spans="1:16" x14ac:dyDescent="0.25">
      <c r="A326" s="552"/>
      <c r="B326" s="553"/>
      <c r="C326" s="1243" t="s">
        <v>1253</v>
      </c>
      <c r="D326" s="1243"/>
      <c r="E326" s="1243"/>
      <c r="F326" s="1243"/>
      <c r="G326" s="1243"/>
      <c r="H326" s="1243"/>
      <c r="I326" s="1243"/>
      <c r="J326" s="1243"/>
      <c r="K326" s="1243"/>
      <c r="L326" s="1243"/>
      <c r="M326" s="1243"/>
      <c r="N326" s="1243"/>
      <c r="O326" s="1243"/>
      <c r="P326" s="616">
        <v>17.829999999999998</v>
      </c>
    </row>
    <row r="327" spans="1:16" x14ac:dyDescent="0.25">
      <c r="A327" s="552"/>
      <c r="B327" s="553"/>
      <c r="C327" s="1243" t="s">
        <v>1254</v>
      </c>
      <c r="D327" s="1243"/>
      <c r="E327" s="1243"/>
      <c r="F327" s="1243"/>
      <c r="G327" s="1243"/>
      <c r="H327" s="1243"/>
      <c r="I327" s="1243"/>
      <c r="J327" s="1243"/>
      <c r="K327" s="1243"/>
      <c r="L327" s="1243"/>
      <c r="M327" s="1243"/>
      <c r="N327" s="1243"/>
      <c r="O327" s="1243"/>
      <c r="P327" s="582">
        <v>248449.19</v>
      </c>
    </row>
    <row r="328" spans="1:16" x14ac:dyDescent="0.25">
      <c r="A328" s="552"/>
      <c r="B328" s="553"/>
      <c r="C328" s="1243" t="s">
        <v>2687</v>
      </c>
      <c r="D328" s="1243"/>
      <c r="E328" s="1243"/>
      <c r="F328" s="1243"/>
      <c r="G328" s="1243"/>
      <c r="H328" s="1243"/>
      <c r="I328" s="1243"/>
      <c r="J328" s="1243"/>
      <c r="K328" s="1243"/>
      <c r="L328" s="1243"/>
      <c r="M328" s="1243"/>
      <c r="N328" s="1243"/>
      <c r="O328" s="1243"/>
      <c r="P328" s="582">
        <v>252712.27</v>
      </c>
    </row>
    <row r="329" spans="1:16" x14ac:dyDescent="0.25">
      <c r="A329" s="552"/>
      <c r="B329" s="553"/>
      <c r="C329" s="1243" t="s">
        <v>1250</v>
      </c>
      <c r="D329" s="1243"/>
      <c r="E329" s="1243"/>
      <c r="F329" s="1243"/>
      <c r="G329" s="1243"/>
      <c r="H329" s="1243"/>
      <c r="I329" s="1243"/>
      <c r="J329" s="1243"/>
      <c r="K329" s="1243"/>
      <c r="L329" s="1243"/>
      <c r="M329" s="1243"/>
      <c r="N329" s="1243"/>
      <c r="O329" s="1243"/>
      <c r="P329" s="583"/>
    </row>
    <row r="330" spans="1:16" x14ac:dyDescent="0.25">
      <c r="A330" s="552"/>
      <c r="B330" s="553"/>
      <c r="C330" s="1243" t="s">
        <v>1467</v>
      </c>
      <c r="D330" s="1243"/>
      <c r="E330" s="1243"/>
      <c r="F330" s="1243"/>
      <c r="G330" s="1243"/>
      <c r="H330" s="1243"/>
      <c r="I330" s="1243"/>
      <c r="J330" s="1243"/>
      <c r="K330" s="1243"/>
      <c r="L330" s="1243"/>
      <c r="M330" s="1243"/>
      <c r="N330" s="1243"/>
      <c r="O330" s="1243"/>
      <c r="P330" s="582">
        <v>1688.06</v>
      </c>
    </row>
    <row r="331" spans="1:16" x14ac:dyDescent="0.25">
      <c r="A331" s="552"/>
      <c r="B331" s="553"/>
      <c r="C331" s="1243" t="s">
        <v>1468</v>
      </c>
      <c r="D331" s="1243"/>
      <c r="E331" s="1243"/>
      <c r="F331" s="1243"/>
      <c r="G331" s="1243"/>
      <c r="H331" s="1243"/>
      <c r="I331" s="1243"/>
      <c r="J331" s="1243"/>
      <c r="K331" s="1243"/>
      <c r="L331" s="1243"/>
      <c r="M331" s="1243"/>
      <c r="N331" s="1243"/>
      <c r="O331" s="1243"/>
      <c r="P331" s="616">
        <v>32.479999999999997</v>
      </c>
    </row>
    <row r="332" spans="1:16" x14ac:dyDescent="0.25">
      <c r="A332" s="552"/>
      <c r="B332" s="553"/>
      <c r="C332" s="1243" t="s">
        <v>1469</v>
      </c>
      <c r="D332" s="1243"/>
      <c r="E332" s="1243"/>
      <c r="F332" s="1243"/>
      <c r="G332" s="1243"/>
      <c r="H332" s="1243"/>
      <c r="I332" s="1243"/>
      <c r="J332" s="1243"/>
      <c r="K332" s="1243"/>
      <c r="L332" s="1243"/>
      <c r="M332" s="1243"/>
      <c r="N332" s="1243"/>
      <c r="O332" s="1243"/>
      <c r="P332" s="616">
        <v>17.829999999999998</v>
      </c>
    </row>
    <row r="333" spans="1:16" x14ac:dyDescent="0.25">
      <c r="A333" s="552"/>
      <c r="B333" s="553"/>
      <c r="C333" s="1243" t="s">
        <v>1470</v>
      </c>
      <c r="D333" s="1243"/>
      <c r="E333" s="1243"/>
      <c r="F333" s="1243"/>
      <c r="G333" s="1243"/>
      <c r="H333" s="1243"/>
      <c r="I333" s="1243"/>
      <c r="J333" s="1243"/>
      <c r="K333" s="1243"/>
      <c r="L333" s="1243"/>
      <c r="M333" s="1243"/>
      <c r="N333" s="1243"/>
      <c r="O333" s="1243"/>
      <c r="P333" s="582">
        <v>248449.19</v>
      </c>
    </row>
    <row r="334" spans="1:16" x14ac:dyDescent="0.25">
      <c r="A334" s="552"/>
      <c r="B334" s="553"/>
      <c r="C334" s="1243" t="s">
        <v>1471</v>
      </c>
      <c r="D334" s="1243"/>
      <c r="E334" s="1243"/>
      <c r="F334" s="1243"/>
      <c r="G334" s="1243"/>
      <c r="H334" s="1243"/>
      <c r="I334" s="1243"/>
      <c r="J334" s="1243"/>
      <c r="K334" s="1243"/>
      <c r="L334" s="1243"/>
      <c r="M334" s="1243"/>
      <c r="N334" s="1243"/>
      <c r="O334" s="1243"/>
      <c r="P334" s="582">
        <v>1654.71</v>
      </c>
    </row>
    <row r="335" spans="1:16" x14ac:dyDescent="0.25">
      <c r="A335" s="552"/>
      <c r="B335" s="553"/>
      <c r="C335" s="1243" t="s">
        <v>1472</v>
      </c>
      <c r="D335" s="1243"/>
      <c r="E335" s="1243"/>
      <c r="F335" s="1243"/>
      <c r="G335" s="1243"/>
      <c r="H335" s="1243"/>
      <c r="I335" s="1243"/>
      <c r="J335" s="1243"/>
      <c r="K335" s="1243"/>
      <c r="L335" s="1243"/>
      <c r="M335" s="1243"/>
      <c r="N335" s="1243"/>
      <c r="O335" s="1243"/>
      <c r="P335" s="616">
        <v>870</v>
      </c>
    </row>
    <row r="336" spans="1:16" x14ac:dyDescent="0.25">
      <c r="A336" s="552"/>
      <c r="B336" s="553"/>
      <c r="C336" s="1243" t="s">
        <v>1266</v>
      </c>
      <c r="D336" s="1243"/>
      <c r="E336" s="1243"/>
      <c r="F336" s="1243"/>
      <c r="G336" s="1243"/>
      <c r="H336" s="1243"/>
      <c r="I336" s="1243"/>
      <c r="J336" s="1243"/>
      <c r="K336" s="1243"/>
      <c r="L336" s="1243"/>
      <c r="M336" s="1243"/>
      <c r="N336" s="1243"/>
      <c r="O336" s="1243"/>
      <c r="P336" s="582">
        <v>1705.89</v>
      </c>
    </row>
    <row r="337" spans="1:16" x14ac:dyDescent="0.25">
      <c r="A337" s="552"/>
      <c r="B337" s="553"/>
      <c r="C337" s="1243" t="s">
        <v>1267</v>
      </c>
      <c r="D337" s="1243"/>
      <c r="E337" s="1243"/>
      <c r="F337" s="1243"/>
      <c r="G337" s="1243"/>
      <c r="H337" s="1243"/>
      <c r="I337" s="1243"/>
      <c r="J337" s="1243"/>
      <c r="K337" s="1243"/>
      <c r="L337" s="1243"/>
      <c r="M337" s="1243"/>
      <c r="N337" s="1243"/>
      <c r="O337" s="1243"/>
      <c r="P337" s="582">
        <v>1654.71</v>
      </c>
    </row>
    <row r="338" spans="1:16" x14ac:dyDescent="0.25">
      <c r="A338" s="552"/>
      <c r="B338" s="553"/>
      <c r="C338" s="1243" t="s">
        <v>1268</v>
      </c>
      <c r="D338" s="1243"/>
      <c r="E338" s="1243"/>
      <c r="F338" s="1243"/>
      <c r="G338" s="1243"/>
      <c r="H338" s="1243"/>
      <c r="I338" s="1243"/>
      <c r="J338" s="1243"/>
      <c r="K338" s="1243"/>
      <c r="L338" s="1243"/>
      <c r="M338" s="1243"/>
      <c r="N338" s="1243"/>
      <c r="O338" s="1243"/>
      <c r="P338" s="616">
        <v>870</v>
      </c>
    </row>
    <row r="339" spans="1:16" x14ac:dyDescent="0.25">
      <c r="A339" s="552"/>
      <c r="B339" s="580"/>
      <c r="C339" s="1246" t="s">
        <v>2708</v>
      </c>
      <c r="D339" s="1246"/>
      <c r="E339" s="1246"/>
      <c r="F339" s="1246"/>
      <c r="G339" s="1246"/>
      <c r="H339" s="1246"/>
      <c r="I339" s="1246"/>
      <c r="J339" s="1246"/>
      <c r="K339" s="1246"/>
      <c r="L339" s="1246"/>
      <c r="M339" s="1246"/>
      <c r="N339" s="1246"/>
      <c r="O339" s="1246"/>
      <c r="P339" s="584">
        <v>252712.27</v>
      </c>
    </row>
    <row r="340" spans="1:16" x14ac:dyDescent="0.25">
      <c r="A340" s="552"/>
      <c r="B340" s="553"/>
      <c r="C340" s="1243" t="s">
        <v>1270</v>
      </c>
      <c r="D340" s="1243"/>
      <c r="E340" s="1243"/>
      <c r="F340" s="1243"/>
      <c r="G340" s="1243"/>
      <c r="H340" s="1243"/>
      <c r="I340" s="1243"/>
      <c r="J340" s="1243"/>
      <c r="K340" s="1243"/>
      <c r="L340" s="1243"/>
      <c r="M340" s="1243"/>
      <c r="N340" s="1243"/>
      <c r="O340" s="1243"/>
      <c r="P340" s="583"/>
    </row>
    <row r="341" spans="1:16" x14ac:dyDescent="0.25">
      <c r="A341" s="552"/>
      <c r="B341" s="553"/>
      <c r="C341" s="1243" t="s">
        <v>1588</v>
      </c>
      <c r="D341" s="1243"/>
      <c r="E341" s="1243"/>
      <c r="F341" s="1243"/>
      <c r="G341" s="1243"/>
      <c r="H341" s="1243"/>
      <c r="I341" s="1243"/>
      <c r="J341" s="1243"/>
      <c r="K341" s="1243"/>
      <c r="L341" s="1243"/>
      <c r="M341" s="1243"/>
      <c r="N341" s="1243"/>
      <c r="O341" s="1243"/>
      <c r="P341" s="582">
        <v>248354.4</v>
      </c>
    </row>
    <row r="342" spans="1:16" x14ac:dyDescent="0.25">
      <c r="A342" s="552"/>
      <c r="B342" s="553"/>
      <c r="C342" s="1243" t="s">
        <v>1271</v>
      </c>
      <c r="D342" s="1243"/>
      <c r="E342" s="1243"/>
      <c r="F342" s="1243"/>
      <c r="G342" s="1243"/>
      <c r="H342" s="1243"/>
      <c r="I342" s="1243"/>
      <c r="J342" s="1243"/>
      <c r="K342" s="585" t="s">
        <v>2709</v>
      </c>
      <c r="L342" s="586"/>
      <c r="M342" s="586"/>
      <c r="O342" s="586"/>
      <c r="P342" s="587"/>
    </row>
    <row r="343" spans="1:16" x14ac:dyDescent="0.25">
      <c r="A343" s="552"/>
      <c r="B343" s="553"/>
      <c r="C343" s="1243" t="s">
        <v>1273</v>
      </c>
      <c r="D343" s="1243"/>
      <c r="E343" s="1243"/>
      <c r="F343" s="1243"/>
      <c r="G343" s="1243"/>
      <c r="H343" s="1243"/>
      <c r="I343" s="1243"/>
      <c r="J343" s="1243"/>
      <c r="K343" s="585" t="s">
        <v>2710</v>
      </c>
      <c r="L343" s="586"/>
      <c r="M343" s="586"/>
      <c r="O343" s="586"/>
      <c r="P343" s="587"/>
    </row>
    <row r="344" spans="1:16" x14ac:dyDescent="0.25">
      <c r="A344" s="1251" t="s">
        <v>2711</v>
      </c>
      <c r="B344" s="1252"/>
      <c r="C344" s="1252"/>
      <c r="D344" s="1252"/>
      <c r="E344" s="1252"/>
      <c r="F344" s="1252"/>
      <c r="G344" s="1252"/>
      <c r="H344" s="1252"/>
      <c r="I344" s="1252"/>
      <c r="J344" s="1252"/>
      <c r="K344" s="1252"/>
      <c r="L344" s="1252"/>
      <c r="M344" s="1252"/>
      <c r="N344" s="1252"/>
      <c r="O344" s="1252"/>
      <c r="P344" s="1253"/>
    </row>
    <row r="345" spans="1:16" x14ac:dyDescent="0.25">
      <c r="A345" s="514" t="s">
        <v>1199</v>
      </c>
      <c r="B345" s="515" t="s">
        <v>2712</v>
      </c>
      <c r="C345" s="1249" t="s">
        <v>2713</v>
      </c>
      <c r="D345" s="1249"/>
      <c r="E345" s="1249"/>
      <c r="F345" s="1249"/>
      <c r="G345" s="1249"/>
      <c r="H345" s="516" t="s">
        <v>1697</v>
      </c>
      <c r="I345" s="517">
        <v>0.06</v>
      </c>
      <c r="J345" s="518">
        <v>1</v>
      </c>
      <c r="K345" s="570">
        <v>0.06</v>
      </c>
      <c r="L345" s="520"/>
      <c r="M345" s="517"/>
      <c r="N345" s="521"/>
      <c r="O345" s="517"/>
      <c r="P345" s="522"/>
    </row>
    <row r="346" spans="1:16" x14ac:dyDescent="0.25">
      <c r="A346" s="523"/>
      <c r="B346" s="524" t="s">
        <v>23</v>
      </c>
      <c r="C346" s="1247" t="s">
        <v>1203</v>
      </c>
      <c r="D346" s="1247"/>
      <c r="E346" s="1247"/>
      <c r="F346" s="1247"/>
      <c r="G346" s="1247"/>
      <c r="H346" s="525" t="s">
        <v>1148</v>
      </c>
      <c r="I346" s="526"/>
      <c r="J346" s="526"/>
      <c r="K346" s="527">
        <v>1.8959999999999999</v>
      </c>
      <c r="L346" s="528"/>
      <c r="M346" s="526"/>
      <c r="N346" s="528"/>
      <c r="O346" s="526"/>
      <c r="P346" s="573">
        <v>635.33000000000004</v>
      </c>
    </row>
    <row r="347" spans="1:16" x14ac:dyDescent="0.25">
      <c r="A347" s="530"/>
      <c r="B347" s="524" t="s">
        <v>2190</v>
      </c>
      <c r="C347" s="1247" t="s">
        <v>2191</v>
      </c>
      <c r="D347" s="1247"/>
      <c r="E347" s="1247"/>
      <c r="F347" s="1247"/>
      <c r="G347" s="1247"/>
      <c r="H347" s="525" t="s">
        <v>1148</v>
      </c>
      <c r="I347" s="531">
        <v>31.6</v>
      </c>
      <c r="J347" s="526"/>
      <c r="K347" s="527">
        <v>1.8959999999999999</v>
      </c>
      <c r="L347" s="532"/>
      <c r="M347" s="533"/>
      <c r="N347" s="534">
        <v>335.09</v>
      </c>
      <c r="O347" s="526"/>
      <c r="P347" s="529">
        <v>635.33000000000004</v>
      </c>
    </row>
    <row r="348" spans="1:16" x14ac:dyDescent="0.25">
      <c r="A348" s="523"/>
      <c r="B348" s="524" t="s">
        <v>28</v>
      </c>
      <c r="C348" s="1247" t="s">
        <v>132</v>
      </c>
      <c r="D348" s="1247"/>
      <c r="E348" s="1247"/>
      <c r="F348" s="1247"/>
      <c r="G348" s="1247"/>
      <c r="H348" s="525"/>
      <c r="I348" s="526"/>
      <c r="J348" s="526"/>
      <c r="K348" s="526"/>
      <c r="L348" s="528"/>
      <c r="M348" s="526"/>
      <c r="N348" s="528"/>
      <c r="O348" s="526"/>
      <c r="P348" s="573">
        <v>3.5</v>
      </c>
    </row>
    <row r="349" spans="1:16" x14ac:dyDescent="0.25">
      <c r="A349" s="523"/>
      <c r="B349" s="524"/>
      <c r="C349" s="1247" t="s">
        <v>1147</v>
      </c>
      <c r="D349" s="1247"/>
      <c r="E349" s="1247"/>
      <c r="F349" s="1247"/>
      <c r="G349" s="1247"/>
      <c r="H349" s="525" t="s">
        <v>1148</v>
      </c>
      <c r="I349" s="526"/>
      <c r="J349" s="526"/>
      <c r="K349" s="527">
        <v>3.0000000000000001E-3</v>
      </c>
      <c r="L349" s="528"/>
      <c r="M349" s="526"/>
      <c r="N349" s="528"/>
      <c r="O349" s="526"/>
      <c r="P349" s="573">
        <v>1.18</v>
      </c>
    </row>
    <row r="350" spans="1:16" x14ac:dyDescent="0.25">
      <c r="A350" s="530"/>
      <c r="B350" s="524" t="s">
        <v>1443</v>
      </c>
      <c r="C350" s="1247" t="s">
        <v>1444</v>
      </c>
      <c r="D350" s="1247"/>
      <c r="E350" s="1247"/>
      <c r="F350" s="1247"/>
      <c r="G350" s="1247"/>
      <c r="H350" s="525" t="s">
        <v>1151</v>
      </c>
      <c r="I350" s="536">
        <v>0.03</v>
      </c>
      <c r="J350" s="526"/>
      <c r="K350" s="535">
        <v>1.8E-3</v>
      </c>
      <c r="L350" s="532"/>
      <c r="M350" s="533"/>
      <c r="N350" s="534">
        <v>1550.39</v>
      </c>
      <c r="O350" s="526"/>
      <c r="P350" s="529">
        <v>2.79</v>
      </c>
    </row>
    <row r="351" spans="1:16" x14ac:dyDescent="0.25">
      <c r="A351" s="540"/>
      <c r="B351" s="524" t="s">
        <v>1152</v>
      </c>
      <c r="C351" s="1247" t="s">
        <v>1153</v>
      </c>
      <c r="D351" s="1247"/>
      <c r="E351" s="1247"/>
      <c r="F351" s="1247"/>
      <c r="G351" s="1247"/>
      <c r="H351" s="525" t="s">
        <v>1148</v>
      </c>
      <c r="I351" s="536">
        <v>0.03</v>
      </c>
      <c r="J351" s="526"/>
      <c r="K351" s="535">
        <v>1.8E-3</v>
      </c>
      <c r="L351" s="528"/>
      <c r="M351" s="526"/>
      <c r="N351" s="541">
        <v>437.08</v>
      </c>
      <c r="O351" s="526"/>
      <c r="P351" s="573">
        <v>0.79</v>
      </c>
    </row>
    <row r="352" spans="1:16" x14ac:dyDescent="0.25">
      <c r="A352" s="530"/>
      <c r="B352" s="524" t="s">
        <v>1445</v>
      </c>
      <c r="C352" s="1247" t="s">
        <v>1446</v>
      </c>
      <c r="D352" s="1247"/>
      <c r="E352" s="1247"/>
      <c r="F352" s="1247"/>
      <c r="G352" s="1247"/>
      <c r="H352" s="525" t="s">
        <v>1151</v>
      </c>
      <c r="I352" s="536">
        <v>0.02</v>
      </c>
      <c r="J352" s="526"/>
      <c r="K352" s="535">
        <v>1.1999999999999999E-3</v>
      </c>
      <c r="L352" s="538">
        <v>477.92</v>
      </c>
      <c r="M352" s="539">
        <v>1.24</v>
      </c>
      <c r="N352" s="534">
        <v>592.62</v>
      </c>
      <c r="O352" s="526"/>
      <c r="P352" s="529">
        <v>0.71</v>
      </c>
    </row>
    <row r="353" spans="1:16" x14ac:dyDescent="0.25">
      <c r="A353" s="540"/>
      <c r="B353" s="524" t="s">
        <v>1208</v>
      </c>
      <c r="C353" s="1247" t="s">
        <v>1209</v>
      </c>
      <c r="D353" s="1247"/>
      <c r="E353" s="1247"/>
      <c r="F353" s="1247"/>
      <c r="G353" s="1247"/>
      <c r="H353" s="525" t="s">
        <v>1148</v>
      </c>
      <c r="I353" s="536">
        <v>0.02</v>
      </c>
      <c r="J353" s="526"/>
      <c r="K353" s="535">
        <v>1.1999999999999999E-3</v>
      </c>
      <c r="L353" s="528"/>
      <c r="M353" s="526"/>
      <c r="N353" s="541">
        <v>325.38</v>
      </c>
      <c r="O353" s="526"/>
      <c r="P353" s="573">
        <v>0.39</v>
      </c>
    </row>
    <row r="354" spans="1:16" x14ac:dyDescent="0.25">
      <c r="A354" s="523"/>
      <c r="B354" s="524" t="s">
        <v>36</v>
      </c>
      <c r="C354" s="1247" t="s">
        <v>134</v>
      </c>
      <c r="D354" s="1247"/>
      <c r="E354" s="1247"/>
      <c r="F354" s="1247"/>
      <c r="G354" s="1247"/>
      <c r="H354" s="525"/>
      <c r="I354" s="526"/>
      <c r="J354" s="526"/>
      <c r="K354" s="526"/>
      <c r="L354" s="528"/>
      <c r="M354" s="526"/>
      <c r="N354" s="528"/>
      <c r="O354" s="526"/>
      <c r="P354" s="573">
        <v>12.28</v>
      </c>
    </row>
    <row r="355" spans="1:16" x14ac:dyDescent="0.25">
      <c r="A355" s="530"/>
      <c r="B355" s="524" t="s">
        <v>1494</v>
      </c>
      <c r="C355" s="1247" t="s">
        <v>1495</v>
      </c>
      <c r="D355" s="1247"/>
      <c r="E355" s="1247"/>
      <c r="F355" s="1247"/>
      <c r="G355" s="1247"/>
      <c r="H355" s="525" t="s">
        <v>1496</v>
      </c>
      <c r="I355" s="527">
        <v>2.1320000000000001</v>
      </c>
      <c r="J355" s="526"/>
      <c r="K355" s="537">
        <v>0.12792000000000001</v>
      </c>
      <c r="L355" s="532"/>
      <c r="M355" s="533"/>
      <c r="N355" s="534">
        <v>6.1</v>
      </c>
      <c r="O355" s="526"/>
      <c r="P355" s="529">
        <v>0.78</v>
      </c>
    </row>
    <row r="356" spans="1:16" x14ac:dyDescent="0.25">
      <c r="A356" s="530"/>
      <c r="B356" s="524" t="s">
        <v>2623</v>
      </c>
      <c r="C356" s="1247" t="s">
        <v>2624</v>
      </c>
      <c r="D356" s="1247"/>
      <c r="E356" s="1247"/>
      <c r="F356" s="1247"/>
      <c r="G356" s="1247"/>
      <c r="H356" s="525" t="s">
        <v>2159</v>
      </c>
      <c r="I356" s="536">
        <v>9.17</v>
      </c>
      <c r="J356" s="526"/>
      <c r="K356" s="535">
        <v>0.55020000000000002</v>
      </c>
      <c r="L356" s="538">
        <v>5.87</v>
      </c>
      <c r="M356" s="539">
        <v>0.97</v>
      </c>
      <c r="N356" s="534">
        <v>5.69</v>
      </c>
      <c r="O356" s="526"/>
      <c r="P356" s="529">
        <v>3.13</v>
      </c>
    </row>
    <row r="357" spans="1:16" x14ac:dyDescent="0.25">
      <c r="A357" s="530"/>
      <c r="B357" s="524" t="s">
        <v>2625</v>
      </c>
      <c r="C357" s="1247" t="s">
        <v>2626</v>
      </c>
      <c r="D357" s="1247"/>
      <c r="E357" s="1247"/>
      <c r="F357" s="1247"/>
      <c r="G357" s="1247"/>
      <c r="H357" s="525" t="s">
        <v>1697</v>
      </c>
      <c r="I357" s="536">
        <v>1.02</v>
      </c>
      <c r="J357" s="526"/>
      <c r="K357" s="535">
        <v>6.1199999999999997E-2</v>
      </c>
      <c r="L357" s="538">
        <v>41.71</v>
      </c>
      <c r="M357" s="539">
        <v>1.31</v>
      </c>
      <c r="N357" s="534">
        <v>54.64</v>
      </c>
      <c r="O357" s="526"/>
      <c r="P357" s="529">
        <v>3.34</v>
      </c>
    </row>
    <row r="358" spans="1:16" x14ac:dyDescent="0.25">
      <c r="A358" s="530"/>
      <c r="B358" s="524" t="s">
        <v>2714</v>
      </c>
      <c r="C358" s="1247" t="s">
        <v>2715</v>
      </c>
      <c r="D358" s="1247"/>
      <c r="E358" s="1247"/>
      <c r="F358" s="1247"/>
      <c r="G358" s="1247"/>
      <c r="H358" s="525" t="s">
        <v>1164</v>
      </c>
      <c r="I358" s="537">
        <v>1.6000000000000001E-4</v>
      </c>
      <c r="J358" s="526"/>
      <c r="K358" s="569">
        <v>9.5999999999999996E-6</v>
      </c>
      <c r="L358" s="542">
        <v>214135.65</v>
      </c>
      <c r="M358" s="539">
        <v>1.31</v>
      </c>
      <c r="N358" s="534">
        <v>280517.7</v>
      </c>
      <c r="O358" s="526"/>
      <c r="P358" s="529">
        <v>2.69</v>
      </c>
    </row>
    <row r="359" spans="1:16" x14ac:dyDescent="0.25">
      <c r="A359" s="530"/>
      <c r="B359" s="524" t="s">
        <v>2716</v>
      </c>
      <c r="C359" s="1247" t="s">
        <v>2717</v>
      </c>
      <c r="D359" s="1247"/>
      <c r="E359" s="1247"/>
      <c r="F359" s="1247"/>
      <c r="G359" s="1247"/>
      <c r="H359" s="525" t="s">
        <v>1164</v>
      </c>
      <c r="I359" s="535">
        <v>2.9999999999999997E-4</v>
      </c>
      <c r="J359" s="526"/>
      <c r="K359" s="574">
        <v>1.8E-5</v>
      </c>
      <c r="L359" s="542">
        <v>99190.96</v>
      </c>
      <c r="M359" s="539">
        <v>1.31</v>
      </c>
      <c r="N359" s="534">
        <v>129940.16</v>
      </c>
      <c r="O359" s="526"/>
      <c r="P359" s="529">
        <v>2.34</v>
      </c>
    </row>
    <row r="360" spans="1:16" x14ac:dyDescent="0.25">
      <c r="A360" s="552"/>
      <c r="B360" s="553"/>
      <c r="C360" s="1248" t="s">
        <v>1154</v>
      </c>
      <c r="D360" s="1248"/>
      <c r="E360" s="1248"/>
      <c r="F360" s="1248"/>
      <c r="G360" s="1248"/>
      <c r="H360" s="516"/>
      <c r="I360" s="517"/>
      <c r="J360" s="517"/>
      <c r="K360" s="517"/>
      <c r="L360" s="520"/>
      <c r="M360" s="517"/>
      <c r="N360" s="554"/>
      <c r="O360" s="517"/>
      <c r="P360" s="555">
        <v>652.29</v>
      </c>
    </row>
    <row r="361" spans="1:16" x14ac:dyDescent="0.25">
      <c r="A361" s="540" t="s">
        <v>1745</v>
      </c>
      <c r="B361" s="524" t="s">
        <v>2637</v>
      </c>
      <c r="C361" s="1247" t="s">
        <v>2638</v>
      </c>
      <c r="D361" s="1247"/>
      <c r="E361" s="1247"/>
      <c r="F361" s="1247"/>
      <c r="G361" s="1247"/>
      <c r="H361" s="525" t="s">
        <v>1158</v>
      </c>
      <c r="I361" s="543">
        <v>2</v>
      </c>
      <c r="J361" s="526"/>
      <c r="K361" s="543">
        <v>2</v>
      </c>
      <c r="L361" s="528"/>
      <c r="M361" s="526"/>
      <c r="N361" s="528"/>
      <c r="O361" s="526"/>
      <c r="P361" s="573">
        <v>12.71</v>
      </c>
    </row>
    <row r="362" spans="1:16" x14ac:dyDescent="0.25">
      <c r="A362" s="540"/>
      <c r="B362" s="524"/>
      <c r="C362" s="1247" t="s">
        <v>1155</v>
      </c>
      <c r="D362" s="1247"/>
      <c r="E362" s="1247"/>
      <c r="F362" s="1247"/>
      <c r="G362" s="1247"/>
      <c r="H362" s="525"/>
      <c r="I362" s="526"/>
      <c r="J362" s="526"/>
      <c r="K362" s="526"/>
      <c r="L362" s="528"/>
      <c r="M362" s="526"/>
      <c r="N362" s="528"/>
      <c r="O362" s="526"/>
      <c r="P362" s="573">
        <v>636.51</v>
      </c>
    </row>
    <row r="363" spans="1:16" x14ac:dyDescent="0.25">
      <c r="A363" s="540"/>
      <c r="B363" s="524" t="s">
        <v>2639</v>
      </c>
      <c r="C363" s="1247" t="s">
        <v>2640</v>
      </c>
      <c r="D363" s="1247"/>
      <c r="E363" s="1247"/>
      <c r="F363" s="1247"/>
      <c r="G363" s="1247"/>
      <c r="H363" s="525" t="s">
        <v>1158</v>
      </c>
      <c r="I363" s="543">
        <v>97</v>
      </c>
      <c r="J363" s="526"/>
      <c r="K363" s="543">
        <v>97</v>
      </c>
      <c r="L363" s="528"/>
      <c r="M363" s="526"/>
      <c r="N363" s="528"/>
      <c r="O363" s="526"/>
      <c r="P363" s="573">
        <v>617.41</v>
      </c>
    </row>
    <row r="364" spans="1:16" x14ac:dyDescent="0.25">
      <c r="A364" s="540"/>
      <c r="B364" s="524" t="s">
        <v>2641</v>
      </c>
      <c r="C364" s="1247" t="s">
        <v>2642</v>
      </c>
      <c r="D364" s="1247"/>
      <c r="E364" s="1247"/>
      <c r="F364" s="1247"/>
      <c r="G364" s="1247"/>
      <c r="H364" s="525" t="s">
        <v>1158</v>
      </c>
      <c r="I364" s="543">
        <v>51</v>
      </c>
      <c r="J364" s="526"/>
      <c r="K364" s="543">
        <v>51</v>
      </c>
      <c r="L364" s="528"/>
      <c r="M364" s="526"/>
      <c r="N364" s="528"/>
      <c r="O364" s="526"/>
      <c r="P364" s="573">
        <v>324.62</v>
      </c>
    </row>
    <row r="365" spans="1:16" x14ac:dyDescent="0.25">
      <c r="A365" s="556"/>
      <c r="B365" s="557"/>
      <c r="C365" s="1248" t="s">
        <v>1161</v>
      </c>
      <c r="D365" s="1248"/>
      <c r="E365" s="1248"/>
      <c r="F365" s="1248"/>
      <c r="G365" s="1248"/>
      <c r="H365" s="516"/>
      <c r="I365" s="517"/>
      <c r="J365" s="517"/>
      <c r="K365" s="517"/>
      <c r="L365" s="520"/>
      <c r="M365" s="517"/>
      <c r="N365" s="554">
        <v>26783.83</v>
      </c>
      <c r="O365" s="517"/>
      <c r="P365" s="555">
        <v>1607.03</v>
      </c>
    </row>
    <row r="366" spans="1:16" x14ac:dyDescent="0.25">
      <c r="A366" s="558"/>
      <c r="B366" s="559"/>
      <c r="C366" s="559"/>
      <c r="D366" s="559"/>
      <c r="E366" s="559"/>
      <c r="F366" s="559"/>
      <c r="G366" s="559"/>
      <c r="H366" s="560"/>
      <c r="I366" s="561"/>
      <c r="J366" s="561"/>
      <c r="K366" s="561"/>
      <c r="L366" s="562"/>
      <c r="M366" s="561"/>
      <c r="N366" s="562"/>
      <c r="O366" s="561"/>
      <c r="P366" s="563"/>
    </row>
    <row r="367" spans="1:16" x14ac:dyDescent="0.25">
      <c r="A367" s="514" t="s">
        <v>1200</v>
      </c>
      <c r="B367" s="515" t="s">
        <v>2718</v>
      </c>
      <c r="C367" s="1249" t="s">
        <v>2719</v>
      </c>
      <c r="D367" s="1249"/>
      <c r="E367" s="1249"/>
      <c r="F367" s="1249"/>
      <c r="G367" s="1249"/>
      <c r="H367" s="516" t="s">
        <v>1575</v>
      </c>
      <c r="I367" s="517">
        <v>6</v>
      </c>
      <c r="J367" s="518">
        <v>1</v>
      </c>
      <c r="K367" s="518">
        <v>6</v>
      </c>
      <c r="L367" s="593">
        <v>137.4</v>
      </c>
      <c r="M367" s="570">
        <v>1.46</v>
      </c>
      <c r="N367" s="572">
        <v>200.6</v>
      </c>
      <c r="O367" s="517"/>
      <c r="P367" s="555">
        <v>1203.5999999999999</v>
      </c>
    </row>
    <row r="368" spans="1:16" x14ac:dyDescent="0.25">
      <c r="A368" s="556"/>
      <c r="B368" s="557"/>
      <c r="C368" s="1248" t="s">
        <v>1161</v>
      </c>
      <c r="D368" s="1248"/>
      <c r="E368" s="1248"/>
      <c r="F368" s="1248"/>
      <c r="G368" s="1248"/>
      <c r="H368" s="516"/>
      <c r="I368" s="517"/>
      <c r="J368" s="517"/>
      <c r="K368" s="517"/>
      <c r="L368" s="520"/>
      <c r="M368" s="517"/>
      <c r="N368" s="520"/>
      <c r="O368" s="517"/>
      <c r="P368" s="555">
        <v>1203.5999999999999</v>
      </c>
    </row>
    <row r="369" spans="1:16" x14ac:dyDescent="0.25">
      <c r="A369" s="558"/>
      <c r="B369" s="559"/>
      <c r="C369" s="559"/>
      <c r="D369" s="559"/>
      <c r="E369" s="559"/>
      <c r="F369" s="559"/>
      <c r="G369" s="559"/>
      <c r="H369" s="560"/>
      <c r="I369" s="561"/>
      <c r="J369" s="561"/>
      <c r="K369" s="561"/>
      <c r="L369" s="562"/>
      <c r="M369" s="561"/>
      <c r="N369" s="562"/>
      <c r="O369" s="561"/>
      <c r="P369" s="563"/>
    </row>
    <row r="370" spans="1:16" x14ac:dyDescent="0.25">
      <c r="A370" s="514" t="s">
        <v>1214</v>
      </c>
      <c r="B370" s="515" t="s">
        <v>2720</v>
      </c>
      <c r="C370" s="1249" t="s">
        <v>2721</v>
      </c>
      <c r="D370" s="1249"/>
      <c r="E370" s="1249"/>
      <c r="F370" s="1249"/>
      <c r="G370" s="1249"/>
      <c r="H370" s="516" t="s">
        <v>1697</v>
      </c>
      <c r="I370" s="517">
        <v>0.03</v>
      </c>
      <c r="J370" s="518">
        <v>1</v>
      </c>
      <c r="K370" s="570">
        <v>0.03</v>
      </c>
      <c r="L370" s="520"/>
      <c r="M370" s="517"/>
      <c r="N370" s="521"/>
      <c r="O370" s="517"/>
      <c r="P370" s="522"/>
    </row>
    <row r="371" spans="1:16" x14ac:dyDescent="0.25">
      <c r="A371" s="523"/>
      <c r="B371" s="524" t="s">
        <v>23</v>
      </c>
      <c r="C371" s="1247" t="s">
        <v>1203</v>
      </c>
      <c r="D371" s="1247"/>
      <c r="E371" s="1247"/>
      <c r="F371" s="1247"/>
      <c r="G371" s="1247"/>
      <c r="H371" s="525" t="s">
        <v>1148</v>
      </c>
      <c r="I371" s="526"/>
      <c r="J371" s="526"/>
      <c r="K371" s="535">
        <v>1.0539000000000001</v>
      </c>
      <c r="L371" s="528"/>
      <c r="M371" s="526"/>
      <c r="N371" s="528"/>
      <c r="O371" s="526"/>
      <c r="P371" s="573">
        <v>353.15</v>
      </c>
    </row>
    <row r="372" spans="1:16" x14ac:dyDescent="0.25">
      <c r="A372" s="530"/>
      <c r="B372" s="524" t="s">
        <v>2190</v>
      </c>
      <c r="C372" s="1247" t="s">
        <v>2191</v>
      </c>
      <c r="D372" s="1247"/>
      <c r="E372" s="1247"/>
      <c r="F372" s="1247"/>
      <c r="G372" s="1247"/>
      <c r="H372" s="525" t="s">
        <v>1148</v>
      </c>
      <c r="I372" s="536">
        <v>35.130000000000003</v>
      </c>
      <c r="J372" s="526"/>
      <c r="K372" s="535">
        <v>1.0539000000000001</v>
      </c>
      <c r="L372" s="532"/>
      <c r="M372" s="533"/>
      <c r="N372" s="534">
        <v>335.09</v>
      </c>
      <c r="O372" s="526"/>
      <c r="P372" s="529">
        <v>353.15</v>
      </c>
    </row>
    <row r="373" spans="1:16" x14ac:dyDescent="0.25">
      <c r="A373" s="523"/>
      <c r="B373" s="524" t="s">
        <v>28</v>
      </c>
      <c r="C373" s="1247" t="s">
        <v>132</v>
      </c>
      <c r="D373" s="1247"/>
      <c r="E373" s="1247"/>
      <c r="F373" s="1247"/>
      <c r="G373" s="1247"/>
      <c r="H373" s="525"/>
      <c r="I373" s="526"/>
      <c r="J373" s="526"/>
      <c r="K373" s="526"/>
      <c r="L373" s="528"/>
      <c r="M373" s="526"/>
      <c r="N373" s="528"/>
      <c r="O373" s="526"/>
      <c r="P373" s="573">
        <v>1.76</v>
      </c>
    </row>
    <row r="374" spans="1:16" x14ac:dyDescent="0.25">
      <c r="A374" s="523"/>
      <c r="B374" s="524"/>
      <c r="C374" s="1247" t="s">
        <v>1147</v>
      </c>
      <c r="D374" s="1247"/>
      <c r="E374" s="1247"/>
      <c r="F374" s="1247"/>
      <c r="G374" s="1247"/>
      <c r="H374" s="525" t="s">
        <v>1148</v>
      </c>
      <c r="I374" s="526"/>
      <c r="J374" s="526"/>
      <c r="K374" s="535">
        <v>1.5E-3</v>
      </c>
      <c r="L374" s="528"/>
      <c r="M374" s="526"/>
      <c r="N374" s="528"/>
      <c r="O374" s="526"/>
      <c r="P374" s="573">
        <v>0.59</v>
      </c>
    </row>
    <row r="375" spans="1:16" x14ac:dyDescent="0.25">
      <c r="A375" s="530"/>
      <c r="B375" s="524" t="s">
        <v>1443</v>
      </c>
      <c r="C375" s="1247" t="s">
        <v>1444</v>
      </c>
      <c r="D375" s="1247"/>
      <c r="E375" s="1247"/>
      <c r="F375" s="1247"/>
      <c r="G375" s="1247"/>
      <c r="H375" s="525" t="s">
        <v>1151</v>
      </c>
      <c r="I375" s="536">
        <v>0.03</v>
      </c>
      <c r="J375" s="526"/>
      <c r="K375" s="535">
        <v>8.9999999999999998E-4</v>
      </c>
      <c r="L375" s="532"/>
      <c r="M375" s="533"/>
      <c r="N375" s="534">
        <v>1550.39</v>
      </c>
      <c r="O375" s="526"/>
      <c r="P375" s="529">
        <v>1.4</v>
      </c>
    </row>
    <row r="376" spans="1:16" x14ac:dyDescent="0.25">
      <c r="A376" s="540"/>
      <c r="B376" s="524" t="s">
        <v>1152</v>
      </c>
      <c r="C376" s="1247" t="s">
        <v>1153</v>
      </c>
      <c r="D376" s="1247"/>
      <c r="E376" s="1247"/>
      <c r="F376" s="1247"/>
      <c r="G376" s="1247"/>
      <c r="H376" s="525" t="s">
        <v>1148</v>
      </c>
      <c r="I376" s="536">
        <v>0.03</v>
      </c>
      <c r="J376" s="526"/>
      <c r="K376" s="535">
        <v>8.9999999999999998E-4</v>
      </c>
      <c r="L376" s="528"/>
      <c r="M376" s="526"/>
      <c r="N376" s="541">
        <v>437.08</v>
      </c>
      <c r="O376" s="526"/>
      <c r="P376" s="573">
        <v>0.39</v>
      </c>
    </row>
    <row r="377" spans="1:16" x14ac:dyDescent="0.25">
      <c r="A377" s="530"/>
      <c r="B377" s="524" t="s">
        <v>1445</v>
      </c>
      <c r="C377" s="1247" t="s">
        <v>1446</v>
      </c>
      <c r="D377" s="1247"/>
      <c r="E377" s="1247"/>
      <c r="F377" s="1247"/>
      <c r="G377" s="1247"/>
      <c r="H377" s="525" t="s">
        <v>1151</v>
      </c>
      <c r="I377" s="536">
        <v>0.02</v>
      </c>
      <c r="J377" s="526"/>
      <c r="K377" s="535">
        <v>5.9999999999999995E-4</v>
      </c>
      <c r="L377" s="538">
        <v>477.92</v>
      </c>
      <c r="M377" s="539">
        <v>1.24</v>
      </c>
      <c r="N377" s="534">
        <v>592.62</v>
      </c>
      <c r="O377" s="526"/>
      <c r="P377" s="529">
        <v>0.36</v>
      </c>
    </row>
    <row r="378" spans="1:16" x14ac:dyDescent="0.25">
      <c r="A378" s="540"/>
      <c r="B378" s="524" t="s">
        <v>1208</v>
      </c>
      <c r="C378" s="1247" t="s">
        <v>1209</v>
      </c>
      <c r="D378" s="1247"/>
      <c r="E378" s="1247"/>
      <c r="F378" s="1247"/>
      <c r="G378" s="1247"/>
      <c r="H378" s="525" t="s">
        <v>1148</v>
      </c>
      <c r="I378" s="536">
        <v>0.02</v>
      </c>
      <c r="J378" s="526"/>
      <c r="K378" s="535">
        <v>5.9999999999999995E-4</v>
      </c>
      <c r="L378" s="528"/>
      <c r="M378" s="526"/>
      <c r="N378" s="541">
        <v>325.38</v>
      </c>
      <c r="O378" s="526"/>
      <c r="P378" s="573">
        <v>0.2</v>
      </c>
    </row>
    <row r="379" spans="1:16" x14ac:dyDescent="0.25">
      <c r="A379" s="523"/>
      <c r="B379" s="524" t="s">
        <v>36</v>
      </c>
      <c r="C379" s="1247" t="s">
        <v>134</v>
      </c>
      <c r="D379" s="1247"/>
      <c r="E379" s="1247"/>
      <c r="F379" s="1247"/>
      <c r="G379" s="1247"/>
      <c r="H379" s="525"/>
      <c r="I379" s="526"/>
      <c r="J379" s="526"/>
      <c r="K379" s="526"/>
      <c r="L379" s="528"/>
      <c r="M379" s="526"/>
      <c r="N379" s="528"/>
      <c r="O379" s="526"/>
      <c r="P379" s="573">
        <v>4.58</v>
      </c>
    </row>
    <row r="380" spans="1:16" x14ac:dyDescent="0.25">
      <c r="A380" s="530"/>
      <c r="B380" s="524" t="s">
        <v>1494</v>
      </c>
      <c r="C380" s="1247" t="s">
        <v>1495</v>
      </c>
      <c r="D380" s="1247"/>
      <c r="E380" s="1247"/>
      <c r="F380" s="1247"/>
      <c r="G380" s="1247"/>
      <c r="H380" s="525" t="s">
        <v>1496</v>
      </c>
      <c r="I380" s="527">
        <v>2.1320000000000001</v>
      </c>
      <c r="J380" s="526"/>
      <c r="K380" s="537">
        <v>6.3960000000000003E-2</v>
      </c>
      <c r="L380" s="532"/>
      <c r="M380" s="533"/>
      <c r="N380" s="534">
        <v>6.1</v>
      </c>
      <c r="O380" s="526"/>
      <c r="P380" s="529">
        <v>0.39</v>
      </c>
    </row>
    <row r="381" spans="1:16" x14ac:dyDescent="0.25">
      <c r="A381" s="530"/>
      <c r="B381" s="524" t="s">
        <v>2625</v>
      </c>
      <c r="C381" s="1247" t="s">
        <v>2626</v>
      </c>
      <c r="D381" s="1247"/>
      <c r="E381" s="1247"/>
      <c r="F381" s="1247"/>
      <c r="G381" s="1247"/>
      <c r="H381" s="525" t="s">
        <v>1697</v>
      </c>
      <c r="I381" s="536">
        <v>1.02</v>
      </c>
      <c r="J381" s="526"/>
      <c r="K381" s="535">
        <v>3.0599999999999999E-2</v>
      </c>
      <c r="L381" s="538">
        <v>41.71</v>
      </c>
      <c r="M381" s="539">
        <v>1.31</v>
      </c>
      <c r="N381" s="534">
        <v>54.64</v>
      </c>
      <c r="O381" s="526"/>
      <c r="P381" s="529">
        <v>1.67</v>
      </c>
    </row>
    <row r="382" spans="1:16" x14ac:dyDescent="0.25">
      <c r="A382" s="530"/>
      <c r="B382" s="524" t="s">
        <v>2714</v>
      </c>
      <c r="C382" s="1247" t="s">
        <v>2715</v>
      </c>
      <c r="D382" s="1247"/>
      <c r="E382" s="1247"/>
      <c r="F382" s="1247"/>
      <c r="G382" s="1247"/>
      <c r="H382" s="525" t="s">
        <v>1164</v>
      </c>
      <c r="I382" s="537">
        <v>1.6000000000000001E-4</v>
      </c>
      <c r="J382" s="526"/>
      <c r="K382" s="569">
        <v>4.7999999999999998E-6</v>
      </c>
      <c r="L382" s="542">
        <v>214135.65</v>
      </c>
      <c r="M382" s="539">
        <v>1.31</v>
      </c>
      <c r="N382" s="534">
        <v>280517.7</v>
      </c>
      <c r="O382" s="526"/>
      <c r="P382" s="529">
        <v>1.35</v>
      </c>
    </row>
    <row r="383" spans="1:16" x14ac:dyDescent="0.25">
      <c r="A383" s="530"/>
      <c r="B383" s="524" t="s">
        <v>2716</v>
      </c>
      <c r="C383" s="1247" t="s">
        <v>2717</v>
      </c>
      <c r="D383" s="1247"/>
      <c r="E383" s="1247"/>
      <c r="F383" s="1247"/>
      <c r="G383" s="1247"/>
      <c r="H383" s="525" t="s">
        <v>1164</v>
      </c>
      <c r="I383" s="535">
        <v>2.9999999999999997E-4</v>
      </c>
      <c r="J383" s="526"/>
      <c r="K383" s="574">
        <v>9.0000000000000002E-6</v>
      </c>
      <c r="L383" s="542">
        <v>99190.96</v>
      </c>
      <c r="M383" s="539">
        <v>1.31</v>
      </c>
      <c r="N383" s="534">
        <v>129940.16</v>
      </c>
      <c r="O383" s="526"/>
      <c r="P383" s="529">
        <v>1.17</v>
      </c>
    </row>
    <row r="384" spans="1:16" x14ac:dyDescent="0.25">
      <c r="A384" s="552"/>
      <c r="B384" s="553"/>
      <c r="C384" s="1248" t="s">
        <v>1154</v>
      </c>
      <c r="D384" s="1248"/>
      <c r="E384" s="1248"/>
      <c r="F384" s="1248"/>
      <c r="G384" s="1248"/>
      <c r="H384" s="516"/>
      <c r="I384" s="517"/>
      <c r="J384" s="517"/>
      <c r="K384" s="517"/>
      <c r="L384" s="520"/>
      <c r="M384" s="517"/>
      <c r="N384" s="554"/>
      <c r="O384" s="517"/>
      <c r="P384" s="555">
        <v>360.08</v>
      </c>
    </row>
    <row r="385" spans="1:16" x14ac:dyDescent="0.25">
      <c r="A385" s="540" t="s">
        <v>2722</v>
      </c>
      <c r="B385" s="524" t="s">
        <v>2637</v>
      </c>
      <c r="C385" s="1247" t="s">
        <v>2638</v>
      </c>
      <c r="D385" s="1247"/>
      <c r="E385" s="1247"/>
      <c r="F385" s="1247"/>
      <c r="G385" s="1247"/>
      <c r="H385" s="525" t="s">
        <v>1158</v>
      </c>
      <c r="I385" s="543">
        <v>2</v>
      </c>
      <c r="J385" s="526"/>
      <c r="K385" s="543">
        <v>2</v>
      </c>
      <c r="L385" s="528"/>
      <c r="M385" s="526"/>
      <c r="N385" s="528"/>
      <c r="O385" s="526"/>
      <c r="P385" s="573">
        <v>7.06</v>
      </c>
    </row>
    <row r="386" spans="1:16" x14ac:dyDescent="0.25">
      <c r="A386" s="540"/>
      <c r="B386" s="524"/>
      <c r="C386" s="1247" t="s">
        <v>1155</v>
      </c>
      <c r="D386" s="1247"/>
      <c r="E386" s="1247"/>
      <c r="F386" s="1247"/>
      <c r="G386" s="1247"/>
      <c r="H386" s="525"/>
      <c r="I386" s="526"/>
      <c r="J386" s="526"/>
      <c r="K386" s="526"/>
      <c r="L386" s="528"/>
      <c r="M386" s="526"/>
      <c r="N386" s="528"/>
      <c r="O386" s="526"/>
      <c r="P386" s="573">
        <v>353.74</v>
      </c>
    </row>
    <row r="387" spans="1:16" x14ac:dyDescent="0.25">
      <c r="A387" s="540"/>
      <c r="B387" s="524" t="s">
        <v>2639</v>
      </c>
      <c r="C387" s="1247" t="s">
        <v>2640</v>
      </c>
      <c r="D387" s="1247"/>
      <c r="E387" s="1247"/>
      <c r="F387" s="1247"/>
      <c r="G387" s="1247"/>
      <c r="H387" s="525" t="s">
        <v>1158</v>
      </c>
      <c r="I387" s="543">
        <v>97</v>
      </c>
      <c r="J387" s="526"/>
      <c r="K387" s="543">
        <v>97</v>
      </c>
      <c r="L387" s="528"/>
      <c r="M387" s="526"/>
      <c r="N387" s="528"/>
      <c r="O387" s="526"/>
      <c r="P387" s="573">
        <v>343.13</v>
      </c>
    </row>
    <row r="388" spans="1:16" x14ac:dyDescent="0.25">
      <c r="A388" s="540"/>
      <c r="B388" s="524" t="s">
        <v>2641</v>
      </c>
      <c r="C388" s="1247" t="s">
        <v>2642</v>
      </c>
      <c r="D388" s="1247"/>
      <c r="E388" s="1247"/>
      <c r="F388" s="1247"/>
      <c r="G388" s="1247"/>
      <c r="H388" s="525" t="s">
        <v>1158</v>
      </c>
      <c r="I388" s="543">
        <v>51</v>
      </c>
      <c r="J388" s="526"/>
      <c r="K388" s="543">
        <v>51</v>
      </c>
      <c r="L388" s="528"/>
      <c r="M388" s="526"/>
      <c r="N388" s="528"/>
      <c r="O388" s="526"/>
      <c r="P388" s="573">
        <v>180.41</v>
      </c>
    </row>
    <row r="389" spans="1:16" x14ac:dyDescent="0.25">
      <c r="A389" s="556"/>
      <c r="B389" s="557"/>
      <c r="C389" s="1248" t="s">
        <v>1161</v>
      </c>
      <c r="D389" s="1248"/>
      <c r="E389" s="1248"/>
      <c r="F389" s="1248"/>
      <c r="G389" s="1248"/>
      <c r="H389" s="516"/>
      <c r="I389" s="517"/>
      <c r="J389" s="517"/>
      <c r="K389" s="517"/>
      <c r="L389" s="520"/>
      <c r="M389" s="517"/>
      <c r="N389" s="554">
        <v>29689.33</v>
      </c>
      <c r="O389" s="517"/>
      <c r="P389" s="612">
        <v>890.68</v>
      </c>
    </row>
    <row r="390" spans="1:16" x14ac:dyDescent="0.25">
      <c r="A390" s="558"/>
      <c r="B390" s="559"/>
      <c r="C390" s="559"/>
      <c r="D390" s="559"/>
      <c r="E390" s="559"/>
      <c r="F390" s="559"/>
      <c r="G390" s="559"/>
      <c r="H390" s="560"/>
      <c r="I390" s="561"/>
      <c r="J390" s="561"/>
      <c r="K390" s="561"/>
      <c r="L390" s="562"/>
      <c r="M390" s="561"/>
      <c r="N390" s="562"/>
      <c r="O390" s="561"/>
      <c r="P390" s="563"/>
    </row>
    <row r="391" spans="1:16" x14ac:dyDescent="0.25">
      <c r="A391" s="514" t="s">
        <v>1227</v>
      </c>
      <c r="B391" s="515" t="s">
        <v>2723</v>
      </c>
      <c r="C391" s="1249" t="s">
        <v>2724</v>
      </c>
      <c r="D391" s="1249"/>
      <c r="E391" s="1249"/>
      <c r="F391" s="1249"/>
      <c r="G391" s="1249"/>
      <c r="H391" s="516" t="s">
        <v>1575</v>
      </c>
      <c r="I391" s="517">
        <v>3</v>
      </c>
      <c r="J391" s="518">
        <v>1</v>
      </c>
      <c r="K391" s="518">
        <v>3</v>
      </c>
      <c r="L391" s="593">
        <v>111.36</v>
      </c>
      <c r="M391" s="570">
        <v>1.46</v>
      </c>
      <c r="N391" s="572">
        <v>162.59</v>
      </c>
      <c r="O391" s="517"/>
      <c r="P391" s="612">
        <v>487.77</v>
      </c>
    </row>
    <row r="392" spans="1:16" x14ac:dyDescent="0.25">
      <c r="A392" s="556"/>
      <c r="B392" s="557"/>
      <c r="C392" s="1248" t="s">
        <v>1161</v>
      </c>
      <c r="D392" s="1248"/>
      <c r="E392" s="1248"/>
      <c r="F392" s="1248"/>
      <c r="G392" s="1248"/>
      <c r="H392" s="516"/>
      <c r="I392" s="517"/>
      <c r="J392" s="517"/>
      <c r="K392" s="517"/>
      <c r="L392" s="520"/>
      <c r="M392" s="517"/>
      <c r="N392" s="520"/>
      <c r="O392" s="517"/>
      <c r="P392" s="612">
        <v>487.77</v>
      </c>
    </row>
    <row r="393" spans="1:16" x14ac:dyDescent="0.25">
      <c r="A393" s="558"/>
      <c r="B393" s="559"/>
      <c r="C393" s="559"/>
      <c r="D393" s="559"/>
      <c r="E393" s="559"/>
      <c r="F393" s="559"/>
      <c r="G393" s="559"/>
      <c r="H393" s="560"/>
      <c r="I393" s="561"/>
      <c r="J393" s="561"/>
      <c r="K393" s="561"/>
      <c r="L393" s="562"/>
      <c r="M393" s="561"/>
      <c r="N393" s="562"/>
      <c r="O393" s="561"/>
      <c r="P393" s="563"/>
    </row>
    <row r="394" spans="1:16" x14ac:dyDescent="0.25">
      <c r="A394" s="514" t="s">
        <v>1228</v>
      </c>
      <c r="B394" s="515" t="s">
        <v>2725</v>
      </c>
      <c r="C394" s="1249" t="s">
        <v>2726</v>
      </c>
      <c r="D394" s="1249"/>
      <c r="E394" s="1249"/>
      <c r="F394" s="1249"/>
      <c r="G394" s="1249"/>
      <c r="H394" s="516" t="s">
        <v>1697</v>
      </c>
      <c r="I394" s="517">
        <v>0.16</v>
      </c>
      <c r="J394" s="518">
        <v>1</v>
      </c>
      <c r="K394" s="570">
        <v>0.16</v>
      </c>
      <c r="L394" s="520"/>
      <c r="M394" s="517"/>
      <c r="N394" s="521"/>
      <c r="O394" s="517"/>
      <c r="P394" s="522"/>
    </row>
    <row r="395" spans="1:16" x14ac:dyDescent="0.25">
      <c r="A395" s="523"/>
      <c r="B395" s="524" t="s">
        <v>23</v>
      </c>
      <c r="C395" s="1247" t="s">
        <v>1203</v>
      </c>
      <c r="D395" s="1247"/>
      <c r="E395" s="1247"/>
      <c r="F395" s="1247"/>
      <c r="G395" s="1247"/>
      <c r="H395" s="525" t="s">
        <v>1148</v>
      </c>
      <c r="I395" s="526"/>
      <c r="J395" s="526"/>
      <c r="K395" s="535">
        <v>5.5296000000000003</v>
      </c>
      <c r="L395" s="528"/>
      <c r="M395" s="526"/>
      <c r="N395" s="528"/>
      <c r="O395" s="526"/>
      <c r="P395" s="529">
        <v>1852.91</v>
      </c>
    </row>
    <row r="396" spans="1:16" x14ac:dyDescent="0.25">
      <c r="A396" s="530"/>
      <c r="B396" s="524" t="s">
        <v>2190</v>
      </c>
      <c r="C396" s="1247" t="s">
        <v>2191</v>
      </c>
      <c r="D396" s="1247"/>
      <c r="E396" s="1247"/>
      <c r="F396" s="1247"/>
      <c r="G396" s="1247"/>
      <c r="H396" s="525" t="s">
        <v>1148</v>
      </c>
      <c r="I396" s="536">
        <v>34.56</v>
      </c>
      <c r="J396" s="526"/>
      <c r="K396" s="535">
        <v>5.5296000000000003</v>
      </c>
      <c r="L396" s="532"/>
      <c r="M396" s="533"/>
      <c r="N396" s="534">
        <v>335.09</v>
      </c>
      <c r="O396" s="526"/>
      <c r="P396" s="529">
        <v>1852.91</v>
      </c>
    </row>
    <row r="397" spans="1:16" x14ac:dyDescent="0.25">
      <c r="A397" s="523"/>
      <c r="B397" s="524" t="s">
        <v>28</v>
      </c>
      <c r="C397" s="1247" t="s">
        <v>132</v>
      </c>
      <c r="D397" s="1247"/>
      <c r="E397" s="1247"/>
      <c r="F397" s="1247"/>
      <c r="G397" s="1247"/>
      <c r="H397" s="525"/>
      <c r="I397" s="526"/>
      <c r="J397" s="526"/>
      <c r="K397" s="526"/>
      <c r="L397" s="528"/>
      <c r="M397" s="526"/>
      <c r="N397" s="528"/>
      <c r="O397" s="526"/>
      <c r="P397" s="573">
        <v>9.34</v>
      </c>
    </row>
    <row r="398" spans="1:16" x14ac:dyDescent="0.25">
      <c r="A398" s="523"/>
      <c r="B398" s="524"/>
      <c r="C398" s="1247" t="s">
        <v>1147</v>
      </c>
      <c r="D398" s="1247"/>
      <c r="E398" s="1247"/>
      <c r="F398" s="1247"/>
      <c r="G398" s="1247"/>
      <c r="H398" s="525" t="s">
        <v>1148</v>
      </c>
      <c r="I398" s="526"/>
      <c r="J398" s="526"/>
      <c r="K398" s="527">
        <v>8.0000000000000002E-3</v>
      </c>
      <c r="L398" s="528"/>
      <c r="M398" s="526"/>
      <c r="N398" s="528"/>
      <c r="O398" s="526"/>
      <c r="P398" s="573">
        <v>3.14</v>
      </c>
    </row>
    <row r="399" spans="1:16" x14ac:dyDescent="0.25">
      <c r="A399" s="530"/>
      <c r="B399" s="524" t="s">
        <v>1443</v>
      </c>
      <c r="C399" s="1247" t="s">
        <v>1444</v>
      </c>
      <c r="D399" s="1247"/>
      <c r="E399" s="1247"/>
      <c r="F399" s="1247"/>
      <c r="G399" s="1247"/>
      <c r="H399" s="525" t="s">
        <v>1151</v>
      </c>
      <c r="I399" s="536">
        <v>0.03</v>
      </c>
      <c r="J399" s="526"/>
      <c r="K399" s="535">
        <v>4.7999999999999996E-3</v>
      </c>
      <c r="L399" s="532"/>
      <c r="M399" s="533"/>
      <c r="N399" s="534">
        <v>1550.39</v>
      </c>
      <c r="O399" s="526"/>
      <c r="P399" s="529">
        <v>7.44</v>
      </c>
    </row>
    <row r="400" spans="1:16" x14ac:dyDescent="0.25">
      <c r="A400" s="540"/>
      <c r="B400" s="524" t="s">
        <v>1152</v>
      </c>
      <c r="C400" s="1247" t="s">
        <v>1153</v>
      </c>
      <c r="D400" s="1247"/>
      <c r="E400" s="1247"/>
      <c r="F400" s="1247"/>
      <c r="G400" s="1247"/>
      <c r="H400" s="525" t="s">
        <v>1148</v>
      </c>
      <c r="I400" s="536">
        <v>0.03</v>
      </c>
      <c r="J400" s="526"/>
      <c r="K400" s="535">
        <v>4.7999999999999996E-3</v>
      </c>
      <c r="L400" s="528"/>
      <c r="M400" s="526"/>
      <c r="N400" s="541">
        <v>437.08</v>
      </c>
      <c r="O400" s="526"/>
      <c r="P400" s="573">
        <v>2.1</v>
      </c>
    </row>
    <row r="401" spans="1:16" x14ac:dyDescent="0.25">
      <c r="A401" s="530"/>
      <c r="B401" s="524" t="s">
        <v>1445</v>
      </c>
      <c r="C401" s="1247" t="s">
        <v>1446</v>
      </c>
      <c r="D401" s="1247"/>
      <c r="E401" s="1247"/>
      <c r="F401" s="1247"/>
      <c r="G401" s="1247"/>
      <c r="H401" s="525" t="s">
        <v>1151</v>
      </c>
      <c r="I401" s="536">
        <v>0.02</v>
      </c>
      <c r="J401" s="526"/>
      <c r="K401" s="535">
        <v>3.2000000000000002E-3</v>
      </c>
      <c r="L401" s="538">
        <v>477.92</v>
      </c>
      <c r="M401" s="539">
        <v>1.24</v>
      </c>
      <c r="N401" s="534">
        <v>592.62</v>
      </c>
      <c r="O401" s="526"/>
      <c r="P401" s="529">
        <v>1.9</v>
      </c>
    </row>
    <row r="402" spans="1:16" x14ac:dyDescent="0.25">
      <c r="A402" s="540"/>
      <c r="B402" s="524" t="s">
        <v>1208</v>
      </c>
      <c r="C402" s="1247" t="s">
        <v>1209</v>
      </c>
      <c r="D402" s="1247"/>
      <c r="E402" s="1247"/>
      <c r="F402" s="1247"/>
      <c r="G402" s="1247"/>
      <c r="H402" s="525" t="s">
        <v>1148</v>
      </c>
      <c r="I402" s="536">
        <v>0.02</v>
      </c>
      <c r="J402" s="526"/>
      <c r="K402" s="535">
        <v>3.2000000000000002E-3</v>
      </c>
      <c r="L402" s="528"/>
      <c r="M402" s="526"/>
      <c r="N402" s="541">
        <v>325.38</v>
      </c>
      <c r="O402" s="526"/>
      <c r="P402" s="573">
        <v>1.04</v>
      </c>
    </row>
    <row r="403" spans="1:16" x14ac:dyDescent="0.25">
      <c r="A403" s="523"/>
      <c r="B403" s="524" t="s">
        <v>36</v>
      </c>
      <c r="C403" s="1247" t="s">
        <v>134</v>
      </c>
      <c r="D403" s="1247"/>
      <c r="E403" s="1247"/>
      <c r="F403" s="1247"/>
      <c r="G403" s="1247"/>
      <c r="H403" s="525"/>
      <c r="I403" s="526"/>
      <c r="J403" s="526"/>
      <c r="K403" s="526"/>
      <c r="L403" s="528"/>
      <c r="M403" s="526"/>
      <c r="N403" s="528"/>
      <c r="O403" s="526"/>
      <c r="P403" s="573">
        <v>32.770000000000003</v>
      </c>
    </row>
    <row r="404" spans="1:16" x14ac:dyDescent="0.25">
      <c r="A404" s="530"/>
      <c r="B404" s="524" t="s">
        <v>1494</v>
      </c>
      <c r="C404" s="1247" t="s">
        <v>1495</v>
      </c>
      <c r="D404" s="1247"/>
      <c r="E404" s="1247"/>
      <c r="F404" s="1247"/>
      <c r="G404" s="1247"/>
      <c r="H404" s="525" t="s">
        <v>1496</v>
      </c>
      <c r="I404" s="527">
        <v>2.1320000000000001</v>
      </c>
      <c r="J404" s="526"/>
      <c r="K404" s="537">
        <v>0.34111999999999998</v>
      </c>
      <c r="L404" s="532"/>
      <c r="M404" s="533"/>
      <c r="N404" s="534">
        <v>6.1</v>
      </c>
      <c r="O404" s="526"/>
      <c r="P404" s="529">
        <v>2.08</v>
      </c>
    </row>
    <row r="405" spans="1:16" x14ac:dyDescent="0.25">
      <c r="A405" s="530"/>
      <c r="B405" s="524" t="s">
        <v>2623</v>
      </c>
      <c r="C405" s="1247" t="s">
        <v>2624</v>
      </c>
      <c r="D405" s="1247"/>
      <c r="E405" s="1247"/>
      <c r="F405" s="1247"/>
      <c r="G405" s="1247"/>
      <c r="H405" s="525" t="s">
        <v>2159</v>
      </c>
      <c r="I405" s="536">
        <v>9.17</v>
      </c>
      <c r="J405" s="526"/>
      <c r="K405" s="535">
        <v>1.4672000000000001</v>
      </c>
      <c r="L405" s="538">
        <v>5.87</v>
      </c>
      <c r="M405" s="539">
        <v>0.97</v>
      </c>
      <c r="N405" s="534">
        <v>5.69</v>
      </c>
      <c r="O405" s="526"/>
      <c r="P405" s="529">
        <v>8.35</v>
      </c>
    </row>
    <row r="406" spans="1:16" x14ac:dyDescent="0.25">
      <c r="A406" s="530"/>
      <c r="B406" s="524" t="s">
        <v>2625</v>
      </c>
      <c r="C406" s="1247" t="s">
        <v>2626</v>
      </c>
      <c r="D406" s="1247"/>
      <c r="E406" s="1247"/>
      <c r="F406" s="1247"/>
      <c r="G406" s="1247"/>
      <c r="H406" s="525" t="s">
        <v>1697</v>
      </c>
      <c r="I406" s="536">
        <v>1.02</v>
      </c>
      <c r="J406" s="526"/>
      <c r="K406" s="535">
        <v>0.16320000000000001</v>
      </c>
      <c r="L406" s="538">
        <v>41.71</v>
      </c>
      <c r="M406" s="539">
        <v>1.31</v>
      </c>
      <c r="N406" s="534">
        <v>54.64</v>
      </c>
      <c r="O406" s="526"/>
      <c r="P406" s="529">
        <v>8.92</v>
      </c>
    </row>
    <row r="407" spans="1:16" x14ac:dyDescent="0.25">
      <c r="A407" s="530"/>
      <c r="B407" s="524" t="s">
        <v>2714</v>
      </c>
      <c r="C407" s="1247" t="s">
        <v>2715</v>
      </c>
      <c r="D407" s="1247"/>
      <c r="E407" s="1247"/>
      <c r="F407" s="1247"/>
      <c r="G407" s="1247"/>
      <c r="H407" s="525" t="s">
        <v>1164</v>
      </c>
      <c r="I407" s="537">
        <v>1.6000000000000001E-4</v>
      </c>
      <c r="J407" s="526"/>
      <c r="K407" s="569">
        <v>2.5599999999999999E-5</v>
      </c>
      <c r="L407" s="542">
        <v>214135.65</v>
      </c>
      <c r="M407" s="539">
        <v>1.31</v>
      </c>
      <c r="N407" s="534">
        <v>280517.7</v>
      </c>
      <c r="O407" s="526"/>
      <c r="P407" s="529">
        <v>7.18</v>
      </c>
    </row>
    <row r="408" spans="1:16" x14ac:dyDescent="0.25">
      <c r="A408" s="530"/>
      <c r="B408" s="524" t="s">
        <v>2716</v>
      </c>
      <c r="C408" s="1247" t="s">
        <v>2717</v>
      </c>
      <c r="D408" s="1247"/>
      <c r="E408" s="1247"/>
      <c r="F408" s="1247"/>
      <c r="G408" s="1247"/>
      <c r="H408" s="525" t="s">
        <v>1164</v>
      </c>
      <c r="I408" s="535">
        <v>2.9999999999999997E-4</v>
      </c>
      <c r="J408" s="526"/>
      <c r="K408" s="574">
        <v>4.8000000000000001E-5</v>
      </c>
      <c r="L408" s="542">
        <v>99190.96</v>
      </c>
      <c r="M408" s="539">
        <v>1.31</v>
      </c>
      <c r="N408" s="534">
        <v>129940.16</v>
      </c>
      <c r="O408" s="526"/>
      <c r="P408" s="529">
        <v>6.24</v>
      </c>
    </row>
    <row r="409" spans="1:16" x14ac:dyDescent="0.25">
      <c r="A409" s="552"/>
      <c r="B409" s="553"/>
      <c r="C409" s="1248" t="s">
        <v>1154</v>
      </c>
      <c r="D409" s="1248"/>
      <c r="E409" s="1248"/>
      <c r="F409" s="1248"/>
      <c r="G409" s="1248"/>
      <c r="H409" s="516"/>
      <c r="I409" s="517"/>
      <c r="J409" s="517"/>
      <c r="K409" s="517"/>
      <c r="L409" s="520"/>
      <c r="M409" s="517"/>
      <c r="N409" s="554"/>
      <c r="O409" s="517"/>
      <c r="P409" s="555">
        <v>1898.16</v>
      </c>
    </row>
    <row r="410" spans="1:16" x14ac:dyDescent="0.25">
      <c r="A410" s="540" t="s">
        <v>1747</v>
      </c>
      <c r="B410" s="524" t="s">
        <v>2637</v>
      </c>
      <c r="C410" s="1247" t="s">
        <v>2638</v>
      </c>
      <c r="D410" s="1247"/>
      <c r="E410" s="1247"/>
      <c r="F410" s="1247"/>
      <c r="G410" s="1247"/>
      <c r="H410" s="525" t="s">
        <v>1158</v>
      </c>
      <c r="I410" s="543">
        <v>2</v>
      </c>
      <c r="J410" s="526"/>
      <c r="K410" s="543">
        <v>2</v>
      </c>
      <c r="L410" s="528"/>
      <c r="M410" s="526"/>
      <c r="N410" s="528"/>
      <c r="O410" s="526"/>
      <c r="P410" s="573">
        <v>37.06</v>
      </c>
    </row>
    <row r="411" spans="1:16" x14ac:dyDescent="0.25">
      <c r="A411" s="540"/>
      <c r="B411" s="524"/>
      <c r="C411" s="1247" t="s">
        <v>1155</v>
      </c>
      <c r="D411" s="1247"/>
      <c r="E411" s="1247"/>
      <c r="F411" s="1247"/>
      <c r="G411" s="1247"/>
      <c r="H411" s="525"/>
      <c r="I411" s="526"/>
      <c r="J411" s="526"/>
      <c r="K411" s="526"/>
      <c r="L411" s="528"/>
      <c r="M411" s="526"/>
      <c r="N411" s="528"/>
      <c r="O411" s="526"/>
      <c r="P411" s="529">
        <v>1856.05</v>
      </c>
    </row>
    <row r="412" spans="1:16" x14ac:dyDescent="0.25">
      <c r="A412" s="540"/>
      <c r="B412" s="524" t="s">
        <v>2639</v>
      </c>
      <c r="C412" s="1247" t="s">
        <v>2640</v>
      </c>
      <c r="D412" s="1247"/>
      <c r="E412" s="1247"/>
      <c r="F412" s="1247"/>
      <c r="G412" s="1247"/>
      <c r="H412" s="525" t="s">
        <v>1158</v>
      </c>
      <c r="I412" s="543">
        <v>97</v>
      </c>
      <c r="J412" s="526"/>
      <c r="K412" s="543">
        <v>97</v>
      </c>
      <c r="L412" s="528"/>
      <c r="M412" s="526"/>
      <c r="N412" s="528"/>
      <c r="O412" s="526"/>
      <c r="P412" s="529">
        <v>1800.37</v>
      </c>
    </row>
    <row r="413" spans="1:16" x14ac:dyDescent="0.25">
      <c r="A413" s="540"/>
      <c r="B413" s="524" t="s">
        <v>2641</v>
      </c>
      <c r="C413" s="1247" t="s">
        <v>2642</v>
      </c>
      <c r="D413" s="1247"/>
      <c r="E413" s="1247"/>
      <c r="F413" s="1247"/>
      <c r="G413" s="1247"/>
      <c r="H413" s="525" t="s">
        <v>1158</v>
      </c>
      <c r="I413" s="543">
        <v>51</v>
      </c>
      <c r="J413" s="526"/>
      <c r="K413" s="543">
        <v>51</v>
      </c>
      <c r="L413" s="528"/>
      <c r="M413" s="526"/>
      <c r="N413" s="528"/>
      <c r="O413" s="526"/>
      <c r="P413" s="573">
        <v>946.59</v>
      </c>
    </row>
    <row r="414" spans="1:16" x14ac:dyDescent="0.25">
      <c r="A414" s="556"/>
      <c r="B414" s="557"/>
      <c r="C414" s="1248" t="s">
        <v>1161</v>
      </c>
      <c r="D414" s="1248"/>
      <c r="E414" s="1248"/>
      <c r="F414" s="1248"/>
      <c r="G414" s="1248"/>
      <c r="H414" s="516"/>
      <c r="I414" s="517"/>
      <c r="J414" s="517"/>
      <c r="K414" s="517"/>
      <c r="L414" s="520"/>
      <c r="M414" s="517"/>
      <c r="N414" s="554">
        <v>29263.63</v>
      </c>
      <c r="O414" s="517"/>
      <c r="P414" s="555">
        <v>4682.18</v>
      </c>
    </row>
    <row r="415" spans="1:16" x14ac:dyDescent="0.25">
      <c r="A415" s="558"/>
      <c r="B415" s="559"/>
      <c r="C415" s="559"/>
      <c r="D415" s="559"/>
      <c r="E415" s="559"/>
      <c r="F415" s="559"/>
      <c r="G415" s="559"/>
      <c r="H415" s="560"/>
      <c r="I415" s="561"/>
      <c r="J415" s="561"/>
      <c r="K415" s="561"/>
      <c r="L415" s="562"/>
      <c r="M415" s="561"/>
      <c r="N415" s="562"/>
      <c r="O415" s="561"/>
      <c r="P415" s="563"/>
    </row>
    <row r="416" spans="1:16" x14ac:dyDescent="0.25">
      <c r="A416" s="514" t="s">
        <v>1229</v>
      </c>
      <c r="B416" s="515" t="s">
        <v>2727</v>
      </c>
      <c r="C416" s="1249" t="s">
        <v>2728</v>
      </c>
      <c r="D416" s="1249"/>
      <c r="E416" s="1249"/>
      <c r="F416" s="1249"/>
      <c r="G416" s="1249"/>
      <c r="H416" s="516" t="s">
        <v>1575</v>
      </c>
      <c r="I416" s="517">
        <v>13</v>
      </c>
      <c r="J416" s="518">
        <v>1</v>
      </c>
      <c r="K416" s="518">
        <v>13</v>
      </c>
      <c r="L416" s="593">
        <v>183.9</v>
      </c>
      <c r="M416" s="570">
        <v>0.95</v>
      </c>
      <c r="N416" s="572">
        <v>174.71</v>
      </c>
      <c r="O416" s="517"/>
      <c r="P416" s="555">
        <v>2271.23</v>
      </c>
    </row>
    <row r="417" spans="1:16" x14ac:dyDescent="0.25">
      <c r="A417" s="556"/>
      <c r="B417" s="557"/>
      <c r="C417" s="1248" t="s">
        <v>1161</v>
      </c>
      <c r="D417" s="1248"/>
      <c r="E417" s="1248"/>
      <c r="F417" s="1248"/>
      <c r="G417" s="1248"/>
      <c r="H417" s="516"/>
      <c r="I417" s="517"/>
      <c r="J417" s="517"/>
      <c r="K417" s="517"/>
      <c r="L417" s="520"/>
      <c r="M417" s="517"/>
      <c r="N417" s="520"/>
      <c r="O417" s="517"/>
      <c r="P417" s="555">
        <v>2271.23</v>
      </c>
    </row>
    <row r="418" spans="1:16" x14ac:dyDescent="0.25">
      <c r="A418" s="558"/>
      <c r="B418" s="559"/>
      <c r="C418" s="559"/>
      <c r="D418" s="559"/>
      <c r="E418" s="559"/>
      <c r="F418" s="559"/>
      <c r="G418" s="559"/>
      <c r="H418" s="560"/>
      <c r="I418" s="561"/>
      <c r="J418" s="561"/>
      <c r="K418" s="561"/>
      <c r="L418" s="562"/>
      <c r="M418" s="561"/>
      <c r="N418" s="562"/>
      <c r="O418" s="561"/>
      <c r="P418" s="563"/>
    </row>
    <row r="419" spans="1:16" x14ac:dyDescent="0.25">
      <c r="A419" s="514" t="s">
        <v>1245</v>
      </c>
      <c r="B419" s="515" t="s">
        <v>2729</v>
      </c>
      <c r="C419" s="1249" t="s">
        <v>2730</v>
      </c>
      <c r="D419" s="1249"/>
      <c r="E419" s="1249"/>
      <c r="F419" s="1249"/>
      <c r="G419" s="1249"/>
      <c r="H419" s="516" t="s">
        <v>1575</v>
      </c>
      <c r="I419" s="517">
        <v>3</v>
      </c>
      <c r="J419" s="518">
        <v>1</v>
      </c>
      <c r="K419" s="518">
        <v>3</v>
      </c>
      <c r="L419" s="593">
        <v>271.94</v>
      </c>
      <c r="M419" s="570">
        <v>0.95</v>
      </c>
      <c r="N419" s="572">
        <v>258.33999999999997</v>
      </c>
      <c r="O419" s="517"/>
      <c r="P419" s="612">
        <v>775.02</v>
      </c>
    </row>
    <row r="420" spans="1:16" x14ac:dyDescent="0.25">
      <c r="A420" s="556"/>
      <c r="B420" s="557"/>
      <c r="C420" s="1248" t="s">
        <v>1161</v>
      </c>
      <c r="D420" s="1248"/>
      <c r="E420" s="1248"/>
      <c r="F420" s="1248"/>
      <c r="G420" s="1248"/>
      <c r="H420" s="516"/>
      <c r="I420" s="517"/>
      <c r="J420" s="517"/>
      <c r="K420" s="517"/>
      <c r="L420" s="520"/>
      <c r="M420" s="517"/>
      <c r="N420" s="520"/>
      <c r="O420" s="517"/>
      <c r="P420" s="612">
        <v>775.02</v>
      </c>
    </row>
    <row r="421" spans="1:16" x14ac:dyDescent="0.25">
      <c r="A421" s="558"/>
      <c r="B421" s="559"/>
      <c r="C421" s="559"/>
      <c r="D421" s="559"/>
      <c r="E421" s="559"/>
      <c r="F421" s="559"/>
      <c r="G421" s="559"/>
      <c r="H421" s="560"/>
      <c r="I421" s="561"/>
      <c r="J421" s="561"/>
      <c r="K421" s="561"/>
      <c r="L421" s="562"/>
      <c r="M421" s="561"/>
      <c r="N421" s="562"/>
      <c r="O421" s="561"/>
      <c r="P421" s="563"/>
    </row>
    <row r="422" spans="1:16" ht="22.5" x14ac:dyDescent="0.25">
      <c r="A422" s="514" t="s">
        <v>1415</v>
      </c>
      <c r="B422" s="515" t="s">
        <v>2731</v>
      </c>
      <c r="C422" s="1249" t="s">
        <v>2732</v>
      </c>
      <c r="D422" s="1249"/>
      <c r="E422" s="1249"/>
      <c r="F422" s="1249"/>
      <c r="G422" s="1249"/>
      <c r="H422" s="516" t="s">
        <v>1575</v>
      </c>
      <c r="I422" s="517">
        <v>3</v>
      </c>
      <c r="J422" s="518">
        <v>1</v>
      </c>
      <c r="K422" s="518">
        <v>3</v>
      </c>
      <c r="L422" s="520"/>
      <c r="M422" s="517"/>
      <c r="N422" s="572">
        <v>175.29</v>
      </c>
      <c r="O422" s="517"/>
      <c r="P422" s="612">
        <v>525.87</v>
      </c>
    </row>
    <row r="423" spans="1:16" x14ac:dyDescent="0.25">
      <c r="A423" s="556"/>
      <c r="B423" s="557"/>
      <c r="C423" s="1248" t="s">
        <v>1161</v>
      </c>
      <c r="D423" s="1248"/>
      <c r="E423" s="1248"/>
      <c r="F423" s="1248"/>
      <c r="G423" s="1248"/>
      <c r="H423" s="516"/>
      <c r="I423" s="517"/>
      <c r="J423" s="517"/>
      <c r="K423" s="517"/>
      <c r="L423" s="520"/>
      <c r="M423" s="517"/>
      <c r="N423" s="520"/>
      <c r="O423" s="517"/>
      <c r="P423" s="612">
        <v>525.87</v>
      </c>
    </row>
    <row r="424" spans="1:16" x14ac:dyDescent="0.25">
      <c r="A424" s="558"/>
      <c r="B424" s="559"/>
      <c r="C424" s="559"/>
      <c r="D424" s="559"/>
      <c r="E424" s="559"/>
      <c r="F424" s="559"/>
      <c r="G424" s="559"/>
      <c r="H424" s="560"/>
      <c r="I424" s="561"/>
      <c r="J424" s="561"/>
      <c r="K424" s="561"/>
      <c r="L424" s="562"/>
      <c r="M424" s="561"/>
      <c r="N424" s="562"/>
      <c r="O424" s="561"/>
      <c r="P424" s="563"/>
    </row>
    <row r="425" spans="1:16" x14ac:dyDescent="0.25">
      <c r="A425" s="558"/>
      <c r="B425" s="576"/>
      <c r="C425" s="576"/>
      <c r="D425" s="576"/>
      <c r="E425" s="576"/>
      <c r="F425" s="561"/>
      <c r="G425" s="561"/>
      <c r="H425" s="561"/>
      <c r="I425" s="561"/>
      <c r="J425" s="562"/>
      <c r="K425" s="561"/>
      <c r="L425" s="562"/>
      <c r="M425" s="577"/>
      <c r="N425" s="562"/>
      <c r="O425" s="578"/>
      <c r="P425" s="579"/>
    </row>
    <row r="426" spans="1:16" x14ac:dyDescent="0.25">
      <c r="A426" s="552"/>
      <c r="B426" s="580"/>
      <c r="C426" s="1246" t="s">
        <v>2733</v>
      </c>
      <c r="D426" s="1246"/>
      <c r="E426" s="1246"/>
      <c r="F426" s="1246"/>
      <c r="G426" s="1246"/>
      <c r="H426" s="1246"/>
      <c r="I426" s="1246"/>
      <c r="J426" s="1246"/>
      <c r="K426" s="1246"/>
      <c r="L426" s="1246"/>
      <c r="M426" s="1246"/>
      <c r="N426" s="1246"/>
      <c r="O426" s="1246"/>
      <c r="P426" s="581"/>
    </row>
    <row r="427" spans="1:16" x14ac:dyDescent="0.25">
      <c r="A427" s="552"/>
      <c r="B427" s="553"/>
      <c r="C427" s="1243" t="s">
        <v>1249</v>
      </c>
      <c r="D427" s="1243"/>
      <c r="E427" s="1243"/>
      <c r="F427" s="1243"/>
      <c r="G427" s="1243"/>
      <c r="H427" s="1243"/>
      <c r="I427" s="1243"/>
      <c r="J427" s="1243"/>
      <c r="K427" s="1243"/>
      <c r="L427" s="1243"/>
      <c r="M427" s="1243"/>
      <c r="N427" s="1243"/>
      <c r="O427" s="1243"/>
      <c r="P427" s="582">
        <v>8230.85</v>
      </c>
    </row>
    <row r="428" spans="1:16" x14ac:dyDescent="0.25">
      <c r="A428" s="552"/>
      <c r="B428" s="553"/>
      <c r="C428" s="1243" t="s">
        <v>1250</v>
      </c>
      <c r="D428" s="1243"/>
      <c r="E428" s="1243"/>
      <c r="F428" s="1243"/>
      <c r="G428" s="1243"/>
      <c r="H428" s="1243"/>
      <c r="I428" s="1243"/>
      <c r="J428" s="1243"/>
      <c r="K428" s="1243"/>
      <c r="L428" s="1243"/>
      <c r="M428" s="1243"/>
      <c r="N428" s="1243"/>
      <c r="O428" s="1243"/>
      <c r="P428" s="583"/>
    </row>
    <row r="429" spans="1:16" x14ac:dyDescent="0.25">
      <c r="A429" s="552"/>
      <c r="B429" s="553"/>
      <c r="C429" s="1243" t="s">
        <v>1251</v>
      </c>
      <c r="D429" s="1243"/>
      <c r="E429" s="1243"/>
      <c r="F429" s="1243"/>
      <c r="G429" s="1243"/>
      <c r="H429" s="1243"/>
      <c r="I429" s="1243"/>
      <c r="J429" s="1243"/>
      <c r="K429" s="1243"/>
      <c r="L429" s="1243"/>
      <c r="M429" s="1243"/>
      <c r="N429" s="1243"/>
      <c r="O429" s="1243"/>
      <c r="P429" s="582">
        <v>2841.39</v>
      </c>
    </row>
    <row r="430" spans="1:16" x14ac:dyDescent="0.25">
      <c r="A430" s="552"/>
      <c r="B430" s="553"/>
      <c r="C430" s="1243" t="s">
        <v>1252</v>
      </c>
      <c r="D430" s="1243"/>
      <c r="E430" s="1243"/>
      <c r="F430" s="1243"/>
      <c r="G430" s="1243"/>
      <c r="H430" s="1243"/>
      <c r="I430" s="1243"/>
      <c r="J430" s="1243"/>
      <c r="K430" s="1243"/>
      <c r="L430" s="1243"/>
      <c r="M430" s="1243"/>
      <c r="N430" s="1243"/>
      <c r="O430" s="1243"/>
      <c r="P430" s="616">
        <v>14.6</v>
      </c>
    </row>
    <row r="431" spans="1:16" x14ac:dyDescent="0.25">
      <c r="A431" s="552"/>
      <c r="B431" s="553"/>
      <c r="C431" s="1243" t="s">
        <v>1253</v>
      </c>
      <c r="D431" s="1243"/>
      <c r="E431" s="1243"/>
      <c r="F431" s="1243"/>
      <c r="G431" s="1243"/>
      <c r="H431" s="1243"/>
      <c r="I431" s="1243"/>
      <c r="J431" s="1243"/>
      <c r="K431" s="1243"/>
      <c r="L431" s="1243"/>
      <c r="M431" s="1243"/>
      <c r="N431" s="1243"/>
      <c r="O431" s="1243"/>
      <c r="P431" s="616">
        <v>4.91</v>
      </c>
    </row>
    <row r="432" spans="1:16" x14ac:dyDescent="0.25">
      <c r="A432" s="552"/>
      <c r="B432" s="553"/>
      <c r="C432" s="1243" t="s">
        <v>1254</v>
      </c>
      <c r="D432" s="1243"/>
      <c r="E432" s="1243"/>
      <c r="F432" s="1243"/>
      <c r="G432" s="1243"/>
      <c r="H432" s="1243"/>
      <c r="I432" s="1243"/>
      <c r="J432" s="1243"/>
      <c r="K432" s="1243"/>
      <c r="L432" s="1243"/>
      <c r="M432" s="1243"/>
      <c r="N432" s="1243"/>
      <c r="O432" s="1243"/>
      <c r="P432" s="582">
        <v>5369.95</v>
      </c>
    </row>
    <row r="433" spans="1:16" x14ac:dyDescent="0.25">
      <c r="A433" s="552"/>
      <c r="B433" s="553"/>
      <c r="C433" s="1243" t="s">
        <v>2687</v>
      </c>
      <c r="D433" s="1243"/>
      <c r="E433" s="1243"/>
      <c r="F433" s="1243"/>
      <c r="G433" s="1243"/>
      <c r="H433" s="1243"/>
      <c r="I433" s="1243"/>
      <c r="J433" s="1243"/>
      <c r="K433" s="1243"/>
      <c r="L433" s="1243"/>
      <c r="M433" s="1243"/>
      <c r="N433" s="1243"/>
      <c r="O433" s="1243"/>
      <c r="P433" s="582">
        <v>12443.38</v>
      </c>
    </row>
    <row r="434" spans="1:16" x14ac:dyDescent="0.25">
      <c r="A434" s="552"/>
      <c r="B434" s="553"/>
      <c r="C434" s="1243" t="s">
        <v>1250</v>
      </c>
      <c r="D434" s="1243"/>
      <c r="E434" s="1243"/>
      <c r="F434" s="1243"/>
      <c r="G434" s="1243"/>
      <c r="H434" s="1243"/>
      <c r="I434" s="1243"/>
      <c r="J434" s="1243"/>
      <c r="K434" s="1243"/>
      <c r="L434" s="1243"/>
      <c r="M434" s="1243"/>
      <c r="N434" s="1243"/>
      <c r="O434" s="1243"/>
      <c r="P434" s="583"/>
    </row>
    <row r="435" spans="1:16" x14ac:dyDescent="0.25">
      <c r="A435" s="552"/>
      <c r="B435" s="553"/>
      <c r="C435" s="1243" t="s">
        <v>1467</v>
      </c>
      <c r="D435" s="1243"/>
      <c r="E435" s="1243"/>
      <c r="F435" s="1243"/>
      <c r="G435" s="1243"/>
      <c r="H435" s="1243"/>
      <c r="I435" s="1243"/>
      <c r="J435" s="1243"/>
      <c r="K435" s="1243"/>
      <c r="L435" s="1243"/>
      <c r="M435" s="1243"/>
      <c r="N435" s="1243"/>
      <c r="O435" s="1243"/>
      <c r="P435" s="582">
        <v>2841.39</v>
      </c>
    </row>
    <row r="436" spans="1:16" x14ac:dyDescent="0.25">
      <c r="A436" s="552"/>
      <c r="B436" s="553"/>
      <c r="C436" s="1243" t="s">
        <v>1468</v>
      </c>
      <c r="D436" s="1243"/>
      <c r="E436" s="1243"/>
      <c r="F436" s="1243"/>
      <c r="G436" s="1243"/>
      <c r="H436" s="1243"/>
      <c r="I436" s="1243"/>
      <c r="J436" s="1243"/>
      <c r="K436" s="1243"/>
      <c r="L436" s="1243"/>
      <c r="M436" s="1243"/>
      <c r="N436" s="1243"/>
      <c r="O436" s="1243"/>
      <c r="P436" s="616">
        <v>14.6</v>
      </c>
    </row>
    <row r="437" spans="1:16" x14ac:dyDescent="0.25">
      <c r="A437" s="552"/>
      <c r="B437" s="553"/>
      <c r="C437" s="1243" t="s">
        <v>1469</v>
      </c>
      <c r="D437" s="1243"/>
      <c r="E437" s="1243"/>
      <c r="F437" s="1243"/>
      <c r="G437" s="1243"/>
      <c r="H437" s="1243"/>
      <c r="I437" s="1243"/>
      <c r="J437" s="1243"/>
      <c r="K437" s="1243"/>
      <c r="L437" s="1243"/>
      <c r="M437" s="1243"/>
      <c r="N437" s="1243"/>
      <c r="O437" s="1243"/>
      <c r="P437" s="616">
        <v>4.91</v>
      </c>
    </row>
    <row r="438" spans="1:16" x14ac:dyDescent="0.25">
      <c r="A438" s="552"/>
      <c r="B438" s="553"/>
      <c r="C438" s="1243" t="s">
        <v>1470</v>
      </c>
      <c r="D438" s="1243"/>
      <c r="E438" s="1243"/>
      <c r="F438" s="1243"/>
      <c r="G438" s="1243"/>
      <c r="H438" s="1243"/>
      <c r="I438" s="1243"/>
      <c r="J438" s="1243"/>
      <c r="K438" s="1243"/>
      <c r="L438" s="1243"/>
      <c r="M438" s="1243"/>
      <c r="N438" s="1243"/>
      <c r="O438" s="1243"/>
      <c r="P438" s="582">
        <v>5369.95</v>
      </c>
    </row>
    <row r="439" spans="1:16" x14ac:dyDescent="0.25">
      <c r="A439" s="552"/>
      <c r="B439" s="553"/>
      <c r="C439" s="1243" t="s">
        <v>1471</v>
      </c>
      <c r="D439" s="1243"/>
      <c r="E439" s="1243"/>
      <c r="F439" s="1243"/>
      <c r="G439" s="1243"/>
      <c r="H439" s="1243"/>
      <c r="I439" s="1243"/>
      <c r="J439" s="1243"/>
      <c r="K439" s="1243"/>
      <c r="L439" s="1243"/>
      <c r="M439" s="1243"/>
      <c r="N439" s="1243"/>
      <c r="O439" s="1243"/>
      <c r="P439" s="582">
        <v>2760.91</v>
      </c>
    </row>
    <row r="440" spans="1:16" x14ac:dyDescent="0.25">
      <c r="A440" s="552"/>
      <c r="B440" s="553"/>
      <c r="C440" s="1243" t="s">
        <v>1472</v>
      </c>
      <c r="D440" s="1243"/>
      <c r="E440" s="1243"/>
      <c r="F440" s="1243"/>
      <c r="G440" s="1243"/>
      <c r="H440" s="1243"/>
      <c r="I440" s="1243"/>
      <c r="J440" s="1243"/>
      <c r="K440" s="1243"/>
      <c r="L440" s="1243"/>
      <c r="M440" s="1243"/>
      <c r="N440" s="1243"/>
      <c r="O440" s="1243"/>
      <c r="P440" s="582">
        <v>1451.62</v>
      </c>
    </row>
    <row r="441" spans="1:16" x14ac:dyDescent="0.25">
      <c r="A441" s="552"/>
      <c r="B441" s="553"/>
      <c r="C441" s="1243" t="s">
        <v>1266</v>
      </c>
      <c r="D441" s="1243"/>
      <c r="E441" s="1243"/>
      <c r="F441" s="1243"/>
      <c r="G441" s="1243"/>
      <c r="H441" s="1243"/>
      <c r="I441" s="1243"/>
      <c r="J441" s="1243"/>
      <c r="K441" s="1243"/>
      <c r="L441" s="1243"/>
      <c r="M441" s="1243"/>
      <c r="N441" s="1243"/>
      <c r="O441" s="1243"/>
      <c r="P441" s="582">
        <v>2846.3</v>
      </c>
    </row>
    <row r="442" spans="1:16" x14ac:dyDescent="0.25">
      <c r="A442" s="552"/>
      <c r="B442" s="553"/>
      <c r="C442" s="1243" t="s">
        <v>1267</v>
      </c>
      <c r="D442" s="1243"/>
      <c r="E442" s="1243"/>
      <c r="F442" s="1243"/>
      <c r="G442" s="1243"/>
      <c r="H442" s="1243"/>
      <c r="I442" s="1243"/>
      <c r="J442" s="1243"/>
      <c r="K442" s="1243"/>
      <c r="L442" s="1243"/>
      <c r="M442" s="1243"/>
      <c r="N442" s="1243"/>
      <c r="O442" s="1243"/>
      <c r="P442" s="582">
        <v>2760.91</v>
      </c>
    </row>
    <row r="443" spans="1:16" x14ac:dyDescent="0.25">
      <c r="A443" s="552"/>
      <c r="B443" s="553"/>
      <c r="C443" s="1243" t="s">
        <v>1268</v>
      </c>
      <c r="D443" s="1243"/>
      <c r="E443" s="1243"/>
      <c r="F443" s="1243"/>
      <c r="G443" s="1243"/>
      <c r="H443" s="1243"/>
      <c r="I443" s="1243"/>
      <c r="J443" s="1243"/>
      <c r="K443" s="1243"/>
      <c r="L443" s="1243"/>
      <c r="M443" s="1243"/>
      <c r="N443" s="1243"/>
      <c r="O443" s="1243"/>
      <c r="P443" s="582">
        <v>1451.62</v>
      </c>
    </row>
    <row r="444" spans="1:16" x14ac:dyDescent="0.25">
      <c r="A444" s="552"/>
      <c r="B444" s="580"/>
      <c r="C444" s="1246" t="s">
        <v>2734</v>
      </c>
      <c r="D444" s="1246"/>
      <c r="E444" s="1246"/>
      <c r="F444" s="1246"/>
      <c r="G444" s="1246"/>
      <c r="H444" s="1246"/>
      <c r="I444" s="1246"/>
      <c r="J444" s="1246"/>
      <c r="K444" s="1246"/>
      <c r="L444" s="1246"/>
      <c r="M444" s="1246"/>
      <c r="N444" s="1246"/>
      <c r="O444" s="1246"/>
      <c r="P444" s="584">
        <v>12443.38</v>
      </c>
    </row>
    <row r="445" spans="1:16" x14ac:dyDescent="0.25">
      <c r="A445" s="552"/>
      <c r="B445" s="553"/>
      <c r="C445" s="1243" t="s">
        <v>1270</v>
      </c>
      <c r="D445" s="1243"/>
      <c r="E445" s="1243"/>
      <c r="F445" s="1243"/>
      <c r="G445" s="1243"/>
      <c r="H445" s="1243"/>
      <c r="I445" s="1243"/>
      <c r="J445" s="1243"/>
      <c r="K445" s="1243"/>
      <c r="L445" s="1243"/>
      <c r="M445" s="1243"/>
      <c r="N445" s="1243"/>
      <c r="O445" s="1243"/>
      <c r="P445" s="583"/>
    </row>
    <row r="446" spans="1:16" x14ac:dyDescent="0.25">
      <c r="A446" s="552"/>
      <c r="B446" s="553"/>
      <c r="C446" s="1243" t="s">
        <v>1588</v>
      </c>
      <c r="D446" s="1243"/>
      <c r="E446" s="1243"/>
      <c r="F446" s="1243"/>
      <c r="G446" s="1243"/>
      <c r="H446" s="1243"/>
      <c r="I446" s="1243"/>
      <c r="J446" s="1243"/>
      <c r="K446" s="1243"/>
      <c r="L446" s="1243"/>
      <c r="M446" s="1243"/>
      <c r="N446" s="1243"/>
      <c r="O446" s="1243"/>
      <c r="P446" s="616">
        <v>525.87</v>
      </c>
    </row>
    <row r="447" spans="1:16" x14ac:dyDescent="0.25">
      <c r="A447" s="552"/>
      <c r="B447" s="553"/>
      <c r="C447" s="1243" t="s">
        <v>1271</v>
      </c>
      <c r="D447" s="1243"/>
      <c r="E447" s="1243"/>
      <c r="F447" s="1243"/>
      <c r="G447" s="1243"/>
      <c r="H447" s="1243"/>
      <c r="I447" s="1243"/>
      <c r="J447" s="1243"/>
      <c r="K447" s="585" t="s">
        <v>2735</v>
      </c>
      <c r="L447" s="586"/>
      <c r="M447" s="586"/>
      <c r="O447" s="586"/>
      <c r="P447" s="587"/>
    </row>
    <row r="448" spans="1:16" x14ac:dyDescent="0.25">
      <c r="A448" s="552"/>
      <c r="B448" s="553"/>
      <c r="C448" s="1243" t="s">
        <v>1273</v>
      </c>
      <c r="D448" s="1243"/>
      <c r="E448" s="1243"/>
      <c r="F448" s="1243"/>
      <c r="G448" s="1243"/>
      <c r="H448" s="1243"/>
      <c r="I448" s="1243"/>
      <c r="J448" s="1243"/>
      <c r="K448" s="585" t="s">
        <v>2736</v>
      </c>
      <c r="L448" s="586"/>
      <c r="M448" s="586"/>
      <c r="O448" s="586"/>
      <c r="P448" s="587"/>
    </row>
    <row r="449" spans="1:16" x14ac:dyDescent="0.25">
      <c r="A449" s="1251" t="s">
        <v>2737</v>
      </c>
      <c r="B449" s="1252"/>
      <c r="C449" s="1252"/>
      <c r="D449" s="1252"/>
      <c r="E449" s="1252"/>
      <c r="F449" s="1252"/>
      <c r="G449" s="1252"/>
      <c r="H449" s="1252"/>
      <c r="I449" s="1252"/>
      <c r="J449" s="1252"/>
      <c r="K449" s="1252"/>
      <c r="L449" s="1252"/>
      <c r="M449" s="1252"/>
      <c r="N449" s="1252"/>
      <c r="O449" s="1252"/>
      <c r="P449" s="1253"/>
    </row>
    <row r="450" spans="1:16" x14ac:dyDescent="0.25">
      <c r="A450" s="514" t="s">
        <v>1418</v>
      </c>
      <c r="B450" s="515" t="s">
        <v>2738</v>
      </c>
      <c r="C450" s="1249" t="s">
        <v>2739</v>
      </c>
      <c r="D450" s="1249"/>
      <c r="E450" s="1249"/>
      <c r="F450" s="1249"/>
      <c r="G450" s="1249"/>
      <c r="H450" s="516" t="s">
        <v>1440</v>
      </c>
      <c r="I450" s="517">
        <v>0.24</v>
      </c>
      <c r="J450" s="518">
        <v>1</v>
      </c>
      <c r="K450" s="570">
        <v>0.24</v>
      </c>
      <c r="L450" s="520"/>
      <c r="M450" s="517"/>
      <c r="N450" s="521"/>
      <c r="O450" s="517"/>
      <c r="P450" s="522"/>
    </row>
    <row r="451" spans="1:16" x14ac:dyDescent="0.25">
      <c r="A451" s="523"/>
      <c r="B451" s="524" t="s">
        <v>23</v>
      </c>
      <c r="C451" s="1247" t="s">
        <v>1203</v>
      </c>
      <c r="D451" s="1247"/>
      <c r="E451" s="1247"/>
      <c r="F451" s="1247"/>
      <c r="G451" s="1247"/>
      <c r="H451" s="525" t="s">
        <v>1148</v>
      </c>
      <c r="I451" s="526"/>
      <c r="J451" s="526"/>
      <c r="K451" s="535">
        <v>4.8792</v>
      </c>
      <c r="L451" s="528"/>
      <c r="M451" s="526"/>
      <c r="N451" s="528"/>
      <c r="O451" s="526"/>
      <c r="P451" s="529">
        <v>1569.83</v>
      </c>
    </row>
    <row r="452" spans="1:16" x14ac:dyDescent="0.25">
      <c r="A452" s="530"/>
      <c r="B452" s="524" t="s">
        <v>2410</v>
      </c>
      <c r="C452" s="1247" t="s">
        <v>2411</v>
      </c>
      <c r="D452" s="1247"/>
      <c r="E452" s="1247"/>
      <c r="F452" s="1247"/>
      <c r="G452" s="1247"/>
      <c r="H452" s="525" t="s">
        <v>1148</v>
      </c>
      <c r="I452" s="536">
        <v>20.329999999999998</v>
      </c>
      <c r="J452" s="526"/>
      <c r="K452" s="535">
        <v>4.8792</v>
      </c>
      <c r="L452" s="532"/>
      <c r="M452" s="533"/>
      <c r="N452" s="534">
        <v>321.74</v>
      </c>
      <c r="O452" s="526"/>
      <c r="P452" s="529">
        <v>1569.83</v>
      </c>
    </row>
    <row r="453" spans="1:16" x14ac:dyDescent="0.25">
      <c r="A453" s="523"/>
      <c r="B453" s="524" t="s">
        <v>28</v>
      </c>
      <c r="C453" s="1247" t="s">
        <v>132</v>
      </c>
      <c r="D453" s="1247"/>
      <c r="E453" s="1247"/>
      <c r="F453" s="1247"/>
      <c r="G453" s="1247"/>
      <c r="H453" s="525"/>
      <c r="I453" s="526"/>
      <c r="J453" s="526"/>
      <c r="K453" s="526"/>
      <c r="L453" s="528"/>
      <c r="M453" s="526"/>
      <c r="N453" s="528"/>
      <c r="O453" s="526"/>
      <c r="P453" s="573">
        <v>0.12</v>
      </c>
    </row>
    <row r="454" spans="1:16" x14ac:dyDescent="0.25">
      <c r="A454" s="523"/>
      <c r="B454" s="524"/>
      <c r="C454" s="1247" t="s">
        <v>1147</v>
      </c>
      <c r="D454" s="1247"/>
      <c r="E454" s="1247"/>
      <c r="F454" s="1247"/>
      <c r="G454" s="1247"/>
      <c r="H454" s="525" t="s">
        <v>1148</v>
      </c>
      <c r="I454" s="526"/>
      <c r="J454" s="526"/>
      <c r="K454" s="535">
        <v>2.3999999999999998E-3</v>
      </c>
      <c r="L454" s="528"/>
      <c r="M454" s="526"/>
      <c r="N454" s="528"/>
      <c r="O454" s="526"/>
      <c r="P454" s="573">
        <v>0.69</v>
      </c>
    </row>
    <row r="455" spans="1:16" x14ac:dyDescent="0.25">
      <c r="A455" s="530"/>
      <c r="B455" s="524" t="s">
        <v>2194</v>
      </c>
      <c r="C455" s="1247" t="s">
        <v>2195</v>
      </c>
      <c r="D455" s="1247"/>
      <c r="E455" s="1247"/>
      <c r="F455" s="1247"/>
      <c r="G455" s="1247"/>
      <c r="H455" s="525" t="s">
        <v>1151</v>
      </c>
      <c r="I455" s="536">
        <v>0.01</v>
      </c>
      <c r="J455" s="526"/>
      <c r="K455" s="535">
        <v>2.3999999999999998E-3</v>
      </c>
      <c r="L455" s="538">
        <v>37.32</v>
      </c>
      <c r="M455" s="539">
        <v>1.37</v>
      </c>
      <c r="N455" s="534">
        <v>51.13</v>
      </c>
      <c r="O455" s="526"/>
      <c r="P455" s="529">
        <v>0.12</v>
      </c>
    </row>
    <row r="456" spans="1:16" x14ac:dyDescent="0.25">
      <c r="A456" s="540"/>
      <c r="B456" s="524" t="s">
        <v>2137</v>
      </c>
      <c r="C456" s="1247" t="s">
        <v>2138</v>
      </c>
      <c r="D456" s="1247"/>
      <c r="E456" s="1247"/>
      <c r="F456" s="1247"/>
      <c r="G456" s="1247"/>
      <c r="H456" s="525" t="s">
        <v>1148</v>
      </c>
      <c r="I456" s="536">
        <v>0.01</v>
      </c>
      <c r="J456" s="526"/>
      <c r="K456" s="535">
        <v>2.3999999999999998E-3</v>
      </c>
      <c r="L456" s="528"/>
      <c r="M456" s="526"/>
      <c r="N456" s="541">
        <v>288.95999999999998</v>
      </c>
      <c r="O456" s="526"/>
      <c r="P456" s="573">
        <v>0.69</v>
      </c>
    </row>
    <row r="457" spans="1:16" x14ac:dyDescent="0.25">
      <c r="A457" s="523"/>
      <c r="B457" s="524" t="s">
        <v>36</v>
      </c>
      <c r="C457" s="1247" t="s">
        <v>134</v>
      </c>
      <c r="D457" s="1247"/>
      <c r="E457" s="1247"/>
      <c r="F457" s="1247"/>
      <c r="G457" s="1247"/>
      <c r="H457" s="525"/>
      <c r="I457" s="526"/>
      <c r="J457" s="526"/>
      <c r="K457" s="526"/>
      <c r="L457" s="528"/>
      <c r="M457" s="526"/>
      <c r="N457" s="528"/>
      <c r="O457" s="526"/>
      <c r="P457" s="573">
        <v>88.55</v>
      </c>
    </row>
    <row r="458" spans="1:16" x14ac:dyDescent="0.25">
      <c r="A458" s="530"/>
      <c r="B458" s="524" t="s">
        <v>1494</v>
      </c>
      <c r="C458" s="1247" t="s">
        <v>1495</v>
      </c>
      <c r="D458" s="1247"/>
      <c r="E458" s="1247"/>
      <c r="F458" s="1247"/>
      <c r="G458" s="1247"/>
      <c r="H458" s="525" t="s">
        <v>1496</v>
      </c>
      <c r="I458" s="535">
        <v>8.2403999999999993</v>
      </c>
      <c r="J458" s="526"/>
      <c r="K458" s="574">
        <v>1.9776959999999999</v>
      </c>
      <c r="L458" s="532"/>
      <c r="M458" s="533"/>
      <c r="N458" s="534">
        <v>6.1</v>
      </c>
      <c r="O458" s="526"/>
      <c r="P458" s="529">
        <v>12.06</v>
      </c>
    </row>
    <row r="459" spans="1:16" x14ac:dyDescent="0.25">
      <c r="A459" s="530"/>
      <c r="B459" s="524" t="s">
        <v>2433</v>
      </c>
      <c r="C459" s="1247" t="s">
        <v>2434</v>
      </c>
      <c r="D459" s="1247"/>
      <c r="E459" s="1247"/>
      <c r="F459" s="1247"/>
      <c r="G459" s="1247"/>
      <c r="H459" s="525" t="s">
        <v>2435</v>
      </c>
      <c r="I459" s="531">
        <v>0.4</v>
      </c>
      <c r="J459" s="526"/>
      <c r="K459" s="527">
        <v>9.6000000000000002E-2</v>
      </c>
      <c r="L459" s="538">
        <v>261.08999999999997</v>
      </c>
      <c r="M459" s="539">
        <v>1.31</v>
      </c>
      <c r="N459" s="534">
        <v>342.03</v>
      </c>
      <c r="O459" s="526"/>
      <c r="P459" s="529">
        <v>32.83</v>
      </c>
    </row>
    <row r="460" spans="1:16" x14ac:dyDescent="0.25">
      <c r="A460" s="530"/>
      <c r="B460" s="524" t="s">
        <v>2716</v>
      </c>
      <c r="C460" s="1247" t="s">
        <v>2717</v>
      </c>
      <c r="D460" s="1247"/>
      <c r="E460" s="1247"/>
      <c r="F460" s="1247"/>
      <c r="G460" s="1247"/>
      <c r="H460" s="525" t="s">
        <v>1164</v>
      </c>
      <c r="I460" s="535">
        <v>1.4E-3</v>
      </c>
      <c r="J460" s="526"/>
      <c r="K460" s="574">
        <v>3.3599999999999998E-4</v>
      </c>
      <c r="L460" s="542">
        <v>99190.96</v>
      </c>
      <c r="M460" s="539">
        <v>1.31</v>
      </c>
      <c r="N460" s="534">
        <v>129940.16</v>
      </c>
      <c r="O460" s="526"/>
      <c r="P460" s="529">
        <v>43.66</v>
      </c>
    </row>
    <row r="461" spans="1:16" x14ac:dyDescent="0.25">
      <c r="A461" s="552"/>
      <c r="B461" s="553"/>
      <c r="C461" s="1248" t="s">
        <v>1154</v>
      </c>
      <c r="D461" s="1248"/>
      <c r="E461" s="1248"/>
      <c r="F461" s="1248"/>
      <c r="G461" s="1248"/>
      <c r="H461" s="516"/>
      <c r="I461" s="517"/>
      <c r="J461" s="517"/>
      <c r="K461" s="517"/>
      <c r="L461" s="520"/>
      <c r="M461" s="517"/>
      <c r="N461" s="554"/>
      <c r="O461" s="517"/>
      <c r="P461" s="555">
        <v>1659.19</v>
      </c>
    </row>
    <row r="462" spans="1:16" x14ac:dyDescent="0.25">
      <c r="A462" s="540" t="s">
        <v>2740</v>
      </c>
      <c r="B462" s="524" t="s">
        <v>2637</v>
      </c>
      <c r="C462" s="1247" t="s">
        <v>2638</v>
      </c>
      <c r="D462" s="1247"/>
      <c r="E462" s="1247"/>
      <c r="F462" s="1247"/>
      <c r="G462" s="1247"/>
      <c r="H462" s="525" t="s">
        <v>1158</v>
      </c>
      <c r="I462" s="543">
        <v>2</v>
      </c>
      <c r="J462" s="526"/>
      <c r="K462" s="543">
        <v>2</v>
      </c>
      <c r="L462" s="528"/>
      <c r="M462" s="526"/>
      <c r="N462" s="528"/>
      <c r="O462" s="526"/>
      <c r="P462" s="573">
        <v>31.4</v>
      </c>
    </row>
    <row r="463" spans="1:16" x14ac:dyDescent="0.25">
      <c r="A463" s="540"/>
      <c r="B463" s="524"/>
      <c r="C463" s="1247" t="s">
        <v>1155</v>
      </c>
      <c r="D463" s="1247"/>
      <c r="E463" s="1247"/>
      <c r="F463" s="1247"/>
      <c r="G463" s="1247"/>
      <c r="H463" s="525"/>
      <c r="I463" s="526"/>
      <c r="J463" s="526"/>
      <c r="K463" s="526"/>
      <c r="L463" s="528"/>
      <c r="M463" s="526"/>
      <c r="N463" s="528"/>
      <c r="O463" s="526"/>
      <c r="P463" s="529">
        <v>1570.52</v>
      </c>
    </row>
    <row r="464" spans="1:16" x14ac:dyDescent="0.25">
      <c r="A464" s="540"/>
      <c r="B464" s="524" t="s">
        <v>2639</v>
      </c>
      <c r="C464" s="1247" t="s">
        <v>2640</v>
      </c>
      <c r="D464" s="1247"/>
      <c r="E464" s="1247"/>
      <c r="F464" s="1247"/>
      <c r="G464" s="1247"/>
      <c r="H464" s="525" t="s">
        <v>1158</v>
      </c>
      <c r="I464" s="543">
        <v>97</v>
      </c>
      <c r="J464" s="526"/>
      <c r="K464" s="543">
        <v>97</v>
      </c>
      <c r="L464" s="528"/>
      <c r="M464" s="526"/>
      <c r="N464" s="528"/>
      <c r="O464" s="526"/>
      <c r="P464" s="529">
        <v>1523.4</v>
      </c>
    </row>
    <row r="465" spans="1:16" x14ac:dyDescent="0.25">
      <c r="A465" s="540"/>
      <c r="B465" s="524" t="s">
        <v>2641</v>
      </c>
      <c r="C465" s="1247" t="s">
        <v>2642</v>
      </c>
      <c r="D465" s="1247"/>
      <c r="E465" s="1247"/>
      <c r="F465" s="1247"/>
      <c r="G465" s="1247"/>
      <c r="H465" s="525" t="s">
        <v>1158</v>
      </c>
      <c r="I465" s="543">
        <v>51</v>
      </c>
      <c r="J465" s="526"/>
      <c r="K465" s="543">
        <v>51</v>
      </c>
      <c r="L465" s="528"/>
      <c r="M465" s="526"/>
      <c r="N465" s="528"/>
      <c r="O465" s="526"/>
      <c r="P465" s="573">
        <v>800.97</v>
      </c>
    </row>
    <row r="466" spans="1:16" x14ac:dyDescent="0.25">
      <c r="A466" s="556"/>
      <c r="B466" s="557"/>
      <c r="C466" s="1248" t="s">
        <v>1161</v>
      </c>
      <c r="D466" s="1248"/>
      <c r="E466" s="1248"/>
      <c r="F466" s="1248"/>
      <c r="G466" s="1248"/>
      <c r="H466" s="516"/>
      <c r="I466" s="517"/>
      <c r="J466" s="517"/>
      <c r="K466" s="517"/>
      <c r="L466" s="520"/>
      <c r="M466" s="517"/>
      <c r="N466" s="554">
        <v>16729</v>
      </c>
      <c r="O466" s="517"/>
      <c r="P466" s="555">
        <v>4014.96</v>
      </c>
    </row>
    <row r="467" spans="1:16" x14ac:dyDescent="0.25">
      <c r="A467" s="558"/>
      <c r="B467" s="559"/>
      <c r="C467" s="559"/>
      <c r="D467" s="559"/>
      <c r="E467" s="559"/>
      <c r="F467" s="559"/>
      <c r="G467" s="559"/>
      <c r="H467" s="560"/>
      <c r="I467" s="561"/>
      <c r="J467" s="561"/>
      <c r="K467" s="561"/>
      <c r="L467" s="562"/>
      <c r="M467" s="561"/>
      <c r="N467" s="562"/>
      <c r="O467" s="561"/>
      <c r="P467" s="563"/>
    </row>
    <row r="468" spans="1:16" x14ac:dyDescent="0.25">
      <c r="A468" s="514" t="s">
        <v>1419</v>
      </c>
      <c r="B468" s="515" t="s">
        <v>2741</v>
      </c>
      <c r="C468" s="1249" t="s">
        <v>2742</v>
      </c>
      <c r="D468" s="1249"/>
      <c r="E468" s="1249"/>
      <c r="F468" s="1249"/>
      <c r="G468" s="1249"/>
      <c r="H468" s="516" t="s">
        <v>1440</v>
      </c>
      <c r="I468" s="517">
        <v>0.24</v>
      </c>
      <c r="J468" s="518">
        <v>1</v>
      </c>
      <c r="K468" s="570">
        <v>0.24</v>
      </c>
      <c r="L468" s="554">
        <v>17619.77</v>
      </c>
      <c r="M468" s="570">
        <v>1.37</v>
      </c>
      <c r="N468" s="564">
        <v>24139.08</v>
      </c>
      <c r="O468" s="517"/>
      <c r="P468" s="555">
        <v>5793.38</v>
      </c>
    </row>
    <row r="469" spans="1:16" x14ac:dyDescent="0.25">
      <c r="A469" s="556"/>
      <c r="B469" s="557"/>
      <c r="C469" s="1248" t="s">
        <v>1161</v>
      </c>
      <c r="D469" s="1248"/>
      <c r="E469" s="1248"/>
      <c r="F469" s="1248"/>
      <c r="G469" s="1248"/>
      <c r="H469" s="516"/>
      <c r="I469" s="517"/>
      <c r="J469" s="517"/>
      <c r="K469" s="517"/>
      <c r="L469" s="520"/>
      <c r="M469" s="517"/>
      <c r="N469" s="520"/>
      <c r="O469" s="517"/>
      <c r="P469" s="555">
        <v>5793.38</v>
      </c>
    </row>
    <row r="470" spans="1:16" x14ac:dyDescent="0.25">
      <c r="A470" s="558"/>
      <c r="B470" s="559"/>
      <c r="C470" s="559"/>
      <c r="D470" s="559"/>
      <c r="E470" s="559"/>
      <c r="F470" s="559"/>
      <c r="G470" s="559"/>
      <c r="H470" s="560"/>
      <c r="I470" s="561"/>
      <c r="J470" s="561"/>
      <c r="K470" s="561"/>
      <c r="L470" s="562"/>
      <c r="M470" s="561"/>
      <c r="N470" s="562"/>
      <c r="O470" s="561"/>
      <c r="P470" s="563"/>
    </row>
    <row r="471" spans="1:16" x14ac:dyDescent="0.25">
      <c r="A471" s="514" t="s">
        <v>1422</v>
      </c>
      <c r="B471" s="515" t="s">
        <v>2743</v>
      </c>
      <c r="C471" s="1249" t="s">
        <v>2744</v>
      </c>
      <c r="D471" s="1249"/>
      <c r="E471" s="1249"/>
      <c r="F471" s="1249"/>
      <c r="G471" s="1249"/>
      <c r="H471" s="516" t="s">
        <v>1440</v>
      </c>
      <c r="I471" s="517">
        <v>2.2999999999999998</v>
      </c>
      <c r="J471" s="518">
        <v>1</v>
      </c>
      <c r="K471" s="571">
        <v>2.2999999999999998</v>
      </c>
      <c r="L471" s="520"/>
      <c r="M471" s="517"/>
      <c r="N471" s="521"/>
      <c r="O471" s="517"/>
      <c r="P471" s="522"/>
    </row>
    <row r="472" spans="1:16" x14ac:dyDescent="0.25">
      <c r="A472" s="523"/>
      <c r="B472" s="524" t="s">
        <v>23</v>
      </c>
      <c r="C472" s="1247" t="s">
        <v>1203</v>
      </c>
      <c r="D472" s="1247"/>
      <c r="E472" s="1247"/>
      <c r="F472" s="1247"/>
      <c r="G472" s="1247"/>
      <c r="H472" s="525" t="s">
        <v>1148</v>
      </c>
      <c r="I472" s="526"/>
      <c r="J472" s="526"/>
      <c r="K472" s="527">
        <v>37.466999999999999</v>
      </c>
      <c r="L472" s="528"/>
      <c r="M472" s="526"/>
      <c r="N472" s="528"/>
      <c r="O472" s="526"/>
      <c r="P472" s="529">
        <v>12054.63</v>
      </c>
    </row>
    <row r="473" spans="1:16" x14ac:dyDescent="0.25">
      <c r="A473" s="530"/>
      <c r="B473" s="524" t="s">
        <v>2410</v>
      </c>
      <c r="C473" s="1247" t="s">
        <v>2411</v>
      </c>
      <c r="D473" s="1247"/>
      <c r="E473" s="1247"/>
      <c r="F473" s="1247"/>
      <c r="G473" s="1247"/>
      <c r="H473" s="525" t="s">
        <v>1148</v>
      </c>
      <c r="I473" s="536">
        <v>16.29</v>
      </c>
      <c r="J473" s="526"/>
      <c r="K473" s="527">
        <v>37.466999999999999</v>
      </c>
      <c r="L473" s="532"/>
      <c r="M473" s="533"/>
      <c r="N473" s="534">
        <v>321.74</v>
      </c>
      <c r="O473" s="526"/>
      <c r="P473" s="529">
        <v>12054.63</v>
      </c>
    </row>
    <row r="474" spans="1:16" x14ac:dyDescent="0.25">
      <c r="A474" s="523"/>
      <c r="B474" s="524" t="s">
        <v>28</v>
      </c>
      <c r="C474" s="1247" t="s">
        <v>132</v>
      </c>
      <c r="D474" s="1247"/>
      <c r="E474" s="1247"/>
      <c r="F474" s="1247"/>
      <c r="G474" s="1247"/>
      <c r="H474" s="525"/>
      <c r="I474" s="526"/>
      <c r="J474" s="526"/>
      <c r="K474" s="526"/>
      <c r="L474" s="528"/>
      <c r="M474" s="526"/>
      <c r="N474" s="528"/>
      <c r="O474" s="526"/>
      <c r="P474" s="573">
        <v>1.18</v>
      </c>
    </row>
    <row r="475" spans="1:16" x14ac:dyDescent="0.25">
      <c r="A475" s="523"/>
      <c r="B475" s="524"/>
      <c r="C475" s="1247" t="s">
        <v>1147</v>
      </c>
      <c r="D475" s="1247"/>
      <c r="E475" s="1247"/>
      <c r="F475" s="1247"/>
      <c r="G475" s="1247"/>
      <c r="H475" s="525" t="s">
        <v>1148</v>
      </c>
      <c r="I475" s="526"/>
      <c r="J475" s="526"/>
      <c r="K475" s="527">
        <v>2.3E-2</v>
      </c>
      <c r="L475" s="528"/>
      <c r="M475" s="526"/>
      <c r="N475" s="528"/>
      <c r="O475" s="526"/>
      <c r="P475" s="573">
        <v>6.65</v>
      </c>
    </row>
    <row r="476" spans="1:16" x14ac:dyDescent="0.25">
      <c r="A476" s="530"/>
      <c r="B476" s="524" t="s">
        <v>2194</v>
      </c>
      <c r="C476" s="1247" t="s">
        <v>2195</v>
      </c>
      <c r="D476" s="1247"/>
      <c r="E476" s="1247"/>
      <c r="F476" s="1247"/>
      <c r="G476" s="1247"/>
      <c r="H476" s="525" t="s">
        <v>1151</v>
      </c>
      <c r="I476" s="536">
        <v>0.01</v>
      </c>
      <c r="J476" s="526"/>
      <c r="K476" s="527">
        <v>2.3E-2</v>
      </c>
      <c r="L476" s="538">
        <v>37.32</v>
      </c>
      <c r="M476" s="539">
        <v>1.37</v>
      </c>
      <c r="N476" s="534">
        <v>51.13</v>
      </c>
      <c r="O476" s="526"/>
      <c r="P476" s="529">
        <v>1.18</v>
      </c>
    </row>
    <row r="477" spans="1:16" x14ac:dyDescent="0.25">
      <c r="A477" s="540"/>
      <c r="B477" s="524" t="s">
        <v>2137</v>
      </c>
      <c r="C477" s="1247" t="s">
        <v>2138</v>
      </c>
      <c r="D477" s="1247"/>
      <c r="E477" s="1247"/>
      <c r="F477" s="1247"/>
      <c r="G477" s="1247"/>
      <c r="H477" s="525" t="s">
        <v>1148</v>
      </c>
      <c r="I477" s="536">
        <v>0.01</v>
      </c>
      <c r="J477" s="526"/>
      <c r="K477" s="527">
        <v>2.3E-2</v>
      </c>
      <c r="L477" s="528"/>
      <c r="M477" s="526"/>
      <c r="N477" s="541">
        <v>288.95999999999998</v>
      </c>
      <c r="O477" s="526"/>
      <c r="P477" s="573">
        <v>6.65</v>
      </c>
    </row>
    <row r="478" spans="1:16" x14ac:dyDescent="0.25">
      <c r="A478" s="523"/>
      <c r="B478" s="524" t="s">
        <v>36</v>
      </c>
      <c r="C478" s="1247" t="s">
        <v>134</v>
      </c>
      <c r="D478" s="1247"/>
      <c r="E478" s="1247"/>
      <c r="F478" s="1247"/>
      <c r="G478" s="1247"/>
      <c r="H478" s="525"/>
      <c r="I478" s="526"/>
      <c r="J478" s="526"/>
      <c r="K478" s="526"/>
      <c r="L478" s="528"/>
      <c r="M478" s="526"/>
      <c r="N478" s="528"/>
      <c r="O478" s="526"/>
      <c r="P478" s="573">
        <v>548.32000000000005</v>
      </c>
    </row>
    <row r="479" spans="1:16" x14ac:dyDescent="0.25">
      <c r="A479" s="530"/>
      <c r="B479" s="524" t="s">
        <v>1494</v>
      </c>
      <c r="C479" s="1247" t="s">
        <v>1495</v>
      </c>
      <c r="D479" s="1247"/>
      <c r="E479" s="1247"/>
      <c r="F479" s="1247"/>
      <c r="G479" s="1247"/>
      <c r="H479" s="525" t="s">
        <v>1496</v>
      </c>
      <c r="I479" s="535">
        <v>6.5663999999999998</v>
      </c>
      <c r="J479" s="526"/>
      <c r="K479" s="537">
        <v>15.10272</v>
      </c>
      <c r="L479" s="532"/>
      <c r="M479" s="533"/>
      <c r="N479" s="534">
        <v>6.1</v>
      </c>
      <c r="O479" s="526"/>
      <c r="P479" s="529">
        <v>92.13</v>
      </c>
    </row>
    <row r="480" spans="1:16" x14ac:dyDescent="0.25">
      <c r="A480" s="530"/>
      <c r="B480" s="524" t="s">
        <v>2433</v>
      </c>
      <c r="C480" s="1247" t="s">
        <v>2434</v>
      </c>
      <c r="D480" s="1247"/>
      <c r="E480" s="1247"/>
      <c r="F480" s="1247"/>
      <c r="G480" s="1247"/>
      <c r="H480" s="525" t="s">
        <v>2435</v>
      </c>
      <c r="I480" s="531">
        <v>0.2</v>
      </c>
      <c r="J480" s="526"/>
      <c r="K480" s="536">
        <v>0.46</v>
      </c>
      <c r="L480" s="538">
        <v>261.08999999999997</v>
      </c>
      <c r="M480" s="539">
        <v>1.31</v>
      </c>
      <c r="N480" s="534">
        <v>342.03</v>
      </c>
      <c r="O480" s="526"/>
      <c r="P480" s="529">
        <v>157.33000000000001</v>
      </c>
    </row>
    <row r="481" spans="1:16" x14ac:dyDescent="0.25">
      <c r="A481" s="530"/>
      <c r="B481" s="524" t="s">
        <v>2716</v>
      </c>
      <c r="C481" s="1247" t="s">
        <v>2717</v>
      </c>
      <c r="D481" s="1247"/>
      <c r="E481" s="1247"/>
      <c r="F481" s="1247"/>
      <c r="G481" s="1247"/>
      <c r="H481" s="525" t="s">
        <v>1164</v>
      </c>
      <c r="I481" s="527">
        <v>1E-3</v>
      </c>
      <c r="J481" s="526"/>
      <c r="K481" s="535">
        <v>2.3E-3</v>
      </c>
      <c r="L481" s="542">
        <v>99190.96</v>
      </c>
      <c r="M481" s="539">
        <v>1.31</v>
      </c>
      <c r="N481" s="534">
        <v>129940.16</v>
      </c>
      <c r="O481" s="526"/>
      <c r="P481" s="529">
        <v>298.86</v>
      </c>
    </row>
    <row r="482" spans="1:16" x14ac:dyDescent="0.25">
      <c r="A482" s="552"/>
      <c r="B482" s="553"/>
      <c r="C482" s="1248" t="s">
        <v>1154</v>
      </c>
      <c r="D482" s="1248"/>
      <c r="E482" s="1248"/>
      <c r="F482" s="1248"/>
      <c r="G482" s="1248"/>
      <c r="H482" s="516"/>
      <c r="I482" s="517"/>
      <c r="J482" s="517"/>
      <c r="K482" s="517"/>
      <c r="L482" s="520"/>
      <c r="M482" s="517"/>
      <c r="N482" s="554"/>
      <c r="O482" s="517"/>
      <c r="P482" s="555">
        <v>12610.78</v>
      </c>
    </row>
    <row r="483" spans="1:16" x14ac:dyDescent="0.25">
      <c r="A483" s="540" t="s">
        <v>1423</v>
      </c>
      <c r="B483" s="524" t="s">
        <v>2637</v>
      </c>
      <c r="C483" s="1247" t="s">
        <v>2638</v>
      </c>
      <c r="D483" s="1247"/>
      <c r="E483" s="1247"/>
      <c r="F483" s="1247"/>
      <c r="G483" s="1247"/>
      <c r="H483" s="525" t="s">
        <v>1158</v>
      </c>
      <c r="I483" s="543">
        <v>2</v>
      </c>
      <c r="J483" s="526"/>
      <c r="K483" s="543">
        <v>2</v>
      </c>
      <c r="L483" s="528"/>
      <c r="M483" s="526"/>
      <c r="N483" s="528"/>
      <c r="O483" s="526"/>
      <c r="P483" s="573">
        <v>241.09</v>
      </c>
    </row>
    <row r="484" spans="1:16" x14ac:dyDescent="0.25">
      <c r="A484" s="540"/>
      <c r="B484" s="524"/>
      <c r="C484" s="1247" t="s">
        <v>1155</v>
      </c>
      <c r="D484" s="1247"/>
      <c r="E484" s="1247"/>
      <c r="F484" s="1247"/>
      <c r="G484" s="1247"/>
      <c r="H484" s="525"/>
      <c r="I484" s="526"/>
      <c r="J484" s="526"/>
      <c r="K484" s="526"/>
      <c r="L484" s="528"/>
      <c r="M484" s="526"/>
      <c r="N484" s="528"/>
      <c r="O484" s="526"/>
      <c r="P484" s="529">
        <v>12061.28</v>
      </c>
    </row>
    <row r="485" spans="1:16" x14ac:dyDescent="0.25">
      <c r="A485" s="540"/>
      <c r="B485" s="524" t="s">
        <v>2639</v>
      </c>
      <c r="C485" s="1247" t="s">
        <v>2640</v>
      </c>
      <c r="D485" s="1247"/>
      <c r="E485" s="1247"/>
      <c r="F485" s="1247"/>
      <c r="G485" s="1247"/>
      <c r="H485" s="525" t="s">
        <v>1158</v>
      </c>
      <c r="I485" s="543">
        <v>97</v>
      </c>
      <c r="J485" s="526"/>
      <c r="K485" s="543">
        <v>97</v>
      </c>
      <c r="L485" s="528"/>
      <c r="M485" s="526"/>
      <c r="N485" s="528"/>
      <c r="O485" s="526"/>
      <c r="P485" s="529">
        <v>11699.44</v>
      </c>
    </row>
    <row r="486" spans="1:16" x14ac:dyDescent="0.25">
      <c r="A486" s="540"/>
      <c r="B486" s="524" t="s">
        <v>2641</v>
      </c>
      <c r="C486" s="1247" t="s">
        <v>2642</v>
      </c>
      <c r="D486" s="1247"/>
      <c r="E486" s="1247"/>
      <c r="F486" s="1247"/>
      <c r="G486" s="1247"/>
      <c r="H486" s="525" t="s">
        <v>1158</v>
      </c>
      <c r="I486" s="543">
        <v>51</v>
      </c>
      <c r="J486" s="526"/>
      <c r="K486" s="543">
        <v>51</v>
      </c>
      <c r="L486" s="528"/>
      <c r="M486" s="526"/>
      <c r="N486" s="528"/>
      <c r="O486" s="526"/>
      <c r="P486" s="529">
        <v>6151.25</v>
      </c>
    </row>
    <row r="487" spans="1:16" x14ac:dyDescent="0.25">
      <c r="A487" s="556"/>
      <c r="B487" s="557"/>
      <c r="C487" s="1248" t="s">
        <v>1161</v>
      </c>
      <c r="D487" s="1248"/>
      <c r="E487" s="1248"/>
      <c r="F487" s="1248"/>
      <c r="G487" s="1248"/>
      <c r="H487" s="516"/>
      <c r="I487" s="517"/>
      <c r="J487" s="517"/>
      <c r="K487" s="517"/>
      <c r="L487" s="520"/>
      <c r="M487" s="517"/>
      <c r="N487" s="554">
        <v>13348.94</v>
      </c>
      <c r="O487" s="517"/>
      <c r="P487" s="555">
        <v>30702.560000000001</v>
      </c>
    </row>
    <row r="488" spans="1:16" x14ac:dyDescent="0.25">
      <c r="A488" s="558"/>
      <c r="B488" s="559"/>
      <c r="C488" s="559"/>
      <c r="D488" s="559"/>
      <c r="E488" s="559"/>
      <c r="F488" s="559"/>
      <c r="G488" s="559"/>
      <c r="H488" s="560"/>
      <c r="I488" s="561"/>
      <c r="J488" s="561"/>
      <c r="K488" s="561"/>
      <c r="L488" s="562"/>
      <c r="M488" s="561"/>
      <c r="N488" s="562"/>
      <c r="O488" s="561"/>
      <c r="P488" s="563"/>
    </row>
    <row r="489" spans="1:16" x14ac:dyDescent="0.25">
      <c r="A489" s="514" t="s">
        <v>1425</v>
      </c>
      <c r="B489" s="515" t="s">
        <v>2745</v>
      </c>
      <c r="C489" s="1249" t="s">
        <v>2746</v>
      </c>
      <c r="D489" s="1249"/>
      <c r="E489" s="1249"/>
      <c r="F489" s="1249"/>
      <c r="G489" s="1249"/>
      <c r="H489" s="516" t="s">
        <v>1440</v>
      </c>
      <c r="I489" s="517">
        <v>2</v>
      </c>
      <c r="J489" s="518">
        <v>1</v>
      </c>
      <c r="K489" s="518">
        <v>2</v>
      </c>
      <c r="L489" s="554">
        <v>1346.24</v>
      </c>
      <c r="M489" s="570">
        <v>1.37</v>
      </c>
      <c r="N489" s="564">
        <v>1844.35</v>
      </c>
      <c r="O489" s="517"/>
      <c r="P489" s="555">
        <v>3688.7</v>
      </c>
    </row>
    <row r="490" spans="1:16" x14ac:dyDescent="0.25">
      <c r="A490" s="556"/>
      <c r="B490" s="557"/>
      <c r="C490" s="1248" t="s">
        <v>1161</v>
      </c>
      <c r="D490" s="1248"/>
      <c r="E490" s="1248"/>
      <c r="F490" s="1248"/>
      <c r="G490" s="1248"/>
      <c r="H490" s="516"/>
      <c r="I490" s="517"/>
      <c r="J490" s="517"/>
      <c r="K490" s="517"/>
      <c r="L490" s="520"/>
      <c r="M490" s="517"/>
      <c r="N490" s="520"/>
      <c r="O490" s="517"/>
      <c r="P490" s="555">
        <v>3688.7</v>
      </c>
    </row>
    <row r="491" spans="1:16" x14ac:dyDescent="0.25">
      <c r="A491" s="558"/>
      <c r="B491" s="559"/>
      <c r="C491" s="559"/>
      <c r="D491" s="559"/>
      <c r="E491" s="559"/>
      <c r="F491" s="559"/>
      <c r="G491" s="559"/>
      <c r="H491" s="560"/>
      <c r="I491" s="561"/>
      <c r="J491" s="561"/>
      <c r="K491" s="561"/>
      <c r="L491" s="562"/>
      <c r="M491" s="561"/>
      <c r="N491" s="562"/>
      <c r="O491" s="561"/>
      <c r="P491" s="563"/>
    </row>
    <row r="492" spans="1:16" x14ac:dyDescent="0.25">
      <c r="A492" s="514" t="s">
        <v>1426</v>
      </c>
      <c r="B492" s="515" t="s">
        <v>2747</v>
      </c>
      <c r="C492" s="1249" t="s">
        <v>2748</v>
      </c>
      <c r="D492" s="1249"/>
      <c r="E492" s="1249"/>
      <c r="F492" s="1249"/>
      <c r="G492" s="1249"/>
      <c r="H492" s="516" t="s">
        <v>1440</v>
      </c>
      <c r="I492" s="517">
        <v>0.3</v>
      </c>
      <c r="J492" s="518">
        <v>1</v>
      </c>
      <c r="K492" s="571">
        <v>0.3</v>
      </c>
      <c r="L492" s="554">
        <v>2561.77</v>
      </c>
      <c r="M492" s="570">
        <v>1.37</v>
      </c>
      <c r="N492" s="564">
        <v>3509.62</v>
      </c>
      <c r="O492" s="517"/>
      <c r="P492" s="555">
        <v>1052.8900000000001</v>
      </c>
    </row>
    <row r="493" spans="1:16" x14ac:dyDescent="0.25">
      <c r="A493" s="556"/>
      <c r="B493" s="557"/>
      <c r="C493" s="1248" t="s">
        <v>1161</v>
      </c>
      <c r="D493" s="1248"/>
      <c r="E493" s="1248"/>
      <c r="F493" s="1248"/>
      <c r="G493" s="1248"/>
      <c r="H493" s="516"/>
      <c r="I493" s="517"/>
      <c r="J493" s="517"/>
      <c r="K493" s="517"/>
      <c r="L493" s="520"/>
      <c r="M493" s="517"/>
      <c r="N493" s="520"/>
      <c r="O493" s="517"/>
      <c r="P493" s="555">
        <v>1052.8900000000001</v>
      </c>
    </row>
    <row r="494" spans="1:16" x14ac:dyDescent="0.25">
      <c r="A494" s="558"/>
      <c r="B494" s="559"/>
      <c r="C494" s="559"/>
      <c r="D494" s="559"/>
      <c r="E494" s="559"/>
      <c r="F494" s="559"/>
      <c r="G494" s="559"/>
      <c r="H494" s="560"/>
      <c r="I494" s="561"/>
      <c r="J494" s="561"/>
      <c r="K494" s="561"/>
      <c r="L494" s="562"/>
      <c r="M494" s="561"/>
      <c r="N494" s="562"/>
      <c r="O494" s="561"/>
      <c r="P494" s="563"/>
    </row>
    <row r="495" spans="1:16" x14ac:dyDescent="0.25">
      <c r="A495" s="514" t="s">
        <v>1427</v>
      </c>
      <c r="B495" s="515" t="s">
        <v>2749</v>
      </c>
      <c r="C495" s="1249" t="s">
        <v>2750</v>
      </c>
      <c r="D495" s="1249"/>
      <c r="E495" s="1249"/>
      <c r="F495" s="1249"/>
      <c r="G495" s="1249"/>
      <c r="H495" s="516" t="s">
        <v>1697</v>
      </c>
      <c r="I495" s="517">
        <v>0.04</v>
      </c>
      <c r="J495" s="518">
        <v>1</v>
      </c>
      <c r="K495" s="570">
        <v>0.04</v>
      </c>
      <c r="L495" s="554">
        <v>5913.65</v>
      </c>
      <c r="M495" s="570">
        <v>1.37</v>
      </c>
      <c r="N495" s="564">
        <v>8101.7</v>
      </c>
      <c r="O495" s="517"/>
      <c r="P495" s="612">
        <v>324.07</v>
      </c>
    </row>
    <row r="496" spans="1:16" x14ac:dyDescent="0.25">
      <c r="A496" s="556"/>
      <c r="B496" s="557"/>
      <c r="C496" s="1248" t="s">
        <v>1161</v>
      </c>
      <c r="D496" s="1248"/>
      <c r="E496" s="1248"/>
      <c r="F496" s="1248"/>
      <c r="G496" s="1248"/>
      <c r="H496" s="516"/>
      <c r="I496" s="517"/>
      <c r="J496" s="517"/>
      <c r="K496" s="517"/>
      <c r="L496" s="520"/>
      <c r="M496" s="517"/>
      <c r="N496" s="520"/>
      <c r="O496" s="517"/>
      <c r="P496" s="612">
        <v>324.07</v>
      </c>
    </row>
    <row r="497" spans="1:16" x14ac:dyDescent="0.25">
      <c r="A497" s="558"/>
      <c r="B497" s="559"/>
      <c r="C497" s="559"/>
      <c r="D497" s="559"/>
      <c r="E497" s="559"/>
      <c r="F497" s="559"/>
      <c r="G497" s="559"/>
      <c r="H497" s="560"/>
      <c r="I497" s="561"/>
      <c r="J497" s="561"/>
      <c r="K497" s="561"/>
      <c r="L497" s="562"/>
      <c r="M497" s="561"/>
      <c r="N497" s="562"/>
      <c r="O497" s="561"/>
      <c r="P497" s="563"/>
    </row>
    <row r="498" spans="1:16" x14ac:dyDescent="0.25">
      <c r="A498" s="514" t="s">
        <v>1430</v>
      </c>
      <c r="B498" s="515" t="s">
        <v>2751</v>
      </c>
      <c r="C498" s="1249" t="s">
        <v>2752</v>
      </c>
      <c r="D498" s="1249"/>
      <c r="E498" s="1249"/>
      <c r="F498" s="1249"/>
      <c r="G498" s="1249"/>
      <c r="H498" s="516" t="s">
        <v>1697</v>
      </c>
      <c r="I498" s="517">
        <v>0.04</v>
      </c>
      <c r="J498" s="518">
        <v>1</v>
      </c>
      <c r="K498" s="570">
        <v>0.04</v>
      </c>
      <c r="L498" s="554">
        <v>13802.25</v>
      </c>
      <c r="M498" s="570">
        <v>1.37</v>
      </c>
      <c r="N498" s="564">
        <v>18909.080000000002</v>
      </c>
      <c r="O498" s="517"/>
      <c r="P498" s="612">
        <v>756.36</v>
      </c>
    </row>
    <row r="499" spans="1:16" x14ac:dyDescent="0.25">
      <c r="A499" s="556"/>
      <c r="B499" s="557"/>
      <c r="C499" s="1248" t="s">
        <v>1161</v>
      </c>
      <c r="D499" s="1248"/>
      <c r="E499" s="1248"/>
      <c r="F499" s="1248"/>
      <c r="G499" s="1248"/>
      <c r="H499" s="516"/>
      <c r="I499" s="517"/>
      <c r="J499" s="517"/>
      <c r="K499" s="517"/>
      <c r="L499" s="520"/>
      <c r="M499" s="517"/>
      <c r="N499" s="520"/>
      <c r="O499" s="517"/>
      <c r="P499" s="612">
        <v>756.36</v>
      </c>
    </row>
    <row r="500" spans="1:16" x14ac:dyDescent="0.25">
      <c r="A500" s="558"/>
      <c r="B500" s="559"/>
      <c r="C500" s="559"/>
      <c r="D500" s="559"/>
      <c r="E500" s="559"/>
      <c r="F500" s="559"/>
      <c r="G500" s="559"/>
      <c r="H500" s="560"/>
      <c r="I500" s="561"/>
      <c r="J500" s="561"/>
      <c r="K500" s="561"/>
      <c r="L500" s="562"/>
      <c r="M500" s="561"/>
      <c r="N500" s="562"/>
      <c r="O500" s="561"/>
      <c r="P500" s="563"/>
    </row>
    <row r="501" spans="1:16" x14ac:dyDescent="0.25">
      <c r="A501" s="514" t="s">
        <v>1431</v>
      </c>
      <c r="B501" s="515" t="s">
        <v>2753</v>
      </c>
      <c r="C501" s="1249" t="s">
        <v>2754</v>
      </c>
      <c r="D501" s="1249"/>
      <c r="E501" s="1249"/>
      <c r="F501" s="1249"/>
      <c r="G501" s="1249"/>
      <c r="H501" s="516" t="s">
        <v>1440</v>
      </c>
      <c r="I501" s="517">
        <v>1.7150000000000001</v>
      </c>
      <c r="J501" s="518">
        <v>1</v>
      </c>
      <c r="K501" s="519">
        <v>1.7150000000000001</v>
      </c>
      <c r="L501" s="520"/>
      <c r="M501" s="517"/>
      <c r="N501" s="521"/>
      <c r="O501" s="517"/>
      <c r="P501" s="522"/>
    </row>
    <row r="502" spans="1:16" x14ac:dyDescent="0.25">
      <c r="A502" s="523"/>
      <c r="B502" s="524" t="s">
        <v>23</v>
      </c>
      <c r="C502" s="1247" t="s">
        <v>1203</v>
      </c>
      <c r="D502" s="1247"/>
      <c r="E502" s="1247"/>
      <c r="F502" s="1247"/>
      <c r="G502" s="1247"/>
      <c r="H502" s="525" t="s">
        <v>1148</v>
      </c>
      <c r="I502" s="526"/>
      <c r="J502" s="526"/>
      <c r="K502" s="535">
        <v>4.8362999999999996</v>
      </c>
      <c r="L502" s="528"/>
      <c r="M502" s="526"/>
      <c r="N502" s="528"/>
      <c r="O502" s="526"/>
      <c r="P502" s="529">
        <v>1538.38</v>
      </c>
    </row>
    <row r="503" spans="1:16" x14ac:dyDescent="0.25">
      <c r="A503" s="530"/>
      <c r="B503" s="524" t="s">
        <v>2403</v>
      </c>
      <c r="C503" s="1247" t="s">
        <v>2404</v>
      </c>
      <c r="D503" s="1247"/>
      <c r="E503" s="1247"/>
      <c r="F503" s="1247"/>
      <c r="G503" s="1247"/>
      <c r="H503" s="525" t="s">
        <v>1148</v>
      </c>
      <c r="I503" s="536">
        <v>2.82</v>
      </c>
      <c r="J503" s="526"/>
      <c r="K503" s="535">
        <v>4.8362999999999996</v>
      </c>
      <c r="L503" s="532"/>
      <c r="M503" s="533"/>
      <c r="N503" s="534">
        <v>318.08999999999997</v>
      </c>
      <c r="O503" s="526"/>
      <c r="P503" s="529">
        <v>1538.38</v>
      </c>
    </row>
    <row r="504" spans="1:16" x14ac:dyDescent="0.25">
      <c r="A504" s="523"/>
      <c r="B504" s="524" t="s">
        <v>28</v>
      </c>
      <c r="C504" s="1247" t="s">
        <v>132</v>
      </c>
      <c r="D504" s="1247"/>
      <c r="E504" s="1247"/>
      <c r="F504" s="1247"/>
      <c r="G504" s="1247"/>
      <c r="H504" s="525"/>
      <c r="I504" s="526"/>
      <c r="J504" s="526"/>
      <c r="K504" s="526"/>
      <c r="L504" s="528"/>
      <c r="M504" s="526"/>
      <c r="N504" s="528"/>
      <c r="O504" s="526"/>
      <c r="P504" s="573">
        <v>36.75</v>
      </c>
    </row>
    <row r="505" spans="1:16" x14ac:dyDescent="0.25">
      <c r="A505" s="523"/>
      <c r="B505" s="524"/>
      <c r="C505" s="1247" t="s">
        <v>1147</v>
      </c>
      <c r="D505" s="1247"/>
      <c r="E505" s="1247"/>
      <c r="F505" s="1247"/>
      <c r="G505" s="1247"/>
      <c r="H505" s="525" t="s">
        <v>1148</v>
      </c>
      <c r="I505" s="526"/>
      <c r="J505" s="526"/>
      <c r="K505" s="535">
        <v>3.4299999999999997E-2</v>
      </c>
      <c r="L505" s="528"/>
      <c r="M505" s="526"/>
      <c r="N505" s="528"/>
      <c r="O505" s="526"/>
      <c r="P505" s="573">
        <v>13.08</v>
      </c>
    </row>
    <row r="506" spans="1:16" x14ac:dyDescent="0.25">
      <c r="A506" s="530"/>
      <c r="B506" s="524" t="s">
        <v>1443</v>
      </c>
      <c r="C506" s="1247" t="s">
        <v>1444</v>
      </c>
      <c r="D506" s="1247"/>
      <c r="E506" s="1247"/>
      <c r="F506" s="1247"/>
      <c r="G506" s="1247"/>
      <c r="H506" s="525" t="s">
        <v>1151</v>
      </c>
      <c r="I506" s="536">
        <v>0.01</v>
      </c>
      <c r="J506" s="526"/>
      <c r="K506" s="537">
        <v>1.7149999999999999E-2</v>
      </c>
      <c r="L506" s="532"/>
      <c r="M506" s="533"/>
      <c r="N506" s="534">
        <v>1550.39</v>
      </c>
      <c r="O506" s="526"/>
      <c r="P506" s="529">
        <v>26.59</v>
      </c>
    </row>
    <row r="507" spans="1:16" x14ac:dyDescent="0.25">
      <c r="A507" s="540"/>
      <c r="B507" s="524" t="s">
        <v>1152</v>
      </c>
      <c r="C507" s="1247" t="s">
        <v>1153</v>
      </c>
      <c r="D507" s="1247"/>
      <c r="E507" s="1247"/>
      <c r="F507" s="1247"/>
      <c r="G507" s="1247"/>
      <c r="H507" s="525" t="s">
        <v>1148</v>
      </c>
      <c r="I507" s="536">
        <v>0.01</v>
      </c>
      <c r="J507" s="526"/>
      <c r="K507" s="537">
        <v>1.7149999999999999E-2</v>
      </c>
      <c r="L507" s="528"/>
      <c r="M507" s="526"/>
      <c r="N507" s="541">
        <v>437.08</v>
      </c>
      <c r="O507" s="526"/>
      <c r="P507" s="573">
        <v>7.5</v>
      </c>
    </row>
    <row r="508" spans="1:16" x14ac:dyDescent="0.25">
      <c r="A508" s="530"/>
      <c r="B508" s="524" t="s">
        <v>1445</v>
      </c>
      <c r="C508" s="1247" t="s">
        <v>1446</v>
      </c>
      <c r="D508" s="1247"/>
      <c r="E508" s="1247"/>
      <c r="F508" s="1247"/>
      <c r="G508" s="1247"/>
      <c r="H508" s="525" t="s">
        <v>1151</v>
      </c>
      <c r="I508" s="536">
        <v>0.01</v>
      </c>
      <c r="J508" s="526"/>
      <c r="K508" s="537">
        <v>1.7149999999999999E-2</v>
      </c>
      <c r="L508" s="538">
        <v>477.92</v>
      </c>
      <c r="M508" s="539">
        <v>1.24</v>
      </c>
      <c r="N508" s="534">
        <v>592.62</v>
      </c>
      <c r="O508" s="526"/>
      <c r="P508" s="529">
        <v>10.16</v>
      </c>
    </row>
    <row r="509" spans="1:16" x14ac:dyDescent="0.25">
      <c r="A509" s="540"/>
      <c r="B509" s="524" t="s">
        <v>1208</v>
      </c>
      <c r="C509" s="1247" t="s">
        <v>1209</v>
      </c>
      <c r="D509" s="1247"/>
      <c r="E509" s="1247"/>
      <c r="F509" s="1247"/>
      <c r="G509" s="1247"/>
      <c r="H509" s="525" t="s">
        <v>1148</v>
      </c>
      <c r="I509" s="536">
        <v>0.01</v>
      </c>
      <c r="J509" s="526"/>
      <c r="K509" s="537">
        <v>1.7149999999999999E-2</v>
      </c>
      <c r="L509" s="528"/>
      <c r="M509" s="526"/>
      <c r="N509" s="541">
        <v>325.38</v>
      </c>
      <c r="O509" s="526"/>
      <c r="P509" s="573">
        <v>5.58</v>
      </c>
    </row>
    <row r="510" spans="1:16" x14ac:dyDescent="0.25">
      <c r="A510" s="523"/>
      <c r="B510" s="524" t="s">
        <v>36</v>
      </c>
      <c r="C510" s="1247" t="s">
        <v>134</v>
      </c>
      <c r="D510" s="1247"/>
      <c r="E510" s="1247"/>
      <c r="F510" s="1247"/>
      <c r="G510" s="1247"/>
      <c r="H510" s="525"/>
      <c r="I510" s="526"/>
      <c r="J510" s="526"/>
      <c r="K510" s="526"/>
      <c r="L510" s="528"/>
      <c r="M510" s="526"/>
      <c r="N510" s="528"/>
      <c r="O510" s="526"/>
      <c r="P510" s="573">
        <v>190.36</v>
      </c>
    </row>
    <row r="511" spans="1:16" x14ac:dyDescent="0.25">
      <c r="A511" s="530"/>
      <c r="B511" s="524" t="s">
        <v>2623</v>
      </c>
      <c r="C511" s="1247" t="s">
        <v>2624</v>
      </c>
      <c r="D511" s="1247"/>
      <c r="E511" s="1247"/>
      <c r="F511" s="1247"/>
      <c r="G511" s="1247"/>
      <c r="H511" s="525" t="s">
        <v>2159</v>
      </c>
      <c r="I511" s="536">
        <v>13.33</v>
      </c>
      <c r="J511" s="526"/>
      <c r="K511" s="537">
        <v>22.860949999999999</v>
      </c>
      <c r="L511" s="538">
        <v>5.87</v>
      </c>
      <c r="M511" s="539">
        <v>0.97</v>
      </c>
      <c r="N511" s="534">
        <v>5.69</v>
      </c>
      <c r="O511" s="526"/>
      <c r="P511" s="529">
        <v>130.08000000000001</v>
      </c>
    </row>
    <row r="512" spans="1:16" x14ac:dyDescent="0.25">
      <c r="A512" s="530"/>
      <c r="B512" s="524" t="s">
        <v>2755</v>
      </c>
      <c r="C512" s="1247" t="s">
        <v>2756</v>
      </c>
      <c r="D512" s="1247"/>
      <c r="E512" s="1247"/>
      <c r="F512" s="1247"/>
      <c r="G512" s="1247"/>
      <c r="H512" s="525" t="s">
        <v>1505</v>
      </c>
      <c r="I512" s="531">
        <v>0.5</v>
      </c>
      <c r="J512" s="526"/>
      <c r="K512" s="535">
        <v>0.85750000000000004</v>
      </c>
      <c r="L512" s="538">
        <v>37.71</v>
      </c>
      <c r="M512" s="539">
        <v>1.54</v>
      </c>
      <c r="N512" s="534">
        <v>58.07</v>
      </c>
      <c r="O512" s="526"/>
      <c r="P512" s="529">
        <v>49.8</v>
      </c>
    </row>
    <row r="513" spans="1:16" x14ac:dyDescent="0.25">
      <c r="A513" s="530"/>
      <c r="B513" s="524" t="s">
        <v>2627</v>
      </c>
      <c r="C513" s="1247" t="s">
        <v>2628</v>
      </c>
      <c r="D513" s="1247"/>
      <c r="E513" s="1247"/>
      <c r="F513" s="1247"/>
      <c r="G513" s="1247"/>
      <c r="H513" s="525" t="s">
        <v>1244</v>
      </c>
      <c r="I513" s="536">
        <v>0.05</v>
      </c>
      <c r="J513" s="526"/>
      <c r="K513" s="537">
        <v>8.5750000000000007E-2</v>
      </c>
      <c r="L513" s="538">
        <v>79.88</v>
      </c>
      <c r="M513" s="539">
        <v>1.53</v>
      </c>
      <c r="N513" s="534">
        <v>122.22</v>
      </c>
      <c r="O513" s="526"/>
      <c r="P513" s="529">
        <v>10.48</v>
      </c>
    </row>
    <row r="514" spans="1:16" x14ac:dyDescent="0.25">
      <c r="A514" s="552"/>
      <c r="B514" s="553"/>
      <c r="C514" s="1248" t="s">
        <v>1154</v>
      </c>
      <c r="D514" s="1248"/>
      <c r="E514" s="1248"/>
      <c r="F514" s="1248"/>
      <c r="G514" s="1248"/>
      <c r="H514" s="516"/>
      <c r="I514" s="517"/>
      <c r="J514" s="517"/>
      <c r="K514" s="517"/>
      <c r="L514" s="520"/>
      <c r="M514" s="517"/>
      <c r="N514" s="554"/>
      <c r="O514" s="517"/>
      <c r="P514" s="555">
        <v>1778.57</v>
      </c>
    </row>
    <row r="515" spans="1:16" x14ac:dyDescent="0.25">
      <c r="A515" s="540" t="s">
        <v>1767</v>
      </c>
      <c r="B515" s="524" t="s">
        <v>2637</v>
      </c>
      <c r="C515" s="1247" t="s">
        <v>2638</v>
      </c>
      <c r="D515" s="1247"/>
      <c r="E515" s="1247"/>
      <c r="F515" s="1247"/>
      <c r="G515" s="1247"/>
      <c r="H515" s="525" t="s">
        <v>1158</v>
      </c>
      <c r="I515" s="543">
        <v>2</v>
      </c>
      <c r="J515" s="526"/>
      <c r="K515" s="543">
        <v>2</v>
      </c>
      <c r="L515" s="528"/>
      <c r="M515" s="526"/>
      <c r="N515" s="528"/>
      <c r="O515" s="526"/>
      <c r="P515" s="573">
        <v>30.77</v>
      </c>
    </row>
    <row r="516" spans="1:16" x14ac:dyDescent="0.25">
      <c r="A516" s="540"/>
      <c r="B516" s="524"/>
      <c r="C516" s="1247" t="s">
        <v>1155</v>
      </c>
      <c r="D516" s="1247"/>
      <c r="E516" s="1247"/>
      <c r="F516" s="1247"/>
      <c r="G516" s="1247"/>
      <c r="H516" s="525"/>
      <c r="I516" s="526"/>
      <c r="J516" s="526"/>
      <c r="K516" s="526"/>
      <c r="L516" s="528"/>
      <c r="M516" s="526"/>
      <c r="N516" s="528"/>
      <c r="O516" s="526"/>
      <c r="P516" s="529">
        <v>1551.46</v>
      </c>
    </row>
    <row r="517" spans="1:16" x14ac:dyDescent="0.25">
      <c r="A517" s="540"/>
      <c r="B517" s="524" t="s">
        <v>2639</v>
      </c>
      <c r="C517" s="1247" t="s">
        <v>2640</v>
      </c>
      <c r="D517" s="1247"/>
      <c r="E517" s="1247"/>
      <c r="F517" s="1247"/>
      <c r="G517" s="1247"/>
      <c r="H517" s="525" t="s">
        <v>1158</v>
      </c>
      <c r="I517" s="543">
        <v>97</v>
      </c>
      <c r="J517" s="526"/>
      <c r="K517" s="543">
        <v>97</v>
      </c>
      <c r="L517" s="528"/>
      <c r="M517" s="526"/>
      <c r="N517" s="528"/>
      <c r="O517" s="526"/>
      <c r="P517" s="529">
        <v>1504.92</v>
      </c>
    </row>
    <row r="518" spans="1:16" x14ac:dyDescent="0.25">
      <c r="A518" s="540"/>
      <c r="B518" s="524" t="s">
        <v>2641</v>
      </c>
      <c r="C518" s="1247" t="s">
        <v>2642</v>
      </c>
      <c r="D518" s="1247"/>
      <c r="E518" s="1247"/>
      <c r="F518" s="1247"/>
      <c r="G518" s="1247"/>
      <c r="H518" s="525" t="s">
        <v>1158</v>
      </c>
      <c r="I518" s="543">
        <v>51</v>
      </c>
      <c r="J518" s="526"/>
      <c r="K518" s="543">
        <v>51</v>
      </c>
      <c r="L518" s="528"/>
      <c r="M518" s="526"/>
      <c r="N518" s="528"/>
      <c r="O518" s="526"/>
      <c r="P518" s="573">
        <v>791.24</v>
      </c>
    </row>
    <row r="519" spans="1:16" x14ac:dyDescent="0.25">
      <c r="A519" s="556"/>
      <c r="B519" s="557"/>
      <c r="C519" s="1248" t="s">
        <v>1161</v>
      </c>
      <c r="D519" s="1248"/>
      <c r="E519" s="1248"/>
      <c r="F519" s="1248"/>
      <c r="G519" s="1248"/>
      <c r="H519" s="516"/>
      <c r="I519" s="517"/>
      <c r="J519" s="517"/>
      <c r="K519" s="517"/>
      <c r="L519" s="520"/>
      <c r="M519" s="517"/>
      <c r="N519" s="554">
        <v>2393.88</v>
      </c>
      <c r="O519" s="517"/>
      <c r="P519" s="555">
        <v>4105.5</v>
      </c>
    </row>
    <row r="520" spans="1:16" x14ac:dyDescent="0.25">
      <c r="A520" s="558"/>
      <c r="B520" s="559"/>
      <c r="C520" s="559"/>
      <c r="D520" s="559"/>
      <c r="E520" s="559"/>
      <c r="F520" s="559"/>
      <c r="G520" s="559"/>
      <c r="H520" s="560"/>
      <c r="I520" s="561"/>
      <c r="J520" s="561"/>
      <c r="K520" s="561"/>
      <c r="L520" s="562"/>
      <c r="M520" s="561"/>
      <c r="N520" s="562"/>
      <c r="O520" s="561"/>
      <c r="P520" s="563"/>
    </row>
    <row r="521" spans="1:16" x14ac:dyDescent="0.25">
      <c r="A521" s="514" t="s">
        <v>1432</v>
      </c>
      <c r="B521" s="515" t="s">
        <v>2757</v>
      </c>
      <c r="C521" s="1249" t="s">
        <v>2758</v>
      </c>
      <c r="D521" s="1249"/>
      <c r="E521" s="1249"/>
      <c r="F521" s="1249"/>
      <c r="G521" s="1249"/>
      <c r="H521" s="516" t="s">
        <v>2759</v>
      </c>
      <c r="I521" s="517">
        <v>0.17499999999999999</v>
      </c>
      <c r="J521" s="518">
        <v>1</v>
      </c>
      <c r="K521" s="519">
        <v>0.17499999999999999</v>
      </c>
      <c r="L521" s="554">
        <v>56989.14</v>
      </c>
      <c r="M521" s="570">
        <v>1.18</v>
      </c>
      <c r="N521" s="564">
        <v>67247.19</v>
      </c>
      <c r="O521" s="517"/>
      <c r="P521" s="555">
        <v>11768.26</v>
      </c>
    </row>
    <row r="522" spans="1:16" x14ac:dyDescent="0.25">
      <c r="A522" s="556"/>
      <c r="B522" s="557"/>
      <c r="C522" s="1248" t="s">
        <v>1161</v>
      </c>
      <c r="D522" s="1248"/>
      <c r="E522" s="1248"/>
      <c r="F522" s="1248"/>
      <c r="G522" s="1248"/>
      <c r="H522" s="516"/>
      <c r="I522" s="517"/>
      <c r="J522" s="517"/>
      <c r="K522" s="517"/>
      <c r="L522" s="520"/>
      <c r="M522" s="517"/>
      <c r="N522" s="520"/>
      <c r="O522" s="517"/>
      <c r="P522" s="555">
        <v>11768.26</v>
      </c>
    </row>
    <row r="523" spans="1:16" x14ac:dyDescent="0.25">
      <c r="A523" s="558"/>
      <c r="B523" s="559"/>
      <c r="C523" s="559"/>
      <c r="D523" s="559"/>
      <c r="E523" s="559"/>
      <c r="F523" s="559"/>
      <c r="G523" s="559"/>
      <c r="H523" s="560"/>
      <c r="I523" s="561"/>
      <c r="J523" s="561"/>
      <c r="K523" s="561"/>
      <c r="L523" s="562"/>
      <c r="M523" s="561"/>
      <c r="N523" s="562"/>
      <c r="O523" s="561"/>
      <c r="P523" s="563"/>
    </row>
    <row r="524" spans="1:16" x14ac:dyDescent="0.25">
      <c r="A524" s="514" t="s">
        <v>1433</v>
      </c>
      <c r="B524" s="515" t="s">
        <v>2760</v>
      </c>
      <c r="C524" s="1249" t="s">
        <v>2761</v>
      </c>
      <c r="D524" s="1249"/>
      <c r="E524" s="1249"/>
      <c r="F524" s="1249"/>
      <c r="G524" s="1249"/>
      <c r="H524" s="516" t="s">
        <v>1440</v>
      </c>
      <c r="I524" s="517">
        <v>2.1560000000000001</v>
      </c>
      <c r="J524" s="518">
        <v>1</v>
      </c>
      <c r="K524" s="519">
        <v>2.1560000000000001</v>
      </c>
      <c r="L524" s="520"/>
      <c r="M524" s="517"/>
      <c r="N524" s="521"/>
      <c r="O524" s="517"/>
      <c r="P524" s="522"/>
    </row>
    <row r="525" spans="1:16" x14ac:dyDescent="0.25">
      <c r="A525" s="523"/>
      <c r="B525" s="524" t="s">
        <v>23</v>
      </c>
      <c r="C525" s="1247" t="s">
        <v>1203</v>
      </c>
      <c r="D525" s="1247"/>
      <c r="E525" s="1247"/>
      <c r="F525" s="1247"/>
      <c r="G525" s="1247"/>
      <c r="H525" s="525" t="s">
        <v>1148</v>
      </c>
      <c r="I525" s="526"/>
      <c r="J525" s="526"/>
      <c r="K525" s="537">
        <v>8.10656</v>
      </c>
      <c r="L525" s="528"/>
      <c r="M525" s="526"/>
      <c r="N525" s="528"/>
      <c r="O525" s="526"/>
      <c r="P525" s="529">
        <v>2578.62</v>
      </c>
    </row>
    <row r="526" spans="1:16" x14ac:dyDescent="0.25">
      <c r="A526" s="530"/>
      <c r="B526" s="524" t="s">
        <v>2403</v>
      </c>
      <c r="C526" s="1247" t="s">
        <v>2404</v>
      </c>
      <c r="D526" s="1247"/>
      <c r="E526" s="1247"/>
      <c r="F526" s="1247"/>
      <c r="G526" s="1247"/>
      <c r="H526" s="525" t="s">
        <v>1148</v>
      </c>
      <c r="I526" s="536">
        <v>3.76</v>
      </c>
      <c r="J526" s="526"/>
      <c r="K526" s="537">
        <v>8.10656</v>
      </c>
      <c r="L526" s="532"/>
      <c r="M526" s="533"/>
      <c r="N526" s="534">
        <v>318.08999999999997</v>
      </c>
      <c r="O526" s="526"/>
      <c r="P526" s="529">
        <v>2578.62</v>
      </c>
    </row>
    <row r="527" spans="1:16" x14ac:dyDescent="0.25">
      <c r="A527" s="523"/>
      <c r="B527" s="524" t="s">
        <v>28</v>
      </c>
      <c r="C527" s="1247" t="s">
        <v>132</v>
      </c>
      <c r="D527" s="1247"/>
      <c r="E527" s="1247"/>
      <c r="F527" s="1247"/>
      <c r="G527" s="1247"/>
      <c r="H527" s="525"/>
      <c r="I527" s="526"/>
      <c r="J527" s="526"/>
      <c r="K527" s="526"/>
      <c r="L527" s="528"/>
      <c r="M527" s="526"/>
      <c r="N527" s="528"/>
      <c r="O527" s="526"/>
      <c r="P527" s="573">
        <v>46.21</v>
      </c>
    </row>
    <row r="528" spans="1:16" x14ac:dyDescent="0.25">
      <c r="A528" s="523"/>
      <c r="B528" s="524"/>
      <c r="C528" s="1247" t="s">
        <v>1147</v>
      </c>
      <c r="D528" s="1247"/>
      <c r="E528" s="1247"/>
      <c r="F528" s="1247"/>
      <c r="G528" s="1247"/>
      <c r="H528" s="525" t="s">
        <v>1148</v>
      </c>
      <c r="I528" s="526"/>
      <c r="J528" s="526"/>
      <c r="K528" s="537">
        <v>4.3119999999999999E-2</v>
      </c>
      <c r="L528" s="528"/>
      <c r="M528" s="526"/>
      <c r="N528" s="528"/>
      <c r="O528" s="526"/>
      <c r="P528" s="573">
        <v>16.440000000000001</v>
      </c>
    </row>
    <row r="529" spans="1:16" x14ac:dyDescent="0.25">
      <c r="A529" s="530"/>
      <c r="B529" s="524" t="s">
        <v>1443</v>
      </c>
      <c r="C529" s="1247" t="s">
        <v>1444</v>
      </c>
      <c r="D529" s="1247"/>
      <c r="E529" s="1247"/>
      <c r="F529" s="1247"/>
      <c r="G529" s="1247"/>
      <c r="H529" s="525" t="s">
        <v>1151</v>
      </c>
      <c r="I529" s="536">
        <v>0.01</v>
      </c>
      <c r="J529" s="526"/>
      <c r="K529" s="537">
        <v>2.1559999999999999E-2</v>
      </c>
      <c r="L529" s="532"/>
      <c r="M529" s="533"/>
      <c r="N529" s="534">
        <v>1550.39</v>
      </c>
      <c r="O529" s="526"/>
      <c r="P529" s="529">
        <v>33.43</v>
      </c>
    </row>
    <row r="530" spans="1:16" x14ac:dyDescent="0.25">
      <c r="A530" s="540"/>
      <c r="B530" s="524" t="s">
        <v>1152</v>
      </c>
      <c r="C530" s="1247" t="s">
        <v>1153</v>
      </c>
      <c r="D530" s="1247"/>
      <c r="E530" s="1247"/>
      <c r="F530" s="1247"/>
      <c r="G530" s="1247"/>
      <c r="H530" s="525" t="s">
        <v>1148</v>
      </c>
      <c r="I530" s="536">
        <v>0.01</v>
      </c>
      <c r="J530" s="526"/>
      <c r="K530" s="537">
        <v>2.1559999999999999E-2</v>
      </c>
      <c r="L530" s="528"/>
      <c r="M530" s="526"/>
      <c r="N530" s="541">
        <v>437.08</v>
      </c>
      <c r="O530" s="526"/>
      <c r="P530" s="573">
        <v>9.42</v>
      </c>
    </row>
    <row r="531" spans="1:16" x14ac:dyDescent="0.25">
      <c r="A531" s="530"/>
      <c r="B531" s="524" t="s">
        <v>1445</v>
      </c>
      <c r="C531" s="1247" t="s">
        <v>1446</v>
      </c>
      <c r="D531" s="1247"/>
      <c r="E531" s="1247"/>
      <c r="F531" s="1247"/>
      <c r="G531" s="1247"/>
      <c r="H531" s="525" t="s">
        <v>1151</v>
      </c>
      <c r="I531" s="536">
        <v>0.01</v>
      </c>
      <c r="J531" s="526"/>
      <c r="K531" s="537">
        <v>2.1559999999999999E-2</v>
      </c>
      <c r="L531" s="538">
        <v>477.92</v>
      </c>
      <c r="M531" s="539">
        <v>1.24</v>
      </c>
      <c r="N531" s="534">
        <v>592.62</v>
      </c>
      <c r="O531" s="526"/>
      <c r="P531" s="529">
        <v>12.78</v>
      </c>
    </row>
    <row r="532" spans="1:16" x14ac:dyDescent="0.25">
      <c r="A532" s="540"/>
      <c r="B532" s="524" t="s">
        <v>1208</v>
      </c>
      <c r="C532" s="1247" t="s">
        <v>1209</v>
      </c>
      <c r="D532" s="1247"/>
      <c r="E532" s="1247"/>
      <c r="F532" s="1247"/>
      <c r="G532" s="1247"/>
      <c r="H532" s="525" t="s">
        <v>1148</v>
      </c>
      <c r="I532" s="536">
        <v>0.01</v>
      </c>
      <c r="J532" s="526"/>
      <c r="K532" s="537">
        <v>2.1559999999999999E-2</v>
      </c>
      <c r="L532" s="528"/>
      <c r="M532" s="526"/>
      <c r="N532" s="541">
        <v>325.38</v>
      </c>
      <c r="O532" s="526"/>
      <c r="P532" s="573">
        <v>7.02</v>
      </c>
    </row>
    <row r="533" spans="1:16" x14ac:dyDescent="0.25">
      <c r="A533" s="523"/>
      <c r="B533" s="524" t="s">
        <v>36</v>
      </c>
      <c r="C533" s="1247" t="s">
        <v>134</v>
      </c>
      <c r="D533" s="1247"/>
      <c r="E533" s="1247"/>
      <c r="F533" s="1247"/>
      <c r="G533" s="1247"/>
      <c r="H533" s="525"/>
      <c r="I533" s="526"/>
      <c r="J533" s="526"/>
      <c r="K533" s="526"/>
      <c r="L533" s="528"/>
      <c r="M533" s="526"/>
      <c r="N533" s="528"/>
      <c r="O533" s="526"/>
      <c r="P533" s="573">
        <v>245.57</v>
      </c>
    </row>
    <row r="534" spans="1:16" x14ac:dyDescent="0.25">
      <c r="A534" s="530"/>
      <c r="B534" s="524" t="s">
        <v>2623</v>
      </c>
      <c r="C534" s="1247" t="s">
        <v>2624</v>
      </c>
      <c r="D534" s="1247"/>
      <c r="E534" s="1247"/>
      <c r="F534" s="1247"/>
      <c r="G534" s="1247"/>
      <c r="H534" s="525" t="s">
        <v>2159</v>
      </c>
      <c r="I534" s="536">
        <v>13.33</v>
      </c>
      <c r="J534" s="526"/>
      <c r="K534" s="537">
        <v>28.73948</v>
      </c>
      <c r="L534" s="538">
        <v>5.87</v>
      </c>
      <c r="M534" s="539">
        <v>0.97</v>
      </c>
      <c r="N534" s="534">
        <v>5.69</v>
      </c>
      <c r="O534" s="526"/>
      <c r="P534" s="529">
        <v>163.53</v>
      </c>
    </row>
    <row r="535" spans="1:16" x14ac:dyDescent="0.25">
      <c r="A535" s="530"/>
      <c r="B535" s="524" t="s">
        <v>2755</v>
      </c>
      <c r="C535" s="1247" t="s">
        <v>2756</v>
      </c>
      <c r="D535" s="1247"/>
      <c r="E535" s="1247"/>
      <c r="F535" s="1247"/>
      <c r="G535" s="1247"/>
      <c r="H535" s="525" t="s">
        <v>1505</v>
      </c>
      <c r="I535" s="536">
        <v>0.55000000000000004</v>
      </c>
      <c r="J535" s="526"/>
      <c r="K535" s="535">
        <v>1.1858</v>
      </c>
      <c r="L535" s="538">
        <v>37.71</v>
      </c>
      <c r="M535" s="539">
        <v>1.54</v>
      </c>
      <c r="N535" s="534">
        <v>58.07</v>
      </c>
      <c r="O535" s="526"/>
      <c r="P535" s="529">
        <v>68.86</v>
      </c>
    </row>
    <row r="536" spans="1:16" x14ac:dyDescent="0.25">
      <c r="A536" s="530"/>
      <c r="B536" s="524" t="s">
        <v>2627</v>
      </c>
      <c r="C536" s="1247" t="s">
        <v>2628</v>
      </c>
      <c r="D536" s="1247"/>
      <c r="E536" s="1247"/>
      <c r="F536" s="1247"/>
      <c r="G536" s="1247"/>
      <c r="H536" s="525" t="s">
        <v>1244</v>
      </c>
      <c r="I536" s="536">
        <v>0.05</v>
      </c>
      <c r="J536" s="526"/>
      <c r="K536" s="535">
        <v>0.10780000000000001</v>
      </c>
      <c r="L536" s="538">
        <v>79.88</v>
      </c>
      <c r="M536" s="539">
        <v>1.53</v>
      </c>
      <c r="N536" s="534">
        <v>122.22</v>
      </c>
      <c r="O536" s="526"/>
      <c r="P536" s="529">
        <v>13.18</v>
      </c>
    </row>
    <row r="537" spans="1:16" x14ac:dyDescent="0.25">
      <c r="A537" s="552"/>
      <c r="B537" s="553"/>
      <c r="C537" s="1248" t="s">
        <v>1154</v>
      </c>
      <c r="D537" s="1248"/>
      <c r="E537" s="1248"/>
      <c r="F537" s="1248"/>
      <c r="G537" s="1248"/>
      <c r="H537" s="516"/>
      <c r="I537" s="517"/>
      <c r="J537" s="517"/>
      <c r="K537" s="517"/>
      <c r="L537" s="520"/>
      <c r="M537" s="517"/>
      <c r="N537" s="554"/>
      <c r="O537" s="517"/>
      <c r="P537" s="555">
        <v>2886.84</v>
      </c>
    </row>
    <row r="538" spans="1:16" x14ac:dyDescent="0.25">
      <c r="A538" s="540" t="s">
        <v>1769</v>
      </c>
      <c r="B538" s="524" t="s">
        <v>2637</v>
      </c>
      <c r="C538" s="1247" t="s">
        <v>2638</v>
      </c>
      <c r="D538" s="1247"/>
      <c r="E538" s="1247"/>
      <c r="F538" s="1247"/>
      <c r="G538" s="1247"/>
      <c r="H538" s="525" t="s">
        <v>1158</v>
      </c>
      <c r="I538" s="543">
        <v>2</v>
      </c>
      <c r="J538" s="526"/>
      <c r="K538" s="543">
        <v>2</v>
      </c>
      <c r="L538" s="528"/>
      <c r="M538" s="526"/>
      <c r="N538" s="528"/>
      <c r="O538" s="526"/>
      <c r="P538" s="573">
        <v>51.57</v>
      </c>
    </row>
    <row r="539" spans="1:16" x14ac:dyDescent="0.25">
      <c r="A539" s="540"/>
      <c r="B539" s="524"/>
      <c r="C539" s="1247" t="s">
        <v>1155</v>
      </c>
      <c r="D539" s="1247"/>
      <c r="E539" s="1247"/>
      <c r="F539" s="1247"/>
      <c r="G539" s="1247"/>
      <c r="H539" s="525"/>
      <c r="I539" s="526"/>
      <c r="J539" s="526"/>
      <c r="K539" s="526"/>
      <c r="L539" s="528"/>
      <c r="M539" s="526"/>
      <c r="N539" s="528"/>
      <c r="O539" s="526"/>
      <c r="P539" s="529">
        <v>2595.06</v>
      </c>
    </row>
    <row r="540" spans="1:16" x14ac:dyDescent="0.25">
      <c r="A540" s="540"/>
      <c r="B540" s="524" t="s">
        <v>2639</v>
      </c>
      <c r="C540" s="1247" t="s">
        <v>2640</v>
      </c>
      <c r="D540" s="1247"/>
      <c r="E540" s="1247"/>
      <c r="F540" s="1247"/>
      <c r="G540" s="1247"/>
      <c r="H540" s="525" t="s">
        <v>1158</v>
      </c>
      <c r="I540" s="543">
        <v>97</v>
      </c>
      <c r="J540" s="526"/>
      <c r="K540" s="543">
        <v>97</v>
      </c>
      <c r="L540" s="528"/>
      <c r="M540" s="526"/>
      <c r="N540" s="528"/>
      <c r="O540" s="526"/>
      <c r="P540" s="529">
        <v>2517.21</v>
      </c>
    </row>
    <row r="541" spans="1:16" x14ac:dyDescent="0.25">
      <c r="A541" s="540"/>
      <c r="B541" s="524" t="s">
        <v>2641</v>
      </c>
      <c r="C541" s="1247" t="s">
        <v>2642</v>
      </c>
      <c r="D541" s="1247"/>
      <c r="E541" s="1247"/>
      <c r="F541" s="1247"/>
      <c r="G541" s="1247"/>
      <c r="H541" s="525" t="s">
        <v>1158</v>
      </c>
      <c r="I541" s="543">
        <v>51</v>
      </c>
      <c r="J541" s="526"/>
      <c r="K541" s="543">
        <v>51</v>
      </c>
      <c r="L541" s="528"/>
      <c r="M541" s="526"/>
      <c r="N541" s="528"/>
      <c r="O541" s="526"/>
      <c r="P541" s="529">
        <v>1323.48</v>
      </c>
    </row>
    <row r="542" spans="1:16" x14ac:dyDescent="0.25">
      <c r="A542" s="556"/>
      <c r="B542" s="557"/>
      <c r="C542" s="1248" t="s">
        <v>1161</v>
      </c>
      <c r="D542" s="1248"/>
      <c r="E542" s="1248"/>
      <c r="F542" s="1248"/>
      <c r="G542" s="1248"/>
      <c r="H542" s="516"/>
      <c r="I542" s="517"/>
      <c r="J542" s="517"/>
      <c r="K542" s="517"/>
      <c r="L542" s="520"/>
      <c r="M542" s="517"/>
      <c r="N542" s="554">
        <v>3144.29</v>
      </c>
      <c r="O542" s="517"/>
      <c r="P542" s="555">
        <v>6779.1</v>
      </c>
    </row>
    <row r="543" spans="1:16" x14ac:dyDescent="0.25">
      <c r="A543" s="558"/>
      <c r="B543" s="559"/>
      <c r="C543" s="559"/>
      <c r="D543" s="559"/>
      <c r="E543" s="559"/>
      <c r="F543" s="559"/>
      <c r="G543" s="559"/>
      <c r="H543" s="560"/>
      <c r="I543" s="561"/>
      <c r="J543" s="561"/>
      <c r="K543" s="561"/>
      <c r="L543" s="562"/>
      <c r="M543" s="561"/>
      <c r="N543" s="562"/>
      <c r="O543" s="561"/>
      <c r="P543" s="563"/>
    </row>
    <row r="544" spans="1:16" x14ac:dyDescent="0.25">
      <c r="A544" s="514" t="s">
        <v>1434</v>
      </c>
      <c r="B544" s="515" t="s">
        <v>2762</v>
      </c>
      <c r="C544" s="1249" t="s">
        <v>2763</v>
      </c>
      <c r="D544" s="1249"/>
      <c r="E544" s="1249"/>
      <c r="F544" s="1249"/>
      <c r="G544" s="1249"/>
      <c r="H544" s="516" t="s">
        <v>2759</v>
      </c>
      <c r="I544" s="517">
        <v>0.19</v>
      </c>
      <c r="J544" s="518">
        <v>1</v>
      </c>
      <c r="K544" s="570">
        <v>0.19</v>
      </c>
      <c r="L544" s="554">
        <v>82750.649999999994</v>
      </c>
      <c r="M544" s="570">
        <v>1.18</v>
      </c>
      <c r="N544" s="564">
        <v>97645.77</v>
      </c>
      <c r="O544" s="517"/>
      <c r="P544" s="555">
        <v>18552.7</v>
      </c>
    </row>
    <row r="545" spans="1:16" x14ac:dyDescent="0.25">
      <c r="A545" s="556"/>
      <c r="B545" s="557"/>
      <c r="C545" s="1248" t="s">
        <v>1161</v>
      </c>
      <c r="D545" s="1248"/>
      <c r="E545" s="1248"/>
      <c r="F545" s="1248"/>
      <c r="G545" s="1248"/>
      <c r="H545" s="516"/>
      <c r="I545" s="517"/>
      <c r="J545" s="517"/>
      <c r="K545" s="517"/>
      <c r="L545" s="520"/>
      <c r="M545" s="517"/>
      <c r="N545" s="520"/>
      <c r="O545" s="517"/>
      <c r="P545" s="555">
        <v>18552.7</v>
      </c>
    </row>
    <row r="546" spans="1:16" x14ac:dyDescent="0.25">
      <c r="A546" s="558"/>
      <c r="B546" s="559"/>
      <c r="C546" s="559"/>
      <c r="D546" s="559"/>
      <c r="E546" s="559"/>
      <c r="F546" s="559"/>
      <c r="G546" s="559"/>
      <c r="H546" s="560"/>
      <c r="I546" s="561"/>
      <c r="J546" s="561"/>
      <c r="K546" s="561"/>
      <c r="L546" s="562"/>
      <c r="M546" s="561"/>
      <c r="N546" s="562"/>
      <c r="O546" s="561"/>
      <c r="P546" s="563"/>
    </row>
    <row r="547" spans="1:16" x14ac:dyDescent="0.25">
      <c r="A547" s="514" t="s">
        <v>1435</v>
      </c>
      <c r="B547" s="515" t="s">
        <v>2764</v>
      </c>
      <c r="C547" s="1249" t="s">
        <v>2765</v>
      </c>
      <c r="D547" s="1249"/>
      <c r="E547" s="1249"/>
      <c r="F547" s="1249"/>
      <c r="G547" s="1249"/>
      <c r="H547" s="516" t="s">
        <v>2759</v>
      </c>
      <c r="I547" s="517">
        <v>6.0000000000000001E-3</v>
      </c>
      <c r="J547" s="518">
        <v>1</v>
      </c>
      <c r="K547" s="519">
        <v>6.0000000000000001E-3</v>
      </c>
      <c r="L547" s="554">
        <v>62598.39</v>
      </c>
      <c r="M547" s="570">
        <v>1.18</v>
      </c>
      <c r="N547" s="564">
        <v>73866.100000000006</v>
      </c>
      <c r="O547" s="517"/>
      <c r="P547" s="612">
        <v>443.2</v>
      </c>
    </row>
    <row r="548" spans="1:16" x14ac:dyDescent="0.25">
      <c r="A548" s="556"/>
      <c r="B548" s="557"/>
      <c r="C548" s="1248" t="s">
        <v>1161</v>
      </c>
      <c r="D548" s="1248"/>
      <c r="E548" s="1248"/>
      <c r="F548" s="1248"/>
      <c r="G548" s="1248"/>
      <c r="H548" s="516"/>
      <c r="I548" s="517"/>
      <c r="J548" s="517"/>
      <c r="K548" s="517"/>
      <c r="L548" s="520"/>
      <c r="M548" s="517"/>
      <c r="N548" s="520"/>
      <c r="O548" s="517"/>
      <c r="P548" s="612">
        <v>443.2</v>
      </c>
    </row>
    <row r="549" spans="1:16" x14ac:dyDescent="0.25">
      <c r="A549" s="558"/>
      <c r="B549" s="559"/>
      <c r="C549" s="559"/>
      <c r="D549" s="559"/>
      <c r="E549" s="559"/>
      <c r="F549" s="559"/>
      <c r="G549" s="559"/>
      <c r="H549" s="560"/>
      <c r="I549" s="561"/>
      <c r="J549" s="561"/>
      <c r="K549" s="561"/>
      <c r="L549" s="562"/>
      <c r="M549" s="561"/>
      <c r="N549" s="562"/>
      <c r="O549" s="561"/>
      <c r="P549" s="563"/>
    </row>
    <row r="550" spans="1:16" x14ac:dyDescent="0.25">
      <c r="A550" s="514" t="s">
        <v>1437</v>
      </c>
      <c r="B550" s="515" t="s">
        <v>2766</v>
      </c>
      <c r="C550" s="1249" t="s">
        <v>2767</v>
      </c>
      <c r="D550" s="1249"/>
      <c r="E550" s="1249"/>
      <c r="F550" s="1249"/>
      <c r="G550" s="1249"/>
      <c r="H550" s="516" t="s">
        <v>2759</v>
      </c>
      <c r="I550" s="517">
        <v>1.7999999999999999E-2</v>
      </c>
      <c r="J550" s="518">
        <v>1</v>
      </c>
      <c r="K550" s="519">
        <v>1.7999999999999999E-2</v>
      </c>
      <c r="L550" s="554">
        <v>179929.47</v>
      </c>
      <c r="M550" s="570">
        <v>1.18</v>
      </c>
      <c r="N550" s="564">
        <v>212316.77</v>
      </c>
      <c r="O550" s="517"/>
      <c r="P550" s="555">
        <v>3821.7</v>
      </c>
    </row>
    <row r="551" spans="1:16" x14ac:dyDescent="0.25">
      <c r="A551" s="556"/>
      <c r="B551" s="557"/>
      <c r="C551" s="1248" t="s">
        <v>1161</v>
      </c>
      <c r="D551" s="1248"/>
      <c r="E551" s="1248"/>
      <c r="F551" s="1248"/>
      <c r="G551" s="1248"/>
      <c r="H551" s="516"/>
      <c r="I551" s="517"/>
      <c r="J551" s="517"/>
      <c r="K551" s="517"/>
      <c r="L551" s="520"/>
      <c r="M551" s="517"/>
      <c r="N551" s="520"/>
      <c r="O551" s="517"/>
      <c r="P551" s="555">
        <v>3821.7</v>
      </c>
    </row>
    <row r="552" spans="1:16" x14ac:dyDescent="0.25">
      <c r="A552" s="558"/>
      <c r="B552" s="559"/>
      <c r="C552" s="559"/>
      <c r="D552" s="559"/>
      <c r="E552" s="559"/>
      <c r="F552" s="559"/>
      <c r="G552" s="559"/>
      <c r="H552" s="560"/>
      <c r="I552" s="561"/>
      <c r="J552" s="561"/>
      <c r="K552" s="561"/>
      <c r="L552" s="562"/>
      <c r="M552" s="561"/>
      <c r="N552" s="562"/>
      <c r="O552" s="561"/>
      <c r="P552" s="563"/>
    </row>
    <row r="553" spans="1:16" x14ac:dyDescent="0.25">
      <c r="A553" s="514" t="s">
        <v>1457</v>
      </c>
      <c r="B553" s="515" t="s">
        <v>2768</v>
      </c>
      <c r="C553" s="1249" t="s">
        <v>2769</v>
      </c>
      <c r="D553" s="1249"/>
      <c r="E553" s="1249"/>
      <c r="F553" s="1249"/>
      <c r="G553" s="1249"/>
      <c r="H553" s="516" t="s">
        <v>2759</v>
      </c>
      <c r="I553" s="517">
        <v>6.0000000000000001E-3</v>
      </c>
      <c r="J553" s="518">
        <v>1</v>
      </c>
      <c r="K553" s="519">
        <v>6.0000000000000001E-3</v>
      </c>
      <c r="L553" s="554">
        <v>271432.48</v>
      </c>
      <c r="M553" s="570">
        <v>1.18</v>
      </c>
      <c r="N553" s="564">
        <v>320290.33</v>
      </c>
      <c r="O553" s="517"/>
      <c r="P553" s="555">
        <v>1921.74</v>
      </c>
    </row>
    <row r="554" spans="1:16" x14ac:dyDescent="0.25">
      <c r="A554" s="556"/>
      <c r="B554" s="557"/>
      <c r="C554" s="1248" t="s">
        <v>1161</v>
      </c>
      <c r="D554" s="1248"/>
      <c r="E554" s="1248"/>
      <c r="F554" s="1248"/>
      <c r="G554" s="1248"/>
      <c r="H554" s="516"/>
      <c r="I554" s="517"/>
      <c r="J554" s="517"/>
      <c r="K554" s="517"/>
      <c r="L554" s="520"/>
      <c r="M554" s="517"/>
      <c r="N554" s="520"/>
      <c r="O554" s="517"/>
      <c r="P554" s="555">
        <v>1921.74</v>
      </c>
    </row>
    <row r="555" spans="1:16" x14ac:dyDescent="0.25">
      <c r="A555" s="558"/>
      <c r="B555" s="559"/>
      <c r="C555" s="559"/>
      <c r="D555" s="559"/>
      <c r="E555" s="559"/>
      <c r="F555" s="559"/>
      <c r="G555" s="559"/>
      <c r="H555" s="560"/>
      <c r="I555" s="561"/>
      <c r="J555" s="561"/>
      <c r="K555" s="561"/>
      <c r="L555" s="562"/>
      <c r="M555" s="561"/>
      <c r="N555" s="562"/>
      <c r="O555" s="561"/>
      <c r="P555" s="563"/>
    </row>
    <row r="556" spans="1:16" x14ac:dyDescent="0.25">
      <c r="A556" s="514" t="s">
        <v>1478</v>
      </c>
      <c r="B556" s="515" t="s">
        <v>2770</v>
      </c>
      <c r="C556" s="1249" t="s">
        <v>2771</v>
      </c>
      <c r="D556" s="1249"/>
      <c r="E556" s="1249"/>
      <c r="F556" s="1249"/>
      <c r="G556" s="1249"/>
      <c r="H556" s="516" t="s">
        <v>1440</v>
      </c>
      <c r="I556" s="517">
        <v>0.39200000000000002</v>
      </c>
      <c r="J556" s="518">
        <v>1</v>
      </c>
      <c r="K556" s="519">
        <v>0.39200000000000002</v>
      </c>
      <c r="L556" s="520"/>
      <c r="M556" s="517"/>
      <c r="N556" s="521"/>
      <c r="O556" s="517"/>
      <c r="P556" s="522"/>
    </row>
    <row r="557" spans="1:16" x14ac:dyDescent="0.25">
      <c r="A557" s="523"/>
      <c r="B557" s="524" t="s">
        <v>23</v>
      </c>
      <c r="C557" s="1247" t="s">
        <v>1203</v>
      </c>
      <c r="D557" s="1247"/>
      <c r="E557" s="1247"/>
      <c r="F557" s="1247"/>
      <c r="G557" s="1247"/>
      <c r="H557" s="525" t="s">
        <v>1148</v>
      </c>
      <c r="I557" s="526"/>
      <c r="J557" s="526"/>
      <c r="K557" s="537">
        <v>2.5793599999999999</v>
      </c>
      <c r="L557" s="528"/>
      <c r="M557" s="526"/>
      <c r="N557" s="528"/>
      <c r="O557" s="526"/>
      <c r="P557" s="573">
        <v>820.47</v>
      </c>
    </row>
    <row r="558" spans="1:16" x14ac:dyDescent="0.25">
      <c r="A558" s="530"/>
      <c r="B558" s="524" t="s">
        <v>2403</v>
      </c>
      <c r="C558" s="1247" t="s">
        <v>2404</v>
      </c>
      <c r="D558" s="1247"/>
      <c r="E558" s="1247"/>
      <c r="F558" s="1247"/>
      <c r="G558" s="1247"/>
      <c r="H558" s="525" t="s">
        <v>1148</v>
      </c>
      <c r="I558" s="536">
        <v>6.58</v>
      </c>
      <c r="J558" s="526"/>
      <c r="K558" s="537">
        <v>2.5793599999999999</v>
      </c>
      <c r="L558" s="532"/>
      <c r="M558" s="533"/>
      <c r="N558" s="534">
        <v>318.08999999999997</v>
      </c>
      <c r="O558" s="526"/>
      <c r="P558" s="529">
        <v>820.47</v>
      </c>
    </row>
    <row r="559" spans="1:16" x14ac:dyDescent="0.25">
      <c r="A559" s="523"/>
      <c r="B559" s="524" t="s">
        <v>28</v>
      </c>
      <c r="C559" s="1247" t="s">
        <v>132</v>
      </c>
      <c r="D559" s="1247"/>
      <c r="E559" s="1247"/>
      <c r="F559" s="1247"/>
      <c r="G559" s="1247"/>
      <c r="H559" s="525"/>
      <c r="I559" s="526"/>
      <c r="J559" s="526"/>
      <c r="K559" s="526"/>
      <c r="L559" s="528"/>
      <c r="M559" s="526"/>
      <c r="N559" s="528"/>
      <c r="O559" s="526"/>
      <c r="P559" s="573">
        <v>8.4</v>
      </c>
    </row>
    <row r="560" spans="1:16" x14ac:dyDescent="0.25">
      <c r="A560" s="523"/>
      <c r="B560" s="524"/>
      <c r="C560" s="1247" t="s">
        <v>1147</v>
      </c>
      <c r="D560" s="1247"/>
      <c r="E560" s="1247"/>
      <c r="F560" s="1247"/>
      <c r="G560" s="1247"/>
      <c r="H560" s="525" t="s">
        <v>1148</v>
      </c>
      <c r="I560" s="526"/>
      <c r="J560" s="526"/>
      <c r="K560" s="537">
        <v>7.8399999999999997E-3</v>
      </c>
      <c r="L560" s="528"/>
      <c r="M560" s="526"/>
      <c r="N560" s="528"/>
      <c r="O560" s="526"/>
      <c r="P560" s="573">
        <v>2.99</v>
      </c>
    </row>
    <row r="561" spans="1:16" x14ac:dyDescent="0.25">
      <c r="A561" s="530"/>
      <c r="B561" s="524" t="s">
        <v>1443</v>
      </c>
      <c r="C561" s="1247" t="s">
        <v>1444</v>
      </c>
      <c r="D561" s="1247"/>
      <c r="E561" s="1247"/>
      <c r="F561" s="1247"/>
      <c r="G561" s="1247"/>
      <c r="H561" s="525" t="s">
        <v>1151</v>
      </c>
      <c r="I561" s="536">
        <v>0.01</v>
      </c>
      <c r="J561" s="526"/>
      <c r="K561" s="537">
        <v>3.9199999999999999E-3</v>
      </c>
      <c r="L561" s="532"/>
      <c r="M561" s="533"/>
      <c r="N561" s="534">
        <v>1550.39</v>
      </c>
      <c r="O561" s="526"/>
      <c r="P561" s="529">
        <v>6.08</v>
      </c>
    </row>
    <row r="562" spans="1:16" x14ac:dyDescent="0.25">
      <c r="A562" s="540"/>
      <c r="B562" s="524" t="s">
        <v>1152</v>
      </c>
      <c r="C562" s="1247" t="s">
        <v>1153</v>
      </c>
      <c r="D562" s="1247"/>
      <c r="E562" s="1247"/>
      <c r="F562" s="1247"/>
      <c r="G562" s="1247"/>
      <c r="H562" s="525" t="s">
        <v>1148</v>
      </c>
      <c r="I562" s="536">
        <v>0.01</v>
      </c>
      <c r="J562" s="526"/>
      <c r="K562" s="537">
        <v>3.9199999999999999E-3</v>
      </c>
      <c r="L562" s="528"/>
      <c r="M562" s="526"/>
      <c r="N562" s="541">
        <v>437.08</v>
      </c>
      <c r="O562" s="526"/>
      <c r="P562" s="573">
        <v>1.71</v>
      </c>
    </row>
    <row r="563" spans="1:16" x14ac:dyDescent="0.25">
      <c r="A563" s="530"/>
      <c r="B563" s="524" t="s">
        <v>1445</v>
      </c>
      <c r="C563" s="1247" t="s">
        <v>1446</v>
      </c>
      <c r="D563" s="1247"/>
      <c r="E563" s="1247"/>
      <c r="F563" s="1247"/>
      <c r="G563" s="1247"/>
      <c r="H563" s="525" t="s">
        <v>1151</v>
      </c>
      <c r="I563" s="536">
        <v>0.01</v>
      </c>
      <c r="J563" s="526"/>
      <c r="K563" s="537">
        <v>3.9199999999999999E-3</v>
      </c>
      <c r="L563" s="538">
        <v>477.92</v>
      </c>
      <c r="M563" s="539">
        <v>1.24</v>
      </c>
      <c r="N563" s="534">
        <v>592.62</v>
      </c>
      <c r="O563" s="526"/>
      <c r="P563" s="529">
        <v>2.3199999999999998</v>
      </c>
    </row>
    <row r="564" spans="1:16" x14ac:dyDescent="0.25">
      <c r="A564" s="540"/>
      <c r="B564" s="524" t="s">
        <v>1208</v>
      </c>
      <c r="C564" s="1247" t="s">
        <v>1209</v>
      </c>
      <c r="D564" s="1247"/>
      <c r="E564" s="1247"/>
      <c r="F564" s="1247"/>
      <c r="G564" s="1247"/>
      <c r="H564" s="525" t="s">
        <v>1148</v>
      </c>
      <c r="I564" s="536">
        <v>0.01</v>
      </c>
      <c r="J564" s="526"/>
      <c r="K564" s="537">
        <v>3.9199999999999999E-3</v>
      </c>
      <c r="L564" s="528"/>
      <c r="M564" s="526"/>
      <c r="N564" s="541">
        <v>325.38</v>
      </c>
      <c r="O564" s="526"/>
      <c r="P564" s="573">
        <v>1.28</v>
      </c>
    </row>
    <row r="565" spans="1:16" x14ac:dyDescent="0.25">
      <c r="A565" s="523"/>
      <c r="B565" s="524" t="s">
        <v>36</v>
      </c>
      <c r="C565" s="1247" t="s">
        <v>134</v>
      </c>
      <c r="D565" s="1247"/>
      <c r="E565" s="1247"/>
      <c r="F565" s="1247"/>
      <c r="G565" s="1247"/>
      <c r="H565" s="525"/>
      <c r="I565" s="526"/>
      <c r="J565" s="526"/>
      <c r="K565" s="526"/>
      <c r="L565" s="528"/>
      <c r="M565" s="526"/>
      <c r="N565" s="528"/>
      <c r="O565" s="526"/>
      <c r="P565" s="573">
        <v>48.06</v>
      </c>
    </row>
    <row r="566" spans="1:16" x14ac:dyDescent="0.25">
      <c r="A566" s="530"/>
      <c r="B566" s="524" t="s">
        <v>2623</v>
      </c>
      <c r="C566" s="1247" t="s">
        <v>2624</v>
      </c>
      <c r="D566" s="1247"/>
      <c r="E566" s="1247"/>
      <c r="F566" s="1247"/>
      <c r="G566" s="1247"/>
      <c r="H566" s="525" t="s">
        <v>2159</v>
      </c>
      <c r="I566" s="536">
        <v>13.33</v>
      </c>
      <c r="J566" s="526"/>
      <c r="K566" s="537">
        <v>5.2253600000000002</v>
      </c>
      <c r="L566" s="538">
        <v>5.87</v>
      </c>
      <c r="M566" s="539">
        <v>0.97</v>
      </c>
      <c r="N566" s="534">
        <v>5.69</v>
      </c>
      <c r="O566" s="526"/>
      <c r="P566" s="529">
        <v>29.73</v>
      </c>
    </row>
    <row r="567" spans="1:16" x14ac:dyDescent="0.25">
      <c r="A567" s="530"/>
      <c r="B567" s="524" t="s">
        <v>2755</v>
      </c>
      <c r="C567" s="1247" t="s">
        <v>2756</v>
      </c>
      <c r="D567" s="1247"/>
      <c r="E567" s="1247"/>
      <c r="F567" s="1247"/>
      <c r="G567" s="1247"/>
      <c r="H567" s="525" t="s">
        <v>1505</v>
      </c>
      <c r="I567" s="531">
        <v>0.7</v>
      </c>
      <c r="J567" s="526"/>
      <c r="K567" s="535">
        <v>0.27439999999999998</v>
      </c>
      <c r="L567" s="538">
        <v>37.71</v>
      </c>
      <c r="M567" s="539">
        <v>1.54</v>
      </c>
      <c r="N567" s="534">
        <v>58.07</v>
      </c>
      <c r="O567" s="526"/>
      <c r="P567" s="529">
        <v>15.93</v>
      </c>
    </row>
    <row r="568" spans="1:16" x14ac:dyDescent="0.25">
      <c r="A568" s="530"/>
      <c r="B568" s="524" t="s">
        <v>2627</v>
      </c>
      <c r="C568" s="1247" t="s">
        <v>2628</v>
      </c>
      <c r="D568" s="1247"/>
      <c r="E568" s="1247"/>
      <c r="F568" s="1247"/>
      <c r="G568" s="1247"/>
      <c r="H568" s="525" t="s">
        <v>1244</v>
      </c>
      <c r="I568" s="536">
        <v>0.05</v>
      </c>
      <c r="J568" s="526"/>
      <c r="K568" s="535">
        <v>1.9599999999999999E-2</v>
      </c>
      <c r="L568" s="538">
        <v>79.88</v>
      </c>
      <c r="M568" s="539">
        <v>1.53</v>
      </c>
      <c r="N568" s="534">
        <v>122.22</v>
      </c>
      <c r="O568" s="526"/>
      <c r="P568" s="529">
        <v>2.4</v>
      </c>
    </row>
    <row r="569" spans="1:16" x14ac:dyDescent="0.25">
      <c r="A569" s="552"/>
      <c r="B569" s="553"/>
      <c r="C569" s="1248" t="s">
        <v>1154</v>
      </c>
      <c r="D569" s="1248"/>
      <c r="E569" s="1248"/>
      <c r="F569" s="1248"/>
      <c r="G569" s="1248"/>
      <c r="H569" s="516"/>
      <c r="I569" s="517"/>
      <c r="J569" s="517"/>
      <c r="K569" s="517"/>
      <c r="L569" s="520"/>
      <c r="M569" s="517"/>
      <c r="N569" s="554"/>
      <c r="O569" s="517"/>
      <c r="P569" s="555">
        <v>879.92</v>
      </c>
    </row>
    <row r="570" spans="1:16" x14ac:dyDescent="0.25">
      <c r="A570" s="540" t="s">
        <v>1781</v>
      </c>
      <c r="B570" s="524" t="s">
        <v>2637</v>
      </c>
      <c r="C570" s="1247" t="s">
        <v>2638</v>
      </c>
      <c r="D570" s="1247"/>
      <c r="E570" s="1247"/>
      <c r="F570" s="1247"/>
      <c r="G570" s="1247"/>
      <c r="H570" s="525" t="s">
        <v>1158</v>
      </c>
      <c r="I570" s="543">
        <v>2</v>
      </c>
      <c r="J570" s="526"/>
      <c r="K570" s="543">
        <v>2</v>
      </c>
      <c r="L570" s="528"/>
      <c r="M570" s="526"/>
      <c r="N570" s="528"/>
      <c r="O570" s="526"/>
      <c r="P570" s="573">
        <v>16.41</v>
      </c>
    </row>
    <row r="571" spans="1:16" x14ac:dyDescent="0.25">
      <c r="A571" s="540"/>
      <c r="B571" s="524"/>
      <c r="C571" s="1247" t="s">
        <v>1155</v>
      </c>
      <c r="D571" s="1247"/>
      <c r="E571" s="1247"/>
      <c r="F571" s="1247"/>
      <c r="G571" s="1247"/>
      <c r="H571" s="525"/>
      <c r="I571" s="526"/>
      <c r="J571" s="526"/>
      <c r="K571" s="526"/>
      <c r="L571" s="528"/>
      <c r="M571" s="526"/>
      <c r="N571" s="528"/>
      <c r="O571" s="526"/>
      <c r="P571" s="573">
        <v>823.46</v>
      </c>
    </row>
    <row r="572" spans="1:16" x14ac:dyDescent="0.25">
      <c r="A572" s="540"/>
      <c r="B572" s="524" t="s">
        <v>2639</v>
      </c>
      <c r="C572" s="1247" t="s">
        <v>2640</v>
      </c>
      <c r="D572" s="1247"/>
      <c r="E572" s="1247"/>
      <c r="F572" s="1247"/>
      <c r="G572" s="1247"/>
      <c r="H572" s="525" t="s">
        <v>1158</v>
      </c>
      <c r="I572" s="543">
        <v>97</v>
      </c>
      <c r="J572" s="526"/>
      <c r="K572" s="543">
        <v>97</v>
      </c>
      <c r="L572" s="528"/>
      <c r="M572" s="526"/>
      <c r="N572" s="528"/>
      <c r="O572" s="526"/>
      <c r="P572" s="573">
        <v>798.76</v>
      </c>
    </row>
    <row r="573" spans="1:16" x14ac:dyDescent="0.25">
      <c r="A573" s="540"/>
      <c r="B573" s="524" t="s">
        <v>2641</v>
      </c>
      <c r="C573" s="1247" t="s">
        <v>2642</v>
      </c>
      <c r="D573" s="1247"/>
      <c r="E573" s="1247"/>
      <c r="F573" s="1247"/>
      <c r="G573" s="1247"/>
      <c r="H573" s="525" t="s">
        <v>1158</v>
      </c>
      <c r="I573" s="543">
        <v>51</v>
      </c>
      <c r="J573" s="526"/>
      <c r="K573" s="543">
        <v>51</v>
      </c>
      <c r="L573" s="528"/>
      <c r="M573" s="526"/>
      <c r="N573" s="528"/>
      <c r="O573" s="526"/>
      <c r="P573" s="573">
        <v>419.96</v>
      </c>
    </row>
    <row r="574" spans="1:16" x14ac:dyDescent="0.25">
      <c r="A574" s="556"/>
      <c r="B574" s="557"/>
      <c r="C574" s="1248" t="s">
        <v>1161</v>
      </c>
      <c r="D574" s="1248"/>
      <c r="E574" s="1248"/>
      <c r="F574" s="1248"/>
      <c r="G574" s="1248"/>
      <c r="H574" s="516"/>
      <c r="I574" s="517"/>
      <c r="J574" s="517"/>
      <c r="K574" s="517"/>
      <c r="L574" s="520"/>
      <c r="M574" s="517"/>
      <c r="N574" s="554">
        <v>5395.54</v>
      </c>
      <c r="O574" s="517"/>
      <c r="P574" s="555">
        <v>2115.0500000000002</v>
      </c>
    </row>
    <row r="575" spans="1:16" x14ac:dyDescent="0.25">
      <c r="A575" s="558"/>
      <c r="B575" s="559"/>
      <c r="C575" s="559"/>
      <c r="D575" s="559"/>
      <c r="E575" s="559"/>
      <c r="F575" s="559"/>
      <c r="G575" s="559"/>
      <c r="H575" s="560"/>
      <c r="I575" s="561"/>
      <c r="J575" s="561"/>
      <c r="K575" s="561"/>
      <c r="L575" s="562"/>
      <c r="M575" s="561"/>
      <c r="N575" s="562"/>
      <c r="O575" s="561"/>
      <c r="P575" s="563"/>
    </row>
    <row r="576" spans="1:16" x14ac:dyDescent="0.25">
      <c r="A576" s="514" t="s">
        <v>1479</v>
      </c>
      <c r="B576" s="515" t="s">
        <v>2772</v>
      </c>
      <c r="C576" s="1249" t="s">
        <v>2773</v>
      </c>
      <c r="D576" s="1249"/>
      <c r="E576" s="1249"/>
      <c r="F576" s="1249"/>
      <c r="G576" s="1249"/>
      <c r="H576" s="516" t="s">
        <v>2759</v>
      </c>
      <c r="I576" s="517">
        <v>3.9980000000000002E-2</v>
      </c>
      <c r="J576" s="518">
        <v>1</v>
      </c>
      <c r="K576" s="590">
        <v>3.9980000000000002E-2</v>
      </c>
      <c r="L576" s="554">
        <v>692466.02</v>
      </c>
      <c r="M576" s="570">
        <v>1.18</v>
      </c>
      <c r="N576" s="564">
        <v>817109.9</v>
      </c>
      <c r="O576" s="517"/>
      <c r="P576" s="555">
        <v>32668.05</v>
      </c>
    </row>
    <row r="577" spans="1:16" x14ac:dyDescent="0.25">
      <c r="A577" s="556"/>
      <c r="B577" s="557"/>
      <c r="C577" s="1248" t="s">
        <v>1161</v>
      </c>
      <c r="D577" s="1248"/>
      <c r="E577" s="1248"/>
      <c r="F577" s="1248"/>
      <c r="G577" s="1248"/>
      <c r="H577" s="516"/>
      <c r="I577" s="517"/>
      <c r="J577" s="517"/>
      <c r="K577" s="517"/>
      <c r="L577" s="520"/>
      <c r="M577" s="517"/>
      <c r="N577" s="520"/>
      <c r="O577" s="517"/>
      <c r="P577" s="555">
        <v>32668.05</v>
      </c>
    </row>
    <row r="578" spans="1:16" x14ac:dyDescent="0.25">
      <c r="A578" s="558"/>
      <c r="B578" s="559"/>
      <c r="C578" s="559"/>
      <c r="D578" s="559"/>
      <c r="E578" s="559"/>
      <c r="F578" s="559"/>
      <c r="G578" s="559"/>
      <c r="H578" s="560"/>
      <c r="I578" s="561"/>
      <c r="J578" s="561"/>
      <c r="K578" s="561"/>
      <c r="L578" s="562"/>
      <c r="M578" s="561"/>
      <c r="N578" s="562"/>
      <c r="O578" s="561"/>
      <c r="P578" s="563"/>
    </row>
    <row r="579" spans="1:16" x14ac:dyDescent="0.25">
      <c r="A579" s="514" t="s">
        <v>1520</v>
      </c>
      <c r="B579" s="515" t="s">
        <v>2753</v>
      </c>
      <c r="C579" s="1249" t="s">
        <v>2754</v>
      </c>
      <c r="D579" s="1249"/>
      <c r="E579" s="1249"/>
      <c r="F579" s="1249"/>
      <c r="G579" s="1249"/>
      <c r="H579" s="516" t="s">
        <v>1440</v>
      </c>
      <c r="I579" s="517">
        <v>0.24510000000000001</v>
      </c>
      <c r="J579" s="518">
        <v>1</v>
      </c>
      <c r="K579" s="568">
        <v>0.24510000000000001</v>
      </c>
      <c r="L579" s="520"/>
      <c r="M579" s="517"/>
      <c r="N579" s="521"/>
      <c r="O579" s="517"/>
      <c r="P579" s="522"/>
    </row>
    <row r="580" spans="1:16" x14ac:dyDescent="0.25">
      <c r="A580" s="523"/>
      <c r="B580" s="524" t="s">
        <v>23</v>
      </c>
      <c r="C580" s="1247" t="s">
        <v>1203</v>
      </c>
      <c r="D580" s="1247"/>
      <c r="E580" s="1247"/>
      <c r="F580" s="1247"/>
      <c r="G580" s="1247"/>
      <c r="H580" s="525" t="s">
        <v>1148</v>
      </c>
      <c r="I580" s="526"/>
      <c r="J580" s="526"/>
      <c r="K580" s="574">
        <v>0.69118199999999996</v>
      </c>
      <c r="L580" s="528"/>
      <c r="M580" s="526"/>
      <c r="N580" s="528"/>
      <c r="O580" s="526"/>
      <c r="P580" s="573">
        <v>219.86</v>
      </c>
    </row>
    <row r="581" spans="1:16" x14ac:dyDescent="0.25">
      <c r="A581" s="530"/>
      <c r="B581" s="524" t="s">
        <v>2403</v>
      </c>
      <c r="C581" s="1247" t="s">
        <v>2404</v>
      </c>
      <c r="D581" s="1247"/>
      <c r="E581" s="1247"/>
      <c r="F581" s="1247"/>
      <c r="G581" s="1247"/>
      <c r="H581" s="525" t="s">
        <v>1148</v>
      </c>
      <c r="I581" s="536">
        <v>2.82</v>
      </c>
      <c r="J581" s="526"/>
      <c r="K581" s="574">
        <v>0.69118199999999996</v>
      </c>
      <c r="L581" s="532"/>
      <c r="M581" s="533"/>
      <c r="N581" s="534">
        <v>318.08999999999997</v>
      </c>
      <c r="O581" s="526"/>
      <c r="P581" s="529">
        <v>219.86</v>
      </c>
    </row>
    <row r="582" spans="1:16" x14ac:dyDescent="0.25">
      <c r="A582" s="523"/>
      <c r="B582" s="524" t="s">
        <v>28</v>
      </c>
      <c r="C582" s="1247" t="s">
        <v>132</v>
      </c>
      <c r="D582" s="1247"/>
      <c r="E582" s="1247"/>
      <c r="F582" s="1247"/>
      <c r="G582" s="1247"/>
      <c r="H582" s="525"/>
      <c r="I582" s="526"/>
      <c r="J582" s="526"/>
      <c r="K582" s="526"/>
      <c r="L582" s="528"/>
      <c r="M582" s="526"/>
      <c r="N582" s="528"/>
      <c r="O582" s="526"/>
      <c r="P582" s="573">
        <v>5.25</v>
      </c>
    </row>
    <row r="583" spans="1:16" x14ac:dyDescent="0.25">
      <c r="A583" s="523"/>
      <c r="B583" s="524"/>
      <c r="C583" s="1247" t="s">
        <v>1147</v>
      </c>
      <c r="D583" s="1247"/>
      <c r="E583" s="1247"/>
      <c r="F583" s="1247"/>
      <c r="G583" s="1247"/>
      <c r="H583" s="525" t="s">
        <v>1148</v>
      </c>
      <c r="I583" s="526"/>
      <c r="J583" s="526"/>
      <c r="K583" s="574">
        <v>4.9020000000000001E-3</v>
      </c>
      <c r="L583" s="528"/>
      <c r="M583" s="526"/>
      <c r="N583" s="528"/>
      <c r="O583" s="526"/>
      <c r="P583" s="573">
        <v>1.87</v>
      </c>
    </row>
    <row r="584" spans="1:16" x14ac:dyDescent="0.25">
      <c r="A584" s="530"/>
      <c r="B584" s="524" t="s">
        <v>1443</v>
      </c>
      <c r="C584" s="1247" t="s">
        <v>1444</v>
      </c>
      <c r="D584" s="1247"/>
      <c r="E584" s="1247"/>
      <c r="F584" s="1247"/>
      <c r="G584" s="1247"/>
      <c r="H584" s="525" t="s">
        <v>1151</v>
      </c>
      <c r="I584" s="536">
        <v>0.01</v>
      </c>
      <c r="J584" s="526"/>
      <c r="K584" s="574">
        <v>2.4510000000000001E-3</v>
      </c>
      <c r="L584" s="532"/>
      <c r="M584" s="533"/>
      <c r="N584" s="534">
        <v>1550.39</v>
      </c>
      <c r="O584" s="526"/>
      <c r="P584" s="529">
        <v>3.8</v>
      </c>
    </row>
    <row r="585" spans="1:16" x14ac:dyDescent="0.25">
      <c r="A585" s="540"/>
      <c r="B585" s="524" t="s">
        <v>1152</v>
      </c>
      <c r="C585" s="1247" t="s">
        <v>1153</v>
      </c>
      <c r="D585" s="1247"/>
      <c r="E585" s="1247"/>
      <c r="F585" s="1247"/>
      <c r="G585" s="1247"/>
      <c r="H585" s="525" t="s">
        <v>1148</v>
      </c>
      <c r="I585" s="536">
        <v>0.01</v>
      </c>
      <c r="J585" s="526"/>
      <c r="K585" s="574">
        <v>2.4510000000000001E-3</v>
      </c>
      <c r="L585" s="528"/>
      <c r="M585" s="526"/>
      <c r="N585" s="541">
        <v>437.08</v>
      </c>
      <c r="O585" s="526"/>
      <c r="P585" s="573">
        <v>1.07</v>
      </c>
    </row>
    <row r="586" spans="1:16" x14ac:dyDescent="0.25">
      <c r="A586" s="530"/>
      <c r="B586" s="524" t="s">
        <v>1445</v>
      </c>
      <c r="C586" s="1247" t="s">
        <v>1446</v>
      </c>
      <c r="D586" s="1247"/>
      <c r="E586" s="1247"/>
      <c r="F586" s="1247"/>
      <c r="G586" s="1247"/>
      <c r="H586" s="525" t="s">
        <v>1151</v>
      </c>
      <c r="I586" s="536">
        <v>0.01</v>
      </c>
      <c r="J586" s="526"/>
      <c r="K586" s="574">
        <v>2.4510000000000001E-3</v>
      </c>
      <c r="L586" s="538">
        <v>477.92</v>
      </c>
      <c r="M586" s="539">
        <v>1.24</v>
      </c>
      <c r="N586" s="534">
        <v>592.62</v>
      </c>
      <c r="O586" s="526"/>
      <c r="P586" s="529">
        <v>1.45</v>
      </c>
    </row>
    <row r="587" spans="1:16" x14ac:dyDescent="0.25">
      <c r="A587" s="540"/>
      <c r="B587" s="524" t="s">
        <v>1208</v>
      </c>
      <c r="C587" s="1247" t="s">
        <v>1209</v>
      </c>
      <c r="D587" s="1247"/>
      <c r="E587" s="1247"/>
      <c r="F587" s="1247"/>
      <c r="G587" s="1247"/>
      <c r="H587" s="525" t="s">
        <v>1148</v>
      </c>
      <c r="I587" s="536">
        <v>0.01</v>
      </c>
      <c r="J587" s="526"/>
      <c r="K587" s="574">
        <v>2.4510000000000001E-3</v>
      </c>
      <c r="L587" s="528"/>
      <c r="M587" s="526"/>
      <c r="N587" s="541">
        <v>325.38</v>
      </c>
      <c r="O587" s="526"/>
      <c r="P587" s="573">
        <v>0.8</v>
      </c>
    </row>
    <row r="588" spans="1:16" x14ac:dyDescent="0.25">
      <c r="A588" s="523"/>
      <c r="B588" s="524" t="s">
        <v>36</v>
      </c>
      <c r="C588" s="1247" t="s">
        <v>134</v>
      </c>
      <c r="D588" s="1247"/>
      <c r="E588" s="1247"/>
      <c r="F588" s="1247"/>
      <c r="G588" s="1247"/>
      <c r="H588" s="525"/>
      <c r="I588" s="526"/>
      <c r="J588" s="526"/>
      <c r="K588" s="526"/>
      <c r="L588" s="528"/>
      <c r="M588" s="526"/>
      <c r="N588" s="528"/>
      <c r="O588" s="526"/>
      <c r="P588" s="573">
        <v>27.21</v>
      </c>
    </row>
    <row r="589" spans="1:16" x14ac:dyDescent="0.25">
      <c r="A589" s="530"/>
      <c r="B589" s="524" t="s">
        <v>2623</v>
      </c>
      <c r="C589" s="1247" t="s">
        <v>2624</v>
      </c>
      <c r="D589" s="1247"/>
      <c r="E589" s="1247"/>
      <c r="F589" s="1247"/>
      <c r="G589" s="1247"/>
      <c r="H589" s="525" t="s">
        <v>2159</v>
      </c>
      <c r="I589" s="536">
        <v>13.33</v>
      </c>
      <c r="J589" s="526"/>
      <c r="K589" s="574">
        <v>3.2671830000000002</v>
      </c>
      <c r="L589" s="538">
        <v>5.87</v>
      </c>
      <c r="M589" s="539">
        <v>0.97</v>
      </c>
      <c r="N589" s="534">
        <v>5.69</v>
      </c>
      <c r="O589" s="526"/>
      <c r="P589" s="529">
        <v>18.59</v>
      </c>
    </row>
    <row r="590" spans="1:16" x14ac:dyDescent="0.25">
      <c r="A590" s="530"/>
      <c r="B590" s="524" t="s">
        <v>2755</v>
      </c>
      <c r="C590" s="1247" t="s">
        <v>2756</v>
      </c>
      <c r="D590" s="1247"/>
      <c r="E590" s="1247"/>
      <c r="F590" s="1247"/>
      <c r="G590" s="1247"/>
      <c r="H590" s="525" t="s">
        <v>1505</v>
      </c>
      <c r="I590" s="531">
        <v>0.5</v>
      </c>
      <c r="J590" s="526"/>
      <c r="K590" s="537">
        <v>0.12255000000000001</v>
      </c>
      <c r="L590" s="538">
        <v>37.71</v>
      </c>
      <c r="M590" s="539">
        <v>1.54</v>
      </c>
      <c r="N590" s="534">
        <v>58.07</v>
      </c>
      <c r="O590" s="526"/>
      <c r="P590" s="529">
        <v>7.12</v>
      </c>
    </row>
    <row r="591" spans="1:16" x14ac:dyDescent="0.25">
      <c r="A591" s="530"/>
      <c r="B591" s="524" t="s">
        <v>2627</v>
      </c>
      <c r="C591" s="1247" t="s">
        <v>2628</v>
      </c>
      <c r="D591" s="1247"/>
      <c r="E591" s="1247"/>
      <c r="F591" s="1247"/>
      <c r="G591" s="1247"/>
      <c r="H591" s="525" t="s">
        <v>1244</v>
      </c>
      <c r="I591" s="536">
        <v>0.05</v>
      </c>
      <c r="J591" s="526"/>
      <c r="K591" s="574">
        <v>1.2255E-2</v>
      </c>
      <c r="L591" s="538">
        <v>79.88</v>
      </c>
      <c r="M591" s="539">
        <v>1.53</v>
      </c>
      <c r="N591" s="534">
        <v>122.22</v>
      </c>
      <c r="O591" s="526"/>
      <c r="P591" s="529">
        <v>1.5</v>
      </c>
    </row>
    <row r="592" spans="1:16" x14ac:dyDescent="0.25">
      <c r="A592" s="552"/>
      <c r="B592" s="553"/>
      <c r="C592" s="1248" t="s">
        <v>1154</v>
      </c>
      <c r="D592" s="1248"/>
      <c r="E592" s="1248"/>
      <c r="F592" s="1248"/>
      <c r="G592" s="1248"/>
      <c r="H592" s="516"/>
      <c r="I592" s="517"/>
      <c r="J592" s="517"/>
      <c r="K592" s="517"/>
      <c r="L592" s="520"/>
      <c r="M592" s="517"/>
      <c r="N592" s="554"/>
      <c r="O592" s="517"/>
      <c r="P592" s="555">
        <v>254.19</v>
      </c>
    </row>
    <row r="593" spans="1:16" x14ac:dyDescent="0.25">
      <c r="A593" s="540" t="s">
        <v>1783</v>
      </c>
      <c r="B593" s="524" t="s">
        <v>2637</v>
      </c>
      <c r="C593" s="1247" t="s">
        <v>2638</v>
      </c>
      <c r="D593" s="1247"/>
      <c r="E593" s="1247"/>
      <c r="F593" s="1247"/>
      <c r="G593" s="1247"/>
      <c r="H593" s="525" t="s">
        <v>1158</v>
      </c>
      <c r="I593" s="543">
        <v>2</v>
      </c>
      <c r="J593" s="526"/>
      <c r="K593" s="543">
        <v>2</v>
      </c>
      <c r="L593" s="528"/>
      <c r="M593" s="526"/>
      <c r="N593" s="528"/>
      <c r="O593" s="526"/>
      <c r="P593" s="573">
        <v>4.4000000000000004</v>
      </c>
    </row>
    <row r="594" spans="1:16" x14ac:dyDescent="0.25">
      <c r="A594" s="540"/>
      <c r="B594" s="524"/>
      <c r="C594" s="1247" t="s">
        <v>1155</v>
      </c>
      <c r="D594" s="1247"/>
      <c r="E594" s="1247"/>
      <c r="F594" s="1247"/>
      <c r="G594" s="1247"/>
      <c r="H594" s="525"/>
      <c r="I594" s="526"/>
      <c r="J594" s="526"/>
      <c r="K594" s="526"/>
      <c r="L594" s="528"/>
      <c r="M594" s="526"/>
      <c r="N594" s="528"/>
      <c r="O594" s="526"/>
      <c r="P594" s="573">
        <v>221.73</v>
      </c>
    </row>
    <row r="595" spans="1:16" x14ac:dyDescent="0.25">
      <c r="A595" s="540"/>
      <c r="B595" s="524" t="s">
        <v>2639</v>
      </c>
      <c r="C595" s="1247" t="s">
        <v>2640</v>
      </c>
      <c r="D595" s="1247"/>
      <c r="E595" s="1247"/>
      <c r="F595" s="1247"/>
      <c r="G595" s="1247"/>
      <c r="H595" s="525" t="s">
        <v>1158</v>
      </c>
      <c r="I595" s="543">
        <v>97</v>
      </c>
      <c r="J595" s="526"/>
      <c r="K595" s="543">
        <v>97</v>
      </c>
      <c r="L595" s="528"/>
      <c r="M595" s="526"/>
      <c r="N595" s="528"/>
      <c r="O595" s="526"/>
      <c r="P595" s="573">
        <v>215.08</v>
      </c>
    </row>
    <row r="596" spans="1:16" x14ac:dyDescent="0.25">
      <c r="A596" s="540"/>
      <c r="B596" s="524" t="s">
        <v>2641</v>
      </c>
      <c r="C596" s="1247" t="s">
        <v>2642</v>
      </c>
      <c r="D596" s="1247"/>
      <c r="E596" s="1247"/>
      <c r="F596" s="1247"/>
      <c r="G596" s="1247"/>
      <c r="H596" s="525" t="s">
        <v>1158</v>
      </c>
      <c r="I596" s="543">
        <v>51</v>
      </c>
      <c r="J596" s="526"/>
      <c r="K596" s="543">
        <v>51</v>
      </c>
      <c r="L596" s="528"/>
      <c r="M596" s="526"/>
      <c r="N596" s="528"/>
      <c r="O596" s="526"/>
      <c r="P596" s="573">
        <v>113.08</v>
      </c>
    </row>
    <row r="597" spans="1:16" x14ac:dyDescent="0.25">
      <c r="A597" s="556"/>
      <c r="B597" s="557"/>
      <c r="C597" s="1248" t="s">
        <v>1161</v>
      </c>
      <c r="D597" s="1248"/>
      <c r="E597" s="1248"/>
      <c r="F597" s="1248"/>
      <c r="G597" s="1248"/>
      <c r="H597" s="516"/>
      <c r="I597" s="517"/>
      <c r="J597" s="517"/>
      <c r="K597" s="517"/>
      <c r="L597" s="520"/>
      <c r="M597" s="517"/>
      <c r="N597" s="554">
        <v>2393.92</v>
      </c>
      <c r="O597" s="517"/>
      <c r="P597" s="612">
        <v>586.75</v>
      </c>
    </row>
    <row r="598" spans="1:16" x14ac:dyDescent="0.25">
      <c r="A598" s="558"/>
      <c r="B598" s="559"/>
      <c r="C598" s="559"/>
      <c r="D598" s="559"/>
      <c r="E598" s="559"/>
      <c r="F598" s="559"/>
      <c r="G598" s="559"/>
      <c r="H598" s="560"/>
      <c r="I598" s="561"/>
      <c r="J598" s="561"/>
      <c r="K598" s="561"/>
      <c r="L598" s="562"/>
      <c r="M598" s="561"/>
      <c r="N598" s="562"/>
      <c r="O598" s="561"/>
      <c r="P598" s="563"/>
    </row>
    <row r="599" spans="1:16" x14ac:dyDescent="0.25">
      <c r="A599" s="514" t="s">
        <v>1525</v>
      </c>
      <c r="B599" s="515" t="s">
        <v>2774</v>
      </c>
      <c r="C599" s="1249" t="s">
        <v>2775</v>
      </c>
      <c r="D599" s="1249"/>
      <c r="E599" s="1249"/>
      <c r="F599" s="1249"/>
      <c r="G599" s="1249"/>
      <c r="H599" s="516" t="s">
        <v>2759</v>
      </c>
      <c r="I599" s="517">
        <v>2.5000000000000001E-2</v>
      </c>
      <c r="J599" s="518">
        <v>1</v>
      </c>
      <c r="K599" s="519">
        <v>2.5000000000000001E-2</v>
      </c>
      <c r="L599" s="554">
        <v>36225.25</v>
      </c>
      <c r="M599" s="570">
        <v>1.18</v>
      </c>
      <c r="N599" s="564">
        <v>42745.8</v>
      </c>
      <c r="O599" s="517"/>
      <c r="P599" s="555">
        <v>1068.6500000000001</v>
      </c>
    </row>
    <row r="600" spans="1:16" x14ac:dyDescent="0.25">
      <c r="A600" s="556"/>
      <c r="B600" s="557"/>
      <c r="C600" s="1248" t="s">
        <v>1161</v>
      </c>
      <c r="D600" s="1248"/>
      <c r="E600" s="1248"/>
      <c r="F600" s="1248"/>
      <c r="G600" s="1248"/>
      <c r="H600" s="516"/>
      <c r="I600" s="517"/>
      <c r="J600" s="517"/>
      <c r="K600" s="517"/>
      <c r="L600" s="520"/>
      <c r="M600" s="517"/>
      <c r="N600" s="520"/>
      <c r="O600" s="517"/>
      <c r="P600" s="555">
        <v>1068.6500000000001</v>
      </c>
    </row>
    <row r="601" spans="1:16" x14ac:dyDescent="0.25">
      <c r="A601" s="558"/>
      <c r="B601" s="559"/>
      <c r="C601" s="559"/>
      <c r="D601" s="559"/>
      <c r="E601" s="559"/>
      <c r="F601" s="559"/>
      <c r="G601" s="559"/>
      <c r="H601" s="560"/>
      <c r="I601" s="561"/>
      <c r="J601" s="561"/>
      <c r="K601" s="561"/>
      <c r="L601" s="562"/>
      <c r="M601" s="561"/>
      <c r="N601" s="562"/>
      <c r="O601" s="561"/>
      <c r="P601" s="563"/>
    </row>
    <row r="602" spans="1:16" x14ac:dyDescent="0.25">
      <c r="A602" s="514" t="s">
        <v>1526</v>
      </c>
      <c r="B602" s="515" t="s">
        <v>2760</v>
      </c>
      <c r="C602" s="1249" t="s">
        <v>2761</v>
      </c>
      <c r="D602" s="1249"/>
      <c r="E602" s="1249"/>
      <c r="F602" s="1249"/>
      <c r="G602" s="1249"/>
      <c r="H602" s="516" t="s">
        <v>1440</v>
      </c>
      <c r="I602" s="517">
        <v>0.1961</v>
      </c>
      <c r="J602" s="518">
        <v>1</v>
      </c>
      <c r="K602" s="568">
        <v>0.1961</v>
      </c>
      <c r="L602" s="520"/>
      <c r="M602" s="517"/>
      <c r="N602" s="521"/>
      <c r="O602" s="517"/>
      <c r="P602" s="522"/>
    </row>
    <row r="603" spans="1:16" x14ac:dyDescent="0.25">
      <c r="A603" s="523"/>
      <c r="B603" s="524" t="s">
        <v>23</v>
      </c>
      <c r="C603" s="1247" t="s">
        <v>1203</v>
      </c>
      <c r="D603" s="1247"/>
      <c r="E603" s="1247"/>
      <c r="F603" s="1247"/>
      <c r="G603" s="1247"/>
      <c r="H603" s="525" t="s">
        <v>1148</v>
      </c>
      <c r="I603" s="526"/>
      <c r="J603" s="526"/>
      <c r="K603" s="574">
        <v>0.73733599999999999</v>
      </c>
      <c r="L603" s="528"/>
      <c r="M603" s="526"/>
      <c r="N603" s="528"/>
      <c r="O603" s="526"/>
      <c r="P603" s="573">
        <v>234.54</v>
      </c>
    </row>
    <row r="604" spans="1:16" x14ac:dyDescent="0.25">
      <c r="A604" s="530"/>
      <c r="B604" s="524" t="s">
        <v>2403</v>
      </c>
      <c r="C604" s="1247" t="s">
        <v>2404</v>
      </c>
      <c r="D604" s="1247"/>
      <c r="E604" s="1247"/>
      <c r="F604" s="1247"/>
      <c r="G604" s="1247"/>
      <c r="H604" s="525" t="s">
        <v>1148</v>
      </c>
      <c r="I604" s="536">
        <v>3.76</v>
      </c>
      <c r="J604" s="526"/>
      <c r="K604" s="574">
        <v>0.73733599999999999</v>
      </c>
      <c r="L604" s="532"/>
      <c r="M604" s="533"/>
      <c r="N604" s="534">
        <v>318.08999999999997</v>
      </c>
      <c r="O604" s="526"/>
      <c r="P604" s="529">
        <v>234.54</v>
      </c>
    </row>
    <row r="605" spans="1:16" x14ac:dyDescent="0.25">
      <c r="A605" s="523"/>
      <c r="B605" s="524" t="s">
        <v>28</v>
      </c>
      <c r="C605" s="1247" t="s">
        <v>132</v>
      </c>
      <c r="D605" s="1247"/>
      <c r="E605" s="1247"/>
      <c r="F605" s="1247"/>
      <c r="G605" s="1247"/>
      <c r="H605" s="525"/>
      <c r="I605" s="526"/>
      <c r="J605" s="526"/>
      <c r="K605" s="526"/>
      <c r="L605" s="528"/>
      <c r="M605" s="526"/>
      <c r="N605" s="528"/>
      <c r="O605" s="526"/>
      <c r="P605" s="573">
        <v>4.2</v>
      </c>
    </row>
    <row r="606" spans="1:16" x14ac:dyDescent="0.25">
      <c r="A606" s="523"/>
      <c r="B606" s="524"/>
      <c r="C606" s="1247" t="s">
        <v>1147</v>
      </c>
      <c r="D606" s="1247"/>
      <c r="E606" s="1247"/>
      <c r="F606" s="1247"/>
      <c r="G606" s="1247"/>
      <c r="H606" s="525" t="s">
        <v>1148</v>
      </c>
      <c r="I606" s="526"/>
      <c r="J606" s="526"/>
      <c r="K606" s="574">
        <v>3.9220000000000001E-3</v>
      </c>
      <c r="L606" s="528"/>
      <c r="M606" s="526"/>
      <c r="N606" s="528"/>
      <c r="O606" s="526"/>
      <c r="P606" s="573">
        <v>1.5</v>
      </c>
    </row>
    <row r="607" spans="1:16" x14ac:dyDescent="0.25">
      <c r="A607" s="530"/>
      <c r="B607" s="524" t="s">
        <v>1443</v>
      </c>
      <c r="C607" s="1247" t="s">
        <v>1444</v>
      </c>
      <c r="D607" s="1247"/>
      <c r="E607" s="1247"/>
      <c r="F607" s="1247"/>
      <c r="G607" s="1247"/>
      <c r="H607" s="525" t="s">
        <v>1151</v>
      </c>
      <c r="I607" s="536">
        <v>0.01</v>
      </c>
      <c r="J607" s="526"/>
      <c r="K607" s="574">
        <v>1.9610000000000001E-3</v>
      </c>
      <c r="L607" s="532"/>
      <c r="M607" s="533"/>
      <c r="N607" s="534">
        <v>1550.39</v>
      </c>
      <c r="O607" s="526"/>
      <c r="P607" s="529">
        <v>3.04</v>
      </c>
    </row>
    <row r="608" spans="1:16" x14ac:dyDescent="0.25">
      <c r="A608" s="540"/>
      <c r="B608" s="524" t="s">
        <v>1152</v>
      </c>
      <c r="C608" s="1247" t="s">
        <v>1153</v>
      </c>
      <c r="D608" s="1247"/>
      <c r="E608" s="1247"/>
      <c r="F608" s="1247"/>
      <c r="G608" s="1247"/>
      <c r="H608" s="525" t="s">
        <v>1148</v>
      </c>
      <c r="I608" s="536">
        <v>0.01</v>
      </c>
      <c r="J608" s="526"/>
      <c r="K608" s="574">
        <v>1.9610000000000001E-3</v>
      </c>
      <c r="L608" s="528"/>
      <c r="M608" s="526"/>
      <c r="N608" s="541">
        <v>437.08</v>
      </c>
      <c r="O608" s="526"/>
      <c r="P608" s="573">
        <v>0.86</v>
      </c>
    </row>
    <row r="609" spans="1:16" x14ac:dyDescent="0.25">
      <c r="A609" s="530"/>
      <c r="B609" s="524" t="s">
        <v>1445</v>
      </c>
      <c r="C609" s="1247" t="s">
        <v>1446</v>
      </c>
      <c r="D609" s="1247"/>
      <c r="E609" s="1247"/>
      <c r="F609" s="1247"/>
      <c r="G609" s="1247"/>
      <c r="H609" s="525" t="s">
        <v>1151</v>
      </c>
      <c r="I609" s="536">
        <v>0.01</v>
      </c>
      <c r="J609" s="526"/>
      <c r="K609" s="574">
        <v>1.9610000000000001E-3</v>
      </c>
      <c r="L609" s="538">
        <v>477.92</v>
      </c>
      <c r="M609" s="539">
        <v>1.24</v>
      </c>
      <c r="N609" s="534">
        <v>592.62</v>
      </c>
      <c r="O609" s="526"/>
      <c r="P609" s="529">
        <v>1.1599999999999999</v>
      </c>
    </row>
    <row r="610" spans="1:16" x14ac:dyDescent="0.25">
      <c r="A610" s="540"/>
      <c r="B610" s="524" t="s">
        <v>1208</v>
      </c>
      <c r="C610" s="1247" t="s">
        <v>1209</v>
      </c>
      <c r="D610" s="1247"/>
      <c r="E610" s="1247"/>
      <c r="F610" s="1247"/>
      <c r="G610" s="1247"/>
      <c r="H610" s="525" t="s">
        <v>1148</v>
      </c>
      <c r="I610" s="536">
        <v>0.01</v>
      </c>
      <c r="J610" s="526"/>
      <c r="K610" s="574">
        <v>1.9610000000000001E-3</v>
      </c>
      <c r="L610" s="528"/>
      <c r="M610" s="526"/>
      <c r="N610" s="541">
        <v>325.38</v>
      </c>
      <c r="O610" s="526"/>
      <c r="P610" s="573">
        <v>0.64</v>
      </c>
    </row>
    <row r="611" spans="1:16" x14ac:dyDescent="0.25">
      <c r="A611" s="523"/>
      <c r="B611" s="524" t="s">
        <v>36</v>
      </c>
      <c r="C611" s="1247" t="s">
        <v>134</v>
      </c>
      <c r="D611" s="1247"/>
      <c r="E611" s="1247"/>
      <c r="F611" s="1247"/>
      <c r="G611" s="1247"/>
      <c r="H611" s="525"/>
      <c r="I611" s="526"/>
      <c r="J611" s="526"/>
      <c r="K611" s="526"/>
      <c r="L611" s="528"/>
      <c r="M611" s="526"/>
      <c r="N611" s="528"/>
      <c r="O611" s="526"/>
      <c r="P611" s="573">
        <v>22.33</v>
      </c>
    </row>
    <row r="612" spans="1:16" x14ac:dyDescent="0.25">
      <c r="A612" s="530"/>
      <c r="B612" s="524" t="s">
        <v>2623</v>
      </c>
      <c r="C612" s="1247" t="s">
        <v>2624</v>
      </c>
      <c r="D612" s="1247"/>
      <c r="E612" s="1247"/>
      <c r="F612" s="1247"/>
      <c r="G612" s="1247"/>
      <c r="H612" s="525" t="s">
        <v>2159</v>
      </c>
      <c r="I612" s="536">
        <v>13.33</v>
      </c>
      <c r="J612" s="526"/>
      <c r="K612" s="574">
        <v>2.6140129999999999</v>
      </c>
      <c r="L612" s="538">
        <v>5.87</v>
      </c>
      <c r="M612" s="539">
        <v>0.97</v>
      </c>
      <c r="N612" s="534">
        <v>5.69</v>
      </c>
      <c r="O612" s="526"/>
      <c r="P612" s="529">
        <v>14.87</v>
      </c>
    </row>
    <row r="613" spans="1:16" x14ac:dyDescent="0.25">
      <c r="A613" s="530"/>
      <c r="B613" s="524" t="s">
        <v>2755</v>
      </c>
      <c r="C613" s="1247" t="s">
        <v>2756</v>
      </c>
      <c r="D613" s="1247"/>
      <c r="E613" s="1247"/>
      <c r="F613" s="1247"/>
      <c r="G613" s="1247"/>
      <c r="H613" s="525" t="s">
        <v>1505</v>
      </c>
      <c r="I613" s="536">
        <v>0.55000000000000004</v>
      </c>
      <c r="J613" s="526"/>
      <c r="K613" s="574">
        <v>0.10785500000000001</v>
      </c>
      <c r="L613" s="538">
        <v>37.71</v>
      </c>
      <c r="M613" s="539">
        <v>1.54</v>
      </c>
      <c r="N613" s="534">
        <v>58.07</v>
      </c>
      <c r="O613" s="526"/>
      <c r="P613" s="529">
        <v>6.26</v>
      </c>
    </row>
    <row r="614" spans="1:16" x14ac:dyDescent="0.25">
      <c r="A614" s="530"/>
      <c r="B614" s="524" t="s">
        <v>2627</v>
      </c>
      <c r="C614" s="1247" t="s">
        <v>2628</v>
      </c>
      <c r="D614" s="1247"/>
      <c r="E614" s="1247"/>
      <c r="F614" s="1247"/>
      <c r="G614" s="1247"/>
      <c r="H614" s="525" t="s">
        <v>1244</v>
      </c>
      <c r="I614" s="536">
        <v>0.05</v>
      </c>
      <c r="J614" s="526"/>
      <c r="K614" s="574">
        <v>9.8049999999999995E-3</v>
      </c>
      <c r="L614" s="538">
        <v>79.88</v>
      </c>
      <c r="M614" s="539">
        <v>1.53</v>
      </c>
      <c r="N614" s="534">
        <v>122.22</v>
      </c>
      <c r="O614" s="526"/>
      <c r="P614" s="529">
        <v>1.2</v>
      </c>
    </row>
    <row r="615" spans="1:16" x14ac:dyDescent="0.25">
      <c r="A615" s="552"/>
      <c r="B615" s="553"/>
      <c r="C615" s="1248" t="s">
        <v>1154</v>
      </c>
      <c r="D615" s="1248"/>
      <c r="E615" s="1248"/>
      <c r="F615" s="1248"/>
      <c r="G615" s="1248"/>
      <c r="H615" s="516"/>
      <c r="I615" s="517"/>
      <c r="J615" s="517"/>
      <c r="K615" s="517"/>
      <c r="L615" s="520"/>
      <c r="M615" s="517"/>
      <c r="N615" s="554"/>
      <c r="O615" s="517"/>
      <c r="P615" s="555">
        <v>262.57</v>
      </c>
    </row>
    <row r="616" spans="1:16" x14ac:dyDescent="0.25">
      <c r="A616" s="540" t="s">
        <v>1527</v>
      </c>
      <c r="B616" s="524" t="s">
        <v>2637</v>
      </c>
      <c r="C616" s="1247" t="s">
        <v>2638</v>
      </c>
      <c r="D616" s="1247"/>
      <c r="E616" s="1247"/>
      <c r="F616" s="1247"/>
      <c r="G616" s="1247"/>
      <c r="H616" s="525" t="s">
        <v>1158</v>
      </c>
      <c r="I616" s="543">
        <v>2</v>
      </c>
      <c r="J616" s="526"/>
      <c r="K616" s="543">
        <v>2</v>
      </c>
      <c r="L616" s="528"/>
      <c r="M616" s="526"/>
      <c r="N616" s="528"/>
      <c r="O616" s="526"/>
      <c r="P616" s="573">
        <v>4.6900000000000004</v>
      </c>
    </row>
    <row r="617" spans="1:16" x14ac:dyDescent="0.25">
      <c r="A617" s="540"/>
      <c r="B617" s="524"/>
      <c r="C617" s="1247" t="s">
        <v>1155</v>
      </c>
      <c r="D617" s="1247"/>
      <c r="E617" s="1247"/>
      <c r="F617" s="1247"/>
      <c r="G617" s="1247"/>
      <c r="H617" s="525"/>
      <c r="I617" s="526"/>
      <c r="J617" s="526"/>
      <c r="K617" s="526"/>
      <c r="L617" s="528"/>
      <c r="M617" s="526"/>
      <c r="N617" s="528"/>
      <c r="O617" s="526"/>
      <c r="P617" s="573">
        <v>236.04</v>
      </c>
    </row>
    <row r="618" spans="1:16" x14ac:dyDescent="0.25">
      <c r="A618" s="540"/>
      <c r="B618" s="524" t="s">
        <v>2639</v>
      </c>
      <c r="C618" s="1247" t="s">
        <v>2640</v>
      </c>
      <c r="D618" s="1247"/>
      <c r="E618" s="1247"/>
      <c r="F618" s="1247"/>
      <c r="G618" s="1247"/>
      <c r="H618" s="525" t="s">
        <v>1158</v>
      </c>
      <c r="I618" s="543">
        <v>97</v>
      </c>
      <c r="J618" s="526"/>
      <c r="K618" s="543">
        <v>97</v>
      </c>
      <c r="L618" s="528"/>
      <c r="M618" s="526"/>
      <c r="N618" s="528"/>
      <c r="O618" s="526"/>
      <c r="P618" s="573">
        <v>228.96</v>
      </c>
    </row>
    <row r="619" spans="1:16" x14ac:dyDescent="0.25">
      <c r="A619" s="540"/>
      <c r="B619" s="524" t="s">
        <v>2641</v>
      </c>
      <c r="C619" s="1247" t="s">
        <v>2642</v>
      </c>
      <c r="D619" s="1247"/>
      <c r="E619" s="1247"/>
      <c r="F619" s="1247"/>
      <c r="G619" s="1247"/>
      <c r="H619" s="525" t="s">
        <v>1158</v>
      </c>
      <c r="I619" s="543">
        <v>51</v>
      </c>
      <c r="J619" s="526"/>
      <c r="K619" s="543">
        <v>51</v>
      </c>
      <c r="L619" s="528"/>
      <c r="M619" s="526"/>
      <c r="N619" s="528"/>
      <c r="O619" s="526"/>
      <c r="P619" s="573">
        <v>120.38</v>
      </c>
    </row>
    <row r="620" spans="1:16" x14ac:dyDescent="0.25">
      <c r="A620" s="556"/>
      <c r="B620" s="557"/>
      <c r="C620" s="1248" t="s">
        <v>1161</v>
      </c>
      <c r="D620" s="1248"/>
      <c r="E620" s="1248"/>
      <c r="F620" s="1248"/>
      <c r="G620" s="1248"/>
      <c r="H620" s="516"/>
      <c r="I620" s="517"/>
      <c r="J620" s="517"/>
      <c r="K620" s="517"/>
      <c r="L620" s="520"/>
      <c r="M620" s="517"/>
      <c r="N620" s="554">
        <v>3144.31</v>
      </c>
      <c r="O620" s="517"/>
      <c r="P620" s="612">
        <v>616.6</v>
      </c>
    </row>
    <row r="621" spans="1:16" x14ac:dyDescent="0.25">
      <c r="A621" s="558"/>
      <c r="B621" s="559"/>
      <c r="C621" s="559"/>
      <c r="D621" s="559"/>
      <c r="E621" s="559"/>
      <c r="F621" s="559"/>
      <c r="G621" s="559"/>
      <c r="H621" s="560"/>
      <c r="I621" s="561"/>
      <c r="J621" s="561"/>
      <c r="K621" s="561"/>
      <c r="L621" s="562"/>
      <c r="M621" s="561"/>
      <c r="N621" s="562"/>
      <c r="O621" s="561"/>
      <c r="P621" s="563"/>
    </row>
    <row r="622" spans="1:16" x14ac:dyDescent="0.25">
      <c r="A622" s="514" t="s">
        <v>1530</v>
      </c>
      <c r="B622" s="515" t="s">
        <v>2776</v>
      </c>
      <c r="C622" s="1249" t="s">
        <v>2777</v>
      </c>
      <c r="D622" s="1249"/>
      <c r="E622" s="1249"/>
      <c r="F622" s="1249"/>
      <c r="G622" s="1249"/>
      <c r="H622" s="516" t="s">
        <v>2759</v>
      </c>
      <c r="I622" s="517">
        <v>0.02</v>
      </c>
      <c r="J622" s="518">
        <v>1</v>
      </c>
      <c r="K622" s="570">
        <v>0.02</v>
      </c>
      <c r="L622" s="554">
        <v>201115.57</v>
      </c>
      <c r="M622" s="570">
        <v>1.18</v>
      </c>
      <c r="N622" s="564">
        <v>237316.37</v>
      </c>
      <c r="O622" s="517"/>
      <c r="P622" s="555">
        <v>4746.33</v>
      </c>
    </row>
    <row r="623" spans="1:16" x14ac:dyDescent="0.25">
      <c r="A623" s="556"/>
      <c r="B623" s="557"/>
      <c r="C623" s="1248" t="s">
        <v>1161</v>
      </c>
      <c r="D623" s="1248"/>
      <c r="E623" s="1248"/>
      <c r="F623" s="1248"/>
      <c r="G623" s="1248"/>
      <c r="H623" s="516"/>
      <c r="I623" s="517"/>
      <c r="J623" s="517"/>
      <c r="K623" s="517"/>
      <c r="L623" s="520"/>
      <c r="M623" s="517"/>
      <c r="N623" s="520"/>
      <c r="O623" s="517"/>
      <c r="P623" s="555">
        <v>4746.33</v>
      </c>
    </row>
    <row r="624" spans="1:16" x14ac:dyDescent="0.25">
      <c r="A624" s="558"/>
      <c r="B624" s="559"/>
      <c r="C624" s="559"/>
      <c r="D624" s="559"/>
      <c r="E624" s="559"/>
      <c r="F624" s="559"/>
      <c r="G624" s="559"/>
      <c r="H624" s="560"/>
      <c r="I624" s="561"/>
      <c r="J624" s="561"/>
      <c r="K624" s="561"/>
      <c r="L624" s="562"/>
      <c r="M624" s="561"/>
      <c r="N624" s="562"/>
      <c r="O624" s="561"/>
      <c r="P624" s="563"/>
    </row>
    <row r="625" spans="1:16" x14ac:dyDescent="0.25">
      <c r="A625" s="514" t="s">
        <v>1531</v>
      </c>
      <c r="B625" s="515" t="s">
        <v>2753</v>
      </c>
      <c r="C625" s="1249" t="s">
        <v>2754</v>
      </c>
      <c r="D625" s="1249"/>
      <c r="E625" s="1249"/>
      <c r="F625" s="1249"/>
      <c r="G625" s="1249"/>
      <c r="H625" s="516" t="s">
        <v>1440</v>
      </c>
      <c r="I625" s="517">
        <v>0.318</v>
      </c>
      <c r="J625" s="518">
        <v>1</v>
      </c>
      <c r="K625" s="519">
        <v>0.318</v>
      </c>
      <c r="L625" s="520"/>
      <c r="M625" s="517"/>
      <c r="N625" s="521"/>
      <c r="O625" s="517"/>
      <c r="P625" s="522"/>
    </row>
    <row r="626" spans="1:16" x14ac:dyDescent="0.25">
      <c r="A626" s="523"/>
      <c r="B626" s="524" t="s">
        <v>23</v>
      </c>
      <c r="C626" s="1247" t="s">
        <v>1203</v>
      </c>
      <c r="D626" s="1247"/>
      <c r="E626" s="1247"/>
      <c r="F626" s="1247"/>
      <c r="G626" s="1247"/>
      <c r="H626" s="525" t="s">
        <v>1148</v>
      </c>
      <c r="I626" s="526"/>
      <c r="J626" s="526"/>
      <c r="K626" s="537">
        <v>0.89676</v>
      </c>
      <c r="L626" s="528"/>
      <c r="M626" s="526"/>
      <c r="N626" s="528"/>
      <c r="O626" s="526"/>
      <c r="P626" s="573">
        <v>285.25</v>
      </c>
    </row>
    <row r="627" spans="1:16" x14ac:dyDescent="0.25">
      <c r="A627" s="530"/>
      <c r="B627" s="524" t="s">
        <v>2403</v>
      </c>
      <c r="C627" s="1247" t="s">
        <v>2404</v>
      </c>
      <c r="D627" s="1247"/>
      <c r="E627" s="1247"/>
      <c r="F627" s="1247"/>
      <c r="G627" s="1247"/>
      <c r="H627" s="525" t="s">
        <v>1148</v>
      </c>
      <c r="I627" s="536">
        <v>2.82</v>
      </c>
      <c r="J627" s="526"/>
      <c r="K627" s="537">
        <v>0.89676</v>
      </c>
      <c r="L627" s="532"/>
      <c r="M627" s="533"/>
      <c r="N627" s="534">
        <v>318.08999999999997</v>
      </c>
      <c r="O627" s="526"/>
      <c r="P627" s="529">
        <v>285.25</v>
      </c>
    </row>
    <row r="628" spans="1:16" x14ac:dyDescent="0.25">
      <c r="A628" s="523"/>
      <c r="B628" s="524" t="s">
        <v>28</v>
      </c>
      <c r="C628" s="1247" t="s">
        <v>132</v>
      </c>
      <c r="D628" s="1247"/>
      <c r="E628" s="1247"/>
      <c r="F628" s="1247"/>
      <c r="G628" s="1247"/>
      <c r="H628" s="525"/>
      <c r="I628" s="526"/>
      <c r="J628" s="526"/>
      <c r="K628" s="526"/>
      <c r="L628" s="528"/>
      <c r="M628" s="526"/>
      <c r="N628" s="528"/>
      <c r="O628" s="526"/>
      <c r="P628" s="573">
        <v>6.81</v>
      </c>
    </row>
    <row r="629" spans="1:16" x14ac:dyDescent="0.25">
      <c r="A629" s="523"/>
      <c r="B629" s="524"/>
      <c r="C629" s="1247" t="s">
        <v>1147</v>
      </c>
      <c r="D629" s="1247"/>
      <c r="E629" s="1247"/>
      <c r="F629" s="1247"/>
      <c r="G629" s="1247"/>
      <c r="H629" s="525" t="s">
        <v>1148</v>
      </c>
      <c r="I629" s="526"/>
      <c r="J629" s="526"/>
      <c r="K629" s="537">
        <v>6.3600000000000002E-3</v>
      </c>
      <c r="L629" s="528"/>
      <c r="M629" s="526"/>
      <c r="N629" s="528"/>
      <c r="O629" s="526"/>
      <c r="P629" s="573">
        <v>2.42</v>
      </c>
    </row>
    <row r="630" spans="1:16" x14ac:dyDescent="0.25">
      <c r="A630" s="530"/>
      <c r="B630" s="524" t="s">
        <v>1443</v>
      </c>
      <c r="C630" s="1247" t="s">
        <v>1444</v>
      </c>
      <c r="D630" s="1247"/>
      <c r="E630" s="1247"/>
      <c r="F630" s="1247"/>
      <c r="G630" s="1247"/>
      <c r="H630" s="525" t="s">
        <v>1151</v>
      </c>
      <c r="I630" s="536">
        <v>0.01</v>
      </c>
      <c r="J630" s="526"/>
      <c r="K630" s="537">
        <v>3.1800000000000001E-3</v>
      </c>
      <c r="L630" s="532"/>
      <c r="M630" s="533"/>
      <c r="N630" s="534">
        <v>1550.39</v>
      </c>
      <c r="O630" s="526"/>
      <c r="P630" s="529">
        <v>4.93</v>
      </c>
    </row>
    <row r="631" spans="1:16" x14ac:dyDescent="0.25">
      <c r="A631" s="540"/>
      <c r="B631" s="524" t="s">
        <v>1152</v>
      </c>
      <c r="C631" s="1247" t="s">
        <v>1153</v>
      </c>
      <c r="D631" s="1247"/>
      <c r="E631" s="1247"/>
      <c r="F631" s="1247"/>
      <c r="G631" s="1247"/>
      <c r="H631" s="525" t="s">
        <v>1148</v>
      </c>
      <c r="I631" s="536">
        <v>0.01</v>
      </c>
      <c r="J631" s="526"/>
      <c r="K631" s="537">
        <v>3.1800000000000001E-3</v>
      </c>
      <c r="L631" s="528"/>
      <c r="M631" s="526"/>
      <c r="N631" s="541">
        <v>437.08</v>
      </c>
      <c r="O631" s="526"/>
      <c r="P631" s="573">
        <v>1.39</v>
      </c>
    </row>
    <row r="632" spans="1:16" x14ac:dyDescent="0.25">
      <c r="A632" s="530"/>
      <c r="B632" s="524" t="s">
        <v>1445</v>
      </c>
      <c r="C632" s="1247" t="s">
        <v>1446</v>
      </c>
      <c r="D632" s="1247"/>
      <c r="E632" s="1247"/>
      <c r="F632" s="1247"/>
      <c r="G632" s="1247"/>
      <c r="H632" s="525" t="s">
        <v>1151</v>
      </c>
      <c r="I632" s="536">
        <v>0.01</v>
      </c>
      <c r="J632" s="526"/>
      <c r="K632" s="537">
        <v>3.1800000000000001E-3</v>
      </c>
      <c r="L632" s="538">
        <v>477.92</v>
      </c>
      <c r="M632" s="539">
        <v>1.24</v>
      </c>
      <c r="N632" s="534">
        <v>592.62</v>
      </c>
      <c r="O632" s="526"/>
      <c r="P632" s="529">
        <v>1.88</v>
      </c>
    </row>
    <row r="633" spans="1:16" x14ac:dyDescent="0.25">
      <c r="A633" s="540"/>
      <c r="B633" s="524" t="s">
        <v>1208</v>
      </c>
      <c r="C633" s="1247" t="s">
        <v>1209</v>
      </c>
      <c r="D633" s="1247"/>
      <c r="E633" s="1247"/>
      <c r="F633" s="1247"/>
      <c r="G633" s="1247"/>
      <c r="H633" s="525" t="s">
        <v>1148</v>
      </c>
      <c r="I633" s="536">
        <v>0.01</v>
      </c>
      <c r="J633" s="526"/>
      <c r="K633" s="537">
        <v>3.1800000000000001E-3</v>
      </c>
      <c r="L633" s="528"/>
      <c r="M633" s="526"/>
      <c r="N633" s="541">
        <v>325.38</v>
      </c>
      <c r="O633" s="526"/>
      <c r="P633" s="573">
        <v>1.03</v>
      </c>
    </row>
    <row r="634" spans="1:16" x14ac:dyDescent="0.25">
      <c r="A634" s="523"/>
      <c r="B634" s="524" t="s">
        <v>36</v>
      </c>
      <c r="C634" s="1247" t="s">
        <v>134</v>
      </c>
      <c r="D634" s="1247"/>
      <c r="E634" s="1247"/>
      <c r="F634" s="1247"/>
      <c r="G634" s="1247"/>
      <c r="H634" s="525"/>
      <c r="I634" s="526"/>
      <c r="J634" s="526"/>
      <c r="K634" s="526"/>
      <c r="L634" s="528"/>
      <c r="M634" s="526"/>
      <c r="N634" s="528"/>
      <c r="O634" s="526"/>
      <c r="P634" s="573">
        <v>35.29</v>
      </c>
    </row>
    <row r="635" spans="1:16" x14ac:dyDescent="0.25">
      <c r="A635" s="530"/>
      <c r="B635" s="524" t="s">
        <v>2623</v>
      </c>
      <c r="C635" s="1247" t="s">
        <v>2624</v>
      </c>
      <c r="D635" s="1247"/>
      <c r="E635" s="1247"/>
      <c r="F635" s="1247"/>
      <c r="G635" s="1247"/>
      <c r="H635" s="525" t="s">
        <v>2159</v>
      </c>
      <c r="I635" s="536">
        <v>13.33</v>
      </c>
      <c r="J635" s="526"/>
      <c r="K635" s="537">
        <v>4.2389400000000004</v>
      </c>
      <c r="L635" s="538">
        <v>5.87</v>
      </c>
      <c r="M635" s="539">
        <v>0.97</v>
      </c>
      <c r="N635" s="534">
        <v>5.69</v>
      </c>
      <c r="O635" s="526"/>
      <c r="P635" s="529">
        <v>24.12</v>
      </c>
    </row>
    <row r="636" spans="1:16" x14ac:dyDescent="0.25">
      <c r="A636" s="530"/>
      <c r="B636" s="524" t="s">
        <v>2755</v>
      </c>
      <c r="C636" s="1247" t="s">
        <v>2756</v>
      </c>
      <c r="D636" s="1247"/>
      <c r="E636" s="1247"/>
      <c r="F636" s="1247"/>
      <c r="G636" s="1247"/>
      <c r="H636" s="525" t="s">
        <v>1505</v>
      </c>
      <c r="I636" s="531">
        <v>0.5</v>
      </c>
      <c r="J636" s="526"/>
      <c r="K636" s="527">
        <v>0.159</v>
      </c>
      <c r="L636" s="538">
        <v>37.71</v>
      </c>
      <c r="M636" s="539">
        <v>1.54</v>
      </c>
      <c r="N636" s="534">
        <v>58.07</v>
      </c>
      <c r="O636" s="526"/>
      <c r="P636" s="529">
        <v>9.23</v>
      </c>
    </row>
    <row r="637" spans="1:16" x14ac:dyDescent="0.25">
      <c r="A637" s="530"/>
      <c r="B637" s="524" t="s">
        <v>2627</v>
      </c>
      <c r="C637" s="1247" t="s">
        <v>2628</v>
      </c>
      <c r="D637" s="1247"/>
      <c r="E637" s="1247"/>
      <c r="F637" s="1247"/>
      <c r="G637" s="1247"/>
      <c r="H637" s="525" t="s">
        <v>1244</v>
      </c>
      <c r="I637" s="536">
        <v>0.05</v>
      </c>
      <c r="J637" s="526"/>
      <c r="K637" s="535">
        <v>1.5900000000000001E-2</v>
      </c>
      <c r="L637" s="538">
        <v>79.88</v>
      </c>
      <c r="M637" s="539">
        <v>1.53</v>
      </c>
      <c r="N637" s="534">
        <v>122.22</v>
      </c>
      <c r="O637" s="526"/>
      <c r="P637" s="529">
        <v>1.94</v>
      </c>
    </row>
    <row r="638" spans="1:16" x14ac:dyDescent="0.25">
      <c r="A638" s="552"/>
      <c r="B638" s="553"/>
      <c r="C638" s="1248" t="s">
        <v>1154</v>
      </c>
      <c r="D638" s="1248"/>
      <c r="E638" s="1248"/>
      <c r="F638" s="1248"/>
      <c r="G638" s="1248"/>
      <c r="H638" s="516"/>
      <c r="I638" s="517"/>
      <c r="J638" s="517"/>
      <c r="K638" s="517"/>
      <c r="L638" s="520"/>
      <c r="M638" s="517"/>
      <c r="N638" s="554"/>
      <c r="O638" s="517"/>
      <c r="P638" s="555">
        <v>329.77</v>
      </c>
    </row>
    <row r="639" spans="1:16" x14ac:dyDescent="0.25">
      <c r="A639" s="540" t="s">
        <v>1532</v>
      </c>
      <c r="B639" s="524" t="s">
        <v>2637</v>
      </c>
      <c r="C639" s="1247" t="s">
        <v>2638</v>
      </c>
      <c r="D639" s="1247"/>
      <c r="E639" s="1247"/>
      <c r="F639" s="1247"/>
      <c r="G639" s="1247"/>
      <c r="H639" s="525" t="s">
        <v>1158</v>
      </c>
      <c r="I639" s="543">
        <v>2</v>
      </c>
      <c r="J639" s="526"/>
      <c r="K639" s="543">
        <v>2</v>
      </c>
      <c r="L639" s="528"/>
      <c r="M639" s="526"/>
      <c r="N639" s="528"/>
      <c r="O639" s="526"/>
      <c r="P639" s="573">
        <v>5.71</v>
      </c>
    </row>
    <row r="640" spans="1:16" x14ac:dyDescent="0.25">
      <c r="A640" s="540"/>
      <c r="B640" s="524"/>
      <c r="C640" s="1247" t="s">
        <v>1155</v>
      </c>
      <c r="D640" s="1247"/>
      <c r="E640" s="1247"/>
      <c r="F640" s="1247"/>
      <c r="G640" s="1247"/>
      <c r="H640" s="525"/>
      <c r="I640" s="526"/>
      <c r="J640" s="526"/>
      <c r="K640" s="526"/>
      <c r="L640" s="528"/>
      <c r="M640" s="526"/>
      <c r="N640" s="528"/>
      <c r="O640" s="526"/>
      <c r="P640" s="573">
        <v>287.67</v>
      </c>
    </row>
    <row r="641" spans="1:16" x14ac:dyDescent="0.25">
      <c r="A641" s="540"/>
      <c r="B641" s="524" t="s">
        <v>2639</v>
      </c>
      <c r="C641" s="1247" t="s">
        <v>2640</v>
      </c>
      <c r="D641" s="1247"/>
      <c r="E641" s="1247"/>
      <c r="F641" s="1247"/>
      <c r="G641" s="1247"/>
      <c r="H641" s="525" t="s">
        <v>1158</v>
      </c>
      <c r="I641" s="543">
        <v>97</v>
      </c>
      <c r="J641" s="526"/>
      <c r="K641" s="543">
        <v>97</v>
      </c>
      <c r="L641" s="528"/>
      <c r="M641" s="526"/>
      <c r="N641" s="528"/>
      <c r="O641" s="526"/>
      <c r="P641" s="573">
        <v>279.04000000000002</v>
      </c>
    </row>
    <row r="642" spans="1:16" x14ac:dyDescent="0.25">
      <c r="A642" s="540"/>
      <c r="B642" s="524" t="s">
        <v>2641</v>
      </c>
      <c r="C642" s="1247" t="s">
        <v>2642</v>
      </c>
      <c r="D642" s="1247"/>
      <c r="E642" s="1247"/>
      <c r="F642" s="1247"/>
      <c r="G642" s="1247"/>
      <c r="H642" s="525" t="s">
        <v>1158</v>
      </c>
      <c r="I642" s="543">
        <v>51</v>
      </c>
      <c r="J642" s="526"/>
      <c r="K642" s="543">
        <v>51</v>
      </c>
      <c r="L642" s="528"/>
      <c r="M642" s="526"/>
      <c r="N642" s="528"/>
      <c r="O642" s="526"/>
      <c r="P642" s="573">
        <v>146.71</v>
      </c>
    </row>
    <row r="643" spans="1:16" x14ac:dyDescent="0.25">
      <c r="A643" s="556"/>
      <c r="B643" s="557"/>
      <c r="C643" s="1248" t="s">
        <v>1161</v>
      </c>
      <c r="D643" s="1248"/>
      <c r="E643" s="1248"/>
      <c r="F643" s="1248"/>
      <c r="G643" s="1248"/>
      <c r="H643" s="516"/>
      <c r="I643" s="517"/>
      <c r="J643" s="517"/>
      <c r="K643" s="517"/>
      <c r="L643" s="520"/>
      <c r="M643" s="517"/>
      <c r="N643" s="554">
        <v>2393.81</v>
      </c>
      <c r="O643" s="517"/>
      <c r="P643" s="612">
        <v>761.23</v>
      </c>
    </row>
    <row r="644" spans="1:16" x14ac:dyDescent="0.25">
      <c r="A644" s="558"/>
      <c r="B644" s="559"/>
      <c r="C644" s="559"/>
      <c r="D644" s="559"/>
      <c r="E644" s="559"/>
      <c r="F644" s="559"/>
      <c r="G644" s="559"/>
      <c r="H644" s="560"/>
      <c r="I644" s="561"/>
      <c r="J644" s="561"/>
      <c r="K644" s="561"/>
      <c r="L644" s="562"/>
      <c r="M644" s="561"/>
      <c r="N644" s="562"/>
      <c r="O644" s="561"/>
      <c r="P644" s="563"/>
    </row>
    <row r="645" spans="1:16" x14ac:dyDescent="0.25">
      <c r="A645" s="514" t="s">
        <v>1534</v>
      </c>
      <c r="B645" s="515" t="s">
        <v>2778</v>
      </c>
      <c r="C645" s="1249" t="s">
        <v>2779</v>
      </c>
      <c r="D645" s="1249"/>
      <c r="E645" s="1249"/>
      <c r="F645" s="1249"/>
      <c r="G645" s="1249"/>
      <c r="H645" s="516" t="s">
        <v>2759</v>
      </c>
      <c r="I645" s="517">
        <v>9.9959999999999997E-3</v>
      </c>
      <c r="J645" s="518">
        <v>1</v>
      </c>
      <c r="K645" s="614">
        <v>9.9959999999999997E-3</v>
      </c>
      <c r="L645" s="554">
        <v>58730.12</v>
      </c>
      <c r="M645" s="570">
        <v>1.18</v>
      </c>
      <c r="N645" s="564">
        <v>69301.539999999994</v>
      </c>
      <c r="O645" s="517"/>
      <c r="P645" s="612">
        <v>692.74</v>
      </c>
    </row>
    <row r="646" spans="1:16" x14ac:dyDescent="0.25">
      <c r="A646" s="556"/>
      <c r="B646" s="557"/>
      <c r="C646" s="1248" t="s">
        <v>1161</v>
      </c>
      <c r="D646" s="1248"/>
      <c r="E646" s="1248"/>
      <c r="F646" s="1248"/>
      <c r="G646" s="1248"/>
      <c r="H646" s="516"/>
      <c r="I646" s="517"/>
      <c r="J646" s="517"/>
      <c r="K646" s="517"/>
      <c r="L646" s="520"/>
      <c r="M646" s="517"/>
      <c r="N646" s="520"/>
      <c r="O646" s="517"/>
      <c r="P646" s="612">
        <v>692.74</v>
      </c>
    </row>
    <row r="647" spans="1:16" x14ac:dyDescent="0.25">
      <c r="A647" s="558"/>
      <c r="B647" s="559"/>
      <c r="C647" s="559"/>
      <c r="D647" s="559"/>
      <c r="E647" s="559"/>
      <c r="F647" s="559"/>
      <c r="G647" s="559"/>
      <c r="H647" s="560"/>
      <c r="I647" s="561"/>
      <c r="J647" s="561"/>
      <c r="K647" s="561"/>
      <c r="L647" s="562"/>
      <c r="M647" s="561"/>
      <c r="N647" s="562"/>
      <c r="O647" s="561"/>
      <c r="P647" s="563"/>
    </row>
    <row r="648" spans="1:16" x14ac:dyDescent="0.25">
      <c r="A648" s="514" t="s">
        <v>1537</v>
      </c>
      <c r="B648" s="515" t="s">
        <v>2780</v>
      </c>
      <c r="C648" s="1249" t="s">
        <v>2781</v>
      </c>
      <c r="D648" s="1249"/>
      <c r="E648" s="1249"/>
      <c r="F648" s="1249"/>
      <c r="G648" s="1249"/>
      <c r="H648" s="516" t="s">
        <v>2759</v>
      </c>
      <c r="I648" s="517">
        <v>2.2440000000000002E-2</v>
      </c>
      <c r="J648" s="518">
        <v>1</v>
      </c>
      <c r="K648" s="590">
        <v>2.2440000000000002E-2</v>
      </c>
      <c r="L648" s="554">
        <v>80297.3</v>
      </c>
      <c r="M648" s="570">
        <v>1.18</v>
      </c>
      <c r="N648" s="564">
        <v>94750.81</v>
      </c>
      <c r="O648" s="517"/>
      <c r="P648" s="555">
        <v>2126.21</v>
      </c>
    </row>
    <row r="649" spans="1:16" x14ac:dyDescent="0.25">
      <c r="A649" s="556"/>
      <c r="B649" s="557"/>
      <c r="C649" s="1248" t="s">
        <v>1161</v>
      </c>
      <c r="D649" s="1248"/>
      <c r="E649" s="1248"/>
      <c r="F649" s="1248"/>
      <c r="G649" s="1248"/>
      <c r="H649" s="516"/>
      <c r="I649" s="517"/>
      <c r="J649" s="517"/>
      <c r="K649" s="517"/>
      <c r="L649" s="520"/>
      <c r="M649" s="517"/>
      <c r="N649" s="520"/>
      <c r="O649" s="517"/>
      <c r="P649" s="555">
        <v>2126.21</v>
      </c>
    </row>
    <row r="650" spans="1:16" x14ac:dyDescent="0.25">
      <c r="A650" s="558"/>
      <c r="B650" s="559"/>
      <c r="C650" s="559"/>
      <c r="D650" s="559"/>
      <c r="E650" s="559"/>
      <c r="F650" s="559"/>
      <c r="G650" s="559"/>
      <c r="H650" s="560"/>
      <c r="I650" s="561"/>
      <c r="J650" s="561"/>
      <c r="K650" s="561"/>
      <c r="L650" s="562"/>
      <c r="M650" s="561"/>
      <c r="N650" s="562"/>
      <c r="O650" s="561"/>
      <c r="P650" s="563"/>
    </row>
    <row r="651" spans="1:16" x14ac:dyDescent="0.25">
      <c r="A651" s="514" t="s">
        <v>1540</v>
      </c>
      <c r="B651" s="515" t="s">
        <v>2760</v>
      </c>
      <c r="C651" s="1249" t="s">
        <v>2761</v>
      </c>
      <c r="D651" s="1249"/>
      <c r="E651" s="1249"/>
      <c r="F651" s="1249"/>
      <c r="G651" s="1249"/>
      <c r="H651" s="516" t="s">
        <v>1440</v>
      </c>
      <c r="I651" s="517">
        <v>0.19600000000000001</v>
      </c>
      <c r="J651" s="518">
        <v>1</v>
      </c>
      <c r="K651" s="519">
        <v>0.19600000000000001</v>
      </c>
      <c r="L651" s="520"/>
      <c r="M651" s="517"/>
      <c r="N651" s="521"/>
      <c r="O651" s="517"/>
      <c r="P651" s="522"/>
    </row>
    <row r="652" spans="1:16" x14ac:dyDescent="0.25">
      <c r="A652" s="523"/>
      <c r="B652" s="524" t="s">
        <v>23</v>
      </c>
      <c r="C652" s="1247" t="s">
        <v>1203</v>
      </c>
      <c r="D652" s="1247"/>
      <c r="E652" s="1247"/>
      <c r="F652" s="1247"/>
      <c r="G652" s="1247"/>
      <c r="H652" s="525" t="s">
        <v>1148</v>
      </c>
      <c r="I652" s="526"/>
      <c r="J652" s="526"/>
      <c r="K652" s="537">
        <v>0.73695999999999995</v>
      </c>
      <c r="L652" s="528"/>
      <c r="M652" s="526"/>
      <c r="N652" s="528"/>
      <c r="O652" s="526"/>
      <c r="P652" s="573">
        <v>234.42</v>
      </c>
    </row>
    <row r="653" spans="1:16" x14ac:dyDescent="0.25">
      <c r="A653" s="530"/>
      <c r="B653" s="524" t="s">
        <v>2403</v>
      </c>
      <c r="C653" s="1247" t="s">
        <v>2404</v>
      </c>
      <c r="D653" s="1247"/>
      <c r="E653" s="1247"/>
      <c r="F653" s="1247"/>
      <c r="G653" s="1247"/>
      <c r="H653" s="525" t="s">
        <v>1148</v>
      </c>
      <c r="I653" s="536">
        <v>3.76</v>
      </c>
      <c r="J653" s="526"/>
      <c r="K653" s="537">
        <v>0.73695999999999995</v>
      </c>
      <c r="L653" s="532"/>
      <c r="M653" s="533"/>
      <c r="N653" s="534">
        <v>318.08999999999997</v>
      </c>
      <c r="O653" s="526"/>
      <c r="P653" s="529">
        <v>234.42</v>
      </c>
    </row>
    <row r="654" spans="1:16" x14ac:dyDescent="0.25">
      <c r="A654" s="523"/>
      <c r="B654" s="524" t="s">
        <v>28</v>
      </c>
      <c r="C654" s="1247" t="s">
        <v>132</v>
      </c>
      <c r="D654" s="1247"/>
      <c r="E654" s="1247"/>
      <c r="F654" s="1247"/>
      <c r="G654" s="1247"/>
      <c r="H654" s="525"/>
      <c r="I654" s="526"/>
      <c r="J654" s="526"/>
      <c r="K654" s="526"/>
      <c r="L654" s="528"/>
      <c r="M654" s="526"/>
      <c r="N654" s="528"/>
      <c r="O654" s="526"/>
      <c r="P654" s="573">
        <v>4.2</v>
      </c>
    </row>
    <row r="655" spans="1:16" x14ac:dyDescent="0.25">
      <c r="A655" s="523"/>
      <c r="B655" s="524"/>
      <c r="C655" s="1247" t="s">
        <v>1147</v>
      </c>
      <c r="D655" s="1247"/>
      <c r="E655" s="1247"/>
      <c r="F655" s="1247"/>
      <c r="G655" s="1247"/>
      <c r="H655" s="525" t="s">
        <v>1148</v>
      </c>
      <c r="I655" s="526"/>
      <c r="J655" s="526"/>
      <c r="K655" s="537">
        <v>3.9199999999999999E-3</v>
      </c>
      <c r="L655" s="528"/>
      <c r="M655" s="526"/>
      <c r="N655" s="528"/>
      <c r="O655" s="526"/>
      <c r="P655" s="573">
        <v>1.5</v>
      </c>
    </row>
    <row r="656" spans="1:16" x14ac:dyDescent="0.25">
      <c r="A656" s="530"/>
      <c r="B656" s="524" t="s">
        <v>1443</v>
      </c>
      <c r="C656" s="1247" t="s">
        <v>1444</v>
      </c>
      <c r="D656" s="1247"/>
      <c r="E656" s="1247"/>
      <c r="F656" s="1247"/>
      <c r="G656" s="1247"/>
      <c r="H656" s="525" t="s">
        <v>1151</v>
      </c>
      <c r="I656" s="536">
        <v>0.01</v>
      </c>
      <c r="J656" s="526"/>
      <c r="K656" s="537">
        <v>1.9599999999999999E-3</v>
      </c>
      <c r="L656" s="532"/>
      <c r="M656" s="533"/>
      <c r="N656" s="534">
        <v>1550.39</v>
      </c>
      <c r="O656" s="526"/>
      <c r="P656" s="529">
        <v>3.04</v>
      </c>
    </row>
    <row r="657" spans="1:16" x14ac:dyDescent="0.25">
      <c r="A657" s="540"/>
      <c r="B657" s="524" t="s">
        <v>1152</v>
      </c>
      <c r="C657" s="1247" t="s">
        <v>1153</v>
      </c>
      <c r="D657" s="1247"/>
      <c r="E657" s="1247"/>
      <c r="F657" s="1247"/>
      <c r="G657" s="1247"/>
      <c r="H657" s="525" t="s">
        <v>1148</v>
      </c>
      <c r="I657" s="536">
        <v>0.01</v>
      </c>
      <c r="J657" s="526"/>
      <c r="K657" s="537">
        <v>1.9599999999999999E-3</v>
      </c>
      <c r="L657" s="528"/>
      <c r="M657" s="526"/>
      <c r="N657" s="541">
        <v>437.08</v>
      </c>
      <c r="O657" s="526"/>
      <c r="P657" s="573">
        <v>0.86</v>
      </c>
    </row>
    <row r="658" spans="1:16" x14ac:dyDescent="0.25">
      <c r="A658" s="530"/>
      <c r="B658" s="524" t="s">
        <v>1445</v>
      </c>
      <c r="C658" s="1247" t="s">
        <v>1446</v>
      </c>
      <c r="D658" s="1247"/>
      <c r="E658" s="1247"/>
      <c r="F658" s="1247"/>
      <c r="G658" s="1247"/>
      <c r="H658" s="525" t="s">
        <v>1151</v>
      </c>
      <c r="I658" s="536">
        <v>0.01</v>
      </c>
      <c r="J658" s="526"/>
      <c r="K658" s="537">
        <v>1.9599999999999999E-3</v>
      </c>
      <c r="L658" s="538">
        <v>477.92</v>
      </c>
      <c r="M658" s="539">
        <v>1.24</v>
      </c>
      <c r="N658" s="534">
        <v>592.62</v>
      </c>
      <c r="O658" s="526"/>
      <c r="P658" s="529">
        <v>1.1599999999999999</v>
      </c>
    </row>
    <row r="659" spans="1:16" x14ac:dyDescent="0.25">
      <c r="A659" s="540"/>
      <c r="B659" s="524" t="s">
        <v>1208</v>
      </c>
      <c r="C659" s="1247" t="s">
        <v>1209</v>
      </c>
      <c r="D659" s="1247"/>
      <c r="E659" s="1247"/>
      <c r="F659" s="1247"/>
      <c r="G659" s="1247"/>
      <c r="H659" s="525" t="s">
        <v>1148</v>
      </c>
      <c r="I659" s="536">
        <v>0.01</v>
      </c>
      <c r="J659" s="526"/>
      <c r="K659" s="537">
        <v>1.9599999999999999E-3</v>
      </c>
      <c r="L659" s="528"/>
      <c r="M659" s="526"/>
      <c r="N659" s="541">
        <v>325.38</v>
      </c>
      <c r="O659" s="526"/>
      <c r="P659" s="573">
        <v>0.64</v>
      </c>
    </row>
    <row r="660" spans="1:16" x14ac:dyDescent="0.25">
      <c r="A660" s="523"/>
      <c r="B660" s="524" t="s">
        <v>36</v>
      </c>
      <c r="C660" s="1247" t="s">
        <v>134</v>
      </c>
      <c r="D660" s="1247"/>
      <c r="E660" s="1247"/>
      <c r="F660" s="1247"/>
      <c r="G660" s="1247"/>
      <c r="H660" s="525"/>
      <c r="I660" s="526"/>
      <c r="J660" s="526"/>
      <c r="K660" s="526"/>
      <c r="L660" s="528"/>
      <c r="M660" s="526"/>
      <c r="N660" s="528"/>
      <c r="O660" s="526"/>
      <c r="P660" s="573">
        <v>22.33</v>
      </c>
    </row>
    <row r="661" spans="1:16" x14ac:dyDescent="0.25">
      <c r="A661" s="530"/>
      <c r="B661" s="524" t="s">
        <v>2623</v>
      </c>
      <c r="C661" s="1247" t="s">
        <v>2624</v>
      </c>
      <c r="D661" s="1247"/>
      <c r="E661" s="1247"/>
      <c r="F661" s="1247"/>
      <c r="G661" s="1247"/>
      <c r="H661" s="525" t="s">
        <v>2159</v>
      </c>
      <c r="I661" s="536">
        <v>13.33</v>
      </c>
      <c r="J661" s="526"/>
      <c r="K661" s="537">
        <v>2.6126800000000001</v>
      </c>
      <c r="L661" s="538">
        <v>5.87</v>
      </c>
      <c r="M661" s="539">
        <v>0.97</v>
      </c>
      <c r="N661" s="534">
        <v>5.69</v>
      </c>
      <c r="O661" s="526"/>
      <c r="P661" s="529">
        <v>14.87</v>
      </c>
    </row>
    <row r="662" spans="1:16" x14ac:dyDescent="0.25">
      <c r="A662" s="530"/>
      <c r="B662" s="524" t="s">
        <v>2755</v>
      </c>
      <c r="C662" s="1247" t="s">
        <v>2756</v>
      </c>
      <c r="D662" s="1247"/>
      <c r="E662" s="1247"/>
      <c r="F662" s="1247"/>
      <c r="G662" s="1247"/>
      <c r="H662" s="525" t="s">
        <v>1505</v>
      </c>
      <c r="I662" s="536">
        <v>0.55000000000000004</v>
      </c>
      <c r="J662" s="526"/>
      <c r="K662" s="535">
        <v>0.10780000000000001</v>
      </c>
      <c r="L662" s="538">
        <v>37.71</v>
      </c>
      <c r="M662" s="539">
        <v>1.54</v>
      </c>
      <c r="N662" s="534">
        <v>58.07</v>
      </c>
      <c r="O662" s="526"/>
      <c r="P662" s="529">
        <v>6.26</v>
      </c>
    </row>
    <row r="663" spans="1:16" x14ac:dyDescent="0.25">
      <c r="A663" s="530"/>
      <c r="B663" s="524" t="s">
        <v>2627</v>
      </c>
      <c r="C663" s="1247" t="s">
        <v>2628</v>
      </c>
      <c r="D663" s="1247"/>
      <c r="E663" s="1247"/>
      <c r="F663" s="1247"/>
      <c r="G663" s="1247"/>
      <c r="H663" s="525" t="s">
        <v>1244</v>
      </c>
      <c r="I663" s="536">
        <v>0.05</v>
      </c>
      <c r="J663" s="526"/>
      <c r="K663" s="535">
        <v>9.7999999999999997E-3</v>
      </c>
      <c r="L663" s="538">
        <v>79.88</v>
      </c>
      <c r="M663" s="539">
        <v>1.53</v>
      </c>
      <c r="N663" s="534">
        <v>122.22</v>
      </c>
      <c r="O663" s="526"/>
      <c r="P663" s="529">
        <v>1.2</v>
      </c>
    </row>
    <row r="664" spans="1:16" x14ac:dyDescent="0.25">
      <c r="A664" s="552"/>
      <c r="B664" s="553"/>
      <c r="C664" s="1248" t="s">
        <v>1154</v>
      </c>
      <c r="D664" s="1248"/>
      <c r="E664" s="1248"/>
      <c r="F664" s="1248"/>
      <c r="G664" s="1248"/>
      <c r="H664" s="516"/>
      <c r="I664" s="517"/>
      <c r="J664" s="517"/>
      <c r="K664" s="517"/>
      <c r="L664" s="520"/>
      <c r="M664" s="517"/>
      <c r="N664" s="554"/>
      <c r="O664" s="517"/>
      <c r="P664" s="555">
        <v>262.45</v>
      </c>
    </row>
    <row r="665" spans="1:16" x14ac:dyDescent="0.25">
      <c r="A665" s="540" t="s">
        <v>1541</v>
      </c>
      <c r="B665" s="524" t="s">
        <v>2637</v>
      </c>
      <c r="C665" s="1247" t="s">
        <v>2638</v>
      </c>
      <c r="D665" s="1247"/>
      <c r="E665" s="1247"/>
      <c r="F665" s="1247"/>
      <c r="G665" s="1247"/>
      <c r="H665" s="525" t="s">
        <v>1158</v>
      </c>
      <c r="I665" s="543">
        <v>2</v>
      </c>
      <c r="J665" s="526"/>
      <c r="K665" s="543">
        <v>2</v>
      </c>
      <c r="L665" s="528"/>
      <c r="M665" s="526"/>
      <c r="N665" s="528"/>
      <c r="O665" s="526"/>
      <c r="P665" s="573">
        <v>4.6900000000000004</v>
      </c>
    </row>
    <row r="666" spans="1:16" x14ac:dyDescent="0.25">
      <c r="A666" s="540"/>
      <c r="B666" s="524"/>
      <c r="C666" s="1247" t="s">
        <v>1155</v>
      </c>
      <c r="D666" s="1247"/>
      <c r="E666" s="1247"/>
      <c r="F666" s="1247"/>
      <c r="G666" s="1247"/>
      <c r="H666" s="525"/>
      <c r="I666" s="526"/>
      <c r="J666" s="526"/>
      <c r="K666" s="526"/>
      <c r="L666" s="528"/>
      <c r="M666" s="526"/>
      <c r="N666" s="528"/>
      <c r="O666" s="526"/>
      <c r="P666" s="573">
        <v>235.92</v>
      </c>
    </row>
    <row r="667" spans="1:16" x14ac:dyDescent="0.25">
      <c r="A667" s="540"/>
      <c r="B667" s="524" t="s">
        <v>2639</v>
      </c>
      <c r="C667" s="1247" t="s">
        <v>2640</v>
      </c>
      <c r="D667" s="1247"/>
      <c r="E667" s="1247"/>
      <c r="F667" s="1247"/>
      <c r="G667" s="1247"/>
      <c r="H667" s="525" t="s">
        <v>1158</v>
      </c>
      <c r="I667" s="543">
        <v>97</v>
      </c>
      <c r="J667" s="526"/>
      <c r="K667" s="543">
        <v>97</v>
      </c>
      <c r="L667" s="528"/>
      <c r="M667" s="526"/>
      <c r="N667" s="528"/>
      <c r="O667" s="526"/>
      <c r="P667" s="573">
        <v>228.84</v>
      </c>
    </row>
    <row r="668" spans="1:16" x14ac:dyDescent="0.25">
      <c r="A668" s="540"/>
      <c r="B668" s="524" t="s">
        <v>2641</v>
      </c>
      <c r="C668" s="1247" t="s">
        <v>2642</v>
      </c>
      <c r="D668" s="1247"/>
      <c r="E668" s="1247"/>
      <c r="F668" s="1247"/>
      <c r="G668" s="1247"/>
      <c r="H668" s="525" t="s">
        <v>1158</v>
      </c>
      <c r="I668" s="543">
        <v>51</v>
      </c>
      <c r="J668" s="526"/>
      <c r="K668" s="543">
        <v>51</v>
      </c>
      <c r="L668" s="528"/>
      <c r="M668" s="526"/>
      <c r="N668" s="528"/>
      <c r="O668" s="526"/>
      <c r="P668" s="573">
        <v>120.32</v>
      </c>
    </row>
    <row r="669" spans="1:16" x14ac:dyDescent="0.25">
      <c r="A669" s="556"/>
      <c r="B669" s="557"/>
      <c r="C669" s="1248" t="s">
        <v>1161</v>
      </c>
      <c r="D669" s="1248"/>
      <c r="E669" s="1248"/>
      <c r="F669" s="1248"/>
      <c r="G669" s="1248"/>
      <c r="H669" s="516"/>
      <c r="I669" s="517"/>
      <c r="J669" s="517"/>
      <c r="K669" s="517"/>
      <c r="L669" s="520"/>
      <c r="M669" s="517"/>
      <c r="N669" s="554">
        <v>3144.39</v>
      </c>
      <c r="O669" s="517"/>
      <c r="P669" s="612">
        <v>616.29999999999995</v>
      </c>
    </row>
    <row r="670" spans="1:16" x14ac:dyDescent="0.25">
      <c r="A670" s="558"/>
      <c r="B670" s="559"/>
      <c r="C670" s="559"/>
      <c r="D670" s="559"/>
      <c r="E670" s="559"/>
      <c r="F670" s="559"/>
      <c r="G670" s="559"/>
      <c r="H670" s="560"/>
      <c r="I670" s="561"/>
      <c r="J670" s="561"/>
      <c r="K670" s="561"/>
      <c r="L670" s="562"/>
      <c r="M670" s="561"/>
      <c r="N670" s="562"/>
      <c r="O670" s="561"/>
      <c r="P670" s="563"/>
    </row>
    <row r="671" spans="1:16" x14ac:dyDescent="0.25">
      <c r="A671" s="514" t="s">
        <v>1543</v>
      </c>
      <c r="B671" s="515" t="s">
        <v>2782</v>
      </c>
      <c r="C671" s="1249" t="s">
        <v>2783</v>
      </c>
      <c r="D671" s="1249"/>
      <c r="E671" s="1249"/>
      <c r="F671" s="1249"/>
      <c r="G671" s="1249"/>
      <c r="H671" s="516" t="s">
        <v>2759</v>
      </c>
      <c r="I671" s="517">
        <v>9.9959999999999997E-3</v>
      </c>
      <c r="J671" s="518">
        <v>1</v>
      </c>
      <c r="K671" s="614">
        <v>9.9959999999999997E-3</v>
      </c>
      <c r="L671" s="554">
        <v>110945.05</v>
      </c>
      <c r="M671" s="570">
        <v>1.18</v>
      </c>
      <c r="N671" s="564">
        <v>130915.16</v>
      </c>
      <c r="O671" s="517"/>
      <c r="P671" s="555">
        <v>1308.6300000000001</v>
      </c>
    </row>
    <row r="672" spans="1:16" x14ac:dyDescent="0.25">
      <c r="A672" s="556"/>
      <c r="B672" s="557"/>
      <c r="C672" s="1248" t="s">
        <v>1161</v>
      </c>
      <c r="D672" s="1248"/>
      <c r="E672" s="1248"/>
      <c r="F672" s="1248"/>
      <c r="G672" s="1248"/>
      <c r="H672" s="516"/>
      <c r="I672" s="517"/>
      <c r="J672" s="517"/>
      <c r="K672" s="517"/>
      <c r="L672" s="520"/>
      <c r="M672" s="517"/>
      <c r="N672" s="520"/>
      <c r="O672" s="517"/>
      <c r="P672" s="555">
        <v>1308.6300000000001</v>
      </c>
    </row>
    <row r="673" spans="1:16" x14ac:dyDescent="0.25">
      <c r="A673" s="558"/>
      <c r="B673" s="559"/>
      <c r="C673" s="559"/>
      <c r="D673" s="559"/>
      <c r="E673" s="559"/>
      <c r="F673" s="559"/>
      <c r="G673" s="559"/>
      <c r="H673" s="560"/>
      <c r="I673" s="561"/>
      <c r="J673" s="561"/>
      <c r="K673" s="561"/>
      <c r="L673" s="562"/>
      <c r="M673" s="561"/>
      <c r="N673" s="562"/>
      <c r="O673" s="561"/>
      <c r="P673" s="563"/>
    </row>
    <row r="674" spans="1:16" x14ac:dyDescent="0.25">
      <c r="A674" s="514" t="s">
        <v>1559</v>
      </c>
      <c r="B674" s="515" t="s">
        <v>2784</v>
      </c>
      <c r="C674" s="1249" t="s">
        <v>2785</v>
      </c>
      <c r="D674" s="1249"/>
      <c r="E674" s="1249"/>
      <c r="F674" s="1249"/>
      <c r="G674" s="1249"/>
      <c r="H674" s="516" t="s">
        <v>2759</v>
      </c>
      <c r="I674" s="517">
        <v>9.9959999999999997E-3</v>
      </c>
      <c r="J674" s="518">
        <v>1</v>
      </c>
      <c r="K674" s="614">
        <v>9.9959999999999997E-3</v>
      </c>
      <c r="L674" s="554">
        <v>252203.97</v>
      </c>
      <c r="M674" s="570">
        <v>1.18</v>
      </c>
      <c r="N674" s="564">
        <v>297600.68</v>
      </c>
      <c r="O674" s="517"/>
      <c r="P674" s="555">
        <v>2974.82</v>
      </c>
    </row>
    <row r="675" spans="1:16" x14ac:dyDescent="0.25">
      <c r="A675" s="556"/>
      <c r="B675" s="557"/>
      <c r="C675" s="1248" t="s">
        <v>1161</v>
      </c>
      <c r="D675" s="1248"/>
      <c r="E675" s="1248"/>
      <c r="F675" s="1248"/>
      <c r="G675" s="1248"/>
      <c r="H675" s="516"/>
      <c r="I675" s="517"/>
      <c r="J675" s="517"/>
      <c r="K675" s="517"/>
      <c r="L675" s="520"/>
      <c r="M675" s="517"/>
      <c r="N675" s="520"/>
      <c r="O675" s="517"/>
      <c r="P675" s="555">
        <v>2974.82</v>
      </c>
    </row>
    <row r="676" spans="1:16" x14ac:dyDescent="0.25">
      <c r="A676" s="558"/>
      <c r="B676" s="559"/>
      <c r="C676" s="559"/>
      <c r="D676" s="559"/>
      <c r="E676" s="559"/>
      <c r="F676" s="559"/>
      <c r="G676" s="559"/>
      <c r="H676" s="560"/>
      <c r="I676" s="561"/>
      <c r="J676" s="561"/>
      <c r="K676" s="561"/>
      <c r="L676" s="562"/>
      <c r="M676" s="561"/>
      <c r="N676" s="562"/>
      <c r="O676" s="561"/>
      <c r="P676" s="563"/>
    </row>
    <row r="677" spans="1:16" x14ac:dyDescent="0.25">
      <c r="A677" s="514" t="s">
        <v>1562</v>
      </c>
      <c r="B677" s="515" t="s">
        <v>2786</v>
      </c>
      <c r="C677" s="1249" t="s">
        <v>2787</v>
      </c>
      <c r="D677" s="1249"/>
      <c r="E677" s="1249"/>
      <c r="F677" s="1249"/>
      <c r="G677" s="1249"/>
      <c r="H677" s="516" t="s">
        <v>1697</v>
      </c>
      <c r="I677" s="517">
        <v>0.4</v>
      </c>
      <c r="J677" s="518">
        <v>1</v>
      </c>
      <c r="K677" s="571">
        <v>0.4</v>
      </c>
      <c r="L677" s="520"/>
      <c r="M677" s="517"/>
      <c r="N677" s="521"/>
      <c r="O677" s="517"/>
      <c r="P677" s="522"/>
    </row>
    <row r="678" spans="1:16" x14ac:dyDescent="0.25">
      <c r="A678" s="523"/>
      <c r="B678" s="524" t="s">
        <v>23</v>
      </c>
      <c r="C678" s="1247" t="s">
        <v>1203</v>
      </c>
      <c r="D678" s="1247"/>
      <c r="E678" s="1247"/>
      <c r="F678" s="1247"/>
      <c r="G678" s="1247"/>
      <c r="H678" s="525" t="s">
        <v>1148</v>
      </c>
      <c r="I678" s="526"/>
      <c r="J678" s="526"/>
      <c r="K678" s="531">
        <v>9.6</v>
      </c>
      <c r="L678" s="528"/>
      <c r="M678" s="526"/>
      <c r="N678" s="528"/>
      <c r="O678" s="526"/>
      <c r="P678" s="529">
        <v>2878.85</v>
      </c>
    </row>
    <row r="679" spans="1:16" x14ac:dyDescent="0.25">
      <c r="A679" s="530"/>
      <c r="B679" s="524" t="s">
        <v>2023</v>
      </c>
      <c r="C679" s="1247" t="s">
        <v>2024</v>
      </c>
      <c r="D679" s="1247"/>
      <c r="E679" s="1247"/>
      <c r="F679" s="1247"/>
      <c r="G679" s="1247"/>
      <c r="H679" s="525" t="s">
        <v>1148</v>
      </c>
      <c r="I679" s="543">
        <v>24</v>
      </c>
      <c r="J679" s="526"/>
      <c r="K679" s="531">
        <v>9.6</v>
      </c>
      <c r="L679" s="532"/>
      <c r="M679" s="533"/>
      <c r="N679" s="534">
        <v>299.88</v>
      </c>
      <c r="O679" s="526"/>
      <c r="P679" s="529">
        <v>2878.85</v>
      </c>
    </row>
    <row r="680" spans="1:16" x14ac:dyDescent="0.25">
      <c r="A680" s="523"/>
      <c r="B680" s="524" t="s">
        <v>36</v>
      </c>
      <c r="C680" s="1247" t="s">
        <v>134</v>
      </c>
      <c r="D680" s="1247"/>
      <c r="E680" s="1247"/>
      <c r="F680" s="1247"/>
      <c r="G680" s="1247"/>
      <c r="H680" s="525"/>
      <c r="I680" s="526"/>
      <c r="J680" s="526"/>
      <c r="K680" s="526"/>
      <c r="L680" s="528"/>
      <c r="M680" s="526"/>
      <c r="N680" s="528"/>
      <c r="O680" s="526"/>
      <c r="P680" s="573">
        <v>253.44</v>
      </c>
    </row>
    <row r="681" spans="1:16" x14ac:dyDescent="0.25">
      <c r="A681" s="530"/>
      <c r="B681" s="524" t="s">
        <v>2625</v>
      </c>
      <c r="C681" s="1247" t="s">
        <v>2626</v>
      </c>
      <c r="D681" s="1247"/>
      <c r="E681" s="1247"/>
      <c r="F681" s="1247"/>
      <c r="G681" s="1247"/>
      <c r="H681" s="525" t="s">
        <v>1697</v>
      </c>
      <c r="I681" s="543">
        <v>2</v>
      </c>
      <c r="J681" s="526"/>
      <c r="K681" s="531">
        <v>0.8</v>
      </c>
      <c r="L681" s="538">
        <v>41.71</v>
      </c>
      <c r="M681" s="539">
        <v>1.31</v>
      </c>
      <c r="N681" s="534">
        <v>54.64</v>
      </c>
      <c r="O681" s="526"/>
      <c r="P681" s="529">
        <v>43.71</v>
      </c>
    </row>
    <row r="682" spans="1:16" x14ac:dyDescent="0.25">
      <c r="A682" s="530"/>
      <c r="B682" s="524" t="s">
        <v>2788</v>
      </c>
      <c r="C682" s="1247" t="s">
        <v>2789</v>
      </c>
      <c r="D682" s="1247"/>
      <c r="E682" s="1247"/>
      <c r="F682" s="1247"/>
      <c r="G682" s="1247"/>
      <c r="H682" s="525" t="s">
        <v>1164</v>
      </c>
      <c r="I682" s="527">
        <v>6.0000000000000001E-3</v>
      </c>
      <c r="J682" s="526"/>
      <c r="K682" s="535">
        <v>2.3999999999999998E-3</v>
      </c>
      <c r="L682" s="542">
        <v>75646.559999999998</v>
      </c>
      <c r="M682" s="539">
        <v>0.95</v>
      </c>
      <c r="N682" s="534">
        <v>71864.23</v>
      </c>
      <c r="O682" s="526"/>
      <c r="P682" s="529">
        <v>172.47</v>
      </c>
    </row>
    <row r="683" spans="1:16" x14ac:dyDescent="0.25">
      <c r="A683" s="530"/>
      <c r="B683" s="524" t="s">
        <v>2790</v>
      </c>
      <c r="C683" s="1247" t="s">
        <v>2791</v>
      </c>
      <c r="D683" s="1247"/>
      <c r="E683" s="1247"/>
      <c r="F683" s="1247"/>
      <c r="G683" s="1247"/>
      <c r="H683" s="525" t="s">
        <v>1164</v>
      </c>
      <c r="I683" s="535">
        <v>2.0000000000000001E-4</v>
      </c>
      <c r="J683" s="526"/>
      <c r="K683" s="537">
        <v>8.0000000000000007E-5</v>
      </c>
      <c r="L683" s="542">
        <v>254539.74</v>
      </c>
      <c r="M683" s="539">
        <v>1.83</v>
      </c>
      <c r="N683" s="534">
        <v>465807.72</v>
      </c>
      <c r="O683" s="526"/>
      <c r="P683" s="529">
        <v>37.26</v>
      </c>
    </row>
    <row r="684" spans="1:16" x14ac:dyDescent="0.25">
      <c r="A684" s="544" t="s">
        <v>1239</v>
      </c>
      <c r="B684" s="545" t="s">
        <v>2792</v>
      </c>
      <c r="C684" s="1250" t="s">
        <v>2793</v>
      </c>
      <c r="D684" s="1250"/>
      <c r="E684" s="1250"/>
      <c r="F684" s="1250"/>
      <c r="G684" s="1250"/>
      <c r="H684" s="546" t="s">
        <v>1164</v>
      </c>
      <c r="I684" s="589">
        <v>0.03</v>
      </c>
      <c r="J684" s="548"/>
      <c r="K684" s="549">
        <v>1.2E-2</v>
      </c>
      <c r="L684" s="550"/>
      <c r="M684" s="548"/>
      <c r="N684" s="550"/>
      <c r="O684" s="548"/>
      <c r="P684" s="551"/>
    </row>
    <row r="685" spans="1:16" x14ac:dyDescent="0.25">
      <c r="A685" s="552"/>
      <c r="B685" s="553"/>
      <c r="C685" s="1248" t="s">
        <v>1154</v>
      </c>
      <c r="D685" s="1248"/>
      <c r="E685" s="1248"/>
      <c r="F685" s="1248"/>
      <c r="G685" s="1248"/>
      <c r="H685" s="516"/>
      <c r="I685" s="517"/>
      <c r="J685" s="517"/>
      <c r="K685" s="517"/>
      <c r="L685" s="520"/>
      <c r="M685" s="517"/>
      <c r="N685" s="554"/>
      <c r="O685" s="517"/>
      <c r="P685" s="555">
        <v>3132.29</v>
      </c>
    </row>
    <row r="686" spans="1:16" x14ac:dyDescent="0.25">
      <c r="A686" s="540" t="s">
        <v>2794</v>
      </c>
      <c r="B686" s="524" t="s">
        <v>2637</v>
      </c>
      <c r="C686" s="1247" t="s">
        <v>2638</v>
      </c>
      <c r="D686" s="1247"/>
      <c r="E686" s="1247"/>
      <c r="F686" s="1247"/>
      <c r="G686" s="1247"/>
      <c r="H686" s="525" t="s">
        <v>1158</v>
      </c>
      <c r="I686" s="543">
        <v>2</v>
      </c>
      <c r="J686" s="526"/>
      <c r="K686" s="543">
        <v>2</v>
      </c>
      <c r="L686" s="528"/>
      <c r="M686" s="526"/>
      <c r="N686" s="528"/>
      <c r="O686" s="526"/>
      <c r="P686" s="573">
        <v>57.58</v>
      </c>
    </row>
    <row r="687" spans="1:16" x14ac:dyDescent="0.25">
      <c r="A687" s="540"/>
      <c r="B687" s="524"/>
      <c r="C687" s="1247" t="s">
        <v>1155</v>
      </c>
      <c r="D687" s="1247"/>
      <c r="E687" s="1247"/>
      <c r="F687" s="1247"/>
      <c r="G687" s="1247"/>
      <c r="H687" s="525"/>
      <c r="I687" s="526"/>
      <c r="J687" s="526"/>
      <c r="K687" s="526"/>
      <c r="L687" s="528"/>
      <c r="M687" s="526"/>
      <c r="N687" s="528"/>
      <c r="O687" s="526"/>
      <c r="P687" s="529">
        <v>2878.85</v>
      </c>
    </row>
    <row r="688" spans="1:16" x14ac:dyDescent="0.25">
      <c r="A688" s="540"/>
      <c r="B688" s="524" t="s">
        <v>2795</v>
      </c>
      <c r="C688" s="1247" t="s">
        <v>2796</v>
      </c>
      <c r="D688" s="1247"/>
      <c r="E688" s="1247"/>
      <c r="F688" s="1247"/>
      <c r="G688" s="1247"/>
      <c r="H688" s="525" t="s">
        <v>1158</v>
      </c>
      <c r="I688" s="543">
        <v>90</v>
      </c>
      <c r="J688" s="526"/>
      <c r="K688" s="543">
        <v>90</v>
      </c>
      <c r="L688" s="528"/>
      <c r="M688" s="526"/>
      <c r="N688" s="528"/>
      <c r="O688" s="526"/>
      <c r="P688" s="529">
        <v>2590.9699999999998</v>
      </c>
    </row>
    <row r="689" spans="1:16" x14ac:dyDescent="0.25">
      <c r="A689" s="540"/>
      <c r="B689" s="524" t="s">
        <v>2797</v>
      </c>
      <c r="C689" s="1247" t="s">
        <v>2798</v>
      </c>
      <c r="D689" s="1247"/>
      <c r="E689" s="1247"/>
      <c r="F689" s="1247"/>
      <c r="G689" s="1247"/>
      <c r="H689" s="525" t="s">
        <v>1158</v>
      </c>
      <c r="I689" s="543">
        <v>46</v>
      </c>
      <c r="J689" s="526"/>
      <c r="K689" s="543">
        <v>46</v>
      </c>
      <c r="L689" s="528"/>
      <c r="M689" s="526"/>
      <c r="N689" s="528"/>
      <c r="O689" s="526"/>
      <c r="P689" s="529">
        <v>1324.27</v>
      </c>
    </row>
    <row r="690" spans="1:16" x14ac:dyDescent="0.25">
      <c r="A690" s="556"/>
      <c r="B690" s="557"/>
      <c r="C690" s="1248" t="s">
        <v>1161</v>
      </c>
      <c r="D690" s="1248"/>
      <c r="E690" s="1248"/>
      <c r="F690" s="1248"/>
      <c r="G690" s="1248"/>
      <c r="H690" s="516"/>
      <c r="I690" s="517"/>
      <c r="J690" s="517"/>
      <c r="K690" s="517"/>
      <c r="L690" s="520"/>
      <c r="M690" s="517"/>
      <c r="N690" s="554">
        <v>17762.78</v>
      </c>
      <c r="O690" s="517"/>
      <c r="P690" s="555">
        <v>7105.11</v>
      </c>
    </row>
    <row r="691" spans="1:16" x14ac:dyDescent="0.25">
      <c r="A691" s="558"/>
      <c r="B691" s="559"/>
      <c r="C691" s="559"/>
      <c r="D691" s="559"/>
      <c r="E691" s="559"/>
      <c r="F691" s="559"/>
      <c r="G691" s="559"/>
      <c r="H691" s="560"/>
      <c r="I691" s="561"/>
      <c r="J691" s="561"/>
      <c r="K691" s="561"/>
      <c r="L691" s="562"/>
      <c r="M691" s="561"/>
      <c r="N691" s="562"/>
      <c r="O691" s="561"/>
      <c r="P691" s="563"/>
    </row>
    <row r="692" spans="1:16" ht="22.5" x14ac:dyDescent="0.25">
      <c r="A692" s="514" t="s">
        <v>1565</v>
      </c>
      <c r="B692" s="515" t="s">
        <v>2799</v>
      </c>
      <c r="C692" s="1249" t="s">
        <v>2800</v>
      </c>
      <c r="D692" s="1249"/>
      <c r="E692" s="1249"/>
      <c r="F692" s="1249"/>
      <c r="G692" s="1249"/>
      <c r="H692" s="516" t="s">
        <v>1575</v>
      </c>
      <c r="I692" s="517">
        <v>40</v>
      </c>
      <c r="J692" s="518">
        <v>1</v>
      </c>
      <c r="K692" s="518">
        <v>40</v>
      </c>
      <c r="L692" s="520"/>
      <c r="M692" s="517"/>
      <c r="N692" s="572">
        <v>92.55</v>
      </c>
      <c r="O692" s="517"/>
      <c r="P692" s="555">
        <v>3702</v>
      </c>
    </row>
    <row r="693" spans="1:16" x14ac:dyDescent="0.25">
      <c r="A693" s="556"/>
      <c r="B693" s="557"/>
      <c r="C693" s="1248" t="s">
        <v>1161</v>
      </c>
      <c r="D693" s="1248"/>
      <c r="E693" s="1248"/>
      <c r="F693" s="1248"/>
      <c r="G693" s="1248"/>
      <c r="H693" s="516"/>
      <c r="I693" s="517"/>
      <c r="J693" s="517"/>
      <c r="K693" s="517"/>
      <c r="L693" s="520"/>
      <c r="M693" s="517"/>
      <c r="N693" s="520"/>
      <c r="O693" s="517"/>
      <c r="P693" s="555">
        <v>3702</v>
      </c>
    </row>
    <row r="694" spans="1:16" x14ac:dyDescent="0.25">
      <c r="A694" s="558"/>
      <c r="B694" s="559"/>
      <c r="C694" s="559"/>
      <c r="D694" s="559"/>
      <c r="E694" s="559"/>
      <c r="F694" s="559"/>
      <c r="G694" s="559"/>
      <c r="H694" s="560"/>
      <c r="I694" s="561"/>
      <c r="J694" s="561"/>
      <c r="K694" s="561"/>
      <c r="L694" s="562"/>
      <c r="M694" s="561"/>
      <c r="N694" s="562"/>
      <c r="O694" s="561"/>
      <c r="P694" s="563"/>
    </row>
    <row r="695" spans="1:16" x14ac:dyDescent="0.25">
      <c r="A695" s="1251" t="s">
        <v>2801</v>
      </c>
      <c r="B695" s="1252"/>
      <c r="C695" s="1252"/>
      <c r="D695" s="1252"/>
      <c r="E695" s="1252"/>
      <c r="F695" s="1252"/>
      <c r="G695" s="1252"/>
      <c r="H695" s="1252"/>
      <c r="I695" s="1252"/>
      <c r="J695" s="1252"/>
      <c r="K695" s="1252"/>
      <c r="L695" s="1252"/>
      <c r="M695" s="1252"/>
      <c r="N695" s="1252"/>
      <c r="O695" s="1252"/>
      <c r="P695" s="1253"/>
    </row>
    <row r="696" spans="1:16" x14ac:dyDescent="0.25">
      <c r="A696" s="514" t="s">
        <v>1572</v>
      </c>
      <c r="B696" s="515" t="s">
        <v>2802</v>
      </c>
      <c r="C696" s="1249" t="s">
        <v>2803</v>
      </c>
      <c r="D696" s="1249"/>
      <c r="E696" s="1249"/>
      <c r="F696" s="1249"/>
      <c r="G696" s="1249"/>
      <c r="H696" s="516" t="s">
        <v>1390</v>
      </c>
      <c r="I696" s="517">
        <v>0.26950000000000002</v>
      </c>
      <c r="J696" s="518">
        <v>1</v>
      </c>
      <c r="K696" s="568">
        <v>0.26950000000000002</v>
      </c>
      <c r="L696" s="520"/>
      <c r="M696" s="517"/>
      <c r="N696" s="521"/>
      <c r="O696" s="517"/>
      <c r="P696" s="522"/>
    </row>
    <row r="697" spans="1:16" x14ac:dyDescent="0.25">
      <c r="A697" s="523"/>
      <c r="B697" s="524" t="s">
        <v>23</v>
      </c>
      <c r="C697" s="1247" t="s">
        <v>1203</v>
      </c>
      <c r="D697" s="1247"/>
      <c r="E697" s="1247"/>
      <c r="F697" s="1247"/>
      <c r="G697" s="1247"/>
      <c r="H697" s="525" t="s">
        <v>1148</v>
      </c>
      <c r="I697" s="526"/>
      <c r="J697" s="526"/>
      <c r="K697" s="527">
        <v>41.503</v>
      </c>
      <c r="L697" s="528"/>
      <c r="M697" s="526"/>
      <c r="N697" s="528"/>
      <c r="O697" s="526"/>
      <c r="P697" s="529">
        <v>10984.6</v>
      </c>
    </row>
    <row r="698" spans="1:16" x14ac:dyDescent="0.25">
      <c r="A698" s="530"/>
      <c r="B698" s="524" t="s">
        <v>1989</v>
      </c>
      <c r="C698" s="1247" t="s">
        <v>1990</v>
      </c>
      <c r="D698" s="1247"/>
      <c r="E698" s="1247"/>
      <c r="F698" s="1247"/>
      <c r="G698" s="1247"/>
      <c r="H698" s="525" t="s">
        <v>1148</v>
      </c>
      <c r="I698" s="543">
        <v>154</v>
      </c>
      <c r="J698" s="526"/>
      <c r="K698" s="527">
        <v>41.503</v>
      </c>
      <c r="L698" s="532"/>
      <c r="M698" s="533"/>
      <c r="N698" s="534">
        <v>264.67</v>
      </c>
      <c r="O698" s="526"/>
      <c r="P698" s="529">
        <v>10984.6</v>
      </c>
    </row>
    <row r="699" spans="1:16" x14ac:dyDescent="0.25">
      <c r="A699" s="552"/>
      <c r="B699" s="553"/>
      <c r="C699" s="1248" t="s">
        <v>1154</v>
      </c>
      <c r="D699" s="1248"/>
      <c r="E699" s="1248"/>
      <c r="F699" s="1248"/>
      <c r="G699" s="1248"/>
      <c r="H699" s="516"/>
      <c r="I699" s="517"/>
      <c r="J699" s="517"/>
      <c r="K699" s="517"/>
      <c r="L699" s="520"/>
      <c r="M699" s="517"/>
      <c r="N699" s="554"/>
      <c r="O699" s="517"/>
      <c r="P699" s="555">
        <v>10984.6</v>
      </c>
    </row>
    <row r="700" spans="1:16" x14ac:dyDescent="0.25">
      <c r="A700" s="540"/>
      <c r="B700" s="524"/>
      <c r="C700" s="1247" t="s">
        <v>1155</v>
      </c>
      <c r="D700" s="1247"/>
      <c r="E700" s="1247"/>
      <c r="F700" s="1247"/>
      <c r="G700" s="1247"/>
      <c r="H700" s="525"/>
      <c r="I700" s="526"/>
      <c r="J700" s="526"/>
      <c r="K700" s="526"/>
      <c r="L700" s="528"/>
      <c r="M700" s="526"/>
      <c r="N700" s="528"/>
      <c r="O700" s="526"/>
      <c r="P700" s="529">
        <v>10984.6</v>
      </c>
    </row>
    <row r="701" spans="1:16" x14ac:dyDescent="0.25">
      <c r="A701" s="540"/>
      <c r="B701" s="524" t="s">
        <v>2804</v>
      </c>
      <c r="C701" s="1247" t="s">
        <v>2805</v>
      </c>
      <c r="D701" s="1247"/>
      <c r="E701" s="1247"/>
      <c r="F701" s="1247"/>
      <c r="G701" s="1247"/>
      <c r="H701" s="525" t="s">
        <v>1158</v>
      </c>
      <c r="I701" s="543">
        <v>89</v>
      </c>
      <c r="J701" s="526"/>
      <c r="K701" s="543">
        <v>89</v>
      </c>
      <c r="L701" s="528"/>
      <c r="M701" s="526"/>
      <c r="N701" s="528"/>
      <c r="O701" s="526"/>
      <c r="P701" s="529">
        <v>9776.2900000000009</v>
      </c>
    </row>
    <row r="702" spans="1:16" x14ac:dyDescent="0.25">
      <c r="A702" s="540"/>
      <c r="B702" s="524" t="s">
        <v>2806</v>
      </c>
      <c r="C702" s="1247" t="s">
        <v>2807</v>
      </c>
      <c r="D702" s="1247"/>
      <c r="E702" s="1247"/>
      <c r="F702" s="1247"/>
      <c r="G702" s="1247"/>
      <c r="H702" s="525" t="s">
        <v>1158</v>
      </c>
      <c r="I702" s="543">
        <v>40</v>
      </c>
      <c r="J702" s="526"/>
      <c r="K702" s="543">
        <v>40</v>
      </c>
      <c r="L702" s="528"/>
      <c r="M702" s="526"/>
      <c r="N702" s="528"/>
      <c r="O702" s="526"/>
      <c r="P702" s="529">
        <v>4393.84</v>
      </c>
    </row>
    <row r="703" spans="1:16" x14ac:dyDescent="0.25">
      <c r="A703" s="556"/>
      <c r="B703" s="557"/>
      <c r="C703" s="1248" t="s">
        <v>1161</v>
      </c>
      <c r="D703" s="1248"/>
      <c r="E703" s="1248"/>
      <c r="F703" s="1248"/>
      <c r="G703" s="1248"/>
      <c r="H703" s="516"/>
      <c r="I703" s="517"/>
      <c r="J703" s="517"/>
      <c r="K703" s="517"/>
      <c r="L703" s="520"/>
      <c r="M703" s="517"/>
      <c r="N703" s="554">
        <v>93338.52</v>
      </c>
      <c r="O703" s="517"/>
      <c r="P703" s="555">
        <v>25154.73</v>
      </c>
    </row>
    <row r="704" spans="1:16" x14ac:dyDescent="0.25">
      <c r="A704" s="558"/>
      <c r="B704" s="559"/>
      <c r="C704" s="559"/>
      <c r="D704" s="559"/>
      <c r="E704" s="559"/>
      <c r="F704" s="559"/>
      <c r="G704" s="559"/>
      <c r="H704" s="560"/>
      <c r="I704" s="561"/>
      <c r="J704" s="561"/>
      <c r="K704" s="561"/>
      <c r="L704" s="562"/>
      <c r="M704" s="561"/>
      <c r="N704" s="562"/>
      <c r="O704" s="561"/>
      <c r="P704" s="563"/>
    </row>
    <row r="705" spans="1:16" x14ac:dyDescent="0.25">
      <c r="A705" s="514" t="s">
        <v>1576</v>
      </c>
      <c r="B705" s="515" t="s">
        <v>2808</v>
      </c>
      <c r="C705" s="1249" t="s">
        <v>2809</v>
      </c>
      <c r="D705" s="1249"/>
      <c r="E705" s="1249"/>
      <c r="F705" s="1249"/>
      <c r="G705" s="1249"/>
      <c r="H705" s="516" t="s">
        <v>1390</v>
      </c>
      <c r="I705" s="517">
        <v>0.26950000000000002</v>
      </c>
      <c r="J705" s="518">
        <v>1</v>
      </c>
      <c r="K705" s="568">
        <v>0.26950000000000002</v>
      </c>
      <c r="L705" s="520"/>
      <c r="M705" s="517"/>
      <c r="N705" s="521"/>
      <c r="O705" s="517"/>
      <c r="P705" s="522"/>
    </row>
    <row r="706" spans="1:16" x14ac:dyDescent="0.25">
      <c r="A706" s="523"/>
      <c r="B706" s="524" t="s">
        <v>23</v>
      </c>
      <c r="C706" s="1247" t="s">
        <v>1203</v>
      </c>
      <c r="D706" s="1247"/>
      <c r="E706" s="1247"/>
      <c r="F706" s="1247"/>
      <c r="G706" s="1247"/>
      <c r="H706" s="525" t="s">
        <v>1148</v>
      </c>
      <c r="I706" s="526"/>
      <c r="J706" s="526"/>
      <c r="K706" s="535">
        <v>26.195399999999999</v>
      </c>
      <c r="L706" s="528"/>
      <c r="M706" s="526"/>
      <c r="N706" s="528"/>
      <c r="O706" s="526"/>
      <c r="P706" s="529">
        <v>6647.08</v>
      </c>
    </row>
    <row r="707" spans="1:16" x14ac:dyDescent="0.25">
      <c r="A707" s="530"/>
      <c r="B707" s="524" t="s">
        <v>2810</v>
      </c>
      <c r="C707" s="1247" t="s">
        <v>2811</v>
      </c>
      <c r="D707" s="1247"/>
      <c r="E707" s="1247"/>
      <c r="F707" s="1247"/>
      <c r="G707" s="1247"/>
      <c r="H707" s="525" t="s">
        <v>1148</v>
      </c>
      <c r="I707" s="531">
        <v>97.2</v>
      </c>
      <c r="J707" s="526"/>
      <c r="K707" s="535">
        <v>26.195399999999999</v>
      </c>
      <c r="L707" s="532"/>
      <c r="M707" s="533"/>
      <c r="N707" s="534">
        <v>253.75</v>
      </c>
      <c r="O707" s="526"/>
      <c r="P707" s="529">
        <v>6647.08</v>
      </c>
    </row>
    <row r="708" spans="1:16" x14ac:dyDescent="0.25">
      <c r="A708" s="552"/>
      <c r="B708" s="553"/>
      <c r="C708" s="1248" t="s">
        <v>1154</v>
      </c>
      <c r="D708" s="1248"/>
      <c r="E708" s="1248"/>
      <c r="F708" s="1248"/>
      <c r="G708" s="1248"/>
      <c r="H708" s="516"/>
      <c r="I708" s="517"/>
      <c r="J708" s="517"/>
      <c r="K708" s="517"/>
      <c r="L708" s="520"/>
      <c r="M708" s="517"/>
      <c r="N708" s="554"/>
      <c r="O708" s="517"/>
      <c r="P708" s="555">
        <v>6647.08</v>
      </c>
    </row>
    <row r="709" spans="1:16" x14ac:dyDescent="0.25">
      <c r="A709" s="540"/>
      <c r="B709" s="524"/>
      <c r="C709" s="1247" t="s">
        <v>1155</v>
      </c>
      <c r="D709" s="1247"/>
      <c r="E709" s="1247"/>
      <c r="F709" s="1247"/>
      <c r="G709" s="1247"/>
      <c r="H709" s="525"/>
      <c r="I709" s="526"/>
      <c r="J709" s="526"/>
      <c r="K709" s="526"/>
      <c r="L709" s="528"/>
      <c r="M709" s="526"/>
      <c r="N709" s="528"/>
      <c r="O709" s="526"/>
      <c r="P709" s="529">
        <v>6647.08</v>
      </c>
    </row>
    <row r="710" spans="1:16" x14ac:dyDescent="0.25">
      <c r="A710" s="540"/>
      <c r="B710" s="524" t="s">
        <v>2804</v>
      </c>
      <c r="C710" s="1247" t="s">
        <v>2805</v>
      </c>
      <c r="D710" s="1247"/>
      <c r="E710" s="1247"/>
      <c r="F710" s="1247"/>
      <c r="G710" s="1247"/>
      <c r="H710" s="525" t="s">
        <v>1158</v>
      </c>
      <c r="I710" s="543">
        <v>89</v>
      </c>
      <c r="J710" s="526"/>
      <c r="K710" s="543">
        <v>89</v>
      </c>
      <c r="L710" s="528"/>
      <c r="M710" s="526"/>
      <c r="N710" s="528"/>
      <c r="O710" s="526"/>
      <c r="P710" s="529">
        <v>5915.9</v>
      </c>
    </row>
    <row r="711" spans="1:16" x14ac:dyDescent="0.25">
      <c r="A711" s="540"/>
      <c r="B711" s="524" t="s">
        <v>2806</v>
      </c>
      <c r="C711" s="1247" t="s">
        <v>2807</v>
      </c>
      <c r="D711" s="1247"/>
      <c r="E711" s="1247"/>
      <c r="F711" s="1247"/>
      <c r="G711" s="1247"/>
      <c r="H711" s="525" t="s">
        <v>1158</v>
      </c>
      <c r="I711" s="543">
        <v>40</v>
      </c>
      <c r="J711" s="526"/>
      <c r="K711" s="543">
        <v>40</v>
      </c>
      <c r="L711" s="528"/>
      <c r="M711" s="526"/>
      <c r="N711" s="528"/>
      <c r="O711" s="526"/>
      <c r="P711" s="529">
        <v>2658.83</v>
      </c>
    </row>
    <row r="712" spans="1:16" x14ac:dyDescent="0.25">
      <c r="A712" s="556"/>
      <c r="B712" s="557"/>
      <c r="C712" s="1248" t="s">
        <v>1161</v>
      </c>
      <c r="D712" s="1248"/>
      <c r="E712" s="1248"/>
      <c r="F712" s="1248"/>
      <c r="G712" s="1248"/>
      <c r="H712" s="516"/>
      <c r="I712" s="517"/>
      <c r="J712" s="517"/>
      <c r="K712" s="517"/>
      <c r="L712" s="520"/>
      <c r="M712" s="517"/>
      <c r="N712" s="554">
        <v>56481.67</v>
      </c>
      <c r="O712" s="517"/>
      <c r="P712" s="555">
        <v>15221.81</v>
      </c>
    </row>
    <row r="713" spans="1:16" x14ac:dyDescent="0.25">
      <c r="A713" s="558"/>
      <c r="B713" s="559"/>
      <c r="C713" s="559"/>
      <c r="D713" s="559"/>
      <c r="E713" s="559"/>
      <c r="F713" s="559"/>
      <c r="G713" s="559"/>
      <c r="H713" s="560"/>
      <c r="I713" s="561"/>
      <c r="J713" s="561"/>
      <c r="K713" s="561"/>
      <c r="L713" s="562"/>
      <c r="M713" s="561"/>
      <c r="N713" s="562"/>
      <c r="O713" s="561"/>
      <c r="P713" s="563"/>
    </row>
    <row r="714" spans="1:16" x14ac:dyDescent="0.25">
      <c r="A714" s="514" t="s">
        <v>1579</v>
      </c>
      <c r="B714" s="515" t="s">
        <v>2812</v>
      </c>
      <c r="C714" s="1249" t="s">
        <v>2813</v>
      </c>
      <c r="D714" s="1249"/>
      <c r="E714" s="1249"/>
      <c r="F714" s="1249"/>
      <c r="G714" s="1249"/>
      <c r="H714" s="516" t="s">
        <v>1440</v>
      </c>
      <c r="I714" s="517">
        <v>0.7</v>
      </c>
      <c r="J714" s="518">
        <v>1</v>
      </c>
      <c r="K714" s="571">
        <v>0.7</v>
      </c>
      <c r="L714" s="520"/>
      <c r="M714" s="517"/>
      <c r="N714" s="521"/>
      <c r="O714" s="517"/>
      <c r="P714" s="522"/>
    </row>
    <row r="715" spans="1:16" x14ac:dyDescent="0.25">
      <c r="A715" s="523"/>
      <c r="B715" s="524" t="s">
        <v>23</v>
      </c>
      <c r="C715" s="1247" t="s">
        <v>1203</v>
      </c>
      <c r="D715" s="1247"/>
      <c r="E715" s="1247"/>
      <c r="F715" s="1247"/>
      <c r="G715" s="1247"/>
      <c r="H715" s="525" t="s">
        <v>1148</v>
      </c>
      <c r="I715" s="526"/>
      <c r="J715" s="526"/>
      <c r="K715" s="536">
        <v>10.08</v>
      </c>
      <c r="L715" s="528"/>
      <c r="M715" s="526"/>
      <c r="N715" s="528"/>
      <c r="O715" s="526"/>
      <c r="P715" s="529">
        <v>3206.35</v>
      </c>
    </row>
    <row r="716" spans="1:16" x14ac:dyDescent="0.25">
      <c r="A716" s="530"/>
      <c r="B716" s="524" t="s">
        <v>2403</v>
      </c>
      <c r="C716" s="1247" t="s">
        <v>2404</v>
      </c>
      <c r="D716" s="1247"/>
      <c r="E716" s="1247"/>
      <c r="F716" s="1247"/>
      <c r="G716" s="1247"/>
      <c r="H716" s="525" t="s">
        <v>1148</v>
      </c>
      <c r="I716" s="531">
        <v>14.4</v>
      </c>
      <c r="J716" s="526"/>
      <c r="K716" s="536">
        <v>10.08</v>
      </c>
      <c r="L716" s="532"/>
      <c r="M716" s="533"/>
      <c r="N716" s="534">
        <v>318.08999999999997</v>
      </c>
      <c r="O716" s="526"/>
      <c r="P716" s="529">
        <v>3206.35</v>
      </c>
    </row>
    <row r="717" spans="1:16" x14ac:dyDescent="0.25">
      <c r="A717" s="523"/>
      <c r="B717" s="524" t="s">
        <v>28</v>
      </c>
      <c r="C717" s="1247" t="s">
        <v>132</v>
      </c>
      <c r="D717" s="1247"/>
      <c r="E717" s="1247"/>
      <c r="F717" s="1247"/>
      <c r="G717" s="1247"/>
      <c r="H717" s="525"/>
      <c r="I717" s="526"/>
      <c r="J717" s="526"/>
      <c r="K717" s="526"/>
      <c r="L717" s="528"/>
      <c r="M717" s="526"/>
      <c r="N717" s="528"/>
      <c r="O717" s="526"/>
      <c r="P717" s="573">
        <v>354.06</v>
      </c>
    </row>
    <row r="718" spans="1:16" x14ac:dyDescent="0.25">
      <c r="A718" s="523"/>
      <c r="B718" s="524"/>
      <c r="C718" s="1247" t="s">
        <v>1147</v>
      </c>
      <c r="D718" s="1247"/>
      <c r="E718" s="1247"/>
      <c r="F718" s="1247"/>
      <c r="G718" s="1247"/>
      <c r="H718" s="525" t="s">
        <v>1148</v>
      </c>
      <c r="I718" s="526"/>
      <c r="J718" s="526"/>
      <c r="K718" s="536">
        <v>0.28000000000000003</v>
      </c>
      <c r="L718" s="528"/>
      <c r="M718" s="526"/>
      <c r="N718" s="528"/>
      <c r="O718" s="526"/>
      <c r="P718" s="573">
        <v>106.74</v>
      </c>
    </row>
    <row r="719" spans="1:16" x14ac:dyDescent="0.25">
      <c r="A719" s="530"/>
      <c r="B719" s="524" t="s">
        <v>1443</v>
      </c>
      <c r="C719" s="1247" t="s">
        <v>1444</v>
      </c>
      <c r="D719" s="1247"/>
      <c r="E719" s="1247"/>
      <c r="F719" s="1247"/>
      <c r="G719" s="1247"/>
      <c r="H719" s="525" t="s">
        <v>1151</v>
      </c>
      <c r="I719" s="531">
        <v>0.2</v>
      </c>
      <c r="J719" s="526"/>
      <c r="K719" s="536">
        <v>0.14000000000000001</v>
      </c>
      <c r="L719" s="532"/>
      <c r="M719" s="533"/>
      <c r="N719" s="534">
        <v>1550.39</v>
      </c>
      <c r="O719" s="526"/>
      <c r="P719" s="529">
        <v>217.05</v>
      </c>
    </row>
    <row r="720" spans="1:16" x14ac:dyDescent="0.25">
      <c r="A720" s="540"/>
      <c r="B720" s="524" t="s">
        <v>1152</v>
      </c>
      <c r="C720" s="1247" t="s">
        <v>1153</v>
      </c>
      <c r="D720" s="1247"/>
      <c r="E720" s="1247"/>
      <c r="F720" s="1247"/>
      <c r="G720" s="1247"/>
      <c r="H720" s="525" t="s">
        <v>1148</v>
      </c>
      <c r="I720" s="531">
        <v>0.2</v>
      </c>
      <c r="J720" s="526"/>
      <c r="K720" s="536">
        <v>0.14000000000000001</v>
      </c>
      <c r="L720" s="528"/>
      <c r="M720" s="526"/>
      <c r="N720" s="541">
        <v>437.08</v>
      </c>
      <c r="O720" s="526"/>
      <c r="P720" s="573">
        <v>61.19</v>
      </c>
    </row>
    <row r="721" spans="1:16" x14ac:dyDescent="0.25">
      <c r="A721" s="530"/>
      <c r="B721" s="524" t="s">
        <v>1445</v>
      </c>
      <c r="C721" s="1247" t="s">
        <v>1446</v>
      </c>
      <c r="D721" s="1247"/>
      <c r="E721" s="1247"/>
      <c r="F721" s="1247"/>
      <c r="G721" s="1247"/>
      <c r="H721" s="525" t="s">
        <v>1151</v>
      </c>
      <c r="I721" s="531">
        <v>0.2</v>
      </c>
      <c r="J721" s="526"/>
      <c r="K721" s="536">
        <v>0.14000000000000001</v>
      </c>
      <c r="L721" s="538">
        <v>477.92</v>
      </c>
      <c r="M721" s="539">
        <v>1.24</v>
      </c>
      <c r="N721" s="534">
        <v>592.62</v>
      </c>
      <c r="O721" s="526"/>
      <c r="P721" s="529">
        <v>82.97</v>
      </c>
    </row>
    <row r="722" spans="1:16" x14ac:dyDescent="0.25">
      <c r="A722" s="540"/>
      <c r="B722" s="524" t="s">
        <v>1208</v>
      </c>
      <c r="C722" s="1247" t="s">
        <v>1209</v>
      </c>
      <c r="D722" s="1247"/>
      <c r="E722" s="1247"/>
      <c r="F722" s="1247"/>
      <c r="G722" s="1247"/>
      <c r="H722" s="525" t="s">
        <v>1148</v>
      </c>
      <c r="I722" s="531">
        <v>0.2</v>
      </c>
      <c r="J722" s="526"/>
      <c r="K722" s="536">
        <v>0.14000000000000001</v>
      </c>
      <c r="L722" s="528"/>
      <c r="M722" s="526"/>
      <c r="N722" s="541">
        <v>325.38</v>
      </c>
      <c r="O722" s="526"/>
      <c r="P722" s="573">
        <v>45.55</v>
      </c>
    </row>
    <row r="723" spans="1:16" x14ac:dyDescent="0.25">
      <c r="A723" s="530"/>
      <c r="B723" s="524" t="s">
        <v>2037</v>
      </c>
      <c r="C723" s="1247" t="s">
        <v>2038</v>
      </c>
      <c r="D723" s="1247"/>
      <c r="E723" s="1247"/>
      <c r="F723" s="1247"/>
      <c r="G723" s="1247"/>
      <c r="H723" s="525" t="s">
        <v>1151</v>
      </c>
      <c r="I723" s="531">
        <v>2.7</v>
      </c>
      <c r="J723" s="526"/>
      <c r="K723" s="536">
        <v>1.89</v>
      </c>
      <c r="L723" s="532"/>
      <c r="M723" s="533"/>
      <c r="N723" s="534">
        <v>28.59</v>
      </c>
      <c r="O723" s="526"/>
      <c r="P723" s="529">
        <v>54.04</v>
      </c>
    </row>
    <row r="724" spans="1:16" x14ac:dyDescent="0.25">
      <c r="A724" s="523"/>
      <c r="B724" s="524" t="s">
        <v>36</v>
      </c>
      <c r="C724" s="1247" t="s">
        <v>134</v>
      </c>
      <c r="D724" s="1247"/>
      <c r="E724" s="1247"/>
      <c r="F724" s="1247"/>
      <c r="G724" s="1247"/>
      <c r="H724" s="525"/>
      <c r="I724" s="526"/>
      <c r="J724" s="526"/>
      <c r="K724" s="526"/>
      <c r="L724" s="528"/>
      <c r="M724" s="526"/>
      <c r="N724" s="528"/>
      <c r="O724" s="526"/>
      <c r="P724" s="529">
        <v>3124.96</v>
      </c>
    </row>
    <row r="725" spans="1:16" x14ac:dyDescent="0.25">
      <c r="A725" s="530"/>
      <c r="B725" s="524" t="s">
        <v>2039</v>
      </c>
      <c r="C725" s="1247" t="s">
        <v>2040</v>
      </c>
      <c r="D725" s="1247"/>
      <c r="E725" s="1247"/>
      <c r="F725" s="1247"/>
      <c r="G725" s="1247"/>
      <c r="H725" s="525" t="s">
        <v>1244</v>
      </c>
      <c r="I725" s="531">
        <v>0.9</v>
      </c>
      <c r="J725" s="526"/>
      <c r="K725" s="536">
        <v>0.63</v>
      </c>
      <c r="L725" s="538">
        <v>155.63</v>
      </c>
      <c r="M725" s="539">
        <v>1.05</v>
      </c>
      <c r="N725" s="534">
        <v>163.41</v>
      </c>
      <c r="O725" s="526"/>
      <c r="P725" s="529">
        <v>102.95</v>
      </c>
    </row>
    <row r="726" spans="1:16" x14ac:dyDescent="0.25">
      <c r="A726" s="530"/>
      <c r="B726" s="524" t="s">
        <v>2814</v>
      </c>
      <c r="C726" s="1247" t="s">
        <v>2815</v>
      </c>
      <c r="D726" s="1247"/>
      <c r="E726" s="1247"/>
      <c r="F726" s="1247"/>
      <c r="G726" s="1247"/>
      <c r="H726" s="525" t="s">
        <v>1244</v>
      </c>
      <c r="I726" s="531">
        <v>3.7</v>
      </c>
      <c r="J726" s="526"/>
      <c r="K726" s="536">
        <v>2.59</v>
      </c>
      <c r="L726" s="538">
        <v>911.56</v>
      </c>
      <c r="M726" s="539">
        <v>1.28</v>
      </c>
      <c r="N726" s="534">
        <v>1166.8</v>
      </c>
      <c r="O726" s="526"/>
      <c r="P726" s="529">
        <v>3022.01</v>
      </c>
    </row>
    <row r="727" spans="1:16" x14ac:dyDescent="0.25">
      <c r="A727" s="552"/>
      <c r="B727" s="553"/>
      <c r="C727" s="1248" t="s">
        <v>1154</v>
      </c>
      <c r="D727" s="1248"/>
      <c r="E727" s="1248"/>
      <c r="F727" s="1248"/>
      <c r="G727" s="1248"/>
      <c r="H727" s="516"/>
      <c r="I727" s="517"/>
      <c r="J727" s="517"/>
      <c r="K727" s="517"/>
      <c r="L727" s="520"/>
      <c r="M727" s="517"/>
      <c r="N727" s="554"/>
      <c r="O727" s="517"/>
      <c r="P727" s="555">
        <v>6792.11</v>
      </c>
    </row>
    <row r="728" spans="1:16" x14ac:dyDescent="0.25">
      <c r="A728" s="540" t="s">
        <v>1803</v>
      </c>
      <c r="B728" s="524" t="s">
        <v>2637</v>
      </c>
      <c r="C728" s="1247" t="s">
        <v>2638</v>
      </c>
      <c r="D728" s="1247"/>
      <c r="E728" s="1247"/>
      <c r="F728" s="1247"/>
      <c r="G728" s="1247"/>
      <c r="H728" s="525" t="s">
        <v>1158</v>
      </c>
      <c r="I728" s="543">
        <v>2</v>
      </c>
      <c r="J728" s="526"/>
      <c r="K728" s="543">
        <v>2</v>
      </c>
      <c r="L728" s="528"/>
      <c r="M728" s="526"/>
      <c r="N728" s="528"/>
      <c r="O728" s="526"/>
      <c r="P728" s="573">
        <v>64.13</v>
      </c>
    </row>
    <row r="729" spans="1:16" x14ac:dyDescent="0.25">
      <c r="A729" s="540"/>
      <c r="B729" s="524"/>
      <c r="C729" s="1247" t="s">
        <v>1155</v>
      </c>
      <c r="D729" s="1247"/>
      <c r="E729" s="1247"/>
      <c r="F729" s="1247"/>
      <c r="G729" s="1247"/>
      <c r="H729" s="525"/>
      <c r="I729" s="526"/>
      <c r="J729" s="526"/>
      <c r="K729" s="526"/>
      <c r="L729" s="528"/>
      <c r="M729" s="526"/>
      <c r="N729" s="528"/>
      <c r="O729" s="526"/>
      <c r="P729" s="529">
        <v>3313.09</v>
      </c>
    </row>
    <row r="730" spans="1:16" x14ac:dyDescent="0.25">
      <c r="A730" s="540"/>
      <c r="B730" s="524" t="s">
        <v>2639</v>
      </c>
      <c r="C730" s="1247" t="s">
        <v>2640</v>
      </c>
      <c r="D730" s="1247"/>
      <c r="E730" s="1247"/>
      <c r="F730" s="1247"/>
      <c r="G730" s="1247"/>
      <c r="H730" s="525" t="s">
        <v>1158</v>
      </c>
      <c r="I730" s="543">
        <v>97</v>
      </c>
      <c r="J730" s="526"/>
      <c r="K730" s="543">
        <v>97</v>
      </c>
      <c r="L730" s="528"/>
      <c r="M730" s="526"/>
      <c r="N730" s="528"/>
      <c r="O730" s="526"/>
      <c r="P730" s="529">
        <v>3213.7</v>
      </c>
    </row>
    <row r="731" spans="1:16" x14ac:dyDescent="0.25">
      <c r="A731" s="540"/>
      <c r="B731" s="524" t="s">
        <v>2641</v>
      </c>
      <c r="C731" s="1247" t="s">
        <v>2642</v>
      </c>
      <c r="D731" s="1247"/>
      <c r="E731" s="1247"/>
      <c r="F731" s="1247"/>
      <c r="G731" s="1247"/>
      <c r="H731" s="525" t="s">
        <v>1158</v>
      </c>
      <c r="I731" s="543">
        <v>51</v>
      </c>
      <c r="J731" s="526"/>
      <c r="K731" s="543">
        <v>51</v>
      </c>
      <c r="L731" s="528"/>
      <c r="M731" s="526"/>
      <c r="N731" s="528"/>
      <c r="O731" s="526"/>
      <c r="P731" s="529">
        <v>1689.68</v>
      </c>
    </row>
    <row r="732" spans="1:16" x14ac:dyDescent="0.25">
      <c r="A732" s="556"/>
      <c r="B732" s="557"/>
      <c r="C732" s="1248" t="s">
        <v>1161</v>
      </c>
      <c r="D732" s="1248"/>
      <c r="E732" s="1248"/>
      <c r="F732" s="1248"/>
      <c r="G732" s="1248"/>
      <c r="H732" s="516"/>
      <c r="I732" s="517"/>
      <c r="J732" s="517"/>
      <c r="K732" s="517"/>
      <c r="L732" s="520"/>
      <c r="M732" s="517"/>
      <c r="N732" s="554">
        <v>16799.46</v>
      </c>
      <c r="O732" s="517"/>
      <c r="P732" s="555">
        <v>11759.62</v>
      </c>
    </row>
    <row r="733" spans="1:16" x14ac:dyDescent="0.25">
      <c r="A733" s="558"/>
      <c r="B733" s="559"/>
      <c r="C733" s="559"/>
      <c r="D733" s="559"/>
      <c r="E733" s="559"/>
      <c r="F733" s="559"/>
      <c r="G733" s="559"/>
      <c r="H733" s="560"/>
      <c r="I733" s="561"/>
      <c r="J733" s="561"/>
      <c r="K733" s="561"/>
      <c r="L733" s="562"/>
      <c r="M733" s="561"/>
      <c r="N733" s="562"/>
      <c r="O733" s="561"/>
      <c r="P733" s="563"/>
    </row>
    <row r="734" spans="1:16" x14ac:dyDescent="0.25">
      <c r="A734" s="514" t="s">
        <v>1582</v>
      </c>
      <c r="B734" s="515" t="s">
        <v>2816</v>
      </c>
      <c r="C734" s="1249" t="s">
        <v>2817</v>
      </c>
      <c r="D734" s="1249"/>
      <c r="E734" s="1249"/>
      <c r="F734" s="1249"/>
      <c r="G734" s="1249"/>
      <c r="H734" s="516" t="s">
        <v>1575</v>
      </c>
      <c r="I734" s="517">
        <v>82.352941000000001</v>
      </c>
      <c r="J734" s="518">
        <v>1</v>
      </c>
      <c r="K734" s="614">
        <v>82.352941000000001</v>
      </c>
      <c r="L734" s="593">
        <v>322.86</v>
      </c>
      <c r="M734" s="570">
        <v>1.1399999999999999</v>
      </c>
      <c r="N734" s="572">
        <v>368.06</v>
      </c>
      <c r="O734" s="517"/>
      <c r="P734" s="555">
        <v>30310.82</v>
      </c>
    </row>
    <row r="735" spans="1:16" x14ac:dyDescent="0.25">
      <c r="A735" s="556"/>
      <c r="B735" s="557"/>
      <c r="C735" s="1248" t="s">
        <v>1161</v>
      </c>
      <c r="D735" s="1248"/>
      <c r="E735" s="1248"/>
      <c r="F735" s="1248"/>
      <c r="G735" s="1248"/>
      <c r="H735" s="516"/>
      <c r="I735" s="517"/>
      <c r="J735" s="517"/>
      <c r="K735" s="517"/>
      <c r="L735" s="520"/>
      <c r="M735" s="517"/>
      <c r="N735" s="520"/>
      <c r="O735" s="517"/>
      <c r="P735" s="555">
        <v>30310.82</v>
      </c>
    </row>
    <row r="736" spans="1:16" x14ac:dyDescent="0.25">
      <c r="A736" s="558"/>
      <c r="B736" s="559"/>
      <c r="C736" s="559"/>
      <c r="D736" s="559"/>
      <c r="E736" s="559"/>
      <c r="F736" s="559"/>
      <c r="G736" s="559"/>
      <c r="H736" s="560"/>
      <c r="I736" s="561"/>
      <c r="J736" s="561"/>
      <c r="K736" s="561"/>
      <c r="L736" s="562"/>
      <c r="M736" s="561"/>
      <c r="N736" s="562"/>
      <c r="O736" s="561"/>
      <c r="P736" s="563"/>
    </row>
    <row r="737" spans="1:16" x14ac:dyDescent="0.25">
      <c r="A737" s="514" t="s">
        <v>1585</v>
      </c>
      <c r="B737" s="515" t="s">
        <v>2818</v>
      </c>
      <c r="C737" s="1249" t="s">
        <v>2819</v>
      </c>
      <c r="D737" s="1249"/>
      <c r="E737" s="1249"/>
      <c r="F737" s="1249"/>
      <c r="G737" s="1249"/>
      <c r="H737" s="516" t="s">
        <v>1440</v>
      </c>
      <c r="I737" s="517">
        <v>0.12</v>
      </c>
      <c r="J737" s="518">
        <v>1</v>
      </c>
      <c r="K737" s="570">
        <v>0.12</v>
      </c>
      <c r="L737" s="520"/>
      <c r="M737" s="517"/>
      <c r="N737" s="521"/>
      <c r="O737" s="517"/>
      <c r="P737" s="522"/>
    </row>
    <row r="738" spans="1:16" x14ac:dyDescent="0.25">
      <c r="A738" s="523"/>
      <c r="B738" s="524" t="s">
        <v>23</v>
      </c>
      <c r="C738" s="1247" t="s">
        <v>1203</v>
      </c>
      <c r="D738" s="1247"/>
      <c r="E738" s="1247"/>
      <c r="F738" s="1247"/>
      <c r="G738" s="1247"/>
      <c r="H738" s="525" t="s">
        <v>1148</v>
      </c>
      <c r="I738" s="526"/>
      <c r="J738" s="526"/>
      <c r="K738" s="536">
        <v>2.2200000000000002</v>
      </c>
      <c r="L738" s="528"/>
      <c r="M738" s="526"/>
      <c r="N738" s="528"/>
      <c r="O738" s="526"/>
      <c r="P738" s="573">
        <v>706.16</v>
      </c>
    </row>
    <row r="739" spans="1:16" x14ac:dyDescent="0.25">
      <c r="A739" s="530"/>
      <c r="B739" s="524" t="s">
        <v>2403</v>
      </c>
      <c r="C739" s="1247" t="s">
        <v>2404</v>
      </c>
      <c r="D739" s="1247"/>
      <c r="E739" s="1247"/>
      <c r="F739" s="1247"/>
      <c r="G739" s="1247"/>
      <c r="H739" s="525" t="s">
        <v>1148</v>
      </c>
      <c r="I739" s="531">
        <v>18.5</v>
      </c>
      <c r="J739" s="526"/>
      <c r="K739" s="536">
        <v>2.2200000000000002</v>
      </c>
      <c r="L739" s="532"/>
      <c r="M739" s="533"/>
      <c r="N739" s="534">
        <v>318.08999999999997</v>
      </c>
      <c r="O739" s="526"/>
      <c r="P739" s="529">
        <v>706.16</v>
      </c>
    </row>
    <row r="740" spans="1:16" x14ac:dyDescent="0.25">
      <c r="A740" s="523"/>
      <c r="B740" s="524" t="s">
        <v>28</v>
      </c>
      <c r="C740" s="1247" t="s">
        <v>132</v>
      </c>
      <c r="D740" s="1247"/>
      <c r="E740" s="1247"/>
      <c r="F740" s="1247"/>
      <c r="G740" s="1247"/>
      <c r="H740" s="525"/>
      <c r="I740" s="526"/>
      <c r="J740" s="526"/>
      <c r="K740" s="526"/>
      <c r="L740" s="528"/>
      <c r="M740" s="526"/>
      <c r="N740" s="528"/>
      <c r="O740" s="526"/>
      <c r="P740" s="573">
        <v>53.67</v>
      </c>
    </row>
    <row r="741" spans="1:16" x14ac:dyDescent="0.25">
      <c r="A741" s="523"/>
      <c r="B741" s="524"/>
      <c r="C741" s="1247" t="s">
        <v>1147</v>
      </c>
      <c r="D741" s="1247"/>
      <c r="E741" s="1247"/>
      <c r="F741" s="1247"/>
      <c r="G741" s="1247"/>
      <c r="H741" s="525" t="s">
        <v>1148</v>
      </c>
      <c r="I741" s="526"/>
      <c r="J741" s="526"/>
      <c r="K741" s="535">
        <v>4.0800000000000003E-2</v>
      </c>
      <c r="L741" s="528"/>
      <c r="M741" s="526"/>
      <c r="N741" s="528"/>
      <c r="O741" s="526"/>
      <c r="P741" s="573">
        <v>15.56</v>
      </c>
    </row>
    <row r="742" spans="1:16" x14ac:dyDescent="0.25">
      <c r="A742" s="530"/>
      <c r="B742" s="524" t="s">
        <v>1443</v>
      </c>
      <c r="C742" s="1247" t="s">
        <v>1444</v>
      </c>
      <c r="D742" s="1247"/>
      <c r="E742" s="1247"/>
      <c r="F742" s="1247"/>
      <c r="G742" s="1247"/>
      <c r="H742" s="525" t="s">
        <v>1151</v>
      </c>
      <c r="I742" s="536">
        <v>0.17</v>
      </c>
      <c r="J742" s="526"/>
      <c r="K742" s="535">
        <v>2.0400000000000001E-2</v>
      </c>
      <c r="L742" s="532"/>
      <c r="M742" s="533"/>
      <c r="N742" s="534">
        <v>1550.39</v>
      </c>
      <c r="O742" s="526"/>
      <c r="P742" s="529">
        <v>31.63</v>
      </c>
    </row>
    <row r="743" spans="1:16" x14ac:dyDescent="0.25">
      <c r="A743" s="540"/>
      <c r="B743" s="524" t="s">
        <v>1152</v>
      </c>
      <c r="C743" s="1247" t="s">
        <v>1153</v>
      </c>
      <c r="D743" s="1247"/>
      <c r="E743" s="1247"/>
      <c r="F743" s="1247"/>
      <c r="G743" s="1247"/>
      <c r="H743" s="525" t="s">
        <v>1148</v>
      </c>
      <c r="I743" s="536">
        <v>0.17</v>
      </c>
      <c r="J743" s="526"/>
      <c r="K743" s="535">
        <v>2.0400000000000001E-2</v>
      </c>
      <c r="L743" s="528"/>
      <c r="M743" s="526"/>
      <c r="N743" s="541">
        <v>437.08</v>
      </c>
      <c r="O743" s="526"/>
      <c r="P743" s="573">
        <v>8.92</v>
      </c>
    </row>
    <row r="744" spans="1:16" x14ac:dyDescent="0.25">
      <c r="A744" s="530"/>
      <c r="B744" s="524" t="s">
        <v>1445</v>
      </c>
      <c r="C744" s="1247" t="s">
        <v>1446</v>
      </c>
      <c r="D744" s="1247"/>
      <c r="E744" s="1247"/>
      <c r="F744" s="1247"/>
      <c r="G744" s="1247"/>
      <c r="H744" s="525" t="s">
        <v>1151</v>
      </c>
      <c r="I744" s="536">
        <v>0.17</v>
      </c>
      <c r="J744" s="526"/>
      <c r="K744" s="535">
        <v>2.0400000000000001E-2</v>
      </c>
      <c r="L744" s="538">
        <v>477.92</v>
      </c>
      <c r="M744" s="539">
        <v>1.24</v>
      </c>
      <c r="N744" s="534">
        <v>592.62</v>
      </c>
      <c r="O744" s="526"/>
      <c r="P744" s="529">
        <v>12.09</v>
      </c>
    </row>
    <row r="745" spans="1:16" x14ac:dyDescent="0.25">
      <c r="A745" s="540"/>
      <c r="B745" s="524" t="s">
        <v>1208</v>
      </c>
      <c r="C745" s="1247" t="s">
        <v>1209</v>
      </c>
      <c r="D745" s="1247"/>
      <c r="E745" s="1247"/>
      <c r="F745" s="1247"/>
      <c r="G745" s="1247"/>
      <c r="H745" s="525" t="s">
        <v>1148</v>
      </c>
      <c r="I745" s="536">
        <v>0.17</v>
      </c>
      <c r="J745" s="526"/>
      <c r="K745" s="535">
        <v>2.0400000000000001E-2</v>
      </c>
      <c r="L745" s="528"/>
      <c r="M745" s="526"/>
      <c r="N745" s="541">
        <v>325.38</v>
      </c>
      <c r="O745" s="526"/>
      <c r="P745" s="573">
        <v>6.64</v>
      </c>
    </row>
    <row r="746" spans="1:16" x14ac:dyDescent="0.25">
      <c r="A746" s="530"/>
      <c r="B746" s="524" t="s">
        <v>2037</v>
      </c>
      <c r="C746" s="1247" t="s">
        <v>2038</v>
      </c>
      <c r="D746" s="1247"/>
      <c r="E746" s="1247"/>
      <c r="F746" s="1247"/>
      <c r="G746" s="1247"/>
      <c r="H746" s="525" t="s">
        <v>1151</v>
      </c>
      <c r="I746" s="531">
        <v>2.9</v>
      </c>
      <c r="J746" s="526"/>
      <c r="K746" s="527">
        <v>0.34799999999999998</v>
      </c>
      <c r="L746" s="532"/>
      <c r="M746" s="533"/>
      <c r="N746" s="534">
        <v>28.59</v>
      </c>
      <c r="O746" s="526"/>
      <c r="P746" s="529">
        <v>9.9499999999999993</v>
      </c>
    </row>
    <row r="747" spans="1:16" x14ac:dyDescent="0.25">
      <c r="A747" s="523"/>
      <c r="B747" s="524" t="s">
        <v>36</v>
      </c>
      <c r="C747" s="1247" t="s">
        <v>134</v>
      </c>
      <c r="D747" s="1247"/>
      <c r="E747" s="1247"/>
      <c r="F747" s="1247"/>
      <c r="G747" s="1247"/>
      <c r="H747" s="525"/>
      <c r="I747" s="526"/>
      <c r="J747" s="526"/>
      <c r="K747" s="526"/>
      <c r="L747" s="528"/>
      <c r="M747" s="526"/>
      <c r="N747" s="528"/>
      <c r="O747" s="526"/>
      <c r="P747" s="573">
        <v>382.37</v>
      </c>
    </row>
    <row r="748" spans="1:16" x14ac:dyDescent="0.25">
      <c r="A748" s="530"/>
      <c r="B748" s="524" t="s">
        <v>2039</v>
      </c>
      <c r="C748" s="1247" t="s">
        <v>2040</v>
      </c>
      <c r="D748" s="1247"/>
      <c r="E748" s="1247"/>
      <c r="F748" s="1247"/>
      <c r="G748" s="1247"/>
      <c r="H748" s="525" t="s">
        <v>1244</v>
      </c>
      <c r="I748" s="531">
        <v>0.9</v>
      </c>
      <c r="J748" s="526"/>
      <c r="K748" s="527">
        <v>0.108</v>
      </c>
      <c r="L748" s="538">
        <v>155.63</v>
      </c>
      <c r="M748" s="539">
        <v>1.05</v>
      </c>
      <c r="N748" s="534">
        <v>163.41</v>
      </c>
      <c r="O748" s="526"/>
      <c r="P748" s="529">
        <v>17.649999999999999</v>
      </c>
    </row>
    <row r="749" spans="1:16" x14ac:dyDescent="0.25">
      <c r="A749" s="530"/>
      <c r="B749" s="524" t="s">
        <v>2820</v>
      </c>
      <c r="C749" s="1247" t="s">
        <v>2821</v>
      </c>
      <c r="D749" s="1247"/>
      <c r="E749" s="1247"/>
      <c r="F749" s="1247"/>
      <c r="G749" s="1247"/>
      <c r="H749" s="525" t="s">
        <v>1164</v>
      </c>
      <c r="I749" s="527">
        <v>4.0000000000000001E-3</v>
      </c>
      <c r="J749" s="526"/>
      <c r="K749" s="537">
        <v>4.8000000000000001E-4</v>
      </c>
      <c r="L749" s="542">
        <v>71131.5</v>
      </c>
      <c r="M749" s="539">
        <v>0.84</v>
      </c>
      <c r="N749" s="534">
        <v>59750.46</v>
      </c>
      <c r="O749" s="526"/>
      <c r="P749" s="529">
        <v>28.68</v>
      </c>
    </row>
    <row r="750" spans="1:16" x14ac:dyDescent="0.25">
      <c r="A750" s="530"/>
      <c r="B750" s="524" t="s">
        <v>2814</v>
      </c>
      <c r="C750" s="1247" t="s">
        <v>2815</v>
      </c>
      <c r="D750" s="1247"/>
      <c r="E750" s="1247"/>
      <c r="F750" s="1247"/>
      <c r="G750" s="1247"/>
      <c r="H750" s="525" t="s">
        <v>1244</v>
      </c>
      <c r="I750" s="531">
        <v>2.4</v>
      </c>
      <c r="J750" s="526"/>
      <c r="K750" s="527">
        <v>0.28799999999999998</v>
      </c>
      <c r="L750" s="538">
        <v>911.56</v>
      </c>
      <c r="M750" s="539">
        <v>1.28</v>
      </c>
      <c r="N750" s="534">
        <v>1166.8</v>
      </c>
      <c r="O750" s="526"/>
      <c r="P750" s="529">
        <v>336.04</v>
      </c>
    </row>
    <row r="751" spans="1:16" x14ac:dyDescent="0.25">
      <c r="A751" s="552"/>
      <c r="B751" s="553"/>
      <c r="C751" s="1248" t="s">
        <v>1154</v>
      </c>
      <c r="D751" s="1248"/>
      <c r="E751" s="1248"/>
      <c r="F751" s="1248"/>
      <c r="G751" s="1248"/>
      <c r="H751" s="516"/>
      <c r="I751" s="517"/>
      <c r="J751" s="517"/>
      <c r="K751" s="517"/>
      <c r="L751" s="520"/>
      <c r="M751" s="517"/>
      <c r="N751" s="554"/>
      <c r="O751" s="517"/>
      <c r="P751" s="555">
        <v>1157.76</v>
      </c>
    </row>
    <row r="752" spans="1:16" x14ac:dyDescent="0.25">
      <c r="A752" s="540" t="s">
        <v>1805</v>
      </c>
      <c r="B752" s="524" t="s">
        <v>2637</v>
      </c>
      <c r="C752" s="1247" t="s">
        <v>2638</v>
      </c>
      <c r="D752" s="1247"/>
      <c r="E752" s="1247"/>
      <c r="F752" s="1247"/>
      <c r="G752" s="1247"/>
      <c r="H752" s="525" t="s">
        <v>1158</v>
      </c>
      <c r="I752" s="543">
        <v>2</v>
      </c>
      <c r="J752" s="526"/>
      <c r="K752" s="543">
        <v>2</v>
      </c>
      <c r="L752" s="528"/>
      <c r="M752" s="526"/>
      <c r="N752" s="528"/>
      <c r="O752" s="526"/>
      <c r="P752" s="573">
        <v>14.12</v>
      </c>
    </row>
    <row r="753" spans="1:16" x14ac:dyDescent="0.25">
      <c r="A753" s="540"/>
      <c r="B753" s="524"/>
      <c r="C753" s="1247" t="s">
        <v>1155</v>
      </c>
      <c r="D753" s="1247"/>
      <c r="E753" s="1247"/>
      <c r="F753" s="1247"/>
      <c r="G753" s="1247"/>
      <c r="H753" s="525"/>
      <c r="I753" s="526"/>
      <c r="J753" s="526"/>
      <c r="K753" s="526"/>
      <c r="L753" s="528"/>
      <c r="M753" s="526"/>
      <c r="N753" s="528"/>
      <c r="O753" s="526"/>
      <c r="P753" s="573">
        <v>721.72</v>
      </c>
    </row>
    <row r="754" spans="1:16" x14ac:dyDescent="0.25">
      <c r="A754" s="540"/>
      <c r="B754" s="524" t="s">
        <v>2639</v>
      </c>
      <c r="C754" s="1247" t="s">
        <v>2640</v>
      </c>
      <c r="D754" s="1247"/>
      <c r="E754" s="1247"/>
      <c r="F754" s="1247"/>
      <c r="G754" s="1247"/>
      <c r="H754" s="525" t="s">
        <v>1158</v>
      </c>
      <c r="I754" s="543">
        <v>97</v>
      </c>
      <c r="J754" s="526"/>
      <c r="K754" s="543">
        <v>97</v>
      </c>
      <c r="L754" s="528"/>
      <c r="M754" s="526"/>
      <c r="N754" s="528"/>
      <c r="O754" s="526"/>
      <c r="P754" s="573">
        <v>700.07</v>
      </c>
    </row>
    <row r="755" spans="1:16" x14ac:dyDescent="0.25">
      <c r="A755" s="540"/>
      <c r="B755" s="524" t="s">
        <v>2641</v>
      </c>
      <c r="C755" s="1247" t="s">
        <v>2642</v>
      </c>
      <c r="D755" s="1247"/>
      <c r="E755" s="1247"/>
      <c r="F755" s="1247"/>
      <c r="G755" s="1247"/>
      <c r="H755" s="525" t="s">
        <v>1158</v>
      </c>
      <c r="I755" s="543">
        <v>51</v>
      </c>
      <c r="J755" s="526"/>
      <c r="K755" s="543">
        <v>51</v>
      </c>
      <c r="L755" s="528"/>
      <c r="M755" s="526"/>
      <c r="N755" s="528"/>
      <c r="O755" s="526"/>
      <c r="P755" s="573">
        <v>368.08</v>
      </c>
    </row>
    <row r="756" spans="1:16" x14ac:dyDescent="0.25">
      <c r="A756" s="556"/>
      <c r="B756" s="557"/>
      <c r="C756" s="1248" t="s">
        <v>1161</v>
      </c>
      <c r="D756" s="1248"/>
      <c r="E756" s="1248"/>
      <c r="F756" s="1248"/>
      <c r="G756" s="1248"/>
      <c r="H756" s="516"/>
      <c r="I756" s="517"/>
      <c r="J756" s="517"/>
      <c r="K756" s="517"/>
      <c r="L756" s="520"/>
      <c r="M756" s="517"/>
      <c r="N756" s="554">
        <v>18666.919999999998</v>
      </c>
      <c r="O756" s="517"/>
      <c r="P756" s="555">
        <v>2240.0300000000002</v>
      </c>
    </row>
    <row r="757" spans="1:16" x14ac:dyDescent="0.25">
      <c r="A757" s="558"/>
      <c r="B757" s="559"/>
      <c r="C757" s="559"/>
      <c r="D757" s="559"/>
      <c r="E757" s="559"/>
      <c r="F757" s="559"/>
      <c r="G757" s="559"/>
      <c r="H757" s="560"/>
      <c r="I757" s="561"/>
      <c r="J757" s="561"/>
      <c r="K757" s="561"/>
      <c r="L757" s="562"/>
      <c r="M757" s="561"/>
      <c r="N757" s="562"/>
      <c r="O757" s="561"/>
      <c r="P757" s="563"/>
    </row>
    <row r="758" spans="1:16" x14ac:dyDescent="0.25">
      <c r="A758" s="514" t="s">
        <v>1592</v>
      </c>
      <c r="B758" s="515" t="s">
        <v>2822</v>
      </c>
      <c r="C758" s="1249" t="s">
        <v>2823</v>
      </c>
      <c r="D758" s="1249"/>
      <c r="E758" s="1249"/>
      <c r="F758" s="1249"/>
      <c r="G758" s="1249"/>
      <c r="H758" s="516" t="s">
        <v>1164</v>
      </c>
      <c r="I758" s="517">
        <v>2.964E-2</v>
      </c>
      <c r="J758" s="518">
        <v>1</v>
      </c>
      <c r="K758" s="590">
        <v>2.964E-2</v>
      </c>
      <c r="L758" s="554">
        <v>66456.5</v>
      </c>
      <c r="M758" s="570">
        <v>0.95</v>
      </c>
      <c r="N758" s="564">
        <v>63133.68</v>
      </c>
      <c r="O758" s="517"/>
      <c r="P758" s="555">
        <v>1871.28</v>
      </c>
    </row>
    <row r="759" spans="1:16" x14ac:dyDescent="0.25">
      <c r="A759" s="556"/>
      <c r="B759" s="557"/>
      <c r="C759" s="1248" t="s">
        <v>1161</v>
      </c>
      <c r="D759" s="1248"/>
      <c r="E759" s="1248"/>
      <c r="F759" s="1248"/>
      <c r="G759" s="1248"/>
      <c r="H759" s="516"/>
      <c r="I759" s="517"/>
      <c r="J759" s="517"/>
      <c r="K759" s="517"/>
      <c r="L759" s="520"/>
      <c r="M759" s="517"/>
      <c r="N759" s="520"/>
      <c r="O759" s="517"/>
      <c r="P759" s="555">
        <v>1871.28</v>
      </c>
    </row>
    <row r="760" spans="1:16" x14ac:dyDescent="0.25">
      <c r="A760" s="558"/>
      <c r="B760" s="559"/>
      <c r="C760" s="559"/>
      <c r="D760" s="559"/>
      <c r="E760" s="559"/>
      <c r="F760" s="559"/>
      <c r="G760" s="559"/>
      <c r="H760" s="560"/>
      <c r="I760" s="561"/>
      <c r="J760" s="561"/>
      <c r="K760" s="561"/>
      <c r="L760" s="562"/>
      <c r="M760" s="561"/>
      <c r="N760" s="562"/>
      <c r="O760" s="561"/>
      <c r="P760" s="563"/>
    </row>
    <row r="761" spans="1:16" x14ac:dyDescent="0.25">
      <c r="A761" s="558"/>
      <c r="B761" s="576"/>
      <c r="C761" s="576"/>
      <c r="D761" s="576"/>
      <c r="E761" s="576"/>
      <c r="F761" s="561"/>
      <c r="G761" s="561"/>
      <c r="H761" s="561"/>
      <c r="I761" s="561"/>
      <c r="J761" s="562"/>
      <c r="K761" s="561"/>
      <c r="L761" s="562"/>
      <c r="M761" s="577"/>
      <c r="N761" s="562"/>
      <c r="O761" s="578"/>
      <c r="P761" s="579"/>
    </row>
    <row r="762" spans="1:16" x14ac:dyDescent="0.25">
      <c r="A762" s="552"/>
      <c r="B762" s="580"/>
      <c r="C762" s="1246" t="s">
        <v>2824</v>
      </c>
      <c r="D762" s="1246"/>
      <c r="E762" s="1246"/>
      <c r="F762" s="1246"/>
      <c r="G762" s="1246"/>
      <c r="H762" s="1246"/>
      <c r="I762" s="1246"/>
      <c r="J762" s="1246"/>
      <c r="K762" s="1246"/>
      <c r="L762" s="1246"/>
      <c r="M762" s="1246"/>
      <c r="N762" s="1246"/>
      <c r="O762" s="1246"/>
      <c r="P762" s="581"/>
    </row>
    <row r="763" spans="1:16" x14ac:dyDescent="0.25">
      <c r="A763" s="552"/>
      <c r="B763" s="553"/>
      <c r="C763" s="1243" t="s">
        <v>1249</v>
      </c>
      <c r="D763" s="1243"/>
      <c r="E763" s="1243"/>
      <c r="F763" s="1243"/>
      <c r="G763" s="1243"/>
      <c r="H763" s="1243"/>
      <c r="I763" s="1243"/>
      <c r="J763" s="1243"/>
      <c r="K763" s="1243"/>
      <c r="L763" s="1243"/>
      <c r="M763" s="1243"/>
      <c r="N763" s="1243"/>
      <c r="O763" s="1243"/>
      <c r="P763" s="582">
        <v>179757.21</v>
      </c>
    </row>
    <row r="764" spans="1:16" x14ac:dyDescent="0.25">
      <c r="A764" s="552"/>
      <c r="B764" s="553"/>
      <c r="C764" s="1243" t="s">
        <v>1250</v>
      </c>
      <c r="D764" s="1243"/>
      <c r="E764" s="1243"/>
      <c r="F764" s="1243"/>
      <c r="G764" s="1243"/>
      <c r="H764" s="1243"/>
      <c r="I764" s="1243"/>
      <c r="J764" s="1243"/>
      <c r="K764" s="1243"/>
      <c r="L764" s="1243"/>
      <c r="M764" s="1243"/>
      <c r="N764" s="1243"/>
      <c r="O764" s="1243"/>
      <c r="P764" s="583"/>
    </row>
    <row r="765" spans="1:16" x14ac:dyDescent="0.25">
      <c r="A765" s="552"/>
      <c r="B765" s="553"/>
      <c r="C765" s="1243" t="s">
        <v>1251</v>
      </c>
      <c r="D765" s="1243"/>
      <c r="E765" s="1243"/>
      <c r="F765" s="1243"/>
      <c r="G765" s="1243"/>
      <c r="H765" s="1243"/>
      <c r="I765" s="1243"/>
      <c r="J765" s="1243"/>
      <c r="K765" s="1243"/>
      <c r="L765" s="1243"/>
      <c r="M765" s="1243"/>
      <c r="N765" s="1243"/>
      <c r="O765" s="1243"/>
      <c r="P765" s="582">
        <v>43959.040000000001</v>
      </c>
    </row>
    <row r="766" spans="1:16" x14ac:dyDescent="0.25">
      <c r="A766" s="552"/>
      <c r="B766" s="553"/>
      <c r="C766" s="1243" t="s">
        <v>1252</v>
      </c>
      <c r="D766" s="1243"/>
      <c r="E766" s="1243"/>
      <c r="F766" s="1243"/>
      <c r="G766" s="1243"/>
      <c r="H766" s="1243"/>
      <c r="I766" s="1243"/>
      <c r="J766" s="1243"/>
      <c r="K766" s="1243"/>
      <c r="L766" s="1243"/>
      <c r="M766" s="1243"/>
      <c r="N766" s="1243"/>
      <c r="O766" s="1243"/>
      <c r="P766" s="616">
        <v>520.85</v>
      </c>
    </row>
    <row r="767" spans="1:16" x14ac:dyDescent="0.25">
      <c r="A767" s="552"/>
      <c r="B767" s="553"/>
      <c r="C767" s="1243" t="s">
        <v>1253</v>
      </c>
      <c r="D767" s="1243"/>
      <c r="E767" s="1243"/>
      <c r="F767" s="1243"/>
      <c r="G767" s="1243"/>
      <c r="H767" s="1243"/>
      <c r="I767" s="1243"/>
      <c r="J767" s="1243"/>
      <c r="K767" s="1243"/>
      <c r="L767" s="1243"/>
      <c r="M767" s="1243"/>
      <c r="N767" s="1243"/>
      <c r="O767" s="1243"/>
      <c r="P767" s="616">
        <v>169.44</v>
      </c>
    </row>
    <row r="768" spans="1:16" x14ac:dyDescent="0.25">
      <c r="A768" s="552"/>
      <c r="B768" s="553"/>
      <c r="C768" s="1243" t="s">
        <v>1254</v>
      </c>
      <c r="D768" s="1243"/>
      <c r="E768" s="1243"/>
      <c r="F768" s="1243"/>
      <c r="G768" s="1243"/>
      <c r="H768" s="1243"/>
      <c r="I768" s="1243"/>
      <c r="J768" s="1243"/>
      <c r="K768" s="1243"/>
      <c r="L768" s="1243"/>
      <c r="M768" s="1243"/>
      <c r="N768" s="1243"/>
      <c r="O768" s="1243"/>
      <c r="P768" s="582">
        <v>135107.88</v>
      </c>
    </row>
    <row r="769" spans="1:16" x14ac:dyDescent="0.25">
      <c r="A769" s="552"/>
      <c r="B769" s="553"/>
      <c r="C769" s="1243" t="s">
        <v>1256</v>
      </c>
      <c r="D769" s="1243"/>
      <c r="E769" s="1243"/>
      <c r="F769" s="1243"/>
      <c r="G769" s="1243"/>
      <c r="H769" s="1243"/>
      <c r="I769" s="1243"/>
      <c r="J769" s="1243"/>
      <c r="K769" s="1243"/>
      <c r="L769" s="1243"/>
      <c r="M769" s="1243"/>
      <c r="N769" s="1243"/>
      <c r="O769" s="1243"/>
      <c r="P769" s="582">
        <v>70687.360000000001</v>
      </c>
    </row>
    <row r="770" spans="1:16" x14ac:dyDescent="0.25">
      <c r="A770" s="552"/>
      <c r="B770" s="553"/>
      <c r="C770" s="1243" t="s">
        <v>1250</v>
      </c>
      <c r="D770" s="1243"/>
      <c r="E770" s="1243"/>
      <c r="F770" s="1243"/>
      <c r="G770" s="1243"/>
      <c r="H770" s="1243"/>
      <c r="I770" s="1243"/>
      <c r="J770" s="1243"/>
      <c r="K770" s="1243"/>
      <c r="L770" s="1243"/>
      <c r="M770" s="1243"/>
      <c r="N770" s="1243"/>
      <c r="O770" s="1243"/>
      <c r="P770" s="583"/>
    </row>
    <row r="771" spans="1:16" x14ac:dyDescent="0.25">
      <c r="A771" s="552"/>
      <c r="B771" s="553"/>
      <c r="C771" s="1243" t="s">
        <v>1467</v>
      </c>
      <c r="D771" s="1243"/>
      <c r="E771" s="1243"/>
      <c r="F771" s="1243"/>
      <c r="G771" s="1243"/>
      <c r="H771" s="1243"/>
      <c r="I771" s="1243"/>
      <c r="J771" s="1243"/>
      <c r="K771" s="1243"/>
      <c r="L771" s="1243"/>
      <c r="M771" s="1243"/>
      <c r="N771" s="1243"/>
      <c r="O771" s="1243"/>
      <c r="P771" s="582">
        <v>17631.68</v>
      </c>
    </row>
    <row r="772" spans="1:16" x14ac:dyDescent="0.25">
      <c r="A772" s="552"/>
      <c r="B772" s="553"/>
      <c r="C772" s="1243" t="s">
        <v>1470</v>
      </c>
      <c r="D772" s="1243"/>
      <c r="E772" s="1243"/>
      <c r="F772" s="1243"/>
      <c r="G772" s="1243"/>
      <c r="H772" s="1243"/>
      <c r="I772" s="1243"/>
      <c r="J772" s="1243"/>
      <c r="K772" s="1243"/>
      <c r="L772" s="1243"/>
      <c r="M772" s="1243"/>
      <c r="N772" s="1243"/>
      <c r="O772" s="1243"/>
      <c r="P772" s="582">
        <v>30310.82</v>
      </c>
    </row>
    <row r="773" spans="1:16" x14ac:dyDescent="0.25">
      <c r="A773" s="552"/>
      <c r="B773" s="553"/>
      <c r="C773" s="1243" t="s">
        <v>1471</v>
      </c>
      <c r="D773" s="1243"/>
      <c r="E773" s="1243"/>
      <c r="F773" s="1243"/>
      <c r="G773" s="1243"/>
      <c r="H773" s="1243"/>
      <c r="I773" s="1243"/>
      <c r="J773" s="1243"/>
      <c r="K773" s="1243"/>
      <c r="L773" s="1243"/>
      <c r="M773" s="1243"/>
      <c r="N773" s="1243"/>
      <c r="O773" s="1243"/>
      <c r="P773" s="582">
        <v>15692.19</v>
      </c>
    </row>
    <row r="774" spans="1:16" x14ac:dyDescent="0.25">
      <c r="A774" s="552"/>
      <c r="B774" s="553"/>
      <c r="C774" s="1243" t="s">
        <v>1472</v>
      </c>
      <c r="D774" s="1243"/>
      <c r="E774" s="1243"/>
      <c r="F774" s="1243"/>
      <c r="G774" s="1243"/>
      <c r="H774" s="1243"/>
      <c r="I774" s="1243"/>
      <c r="J774" s="1243"/>
      <c r="K774" s="1243"/>
      <c r="L774" s="1243"/>
      <c r="M774" s="1243"/>
      <c r="N774" s="1243"/>
      <c r="O774" s="1243"/>
      <c r="P774" s="582">
        <v>7052.67</v>
      </c>
    </row>
    <row r="775" spans="1:16" x14ac:dyDescent="0.25">
      <c r="A775" s="552"/>
      <c r="B775" s="553"/>
      <c r="C775" s="1243" t="s">
        <v>2687</v>
      </c>
      <c r="D775" s="1243"/>
      <c r="E775" s="1243"/>
      <c r="F775" s="1243"/>
      <c r="G775" s="1243"/>
      <c r="H775" s="1243"/>
      <c r="I775" s="1243"/>
      <c r="J775" s="1243"/>
      <c r="K775" s="1243"/>
      <c r="L775" s="1243"/>
      <c r="M775" s="1243"/>
      <c r="N775" s="1243"/>
      <c r="O775" s="1243"/>
      <c r="P775" s="582">
        <v>170684.52</v>
      </c>
    </row>
    <row r="776" spans="1:16" x14ac:dyDescent="0.25">
      <c r="A776" s="552"/>
      <c r="B776" s="553"/>
      <c r="C776" s="1243" t="s">
        <v>1250</v>
      </c>
      <c r="D776" s="1243"/>
      <c r="E776" s="1243"/>
      <c r="F776" s="1243"/>
      <c r="G776" s="1243"/>
      <c r="H776" s="1243"/>
      <c r="I776" s="1243"/>
      <c r="J776" s="1243"/>
      <c r="K776" s="1243"/>
      <c r="L776" s="1243"/>
      <c r="M776" s="1243"/>
      <c r="N776" s="1243"/>
      <c r="O776" s="1243"/>
      <c r="P776" s="583"/>
    </row>
    <row r="777" spans="1:16" x14ac:dyDescent="0.25">
      <c r="A777" s="552"/>
      <c r="B777" s="553"/>
      <c r="C777" s="1243" t="s">
        <v>1467</v>
      </c>
      <c r="D777" s="1243"/>
      <c r="E777" s="1243"/>
      <c r="F777" s="1243"/>
      <c r="G777" s="1243"/>
      <c r="H777" s="1243"/>
      <c r="I777" s="1243"/>
      <c r="J777" s="1243"/>
      <c r="K777" s="1243"/>
      <c r="L777" s="1243"/>
      <c r="M777" s="1243"/>
      <c r="N777" s="1243"/>
      <c r="O777" s="1243"/>
      <c r="P777" s="582">
        <v>26327.360000000001</v>
      </c>
    </row>
    <row r="778" spans="1:16" x14ac:dyDescent="0.25">
      <c r="A778" s="552"/>
      <c r="B778" s="553"/>
      <c r="C778" s="1243" t="s">
        <v>1468</v>
      </c>
      <c r="D778" s="1243"/>
      <c r="E778" s="1243"/>
      <c r="F778" s="1243"/>
      <c r="G778" s="1243"/>
      <c r="H778" s="1243"/>
      <c r="I778" s="1243"/>
      <c r="J778" s="1243"/>
      <c r="K778" s="1243"/>
      <c r="L778" s="1243"/>
      <c r="M778" s="1243"/>
      <c r="N778" s="1243"/>
      <c r="O778" s="1243"/>
      <c r="P778" s="616">
        <v>520.85</v>
      </c>
    </row>
    <row r="779" spans="1:16" x14ac:dyDescent="0.25">
      <c r="A779" s="552"/>
      <c r="B779" s="553"/>
      <c r="C779" s="1243" t="s">
        <v>1469</v>
      </c>
      <c r="D779" s="1243"/>
      <c r="E779" s="1243"/>
      <c r="F779" s="1243"/>
      <c r="G779" s="1243"/>
      <c r="H779" s="1243"/>
      <c r="I779" s="1243"/>
      <c r="J779" s="1243"/>
      <c r="K779" s="1243"/>
      <c r="L779" s="1243"/>
      <c r="M779" s="1243"/>
      <c r="N779" s="1243"/>
      <c r="O779" s="1243"/>
      <c r="P779" s="616">
        <v>169.44</v>
      </c>
    </row>
    <row r="780" spans="1:16" x14ac:dyDescent="0.25">
      <c r="A780" s="552"/>
      <c r="B780" s="553"/>
      <c r="C780" s="1243" t="s">
        <v>1470</v>
      </c>
      <c r="D780" s="1243"/>
      <c r="E780" s="1243"/>
      <c r="F780" s="1243"/>
      <c r="G780" s="1243"/>
      <c r="H780" s="1243"/>
      <c r="I780" s="1243"/>
      <c r="J780" s="1243"/>
      <c r="K780" s="1243"/>
      <c r="L780" s="1243"/>
      <c r="M780" s="1243"/>
      <c r="N780" s="1243"/>
      <c r="O780" s="1243"/>
      <c r="P780" s="582">
        <v>104797.06</v>
      </c>
    </row>
    <row r="781" spans="1:16" x14ac:dyDescent="0.25">
      <c r="A781" s="552"/>
      <c r="B781" s="553"/>
      <c r="C781" s="1243" t="s">
        <v>1471</v>
      </c>
      <c r="D781" s="1243"/>
      <c r="E781" s="1243"/>
      <c r="F781" s="1243"/>
      <c r="G781" s="1243"/>
      <c r="H781" s="1243"/>
      <c r="I781" s="1243"/>
      <c r="J781" s="1243"/>
      <c r="K781" s="1243"/>
      <c r="L781" s="1243"/>
      <c r="M781" s="1243"/>
      <c r="N781" s="1243"/>
      <c r="O781" s="1243"/>
      <c r="P781" s="582">
        <v>25500.39</v>
      </c>
    </row>
    <row r="782" spans="1:16" x14ac:dyDescent="0.25">
      <c r="A782" s="552"/>
      <c r="B782" s="553"/>
      <c r="C782" s="1243" t="s">
        <v>1472</v>
      </c>
      <c r="D782" s="1243"/>
      <c r="E782" s="1243"/>
      <c r="F782" s="1243"/>
      <c r="G782" s="1243"/>
      <c r="H782" s="1243"/>
      <c r="I782" s="1243"/>
      <c r="J782" s="1243"/>
      <c r="K782" s="1243"/>
      <c r="L782" s="1243"/>
      <c r="M782" s="1243"/>
      <c r="N782" s="1243"/>
      <c r="O782" s="1243"/>
      <c r="P782" s="582">
        <v>13369.42</v>
      </c>
    </row>
    <row r="783" spans="1:16" x14ac:dyDescent="0.25">
      <c r="A783" s="552"/>
      <c r="B783" s="553"/>
      <c r="C783" s="1243" t="s">
        <v>1266</v>
      </c>
      <c r="D783" s="1243"/>
      <c r="E783" s="1243"/>
      <c r="F783" s="1243"/>
      <c r="G783" s="1243"/>
      <c r="H783" s="1243"/>
      <c r="I783" s="1243"/>
      <c r="J783" s="1243"/>
      <c r="K783" s="1243"/>
      <c r="L783" s="1243"/>
      <c r="M783" s="1243"/>
      <c r="N783" s="1243"/>
      <c r="O783" s="1243"/>
      <c r="P783" s="582">
        <v>44128.480000000003</v>
      </c>
    </row>
    <row r="784" spans="1:16" x14ac:dyDescent="0.25">
      <c r="A784" s="552"/>
      <c r="B784" s="553"/>
      <c r="C784" s="1243" t="s">
        <v>1267</v>
      </c>
      <c r="D784" s="1243"/>
      <c r="E784" s="1243"/>
      <c r="F784" s="1243"/>
      <c r="G784" s="1243"/>
      <c r="H784" s="1243"/>
      <c r="I784" s="1243"/>
      <c r="J784" s="1243"/>
      <c r="K784" s="1243"/>
      <c r="L784" s="1243"/>
      <c r="M784" s="1243"/>
      <c r="N784" s="1243"/>
      <c r="O784" s="1243"/>
      <c r="P784" s="582">
        <v>41192.58</v>
      </c>
    </row>
    <row r="785" spans="1:16" x14ac:dyDescent="0.25">
      <c r="A785" s="552"/>
      <c r="B785" s="553"/>
      <c r="C785" s="1243" t="s">
        <v>1268</v>
      </c>
      <c r="D785" s="1243"/>
      <c r="E785" s="1243"/>
      <c r="F785" s="1243"/>
      <c r="G785" s="1243"/>
      <c r="H785" s="1243"/>
      <c r="I785" s="1243"/>
      <c r="J785" s="1243"/>
      <c r="K785" s="1243"/>
      <c r="L785" s="1243"/>
      <c r="M785" s="1243"/>
      <c r="N785" s="1243"/>
      <c r="O785" s="1243"/>
      <c r="P785" s="582">
        <v>20422.09</v>
      </c>
    </row>
    <row r="786" spans="1:16" x14ac:dyDescent="0.25">
      <c r="A786" s="552"/>
      <c r="B786" s="580"/>
      <c r="C786" s="1246" t="s">
        <v>2825</v>
      </c>
      <c r="D786" s="1246"/>
      <c r="E786" s="1246"/>
      <c r="F786" s="1246"/>
      <c r="G786" s="1246"/>
      <c r="H786" s="1246"/>
      <c r="I786" s="1246"/>
      <c r="J786" s="1246"/>
      <c r="K786" s="1246"/>
      <c r="L786" s="1246"/>
      <c r="M786" s="1246"/>
      <c r="N786" s="1246"/>
      <c r="O786" s="1246"/>
      <c r="P786" s="584">
        <v>241371.88</v>
      </c>
    </row>
    <row r="787" spans="1:16" x14ac:dyDescent="0.25">
      <c r="A787" s="552"/>
      <c r="B787" s="553"/>
      <c r="C787" s="1243" t="s">
        <v>1270</v>
      </c>
      <c r="D787" s="1243"/>
      <c r="E787" s="1243"/>
      <c r="F787" s="1243"/>
      <c r="G787" s="1243"/>
      <c r="H787" s="1243"/>
      <c r="I787" s="1243"/>
      <c r="J787" s="1243"/>
      <c r="K787" s="1243"/>
      <c r="L787" s="1243"/>
      <c r="M787" s="1243"/>
      <c r="N787" s="1243"/>
      <c r="O787" s="1243"/>
      <c r="P787" s="583"/>
    </row>
    <row r="788" spans="1:16" x14ac:dyDescent="0.25">
      <c r="A788" s="552"/>
      <c r="B788" s="553"/>
      <c r="C788" s="1243" t="s">
        <v>1588</v>
      </c>
      <c r="D788" s="1243"/>
      <c r="E788" s="1243"/>
      <c r="F788" s="1243"/>
      <c r="G788" s="1243"/>
      <c r="H788" s="1243"/>
      <c r="I788" s="1243"/>
      <c r="J788" s="1243"/>
      <c r="K788" s="1243"/>
      <c r="L788" s="1243"/>
      <c r="M788" s="1243"/>
      <c r="N788" s="1243"/>
      <c r="O788" s="1243"/>
      <c r="P788" s="582">
        <v>3702</v>
      </c>
    </row>
    <row r="789" spans="1:16" x14ac:dyDescent="0.25">
      <c r="A789" s="552"/>
      <c r="B789" s="553"/>
      <c r="C789" s="1243" t="s">
        <v>1271</v>
      </c>
      <c r="D789" s="1243"/>
      <c r="E789" s="1243"/>
      <c r="F789" s="1243"/>
      <c r="G789" s="1243"/>
      <c r="H789" s="1243"/>
      <c r="I789" s="1243"/>
      <c r="J789" s="1243"/>
      <c r="K789" s="585" t="s">
        <v>2826</v>
      </c>
      <c r="L789" s="586"/>
      <c r="M789" s="586"/>
      <c r="O789" s="586"/>
      <c r="P789" s="587"/>
    </row>
    <row r="790" spans="1:16" x14ac:dyDescent="0.25">
      <c r="A790" s="552"/>
      <c r="B790" s="553"/>
      <c r="C790" s="1243" t="s">
        <v>1273</v>
      </c>
      <c r="D790" s="1243"/>
      <c r="E790" s="1243"/>
      <c r="F790" s="1243"/>
      <c r="G790" s="1243"/>
      <c r="H790" s="1243"/>
      <c r="I790" s="1243"/>
      <c r="J790" s="1243"/>
      <c r="K790" s="585" t="s">
        <v>2827</v>
      </c>
      <c r="L790" s="586"/>
      <c r="M790" s="586"/>
      <c r="O790" s="586"/>
      <c r="P790" s="587"/>
    </row>
    <row r="791" spans="1:16" x14ac:dyDescent="0.25">
      <c r="A791" s="1251" t="s">
        <v>2828</v>
      </c>
      <c r="B791" s="1252"/>
      <c r="C791" s="1252"/>
      <c r="D791" s="1252"/>
      <c r="E791" s="1252"/>
      <c r="F791" s="1252"/>
      <c r="G791" s="1252"/>
      <c r="H791" s="1252"/>
      <c r="I791" s="1252"/>
      <c r="J791" s="1252"/>
      <c r="K791" s="1252"/>
      <c r="L791" s="1252"/>
      <c r="M791" s="1252"/>
      <c r="N791" s="1252"/>
      <c r="O791" s="1252"/>
      <c r="P791" s="1253"/>
    </row>
    <row r="792" spans="1:16" x14ac:dyDescent="0.25">
      <c r="A792" s="514" t="s">
        <v>1593</v>
      </c>
      <c r="B792" s="515" t="s">
        <v>2621</v>
      </c>
      <c r="C792" s="1249" t="s">
        <v>2622</v>
      </c>
      <c r="D792" s="1249"/>
      <c r="E792" s="1249"/>
      <c r="F792" s="1249"/>
      <c r="G792" s="1249"/>
      <c r="H792" s="516" t="s">
        <v>1575</v>
      </c>
      <c r="I792" s="517">
        <v>1</v>
      </c>
      <c r="J792" s="518">
        <v>1</v>
      </c>
      <c r="K792" s="518">
        <v>1</v>
      </c>
      <c r="L792" s="520"/>
      <c r="M792" s="517"/>
      <c r="N792" s="521"/>
      <c r="O792" s="517"/>
      <c r="P792" s="522"/>
    </row>
    <row r="793" spans="1:16" x14ac:dyDescent="0.25">
      <c r="A793" s="523"/>
      <c r="B793" s="524" t="s">
        <v>23</v>
      </c>
      <c r="C793" s="1247" t="s">
        <v>1203</v>
      </c>
      <c r="D793" s="1247"/>
      <c r="E793" s="1247"/>
      <c r="F793" s="1247"/>
      <c r="G793" s="1247"/>
      <c r="H793" s="525" t="s">
        <v>1148</v>
      </c>
      <c r="I793" s="526"/>
      <c r="J793" s="526"/>
      <c r="K793" s="536">
        <v>2.56</v>
      </c>
      <c r="L793" s="528"/>
      <c r="M793" s="526"/>
      <c r="N793" s="528"/>
      <c r="O793" s="526"/>
      <c r="P793" s="573">
        <v>857.83</v>
      </c>
    </row>
    <row r="794" spans="1:16" x14ac:dyDescent="0.25">
      <c r="A794" s="530"/>
      <c r="B794" s="524" t="s">
        <v>2190</v>
      </c>
      <c r="C794" s="1247" t="s">
        <v>2191</v>
      </c>
      <c r="D794" s="1247"/>
      <c r="E794" s="1247"/>
      <c r="F794" s="1247"/>
      <c r="G794" s="1247"/>
      <c r="H794" s="525" t="s">
        <v>1148</v>
      </c>
      <c r="I794" s="536">
        <v>2.56</v>
      </c>
      <c r="J794" s="526"/>
      <c r="K794" s="536">
        <v>2.56</v>
      </c>
      <c r="L794" s="532"/>
      <c r="M794" s="533"/>
      <c r="N794" s="534">
        <v>335.09</v>
      </c>
      <c r="O794" s="526"/>
      <c r="P794" s="529">
        <v>857.83</v>
      </c>
    </row>
    <row r="795" spans="1:16" x14ac:dyDescent="0.25">
      <c r="A795" s="523"/>
      <c r="B795" s="524" t="s">
        <v>28</v>
      </c>
      <c r="C795" s="1247" t="s">
        <v>132</v>
      </c>
      <c r="D795" s="1247"/>
      <c r="E795" s="1247"/>
      <c r="F795" s="1247"/>
      <c r="G795" s="1247"/>
      <c r="H795" s="525"/>
      <c r="I795" s="526"/>
      <c r="J795" s="526"/>
      <c r="K795" s="526"/>
      <c r="L795" s="528"/>
      <c r="M795" s="526"/>
      <c r="N795" s="528"/>
      <c r="O795" s="526"/>
      <c r="P795" s="573">
        <v>19.28</v>
      </c>
    </row>
    <row r="796" spans="1:16" x14ac:dyDescent="0.25">
      <c r="A796" s="523"/>
      <c r="B796" s="524"/>
      <c r="C796" s="1247" t="s">
        <v>1147</v>
      </c>
      <c r="D796" s="1247"/>
      <c r="E796" s="1247"/>
      <c r="F796" s="1247"/>
      <c r="G796" s="1247"/>
      <c r="H796" s="525" t="s">
        <v>1148</v>
      </c>
      <c r="I796" s="526"/>
      <c r="J796" s="526"/>
      <c r="K796" s="527">
        <v>1.7999999999999999E-2</v>
      </c>
      <c r="L796" s="528"/>
      <c r="M796" s="526"/>
      <c r="N796" s="528"/>
      <c r="O796" s="526"/>
      <c r="P796" s="573">
        <v>6.86</v>
      </c>
    </row>
    <row r="797" spans="1:16" x14ac:dyDescent="0.25">
      <c r="A797" s="530"/>
      <c r="B797" s="524" t="s">
        <v>1443</v>
      </c>
      <c r="C797" s="1247" t="s">
        <v>1444</v>
      </c>
      <c r="D797" s="1247"/>
      <c r="E797" s="1247"/>
      <c r="F797" s="1247"/>
      <c r="G797" s="1247"/>
      <c r="H797" s="525" t="s">
        <v>1151</v>
      </c>
      <c r="I797" s="527">
        <v>8.9999999999999993E-3</v>
      </c>
      <c r="J797" s="526"/>
      <c r="K797" s="527">
        <v>8.9999999999999993E-3</v>
      </c>
      <c r="L797" s="532"/>
      <c r="M797" s="533"/>
      <c r="N797" s="534">
        <v>1550.39</v>
      </c>
      <c r="O797" s="526"/>
      <c r="P797" s="529">
        <v>13.95</v>
      </c>
    </row>
    <row r="798" spans="1:16" x14ac:dyDescent="0.25">
      <c r="A798" s="540"/>
      <c r="B798" s="524" t="s">
        <v>1152</v>
      </c>
      <c r="C798" s="1247" t="s">
        <v>1153</v>
      </c>
      <c r="D798" s="1247"/>
      <c r="E798" s="1247"/>
      <c r="F798" s="1247"/>
      <c r="G798" s="1247"/>
      <c r="H798" s="525" t="s">
        <v>1148</v>
      </c>
      <c r="I798" s="527">
        <v>8.9999999999999993E-3</v>
      </c>
      <c r="J798" s="526"/>
      <c r="K798" s="527">
        <v>8.9999999999999993E-3</v>
      </c>
      <c r="L798" s="528"/>
      <c r="M798" s="526"/>
      <c r="N798" s="541">
        <v>437.08</v>
      </c>
      <c r="O798" s="526"/>
      <c r="P798" s="573">
        <v>3.93</v>
      </c>
    </row>
    <row r="799" spans="1:16" x14ac:dyDescent="0.25">
      <c r="A799" s="530"/>
      <c r="B799" s="524" t="s">
        <v>1445</v>
      </c>
      <c r="C799" s="1247" t="s">
        <v>1446</v>
      </c>
      <c r="D799" s="1247"/>
      <c r="E799" s="1247"/>
      <c r="F799" s="1247"/>
      <c r="G799" s="1247"/>
      <c r="H799" s="525" t="s">
        <v>1151</v>
      </c>
      <c r="I799" s="527">
        <v>8.9999999999999993E-3</v>
      </c>
      <c r="J799" s="526"/>
      <c r="K799" s="527">
        <v>8.9999999999999993E-3</v>
      </c>
      <c r="L799" s="538">
        <v>477.92</v>
      </c>
      <c r="M799" s="539">
        <v>1.24</v>
      </c>
      <c r="N799" s="534">
        <v>592.62</v>
      </c>
      <c r="O799" s="526"/>
      <c r="P799" s="529">
        <v>5.33</v>
      </c>
    </row>
    <row r="800" spans="1:16" x14ac:dyDescent="0.25">
      <c r="A800" s="540"/>
      <c r="B800" s="524" t="s">
        <v>1208</v>
      </c>
      <c r="C800" s="1247" t="s">
        <v>1209</v>
      </c>
      <c r="D800" s="1247"/>
      <c r="E800" s="1247"/>
      <c r="F800" s="1247"/>
      <c r="G800" s="1247"/>
      <c r="H800" s="525" t="s">
        <v>1148</v>
      </c>
      <c r="I800" s="527">
        <v>8.9999999999999993E-3</v>
      </c>
      <c r="J800" s="526"/>
      <c r="K800" s="527">
        <v>8.9999999999999993E-3</v>
      </c>
      <c r="L800" s="528"/>
      <c r="M800" s="526"/>
      <c r="N800" s="541">
        <v>325.38</v>
      </c>
      <c r="O800" s="526"/>
      <c r="P800" s="573">
        <v>2.93</v>
      </c>
    </row>
    <row r="801" spans="1:16" x14ac:dyDescent="0.25">
      <c r="A801" s="523"/>
      <c r="B801" s="524" t="s">
        <v>36</v>
      </c>
      <c r="C801" s="1247" t="s">
        <v>134</v>
      </c>
      <c r="D801" s="1247"/>
      <c r="E801" s="1247"/>
      <c r="F801" s="1247"/>
      <c r="G801" s="1247"/>
      <c r="H801" s="525"/>
      <c r="I801" s="526"/>
      <c r="J801" s="526"/>
      <c r="K801" s="526"/>
      <c r="L801" s="528"/>
      <c r="M801" s="526"/>
      <c r="N801" s="528"/>
      <c r="O801" s="526"/>
      <c r="P801" s="573">
        <v>358.34</v>
      </c>
    </row>
    <row r="802" spans="1:16" x14ac:dyDescent="0.25">
      <c r="A802" s="530"/>
      <c r="B802" s="524" t="s">
        <v>1494</v>
      </c>
      <c r="C802" s="1247" t="s">
        <v>1495</v>
      </c>
      <c r="D802" s="1247"/>
      <c r="E802" s="1247"/>
      <c r="F802" s="1247"/>
      <c r="G802" s="1247"/>
      <c r="H802" s="525" t="s">
        <v>1496</v>
      </c>
      <c r="I802" s="535">
        <v>6.5600000000000006E-2</v>
      </c>
      <c r="J802" s="526"/>
      <c r="K802" s="535">
        <v>6.5600000000000006E-2</v>
      </c>
      <c r="L802" s="532"/>
      <c r="M802" s="533"/>
      <c r="N802" s="534">
        <v>6.1</v>
      </c>
      <c r="O802" s="526"/>
      <c r="P802" s="529">
        <v>0.4</v>
      </c>
    </row>
    <row r="803" spans="1:16" x14ac:dyDescent="0.25">
      <c r="A803" s="530"/>
      <c r="B803" s="524" t="s">
        <v>2623</v>
      </c>
      <c r="C803" s="1247" t="s">
        <v>2624</v>
      </c>
      <c r="D803" s="1247"/>
      <c r="E803" s="1247"/>
      <c r="F803" s="1247"/>
      <c r="G803" s="1247"/>
      <c r="H803" s="525" t="s">
        <v>2159</v>
      </c>
      <c r="I803" s="536">
        <v>1.33</v>
      </c>
      <c r="J803" s="526"/>
      <c r="K803" s="536">
        <v>1.33</v>
      </c>
      <c r="L803" s="538">
        <v>5.87</v>
      </c>
      <c r="M803" s="539">
        <v>0.97</v>
      </c>
      <c r="N803" s="534">
        <v>5.69</v>
      </c>
      <c r="O803" s="526"/>
      <c r="P803" s="529">
        <v>7.57</v>
      </c>
    </row>
    <row r="804" spans="1:16" x14ac:dyDescent="0.25">
      <c r="A804" s="530"/>
      <c r="B804" s="524" t="s">
        <v>2625</v>
      </c>
      <c r="C804" s="1247" t="s">
        <v>2626</v>
      </c>
      <c r="D804" s="1247"/>
      <c r="E804" s="1247"/>
      <c r="F804" s="1247"/>
      <c r="G804" s="1247"/>
      <c r="H804" s="525" t="s">
        <v>1697</v>
      </c>
      <c r="I804" s="527">
        <v>4.1000000000000002E-2</v>
      </c>
      <c r="J804" s="526"/>
      <c r="K804" s="527">
        <v>4.1000000000000002E-2</v>
      </c>
      <c r="L804" s="538">
        <v>41.71</v>
      </c>
      <c r="M804" s="539">
        <v>1.31</v>
      </c>
      <c r="N804" s="534">
        <v>54.64</v>
      </c>
      <c r="O804" s="526"/>
      <c r="P804" s="529">
        <v>2.2400000000000002</v>
      </c>
    </row>
    <row r="805" spans="1:16" x14ac:dyDescent="0.25">
      <c r="A805" s="530"/>
      <c r="B805" s="524" t="s">
        <v>2627</v>
      </c>
      <c r="C805" s="1247" t="s">
        <v>2628</v>
      </c>
      <c r="D805" s="1247"/>
      <c r="E805" s="1247"/>
      <c r="F805" s="1247"/>
      <c r="G805" s="1247"/>
      <c r="H805" s="525" t="s">
        <v>1244</v>
      </c>
      <c r="I805" s="531">
        <v>0.1</v>
      </c>
      <c r="J805" s="526"/>
      <c r="K805" s="531">
        <v>0.1</v>
      </c>
      <c r="L805" s="538">
        <v>79.88</v>
      </c>
      <c r="M805" s="539">
        <v>1.53</v>
      </c>
      <c r="N805" s="534">
        <v>122.22</v>
      </c>
      <c r="O805" s="526"/>
      <c r="P805" s="529">
        <v>12.22</v>
      </c>
    </row>
    <row r="806" spans="1:16" x14ac:dyDescent="0.25">
      <c r="A806" s="530"/>
      <c r="B806" s="524" t="s">
        <v>2629</v>
      </c>
      <c r="C806" s="1247" t="s">
        <v>2630</v>
      </c>
      <c r="D806" s="1247"/>
      <c r="E806" s="1247"/>
      <c r="F806" s="1247"/>
      <c r="G806" s="1247"/>
      <c r="H806" s="525" t="s">
        <v>1568</v>
      </c>
      <c r="I806" s="531">
        <v>0.1</v>
      </c>
      <c r="J806" s="526"/>
      <c r="K806" s="531">
        <v>0.1</v>
      </c>
      <c r="L806" s="538">
        <v>944.69</v>
      </c>
      <c r="M806" s="539">
        <v>1.1399999999999999</v>
      </c>
      <c r="N806" s="534">
        <v>1076.95</v>
      </c>
      <c r="O806" s="526"/>
      <c r="P806" s="529">
        <v>107.7</v>
      </c>
    </row>
    <row r="807" spans="1:16" x14ac:dyDescent="0.25">
      <c r="A807" s="530"/>
      <c r="B807" s="524" t="s">
        <v>2631</v>
      </c>
      <c r="C807" s="1247" t="s">
        <v>2632</v>
      </c>
      <c r="D807" s="1247"/>
      <c r="E807" s="1247"/>
      <c r="F807" s="1247"/>
      <c r="G807" s="1247"/>
      <c r="H807" s="525" t="s">
        <v>2435</v>
      </c>
      <c r="I807" s="527">
        <v>2.1000000000000001E-2</v>
      </c>
      <c r="J807" s="526"/>
      <c r="K807" s="527">
        <v>2.1000000000000001E-2</v>
      </c>
      <c r="L807" s="542">
        <v>3658.94</v>
      </c>
      <c r="M807" s="539">
        <v>1.1399999999999999</v>
      </c>
      <c r="N807" s="534">
        <v>4171.1899999999996</v>
      </c>
      <c r="O807" s="526"/>
      <c r="P807" s="529">
        <v>87.59</v>
      </c>
    </row>
    <row r="808" spans="1:16" x14ac:dyDescent="0.25">
      <c r="A808" s="530"/>
      <c r="B808" s="524" t="s">
        <v>2633</v>
      </c>
      <c r="C808" s="1247" t="s">
        <v>2634</v>
      </c>
      <c r="D808" s="1247"/>
      <c r="E808" s="1247"/>
      <c r="F808" s="1247"/>
      <c r="G808" s="1247"/>
      <c r="H808" s="525" t="s">
        <v>1697</v>
      </c>
      <c r="I808" s="527">
        <v>4.1000000000000002E-2</v>
      </c>
      <c r="J808" s="526"/>
      <c r="K808" s="527">
        <v>4.1000000000000002E-2</v>
      </c>
      <c r="L808" s="542">
        <v>1991.74</v>
      </c>
      <c r="M808" s="539">
        <v>1.37</v>
      </c>
      <c r="N808" s="534">
        <v>2728.68</v>
      </c>
      <c r="O808" s="526"/>
      <c r="P808" s="529">
        <v>111.88</v>
      </c>
    </row>
    <row r="809" spans="1:16" x14ac:dyDescent="0.25">
      <c r="A809" s="530"/>
      <c r="B809" s="524" t="s">
        <v>2635</v>
      </c>
      <c r="C809" s="1247" t="s">
        <v>2636</v>
      </c>
      <c r="D809" s="1247"/>
      <c r="E809" s="1247"/>
      <c r="F809" s="1247"/>
      <c r="G809" s="1247"/>
      <c r="H809" s="525" t="s">
        <v>1244</v>
      </c>
      <c r="I809" s="527">
        <v>0.124</v>
      </c>
      <c r="J809" s="526"/>
      <c r="K809" s="527">
        <v>0.124</v>
      </c>
      <c r="L809" s="538">
        <v>196.41</v>
      </c>
      <c r="M809" s="539">
        <v>1.18</v>
      </c>
      <c r="N809" s="534">
        <v>231.76</v>
      </c>
      <c r="O809" s="526"/>
      <c r="P809" s="529">
        <v>28.74</v>
      </c>
    </row>
    <row r="810" spans="1:16" x14ac:dyDescent="0.25">
      <c r="A810" s="552"/>
      <c r="B810" s="553"/>
      <c r="C810" s="1248" t="s">
        <v>1154</v>
      </c>
      <c r="D810" s="1248"/>
      <c r="E810" s="1248"/>
      <c r="F810" s="1248"/>
      <c r="G810" s="1248"/>
      <c r="H810" s="516"/>
      <c r="I810" s="517"/>
      <c r="J810" s="517"/>
      <c r="K810" s="517"/>
      <c r="L810" s="520"/>
      <c r="M810" s="517"/>
      <c r="N810" s="554"/>
      <c r="O810" s="517"/>
      <c r="P810" s="555">
        <v>1242.31</v>
      </c>
    </row>
    <row r="811" spans="1:16" x14ac:dyDescent="0.25">
      <c r="A811" s="540" t="s">
        <v>1594</v>
      </c>
      <c r="B811" s="524" t="s">
        <v>2637</v>
      </c>
      <c r="C811" s="1247" t="s">
        <v>2638</v>
      </c>
      <c r="D811" s="1247"/>
      <c r="E811" s="1247"/>
      <c r="F811" s="1247"/>
      <c r="G811" s="1247"/>
      <c r="H811" s="525" t="s">
        <v>1158</v>
      </c>
      <c r="I811" s="543">
        <v>2</v>
      </c>
      <c r="J811" s="526"/>
      <c r="K811" s="543">
        <v>2</v>
      </c>
      <c r="L811" s="528"/>
      <c r="M811" s="526"/>
      <c r="N811" s="528"/>
      <c r="O811" s="526"/>
      <c r="P811" s="573">
        <v>17.16</v>
      </c>
    </row>
    <row r="812" spans="1:16" x14ac:dyDescent="0.25">
      <c r="A812" s="540"/>
      <c r="B812" s="524"/>
      <c r="C812" s="1247" t="s">
        <v>1155</v>
      </c>
      <c r="D812" s="1247"/>
      <c r="E812" s="1247"/>
      <c r="F812" s="1247"/>
      <c r="G812" s="1247"/>
      <c r="H812" s="525"/>
      <c r="I812" s="526"/>
      <c r="J812" s="526"/>
      <c r="K812" s="526"/>
      <c r="L812" s="528"/>
      <c r="M812" s="526"/>
      <c r="N812" s="528"/>
      <c r="O812" s="526"/>
      <c r="P812" s="573">
        <v>864.69</v>
      </c>
    </row>
    <row r="813" spans="1:16" x14ac:dyDescent="0.25">
      <c r="A813" s="540"/>
      <c r="B813" s="524" t="s">
        <v>2639</v>
      </c>
      <c r="C813" s="1247" t="s">
        <v>2640</v>
      </c>
      <c r="D813" s="1247"/>
      <c r="E813" s="1247"/>
      <c r="F813" s="1247"/>
      <c r="G813" s="1247"/>
      <c r="H813" s="525" t="s">
        <v>1158</v>
      </c>
      <c r="I813" s="543">
        <v>97</v>
      </c>
      <c r="J813" s="526"/>
      <c r="K813" s="543">
        <v>97</v>
      </c>
      <c r="L813" s="528"/>
      <c r="M813" s="526"/>
      <c r="N813" s="528"/>
      <c r="O813" s="526"/>
      <c r="P813" s="573">
        <v>838.75</v>
      </c>
    </row>
    <row r="814" spans="1:16" x14ac:dyDescent="0.25">
      <c r="A814" s="540"/>
      <c r="B814" s="524" t="s">
        <v>2641</v>
      </c>
      <c r="C814" s="1247" t="s">
        <v>2642</v>
      </c>
      <c r="D814" s="1247"/>
      <c r="E814" s="1247"/>
      <c r="F814" s="1247"/>
      <c r="G814" s="1247"/>
      <c r="H814" s="525" t="s">
        <v>1158</v>
      </c>
      <c r="I814" s="543">
        <v>51</v>
      </c>
      <c r="J814" s="526"/>
      <c r="K814" s="543">
        <v>51</v>
      </c>
      <c r="L814" s="528"/>
      <c r="M814" s="526"/>
      <c r="N814" s="528"/>
      <c r="O814" s="526"/>
      <c r="P814" s="573">
        <v>440.99</v>
      </c>
    </row>
    <row r="815" spans="1:16" x14ac:dyDescent="0.25">
      <c r="A815" s="556"/>
      <c r="B815" s="557"/>
      <c r="C815" s="1248" t="s">
        <v>1161</v>
      </c>
      <c r="D815" s="1248"/>
      <c r="E815" s="1248"/>
      <c r="F815" s="1248"/>
      <c r="G815" s="1248"/>
      <c r="H815" s="516"/>
      <c r="I815" s="517"/>
      <c r="J815" s="517"/>
      <c r="K815" s="517"/>
      <c r="L815" s="520"/>
      <c r="M815" s="517"/>
      <c r="N815" s="554">
        <v>2539.21</v>
      </c>
      <c r="O815" s="517"/>
      <c r="P815" s="555">
        <v>2539.21</v>
      </c>
    </row>
    <row r="816" spans="1:16" x14ac:dyDescent="0.25">
      <c r="A816" s="558"/>
      <c r="B816" s="559"/>
      <c r="C816" s="559"/>
      <c r="D816" s="559"/>
      <c r="E816" s="559"/>
      <c r="F816" s="559"/>
      <c r="G816" s="559"/>
      <c r="H816" s="560"/>
      <c r="I816" s="561"/>
      <c r="J816" s="561"/>
      <c r="K816" s="561"/>
      <c r="L816" s="562"/>
      <c r="M816" s="561"/>
      <c r="N816" s="562"/>
      <c r="O816" s="561"/>
      <c r="P816" s="563"/>
    </row>
    <row r="817" spans="1:16" x14ac:dyDescent="0.25">
      <c r="A817" s="514" t="s">
        <v>1598</v>
      </c>
      <c r="B817" s="515" t="s">
        <v>2643</v>
      </c>
      <c r="C817" s="1249" t="s">
        <v>2644</v>
      </c>
      <c r="D817" s="1249"/>
      <c r="E817" s="1249"/>
      <c r="F817" s="1249"/>
      <c r="G817" s="1249"/>
      <c r="H817" s="516" t="s">
        <v>1575</v>
      </c>
      <c r="I817" s="517">
        <v>1</v>
      </c>
      <c r="J817" s="518">
        <v>1</v>
      </c>
      <c r="K817" s="518">
        <v>1</v>
      </c>
      <c r="L817" s="554">
        <v>2594.4699999999998</v>
      </c>
      <c r="M817" s="570">
        <v>1.1399999999999999</v>
      </c>
      <c r="N817" s="564">
        <v>2957.7</v>
      </c>
      <c r="O817" s="517"/>
      <c r="P817" s="555">
        <v>2957.7</v>
      </c>
    </row>
    <row r="818" spans="1:16" x14ac:dyDescent="0.25">
      <c r="A818" s="556"/>
      <c r="B818" s="557"/>
      <c r="C818" s="1248" t="s">
        <v>1161</v>
      </c>
      <c r="D818" s="1248"/>
      <c r="E818" s="1248"/>
      <c r="F818" s="1248"/>
      <c r="G818" s="1248"/>
      <c r="H818" s="516"/>
      <c r="I818" s="517"/>
      <c r="J818" s="517"/>
      <c r="K818" s="517"/>
      <c r="L818" s="520"/>
      <c r="M818" s="517"/>
      <c r="N818" s="520"/>
      <c r="O818" s="517"/>
      <c r="P818" s="555">
        <v>2957.7</v>
      </c>
    </row>
    <row r="819" spans="1:16" x14ac:dyDescent="0.25">
      <c r="A819" s="558"/>
      <c r="B819" s="559"/>
      <c r="C819" s="559"/>
      <c r="D819" s="559"/>
      <c r="E819" s="559"/>
      <c r="F819" s="559"/>
      <c r="G819" s="559"/>
      <c r="H819" s="560"/>
      <c r="I819" s="561"/>
      <c r="J819" s="561"/>
      <c r="K819" s="561"/>
      <c r="L819" s="562"/>
      <c r="M819" s="561"/>
      <c r="N819" s="562"/>
      <c r="O819" s="561"/>
      <c r="P819" s="563"/>
    </row>
    <row r="820" spans="1:16" x14ac:dyDescent="0.25">
      <c r="A820" s="514" t="s">
        <v>1599</v>
      </c>
      <c r="B820" s="515" t="s">
        <v>2645</v>
      </c>
      <c r="C820" s="1249" t="s">
        <v>2646</v>
      </c>
      <c r="D820" s="1249"/>
      <c r="E820" s="1249"/>
      <c r="F820" s="1249"/>
      <c r="G820" s="1249"/>
      <c r="H820" s="516" t="s">
        <v>1575</v>
      </c>
      <c r="I820" s="517">
        <v>19</v>
      </c>
      <c r="J820" s="518">
        <v>1</v>
      </c>
      <c r="K820" s="518">
        <v>19</v>
      </c>
      <c r="L820" s="520"/>
      <c r="M820" s="517"/>
      <c r="N820" s="521"/>
      <c r="O820" s="517"/>
      <c r="P820" s="522"/>
    </row>
    <row r="821" spans="1:16" x14ac:dyDescent="0.25">
      <c r="A821" s="523"/>
      <c r="B821" s="524" t="s">
        <v>23</v>
      </c>
      <c r="C821" s="1247" t="s">
        <v>1203</v>
      </c>
      <c r="D821" s="1247"/>
      <c r="E821" s="1247"/>
      <c r="F821" s="1247"/>
      <c r="G821" s="1247"/>
      <c r="H821" s="525" t="s">
        <v>1148</v>
      </c>
      <c r="I821" s="526"/>
      <c r="J821" s="526"/>
      <c r="K821" s="536">
        <v>19.57</v>
      </c>
      <c r="L821" s="528"/>
      <c r="M821" s="526"/>
      <c r="N821" s="528"/>
      <c r="O821" s="526"/>
      <c r="P821" s="529">
        <v>6557.71</v>
      </c>
    </row>
    <row r="822" spans="1:16" x14ac:dyDescent="0.25">
      <c r="A822" s="530"/>
      <c r="B822" s="524" t="s">
        <v>2190</v>
      </c>
      <c r="C822" s="1247" t="s">
        <v>2191</v>
      </c>
      <c r="D822" s="1247"/>
      <c r="E822" s="1247"/>
      <c r="F822" s="1247"/>
      <c r="G822" s="1247"/>
      <c r="H822" s="525" t="s">
        <v>1148</v>
      </c>
      <c r="I822" s="536">
        <v>1.03</v>
      </c>
      <c r="J822" s="526"/>
      <c r="K822" s="536">
        <v>19.57</v>
      </c>
      <c r="L822" s="532"/>
      <c r="M822" s="533"/>
      <c r="N822" s="534">
        <v>335.09</v>
      </c>
      <c r="O822" s="526"/>
      <c r="P822" s="529">
        <v>6557.71</v>
      </c>
    </row>
    <row r="823" spans="1:16" x14ac:dyDescent="0.25">
      <c r="A823" s="523"/>
      <c r="B823" s="524" t="s">
        <v>36</v>
      </c>
      <c r="C823" s="1247" t="s">
        <v>134</v>
      </c>
      <c r="D823" s="1247"/>
      <c r="E823" s="1247"/>
      <c r="F823" s="1247"/>
      <c r="G823" s="1247"/>
      <c r="H823" s="525"/>
      <c r="I823" s="526"/>
      <c r="J823" s="526"/>
      <c r="K823" s="526"/>
      <c r="L823" s="528"/>
      <c r="M823" s="526"/>
      <c r="N823" s="528"/>
      <c r="O823" s="526"/>
      <c r="P823" s="573">
        <v>79.77</v>
      </c>
    </row>
    <row r="824" spans="1:16" x14ac:dyDescent="0.25">
      <c r="A824" s="530"/>
      <c r="B824" s="524" t="s">
        <v>1499</v>
      </c>
      <c r="C824" s="1247" t="s">
        <v>1500</v>
      </c>
      <c r="D824" s="1247"/>
      <c r="E824" s="1247"/>
      <c r="F824" s="1247"/>
      <c r="G824" s="1247"/>
      <c r="H824" s="525" t="s">
        <v>1244</v>
      </c>
      <c r="I824" s="536">
        <v>0.02</v>
      </c>
      <c r="J824" s="526"/>
      <c r="K824" s="536">
        <v>0.38</v>
      </c>
      <c r="L824" s="538">
        <v>174.93</v>
      </c>
      <c r="M824" s="575">
        <v>1.2</v>
      </c>
      <c r="N824" s="534">
        <v>209.92</v>
      </c>
      <c r="O824" s="526"/>
      <c r="P824" s="529">
        <v>79.77</v>
      </c>
    </row>
    <row r="825" spans="1:16" x14ac:dyDescent="0.25">
      <c r="A825" s="552"/>
      <c r="B825" s="553"/>
      <c r="C825" s="1248" t="s">
        <v>1154</v>
      </c>
      <c r="D825" s="1248"/>
      <c r="E825" s="1248"/>
      <c r="F825" s="1248"/>
      <c r="G825" s="1248"/>
      <c r="H825" s="516"/>
      <c r="I825" s="517"/>
      <c r="J825" s="517"/>
      <c r="K825" s="517"/>
      <c r="L825" s="520"/>
      <c r="M825" s="517"/>
      <c r="N825" s="554"/>
      <c r="O825" s="517"/>
      <c r="P825" s="555">
        <v>6637.48</v>
      </c>
    </row>
    <row r="826" spans="1:16" x14ac:dyDescent="0.25">
      <c r="A826" s="540" t="s">
        <v>1600</v>
      </c>
      <c r="B826" s="524" t="s">
        <v>2637</v>
      </c>
      <c r="C826" s="1247" t="s">
        <v>2638</v>
      </c>
      <c r="D826" s="1247"/>
      <c r="E826" s="1247"/>
      <c r="F826" s="1247"/>
      <c r="G826" s="1247"/>
      <c r="H826" s="525" t="s">
        <v>1158</v>
      </c>
      <c r="I826" s="543">
        <v>2</v>
      </c>
      <c r="J826" s="526"/>
      <c r="K826" s="543">
        <v>2</v>
      </c>
      <c r="L826" s="528"/>
      <c r="M826" s="526"/>
      <c r="N826" s="528"/>
      <c r="O826" s="526"/>
      <c r="P826" s="573">
        <v>131.15</v>
      </c>
    </row>
    <row r="827" spans="1:16" x14ac:dyDescent="0.25">
      <c r="A827" s="540"/>
      <c r="B827" s="524"/>
      <c r="C827" s="1247" t="s">
        <v>1155</v>
      </c>
      <c r="D827" s="1247"/>
      <c r="E827" s="1247"/>
      <c r="F827" s="1247"/>
      <c r="G827" s="1247"/>
      <c r="H827" s="525"/>
      <c r="I827" s="526"/>
      <c r="J827" s="526"/>
      <c r="K827" s="526"/>
      <c r="L827" s="528"/>
      <c r="M827" s="526"/>
      <c r="N827" s="528"/>
      <c r="O827" s="526"/>
      <c r="P827" s="529">
        <v>6557.71</v>
      </c>
    </row>
    <row r="828" spans="1:16" x14ac:dyDescent="0.25">
      <c r="A828" s="540"/>
      <c r="B828" s="524" t="s">
        <v>2639</v>
      </c>
      <c r="C828" s="1247" t="s">
        <v>2640</v>
      </c>
      <c r="D828" s="1247"/>
      <c r="E828" s="1247"/>
      <c r="F828" s="1247"/>
      <c r="G828" s="1247"/>
      <c r="H828" s="525" t="s">
        <v>1158</v>
      </c>
      <c r="I828" s="543">
        <v>97</v>
      </c>
      <c r="J828" s="526"/>
      <c r="K828" s="543">
        <v>97</v>
      </c>
      <c r="L828" s="528"/>
      <c r="M828" s="526"/>
      <c r="N828" s="528"/>
      <c r="O828" s="526"/>
      <c r="P828" s="529">
        <v>6360.98</v>
      </c>
    </row>
    <row r="829" spans="1:16" x14ac:dyDescent="0.25">
      <c r="A829" s="540"/>
      <c r="B829" s="524" t="s">
        <v>2641</v>
      </c>
      <c r="C829" s="1247" t="s">
        <v>2642</v>
      </c>
      <c r="D829" s="1247"/>
      <c r="E829" s="1247"/>
      <c r="F829" s="1247"/>
      <c r="G829" s="1247"/>
      <c r="H829" s="525" t="s">
        <v>1158</v>
      </c>
      <c r="I829" s="543">
        <v>51</v>
      </c>
      <c r="J829" s="526"/>
      <c r="K829" s="543">
        <v>51</v>
      </c>
      <c r="L829" s="528"/>
      <c r="M829" s="526"/>
      <c r="N829" s="528"/>
      <c r="O829" s="526"/>
      <c r="P829" s="529">
        <v>3344.43</v>
      </c>
    </row>
    <row r="830" spans="1:16" x14ac:dyDescent="0.25">
      <c r="A830" s="556"/>
      <c r="B830" s="557"/>
      <c r="C830" s="1248" t="s">
        <v>1161</v>
      </c>
      <c r="D830" s="1248"/>
      <c r="E830" s="1248"/>
      <c r="F830" s="1248"/>
      <c r="G830" s="1248"/>
      <c r="H830" s="516"/>
      <c r="I830" s="517"/>
      <c r="J830" s="517"/>
      <c r="K830" s="517"/>
      <c r="L830" s="520"/>
      <c r="M830" s="517"/>
      <c r="N830" s="593">
        <v>867.05</v>
      </c>
      <c r="O830" s="517"/>
      <c r="P830" s="555">
        <v>16474.04</v>
      </c>
    </row>
    <row r="831" spans="1:16" x14ac:dyDescent="0.25">
      <c r="A831" s="558"/>
      <c r="B831" s="559"/>
      <c r="C831" s="559"/>
      <c r="D831" s="559"/>
      <c r="E831" s="559"/>
      <c r="F831" s="559"/>
      <c r="G831" s="559"/>
      <c r="H831" s="560"/>
      <c r="I831" s="561"/>
      <c r="J831" s="561"/>
      <c r="K831" s="561"/>
      <c r="L831" s="562"/>
      <c r="M831" s="561"/>
      <c r="N831" s="562"/>
      <c r="O831" s="561"/>
      <c r="P831" s="563"/>
    </row>
    <row r="832" spans="1:16" ht="22.5" x14ac:dyDescent="0.25">
      <c r="A832" s="514" t="s">
        <v>2829</v>
      </c>
      <c r="B832" s="515" t="s">
        <v>2648</v>
      </c>
      <c r="C832" s="1249" t="s">
        <v>2649</v>
      </c>
      <c r="D832" s="1249"/>
      <c r="E832" s="1249"/>
      <c r="F832" s="1249"/>
      <c r="G832" s="1249"/>
      <c r="H832" s="516" t="s">
        <v>1575</v>
      </c>
      <c r="I832" s="517">
        <v>2</v>
      </c>
      <c r="J832" s="518">
        <v>1</v>
      </c>
      <c r="K832" s="518">
        <v>2</v>
      </c>
      <c r="L832" s="593">
        <v>356.95</v>
      </c>
      <c r="M832" s="570">
        <v>1.1200000000000001</v>
      </c>
      <c r="N832" s="572">
        <v>399.78</v>
      </c>
      <c r="O832" s="517"/>
      <c r="P832" s="612">
        <v>799.56</v>
      </c>
    </row>
    <row r="833" spans="1:16" x14ac:dyDescent="0.25">
      <c r="A833" s="556"/>
      <c r="B833" s="557"/>
      <c r="C833" s="1248" t="s">
        <v>1161</v>
      </c>
      <c r="D833" s="1248"/>
      <c r="E833" s="1248"/>
      <c r="F833" s="1248"/>
      <c r="G833" s="1248"/>
      <c r="H833" s="516"/>
      <c r="I833" s="517"/>
      <c r="J833" s="517"/>
      <c r="K833" s="517"/>
      <c r="L833" s="520"/>
      <c r="M833" s="517"/>
      <c r="N833" s="520"/>
      <c r="O833" s="517"/>
      <c r="P833" s="612">
        <v>799.56</v>
      </c>
    </row>
    <row r="834" spans="1:16" x14ac:dyDescent="0.25">
      <c r="A834" s="558"/>
      <c r="B834" s="559"/>
      <c r="C834" s="559"/>
      <c r="D834" s="559"/>
      <c r="E834" s="559"/>
      <c r="F834" s="559"/>
      <c r="G834" s="559"/>
      <c r="H834" s="560"/>
      <c r="I834" s="561"/>
      <c r="J834" s="561"/>
      <c r="K834" s="561"/>
      <c r="L834" s="562"/>
      <c r="M834" s="561"/>
      <c r="N834" s="562"/>
      <c r="O834" s="561"/>
      <c r="P834" s="563"/>
    </row>
    <row r="835" spans="1:16" ht="22.5" x14ac:dyDescent="0.25">
      <c r="A835" s="514" t="s">
        <v>2830</v>
      </c>
      <c r="B835" s="515" t="s">
        <v>2651</v>
      </c>
      <c r="C835" s="1249" t="s">
        <v>2652</v>
      </c>
      <c r="D835" s="1249"/>
      <c r="E835" s="1249"/>
      <c r="F835" s="1249"/>
      <c r="G835" s="1249"/>
      <c r="H835" s="516" t="s">
        <v>1575</v>
      </c>
      <c r="I835" s="517">
        <v>7</v>
      </c>
      <c r="J835" s="518">
        <v>1</v>
      </c>
      <c r="K835" s="518">
        <v>7</v>
      </c>
      <c r="L835" s="593">
        <v>112.32</v>
      </c>
      <c r="M835" s="570">
        <v>1.1200000000000001</v>
      </c>
      <c r="N835" s="572">
        <v>125.8</v>
      </c>
      <c r="O835" s="517"/>
      <c r="P835" s="612">
        <v>880.6</v>
      </c>
    </row>
    <row r="836" spans="1:16" x14ac:dyDescent="0.25">
      <c r="A836" s="556"/>
      <c r="B836" s="557"/>
      <c r="C836" s="1248" t="s">
        <v>1161</v>
      </c>
      <c r="D836" s="1248"/>
      <c r="E836" s="1248"/>
      <c r="F836" s="1248"/>
      <c r="G836" s="1248"/>
      <c r="H836" s="516"/>
      <c r="I836" s="517"/>
      <c r="J836" s="517"/>
      <c r="K836" s="517"/>
      <c r="L836" s="520"/>
      <c r="M836" s="517"/>
      <c r="N836" s="520"/>
      <c r="O836" s="517"/>
      <c r="P836" s="612">
        <v>880.6</v>
      </c>
    </row>
    <row r="837" spans="1:16" x14ac:dyDescent="0.25">
      <c r="A837" s="558"/>
      <c r="B837" s="559"/>
      <c r="C837" s="559"/>
      <c r="D837" s="559"/>
      <c r="E837" s="559"/>
      <c r="F837" s="559"/>
      <c r="G837" s="559"/>
      <c r="H837" s="560"/>
      <c r="I837" s="561"/>
      <c r="J837" s="561"/>
      <c r="K837" s="561"/>
      <c r="L837" s="562"/>
      <c r="M837" s="561"/>
      <c r="N837" s="562"/>
      <c r="O837" s="561"/>
      <c r="P837" s="563"/>
    </row>
    <row r="838" spans="1:16" ht="22.5" x14ac:dyDescent="0.25">
      <c r="A838" s="514" t="s">
        <v>2831</v>
      </c>
      <c r="B838" s="515" t="s">
        <v>2654</v>
      </c>
      <c r="C838" s="1249" t="s">
        <v>2655</v>
      </c>
      <c r="D838" s="1249"/>
      <c r="E838" s="1249"/>
      <c r="F838" s="1249"/>
      <c r="G838" s="1249"/>
      <c r="H838" s="516" t="s">
        <v>1575</v>
      </c>
      <c r="I838" s="517">
        <v>1</v>
      </c>
      <c r="J838" s="518">
        <v>1</v>
      </c>
      <c r="K838" s="518">
        <v>1</v>
      </c>
      <c r="L838" s="593">
        <v>118.49</v>
      </c>
      <c r="M838" s="570">
        <v>1.1200000000000001</v>
      </c>
      <c r="N838" s="572">
        <v>132.71</v>
      </c>
      <c r="O838" s="517"/>
      <c r="P838" s="612">
        <v>132.71</v>
      </c>
    </row>
    <row r="839" spans="1:16" x14ac:dyDescent="0.25">
      <c r="A839" s="556"/>
      <c r="B839" s="557"/>
      <c r="C839" s="1248" t="s">
        <v>1161</v>
      </c>
      <c r="D839" s="1248"/>
      <c r="E839" s="1248"/>
      <c r="F839" s="1248"/>
      <c r="G839" s="1248"/>
      <c r="H839" s="516"/>
      <c r="I839" s="517"/>
      <c r="J839" s="517"/>
      <c r="K839" s="517"/>
      <c r="L839" s="520"/>
      <c r="M839" s="517"/>
      <c r="N839" s="520"/>
      <c r="O839" s="517"/>
      <c r="P839" s="612">
        <v>132.71</v>
      </c>
    </row>
    <row r="840" spans="1:16" x14ac:dyDescent="0.25">
      <c r="A840" s="558"/>
      <c r="B840" s="559"/>
      <c r="C840" s="559"/>
      <c r="D840" s="559"/>
      <c r="E840" s="559"/>
      <c r="F840" s="559"/>
      <c r="G840" s="559"/>
      <c r="H840" s="560"/>
      <c r="I840" s="561"/>
      <c r="J840" s="561"/>
      <c r="K840" s="561"/>
      <c r="L840" s="562"/>
      <c r="M840" s="561"/>
      <c r="N840" s="562"/>
      <c r="O840" s="561"/>
      <c r="P840" s="563"/>
    </row>
    <row r="841" spans="1:16" ht="22.5" x14ac:dyDescent="0.25">
      <c r="A841" s="514" t="s">
        <v>2832</v>
      </c>
      <c r="B841" s="515" t="s">
        <v>2657</v>
      </c>
      <c r="C841" s="1249" t="s">
        <v>2658</v>
      </c>
      <c r="D841" s="1249"/>
      <c r="E841" s="1249"/>
      <c r="F841" s="1249"/>
      <c r="G841" s="1249"/>
      <c r="H841" s="516" t="s">
        <v>1575</v>
      </c>
      <c r="I841" s="517">
        <v>9</v>
      </c>
      <c r="J841" s="518">
        <v>1</v>
      </c>
      <c r="K841" s="518">
        <v>9</v>
      </c>
      <c r="L841" s="520"/>
      <c r="M841" s="517"/>
      <c r="N841" s="564">
        <v>1656.17</v>
      </c>
      <c r="O841" s="517"/>
      <c r="P841" s="555">
        <v>14905.53</v>
      </c>
    </row>
    <row r="842" spans="1:16" x14ac:dyDescent="0.25">
      <c r="A842" s="556"/>
      <c r="B842" s="557"/>
      <c r="C842" s="1248" t="s">
        <v>1161</v>
      </c>
      <c r="D842" s="1248"/>
      <c r="E842" s="1248"/>
      <c r="F842" s="1248"/>
      <c r="G842" s="1248"/>
      <c r="H842" s="516"/>
      <c r="I842" s="517"/>
      <c r="J842" s="517"/>
      <c r="K842" s="517"/>
      <c r="L842" s="520"/>
      <c r="M842" s="517"/>
      <c r="N842" s="520"/>
      <c r="O842" s="517"/>
      <c r="P842" s="555">
        <v>14905.53</v>
      </c>
    </row>
    <row r="843" spans="1:16" x14ac:dyDescent="0.25">
      <c r="A843" s="558"/>
      <c r="B843" s="559"/>
      <c r="C843" s="559"/>
      <c r="D843" s="559"/>
      <c r="E843" s="559"/>
      <c r="F843" s="559"/>
      <c r="G843" s="559"/>
      <c r="H843" s="560"/>
      <c r="I843" s="561"/>
      <c r="J843" s="561"/>
      <c r="K843" s="561"/>
      <c r="L843" s="562"/>
      <c r="M843" s="561"/>
      <c r="N843" s="562"/>
      <c r="O843" s="561"/>
      <c r="P843" s="563"/>
    </row>
    <row r="844" spans="1:16" x14ac:dyDescent="0.25">
      <c r="A844" s="514" t="s">
        <v>1612</v>
      </c>
      <c r="B844" s="515" t="s">
        <v>2645</v>
      </c>
      <c r="C844" s="1249" t="s">
        <v>2646</v>
      </c>
      <c r="D844" s="1249"/>
      <c r="E844" s="1249"/>
      <c r="F844" s="1249"/>
      <c r="G844" s="1249"/>
      <c r="H844" s="516" t="s">
        <v>1575</v>
      </c>
      <c r="I844" s="517">
        <v>4</v>
      </c>
      <c r="J844" s="518">
        <v>1</v>
      </c>
      <c r="K844" s="518">
        <v>4</v>
      </c>
      <c r="L844" s="520"/>
      <c r="M844" s="517"/>
      <c r="N844" s="521"/>
      <c r="O844" s="517"/>
      <c r="P844" s="522"/>
    </row>
    <row r="845" spans="1:16" x14ac:dyDescent="0.25">
      <c r="A845" s="523"/>
      <c r="B845" s="524" t="s">
        <v>23</v>
      </c>
      <c r="C845" s="1247" t="s">
        <v>1203</v>
      </c>
      <c r="D845" s="1247"/>
      <c r="E845" s="1247"/>
      <c r="F845" s="1247"/>
      <c r="G845" s="1247"/>
      <c r="H845" s="525" t="s">
        <v>1148</v>
      </c>
      <c r="I845" s="526"/>
      <c r="J845" s="526"/>
      <c r="K845" s="536">
        <v>4.12</v>
      </c>
      <c r="L845" s="528"/>
      <c r="M845" s="526"/>
      <c r="N845" s="528"/>
      <c r="O845" s="526"/>
      <c r="P845" s="529">
        <v>1380.57</v>
      </c>
    </row>
    <row r="846" spans="1:16" x14ac:dyDescent="0.25">
      <c r="A846" s="530"/>
      <c r="B846" s="524" t="s">
        <v>2190</v>
      </c>
      <c r="C846" s="1247" t="s">
        <v>2191</v>
      </c>
      <c r="D846" s="1247"/>
      <c r="E846" s="1247"/>
      <c r="F846" s="1247"/>
      <c r="G846" s="1247"/>
      <c r="H846" s="525" t="s">
        <v>1148</v>
      </c>
      <c r="I846" s="536">
        <v>1.03</v>
      </c>
      <c r="J846" s="526"/>
      <c r="K846" s="536">
        <v>4.12</v>
      </c>
      <c r="L846" s="532"/>
      <c r="M846" s="533"/>
      <c r="N846" s="534">
        <v>335.09</v>
      </c>
      <c r="O846" s="526"/>
      <c r="P846" s="529">
        <v>1380.57</v>
      </c>
    </row>
    <row r="847" spans="1:16" x14ac:dyDescent="0.25">
      <c r="A847" s="523"/>
      <c r="B847" s="524" t="s">
        <v>36</v>
      </c>
      <c r="C847" s="1247" t="s">
        <v>134</v>
      </c>
      <c r="D847" s="1247"/>
      <c r="E847" s="1247"/>
      <c r="F847" s="1247"/>
      <c r="G847" s="1247"/>
      <c r="H847" s="525"/>
      <c r="I847" s="526"/>
      <c r="J847" s="526"/>
      <c r="K847" s="526"/>
      <c r="L847" s="528"/>
      <c r="M847" s="526"/>
      <c r="N847" s="528"/>
      <c r="O847" s="526"/>
      <c r="P847" s="573">
        <v>16.79</v>
      </c>
    </row>
    <row r="848" spans="1:16" x14ac:dyDescent="0.25">
      <c r="A848" s="530"/>
      <c r="B848" s="524" t="s">
        <v>1499</v>
      </c>
      <c r="C848" s="1247" t="s">
        <v>1500</v>
      </c>
      <c r="D848" s="1247"/>
      <c r="E848" s="1247"/>
      <c r="F848" s="1247"/>
      <c r="G848" s="1247"/>
      <c r="H848" s="525" t="s">
        <v>1244</v>
      </c>
      <c r="I848" s="536">
        <v>0.02</v>
      </c>
      <c r="J848" s="526"/>
      <c r="K848" s="536">
        <v>0.08</v>
      </c>
      <c r="L848" s="538">
        <v>174.93</v>
      </c>
      <c r="M848" s="575">
        <v>1.2</v>
      </c>
      <c r="N848" s="534">
        <v>209.92</v>
      </c>
      <c r="O848" s="526"/>
      <c r="P848" s="529">
        <v>16.79</v>
      </c>
    </row>
    <row r="849" spans="1:16" x14ac:dyDescent="0.25">
      <c r="A849" s="552"/>
      <c r="B849" s="553"/>
      <c r="C849" s="1248" t="s">
        <v>1154</v>
      </c>
      <c r="D849" s="1248"/>
      <c r="E849" s="1248"/>
      <c r="F849" s="1248"/>
      <c r="G849" s="1248"/>
      <c r="H849" s="516"/>
      <c r="I849" s="517"/>
      <c r="J849" s="517"/>
      <c r="K849" s="517"/>
      <c r="L849" s="520"/>
      <c r="M849" s="517"/>
      <c r="N849" s="554"/>
      <c r="O849" s="517"/>
      <c r="P849" s="555">
        <v>1397.36</v>
      </c>
    </row>
    <row r="850" spans="1:16" x14ac:dyDescent="0.25">
      <c r="A850" s="540" t="s">
        <v>2833</v>
      </c>
      <c r="B850" s="524" t="s">
        <v>2637</v>
      </c>
      <c r="C850" s="1247" t="s">
        <v>2638</v>
      </c>
      <c r="D850" s="1247"/>
      <c r="E850" s="1247"/>
      <c r="F850" s="1247"/>
      <c r="G850" s="1247"/>
      <c r="H850" s="525" t="s">
        <v>1158</v>
      </c>
      <c r="I850" s="543">
        <v>2</v>
      </c>
      <c r="J850" s="526"/>
      <c r="K850" s="543">
        <v>2</v>
      </c>
      <c r="L850" s="528"/>
      <c r="M850" s="526"/>
      <c r="N850" s="528"/>
      <c r="O850" s="526"/>
      <c r="P850" s="573">
        <v>27.61</v>
      </c>
    </row>
    <row r="851" spans="1:16" x14ac:dyDescent="0.25">
      <c r="A851" s="540"/>
      <c r="B851" s="524"/>
      <c r="C851" s="1247" t="s">
        <v>1155</v>
      </c>
      <c r="D851" s="1247"/>
      <c r="E851" s="1247"/>
      <c r="F851" s="1247"/>
      <c r="G851" s="1247"/>
      <c r="H851" s="525"/>
      <c r="I851" s="526"/>
      <c r="J851" s="526"/>
      <c r="K851" s="526"/>
      <c r="L851" s="528"/>
      <c r="M851" s="526"/>
      <c r="N851" s="528"/>
      <c r="O851" s="526"/>
      <c r="P851" s="529">
        <v>1380.57</v>
      </c>
    </row>
    <row r="852" spans="1:16" x14ac:dyDescent="0.25">
      <c r="A852" s="540"/>
      <c r="B852" s="524" t="s">
        <v>2639</v>
      </c>
      <c r="C852" s="1247" t="s">
        <v>2640</v>
      </c>
      <c r="D852" s="1247"/>
      <c r="E852" s="1247"/>
      <c r="F852" s="1247"/>
      <c r="G852" s="1247"/>
      <c r="H852" s="525" t="s">
        <v>1158</v>
      </c>
      <c r="I852" s="543">
        <v>97</v>
      </c>
      <c r="J852" s="526"/>
      <c r="K852" s="543">
        <v>97</v>
      </c>
      <c r="L852" s="528"/>
      <c r="M852" s="526"/>
      <c r="N852" s="528"/>
      <c r="O852" s="526"/>
      <c r="P852" s="529">
        <v>1339.15</v>
      </c>
    </row>
    <row r="853" spans="1:16" x14ac:dyDescent="0.25">
      <c r="A853" s="540"/>
      <c r="B853" s="524" t="s">
        <v>2641</v>
      </c>
      <c r="C853" s="1247" t="s">
        <v>2642</v>
      </c>
      <c r="D853" s="1247"/>
      <c r="E853" s="1247"/>
      <c r="F853" s="1247"/>
      <c r="G853" s="1247"/>
      <c r="H853" s="525" t="s">
        <v>1158</v>
      </c>
      <c r="I853" s="543">
        <v>51</v>
      </c>
      <c r="J853" s="526"/>
      <c r="K853" s="543">
        <v>51</v>
      </c>
      <c r="L853" s="528"/>
      <c r="M853" s="526"/>
      <c r="N853" s="528"/>
      <c r="O853" s="526"/>
      <c r="P853" s="573">
        <v>704.09</v>
      </c>
    </row>
    <row r="854" spans="1:16" x14ac:dyDescent="0.25">
      <c r="A854" s="556"/>
      <c r="B854" s="557"/>
      <c r="C854" s="1248" t="s">
        <v>1161</v>
      </c>
      <c r="D854" s="1248"/>
      <c r="E854" s="1248"/>
      <c r="F854" s="1248"/>
      <c r="G854" s="1248"/>
      <c r="H854" s="516"/>
      <c r="I854" s="517"/>
      <c r="J854" s="517"/>
      <c r="K854" s="517"/>
      <c r="L854" s="520"/>
      <c r="M854" s="517"/>
      <c r="N854" s="593">
        <v>867.05</v>
      </c>
      <c r="O854" s="517"/>
      <c r="P854" s="555">
        <v>3468.21</v>
      </c>
    </row>
    <row r="855" spans="1:16" x14ac:dyDescent="0.25">
      <c r="A855" s="558"/>
      <c r="B855" s="559"/>
      <c r="C855" s="559"/>
      <c r="D855" s="559"/>
      <c r="E855" s="559"/>
      <c r="F855" s="559"/>
      <c r="G855" s="559"/>
      <c r="H855" s="560"/>
      <c r="I855" s="561"/>
      <c r="J855" s="561"/>
      <c r="K855" s="561"/>
      <c r="L855" s="562"/>
      <c r="M855" s="561"/>
      <c r="N855" s="562"/>
      <c r="O855" s="561"/>
      <c r="P855" s="563"/>
    </row>
    <row r="856" spans="1:16" ht="22.5" x14ac:dyDescent="0.25">
      <c r="A856" s="514" t="s">
        <v>2834</v>
      </c>
      <c r="B856" s="515" t="s">
        <v>2660</v>
      </c>
      <c r="C856" s="1249" t="s">
        <v>2661</v>
      </c>
      <c r="D856" s="1249"/>
      <c r="E856" s="1249"/>
      <c r="F856" s="1249"/>
      <c r="G856" s="1249"/>
      <c r="H856" s="516" t="s">
        <v>1575</v>
      </c>
      <c r="I856" s="517">
        <v>4</v>
      </c>
      <c r="J856" s="518">
        <v>1</v>
      </c>
      <c r="K856" s="518">
        <v>4</v>
      </c>
      <c r="L856" s="520"/>
      <c r="M856" s="517"/>
      <c r="N856" s="564">
        <v>1657.43</v>
      </c>
      <c r="O856" s="517"/>
      <c r="P856" s="555">
        <v>6629.72</v>
      </c>
    </row>
    <row r="857" spans="1:16" x14ac:dyDescent="0.25">
      <c r="A857" s="556"/>
      <c r="B857" s="557"/>
      <c r="C857" s="1248" t="s">
        <v>1161</v>
      </c>
      <c r="D857" s="1248"/>
      <c r="E857" s="1248"/>
      <c r="F857" s="1248"/>
      <c r="G857" s="1248"/>
      <c r="H857" s="516"/>
      <c r="I857" s="517"/>
      <c r="J857" s="517"/>
      <c r="K857" s="517"/>
      <c r="L857" s="520"/>
      <c r="M857" s="517"/>
      <c r="N857" s="520"/>
      <c r="O857" s="517"/>
      <c r="P857" s="555">
        <v>6629.72</v>
      </c>
    </row>
    <row r="858" spans="1:16" x14ac:dyDescent="0.25">
      <c r="A858" s="558"/>
      <c r="B858" s="559"/>
      <c r="C858" s="559"/>
      <c r="D858" s="559"/>
      <c r="E858" s="559"/>
      <c r="F858" s="559"/>
      <c r="G858" s="559"/>
      <c r="H858" s="560"/>
      <c r="I858" s="561"/>
      <c r="J858" s="561"/>
      <c r="K858" s="561"/>
      <c r="L858" s="562"/>
      <c r="M858" s="561"/>
      <c r="N858" s="562"/>
      <c r="O858" s="561"/>
      <c r="P858" s="563"/>
    </row>
    <row r="859" spans="1:16" x14ac:dyDescent="0.25">
      <c r="A859" s="514" t="s">
        <v>1619</v>
      </c>
      <c r="B859" s="515" t="s">
        <v>2662</v>
      </c>
      <c r="C859" s="1249" t="s">
        <v>2663</v>
      </c>
      <c r="D859" s="1249"/>
      <c r="E859" s="1249"/>
      <c r="F859" s="1249"/>
      <c r="G859" s="1249"/>
      <c r="H859" s="516" t="s">
        <v>1575</v>
      </c>
      <c r="I859" s="517">
        <v>1</v>
      </c>
      <c r="J859" s="518">
        <v>1</v>
      </c>
      <c r="K859" s="518">
        <v>1</v>
      </c>
      <c r="L859" s="520"/>
      <c r="M859" s="517"/>
      <c r="N859" s="521"/>
      <c r="O859" s="517"/>
      <c r="P859" s="522"/>
    </row>
    <row r="860" spans="1:16" x14ac:dyDescent="0.25">
      <c r="A860" s="523"/>
      <c r="B860" s="524" t="s">
        <v>23</v>
      </c>
      <c r="C860" s="1247" t="s">
        <v>1203</v>
      </c>
      <c r="D860" s="1247"/>
      <c r="E860" s="1247"/>
      <c r="F860" s="1247"/>
      <c r="G860" s="1247"/>
      <c r="H860" s="525" t="s">
        <v>1148</v>
      </c>
      <c r="I860" s="526"/>
      <c r="J860" s="526"/>
      <c r="K860" s="536">
        <v>2.06</v>
      </c>
      <c r="L860" s="528"/>
      <c r="M860" s="526"/>
      <c r="N860" s="528"/>
      <c r="O860" s="526"/>
      <c r="P860" s="573">
        <v>690.29</v>
      </c>
    </row>
    <row r="861" spans="1:16" x14ac:dyDescent="0.25">
      <c r="A861" s="530"/>
      <c r="B861" s="524" t="s">
        <v>2190</v>
      </c>
      <c r="C861" s="1247" t="s">
        <v>2191</v>
      </c>
      <c r="D861" s="1247"/>
      <c r="E861" s="1247"/>
      <c r="F861" s="1247"/>
      <c r="G861" s="1247"/>
      <c r="H861" s="525" t="s">
        <v>1148</v>
      </c>
      <c r="I861" s="536">
        <v>2.06</v>
      </c>
      <c r="J861" s="526"/>
      <c r="K861" s="536">
        <v>2.06</v>
      </c>
      <c r="L861" s="532"/>
      <c r="M861" s="533"/>
      <c r="N861" s="534">
        <v>335.09</v>
      </c>
      <c r="O861" s="526"/>
      <c r="P861" s="529">
        <v>690.29</v>
      </c>
    </row>
    <row r="862" spans="1:16" x14ac:dyDescent="0.25">
      <c r="A862" s="523"/>
      <c r="B862" s="524" t="s">
        <v>28</v>
      </c>
      <c r="C862" s="1247" t="s">
        <v>132</v>
      </c>
      <c r="D862" s="1247"/>
      <c r="E862" s="1247"/>
      <c r="F862" s="1247"/>
      <c r="G862" s="1247"/>
      <c r="H862" s="525"/>
      <c r="I862" s="526"/>
      <c r="J862" s="526"/>
      <c r="K862" s="526"/>
      <c r="L862" s="528"/>
      <c r="M862" s="526"/>
      <c r="N862" s="528"/>
      <c r="O862" s="526"/>
      <c r="P862" s="573">
        <v>211.75</v>
      </c>
    </row>
    <row r="863" spans="1:16" x14ac:dyDescent="0.25">
      <c r="A863" s="523"/>
      <c r="B863" s="524"/>
      <c r="C863" s="1247" t="s">
        <v>1147</v>
      </c>
      <c r="D863" s="1247"/>
      <c r="E863" s="1247"/>
      <c r="F863" s="1247"/>
      <c r="G863" s="1247"/>
      <c r="H863" s="525" t="s">
        <v>1148</v>
      </c>
      <c r="I863" s="526"/>
      <c r="J863" s="526"/>
      <c r="K863" s="536">
        <v>0.18</v>
      </c>
      <c r="L863" s="528"/>
      <c r="M863" s="526"/>
      <c r="N863" s="528"/>
      <c r="O863" s="526"/>
      <c r="P863" s="573">
        <v>68.62</v>
      </c>
    </row>
    <row r="864" spans="1:16" x14ac:dyDescent="0.25">
      <c r="A864" s="530"/>
      <c r="B864" s="524" t="s">
        <v>1443</v>
      </c>
      <c r="C864" s="1247" t="s">
        <v>1444</v>
      </c>
      <c r="D864" s="1247"/>
      <c r="E864" s="1247"/>
      <c r="F864" s="1247"/>
      <c r="G864" s="1247"/>
      <c r="H864" s="525" t="s">
        <v>1151</v>
      </c>
      <c r="I864" s="536">
        <v>0.09</v>
      </c>
      <c r="J864" s="526"/>
      <c r="K864" s="536">
        <v>0.09</v>
      </c>
      <c r="L864" s="532"/>
      <c r="M864" s="533"/>
      <c r="N864" s="534">
        <v>1550.39</v>
      </c>
      <c r="O864" s="526"/>
      <c r="P864" s="529">
        <v>139.54</v>
      </c>
    </row>
    <row r="865" spans="1:16" x14ac:dyDescent="0.25">
      <c r="A865" s="540"/>
      <c r="B865" s="524" t="s">
        <v>1152</v>
      </c>
      <c r="C865" s="1247" t="s">
        <v>1153</v>
      </c>
      <c r="D865" s="1247"/>
      <c r="E865" s="1247"/>
      <c r="F865" s="1247"/>
      <c r="G865" s="1247"/>
      <c r="H865" s="525" t="s">
        <v>1148</v>
      </c>
      <c r="I865" s="536">
        <v>0.09</v>
      </c>
      <c r="J865" s="526"/>
      <c r="K865" s="536">
        <v>0.09</v>
      </c>
      <c r="L865" s="528"/>
      <c r="M865" s="526"/>
      <c r="N865" s="541">
        <v>437.08</v>
      </c>
      <c r="O865" s="526"/>
      <c r="P865" s="573">
        <v>39.340000000000003</v>
      </c>
    </row>
    <row r="866" spans="1:16" x14ac:dyDescent="0.25">
      <c r="A866" s="530"/>
      <c r="B866" s="524" t="s">
        <v>1445</v>
      </c>
      <c r="C866" s="1247" t="s">
        <v>1446</v>
      </c>
      <c r="D866" s="1247"/>
      <c r="E866" s="1247"/>
      <c r="F866" s="1247"/>
      <c r="G866" s="1247"/>
      <c r="H866" s="525" t="s">
        <v>1151</v>
      </c>
      <c r="I866" s="536">
        <v>0.09</v>
      </c>
      <c r="J866" s="526"/>
      <c r="K866" s="536">
        <v>0.09</v>
      </c>
      <c r="L866" s="538">
        <v>477.92</v>
      </c>
      <c r="M866" s="539">
        <v>1.24</v>
      </c>
      <c r="N866" s="534">
        <v>592.62</v>
      </c>
      <c r="O866" s="526"/>
      <c r="P866" s="529">
        <v>53.34</v>
      </c>
    </row>
    <row r="867" spans="1:16" x14ac:dyDescent="0.25">
      <c r="A867" s="540"/>
      <c r="B867" s="524" t="s">
        <v>1208</v>
      </c>
      <c r="C867" s="1247" t="s">
        <v>1209</v>
      </c>
      <c r="D867" s="1247"/>
      <c r="E867" s="1247"/>
      <c r="F867" s="1247"/>
      <c r="G867" s="1247"/>
      <c r="H867" s="525" t="s">
        <v>1148</v>
      </c>
      <c r="I867" s="536">
        <v>0.09</v>
      </c>
      <c r="J867" s="526"/>
      <c r="K867" s="536">
        <v>0.09</v>
      </c>
      <c r="L867" s="528"/>
      <c r="M867" s="526"/>
      <c r="N867" s="541">
        <v>325.38</v>
      </c>
      <c r="O867" s="526"/>
      <c r="P867" s="573">
        <v>29.28</v>
      </c>
    </row>
    <row r="868" spans="1:16" x14ac:dyDescent="0.25">
      <c r="A868" s="530"/>
      <c r="B868" s="524" t="s">
        <v>2037</v>
      </c>
      <c r="C868" s="1247" t="s">
        <v>2038</v>
      </c>
      <c r="D868" s="1247"/>
      <c r="E868" s="1247"/>
      <c r="F868" s="1247"/>
      <c r="G868" s="1247"/>
      <c r="H868" s="525" t="s">
        <v>1151</v>
      </c>
      <c r="I868" s="536">
        <v>0.66</v>
      </c>
      <c r="J868" s="526"/>
      <c r="K868" s="536">
        <v>0.66</v>
      </c>
      <c r="L868" s="532"/>
      <c r="M868" s="533"/>
      <c r="N868" s="534">
        <v>28.59</v>
      </c>
      <c r="O868" s="526"/>
      <c r="P868" s="529">
        <v>18.87</v>
      </c>
    </row>
    <row r="869" spans="1:16" x14ac:dyDescent="0.25">
      <c r="A869" s="523"/>
      <c r="B869" s="524" t="s">
        <v>36</v>
      </c>
      <c r="C869" s="1247" t="s">
        <v>134</v>
      </c>
      <c r="D869" s="1247"/>
      <c r="E869" s="1247"/>
      <c r="F869" s="1247"/>
      <c r="G869" s="1247"/>
      <c r="H869" s="525"/>
      <c r="I869" s="526"/>
      <c r="J869" s="526"/>
      <c r="K869" s="526"/>
      <c r="L869" s="528"/>
      <c r="M869" s="526"/>
      <c r="N869" s="528"/>
      <c r="O869" s="526"/>
      <c r="P869" s="529">
        <v>2116.81</v>
      </c>
    </row>
    <row r="870" spans="1:16" x14ac:dyDescent="0.25">
      <c r="A870" s="530"/>
      <c r="B870" s="524" t="s">
        <v>2039</v>
      </c>
      <c r="C870" s="1247" t="s">
        <v>2040</v>
      </c>
      <c r="D870" s="1247"/>
      <c r="E870" s="1247"/>
      <c r="F870" s="1247"/>
      <c r="G870" s="1247"/>
      <c r="H870" s="525" t="s">
        <v>1244</v>
      </c>
      <c r="I870" s="536">
        <v>0.15</v>
      </c>
      <c r="J870" s="526"/>
      <c r="K870" s="536">
        <v>0.15</v>
      </c>
      <c r="L870" s="538">
        <v>155.63</v>
      </c>
      <c r="M870" s="539">
        <v>1.05</v>
      </c>
      <c r="N870" s="534">
        <v>163.41</v>
      </c>
      <c r="O870" s="526"/>
      <c r="P870" s="529">
        <v>24.51</v>
      </c>
    </row>
    <row r="871" spans="1:16" x14ac:dyDescent="0.25">
      <c r="A871" s="530"/>
      <c r="B871" s="524" t="s">
        <v>1499</v>
      </c>
      <c r="C871" s="1247" t="s">
        <v>1500</v>
      </c>
      <c r="D871" s="1247"/>
      <c r="E871" s="1247"/>
      <c r="F871" s="1247"/>
      <c r="G871" s="1247"/>
      <c r="H871" s="525" t="s">
        <v>1244</v>
      </c>
      <c r="I871" s="536">
        <v>0.17</v>
      </c>
      <c r="J871" s="526"/>
      <c r="K871" s="536">
        <v>0.17</v>
      </c>
      <c r="L871" s="538">
        <v>174.93</v>
      </c>
      <c r="M871" s="575">
        <v>1.2</v>
      </c>
      <c r="N871" s="534">
        <v>209.92</v>
      </c>
      <c r="O871" s="526"/>
      <c r="P871" s="529">
        <v>35.69</v>
      </c>
    </row>
    <row r="872" spans="1:16" x14ac:dyDescent="0.25">
      <c r="A872" s="530"/>
      <c r="B872" s="524" t="s">
        <v>2664</v>
      </c>
      <c r="C872" s="1247" t="s">
        <v>2203</v>
      </c>
      <c r="D872" s="1247"/>
      <c r="E872" s="1247"/>
      <c r="F872" s="1247"/>
      <c r="G872" s="1247"/>
      <c r="H872" s="525" t="s">
        <v>1164</v>
      </c>
      <c r="I872" s="527">
        <v>1.4999999999999999E-2</v>
      </c>
      <c r="J872" s="526"/>
      <c r="K872" s="527">
        <v>1.4999999999999999E-2</v>
      </c>
      <c r="L872" s="542">
        <v>105278.81</v>
      </c>
      <c r="M872" s="575">
        <v>1.3</v>
      </c>
      <c r="N872" s="534">
        <v>136862.45000000001</v>
      </c>
      <c r="O872" s="526"/>
      <c r="P872" s="529">
        <v>2052.94</v>
      </c>
    </row>
    <row r="873" spans="1:16" x14ac:dyDescent="0.25">
      <c r="A873" s="530"/>
      <c r="B873" s="524" t="s">
        <v>2627</v>
      </c>
      <c r="C873" s="1247" t="s">
        <v>2628</v>
      </c>
      <c r="D873" s="1247"/>
      <c r="E873" s="1247"/>
      <c r="F873" s="1247"/>
      <c r="G873" s="1247"/>
      <c r="H873" s="525" t="s">
        <v>1244</v>
      </c>
      <c r="I873" s="536">
        <v>0.03</v>
      </c>
      <c r="J873" s="526"/>
      <c r="K873" s="536">
        <v>0.03</v>
      </c>
      <c r="L873" s="538">
        <v>79.88</v>
      </c>
      <c r="M873" s="539">
        <v>1.53</v>
      </c>
      <c r="N873" s="534">
        <v>122.22</v>
      </c>
      <c r="O873" s="526"/>
      <c r="P873" s="529">
        <v>3.67</v>
      </c>
    </row>
    <row r="874" spans="1:16" x14ac:dyDescent="0.25">
      <c r="A874" s="552"/>
      <c r="B874" s="553"/>
      <c r="C874" s="1248" t="s">
        <v>1154</v>
      </c>
      <c r="D874" s="1248"/>
      <c r="E874" s="1248"/>
      <c r="F874" s="1248"/>
      <c r="G874" s="1248"/>
      <c r="H874" s="516"/>
      <c r="I874" s="517"/>
      <c r="J874" s="517"/>
      <c r="K874" s="517"/>
      <c r="L874" s="520"/>
      <c r="M874" s="517"/>
      <c r="N874" s="554"/>
      <c r="O874" s="517"/>
      <c r="P874" s="555">
        <v>3087.47</v>
      </c>
    </row>
    <row r="875" spans="1:16" x14ac:dyDescent="0.25">
      <c r="A875" s="540" t="s">
        <v>1818</v>
      </c>
      <c r="B875" s="524" t="s">
        <v>2637</v>
      </c>
      <c r="C875" s="1247" t="s">
        <v>2638</v>
      </c>
      <c r="D875" s="1247"/>
      <c r="E875" s="1247"/>
      <c r="F875" s="1247"/>
      <c r="G875" s="1247"/>
      <c r="H875" s="525" t="s">
        <v>1158</v>
      </c>
      <c r="I875" s="543">
        <v>2</v>
      </c>
      <c r="J875" s="526"/>
      <c r="K875" s="543">
        <v>2</v>
      </c>
      <c r="L875" s="528"/>
      <c r="M875" s="526"/>
      <c r="N875" s="528"/>
      <c r="O875" s="526"/>
      <c r="P875" s="573">
        <v>13.81</v>
      </c>
    </row>
    <row r="876" spans="1:16" x14ac:dyDescent="0.25">
      <c r="A876" s="540"/>
      <c r="B876" s="524"/>
      <c r="C876" s="1247" t="s">
        <v>1155</v>
      </c>
      <c r="D876" s="1247"/>
      <c r="E876" s="1247"/>
      <c r="F876" s="1247"/>
      <c r="G876" s="1247"/>
      <c r="H876" s="525"/>
      <c r="I876" s="526"/>
      <c r="J876" s="526"/>
      <c r="K876" s="526"/>
      <c r="L876" s="528"/>
      <c r="M876" s="526"/>
      <c r="N876" s="528"/>
      <c r="O876" s="526"/>
      <c r="P876" s="573">
        <v>758.91</v>
      </c>
    </row>
    <row r="877" spans="1:16" x14ac:dyDescent="0.25">
      <c r="A877" s="540"/>
      <c r="B877" s="524" t="s">
        <v>2639</v>
      </c>
      <c r="C877" s="1247" t="s">
        <v>2640</v>
      </c>
      <c r="D877" s="1247"/>
      <c r="E877" s="1247"/>
      <c r="F877" s="1247"/>
      <c r="G877" s="1247"/>
      <c r="H877" s="525" t="s">
        <v>1158</v>
      </c>
      <c r="I877" s="543">
        <v>97</v>
      </c>
      <c r="J877" s="526"/>
      <c r="K877" s="543">
        <v>97</v>
      </c>
      <c r="L877" s="528"/>
      <c r="M877" s="526"/>
      <c r="N877" s="528"/>
      <c r="O877" s="526"/>
      <c r="P877" s="573">
        <v>736.14</v>
      </c>
    </row>
    <row r="878" spans="1:16" x14ac:dyDescent="0.25">
      <c r="A878" s="540"/>
      <c r="B878" s="524" t="s">
        <v>2641</v>
      </c>
      <c r="C878" s="1247" t="s">
        <v>2642</v>
      </c>
      <c r="D878" s="1247"/>
      <c r="E878" s="1247"/>
      <c r="F878" s="1247"/>
      <c r="G878" s="1247"/>
      <c r="H878" s="525" t="s">
        <v>1158</v>
      </c>
      <c r="I878" s="543">
        <v>51</v>
      </c>
      <c r="J878" s="526"/>
      <c r="K878" s="543">
        <v>51</v>
      </c>
      <c r="L878" s="528"/>
      <c r="M878" s="526"/>
      <c r="N878" s="528"/>
      <c r="O878" s="526"/>
      <c r="P878" s="573">
        <v>387.04</v>
      </c>
    </row>
    <row r="879" spans="1:16" x14ac:dyDescent="0.25">
      <c r="A879" s="556"/>
      <c r="B879" s="557"/>
      <c r="C879" s="1248" t="s">
        <v>1161</v>
      </c>
      <c r="D879" s="1248"/>
      <c r="E879" s="1248"/>
      <c r="F879" s="1248"/>
      <c r="G879" s="1248"/>
      <c r="H879" s="516"/>
      <c r="I879" s="517"/>
      <c r="J879" s="517"/>
      <c r="K879" s="517"/>
      <c r="L879" s="520"/>
      <c r="M879" s="517"/>
      <c r="N879" s="554">
        <v>4224.46</v>
      </c>
      <c r="O879" s="517"/>
      <c r="P879" s="555">
        <v>4224.46</v>
      </c>
    </row>
    <row r="880" spans="1:16" x14ac:dyDescent="0.25">
      <c r="A880" s="558"/>
      <c r="B880" s="559"/>
      <c r="C880" s="559"/>
      <c r="D880" s="559"/>
      <c r="E880" s="559"/>
      <c r="F880" s="559"/>
      <c r="G880" s="559"/>
      <c r="H880" s="560"/>
      <c r="I880" s="561"/>
      <c r="J880" s="561"/>
      <c r="K880" s="561"/>
      <c r="L880" s="562"/>
      <c r="M880" s="561"/>
      <c r="N880" s="562"/>
      <c r="O880" s="561"/>
      <c r="P880" s="563"/>
    </row>
    <row r="881" spans="1:16" ht="22.5" x14ac:dyDescent="0.25">
      <c r="A881" s="514" t="s">
        <v>1620</v>
      </c>
      <c r="B881" s="515" t="s">
        <v>2665</v>
      </c>
      <c r="C881" s="1249" t="s">
        <v>2666</v>
      </c>
      <c r="D881" s="1249"/>
      <c r="E881" s="1249"/>
      <c r="F881" s="1249"/>
      <c r="G881" s="1249"/>
      <c r="H881" s="516" t="s">
        <v>2667</v>
      </c>
      <c r="I881" s="517">
        <v>1</v>
      </c>
      <c r="J881" s="518">
        <v>1</v>
      </c>
      <c r="K881" s="518">
        <v>1</v>
      </c>
      <c r="L881" s="520"/>
      <c r="M881" s="517"/>
      <c r="N881" s="564">
        <v>21323.24</v>
      </c>
      <c r="O881" s="517"/>
      <c r="P881" s="555">
        <v>21323.24</v>
      </c>
    </row>
    <row r="882" spans="1:16" x14ac:dyDescent="0.25">
      <c r="A882" s="556"/>
      <c r="B882" s="557"/>
      <c r="C882" s="1248" t="s">
        <v>1161</v>
      </c>
      <c r="D882" s="1248"/>
      <c r="E882" s="1248"/>
      <c r="F882" s="1248"/>
      <c r="G882" s="1248"/>
      <c r="H882" s="516"/>
      <c r="I882" s="517"/>
      <c r="J882" s="517"/>
      <c r="K882" s="517"/>
      <c r="L882" s="520"/>
      <c r="M882" s="517"/>
      <c r="N882" s="520"/>
      <c r="O882" s="517"/>
      <c r="P882" s="555">
        <v>21323.24</v>
      </c>
    </row>
    <row r="883" spans="1:16" x14ac:dyDescent="0.25">
      <c r="A883" s="558"/>
      <c r="B883" s="559"/>
      <c r="C883" s="559"/>
      <c r="D883" s="559"/>
      <c r="E883" s="559"/>
      <c r="F883" s="559"/>
      <c r="G883" s="559"/>
      <c r="H883" s="560"/>
      <c r="I883" s="561"/>
      <c r="J883" s="561"/>
      <c r="K883" s="561"/>
      <c r="L883" s="562"/>
      <c r="M883" s="561"/>
      <c r="N883" s="562"/>
      <c r="O883" s="561"/>
      <c r="P883" s="563"/>
    </row>
    <row r="884" spans="1:16" x14ac:dyDescent="0.25">
      <c r="A884" s="514" t="s">
        <v>1623</v>
      </c>
      <c r="B884" s="515" t="s">
        <v>2662</v>
      </c>
      <c r="C884" s="1249" t="s">
        <v>2663</v>
      </c>
      <c r="D884" s="1249"/>
      <c r="E884" s="1249"/>
      <c r="F884" s="1249"/>
      <c r="G884" s="1249"/>
      <c r="H884" s="516" t="s">
        <v>1575</v>
      </c>
      <c r="I884" s="517">
        <v>1</v>
      </c>
      <c r="J884" s="518">
        <v>1</v>
      </c>
      <c r="K884" s="518">
        <v>1</v>
      </c>
      <c r="L884" s="520"/>
      <c r="M884" s="517"/>
      <c r="N884" s="521"/>
      <c r="O884" s="517"/>
      <c r="P884" s="522"/>
    </row>
    <row r="885" spans="1:16" x14ac:dyDescent="0.25">
      <c r="A885" s="523"/>
      <c r="B885" s="524" t="s">
        <v>23</v>
      </c>
      <c r="C885" s="1247" t="s">
        <v>1203</v>
      </c>
      <c r="D885" s="1247"/>
      <c r="E885" s="1247"/>
      <c r="F885" s="1247"/>
      <c r="G885" s="1247"/>
      <c r="H885" s="525" t="s">
        <v>1148</v>
      </c>
      <c r="I885" s="526"/>
      <c r="J885" s="526"/>
      <c r="K885" s="536">
        <v>2.06</v>
      </c>
      <c r="L885" s="528"/>
      <c r="M885" s="526"/>
      <c r="N885" s="528"/>
      <c r="O885" s="526"/>
      <c r="P885" s="573">
        <v>690.29</v>
      </c>
    </row>
    <row r="886" spans="1:16" x14ac:dyDescent="0.25">
      <c r="A886" s="530"/>
      <c r="B886" s="524" t="s">
        <v>2190</v>
      </c>
      <c r="C886" s="1247" t="s">
        <v>2191</v>
      </c>
      <c r="D886" s="1247"/>
      <c r="E886" s="1247"/>
      <c r="F886" s="1247"/>
      <c r="G886" s="1247"/>
      <c r="H886" s="525" t="s">
        <v>1148</v>
      </c>
      <c r="I886" s="536">
        <v>2.06</v>
      </c>
      <c r="J886" s="526"/>
      <c r="K886" s="536">
        <v>2.06</v>
      </c>
      <c r="L886" s="532"/>
      <c r="M886" s="533"/>
      <c r="N886" s="534">
        <v>335.09</v>
      </c>
      <c r="O886" s="526"/>
      <c r="P886" s="529">
        <v>690.29</v>
      </c>
    </row>
    <row r="887" spans="1:16" x14ac:dyDescent="0.25">
      <c r="A887" s="523"/>
      <c r="B887" s="524" t="s">
        <v>28</v>
      </c>
      <c r="C887" s="1247" t="s">
        <v>132</v>
      </c>
      <c r="D887" s="1247"/>
      <c r="E887" s="1247"/>
      <c r="F887" s="1247"/>
      <c r="G887" s="1247"/>
      <c r="H887" s="525"/>
      <c r="I887" s="526"/>
      <c r="J887" s="526"/>
      <c r="K887" s="526"/>
      <c r="L887" s="528"/>
      <c r="M887" s="526"/>
      <c r="N887" s="528"/>
      <c r="O887" s="526"/>
      <c r="P887" s="573">
        <v>211.75</v>
      </c>
    </row>
    <row r="888" spans="1:16" x14ac:dyDescent="0.25">
      <c r="A888" s="523"/>
      <c r="B888" s="524"/>
      <c r="C888" s="1247" t="s">
        <v>1147</v>
      </c>
      <c r="D888" s="1247"/>
      <c r="E888" s="1247"/>
      <c r="F888" s="1247"/>
      <c r="G888" s="1247"/>
      <c r="H888" s="525" t="s">
        <v>1148</v>
      </c>
      <c r="I888" s="526"/>
      <c r="J888" s="526"/>
      <c r="K888" s="536">
        <v>0.18</v>
      </c>
      <c r="L888" s="528"/>
      <c r="M888" s="526"/>
      <c r="N888" s="528"/>
      <c r="O888" s="526"/>
      <c r="P888" s="573">
        <v>68.62</v>
      </c>
    </row>
    <row r="889" spans="1:16" x14ac:dyDescent="0.25">
      <c r="A889" s="530"/>
      <c r="B889" s="524" t="s">
        <v>1443</v>
      </c>
      <c r="C889" s="1247" t="s">
        <v>1444</v>
      </c>
      <c r="D889" s="1247"/>
      <c r="E889" s="1247"/>
      <c r="F889" s="1247"/>
      <c r="G889" s="1247"/>
      <c r="H889" s="525" t="s">
        <v>1151</v>
      </c>
      <c r="I889" s="536">
        <v>0.09</v>
      </c>
      <c r="J889" s="526"/>
      <c r="K889" s="536">
        <v>0.09</v>
      </c>
      <c r="L889" s="532"/>
      <c r="M889" s="533"/>
      <c r="N889" s="534">
        <v>1550.39</v>
      </c>
      <c r="O889" s="526"/>
      <c r="P889" s="529">
        <v>139.54</v>
      </c>
    </row>
    <row r="890" spans="1:16" x14ac:dyDescent="0.25">
      <c r="A890" s="540"/>
      <c r="B890" s="524" t="s">
        <v>1152</v>
      </c>
      <c r="C890" s="1247" t="s">
        <v>1153</v>
      </c>
      <c r="D890" s="1247"/>
      <c r="E890" s="1247"/>
      <c r="F890" s="1247"/>
      <c r="G890" s="1247"/>
      <c r="H890" s="525" t="s">
        <v>1148</v>
      </c>
      <c r="I890" s="536">
        <v>0.09</v>
      </c>
      <c r="J890" s="526"/>
      <c r="K890" s="536">
        <v>0.09</v>
      </c>
      <c r="L890" s="528"/>
      <c r="M890" s="526"/>
      <c r="N890" s="541">
        <v>437.08</v>
      </c>
      <c r="O890" s="526"/>
      <c r="P890" s="573">
        <v>39.340000000000003</v>
      </c>
    </row>
    <row r="891" spans="1:16" x14ac:dyDescent="0.25">
      <c r="A891" s="530"/>
      <c r="B891" s="524" t="s">
        <v>1445</v>
      </c>
      <c r="C891" s="1247" t="s">
        <v>1446</v>
      </c>
      <c r="D891" s="1247"/>
      <c r="E891" s="1247"/>
      <c r="F891" s="1247"/>
      <c r="G891" s="1247"/>
      <c r="H891" s="525" t="s">
        <v>1151</v>
      </c>
      <c r="I891" s="536">
        <v>0.09</v>
      </c>
      <c r="J891" s="526"/>
      <c r="K891" s="536">
        <v>0.09</v>
      </c>
      <c r="L891" s="538">
        <v>477.92</v>
      </c>
      <c r="M891" s="539">
        <v>1.24</v>
      </c>
      <c r="N891" s="534">
        <v>592.62</v>
      </c>
      <c r="O891" s="526"/>
      <c r="P891" s="529">
        <v>53.34</v>
      </c>
    </row>
    <row r="892" spans="1:16" x14ac:dyDescent="0.25">
      <c r="A892" s="540"/>
      <c r="B892" s="524" t="s">
        <v>1208</v>
      </c>
      <c r="C892" s="1247" t="s">
        <v>1209</v>
      </c>
      <c r="D892" s="1247"/>
      <c r="E892" s="1247"/>
      <c r="F892" s="1247"/>
      <c r="G892" s="1247"/>
      <c r="H892" s="525" t="s">
        <v>1148</v>
      </c>
      <c r="I892" s="536">
        <v>0.09</v>
      </c>
      <c r="J892" s="526"/>
      <c r="K892" s="536">
        <v>0.09</v>
      </c>
      <c r="L892" s="528"/>
      <c r="M892" s="526"/>
      <c r="N892" s="541">
        <v>325.38</v>
      </c>
      <c r="O892" s="526"/>
      <c r="P892" s="573">
        <v>29.28</v>
      </c>
    </row>
    <row r="893" spans="1:16" x14ac:dyDescent="0.25">
      <c r="A893" s="530"/>
      <c r="B893" s="524" t="s">
        <v>2037</v>
      </c>
      <c r="C893" s="1247" t="s">
        <v>2038</v>
      </c>
      <c r="D893" s="1247"/>
      <c r="E893" s="1247"/>
      <c r="F893" s="1247"/>
      <c r="G893" s="1247"/>
      <c r="H893" s="525" t="s">
        <v>1151</v>
      </c>
      <c r="I893" s="536">
        <v>0.66</v>
      </c>
      <c r="J893" s="526"/>
      <c r="K893" s="536">
        <v>0.66</v>
      </c>
      <c r="L893" s="532"/>
      <c r="M893" s="533"/>
      <c r="N893" s="534">
        <v>28.59</v>
      </c>
      <c r="O893" s="526"/>
      <c r="P893" s="529">
        <v>18.87</v>
      </c>
    </row>
    <row r="894" spans="1:16" x14ac:dyDescent="0.25">
      <c r="A894" s="523"/>
      <c r="B894" s="524" t="s">
        <v>36</v>
      </c>
      <c r="C894" s="1247" t="s">
        <v>134</v>
      </c>
      <c r="D894" s="1247"/>
      <c r="E894" s="1247"/>
      <c r="F894" s="1247"/>
      <c r="G894" s="1247"/>
      <c r="H894" s="525"/>
      <c r="I894" s="526"/>
      <c r="J894" s="526"/>
      <c r="K894" s="526"/>
      <c r="L894" s="528"/>
      <c r="M894" s="526"/>
      <c r="N894" s="528"/>
      <c r="O894" s="526"/>
      <c r="P894" s="529">
        <v>2116.81</v>
      </c>
    </row>
    <row r="895" spans="1:16" x14ac:dyDescent="0.25">
      <c r="A895" s="530"/>
      <c r="B895" s="524" t="s">
        <v>2039</v>
      </c>
      <c r="C895" s="1247" t="s">
        <v>2040</v>
      </c>
      <c r="D895" s="1247"/>
      <c r="E895" s="1247"/>
      <c r="F895" s="1247"/>
      <c r="G895" s="1247"/>
      <c r="H895" s="525" t="s">
        <v>1244</v>
      </c>
      <c r="I895" s="536">
        <v>0.15</v>
      </c>
      <c r="J895" s="526"/>
      <c r="K895" s="536">
        <v>0.15</v>
      </c>
      <c r="L895" s="538">
        <v>155.63</v>
      </c>
      <c r="M895" s="539">
        <v>1.05</v>
      </c>
      <c r="N895" s="534">
        <v>163.41</v>
      </c>
      <c r="O895" s="526"/>
      <c r="P895" s="529">
        <v>24.51</v>
      </c>
    </row>
    <row r="896" spans="1:16" x14ac:dyDescent="0.25">
      <c r="A896" s="530"/>
      <c r="B896" s="524" t="s">
        <v>1499</v>
      </c>
      <c r="C896" s="1247" t="s">
        <v>1500</v>
      </c>
      <c r="D896" s="1247"/>
      <c r="E896" s="1247"/>
      <c r="F896" s="1247"/>
      <c r="G896" s="1247"/>
      <c r="H896" s="525" t="s">
        <v>1244</v>
      </c>
      <c r="I896" s="536">
        <v>0.17</v>
      </c>
      <c r="J896" s="526"/>
      <c r="K896" s="536">
        <v>0.17</v>
      </c>
      <c r="L896" s="538">
        <v>174.93</v>
      </c>
      <c r="M896" s="575">
        <v>1.2</v>
      </c>
      <c r="N896" s="534">
        <v>209.92</v>
      </c>
      <c r="O896" s="526"/>
      <c r="P896" s="529">
        <v>35.69</v>
      </c>
    </row>
    <row r="897" spans="1:16" x14ac:dyDescent="0.25">
      <c r="A897" s="530"/>
      <c r="B897" s="524" t="s">
        <v>2664</v>
      </c>
      <c r="C897" s="1247" t="s">
        <v>2203</v>
      </c>
      <c r="D897" s="1247"/>
      <c r="E897" s="1247"/>
      <c r="F897" s="1247"/>
      <c r="G897" s="1247"/>
      <c r="H897" s="525" t="s">
        <v>1164</v>
      </c>
      <c r="I897" s="527">
        <v>1.4999999999999999E-2</v>
      </c>
      <c r="J897" s="526"/>
      <c r="K897" s="527">
        <v>1.4999999999999999E-2</v>
      </c>
      <c r="L897" s="542">
        <v>105278.81</v>
      </c>
      <c r="M897" s="575">
        <v>1.3</v>
      </c>
      <c r="N897" s="534">
        <v>136862.45000000001</v>
      </c>
      <c r="O897" s="526"/>
      <c r="P897" s="529">
        <v>2052.94</v>
      </c>
    </row>
    <row r="898" spans="1:16" x14ac:dyDescent="0.25">
      <c r="A898" s="530"/>
      <c r="B898" s="524" t="s">
        <v>2627</v>
      </c>
      <c r="C898" s="1247" t="s">
        <v>2628</v>
      </c>
      <c r="D898" s="1247"/>
      <c r="E898" s="1247"/>
      <c r="F898" s="1247"/>
      <c r="G898" s="1247"/>
      <c r="H898" s="525" t="s">
        <v>1244</v>
      </c>
      <c r="I898" s="536">
        <v>0.03</v>
      </c>
      <c r="J898" s="526"/>
      <c r="K898" s="536">
        <v>0.03</v>
      </c>
      <c r="L898" s="538">
        <v>79.88</v>
      </c>
      <c r="M898" s="539">
        <v>1.53</v>
      </c>
      <c r="N898" s="534">
        <v>122.22</v>
      </c>
      <c r="O898" s="526"/>
      <c r="P898" s="529">
        <v>3.67</v>
      </c>
    </row>
    <row r="899" spans="1:16" x14ac:dyDescent="0.25">
      <c r="A899" s="552"/>
      <c r="B899" s="553"/>
      <c r="C899" s="1248" t="s">
        <v>1154</v>
      </c>
      <c r="D899" s="1248"/>
      <c r="E899" s="1248"/>
      <c r="F899" s="1248"/>
      <c r="G899" s="1248"/>
      <c r="H899" s="516"/>
      <c r="I899" s="517"/>
      <c r="J899" s="517"/>
      <c r="K899" s="517"/>
      <c r="L899" s="520"/>
      <c r="M899" s="517"/>
      <c r="N899" s="554"/>
      <c r="O899" s="517"/>
      <c r="P899" s="555">
        <v>3087.47</v>
      </c>
    </row>
    <row r="900" spans="1:16" x14ac:dyDescent="0.25">
      <c r="A900" s="540" t="s">
        <v>1624</v>
      </c>
      <c r="B900" s="524" t="s">
        <v>2637</v>
      </c>
      <c r="C900" s="1247" t="s">
        <v>2638</v>
      </c>
      <c r="D900" s="1247"/>
      <c r="E900" s="1247"/>
      <c r="F900" s="1247"/>
      <c r="G900" s="1247"/>
      <c r="H900" s="525" t="s">
        <v>1158</v>
      </c>
      <c r="I900" s="543">
        <v>2</v>
      </c>
      <c r="J900" s="526"/>
      <c r="K900" s="543">
        <v>2</v>
      </c>
      <c r="L900" s="528"/>
      <c r="M900" s="526"/>
      <c r="N900" s="528"/>
      <c r="O900" s="526"/>
      <c r="P900" s="573">
        <v>13.81</v>
      </c>
    </row>
    <row r="901" spans="1:16" x14ac:dyDescent="0.25">
      <c r="A901" s="540"/>
      <c r="B901" s="524"/>
      <c r="C901" s="1247" t="s">
        <v>1155</v>
      </c>
      <c r="D901" s="1247"/>
      <c r="E901" s="1247"/>
      <c r="F901" s="1247"/>
      <c r="G901" s="1247"/>
      <c r="H901" s="525"/>
      <c r="I901" s="526"/>
      <c r="J901" s="526"/>
      <c r="K901" s="526"/>
      <c r="L901" s="528"/>
      <c r="M901" s="526"/>
      <c r="N901" s="528"/>
      <c r="O901" s="526"/>
      <c r="P901" s="573">
        <v>758.91</v>
      </c>
    </row>
    <row r="902" spans="1:16" x14ac:dyDescent="0.25">
      <c r="A902" s="540"/>
      <c r="B902" s="524" t="s">
        <v>2639</v>
      </c>
      <c r="C902" s="1247" t="s">
        <v>2640</v>
      </c>
      <c r="D902" s="1247"/>
      <c r="E902" s="1247"/>
      <c r="F902" s="1247"/>
      <c r="G902" s="1247"/>
      <c r="H902" s="525" t="s">
        <v>1158</v>
      </c>
      <c r="I902" s="543">
        <v>97</v>
      </c>
      <c r="J902" s="526"/>
      <c r="K902" s="543">
        <v>97</v>
      </c>
      <c r="L902" s="528"/>
      <c r="M902" s="526"/>
      <c r="N902" s="528"/>
      <c r="O902" s="526"/>
      <c r="P902" s="573">
        <v>736.14</v>
      </c>
    </row>
    <row r="903" spans="1:16" x14ac:dyDescent="0.25">
      <c r="A903" s="540"/>
      <c r="B903" s="524" t="s">
        <v>2641</v>
      </c>
      <c r="C903" s="1247" t="s">
        <v>2642</v>
      </c>
      <c r="D903" s="1247"/>
      <c r="E903" s="1247"/>
      <c r="F903" s="1247"/>
      <c r="G903" s="1247"/>
      <c r="H903" s="525" t="s">
        <v>1158</v>
      </c>
      <c r="I903" s="543">
        <v>51</v>
      </c>
      <c r="J903" s="526"/>
      <c r="K903" s="543">
        <v>51</v>
      </c>
      <c r="L903" s="528"/>
      <c r="M903" s="526"/>
      <c r="N903" s="528"/>
      <c r="O903" s="526"/>
      <c r="P903" s="573">
        <v>387.04</v>
      </c>
    </row>
    <row r="904" spans="1:16" x14ac:dyDescent="0.25">
      <c r="A904" s="556"/>
      <c r="B904" s="557"/>
      <c r="C904" s="1248" t="s">
        <v>1161</v>
      </c>
      <c r="D904" s="1248"/>
      <c r="E904" s="1248"/>
      <c r="F904" s="1248"/>
      <c r="G904" s="1248"/>
      <c r="H904" s="516"/>
      <c r="I904" s="517"/>
      <c r="J904" s="517"/>
      <c r="K904" s="517"/>
      <c r="L904" s="520"/>
      <c r="M904" s="517"/>
      <c r="N904" s="554">
        <v>4224.46</v>
      </c>
      <c r="O904" s="517"/>
      <c r="P904" s="555">
        <v>4224.46</v>
      </c>
    </row>
    <row r="905" spans="1:16" x14ac:dyDescent="0.25">
      <c r="A905" s="558"/>
      <c r="B905" s="559"/>
      <c r="C905" s="559"/>
      <c r="D905" s="559"/>
      <c r="E905" s="559"/>
      <c r="F905" s="559"/>
      <c r="G905" s="559"/>
      <c r="H905" s="560"/>
      <c r="I905" s="561"/>
      <c r="J905" s="561"/>
      <c r="K905" s="561"/>
      <c r="L905" s="562"/>
      <c r="M905" s="561"/>
      <c r="N905" s="562"/>
      <c r="O905" s="561"/>
      <c r="P905" s="563"/>
    </row>
    <row r="906" spans="1:16" ht="22.5" x14ac:dyDescent="0.25">
      <c r="A906" s="514" t="s">
        <v>1626</v>
      </c>
      <c r="B906" s="515" t="s">
        <v>2668</v>
      </c>
      <c r="C906" s="1249" t="s">
        <v>2669</v>
      </c>
      <c r="D906" s="1249"/>
      <c r="E906" s="1249"/>
      <c r="F906" s="1249"/>
      <c r="G906" s="1249"/>
      <c r="H906" s="516" t="s">
        <v>1575</v>
      </c>
      <c r="I906" s="517">
        <v>1</v>
      </c>
      <c r="J906" s="518">
        <v>1</v>
      </c>
      <c r="K906" s="518">
        <v>1</v>
      </c>
      <c r="L906" s="520"/>
      <c r="M906" s="517"/>
      <c r="N906" s="564">
        <v>6652.54</v>
      </c>
      <c r="O906" s="517"/>
      <c r="P906" s="555">
        <v>6652.54</v>
      </c>
    </row>
    <row r="907" spans="1:16" x14ac:dyDescent="0.25">
      <c r="A907" s="556"/>
      <c r="B907" s="557"/>
      <c r="C907" s="1248" t="s">
        <v>1161</v>
      </c>
      <c r="D907" s="1248"/>
      <c r="E907" s="1248"/>
      <c r="F907" s="1248"/>
      <c r="G907" s="1248"/>
      <c r="H907" s="516"/>
      <c r="I907" s="517"/>
      <c r="J907" s="517"/>
      <c r="K907" s="517"/>
      <c r="L907" s="520"/>
      <c r="M907" s="517"/>
      <c r="N907" s="520"/>
      <c r="O907" s="517"/>
      <c r="P907" s="555">
        <v>6652.54</v>
      </c>
    </row>
    <row r="908" spans="1:16" x14ac:dyDescent="0.25">
      <c r="A908" s="558"/>
      <c r="B908" s="559"/>
      <c r="C908" s="559"/>
      <c r="D908" s="559"/>
      <c r="E908" s="559"/>
      <c r="F908" s="559"/>
      <c r="G908" s="559"/>
      <c r="H908" s="560"/>
      <c r="I908" s="561"/>
      <c r="J908" s="561"/>
      <c r="K908" s="561"/>
      <c r="L908" s="562"/>
      <c r="M908" s="561"/>
      <c r="N908" s="562"/>
      <c r="O908" s="561"/>
      <c r="P908" s="563"/>
    </row>
    <row r="909" spans="1:16" x14ac:dyDescent="0.25">
      <c r="A909" s="514" t="s">
        <v>1627</v>
      </c>
      <c r="B909" s="515" t="s">
        <v>2645</v>
      </c>
      <c r="C909" s="1249" t="s">
        <v>2646</v>
      </c>
      <c r="D909" s="1249"/>
      <c r="E909" s="1249"/>
      <c r="F909" s="1249"/>
      <c r="G909" s="1249"/>
      <c r="H909" s="516" t="s">
        <v>1575</v>
      </c>
      <c r="I909" s="517">
        <v>5</v>
      </c>
      <c r="J909" s="518">
        <v>1</v>
      </c>
      <c r="K909" s="518">
        <v>5</v>
      </c>
      <c r="L909" s="520"/>
      <c r="M909" s="517"/>
      <c r="N909" s="521"/>
      <c r="O909" s="517"/>
      <c r="P909" s="522"/>
    </row>
    <row r="910" spans="1:16" x14ac:dyDescent="0.25">
      <c r="A910" s="523"/>
      <c r="B910" s="524" t="s">
        <v>23</v>
      </c>
      <c r="C910" s="1247" t="s">
        <v>1203</v>
      </c>
      <c r="D910" s="1247"/>
      <c r="E910" s="1247"/>
      <c r="F910" s="1247"/>
      <c r="G910" s="1247"/>
      <c r="H910" s="525" t="s">
        <v>1148</v>
      </c>
      <c r="I910" s="526"/>
      <c r="J910" s="526"/>
      <c r="K910" s="536">
        <v>5.15</v>
      </c>
      <c r="L910" s="528"/>
      <c r="M910" s="526"/>
      <c r="N910" s="528"/>
      <c r="O910" s="526"/>
      <c r="P910" s="529">
        <v>1725.71</v>
      </c>
    </row>
    <row r="911" spans="1:16" x14ac:dyDescent="0.25">
      <c r="A911" s="530"/>
      <c r="B911" s="524" t="s">
        <v>2190</v>
      </c>
      <c r="C911" s="1247" t="s">
        <v>2191</v>
      </c>
      <c r="D911" s="1247"/>
      <c r="E911" s="1247"/>
      <c r="F911" s="1247"/>
      <c r="G911" s="1247"/>
      <c r="H911" s="525" t="s">
        <v>1148</v>
      </c>
      <c r="I911" s="536">
        <v>1.03</v>
      </c>
      <c r="J911" s="526"/>
      <c r="K911" s="536">
        <v>5.15</v>
      </c>
      <c r="L911" s="532"/>
      <c r="M911" s="533"/>
      <c r="N911" s="534">
        <v>335.09</v>
      </c>
      <c r="O911" s="526"/>
      <c r="P911" s="529">
        <v>1725.71</v>
      </c>
    </row>
    <row r="912" spans="1:16" x14ac:dyDescent="0.25">
      <c r="A912" s="523"/>
      <c r="B912" s="524" t="s">
        <v>36</v>
      </c>
      <c r="C912" s="1247" t="s">
        <v>134</v>
      </c>
      <c r="D912" s="1247"/>
      <c r="E912" s="1247"/>
      <c r="F912" s="1247"/>
      <c r="G912" s="1247"/>
      <c r="H912" s="525"/>
      <c r="I912" s="526"/>
      <c r="J912" s="526"/>
      <c r="K912" s="526"/>
      <c r="L912" s="528"/>
      <c r="M912" s="526"/>
      <c r="N912" s="528"/>
      <c r="O912" s="526"/>
      <c r="P912" s="573">
        <v>20.99</v>
      </c>
    </row>
    <row r="913" spans="1:16" x14ac:dyDescent="0.25">
      <c r="A913" s="530"/>
      <c r="B913" s="524" t="s">
        <v>1499</v>
      </c>
      <c r="C913" s="1247" t="s">
        <v>1500</v>
      </c>
      <c r="D913" s="1247"/>
      <c r="E913" s="1247"/>
      <c r="F913" s="1247"/>
      <c r="G913" s="1247"/>
      <c r="H913" s="525" t="s">
        <v>1244</v>
      </c>
      <c r="I913" s="536">
        <v>0.02</v>
      </c>
      <c r="J913" s="526"/>
      <c r="K913" s="531">
        <v>0.1</v>
      </c>
      <c r="L913" s="538">
        <v>174.93</v>
      </c>
      <c r="M913" s="575">
        <v>1.2</v>
      </c>
      <c r="N913" s="534">
        <v>209.92</v>
      </c>
      <c r="O913" s="526"/>
      <c r="P913" s="529">
        <v>20.99</v>
      </c>
    </row>
    <row r="914" spans="1:16" x14ac:dyDescent="0.25">
      <c r="A914" s="552"/>
      <c r="B914" s="553"/>
      <c r="C914" s="1248" t="s">
        <v>1154</v>
      </c>
      <c r="D914" s="1248"/>
      <c r="E914" s="1248"/>
      <c r="F914" s="1248"/>
      <c r="G914" s="1248"/>
      <c r="H914" s="516"/>
      <c r="I914" s="517"/>
      <c r="J914" s="517"/>
      <c r="K914" s="517"/>
      <c r="L914" s="520"/>
      <c r="M914" s="517"/>
      <c r="N914" s="554"/>
      <c r="O914" s="517"/>
      <c r="P914" s="555">
        <v>1746.7</v>
      </c>
    </row>
    <row r="915" spans="1:16" x14ac:dyDescent="0.25">
      <c r="A915" s="540" t="s">
        <v>1628</v>
      </c>
      <c r="B915" s="524" t="s">
        <v>2637</v>
      </c>
      <c r="C915" s="1247" t="s">
        <v>2638</v>
      </c>
      <c r="D915" s="1247"/>
      <c r="E915" s="1247"/>
      <c r="F915" s="1247"/>
      <c r="G915" s="1247"/>
      <c r="H915" s="525" t="s">
        <v>1158</v>
      </c>
      <c r="I915" s="543">
        <v>2</v>
      </c>
      <c r="J915" s="526"/>
      <c r="K915" s="543">
        <v>2</v>
      </c>
      <c r="L915" s="528"/>
      <c r="M915" s="526"/>
      <c r="N915" s="528"/>
      <c r="O915" s="526"/>
      <c r="P915" s="573">
        <v>34.51</v>
      </c>
    </row>
    <row r="916" spans="1:16" x14ac:dyDescent="0.25">
      <c r="A916" s="540"/>
      <c r="B916" s="524"/>
      <c r="C916" s="1247" t="s">
        <v>1155</v>
      </c>
      <c r="D916" s="1247"/>
      <c r="E916" s="1247"/>
      <c r="F916" s="1247"/>
      <c r="G916" s="1247"/>
      <c r="H916" s="525"/>
      <c r="I916" s="526"/>
      <c r="J916" s="526"/>
      <c r="K916" s="526"/>
      <c r="L916" s="528"/>
      <c r="M916" s="526"/>
      <c r="N916" s="528"/>
      <c r="O916" s="526"/>
      <c r="P916" s="529">
        <v>1725.71</v>
      </c>
    </row>
    <row r="917" spans="1:16" x14ac:dyDescent="0.25">
      <c r="A917" s="540"/>
      <c r="B917" s="524" t="s">
        <v>2639</v>
      </c>
      <c r="C917" s="1247" t="s">
        <v>2640</v>
      </c>
      <c r="D917" s="1247"/>
      <c r="E917" s="1247"/>
      <c r="F917" s="1247"/>
      <c r="G917" s="1247"/>
      <c r="H917" s="525" t="s">
        <v>1158</v>
      </c>
      <c r="I917" s="543">
        <v>97</v>
      </c>
      <c r="J917" s="526"/>
      <c r="K917" s="543">
        <v>97</v>
      </c>
      <c r="L917" s="528"/>
      <c r="M917" s="526"/>
      <c r="N917" s="528"/>
      <c r="O917" s="526"/>
      <c r="P917" s="529">
        <v>1673.94</v>
      </c>
    </row>
    <row r="918" spans="1:16" x14ac:dyDescent="0.25">
      <c r="A918" s="540"/>
      <c r="B918" s="524" t="s">
        <v>2641</v>
      </c>
      <c r="C918" s="1247" t="s">
        <v>2642</v>
      </c>
      <c r="D918" s="1247"/>
      <c r="E918" s="1247"/>
      <c r="F918" s="1247"/>
      <c r="G918" s="1247"/>
      <c r="H918" s="525" t="s">
        <v>1158</v>
      </c>
      <c r="I918" s="543">
        <v>51</v>
      </c>
      <c r="J918" s="526"/>
      <c r="K918" s="543">
        <v>51</v>
      </c>
      <c r="L918" s="528"/>
      <c r="M918" s="526"/>
      <c r="N918" s="528"/>
      <c r="O918" s="526"/>
      <c r="P918" s="573">
        <v>880.11</v>
      </c>
    </row>
    <row r="919" spans="1:16" x14ac:dyDescent="0.25">
      <c r="A919" s="556"/>
      <c r="B919" s="557"/>
      <c r="C919" s="1248" t="s">
        <v>1161</v>
      </c>
      <c r="D919" s="1248"/>
      <c r="E919" s="1248"/>
      <c r="F919" s="1248"/>
      <c r="G919" s="1248"/>
      <c r="H919" s="516"/>
      <c r="I919" s="517"/>
      <c r="J919" s="517"/>
      <c r="K919" s="517"/>
      <c r="L919" s="520"/>
      <c r="M919" s="517"/>
      <c r="N919" s="593">
        <v>867.05</v>
      </c>
      <c r="O919" s="517"/>
      <c r="P919" s="555">
        <v>4335.26</v>
      </c>
    </row>
    <row r="920" spans="1:16" x14ac:dyDescent="0.25">
      <c r="A920" s="558"/>
      <c r="B920" s="559"/>
      <c r="C920" s="559"/>
      <c r="D920" s="559"/>
      <c r="E920" s="559"/>
      <c r="F920" s="559"/>
      <c r="G920" s="559"/>
      <c r="H920" s="560"/>
      <c r="I920" s="561"/>
      <c r="J920" s="561"/>
      <c r="K920" s="561"/>
      <c r="L920" s="562"/>
      <c r="M920" s="561"/>
      <c r="N920" s="562"/>
      <c r="O920" s="561"/>
      <c r="P920" s="563"/>
    </row>
    <row r="921" spans="1:16" ht="22.5" x14ac:dyDescent="0.25">
      <c r="A921" s="514" t="s">
        <v>2835</v>
      </c>
      <c r="B921" s="515" t="s">
        <v>2651</v>
      </c>
      <c r="C921" s="1249" t="s">
        <v>2652</v>
      </c>
      <c r="D921" s="1249"/>
      <c r="E921" s="1249"/>
      <c r="F921" s="1249"/>
      <c r="G921" s="1249"/>
      <c r="H921" s="516" t="s">
        <v>1575</v>
      </c>
      <c r="I921" s="517">
        <v>5</v>
      </c>
      <c r="J921" s="518">
        <v>1</v>
      </c>
      <c r="K921" s="518">
        <v>5</v>
      </c>
      <c r="L921" s="593">
        <v>112.32</v>
      </c>
      <c r="M921" s="570">
        <v>1.1200000000000001</v>
      </c>
      <c r="N921" s="572">
        <v>125.8</v>
      </c>
      <c r="O921" s="517"/>
      <c r="P921" s="612">
        <v>629</v>
      </c>
    </row>
    <row r="922" spans="1:16" x14ac:dyDescent="0.25">
      <c r="A922" s="556"/>
      <c r="B922" s="557"/>
      <c r="C922" s="1248" t="s">
        <v>1161</v>
      </c>
      <c r="D922" s="1248"/>
      <c r="E922" s="1248"/>
      <c r="F922" s="1248"/>
      <c r="G922" s="1248"/>
      <c r="H922" s="516"/>
      <c r="I922" s="517"/>
      <c r="J922" s="517"/>
      <c r="K922" s="517"/>
      <c r="L922" s="520"/>
      <c r="M922" s="517"/>
      <c r="N922" s="520"/>
      <c r="O922" s="517"/>
      <c r="P922" s="612">
        <v>629</v>
      </c>
    </row>
    <row r="923" spans="1:16" x14ac:dyDescent="0.25">
      <c r="A923" s="558"/>
      <c r="B923" s="559"/>
      <c r="C923" s="559"/>
      <c r="D923" s="559"/>
      <c r="E923" s="559"/>
      <c r="F923" s="559"/>
      <c r="G923" s="559"/>
      <c r="H923" s="560"/>
      <c r="I923" s="561"/>
      <c r="J923" s="561"/>
      <c r="K923" s="561"/>
      <c r="L923" s="562"/>
      <c r="M923" s="561"/>
      <c r="N923" s="562"/>
      <c r="O923" s="561"/>
      <c r="P923" s="563"/>
    </row>
    <row r="924" spans="1:16" x14ac:dyDescent="0.25">
      <c r="A924" s="514" t="s">
        <v>1631</v>
      </c>
      <c r="B924" s="515" t="s">
        <v>2662</v>
      </c>
      <c r="C924" s="1249" t="s">
        <v>2663</v>
      </c>
      <c r="D924" s="1249"/>
      <c r="E924" s="1249"/>
      <c r="F924" s="1249"/>
      <c r="G924" s="1249"/>
      <c r="H924" s="516" t="s">
        <v>1575</v>
      </c>
      <c r="I924" s="517">
        <v>1</v>
      </c>
      <c r="J924" s="518">
        <v>1</v>
      </c>
      <c r="K924" s="518">
        <v>1</v>
      </c>
      <c r="L924" s="520"/>
      <c r="M924" s="517"/>
      <c r="N924" s="521"/>
      <c r="O924" s="517"/>
      <c r="P924" s="522"/>
    </row>
    <row r="925" spans="1:16" x14ac:dyDescent="0.25">
      <c r="A925" s="523"/>
      <c r="B925" s="524" t="s">
        <v>23</v>
      </c>
      <c r="C925" s="1247" t="s">
        <v>1203</v>
      </c>
      <c r="D925" s="1247"/>
      <c r="E925" s="1247"/>
      <c r="F925" s="1247"/>
      <c r="G925" s="1247"/>
      <c r="H925" s="525" t="s">
        <v>1148</v>
      </c>
      <c r="I925" s="526"/>
      <c r="J925" s="526"/>
      <c r="K925" s="536">
        <v>2.06</v>
      </c>
      <c r="L925" s="528"/>
      <c r="M925" s="526"/>
      <c r="N925" s="528"/>
      <c r="O925" s="526"/>
      <c r="P925" s="573">
        <v>690.29</v>
      </c>
    </row>
    <row r="926" spans="1:16" x14ac:dyDescent="0.25">
      <c r="A926" s="530"/>
      <c r="B926" s="524" t="s">
        <v>2190</v>
      </c>
      <c r="C926" s="1247" t="s">
        <v>2191</v>
      </c>
      <c r="D926" s="1247"/>
      <c r="E926" s="1247"/>
      <c r="F926" s="1247"/>
      <c r="G926" s="1247"/>
      <c r="H926" s="525" t="s">
        <v>1148</v>
      </c>
      <c r="I926" s="536">
        <v>2.06</v>
      </c>
      <c r="J926" s="526"/>
      <c r="K926" s="536">
        <v>2.06</v>
      </c>
      <c r="L926" s="532"/>
      <c r="M926" s="533"/>
      <c r="N926" s="534">
        <v>335.09</v>
      </c>
      <c r="O926" s="526"/>
      <c r="P926" s="529">
        <v>690.29</v>
      </c>
    </row>
    <row r="927" spans="1:16" x14ac:dyDescent="0.25">
      <c r="A927" s="523"/>
      <c r="B927" s="524" t="s">
        <v>28</v>
      </c>
      <c r="C927" s="1247" t="s">
        <v>132</v>
      </c>
      <c r="D927" s="1247"/>
      <c r="E927" s="1247"/>
      <c r="F927" s="1247"/>
      <c r="G927" s="1247"/>
      <c r="H927" s="525"/>
      <c r="I927" s="526"/>
      <c r="J927" s="526"/>
      <c r="K927" s="526"/>
      <c r="L927" s="528"/>
      <c r="M927" s="526"/>
      <c r="N927" s="528"/>
      <c r="O927" s="526"/>
      <c r="P927" s="573">
        <v>211.75</v>
      </c>
    </row>
    <row r="928" spans="1:16" x14ac:dyDescent="0.25">
      <c r="A928" s="523"/>
      <c r="B928" s="524"/>
      <c r="C928" s="1247" t="s">
        <v>1147</v>
      </c>
      <c r="D928" s="1247"/>
      <c r="E928" s="1247"/>
      <c r="F928" s="1247"/>
      <c r="G928" s="1247"/>
      <c r="H928" s="525" t="s">
        <v>1148</v>
      </c>
      <c r="I928" s="526"/>
      <c r="J928" s="526"/>
      <c r="K928" s="536">
        <v>0.18</v>
      </c>
      <c r="L928" s="528"/>
      <c r="M928" s="526"/>
      <c r="N928" s="528"/>
      <c r="O928" s="526"/>
      <c r="P928" s="573">
        <v>68.62</v>
      </c>
    </row>
    <row r="929" spans="1:16" x14ac:dyDescent="0.25">
      <c r="A929" s="530"/>
      <c r="B929" s="524" t="s">
        <v>1443</v>
      </c>
      <c r="C929" s="1247" t="s">
        <v>1444</v>
      </c>
      <c r="D929" s="1247"/>
      <c r="E929" s="1247"/>
      <c r="F929" s="1247"/>
      <c r="G929" s="1247"/>
      <c r="H929" s="525" t="s">
        <v>1151</v>
      </c>
      <c r="I929" s="536">
        <v>0.09</v>
      </c>
      <c r="J929" s="526"/>
      <c r="K929" s="536">
        <v>0.09</v>
      </c>
      <c r="L929" s="532"/>
      <c r="M929" s="533"/>
      <c r="N929" s="534">
        <v>1550.39</v>
      </c>
      <c r="O929" s="526"/>
      <c r="P929" s="529">
        <v>139.54</v>
      </c>
    </row>
    <row r="930" spans="1:16" x14ac:dyDescent="0.25">
      <c r="A930" s="540"/>
      <c r="B930" s="524" t="s">
        <v>1152</v>
      </c>
      <c r="C930" s="1247" t="s">
        <v>1153</v>
      </c>
      <c r="D930" s="1247"/>
      <c r="E930" s="1247"/>
      <c r="F930" s="1247"/>
      <c r="G930" s="1247"/>
      <c r="H930" s="525" t="s">
        <v>1148</v>
      </c>
      <c r="I930" s="536">
        <v>0.09</v>
      </c>
      <c r="J930" s="526"/>
      <c r="K930" s="536">
        <v>0.09</v>
      </c>
      <c r="L930" s="528"/>
      <c r="M930" s="526"/>
      <c r="N930" s="541">
        <v>437.08</v>
      </c>
      <c r="O930" s="526"/>
      <c r="P930" s="573">
        <v>39.340000000000003</v>
      </c>
    </row>
    <row r="931" spans="1:16" x14ac:dyDescent="0.25">
      <c r="A931" s="530"/>
      <c r="B931" s="524" t="s">
        <v>1445</v>
      </c>
      <c r="C931" s="1247" t="s">
        <v>1446</v>
      </c>
      <c r="D931" s="1247"/>
      <c r="E931" s="1247"/>
      <c r="F931" s="1247"/>
      <c r="G931" s="1247"/>
      <c r="H931" s="525" t="s">
        <v>1151</v>
      </c>
      <c r="I931" s="536">
        <v>0.09</v>
      </c>
      <c r="J931" s="526"/>
      <c r="K931" s="536">
        <v>0.09</v>
      </c>
      <c r="L931" s="538">
        <v>477.92</v>
      </c>
      <c r="M931" s="539">
        <v>1.24</v>
      </c>
      <c r="N931" s="534">
        <v>592.62</v>
      </c>
      <c r="O931" s="526"/>
      <c r="P931" s="529">
        <v>53.34</v>
      </c>
    </row>
    <row r="932" spans="1:16" x14ac:dyDescent="0.25">
      <c r="A932" s="540"/>
      <c r="B932" s="524" t="s">
        <v>1208</v>
      </c>
      <c r="C932" s="1247" t="s">
        <v>1209</v>
      </c>
      <c r="D932" s="1247"/>
      <c r="E932" s="1247"/>
      <c r="F932" s="1247"/>
      <c r="G932" s="1247"/>
      <c r="H932" s="525" t="s">
        <v>1148</v>
      </c>
      <c r="I932" s="536">
        <v>0.09</v>
      </c>
      <c r="J932" s="526"/>
      <c r="K932" s="536">
        <v>0.09</v>
      </c>
      <c r="L932" s="528"/>
      <c r="M932" s="526"/>
      <c r="N932" s="541">
        <v>325.38</v>
      </c>
      <c r="O932" s="526"/>
      <c r="P932" s="573">
        <v>29.28</v>
      </c>
    </row>
    <row r="933" spans="1:16" x14ac:dyDescent="0.25">
      <c r="A933" s="530"/>
      <c r="B933" s="524" t="s">
        <v>2037</v>
      </c>
      <c r="C933" s="1247" t="s">
        <v>2038</v>
      </c>
      <c r="D933" s="1247"/>
      <c r="E933" s="1247"/>
      <c r="F933" s="1247"/>
      <c r="G933" s="1247"/>
      <c r="H933" s="525" t="s">
        <v>1151</v>
      </c>
      <c r="I933" s="536">
        <v>0.66</v>
      </c>
      <c r="J933" s="526"/>
      <c r="K933" s="536">
        <v>0.66</v>
      </c>
      <c r="L933" s="532"/>
      <c r="M933" s="533"/>
      <c r="N933" s="534">
        <v>28.59</v>
      </c>
      <c r="O933" s="526"/>
      <c r="P933" s="529">
        <v>18.87</v>
      </c>
    </row>
    <row r="934" spans="1:16" x14ac:dyDescent="0.25">
      <c r="A934" s="523"/>
      <c r="B934" s="524" t="s">
        <v>36</v>
      </c>
      <c r="C934" s="1247" t="s">
        <v>134</v>
      </c>
      <c r="D934" s="1247"/>
      <c r="E934" s="1247"/>
      <c r="F934" s="1247"/>
      <c r="G934" s="1247"/>
      <c r="H934" s="525"/>
      <c r="I934" s="526"/>
      <c r="J934" s="526"/>
      <c r="K934" s="526"/>
      <c r="L934" s="528"/>
      <c r="M934" s="526"/>
      <c r="N934" s="528"/>
      <c r="O934" s="526"/>
      <c r="P934" s="529">
        <v>2116.81</v>
      </c>
    </row>
    <row r="935" spans="1:16" x14ac:dyDescent="0.25">
      <c r="A935" s="530"/>
      <c r="B935" s="524" t="s">
        <v>2039</v>
      </c>
      <c r="C935" s="1247" t="s">
        <v>2040</v>
      </c>
      <c r="D935" s="1247"/>
      <c r="E935" s="1247"/>
      <c r="F935" s="1247"/>
      <c r="G935" s="1247"/>
      <c r="H935" s="525" t="s">
        <v>1244</v>
      </c>
      <c r="I935" s="536">
        <v>0.15</v>
      </c>
      <c r="J935" s="526"/>
      <c r="K935" s="536">
        <v>0.15</v>
      </c>
      <c r="L935" s="538">
        <v>155.63</v>
      </c>
      <c r="M935" s="539">
        <v>1.05</v>
      </c>
      <c r="N935" s="534">
        <v>163.41</v>
      </c>
      <c r="O935" s="526"/>
      <c r="P935" s="529">
        <v>24.51</v>
      </c>
    </row>
    <row r="936" spans="1:16" x14ac:dyDescent="0.25">
      <c r="A936" s="530"/>
      <c r="B936" s="524" t="s">
        <v>1499</v>
      </c>
      <c r="C936" s="1247" t="s">
        <v>1500</v>
      </c>
      <c r="D936" s="1247"/>
      <c r="E936" s="1247"/>
      <c r="F936" s="1247"/>
      <c r="G936" s="1247"/>
      <c r="H936" s="525" t="s">
        <v>1244</v>
      </c>
      <c r="I936" s="536">
        <v>0.17</v>
      </c>
      <c r="J936" s="526"/>
      <c r="K936" s="536">
        <v>0.17</v>
      </c>
      <c r="L936" s="538">
        <v>174.93</v>
      </c>
      <c r="M936" s="575">
        <v>1.2</v>
      </c>
      <c r="N936" s="534">
        <v>209.92</v>
      </c>
      <c r="O936" s="526"/>
      <c r="P936" s="529">
        <v>35.69</v>
      </c>
    </row>
    <row r="937" spans="1:16" x14ac:dyDescent="0.25">
      <c r="A937" s="530"/>
      <c r="B937" s="524" t="s">
        <v>2664</v>
      </c>
      <c r="C937" s="1247" t="s">
        <v>2203</v>
      </c>
      <c r="D937" s="1247"/>
      <c r="E937" s="1247"/>
      <c r="F937" s="1247"/>
      <c r="G937" s="1247"/>
      <c r="H937" s="525" t="s">
        <v>1164</v>
      </c>
      <c r="I937" s="527">
        <v>1.4999999999999999E-2</v>
      </c>
      <c r="J937" s="526"/>
      <c r="K937" s="527">
        <v>1.4999999999999999E-2</v>
      </c>
      <c r="L937" s="542">
        <v>105278.81</v>
      </c>
      <c r="M937" s="575">
        <v>1.3</v>
      </c>
      <c r="N937" s="534">
        <v>136862.45000000001</v>
      </c>
      <c r="O937" s="526"/>
      <c r="P937" s="529">
        <v>2052.94</v>
      </c>
    </row>
    <row r="938" spans="1:16" x14ac:dyDescent="0.25">
      <c r="A938" s="530"/>
      <c r="B938" s="524" t="s">
        <v>2627</v>
      </c>
      <c r="C938" s="1247" t="s">
        <v>2628</v>
      </c>
      <c r="D938" s="1247"/>
      <c r="E938" s="1247"/>
      <c r="F938" s="1247"/>
      <c r="G938" s="1247"/>
      <c r="H938" s="525" t="s">
        <v>1244</v>
      </c>
      <c r="I938" s="536">
        <v>0.03</v>
      </c>
      <c r="J938" s="526"/>
      <c r="K938" s="536">
        <v>0.03</v>
      </c>
      <c r="L938" s="538">
        <v>79.88</v>
      </c>
      <c r="M938" s="539">
        <v>1.53</v>
      </c>
      <c r="N938" s="534">
        <v>122.22</v>
      </c>
      <c r="O938" s="526"/>
      <c r="P938" s="529">
        <v>3.67</v>
      </c>
    </row>
    <row r="939" spans="1:16" x14ac:dyDescent="0.25">
      <c r="A939" s="552"/>
      <c r="B939" s="553"/>
      <c r="C939" s="1248" t="s">
        <v>1154</v>
      </c>
      <c r="D939" s="1248"/>
      <c r="E939" s="1248"/>
      <c r="F939" s="1248"/>
      <c r="G939" s="1248"/>
      <c r="H939" s="516"/>
      <c r="I939" s="517"/>
      <c r="J939" s="517"/>
      <c r="K939" s="517"/>
      <c r="L939" s="520"/>
      <c r="M939" s="517"/>
      <c r="N939" s="554"/>
      <c r="O939" s="517"/>
      <c r="P939" s="555">
        <v>3087.47</v>
      </c>
    </row>
    <row r="940" spans="1:16" x14ac:dyDescent="0.25">
      <c r="A940" s="540" t="s">
        <v>1632</v>
      </c>
      <c r="B940" s="524" t="s">
        <v>2637</v>
      </c>
      <c r="C940" s="1247" t="s">
        <v>2638</v>
      </c>
      <c r="D940" s="1247"/>
      <c r="E940" s="1247"/>
      <c r="F940" s="1247"/>
      <c r="G940" s="1247"/>
      <c r="H940" s="525" t="s">
        <v>1158</v>
      </c>
      <c r="I940" s="543">
        <v>2</v>
      </c>
      <c r="J940" s="526"/>
      <c r="K940" s="543">
        <v>2</v>
      </c>
      <c r="L940" s="528"/>
      <c r="M940" s="526"/>
      <c r="N940" s="528"/>
      <c r="O940" s="526"/>
      <c r="P940" s="573">
        <v>13.81</v>
      </c>
    </row>
    <row r="941" spans="1:16" x14ac:dyDescent="0.25">
      <c r="A941" s="540"/>
      <c r="B941" s="524"/>
      <c r="C941" s="1247" t="s">
        <v>1155</v>
      </c>
      <c r="D941" s="1247"/>
      <c r="E941" s="1247"/>
      <c r="F941" s="1247"/>
      <c r="G941" s="1247"/>
      <c r="H941" s="525"/>
      <c r="I941" s="526"/>
      <c r="J941" s="526"/>
      <c r="K941" s="526"/>
      <c r="L941" s="528"/>
      <c r="M941" s="526"/>
      <c r="N941" s="528"/>
      <c r="O941" s="526"/>
      <c r="P941" s="573">
        <v>758.91</v>
      </c>
    </row>
    <row r="942" spans="1:16" x14ac:dyDescent="0.25">
      <c r="A942" s="540"/>
      <c r="B942" s="524" t="s">
        <v>2639</v>
      </c>
      <c r="C942" s="1247" t="s">
        <v>2640</v>
      </c>
      <c r="D942" s="1247"/>
      <c r="E942" s="1247"/>
      <c r="F942" s="1247"/>
      <c r="G942" s="1247"/>
      <c r="H942" s="525" t="s">
        <v>1158</v>
      </c>
      <c r="I942" s="543">
        <v>97</v>
      </c>
      <c r="J942" s="526"/>
      <c r="K942" s="543">
        <v>97</v>
      </c>
      <c r="L942" s="528"/>
      <c r="M942" s="526"/>
      <c r="N942" s="528"/>
      <c r="O942" s="526"/>
      <c r="P942" s="573">
        <v>736.14</v>
      </c>
    </row>
    <row r="943" spans="1:16" x14ac:dyDescent="0.25">
      <c r="A943" s="540"/>
      <c r="B943" s="524" t="s">
        <v>2641</v>
      </c>
      <c r="C943" s="1247" t="s">
        <v>2642</v>
      </c>
      <c r="D943" s="1247"/>
      <c r="E943" s="1247"/>
      <c r="F943" s="1247"/>
      <c r="G943" s="1247"/>
      <c r="H943" s="525" t="s">
        <v>1158</v>
      </c>
      <c r="I943" s="543">
        <v>51</v>
      </c>
      <c r="J943" s="526"/>
      <c r="K943" s="543">
        <v>51</v>
      </c>
      <c r="L943" s="528"/>
      <c r="M943" s="526"/>
      <c r="N943" s="528"/>
      <c r="O943" s="526"/>
      <c r="P943" s="573">
        <v>387.04</v>
      </c>
    </row>
    <row r="944" spans="1:16" x14ac:dyDescent="0.25">
      <c r="A944" s="556"/>
      <c r="B944" s="557"/>
      <c r="C944" s="1248" t="s">
        <v>1161</v>
      </c>
      <c r="D944" s="1248"/>
      <c r="E944" s="1248"/>
      <c r="F944" s="1248"/>
      <c r="G944" s="1248"/>
      <c r="H944" s="516"/>
      <c r="I944" s="517"/>
      <c r="J944" s="517"/>
      <c r="K944" s="517"/>
      <c r="L944" s="520"/>
      <c r="M944" s="517"/>
      <c r="N944" s="554">
        <v>4224.46</v>
      </c>
      <c r="O944" s="517"/>
      <c r="P944" s="555">
        <v>4224.46</v>
      </c>
    </row>
    <row r="945" spans="1:16" x14ac:dyDescent="0.25">
      <c r="A945" s="558"/>
      <c r="B945" s="559"/>
      <c r="C945" s="559"/>
      <c r="D945" s="559"/>
      <c r="E945" s="559"/>
      <c r="F945" s="559"/>
      <c r="G945" s="559"/>
      <c r="H945" s="560"/>
      <c r="I945" s="561"/>
      <c r="J945" s="561"/>
      <c r="K945" s="561"/>
      <c r="L945" s="562"/>
      <c r="M945" s="561"/>
      <c r="N945" s="562"/>
      <c r="O945" s="561"/>
      <c r="P945" s="563"/>
    </row>
    <row r="946" spans="1:16" ht="22.5" x14ac:dyDescent="0.25">
      <c r="A946" s="514" t="s">
        <v>1634</v>
      </c>
      <c r="B946" s="515" t="s">
        <v>2671</v>
      </c>
      <c r="C946" s="1249" t="s">
        <v>2672</v>
      </c>
      <c r="D946" s="1249"/>
      <c r="E946" s="1249"/>
      <c r="F946" s="1249"/>
      <c r="G946" s="1249"/>
      <c r="H946" s="516" t="s">
        <v>2667</v>
      </c>
      <c r="I946" s="517">
        <v>1</v>
      </c>
      <c r="J946" s="518">
        <v>1</v>
      </c>
      <c r="K946" s="518">
        <v>1</v>
      </c>
      <c r="L946" s="520"/>
      <c r="M946" s="517"/>
      <c r="N946" s="564">
        <v>16695.02</v>
      </c>
      <c r="O946" s="517"/>
      <c r="P946" s="555">
        <v>16695.02</v>
      </c>
    </row>
    <row r="947" spans="1:16" x14ac:dyDescent="0.25">
      <c r="A947" s="556"/>
      <c r="B947" s="557"/>
      <c r="C947" s="1248" t="s">
        <v>1161</v>
      </c>
      <c r="D947" s="1248"/>
      <c r="E947" s="1248"/>
      <c r="F947" s="1248"/>
      <c r="G947" s="1248"/>
      <c r="H947" s="516"/>
      <c r="I947" s="517"/>
      <c r="J947" s="517"/>
      <c r="K947" s="517"/>
      <c r="L947" s="520"/>
      <c r="M947" s="517"/>
      <c r="N947" s="520"/>
      <c r="O947" s="517"/>
      <c r="P947" s="555">
        <v>16695.02</v>
      </c>
    </row>
    <row r="948" spans="1:16" x14ac:dyDescent="0.25">
      <c r="A948" s="558"/>
      <c r="B948" s="559"/>
      <c r="C948" s="559"/>
      <c r="D948" s="559"/>
      <c r="E948" s="559"/>
      <c r="F948" s="559"/>
      <c r="G948" s="559"/>
      <c r="H948" s="560"/>
      <c r="I948" s="561"/>
      <c r="J948" s="561"/>
      <c r="K948" s="561"/>
      <c r="L948" s="562"/>
      <c r="M948" s="561"/>
      <c r="N948" s="562"/>
      <c r="O948" s="561"/>
      <c r="P948" s="563"/>
    </row>
    <row r="949" spans="1:16" x14ac:dyDescent="0.25">
      <c r="A949" s="514" t="s">
        <v>1637</v>
      </c>
      <c r="B949" s="515" t="s">
        <v>2621</v>
      </c>
      <c r="C949" s="1249" t="s">
        <v>2622</v>
      </c>
      <c r="D949" s="1249"/>
      <c r="E949" s="1249"/>
      <c r="F949" s="1249"/>
      <c r="G949" s="1249"/>
      <c r="H949" s="516" t="s">
        <v>1575</v>
      </c>
      <c r="I949" s="517">
        <v>1</v>
      </c>
      <c r="J949" s="518">
        <v>1</v>
      </c>
      <c r="K949" s="518">
        <v>1</v>
      </c>
      <c r="L949" s="520"/>
      <c r="M949" s="517"/>
      <c r="N949" s="521"/>
      <c r="O949" s="517"/>
      <c r="P949" s="522"/>
    </row>
    <row r="950" spans="1:16" x14ac:dyDescent="0.25">
      <c r="A950" s="523"/>
      <c r="B950" s="524" t="s">
        <v>23</v>
      </c>
      <c r="C950" s="1247" t="s">
        <v>1203</v>
      </c>
      <c r="D950" s="1247"/>
      <c r="E950" s="1247"/>
      <c r="F950" s="1247"/>
      <c r="G950" s="1247"/>
      <c r="H950" s="525" t="s">
        <v>1148</v>
      </c>
      <c r="I950" s="526"/>
      <c r="J950" s="526"/>
      <c r="K950" s="536">
        <v>2.56</v>
      </c>
      <c r="L950" s="528"/>
      <c r="M950" s="526"/>
      <c r="N950" s="528"/>
      <c r="O950" s="526"/>
      <c r="P950" s="573">
        <v>857.83</v>
      </c>
    </row>
    <row r="951" spans="1:16" x14ac:dyDescent="0.25">
      <c r="A951" s="530"/>
      <c r="B951" s="524" t="s">
        <v>2190</v>
      </c>
      <c r="C951" s="1247" t="s">
        <v>2191</v>
      </c>
      <c r="D951" s="1247"/>
      <c r="E951" s="1247"/>
      <c r="F951" s="1247"/>
      <c r="G951" s="1247"/>
      <c r="H951" s="525" t="s">
        <v>1148</v>
      </c>
      <c r="I951" s="536">
        <v>2.56</v>
      </c>
      <c r="J951" s="526"/>
      <c r="K951" s="536">
        <v>2.56</v>
      </c>
      <c r="L951" s="532"/>
      <c r="M951" s="533"/>
      <c r="N951" s="534">
        <v>335.09</v>
      </c>
      <c r="O951" s="526"/>
      <c r="P951" s="529">
        <v>857.83</v>
      </c>
    </row>
    <row r="952" spans="1:16" x14ac:dyDescent="0.25">
      <c r="A952" s="523"/>
      <c r="B952" s="524" t="s">
        <v>28</v>
      </c>
      <c r="C952" s="1247" t="s">
        <v>132</v>
      </c>
      <c r="D952" s="1247"/>
      <c r="E952" s="1247"/>
      <c r="F952" s="1247"/>
      <c r="G952" s="1247"/>
      <c r="H952" s="525"/>
      <c r="I952" s="526"/>
      <c r="J952" s="526"/>
      <c r="K952" s="526"/>
      <c r="L952" s="528"/>
      <c r="M952" s="526"/>
      <c r="N952" s="528"/>
      <c r="O952" s="526"/>
      <c r="P952" s="573">
        <v>19.28</v>
      </c>
    </row>
    <row r="953" spans="1:16" x14ac:dyDescent="0.25">
      <c r="A953" s="523"/>
      <c r="B953" s="524"/>
      <c r="C953" s="1247" t="s">
        <v>1147</v>
      </c>
      <c r="D953" s="1247"/>
      <c r="E953" s="1247"/>
      <c r="F953" s="1247"/>
      <c r="G953" s="1247"/>
      <c r="H953" s="525" t="s">
        <v>1148</v>
      </c>
      <c r="I953" s="526"/>
      <c r="J953" s="526"/>
      <c r="K953" s="527">
        <v>1.7999999999999999E-2</v>
      </c>
      <c r="L953" s="528"/>
      <c r="M953" s="526"/>
      <c r="N953" s="528"/>
      <c r="O953" s="526"/>
      <c r="P953" s="573">
        <v>6.86</v>
      </c>
    </row>
    <row r="954" spans="1:16" x14ac:dyDescent="0.25">
      <c r="A954" s="530"/>
      <c r="B954" s="524" t="s">
        <v>1443</v>
      </c>
      <c r="C954" s="1247" t="s">
        <v>1444</v>
      </c>
      <c r="D954" s="1247"/>
      <c r="E954" s="1247"/>
      <c r="F954" s="1247"/>
      <c r="G954" s="1247"/>
      <c r="H954" s="525" t="s">
        <v>1151</v>
      </c>
      <c r="I954" s="527">
        <v>8.9999999999999993E-3</v>
      </c>
      <c r="J954" s="526"/>
      <c r="K954" s="527">
        <v>8.9999999999999993E-3</v>
      </c>
      <c r="L954" s="532"/>
      <c r="M954" s="533"/>
      <c r="N954" s="534">
        <v>1550.39</v>
      </c>
      <c r="O954" s="526"/>
      <c r="P954" s="529">
        <v>13.95</v>
      </c>
    </row>
    <row r="955" spans="1:16" x14ac:dyDescent="0.25">
      <c r="A955" s="540"/>
      <c r="B955" s="524" t="s">
        <v>1152</v>
      </c>
      <c r="C955" s="1247" t="s">
        <v>1153</v>
      </c>
      <c r="D955" s="1247"/>
      <c r="E955" s="1247"/>
      <c r="F955" s="1247"/>
      <c r="G955" s="1247"/>
      <c r="H955" s="525" t="s">
        <v>1148</v>
      </c>
      <c r="I955" s="527">
        <v>8.9999999999999993E-3</v>
      </c>
      <c r="J955" s="526"/>
      <c r="K955" s="527">
        <v>8.9999999999999993E-3</v>
      </c>
      <c r="L955" s="528"/>
      <c r="M955" s="526"/>
      <c r="N955" s="541">
        <v>437.08</v>
      </c>
      <c r="O955" s="526"/>
      <c r="P955" s="573">
        <v>3.93</v>
      </c>
    </row>
    <row r="956" spans="1:16" x14ac:dyDescent="0.25">
      <c r="A956" s="530"/>
      <c r="B956" s="524" t="s">
        <v>1445</v>
      </c>
      <c r="C956" s="1247" t="s">
        <v>1446</v>
      </c>
      <c r="D956" s="1247"/>
      <c r="E956" s="1247"/>
      <c r="F956" s="1247"/>
      <c r="G956" s="1247"/>
      <c r="H956" s="525" t="s">
        <v>1151</v>
      </c>
      <c r="I956" s="527">
        <v>8.9999999999999993E-3</v>
      </c>
      <c r="J956" s="526"/>
      <c r="K956" s="527">
        <v>8.9999999999999993E-3</v>
      </c>
      <c r="L956" s="538">
        <v>477.92</v>
      </c>
      <c r="M956" s="539">
        <v>1.24</v>
      </c>
      <c r="N956" s="534">
        <v>592.62</v>
      </c>
      <c r="O956" s="526"/>
      <c r="P956" s="529">
        <v>5.33</v>
      </c>
    </row>
    <row r="957" spans="1:16" x14ac:dyDescent="0.25">
      <c r="A957" s="540"/>
      <c r="B957" s="524" t="s">
        <v>1208</v>
      </c>
      <c r="C957" s="1247" t="s">
        <v>1209</v>
      </c>
      <c r="D957" s="1247"/>
      <c r="E957" s="1247"/>
      <c r="F957" s="1247"/>
      <c r="G957" s="1247"/>
      <c r="H957" s="525" t="s">
        <v>1148</v>
      </c>
      <c r="I957" s="527">
        <v>8.9999999999999993E-3</v>
      </c>
      <c r="J957" s="526"/>
      <c r="K957" s="527">
        <v>8.9999999999999993E-3</v>
      </c>
      <c r="L957" s="528"/>
      <c r="M957" s="526"/>
      <c r="N957" s="541">
        <v>325.38</v>
      </c>
      <c r="O957" s="526"/>
      <c r="P957" s="573">
        <v>2.93</v>
      </c>
    </row>
    <row r="958" spans="1:16" x14ac:dyDescent="0.25">
      <c r="A958" s="523"/>
      <c r="B958" s="524" t="s">
        <v>36</v>
      </c>
      <c r="C958" s="1247" t="s">
        <v>134</v>
      </c>
      <c r="D958" s="1247"/>
      <c r="E958" s="1247"/>
      <c r="F958" s="1247"/>
      <c r="G958" s="1247"/>
      <c r="H958" s="525"/>
      <c r="I958" s="526"/>
      <c r="J958" s="526"/>
      <c r="K958" s="526"/>
      <c r="L958" s="528"/>
      <c r="M958" s="526"/>
      <c r="N958" s="528"/>
      <c r="O958" s="526"/>
      <c r="P958" s="573">
        <v>358.34</v>
      </c>
    </row>
    <row r="959" spans="1:16" x14ac:dyDescent="0.25">
      <c r="A959" s="530"/>
      <c r="B959" s="524" t="s">
        <v>1494</v>
      </c>
      <c r="C959" s="1247" t="s">
        <v>1495</v>
      </c>
      <c r="D959" s="1247"/>
      <c r="E959" s="1247"/>
      <c r="F959" s="1247"/>
      <c r="G959" s="1247"/>
      <c r="H959" s="525" t="s">
        <v>1496</v>
      </c>
      <c r="I959" s="535">
        <v>6.5600000000000006E-2</v>
      </c>
      <c r="J959" s="526"/>
      <c r="K959" s="535">
        <v>6.5600000000000006E-2</v>
      </c>
      <c r="L959" s="532"/>
      <c r="M959" s="533"/>
      <c r="N959" s="534">
        <v>6.1</v>
      </c>
      <c r="O959" s="526"/>
      <c r="P959" s="529">
        <v>0.4</v>
      </c>
    </row>
    <row r="960" spans="1:16" x14ac:dyDescent="0.25">
      <c r="A960" s="530"/>
      <c r="B960" s="524" t="s">
        <v>2623</v>
      </c>
      <c r="C960" s="1247" t="s">
        <v>2624</v>
      </c>
      <c r="D960" s="1247"/>
      <c r="E960" s="1247"/>
      <c r="F960" s="1247"/>
      <c r="G960" s="1247"/>
      <c r="H960" s="525" t="s">
        <v>2159</v>
      </c>
      <c r="I960" s="536">
        <v>1.33</v>
      </c>
      <c r="J960" s="526"/>
      <c r="K960" s="536">
        <v>1.33</v>
      </c>
      <c r="L960" s="538">
        <v>5.87</v>
      </c>
      <c r="M960" s="539">
        <v>0.97</v>
      </c>
      <c r="N960" s="534">
        <v>5.69</v>
      </c>
      <c r="O960" s="526"/>
      <c r="P960" s="529">
        <v>7.57</v>
      </c>
    </row>
    <row r="961" spans="1:16" x14ac:dyDescent="0.25">
      <c r="A961" s="530"/>
      <c r="B961" s="524" t="s">
        <v>2625</v>
      </c>
      <c r="C961" s="1247" t="s">
        <v>2626</v>
      </c>
      <c r="D961" s="1247"/>
      <c r="E961" s="1247"/>
      <c r="F961" s="1247"/>
      <c r="G961" s="1247"/>
      <c r="H961" s="525" t="s">
        <v>1697</v>
      </c>
      <c r="I961" s="527">
        <v>4.1000000000000002E-2</v>
      </c>
      <c r="J961" s="526"/>
      <c r="K961" s="527">
        <v>4.1000000000000002E-2</v>
      </c>
      <c r="L961" s="538">
        <v>41.71</v>
      </c>
      <c r="M961" s="539">
        <v>1.31</v>
      </c>
      <c r="N961" s="534">
        <v>54.64</v>
      </c>
      <c r="O961" s="526"/>
      <c r="P961" s="529">
        <v>2.2400000000000002</v>
      </c>
    </row>
    <row r="962" spans="1:16" x14ac:dyDescent="0.25">
      <c r="A962" s="530"/>
      <c r="B962" s="524" t="s">
        <v>2627</v>
      </c>
      <c r="C962" s="1247" t="s">
        <v>2628</v>
      </c>
      <c r="D962" s="1247"/>
      <c r="E962" s="1247"/>
      <c r="F962" s="1247"/>
      <c r="G962" s="1247"/>
      <c r="H962" s="525" t="s">
        <v>1244</v>
      </c>
      <c r="I962" s="531">
        <v>0.1</v>
      </c>
      <c r="J962" s="526"/>
      <c r="K962" s="531">
        <v>0.1</v>
      </c>
      <c r="L962" s="538">
        <v>79.88</v>
      </c>
      <c r="M962" s="539">
        <v>1.53</v>
      </c>
      <c r="N962" s="534">
        <v>122.22</v>
      </c>
      <c r="O962" s="526"/>
      <c r="P962" s="529">
        <v>12.22</v>
      </c>
    </row>
    <row r="963" spans="1:16" x14ac:dyDescent="0.25">
      <c r="A963" s="530"/>
      <c r="B963" s="524" t="s">
        <v>2629</v>
      </c>
      <c r="C963" s="1247" t="s">
        <v>2630</v>
      </c>
      <c r="D963" s="1247"/>
      <c r="E963" s="1247"/>
      <c r="F963" s="1247"/>
      <c r="G963" s="1247"/>
      <c r="H963" s="525" t="s">
        <v>1568</v>
      </c>
      <c r="I963" s="531">
        <v>0.1</v>
      </c>
      <c r="J963" s="526"/>
      <c r="K963" s="531">
        <v>0.1</v>
      </c>
      <c r="L963" s="538">
        <v>944.69</v>
      </c>
      <c r="M963" s="539">
        <v>1.1399999999999999</v>
      </c>
      <c r="N963" s="534">
        <v>1076.95</v>
      </c>
      <c r="O963" s="526"/>
      <c r="P963" s="529">
        <v>107.7</v>
      </c>
    </row>
    <row r="964" spans="1:16" x14ac:dyDescent="0.25">
      <c r="A964" s="530"/>
      <c r="B964" s="524" t="s">
        <v>2631</v>
      </c>
      <c r="C964" s="1247" t="s">
        <v>2632</v>
      </c>
      <c r="D964" s="1247"/>
      <c r="E964" s="1247"/>
      <c r="F964" s="1247"/>
      <c r="G964" s="1247"/>
      <c r="H964" s="525" t="s">
        <v>2435</v>
      </c>
      <c r="I964" s="527">
        <v>2.1000000000000001E-2</v>
      </c>
      <c r="J964" s="526"/>
      <c r="K964" s="527">
        <v>2.1000000000000001E-2</v>
      </c>
      <c r="L964" s="542">
        <v>3658.94</v>
      </c>
      <c r="M964" s="539">
        <v>1.1399999999999999</v>
      </c>
      <c r="N964" s="534">
        <v>4171.1899999999996</v>
      </c>
      <c r="O964" s="526"/>
      <c r="P964" s="529">
        <v>87.59</v>
      </c>
    </row>
    <row r="965" spans="1:16" x14ac:dyDescent="0.25">
      <c r="A965" s="530"/>
      <c r="B965" s="524" t="s">
        <v>2633</v>
      </c>
      <c r="C965" s="1247" t="s">
        <v>2634</v>
      </c>
      <c r="D965" s="1247"/>
      <c r="E965" s="1247"/>
      <c r="F965" s="1247"/>
      <c r="G965" s="1247"/>
      <c r="H965" s="525" t="s">
        <v>1697</v>
      </c>
      <c r="I965" s="527">
        <v>4.1000000000000002E-2</v>
      </c>
      <c r="J965" s="526"/>
      <c r="K965" s="527">
        <v>4.1000000000000002E-2</v>
      </c>
      <c r="L965" s="542">
        <v>1991.74</v>
      </c>
      <c r="M965" s="539">
        <v>1.37</v>
      </c>
      <c r="N965" s="534">
        <v>2728.68</v>
      </c>
      <c r="O965" s="526"/>
      <c r="P965" s="529">
        <v>111.88</v>
      </c>
    </row>
    <row r="966" spans="1:16" x14ac:dyDescent="0.25">
      <c r="A966" s="530"/>
      <c r="B966" s="524" t="s">
        <v>2635</v>
      </c>
      <c r="C966" s="1247" t="s">
        <v>2636</v>
      </c>
      <c r="D966" s="1247"/>
      <c r="E966" s="1247"/>
      <c r="F966" s="1247"/>
      <c r="G966" s="1247"/>
      <c r="H966" s="525" t="s">
        <v>1244</v>
      </c>
      <c r="I966" s="527">
        <v>0.124</v>
      </c>
      <c r="J966" s="526"/>
      <c r="K966" s="527">
        <v>0.124</v>
      </c>
      <c r="L966" s="538">
        <v>196.41</v>
      </c>
      <c r="M966" s="539">
        <v>1.18</v>
      </c>
      <c r="N966" s="534">
        <v>231.76</v>
      </c>
      <c r="O966" s="526"/>
      <c r="P966" s="529">
        <v>28.74</v>
      </c>
    </row>
    <row r="967" spans="1:16" x14ac:dyDescent="0.25">
      <c r="A967" s="552"/>
      <c r="B967" s="553"/>
      <c r="C967" s="1248" t="s">
        <v>1154</v>
      </c>
      <c r="D967" s="1248"/>
      <c r="E967" s="1248"/>
      <c r="F967" s="1248"/>
      <c r="G967" s="1248"/>
      <c r="H967" s="516"/>
      <c r="I967" s="517"/>
      <c r="J967" s="517"/>
      <c r="K967" s="517"/>
      <c r="L967" s="520"/>
      <c r="M967" s="517"/>
      <c r="N967" s="554"/>
      <c r="O967" s="517"/>
      <c r="P967" s="555">
        <v>1242.31</v>
      </c>
    </row>
    <row r="968" spans="1:16" x14ac:dyDescent="0.25">
      <c r="A968" s="540" t="s">
        <v>1829</v>
      </c>
      <c r="B968" s="524" t="s">
        <v>2637</v>
      </c>
      <c r="C968" s="1247" t="s">
        <v>2638</v>
      </c>
      <c r="D968" s="1247"/>
      <c r="E968" s="1247"/>
      <c r="F968" s="1247"/>
      <c r="G968" s="1247"/>
      <c r="H968" s="525" t="s">
        <v>1158</v>
      </c>
      <c r="I968" s="543">
        <v>2</v>
      </c>
      <c r="J968" s="526"/>
      <c r="K968" s="543">
        <v>2</v>
      </c>
      <c r="L968" s="528"/>
      <c r="M968" s="526"/>
      <c r="N968" s="528"/>
      <c r="O968" s="526"/>
      <c r="P968" s="573">
        <v>17.16</v>
      </c>
    </row>
    <row r="969" spans="1:16" x14ac:dyDescent="0.25">
      <c r="A969" s="540"/>
      <c r="B969" s="524"/>
      <c r="C969" s="1247" t="s">
        <v>1155</v>
      </c>
      <c r="D969" s="1247"/>
      <c r="E969" s="1247"/>
      <c r="F969" s="1247"/>
      <c r="G969" s="1247"/>
      <c r="H969" s="525"/>
      <c r="I969" s="526"/>
      <c r="J969" s="526"/>
      <c r="K969" s="526"/>
      <c r="L969" s="528"/>
      <c r="M969" s="526"/>
      <c r="N969" s="528"/>
      <c r="O969" s="526"/>
      <c r="P969" s="573">
        <v>864.69</v>
      </c>
    </row>
    <row r="970" spans="1:16" x14ac:dyDescent="0.25">
      <c r="A970" s="540"/>
      <c r="B970" s="524" t="s">
        <v>2639</v>
      </c>
      <c r="C970" s="1247" t="s">
        <v>2640</v>
      </c>
      <c r="D970" s="1247"/>
      <c r="E970" s="1247"/>
      <c r="F970" s="1247"/>
      <c r="G970" s="1247"/>
      <c r="H970" s="525" t="s">
        <v>1158</v>
      </c>
      <c r="I970" s="543">
        <v>97</v>
      </c>
      <c r="J970" s="526"/>
      <c r="K970" s="543">
        <v>97</v>
      </c>
      <c r="L970" s="528"/>
      <c r="M970" s="526"/>
      <c r="N970" s="528"/>
      <c r="O970" s="526"/>
      <c r="P970" s="573">
        <v>838.75</v>
      </c>
    </row>
    <row r="971" spans="1:16" x14ac:dyDescent="0.25">
      <c r="A971" s="540"/>
      <c r="B971" s="524" t="s">
        <v>2641</v>
      </c>
      <c r="C971" s="1247" t="s">
        <v>2642</v>
      </c>
      <c r="D971" s="1247"/>
      <c r="E971" s="1247"/>
      <c r="F971" s="1247"/>
      <c r="G971" s="1247"/>
      <c r="H971" s="525" t="s">
        <v>1158</v>
      </c>
      <c r="I971" s="543">
        <v>51</v>
      </c>
      <c r="J971" s="526"/>
      <c r="K971" s="543">
        <v>51</v>
      </c>
      <c r="L971" s="528"/>
      <c r="M971" s="526"/>
      <c r="N971" s="528"/>
      <c r="O971" s="526"/>
      <c r="P971" s="573">
        <v>440.99</v>
      </c>
    </row>
    <row r="972" spans="1:16" x14ac:dyDescent="0.25">
      <c r="A972" s="556"/>
      <c r="B972" s="557"/>
      <c r="C972" s="1248" t="s">
        <v>1161</v>
      </c>
      <c r="D972" s="1248"/>
      <c r="E972" s="1248"/>
      <c r="F972" s="1248"/>
      <c r="G972" s="1248"/>
      <c r="H972" s="516"/>
      <c r="I972" s="517"/>
      <c r="J972" s="517"/>
      <c r="K972" s="517"/>
      <c r="L972" s="520"/>
      <c r="M972" s="517"/>
      <c r="N972" s="554">
        <v>2539.21</v>
      </c>
      <c r="O972" s="517"/>
      <c r="P972" s="555">
        <v>2539.21</v>
      </c>
    </row>
    <row r="973" spans="1:16" x14ac:dyDescent="0.25">
      <c r="A973" s="558"/>
      <c r="B973" s="559"/>
      <c r="C973" s="559"/>
      <c r="D973" s="559"/>
      <c r="E973" s="559"/>
      <c r="F973" s="559"/>
      <c r="G973" s="559"/>
      <c r="H973" s="560"/>
      <c r="I973" s="561"/>
      <c r="J973" s="561"/>
      <c r="K973" s="561"/>
      <c r="L973" s="562"/>
      <c r="M973" s="561"/>
      <c r="N973" s="562"/>
      <c r="O973" s="561"/>
      <c r="P973" s="563"/>
    </row>
    <row r="974" spans="1:16" x14ac:dyDescent="0.25">
      <c r="A974" s="514" t="s">
        <v>1640</v>
      </c>
      <c r="B974" s="515" t="s">
        <v>2673</v>
      </c>
      <c r="C974" s="1249" t="s">
        <v>2674</v>
      </c>
      <c r="D974" s="1249"/>
      <c r="E974" s="1249"/>
      <c r="F974" s="1249"/>
      <c r="G974" s="1249"/>
      <c r="H974" s="516" t="s">
        <v>1575</v>
      </c>
      <c r="I974" s="517">
        <v>1</v>
      </c>
      <c r="J974" s="518">
        <v>1</v>
      </c>
      <c r="K974" s="518">
        <v>1</v>
      </c>
      <c r="L974" s="554">
        <v>1613.56</v>
      </c>
      <c r="M974" s="570">
        <v>1.1399999999999999</v>
      </c>
      <c r="N974" s="564">
        <v>1839.46</v>
      </c>
      <c r="O974" s="517"/>
      <c r="P974" s="555">
        <v>1839.46</v>
      </c>
    </row>
    <row r="975" spans="1:16" x14ac:dyDescent="0.25">
      <c r="A975" s="556"/>
      <c r="B975" s="557"/>
      <c r="C975" s="1248" t="s">
        <v>1161</v>
      </c>
      <c r="D975" s="1248"/>
      <c r="E975" s="1248"/>
      <c r="F975" s="1248"/>
      <c r="G975" s="1248"/>
      <c r="H975" s="516"/>
      <c r="I975" s="517"/>
      <c r="J975" s="517"/>
      <c r="K975" s="517"/>
      <c r="L975" s="520"/>
      <c r="M975" s="517"/>
      <c r="N975" s="520"/>
      <c r="O975" s="517"/>
      <c r="P975" s="555">
        <v>1839.46</v>
      </c>
    </row>
    <row r="976" spans="1:16" x14ac:dyDescent="0.25">
      <c r="A976" s="558"/>
      <c r="B976" s="559"/>
      <c r="C976" s="559"/>
      <c r="D976" s="559"/>
      <c r="E976" s="559"/>
      <c r="F976" s="559"/>
      <c r="G976" s="559"/>
      <c r="H976" s="560"/>
      <c r="I976" s="561"/>
      <c r="J976" s="561"/>
      <c r="K976" s="561"/>
      <c r="L976" s="562"/>
      <c r="M976" s="561"/>
      <c r="N976" s="562"/>
      <c r="O976" s="561"/>
      <c r="P976" s="563"/>
    </row>
    <row r="977" spans="1:16" x14ac:dyDescent="0.25">
      <c r="A977" s="514" t="s">
        <v>1643</v>
      </c>
      <c r="B977" s="515" t="s">
        <v>2645</v>
      </c>
      <c r="C977" s="1249" t="s">
        <v>2646</v>
      </c>
      <c r="D977" s="1249"/>
      <c r="E977" s="1249"/>
      <c r="F977" s="1249"/>
      <c r="G977" s="1249"/>
      <c r="H977" s="516" t="s">
        <v>1575</v>
      </c>
      <c r="I977" s="517">
        <v>14</v>
      </c>
      <c r="J977" s="518">
        <v>1</v>
      </c>
      <c r="K977" s="518">
        <v>14</v>
      </c>
      <c r="L977" s="520"/>
      <c r="M977" s="517"/>
      <c r="N977" s="521"/>
      <c r="O977" s="517"/>
      <c r="P977" s="522"/>
    </row>
    <row r="978" spans="1:16" x14ac:dyDescent="0.25">
      <c r="A978" s="523"/>
      <c r="B978" s="524" t="s">
        <v>23</v>
      </c>
      <c r="C978" s="1247" t="s">
        <v>1203</v>
      </c>
      <c r="D978" s="1247"/>
      <c r="E978" s="1247"/>
      <c r="F978" s="1247"/>
      <c r="G978" s="1247"/>
      <c r="H978" s="525" t="s">
        <v>1148</v>
      </c>
      <c r="I978" s="526"/>
      <c r="J978" s="526"/>
      <c r="K978" s="536">
        <v>14.42</v>
      </c>
      <c r="L978" s="528"/>
      <c r="M978" s="526"/>
      <c r="N978" s="528"/>
      <c r="O978" s="526"/>
      <c r="P978" s="529">
        <v>4832</v>
      </c>
    </row>
    <row r="979" spans="1:16" x14ac:dyDescent="0.25">
      <c r="A979" s="530"/>
      <c r="B979" s="524" t="s">
        <v>2190</v>
      </c>
      <c r="C979" s="1247" t="s">
        <v>2191</v>
      </c>
      <c r="D979" s="1247"/>
      <c r="E979" s="1247"/>
      <c r="F979" s="1247"/>
      <c r="G979" s="1247"/>
      <c r="H979" s="525" t="s">
        <v>1148</v>
      </c>
      <c r="I979" s="536">
        <v>1.03</v>
      </c>
      <c r="J979" s="526"/>
      <c r="K979" s="536">
        <v>14.42</v>
      </c>
      <c r="L979" s="532"/>
      <c r="M979" s="533"/>
      <c r="N979" s="534">
        <v>335.09</v>
      </c>
      <c r="O979" s="526"/>
      <c r="P979" s="529">
        <v>4832</v>
      </c>
    </row>
    <row r="980" spans="1:16" x14ac:dyDescent="0.25">
      <c r="A980" s="523"/>
      <c r="B980" s="524" t="s">
        <v>36</v>
      </c>
      <c r="C980" s="1247" t="s">
        <v>134</v>
      </c>
      <c r="D980" s="1247"/>
      <c r="E980" s="1247"/>
      <c r="F980" s="1247"/>
      <c r="G980" s="1247"/>
      <c r="H980" s="525"/>
      <c r="I980" s="526"/>
      <c r="J980" s="526"/>
      <c r="K980" s="526"/>
      <c r="L980" s="528"/>
      <c r="M980" s="526"/>
      <c r="N980" s="528"/>
      <c r="O980" s="526"/>
      <c r="P980" s="573">
        <v>58.78</v>
      </c>
    </row>
    <row r="981" spans="1:16" x14ac:dyDescent="0.25">
      <c r="A981" s="530"/>
      <c r="B981" s="524" t="s">
        <v>1499</v>
      </c>
      <c r="C981" s="1247" t="s">
        <v>1500</v>
      </c>
      <c r="D981" s="1247"/>
      <c r="E981" s="1247"/>
      <c r="F981" s="1247"/>
      <c r="G981" s="1247"/>
      <c r="H981" s="525" t="s">
        <v>1244</v>
      </c>
      <c r="I981" s="536">
        <v>0.02</v>
      </c>
      <c r="J981" s="526"/>
      <c r="K981" s="536">
        <v>0.28000000000000003</v>
      </c>
      <c r="L981" s="538">
        <v>174.93</v>
      </c>
      <c r="M981" s="575">
        <v>1.2</v>
      </c>
      <c r="N981" s="534">
        <v>209.92</v>
      </c>
      <c r="O981" s="526"/>
      <c r="P981" s="529">
        <v>58.78</v>
      </c>
    </row>
    <row r="982" spans="1:16" x14ac:dyDescent="0.25">
      <c r="A982" s="552"/>
      <c r="B982" s="553"/>
      <c r="C982" s="1248" t="s">
        <v>1154</v>
      </c>
      <c r="D982" s="1248"/>
      <c r="E982" s="1248"/>
      <c r="F982" s="1248"/>
      <c r="G982" s="1248"/>
      <c r="H982" s="516"/>
      <c r="I982" s="517"/>
      <c r="J982" s="517"/>
      <c r="K982" s="517"/>
      <c r="L982" s="520"/>
      <c r="M982" s="517"/>
      <c r="N982" s="554"/>
      <c r="O982" s="517"/>
      <c r="P982" s="555">
        <v>4890.78</v>
      </c>
    </row>
    <row r="983" spans="1:16" x14ac:dyDescent="0.25">
      <c r="A983" s="540" t="s">
        <v>1831</v>
      </c>
      <c r="B983" s="524" t="s">
        <v>2637</v>
      </c>
      <c r="C983" s="1247" t="s">
        <v>2638</v>
      </c>
      <c r="D983" s="1247"/>
      <c r="E983" s="1247"/>
      <c r="F983" s="1247"/>
      <c r="G983" s="1247"/>
      <c r="H983" s="525" t="s">
        <v>1158</v>
      </c>
      <c r="I983" s="543">
        <v>2</v>
      </c>
      <c r="J983" s="526"/>
      <c r="K983" s="543">
        <v>2</v>
      </c>
      <c r="L983" s="528"/>
      <c r="M983" s="526"/>
      <c r="N983" s="528"/>
      <c r="O983" s="526"/>
      <c r="P983" s="573">
        <v>96.64</v>
      </c>
    </row>
    <row r="984" spans="1:16" x14ac:dyDescent="0.25">
      <c r="A984" s="540"/>
      <c r="B984" s="524"/>
      <c r="C984" s="1247" t="s">
        <v>1155</v>
      </c>
      <c r="D984" s="1247"/>
      <c r="E984" s="1247"/>
      <c r="F984" s="1247"/>
      <c r="G984" s="1247"/>
      <c r="H984" s="525"/>
      <c r="I984" s="526"/>
      <c r="J984" s="526"/>
      <c r="K984" s="526"/>
      <c r="L984" s="528"/>
      <c r="M984" s="526"/>
      <c r="N984" s="528"/>
      <c r="O984" s="526"/>
      <c r="P984" s="529">
        <v>4832</v>
      </c>
    </row>
    <row r="985" spans="1:16" x14ac:dyDescent="0.25">
      <c r="A985" s="540"/>
      <c r="B985" s="524" t="s">
        <v>2639</v>
      </c>
      <c r="C985" s="1247" t="s">
        <v>2640</v>
      </c>
      <c r="D985" s="1247"/>
      <c r="E985" s="1247"/>
      <c r="F985" s="1247"/>
      <c r="G985" s="1247"/>
      <c r="H985" s="525" t="s">
        <v>1158</v>
      </c>
      <c r="I985" s="543">
        <v>97</v>
      </c>
      <c r="J985" s="526"/>
      <c r="K985" s="543">
        <v>97</v>
      </c>
      <c r="L985" s="528"/>
      <c r="M985" s="526"/>
      <c r="N985" s="528"/>
      <c r="O985" s="526"/>
      <c r="P985" s="529">
        <v>4687.04</v>
      </c>
    </row>
    <row r="986" spans="1:16" x14ac:dyDescent="0.25">
      <c r="A986" s="540"/>
      <c r="B986" s="524" t="s">
        <v>2641</v>
      </c>
      <c r="C986" s="1247" t="s">
        <v>2642</v>
      </c>
      <c r="D986" s="1247"/>
      <c r="E986" s="1247"/>
      <c r="F986" s="1247"/>
      <c r="G986" s="1247"/>
      <c r="H986" s="525" t="s">
        <v>1158</v>
      </c>
      <c r="I986" s="543">
        <v>51</v>
      </c>
      <c r="J986" s="526"/>
      <c r="K986" s="543">
        <v>51</v>
      </c>
      <c r="L986" s="528"/>
      <c r="M986" s="526"/>
      <c r="N986" s="528"/>
      <c r="O986" s="526"/>
      <c r="P986" s="529">
        <v>2464.3200000000002</v>
      </c>
    </row>
    <row r="987" spans="1:16" x14ac:dyDescent="0.25">
      <c r="A987" s="556"/>
      <c r="B987" s="557"/>
      <c r="C987" s="1248" t="s">
        <v>1161</v>
      </c>
      <c r="D987" s="1248"/>
      <c r="E987" s="1248"/>
      <c r="F987" s="1248"/>
      <c r="G987" s="1248"/>
      <c r="H987" s="516"/>
      <c r="I987" s="517"/>
      <c r="J987" s="517"/>
      <c r="K987" s="517"/>
      <c r="L987" s="520"/>
      <c r="M987" s="517"/>
      <c r="N987" s="593">
        <v>867.06</v>
      </c>
      <c r="O987" s="517"/>
      <c r="P987" s="555">
        <v>12138.78</v>
      </c>
    </row>
    <row r="988" spans="1:16" x14ac:dyDescent="0.25">
      <c r="A988" s="558"/>
      <c r="B988" s="559"/>
      <c r="C988" s="559"/>
      <c r="D988" s="559"/>
      <c r="E988" s="559"/>
      <c r="F988" s="559"/>
      <c r="G988" s="559"/>
      <c r="H988" s="560"/>
      <c r="I988" s="561"/>
      <c r="J988" s="561"/>
      <c r="K988" s="561"/>
      <c r="L988" s="562"/>
      <c r="M988" s="561"/>
      <c r="N988" s="562"/>
      <c r="O988" s="561"/>
      <c r="P988" s="563"/>
    </row>
    <row r="989" spans="1:16" ht="22.5" x14ac:dyDescent="0.25">
      <c r="A989" s="514" t="s">
        <v>2836</v>
      </c>
      <c r="B989" s="515" t="s">
        <v>2677</v>
      </c>
      <c r="C989" s="1249" t="s">
        <v>2678</v>
      </c>
      <c r="D989" s="1249"/>
      <c r="E989" s="1249"/>
      <c r="F989" s="1249"/>
      <c r="G989" s="1249"/>
      <c r="H989" s="516" t="s">
        <v>1575</v>
      </c>
      <c r="I989" s="517">
        <v>1</v>
      </c>
      <c r="J989" s="518">
        <v>1</v>
      </c>
      <c r="K989" s="518">
        <v>1</v>
      </c>
      <c r="L989" s="593">
        <v>371.05</v>
      </c>
      <c r="M989" s="570">
        <v>1.1200000000000001</v>
      </c>
      <c r="N989" s="572">
        <v>415.58</v>
      </c>
      <c r="O989" s="517"/>
      <c r="P989" s="612">
        <v>415.58</v>
      </c>
    </row>
    <row r="990" spans="1:16" x14ac:dyDescent="0.25">
      <c r="A990" s="556"/>
      <c r="B990" s="557"/>
      <c r="C990" s="1248" t="s">
        <v>1161</v>
      </c>
      <c r="D990" s="1248"/>
      <c r="E990" s="1248"/>
      <c r="F990" s="1248"/>
      <c r="G990" s="1248"/>
      <c r="H990" s="516"/>
      <c r="I990" s="517"/>
      <c r="J990" s="517"/>
      <c r="K990" s="517"/>
      <c r="L990" s="520"/>
      <c r="M990" s="517"/>
      <c r="N990" s="520"/>
      <c r="O990" s="517"/>
      <c r="P990" s="612">
        <v>415.58</v>
      </c>
    </row>
    <row r="991" spans="1:16" x14ac:dyDescent="0.25">
      <c r="A991" s="558"/>
      <c r="B991" s="559"/>
      <c r="C991" s="559"/>
      <c r="D991" s="559"/>
      <c r="E991" s="559"/>
      <c r="F991" s="559"/>
      <c r="G991" s="559"/>
      <c r="H991" s="560"/>
      <c r="I991" s="561"/>
      <c r="J991" s="561"/>
      <c r="K991" s="561"/>
      <c r="L991" s="562"/>
      <c r="M991" s="561"/>
      <c r="N991" s="562"/>
      <c r="O991" s="561"/>
      <c r="P991" s="563"/>
    </row>
    <row r="992" spans="1:16" ht="22.5" x14ac:dyDescent="0.25">
      <c r="A992" s="514" t="s">
        <v>2837</v>
      </c>
      <c r="B992" s="515" t="s">
        <v>2680</v>
      </c>
      <c r="C992" s="1249" t="s">
        <v>2681</v>
      </c>
      <c r="D992" s="1249"/>
      <c r="E992" s="1249"/>
      <c r="F992" s="1249"/>
      <c r="G992" s="1249"/>
      <c r="H992" s="516" t="s">
        <v>1575</v>
      </c>
      <c r="I992" s="517">
        <v>5</v>
      </c>
      <c r="J992" s="518">
        <v>1</v>
      </c>
      <c r="K992" s="518">
        <v>5</v>
      </c>
      <c r="L992" s="593">
        <v>121.35</v>
      </c>
      <c r="M992" s="570">
        <v>1.1200000000000001</v>
      </c>
      <c r="N992" s="572">
        <v>135.91</v>
      </c>
      <c r="O992" s="517"/>
      <c r="P992" s="612">
        <v>679.55</v>
      </c>
    </row>
    <row r="993" spans="1:16" x14ac:dyDescent="0.25">
      <c r="A993" s="556"/>
      <c r="B993" s="557"/>
      <c r="C993" s="1248" t="s">
        <v>1161</v>
      </c>
      <c r="D993" s="1248"/>
      <c r="E993" s="1248"/>
      <c r="F993" s="1248"/>
      <c r="G993" s="1248"/>
      <c r="H993" s="516"/>
      <c r="I993" s="517"/>
      <c r="J993" s="517"/>
      <c r="K993" s="517"/>
      <c r="L993" s="520"/>
      <c r="M993" s="517"/>
      <c r="N993" s="520"/>
      <c r="O993" s="517"/>
      <c r="P993" s="612">
        <v>679.55</v>
      </c>
    </row>
    <row r="994" spans="1:16" x14ac:dyDescent="0.25">
      <c r="A994" s="558"/>
      <c r="B994" s="559"/>
      <c r="C994" s="559"/>
      <c r="D994" s="559"/>
      <c r="E994" s="559"/>
      <c r="F994" s="559"/>
      <c r="G994" s="559"/>
      <c r="H994" s="560"/>
      <c r="I994" s="561"/>
      <c r="J994" s="561"/>
      <c r="K994" s="561"/>
      <c r="L994" s="562"/>
      <c r="M994" s="561"/>
      <c r="N994" s="562"/>
      <c r="O994" s="561"/>
      <c r="P994" s="563"/>
    </row>
    <row r="995" spans="1:16" ht="22.5" x14ac:dyDescent="0.25">
      <c r="A995" s="514" t="s">
        <v>2838</v>
      </c>
      <c r="B995" s="515" t="s">
        <v>2683</v>
      </c>
      <c r="C995" s="1249" t="s">
        <v>2684</v>
      </c>
      <c r="D995" s="1249"/>
      <c r="E995" s="1249"/>
      <c r="F995" s="1249"/>
      <c r="G995" s="1249"/>
      <c r="H995" s="516" t="s">
        <v>1575</v>
      </c>
      <c r="I995" s="517">
        <v>3</v>
      </c>
      <c r="J995" s="518">
        <v>1</v>
      </c>
      <c r="K995" s="518">
        <v>3</v>
      </c>
      <c r="L995" s="593">
        <v>100.65</v>
      </c>
      <c r="M995" s="570">
        <v>1.1200000000000001</v>
      </c>
      <c r="N995" s="572">
        <v>112.73</v>
      </c>
      <c r="O995" s="517"/>
      <c r="P995" s="612">
        <v>338.19</v>
      </c>
    </row>
    <row r="996" spans="1:16" x14ac:dyDescent="0.25">
      <c r="A996" s="556"/>
      <c r="B996" s="557"/>
      <c r="C996" s="1248" t="s">
        <v>1161</v>
      </c>
      <c r="D996" s="1248"/>
      <c r="E996" s="1248"/>
      <c r="F996" s="1248"/>
      <c r="G996" s="1248"/>
      <c r="H996" s="516"/>
      <c r="I996" s="517"/>
      <c r="J996" s="517"/>
      <c r="K996" s="517"/>
      <c r="L996" s="520"/>
      <c r="M996" s="517"/>
      <c r="N996" s="520"/>
      <c r="O996" s="517"/>
      <c r="P996" s="612">
        <v>338.19</v>
      </c>
    </row>
    <row r="997" spans="1:16" x14ac:dyDescent="0.25">
      <c r="A997" s="558"/>
      <c r="B997" s="559"/>
      <c r="C997" s="559"/>
      <c r="D997" s="559"/>
      <c r="E997" s="559"/>
      <c r="F997" s="559"/>
      <c r="G997" s="559"/>
      <c r="H997" s="560"/>
      <c r="I997" s="561"/>
      <c r="J997" s="561"/>
      <c r="K997" s="561"/>
      <c r="L997" s="562"/>
      <c r="M997" s="561"/>
      <c r="N997" s="562"/>
      <c r="O997" s="561"/>
      <c r="P997" s="563"/>
    </row>
    <row r="998" spans="1:16" ht="22.5" x14ac:dyDescent="0.25">
      <c r="A998" s="514" t="s">
        <v>2839</v>
      </c>
      <c r="B998" s="515" t="s">
        <v>2651</v>
      </c>
      <c r="C998" s="1249" t="s">
        <v>2652</v>
      </c>
      <c r="D998" s="1249"/>
      <c r="E998" s="1249"/>
      <c r="F998" s="1249"/>
      <c r="G998" s="1249"/>
      <c r="H998" s="516" t="s">
        <v>1575</v>
      </c>
      <c r="I998" s="517">
        <v>5</v>
      </c>
      <c r="J998" s="518">
        <v>1</v>
      </c>
      <c r="K998" s="518">
        <v>5</v>
      </c>
      <c r="L998" s="593">
        <v>112.32</v>
      </c>
      <c r="M998" s="570">
        <v>1.1200000000000001</v>
      </c>
      <c r="N998" s="572">
        <v>125.8</v>
      </c>
      <c r="O998" s="517"/>
      <c r="P998" s="612">
        <v>629</v>
      </c>
    </row>
    <row r="999" spans="1:16" x14ac:dyDescent="0.25">
      <c r="A999" s="556"/>
      <c r="B999" s="557"/>
      <c r="C999" s="1248" t="s">
        <v>1161</v>
      </c>
      <c r="D999" s="1248"/>
      <c r="E999" s="1248"/>
      <c r="F999" s="1248"/>
      <c r="G999" s="1248"/>
      <c r="H999" s="516"/>
      <c r="I999" s="517"/>
      <c r="J999" s="517"/>
      <c r="K999" s="517"/>
      <c r="L999" s="520"/>
      <c r="M999" s="517"/>
      <c r="N999" s="520"/>
      <c r="O999" s="517"/>
      <c r="P999" s="612">
        <v>629</v>
      </c>
    </row>
    <row r="1000" spans="1:16" x14ac:dyDescent="0.25">
      <c r="A1000" s="558"/>
      <c r="B1000" s="559"/>
      <c r="C1000" s="559"/>
      <c r="D1000" s="559"/>
      <c r="E1000" s="559"/>
      <c r="F1000" s="559"/>
      <c r="G1000" s="559"/>
      <c r="H1000" s="560"/>
      <c r="I1000" s="561"/>
      <c r="J1000" s="561"/>
      <c r="K1000" s="561"/>
      <c r="L1000" s="562"/>
      <c r="M1000" s="561"/>
      <c r="N1000" s="562"/>
      <c r="O1000" s="561"/>
      <c r="P1000" s="563"/>
    </row>
    <row r="1001" spans="1:16" x14ac:dyDescent="0.25">
      <c r="A1001" s="558"/>
      <c r="B1001" s="576"/>
      <c r="C1001" s="576"/>
      <c r="D1001" s="576"/>
      <c r="E1001" s="576"/>
      <c r="F1001" s="561"/>
      <c r="G1001" s="561"/>
      <c r="H1001" s="561"/>
      <c r="I1001" s="561"/>
      <c r="J1001" s="562"/>
      <c r="K1001" s="561"/>
      <c r="L1001" s="562"/>
      <c r="M1001" s="577"/>
      <c r="N1001" s="562"/>
      <c r="O1001" s="578"/>
      <c r="P1001" s="579"/>
    </row>
    <row r="1002" spans="1:16" x14ac:dyDescent="0.25">
      <c r="A1002" s="552"/>
      <c r="B1002" s="580"/>
      <c r="C1002" s="1246" t="s">
        <v>2840</v>
      </c>
      <c r="D1002" s="1246"/>
      <c r="E1002" s="1246"/>
      <c r="F1002" s="1246"/>
      <c r="G1002" s="1246"/>
      <c r="H1002" s="1246"/>
      <c r="I1002" s="1246"/>
      <c r="J1002" s="1246"/>
      <c r="K1002" s="1246"/>
      <c r="L1002" s="1246"/>
      <c r="M1002" s="1246"/>
      <c r="N1002" s="1246"/>
      <c r="O1002" s="1246"/>
      <c r="P1002" s="581"/>
    </row>
    <row r="1003" spans="1:16" x14ac:dyDescent="0.25">
      <c r="A1003" s="552"/>
      <c r="B1003" s="553"/>
      <c r="C1003" s="1243" t="s">
        <v>1249</v>
      </c>
      <c r="D1003" s="1243"/>
      <c r="E1003" s="1243"/>
      <c r="F1003" s="1243"/>
      <c r="G1003" s="1243"/>
      <c r="H1003" s="1243"/>
      <c r="I1003" s="1243"/>
      <c r="J1003" s="1243"/>
      <c r="K1003" s="1243"/>
      <c r="L1003" s="1243"/>
      <c r="M1003" s="1243"/>
      <c r="N1003" s="1243"/>
      <c r="O1003" s="1243"/>
      <c r="P1003" s="582">
        <v>76252.97</v>
      </c>
    </row>
    <row r="1004" spans="1:16" x14ac:dyDescent="0.25">
      <c r="A1004" s="552"/>
      <c r="B1004" s="553"/>
      <c r="C1004" s="1243" t="s">
        <v>1250</v>
      </c>
      <c r="D1004" s="1243"/>
      <c r="E1004" s="1243"/>
      <c r="F1004" s="1243"/>
      <c r="G1004" s="1243"/>
      <c r="H1004" s="1243"/>
      <c r="I1004" s="1243"/>
      <c r="J1004" s="1243"/>
      <c r="K1004" s="1243"/>
      <c r="L1004" s="1243"/>
      <c r="M1004" s="1243"/>
      <c r="N1004" s="1243"/>
      <c r="O1004" s="1243"/>
      <c r="P1004" s="583"/>
    </row>
    <row r="1005" spans="1:16" x14ac:dyDescent="0.25">
      <c r="A1005" s="552"/>
      <c r="B1005" s="553"/>
      <c r="C1005" s="1243" t="s">
        <v>1251</v>
      </c>
      <c r="D1005" s="1243"/>
      <c r="E1005" s="1243"/>
      <c r="F1005" s="1243"/>
      <c r="G1005" s="1243"/>
      <c r="H1005" s="1243"/>
      <c r="I1005" s="1243"/>
      <c r="J1005" s="1243"/>
      <c r="K1005" s="1243"/>
      <c r="L1005" s="1243"/>
      <c r="M1005" s="1243"/>
      <c r="N1005" s="1243"/>
      <c r="O1005" s="1243"/>
      <c r="P1005" s="582">
        <v>18282.52</v>
      </c>
    </row>
    <row r="1006" spans="1:16" x14ac:dyDescent="0.25">
      <c r="A1006" s="552"/>
      <c r="B1006" s="553"/>
      <c r="C1006" s="1243" t="s">
        <v>1252</v>
      </c>
      <c r="D1006" s="1243"/>
      <c r="E1006" s="1243"/>
      <c r="F1006" s="1243"/>
      <c r="G1006" s="1243"/>
      <c r="H1006" s="1243"/>
      <c r="I1006" s="1243"/>
      <c r="J1006" s="1243"/>
      <c r="K1006" s="1243"/>
      <c r="L1006" s="1243"/>
      <c r="M1006" s="1243"/>
      <c r="N1006" s="1243"/>
      <c r="O1006" s="1243"/>
      <c r="P1006" s="616">
        <v>673.81</v>
      </c>
    </row>
    <row r="1007" spans="1:16" x14ac:dyDescent="0.25">
      <c r="A1007" s="552"/>
      <c r="B1007" s="553"/>
      <c r="C1007" s="1243" t="s">
        <v>1253</v>
      </c>
      <c r="D1007" s="1243"/>
      <c r="E1007" s="1243"/>
      <c r="F1007" s="1243"/>
      <c r="G1007" s="1243"/>
      <c r="H1007" s="1243"/>
      <c r="I1007" s="1243"/>
      <c r="J1007" s="1243"/>
      <c r="K1007" s="1243"/>
      <c r="L1007" s="1243"/>
      <c r="M1007" s="1243"/>
      <c r="N1007" s="1243"/>
      <c r="O1007" s="1243"/>
      <c r="P1007" s="616">
        <v>219.58</v>
      </c>
    </row>
    <row r="1008" spans="1:16" x14ac:dyDescent="0.25">
      <c r="A1008" s="552"/>
      <c r="B1008" s="553"/>
      <c r="C1008" s="1243" t="s">
        <v>1254</v>
      </c>
      <c r="D1008" s="1243"/>
      <c r="E1008" s="1243"/>
      <c r="F1008" s="1243"/>
      <c r="G1008" s="1243"/>
      <c r="H1008" s="1243"/>
      <c r="I1008" s="1243"/>
      <c r="J1008" s="1243"/>
      <c r="K1008" s="1243"/>
      <c r="L1008" s="1243"/>
      <c r="M1008" s="1243"/>
      <c r="N1008" s="1243"/>
      <c r="O1008" s="1243"/>
      <c r="P1008" s="582">
        <v>57077.06</v>
      </c>
    </row>
    <row r="1009" spans="1:16" x14ac:dyDescent="0.25">
      <c r="A1009" s="552"/>
      <c r="B1009" s="553"/>
      <c r="C1009" s="1243" t="s">
        <v>2687</v>
      </c>
      <c r="D1009" s="1243"/>
      <c r="E1009" s="1243"/>
      <c r="F1009" s="1243"/>
      <c r="G1009" s="1243"/>
      <c r="H1009" s="1243"/>
      <c r="I1009" s="1243"/>
      <c r="J1009" s="1243"/>
      <c r="K1009" s="1243"/>
      <c r="L1009" s="1243"/>
      <c r="M1009" s="1243"/>
      <c r="N1009" s="1243"/>
      <c r="O1009" s="1243"/>
      <c r="P1009" s="582">
        <v>103636.05</v>
      </c>
    </row>
    <row r="1010" spans="1:16" x14ac:dyDescent="0.25">
      <c r="A1010" s="552"/>
      <c r="B1010" s="553"/>
      <c r="C1010" s="1243" t="s">
        <v>1250</v>
      </c>
      <c r="D1010" s="1243"/>
      <c r="E1010" s="1243"/>
      <c r="F1010" s="1243"/>
      <c r="G1010" s="1243"/>
      <c r="H1010" s="1243"/>
      <c r="I1010" s="1243"/>
      <c r="J1010" s="1243"/>
      <c r="K1010" s="1243"/>
      <c r="L1010" s="1243"/>
      <c r="M1010" s="1243"/>
      <c r="N1010" s="1243"/>
      <c r="O1010" s="1243"/>
      <c r="P1010" s="583"/>
    </row>
    <row r="1011" spans="1:16" x14ac:dyDescent="0.25">
      <c r="A1011" s="552"/>
      <c r="B1011" s="553"/>
      <c r="C1011" s="1243" t="s">
        <v>1467</v>
      </c>
      <c r="D1011" s="1243"/>
      <c r="E1011" s="1243"/>
      <c r="F1011" s="1243"/>
      <c r="G1011" s="1243"/>
      <c r="H1011" s="1243"/>
      <c r="I1011" s="1243"/>
      <c r="J1011" s="1243"/>
      <c r="K1011" s="1243"/>
      <c r="L1011" s="1243"/>
      <c r="M1011" s="1243"/>
      <c r="N1011" s="1243"/>
      <c r="O1011" s="1243"/>
      <c r="P1011" s="582">
        <v>18282.52</v>
      </c>
    </row>
    <row r="1012" spans="1:16" x14ac:dyDescent="0.25">
      <c r="A1012" s="552"/>
      <c r="B1012" s="553"/>
      <c r="C1012" s="1243" t="s">
        <v>1468</v>
      </c>
      <c r="D1012" s="1243"/>
      <c r="E1012" s="1243"/>
      <c r="F1012" s="1243"/>
      <c r="G1012" s="1243"/>
      <c r="H1012" s="1243"/>
      <c r="I1012" s="1243"/>
      <c r="J1012" s="1243"/>
      <c r="K1012" s="1243"/>
      <c r="L1012" s="1243"/>
      <c r="M1012" s="1243"/>
      <c r="N1012" s="1243"/>
      <c r="O1012" s="1243"/>
      <c r="P1012" s="616">
        <v>673.81</v>
      </c>
    </row>
    <row r="1013" spans="1:16" x14ac:dyDescent="0.25">
      <c r="A1013" s="552"/>
      <c r="B1013" s="553"/>
      <c r="C1013" s="1243" t="s">
        <v>1469</v>
      </c>
      <c r="D1013" s="1243"/>
      <c r="E1013" s="1243"/>
      <c r="F1013" s="1243"/>
      <c r="G1013" s="1243"/>
      <c r="H1013" s="1243"/>
      <c r="I1013" s="1243"/>
      <c r="J1013" s="1243"/>
      <c r="K1013" s="1243"/>
      <c r="L1013" s="1243"/>
      <c r="M1013" s="1243"/>
      <c r="N1013" s="1243"/>
      <c r="O1013" s="1243"/>
      <c r="P1013" s="616">
        <v>219.58</v>
      </c>
    </row>
    <row r="1014" spans="1:16" x14ac:dyDescent="0.25">
      <c r="A1014" s="552"/>
      <c r="B1014" s="553"/>
      <c r="C1014" s="1243" t="s">
        <v>1470</v>
      </c>
      <c r="D1014" s="1243"/>
      <c r="E1014" s="1243"/>
      <c r="F1014" s="1243"/>
      <c r="G1014" s="1243"/>
      <c r="H1014" s="1243"/>
      <c r="I1014" s="1243"/>
      <c r="J1014" s="1243"/>
      <c r="K1014" s="1243"/>
      <c r="L1014" s="1243"/>
      <c r="M1014" s="1243"/>
      <c r="N1014" s="1243"/>
      <c r="O1014" s="1243"/>
      <c r="P1014" s="582">
        <v>57077.06</v>
      </c>
    </row>
    <row r="1015" spans="1:16" x14ac:dyDescent="0.25">
      <c r="A1015" s="552"/>
      <c r="B1015" s="553"/>
      <c r="C1015" s="1243" t="s">
        <v>1471</v>
      </c>
      <c r="D1015" s="1243"/>
      <c r="E1015" s="1243"/>
      <c r="F1015" s="1243"/>
      <c r="G1015" s="1243"/>
      <c r="H1015" s="1243"/>
      <c r="I1015" s="1243"/>
      <c r="J1015" s="1243"/>
      <c r="K1015" s="1243"/>
      <c r="L1015" s="1243"/>
      <c r="M1015" s="1243"/>
      <c r="N1015" s="1243"/>
      <c r="O1015" s="1243"/>
      <c r="P1015" s="582">
        <v>17947.03</v>
      </c>
    </row>
    <row r="1016" spans="1:16" x14ac:dyDescent="0.25">
      <c r="A1016" s="552"/>
      <c r="B1016" s="553"/>
      <c r="C1016" s="1243" t="s">
        <v>1472</v>
      </c>
      <c r="D1016" s="1243"/>
      <c r="E1016" s="1243"/>
      <c r="F1016" s="1243"/>
      <c r="G1016" s="1243"/>
      <c r="H1016" s="1243"/>
      <c r="I1016" s="1243"/>
      <c r="J1016" s="1243"/>
      <c r="K1016" s="1243"/>
      <c r="L1016" s="1243"/>
      <c r="M1016" s="1243"/>
      <c r="N1016" s="1243"/>
      <c r="O1016" s="1243"/>
      <c r="P1016" s="582">
        <v>9436.0499999999993</v>
      </c>
    </row>
    <row r="1017" spans="1:16" x14ac:dyDescent="0.25">
      <c r="A1017" s="552"/>
      <c r="B1017" s="553"/>
      <c r="C1017" s="1243" t="s">
        <v>2688</v>
      </c>
      <c r="D1017" s="1243"/>
      <c r="E1017" s="1243"/>
      <c r="F1017" s="1243"/>
      <c r="G1017" s="1243"/>
      <c r="H1017" s="1243"/>
      <c r="I1017" s="1243"/>
      <c r="J1017" s="1243"/>
      <c r="K1017" s="1243"/>
      <c r="L1017" s="1243"/>
      <c r="M1017" s="1243"/>
      <c r="N1017" s="1243"/>
      <c r="O1017" s="1243"/>
      <c r="P1017" s="582">
        <v>26039.439999999999</v>
      </c>
    </row>
    <row r="1018" spans="1:16" x14ac:dyDescent="0.25">
      <c r="A1018" s="552"/>
      <c r="B1018" s="553"/>
      <c r="C1018" s="1243" t="s">
        <v>2689</v>
      </c>
      <c r="D1018" s="1243"/>
      <c r="E1018" s="1243"/>
      <c r="F1018" s="1243"/>
      <c r="G1018" s="1243"/>
      <c r="H1018" s="1243"/>
      <c r="I1018" s="1243"/>
      <c r="J1018" s="1243"/>
      <c r="K1018" s="1243"/>
      <c r="L1018" s="1243"/>
      <c r="M1018" s="1243"/>
      <c r="N1018" s="1243"/>
      <c r="O1018" s="1243"/>
      <c r="P1018" s="582">
        <v>26039.439999999999</v>
      </c>
    </row>
    <row r="1019" spans="1:16" x14ac:dyDescent="0.25">
      <c r="A1019" s="552"/>
      <c r="B1019" s="553"/>
      <c r="C1019" s="1243" t="s">
        <v>1266</v>
      </c>
      <c r="D1019" s="1243"/>
      <c r="E1019" s="1243"/>
      <c r="F1019" s="1243"/>
      <c r="G1019" s="1243"/>
      <c r="H1019" s="1243"/>
      <c r="I1019" s="1243"/>
      <c r="J1019" s="1243"/>
      <c r="K1019" s="1243"/>
      <c r="L1019" s="1243"/>
      <c r="M1019" s="1243"/>
      <c r="N1019" s="1243"/>
      <c r="O1019" s="1243"/>
      <c r="P1019" s="582">
        <v>18502.099999999999</v>
      </c>
    </row>
    <row r="1020" spans="1:16" x14ac:dyDescent="0.25">
      <c r="A1020" s="552"/>
      <c r="B1020" s="553"/>
      <c r="C1020" s="1243" t="s">
        <v>1267</v>
      </c>
      <c r="D1020" s="1243"/>
      <c r="E1020" s="1243"/>
      <c r="F1020" s="1243"/>
      <c r="G1020" s="1243"/>
      <c r="H1020" s="1243"/>
      <c r="I1020" s="1243"/>
      <c r="J1020" s="1243"/>
      <c r="K1020" s="1243"/>
      <c r="L1020" s="1243"/>
      <c r="M1020" s="1243"/>
      <c r="N1020" s="1243"/>
      <c r="O1020" s="1243"/>
      <c r="P1020" s="582">
        <v>17947.03</v>
      </c>
    </row>
    <row r="1021" spans="1:16" x14ac:dyDescent="0.25">
      <c r="A1021" s="552"/>
      <c r="B1021" s="553"/>
      <c r="C1021" s="1243" t="s">
        <v>1268</v>
      </c>
      <c r="D1021" s="1243"/>
      <c r="E1021" s="1243"/>
      <c r="F1021" s="1243"/>
      <c r="G1021" s="1243"/>
      <c r="H1021" s="1243"/>
      <c r="I1021" s="1243"/>
      <c r="J1021" s="1243"/>
      <c r="K1021" s="1243"/>
      <c r="L1021" s="1243"/>
      <c r="M1021" s="1243"/>
      <c r="N1021" s="1243"/>
      <c r="O1021" s="1243"/>
      <c r="P1021" s="582">
        <v>9436.0499999999993</v>
      </c>
    </row>
    <row r="1022" spans="1:16" x14ac:dyDescent="0.25">
      <c r="A1022" s="552"/>
      <c r="B1022" s="580"/>
      <c r="C1022" s="1246" t="s">
        <v>2841</v>
      </c>
      <c r="D1022" s="1246"/>
      <c r="E1022" s="1246"/>
      <c r="F1022" s="1246"/>
      <c r="G1022" s="1246"/>
      <c r="H1022" s="1246"/>
      <c r="I1022" s="1246"/>
      <c r="J1022" s="1246"/>
      <c r="K1022" s="1246"/>
      <c r="L1022" s="1246"/>
      <c r="M1022" s="1246"/>
      <c r="N1022" s="1246"/>
      <c r="O1022" s="1246"/>
      <c r="P1022" s="584">
        <v>129675.49</v>
      </c>
    </row>
    <row r="1023" spans="1:16" x14ac:dyDescent="0.25">
      <c r="A1023" s="552"/>
      <c r="B1023" s="553"/>
      <c r="C1023" s="1243" t="s">
        <v>1270</v>
      </c>
      <c r="D1023" s="1243"/>
      <c r="E1023" s="1243"/>
      <c r="F1023" s="1243"/>
      <c r="G1023" s="1243"/>
      <c r="H1023" s="1243"/>
      <c r="I1023" s="1243"/>
      <c r="J1023" s="1243"/>
      <c r="K1023" s="1243"/>
      <c r="L1023" s="1243"/>
      <c r="M1023" s="1243"/>
      <c r="N1023" s="1243"/>
      <c r="O1023" s="1243"/>
      <c r="P1023" s="583"/>
    </row>
    <row r="1024" spans="1:16" x14ac:dyDescent="0.25">
      <c r="A1024" s="552"/>
      <c r="B1024" s="553"/>
      <c r="C1024" s="1243" t="s">
        <v>1588</v>
      </c>
      <c r="D1024" s="1243"/>
      <c r="E1024" s="1243"/>
      <c r="F1024" s="1243"/>
      <c r="G1024" s="1243"/>
      <c r="H1024" s="1243"/>
      <c r="I1024" s="1243"/>
      <c r="J1024" s="1243"/>
      <c r="K1024" s="1243"/>
      <c r="L1024" s="1243"/>
      <c r="M1024" s="1243"/>
      <c r="N1024" s="1243"/>
      <c r="O1024" s="1243"/>
      <c r="P1024" s="582">
        <v>44670.8</v>
      </c>
    </row>
    <row r="1025" spans="1:16" x14ac:dyDescent="0.25">
      <c r="A1025" s="552"/>
      <c r="B1025" s="553"/>
      <c r="C1025" s="1243" t="s">
        <v>2691</v>
      </c>
      <c r="D1025" s="1243"/>
      <c r="E1025" s="1243"/>
      <c r="F1025" s="1243"/>
      <c r="G1025" s="1243"/>
      <c r="H1025" s="1243"/>
      <c r="I1025" s="1243"/>
      <c r="J1025" s="1243"/>
      <c r="K1025" s="1243"/>
      <c r="L1025" s="1243"/>
      <c r="M1025" s="1243"/>
      <c r="N1025" s="1243"/>
      <c r="O1025" s="1243"/>
      <c r="P1025" s="582">
        <v>21535.25</v>
      </c>
    </row>
    <row r="1026" spans="1:16" x14ac:dyDescent="0.25">
      <c r="A1026" s="552"/>
      <c r="B1026" s="553"/>
      <c r="C1026" s="1243" t="s">
        <v>1271</v>
      </c>
      <c r="D1026" s="1243"/>
      <c r="E1026" s="1243"/>
      <c r="F1026" s="1243"/>
      <c r="G1026" s="1243"/>
      <c r="H1026" s="1243"/>
      <c r="I1026" s="1243"/>
      <c r="J1026" s="1243"/>
      <c r="K1026" s="585" t="s">
        <v>2692</v>
      </c>
      <c r="L1026" s="586"/>
      <c r="M1026" s="586"/>
      <c r="O1026" s="586"/>
      <c r="P1026" s="587"/>
    </row>
    <row r="1027" spans="1:16" x14ac:dyDescent="0.25">
      <c r="A1027" s="552"/>
      <c r="B1027" s="553"/>
      <c r="C1027" s="1243" t="s">
        <v>1273</v>
      </c>
      <c r="D1027" s="1243"/>
      <c r="E1027" s="1243"/>
      <c r="F1027" s="1243"/>
      <c r="G1027" s="1243"/>
      <c r="H1027" s="1243"/>
      <c r="I1027" s="1243"/>
      <c r="J1027" s="1243"/>
      <c r="K1027" s="585" t="s">
        <v>2693</v>
      </c>
      <c r="L1027" s="586"/>
      <c r="M1027" s="586"/>
      <c r="O1027" s="586"/>
      <c r="P1027" s="587"/>
    </row>
    <row r="1028" spans="1:16" x14ac:dyDescent="0.25">
      <c r="A1028" s="1251" t="s">
        <v>2842</v>
      </c>
      <c r="B1028" s="1252"/>
      <c r="C1028" s="1252"/>
      <c r="D1028" s="1252"/>
      <c r="E1028" s="1252"/>
      <c r="F1028" s="1252"/>
      <c r="G1028" s="1252"/>
      <c r="H1028" s="1252"/>
      <c r="I1028" s="1252"/>
      <c r="J1028" s="1252"/>
      <c r="K1028" s="1252"/>
      <c r="L1028" s="1252"/>
      <c r="M1028" s="1252"/>
      <c r="N1028" s="1252"/>
      <c r="O1028" s="1252"/>
      <c r="P1028" s="1253"/>
    </row>
    <row r="1029" spans="1:16" x14ac:dyDescent="0.25">
      <c r="A1029" s="514" t="s">
        <v>1674</v>
      </c>
      <c r="B1029" s="515" t="s">
        <v>2695</v>
      </c>
      <c r="C1029" s="1249" t="s">
        <v>2696</v>
      </c>
      <c r="D1029" s="1249"/>
      <c r="E1029" s="1249"/>
      <c r="F1029" s="1249"/>
      <c r="G1029" s="1249"/>
      <c r="H1029" s="516" t="s">
        <v>1697</v>
      </c>
      <c r="I1029" s="517">
        <v>0.17</v>
      </c>
      <c r="J1029" s="518">
        <v>1</v>
      </c>
      <c r="K1029" s="570">
        <v>0.17</v>
      </c>
      <c r="L1029" s="520"/>
      <c r="M1029" s="517"/>
      <c r="N1029" s="521"/>
      <c r="O1029" s="517"/>
      <c r="P1029" s="522"/>
    </row>
    <row r="1030" spans="1:16" x14ac:dyDescent="0.25">
      <c r="A1030" s="523"/>
      <c r="B1030" s="524" t="s">
        <v>23</v>
      </c>
      <c r="C1030" s="1247" t="s">
        <v>1203</v>
      </c>
      <c r="D1030" s="1247"/>
      <c r="E1030" s="1247"/>
      <c r="F1030" s="1247"/>
      <c r="G1030" s="1247"/>
      <c r="H1030" s="525" t="s">
        <v>1148</v>
      </c>
      <c r="I1030" s="526"/>
      <c r="J1030" s="526"/>
      <c r="K1030" s="535">
        <v>3.3269000000000002</v>
      </c>
      <c r="L1030" s="528"/>
      <c r="M1030" s="526"/>
      <c r="N1030" s="528"/>
      <c r="O1030" s="526"/>
      <c r="P1030" s="529">
        <v>1076.75</v>
      </c>
    </row>
    <row r="1031" spans="1:16" x14ac:dyDescent="0.25">
      <c r="A1031" s="530"/>
      <c r="B1031" s="524" t="s">
        <v>2231</v>
      </c>
      <c r="C1031" s="1247" t="s">
        <v>2232</v>
      </c>
      <c r="D1031" s="1247"/>
      <c r="E1031" s="1247"/>
      <c r="F1031" s="1247"/>
      <c r="G1031" s="1247"/>
      <c r="H1031" s="525" t="s">
        <v>1148</v>
      </c>
      <c r="I1031" s="536">
        <v>0.41</v>
      </c>
      <c r="J1031" s="526"/>
      <c r="K1031" s="535">
        <v>6.9699999999999998E-2</v>
      </c>
      <c r="L1031" s="532"/>
      <c r="M1031" s="533"/>
      <c r="N1031" s="534">
        <v>242.82</v>
      </c>
      <c r="O1031" s="526"/>
      <c r="P1031" s="529">
        <v>16.920000000000002</v>
      </c>
    </row>
    <row r="1032" spans="1:16" x14ac:dyDescent="0.25">
      <c r="A1032" s="530"/>
      <c r="B1032" s="524" t="s">
        <v>2237</v>
      </c>
      <c r="C1032" s="1247" t="s">
        <v>2238</v>
      </c>
      <c r="D1032" s="1247"/>
      <c r="E1032" s="1247"/>
      <c r="F1032" s="1247"/>
      <c r="G1032" s="1247"/>
      <c r="H1032" s="525" t="s">
        <v>1148</v>
      </c>
      <c r="I1032" s="536">
        <v>19.16</v>
      </c>
      <c r="J1032" s="526"/>
      <c r="K1032" s="535">
        <v>3.2572000000000001</v>
      </c>
      <c r="L1032" s="532"/>
      <c r="M1032" s="533"/>
      <c r="N1032" s="534">
        <v>325.38</v>
      </c>
      <c r="O1032" s="526"/>
      <c r="P1032" s="529">
        <v>1059.83</v>
      </c>
    </row>
    <row r="1033" spans="1:16" x14ac:dyDescent="0.25">
      <c r="A1033" s="523"/>
      <c r="B1033" s="524" t="s">
        <v>28</v>
      </c>
      <c r="C1033" s="1247" t="s">
        <v>132</v>
      </c>
      <c r="D1033" s="1247"/>
      <c r="E1033" s="1247"/>
      <c r="F1033" s="1247"/>
      <c r="G1033" s="1247"/>
      <c r="H1033" s="525"/>
      <c r="I1033" s="526"/>
      <c r="J1033" s="526"/>
      <c r="K1033" s="526"/>
      <c r="L1033" s="528"/>
      <c r="M1033" s="526"/>
      <c r="N1033" s="528"/>
      <c r="O1033" s="526"/>
      <c r="P1033" s="573">
        <v>28.21</v>
      </c>
    </row>
    <row r="1034" spans="1:16" x14ac:dyDescent="0.25">
      <c r="A1034" s="523"/>
      <c r="B1034" s="524"/>
      <c r="C1034" s="1247" t="s">
        <v>1147</v>
      </c>
      <c r="D1034" s="1247"/>
      <c r="E1034" s="1247"/>
      <c r="F1034" s="1247"/>
      <c r="G1034" s="1247"/>
      <c r="H1034" s="525" t="s">
        <v>1148</v>
      </c>
      <c r="I1034" s="526"/>
      <c r="J1034" s="526"/>
      <c r="K1034" s="535">
        <v>4.7600000000000003E-2</v>
      </c>
      <c r="L1034" s="528"/>
      <c r="M1034" s="526"/>
      <c r="N1034" s="528"/>
      <c r="O1034" s="526"/>
      <c r="P1034" s="573">
        <v>15.49</v>
      </c>
    </row>
    <row r="1035" spans="1:16" x14ac:dyDescent="0.25">
      <c r="A1035" s="530"/>
      <c r="B1035" s="524" t="s">
        <v>1445</v>
      </c>
      <c r="C1035" s="1247" t="s">
        <v>1446</v>
      </c>
      <c r="D1035" s="1247"/>
      <c r="E1035" s="1247"/>
      <c r="F1035" s="1247"/>
      <c r="G1035" s="1247"/>
      <c r="H1035" s="525" t="s">
        <v>1151</v>
      </c>
      <c r="I1035" s="536">
        <v>0.28000000000000003</v>
      </c>
      <c r="J1035" s="526"/>
      <c r="K1035" s="535">
        <v>4.7600000000000003E-2</v>
      </c>
      <c r="L1035" s="538">
        <v>477.92</v>
      </c>
      <c r="M1035" s="539">
        <v>1.24</v>
      </c>
      <c r="N1035" s="534">
        <v>592.62</v>
      </c>
      <c r="O1035" s="526"/>
      <c r="P1035" s="529">
        <v>28.21</v>
      </c>
    </row>
    <row r="1036" spans="1:16" x14ac:dyDescent="0.25">
      <c r="A1036" s="540"/>
      <c r="B1036" s="524" t="s">
        <v>1208</v>
      </c>
      <c r="C1036" s="1247" t="s">
        <v>1209</v>
      </c>
      <c r="D1036" s="1247"/>
      <c r="E1036" s="1247"/>
      <c r="F1036" s="1247"/>
      <c r="G1036" s="1247"/>
      <c r="H1036" s="525" t="s">
        <v>1148</v>
      </c>
      <c r="I1036" s="536">
        <v>0.28000000000000003</v>
      </c>
      <c r="J1036" s="526"/>
      <c r="K1036" s="535">
        <v>4.7600000000000003E-2</v>
      </c>
      <c r="L1036" s="528"/>
      <c r="M1036" s="526"/>
      <c r="N1036" s="541">
        <v>325.38</v>
      </c>
      <c r="O1036" s="526"/>
      <c r="P1036" s="573">
        <v>15.49</v>
      </c>
    </row>
    <row r="1037" spans="1:16" x14ac:dyDescent="0.25">
      <c r="A1037" s="552"/>
      <c r="B1037" s="553"/>
      <c r="C1037" s="1248" t="s">
        <v>1154</v>
      </c>
      <c r="D1037" s="1248"/>
      <c r="E1037" s="1248"/>
      <c r="F1037" s="1248"/>
      <c r="G1037" s="1248"/>
      <c r="H1037" s="516"/>
      <c r="I1037" s="517"/>
      <c r="J1037" s="517"/>
      <c r="K1037" s="517"/>
      <c r="L1037" s="520"/>
      <c r="M1037" s="517"/>
      <c r="N1037" s="554"/>
      <c r="O1037" s="517"/>
      <c r="P1037" s="555">
        <v>1120.45</v>
      </c>
    </row>
    <row r="1038" spans="1:16" x14ac:dyDescent="0.25">
      <c r="A1038" s="540" t="s">
        <v>2843</v>
      </c>
      <c r="B1038" s="524" t="s">
        <v>2637</v>
      </c>
      <c r="C1038" s="1247" t="s">
        <v>2638</v>
      </c>
      <c r="D1038" s="1247"/>
      <c r="E1038" s="1247"/>
      <c r="F1038" s="1247"/>
      <c r="G1038" s="1247"/>
      <c r="H1038" s="525" t="s">
        <v>1158</v>
      </c>
      <c r="I1038" s="543">
        <v>2</v>
      </c>
      <c r="J1038" s="526"/>
      <c r="K1038" s="543">
        <v>2</v>
      </c>
      <c r="L1038" s="528"/>
      <c r="M1038" s="526"/>
      <c r="N1038" s="528"/>
      <c r="O1038" s="526"/>
      <c r="P1038" s="573">
        <v>21.54</v>
      </c>
    </row>
    <row r="1039" spans="1:16" x14ac:dyDescent="0.25">
      <c r="A1039" s="540"/>
      <c r="B1039" s="524"/>
      <c r="C1039" s="1247" t="s">
        <v>1155</v>
      </c>
      <c r="D1039" s="1247"/>
      <c r="E1039" s="1247"/>
      <c r="F1039" s="1247"/>
      <c r="G1039" s="1247"/>
      <c r="H1039" s="525"/>
      <c r="I1039" s="526"/>
      <c r="J1039" s="526"/>
      <c r="K1039" s="526"/>
      <c r="L1039" s="528"/>
      <c r="M1039" s="526"/>
      <c r="N1039" s="528"/>
      <c r="O1039" s="526"/>
      <c r="P1039" s="529">
        <v>1092.24</v>
      </c>
    </row>
    <row r="1040" spans="1:16" x14ac:dyDescent="0.25">
      <c r="A1040" s="540"/>
      <c r="B1040" s="524" t="s">
        <v>2639</v>
      </c>
      <c r="C1040" s="1247" t="s">
        <v>2640</v>
      </c>
      <c r="D1040" s="1247"/>
      <c r="E1040" s="1247"/>
      <c r="F1040" s="1247"/>
      <c r="G1040" s="1247"/>
      <c r="H1040" s="525" t="s">
        <v>1158</v>
      </c>
      <c r="I1040" s="543">
        <v>97</v>
      </c>
      <c r="J1040" s="526"/>
      <c r="K1040" s="543">
        <v>97</v>
      </c>
      <c r="L1040" s="528"/>
      <c r="M1040" s="526"/>
      <c r="N1040" s="528"/>
      <c r="O1040" s="526"/>
      <c r="P1040" s="529">
        <v>1059.47</v>
      </c>
    </row>
    <row r="1041" spans="1:16" x14ac:dyDescent="0.25">
      <c r="A1041" s="540"/>
      <c r="B1041" s="524" t="s">
        <v>2641</v>
      </c>
      <c r="C1041" s="1247" t="s">
        <v>2642</v>
      </c>
      <c r="D1041" s="1247"/>
      <c r="E1041" s="1247"/>
      <c r="F1041" s="1247"/>
      <c r="G1041" s="1247"/>
      <c r="H1041" s="525" t="s">
        <v>1158</v>
      </c>
      <c r="I1041" s="543">
        <v>51</v>
      </c>
      <c r="J1041" s="526"/>
      <c r="K1041" s="543">
        <v>51</v>
      </c>
      <c r="L1041" s="528"/>
      <c r="M1041" s="526"/>
      <c r="N1041" s="528"/>
      <c r="O1041" s="526"/>
      <c r="P1041" s="573">
        <v>557.04</v>
      </c>
    </row>
    <row r="1042" spans="1:16" x14ac:dyDescent="0.25">
      <c r="A1042" s="556"/>
      <c r="B1042" s="557"/>
      <c r="C1042" s="1248" t="s">
        <v>1161</v>
      </c>
      <c r="D1042" s="1248"/>
      <c r="E1042" s="1248"/>
      <c r="F1042" s="1248"/>
      <c r="G1042" s="1248"/>
      <c r="H1042" s="516"/>
      <c r="I1042" s="517"/>
      <c r="J1042" s="517"/>
      <c r="K1042" s="517"/>
      <c r="L1042" s="520"/>
      <c r="M1042" s="517"/>
      <c r="N1042" s="554">
        <v>16226.47</v>
      </c>
      <c r="O1042" s="517"/>
      <c r="P1042" s="555">
        <v>2758.5</v>
      </c>
    </row>
    <row r="1043" spans="1:16" x14ac:dyDescent="0.25">
      <c r="A1043" s="558"/>
      <c r="B1043" s="559"/>
      <c r="C1043" s="559"/>
      <c r="D1043" s="559"/>
      <c r="E1043" s="559"/>
      <c r="F1043" s="559"/>
      <c r="G1043" s="559"/>
      <c r="H1043" s="560"/>
      <c r="I1043" s="561"/>
      <c r="J1043" s="561"/>
      <c r="K1043" s="561"/>
      <c r="L1043" s="562"/>
      <c r="M1043" s="561"/>
      <c r="N1043" s="562"/>
      <c r="O1043" s="561"/>
      <c r="P1043" s="563"/>
    </row>
    <row r="1044" spans="1:16" ht="22.5" x14ac:dyDescent="0.25">
      <c r="A1044" s="514" t="s">
        <v>1676</v>
      </c>
      <c r="B1044" s="515" t="s">
        <v>2697</v>
      </c>
      <c r="C1044" s="1249" t="s">
        <v>2698</v>
      </c>
      <c r="D1044" s="1249"/>
      <c r="E1044" s="1249"/>
      <c r="F1044" s="1249"/>
      <c r="G1044" s="1249"/>
      <c r="H1044" s="516" t="s">
        <v>1575</v>
      </c>
      <c r="I1044" s="517">
        <v>17</v>
      </c>
      <c r="J1044" s="518">
        <v>1</v>
      </c>
      <c r="K1044" s="518">
        <v>17</v>
      </c>
      <c r="L1044" s="520"/>
      <c r="M1044" s="517"/>
      <c r="N1044" s="564">
        <v>11254.89</v>
      </c>
      <c r="O1044" s="517"/>
      <c r="P1044" s="555">
        <v>191333.13</v>
      </c>
    </row>
    <row r="1045" spans="1:16" x14ac:dyDescent="0.25">
      <c r="A1045" s="556"/>
      <c r="B1045" s="557"/>
      <c r="C1045" s="1248" t="s">
        <v>1161</v>
      </c>
      <c r="D1045" s="1248"/>
      <c r="E1045" s="1248"/>
      <c r="F1045" s="1248"/>
      <c r="G1045" s="1248"/>
      <c r="H1045" s="516"/>
      <c r="I1045" s="517"/>
      <c r="J1045" s="517"/>
      <c r="K1045" s="517"/>
      <c r="L1045" s="520"/>
      <c r="M1045" s="517"/>
      <c r="N1045" s="520"/>
      <c r="O1045" s="517"/>
      <c r="P1045" s="555">
        <v>191333.13</v>
      </c>
    </row>
    <row r="1046" spans="1:16" x14ac:dyDescent="0.25">
      <c r="A1046" s="558"/>
      <c r="B1046" s="559"/>
      <c r="C1046" s="559"/>
      <c r="D1046" s="559"/>
      <c r="E1046" s="559"/>
      <c r="F1046" s="559"/>
      <c r="G1046" s="559"/>
      <c r="H1046" s="560"/>
      <c r="I1046" s="561"/>
      <c r="J1046" s="561"/>
      <c r="K1046" s="561"/>
      <c r="L1046" s="562"/>
      <c r="M1046" s="561"/>
      <c r="N1046" s="562"/>
      <c r="O1046" s="561"/>
      <c r="P1046" s="563"/>
    </row>
    <row r="1047" spans="1:16" x14ac:dyDescent="0.25">
      <c r="A1047" s="514" t="s">
        <v>1677</v>
      </c>
      <c r="B1047" s="515" t="s">
        <v>2699</v>
      </c>
      <c r="C1047" s="1249" t="s">
        <v>2700</v>
      </c>
      <c r="D1047" s="1249"/>
      <c r="E1047" s="1249"/>
      <c r="F1047" s="1249"/>
      <c r="G1047" s="1249"/>
      <c r="H1047" s="516" t="s">
        <v>1697</v>
      </c>
      <c r="I1047" s="517">
        <v>0.08</v>
      </c>
      <c r="J1047" s="518">
        <v>1</v>
      </c>
      <c r="K1047" s="570">
        <v>0.08</v>
      </c>
      <c r="L1047" s="520"/>
      <c r="M1047" s="517"/>
      <c r="N1047" s="521"/>
      <c r="O1047" s="517"/>
      <c r="P1047" s="522"/>
    </row>
    <row r="1048" spans="1:16" x14ac:dyDescent="0.25">
      <c r="A1048" s="523"/>
      <c r="B1048" s="524" t="s">
        <v>23</v>
      </c>
      <c r="C1048" s="1247" t="s">
        <v>1203</v>
      </c>
      <c r="D1048" s="1247"/>
      <c r="E1048" s="1247"/>
      <c r="F1048" s="1247"/>
      <c r="G1048" s="1247"/>
      <c r="H1048" s="525" t="s">
        <v>1148</v>
      </c>
      <c r="I1048" s="526"/>
      <c r="J1048" s="526"/>
      <c r="K1048" s="535">
        <v>1.8815999999999999</v>
      </c>
      <c r="L1048" s="528"/>
      <c r="M1048" s="526"/>
      <c r="N1048" s="528"/>
      <c r="O1048" s="526"/>
      <c r="P1048" s="573">
        <v>611.30999999999995</v>
      </c>
    </row>
    <row r="1049" spans="1:16" x14ac:dyDescent="0.25">
      <c r="A1049" s="530"/>
      <c r="B1049" s="524" t="s">
        <v>2231</v>
      </c>
      <c r="C1049" s="1247" t="s">
        <v>2232</v>
      </c>
      <c r="D1049" s="1247"/>
      <c r="E1049" s="1247"/>
      <c r="F1049" s="1247"/>
      <c r="G1049" s="1247"/>
      <c r="H1049" s="525" t="s">
        <v>1148</v>
      </c>
      <c r="I1049" s="536">
        <v>0.14000000000000001</v>
      </c>
      <c r="J1049" s="526"/>
      <c r="K1049" s="535">
        <v>1.12E-2</v>
      </c>
      <c r="L1049" s="532"/>
      <c r="M1049" s="533"/>
      <c r="N1049" s="534">
        <v>242.82</v>
      </c>
      <c r="O1049" s="526"/>
      <c r="P1049" s="529">
        <v>2.72</v>
      </c>
    </row>
    <row r="1050" spans="1:16" x14ac:dyDescent="0.25">
      <c r="A1050" s="530"/>
      <c r="B1050" s="524" t="s">
        <v>2237</v>
      </c>
      <c r="C1050" s="1247" t="s">
        <v>2238</v>
      </c>
      <c r="D1050" s="1247"/>
      <c r="E1050" s="1247"/>
      <c r="F1050" s="1247"/>
      <c r="G1050" s="1247"/>
      <c r="H1050" s="525" t="s">
        <v>1148</v>
      </c>
      <c r="I1050" s="536">
        <v>23.38</v>
      </c>
      <c r="J1050" s="526"/>
      <c r="K1050" s="535">
        <v>1.8704000000000001</v>
      </c>
      <c r="L1050" s="532"/>
      <c r="M1050" s="533"/>
      <c r="N1050" s="534">
        <v>325.38</v>
      </c>
      <c r="O1050" s="526"/>
      <c r="P1050" s="529">
        <v>608.59</v>
      </c>
    </row>
    <row r="1051" spans="1:16" x14ac:dyDescent="0.25">
      <c r="A1051" s="523"/>
      <c r="B1051" s="524" t="s">
        <v>28</v>
      </c>
      <c r="C1051" s="1247" t="s">
        <v>132</v>
      </c>
      <c r="D1051" s="1247"/>
      <c r="E1051" s="1247"/>
      <c r="F1051" s="1247"/>
      <c r="G1051" s="1247"/>
      <c r="H1051" s="525"/>
      <c r="I1051" s="526"/>
      <c r="J1051" s="526"/>
      <c r="K1051" s="526"/>
      <c r="L1051" s="528"/>
      <c r="M1051" s="526"/>
      <c r="N1051" s="528"/>
      <c r="O1051" s="526"/>
      <c r="P1051" s="573">
        <v>4.2699999999999996</v>
      </c>
    </row>
    <row r="1052" spans="1:16" x14ac:dyDescent="0.25">
      <c r="A1052" s="523"/>
      <c r="B1052" s="524"/>
      <c r="C1052" s="1247" t="s">
        <v>1147</v>
      </c>
      <c r="D1052" s="1247"/>
      <c r="E1052" s="1247"/>
      <c r="F1052" s="1247"/>
      <c r="G1052" s="1247"/>
      <c r="H1052" s="525" t="s">
        <v>1148</v>
      </c>
      <c r="I1052" s="526"/>
      <c r="J1052" s="526"/>
      <c r="K1052" s="535">
        <v>7.1999999999999998E-3</v>
      </c>
      <c r="L1052" s="528"/>
      <c r="M1052" s="526"/>
      <c r="N1052" s="528"/>
      <c r="O1052" s="526"/>
      <c r="P1052" s="573">
        <v>2.34</v>
      </c>
    </row>
    <row r="1053" spans="1:16" x14ac:dyDescent="0.25">
      <c r="A1053" s="530"/>
      <c r="B1053" s="524" t="s">
        <v>1445</v>
      </c>
      <c r="C1053" s="1247" t="s">
        <v>1446</v>
      </c>
      <c r="D1053" s="1247"/>
      <c r="E1053" s="1247"/>
      <c r="F1053" s="1247"/>
      <c r="G1053" s="1247"/>
      <c r="H1053" s="525" t="s">
        <v>1151</v>
      </c>
      <c r="I1053" s="536">
        <v>0.09</v>
      </c>
      <c r="J1053" s="526"/>
      <c r="K1053" s="535">
        <v>7.1999999999999998E-3</v>
      </c>
      <c r="L1053" s="538">
        <v>477.92</v>
      </c>
      <c r="M1053" s="539">
        <v>1.24</v>
      </c>
      <c r="N1053" s="534">
        <v>592.62</v>
      </c>
      <c r="O1053" s="526"/>
      <c r="P1053" s="529">
        <v>4.2699999999999996</v>
      </c>
    </row>
    <row r="1054" spans="1:16" x14ac:dyDescent="0.25">
      <c r="A1054" s="540"/>
      <c r="B1054" s="524" t="s">
        <v>1208</v>
      </c>
      <c r="C1054" s="1247" t="s">
        <v>1209</v>
      </c>
      <c r="D1054" s="1247"/>
      <c r="E1054" s="1247"/>
      <c r="F1054" s="1247"/>
      <c r="G1054" s="1247"/>
      <c r="H1054" s="525" t="s">
        <v>1148</v>
      </c>
      <c r="I1054" s="536">
        <v>0.09</v>
      </c>
      <c r="J1054" s="526"/>
      <c r="K1054" s="535">
        <v>7.1999999999999998E-3</v>
      </c>
      <c r="L1054" s="528"/>
      <c r="M1054" s="526"/>
      <c r="N1054" s="541">
        <v>325.38</v>
      </c>
      <c r="O1054" s="526"/>
      <c r="P1054" s="573">
        <v>2.34</v>
      </c>
    </row>
    <row r="1055" spans="1:16" x14ac:dyDescent="0.25">
      <c r="A1055" s="523"/>
      <c r="B1055" s="524" t="s">
        <v>36</v>
      </c>
      <c r="C1055" s="1247" t="s">
        <v>134</v>
      </c>
      <c r="D1055" s="1247"/>
      <c r="E1055" s="1247"/>
      <c r="F1055" s="1247"/>
      <c r="G1055" s="1247"/>
      <c r="H1055" s="525"/>
      <c r="I1055" s="526"/>
      <c r="J1055" s="526"/>
      <c r="K1055" s="526"/>
      <c r="L1055" s="528"/>
      <c r="M1055" s="526"/>
      <c r="N1055" s="528"/>
      <c r="O1055" s="526"/>
      <c r="P1055" s="573">
        <v>61.02</v>
      </c>
    </row>
    <row r="1056" spans="1:16" x14ac:dyDescent="0.25">
      <c r="A1056" s="530"/>
      <c r="B1056" s="524" t="s">
        <v>1494</v>
      </c>
      <c r="C1056" s="1247" t="s">
        <v>1495</v>
      </c>
      <c r="D1056" s="1247"/>
      <c r="E1056" s="1247"/>
      <c r="F1056" s="1247"/>
      <c r="G1056" s="1247"/>
      <c r="H1056" s="525" t="s">
        <v>1496</v>
      </c>
      <c r="I1056" s="527">
        <v>0.61599999999999999</v>
      </c>
      <c r="J1056" s="526"/>
      <c r="K1056" s="537">
        <v>4.9279999999999997E-2</v>
      </c>
      <c r="L1056" s="532"/>
      <c r="M1056" s="533"/>
      <c r="N1056" s="534">
        <v>6.1</v>
      </c>
      <c r="O1056" s="526"/>
      <c r="P1056" s="529">
        <v>0.3</v>
      </c>
    </row>
    <row r="1057" spans="1:16" x14ac:dyDescent="0.25">
      <c r="A1057" s="530"/>
      <c r="B1057" s="524" t="s">
        <v>2386</v>
      </c>
      <c r="C1057" s="1247" t="s">
        <v>2387</v>
      </c>
      <c r="D1057" s="1247"/>
      <c r="E1057" s="1247"/>
      <c r="F1057" s="1247"/>
      <c r="G1057" s="1247"/>
      <c r="H1057" s="525" t="s">
        <v>1697</v>
      </c>
      <c r="I1057" s="536">
        <v>3.03</v>
      </c>
      <c r="J1057" s="526"/>
      <c r="K1057" s="535">
        <v>0.2424</v>
      </c>
      <c r="L1057" s="538">
        <v>178.64</v>
      </c>
      <c r="M1057" s="539">
        <v>1.31</v>
      </c>
      <c r="N1057" s="534">
        <v>234.02</v>
      </c>
      <c r="O1057" s="526"/>
      <c r="P1057" s="529">
        <v>56.73</v>
      </c>
    </row>
    <row r="1058" spans="1:16" x14ac:dyDescent="0.25">
      <c r="A1058" s="530"/>
      <c r="B1058" s="524" t="s">
        <v>2701</v>
      </c>
      <c r="C1058" s="1247" t="s">
        <v>2702</v>
      </c>
      <c r="D1058" s="1247"/>
      <c r="E1058" s="1247"/>
      <c r="F1058" s="1247"/>
      <c r="G1058" s="1247"/>
      <c r="H1058" s="525" t="s">
        <v>1575</v>
      </c>
      <c r="I1058" s="536">
        <v>0.75</v>
      </c>
      <c r="J1058" s="526"/>
      <c r="K1058" s="536">
        <v>0.06</v>
      </c>
      <c r="L1058" s="538">
        <v>53.58</v>
      </c>
      <c r="M1058" s="539">
        <v>1.24</v>
      </c>
      <c r="N1058" s="534">
        <v>66.44</v>
      </c>
      <c r="O1058" s="526"/>
      <c r="P1058" s="529">
        <v>3.99</v>
      </c>
    </row>
    <row r="1059" spans="1:16" x14ac:dyDescent="0.25">
      <c r="A1059" s="552"/>
      <c r="B1059" s="553"/>
      <c r="C1059" s="1248" t="s">
        <v>1154</v>
      </c>
      <c r="D1059" s="1248"/>
      <c r="E1059" s="1248"/>
      <c r="F1059" s="1248"/>
      <c r="G1059" s="1248"/>
      <c r="H1059" s="516"/>
      <c r="I1059" s="517"/>
      <c r="J1059" s="517"/>
      <c r="K1059" s="517"/>
      <c r="L1059" s="520"/>
      <c r="M1059" s="517"/>
      <c r="N1059" s="554"/>
      <c r="O1059" s="517"/>
      <c r="P1059" s="555">
        <v>678.94</v>
      </c>
    </row>
    <row r="1060" spans="1:16" x14ac:dyDescent="0.25">
      <c r="A1060" s="540" t="s">
        <v>2844</v>
      </c>
      <c r="B1060" s="524" t="s">
        <v>2637</v>
      </c>
      <c r="C1060" s="1247" t="s">
        <v>2638</v>
      </c>
      <c r="D1060" s="1247"/>
      <c r="E1060" s="1247"/>
      <c r="F1060" s="1247"/>
      <c r="G1060" s="1247"/>
      <c r="H1060" s="525" t="s">
        <v>1158</v>
      </c>
      <c r="I1060" s="543">
        <v>2</v>
      </c>
      <c r="J1060" s="526"/>
      <c r="K1060" s="543">
        <v>2</v>
      </c>
      <c r="L1060" s="528"/>
      <c r="M1060" s="526"/>
      <c r="N1060" s="528"/>
      <c r="O1060" s="526"/>
      <c r="P1060" s="573">
        <v>12.23</v>
      </c>
    </row>
    <row r="1061" spans="1:16" x14ac:dyDescent="0.25">
      <c r="A1061" s="540"/>
      <c r="B1061" s="524"/>
      <c r="C1061" s="1247" t="s">
        <v>1155</v>
      </c>
      <c r="D1061" s="1247"/>
      <c r="E1061" s="1247"/>
      <c r="F1061" s="1247"/>
      <c r="G1061" s="1247"/>
      <c r="H1061" s="525"/>
      <c r="I1061" s="526"/>
      <c r="J1061" s="526"/>
      <c r="K1061" s="526"/>
      <c r="L1061" s="528"/>
      <c r="M1061" s="526"/>
      <c r="N1061" s="528"/>
      <c r="O1061" s="526"/>
      <c r="P1061" s="573">
        <v>613.65</v>
      </c>
    </row>
    <row r="1062" spans="1:16" x14ac:dyDescent="0.25">
      <c r="A1062" s="540"/>
      <c r="B1062" s="524" t="s">
        <v>2639</v>
      </c>
      <c r="C1062" s="1247" t="s">
        <v>2640</v>
      </c>
      <c r="D1062" s="1247"/>
      <c r="E1062" s="1247"/>
      <c r="F1062" s="1247"/>
      <c r="G1062" s="1247"/>
      <c r="H1062" s="525" t="s">
        <v>1158</v>
      </c>
      <c r="I1062" s="543">
        <v>97</v>
      </c>
      <c r="J1062" s="526"/>
      <c r="K1062" s="543">
        <v>97</v>
      </c>
      <c r="L1062" s="528"/>
      <c r="M1062" s="526"/>
      <c r="N1062" s="528"/>
      <c r="O1062" s="526"/>
      <c r="P1062" s="573">
        <v>595.24</v>
      </c>
    </row>
    <row r="1063" spans="1:16" x14ac:dyDescent="0.25">
      <c r="A1063" s="540"/>
      <c r="B1063" s="524" t="s">
        <v>2641</v>
      </c>
      <c r="C1063" s="1247" t="s">
        <v>2642</v>
      </c>
      <c r="D1063" s="1247"/>
      <c r="E1063" s="1247"/>
      <c r="F1063" s="1247"/>
      <c r="G1063" s="1247"/>
      <c r="H1063" s="525" t="s">
        <v>1158</v>
      </c>
      <c r="I1063" s="543">
        <v>51</v>
      </c>
      <c r="J1063" s="526"/>
      <c r="K1063" s="543">
        <v>51</v>
      </c>
      <c r="L1063" s="528"/>
      <c r="M1063" s="526"/>
      <c r="N1063" s="528"/>
      <c r="O1063" s="526"/>
      <c r="P1063" s="573">
        <v>312.95999999999998</v>
      </c>
    </row>
    <row r="1064" spans="1:16" x14ac:dyDescent="0.25">
      <c r="A1064" s="556"/>
      <c r="B1064" s="557"/>
      <c r="C1064" s="1248" t="s">
        <v>1161</v>
      </c>
      <c r="D1064" s="1248"/>
      <c r="E1064" s="1248"/>
      <c r="F1064" s="1248"/>
      <c r="G1064" s="1248"/>
      <c r="H1064" s="516"/>
      <c r="I1064" s="517"/>
      <c r="J1064" s="517"/>
      <c r="K1064" s="517"/>
      <c r="L1064" s="520"/>
      <c r="M1064" s="517"/>
      <c r="N1064" s="554">
        <v>19992.13</v>
      </c>
      <c r="O1064" s="517"/>
      <c r="P1064" s="555">
        <v>1599.37</v>
      </c>
    </row>
    <row r="1065" spans="1:16" x14ac:dyDescent="0.25">
      <c r="A1065" s="558"/>
      <c r="B1065" s="559"/>
      <c r="C1065" s="559"/>
      <c r="D1065" s="559"/>
      <c r="E1065" s="559"/>
      <c r="F1065" s="559"/>
      <c r="G1065" s="559"/>
      <c r="H1065" s="560"/>
      <c r="I1065" s="561"/>
      <c r="J1065" s="561"/>
      <c r="K1065" s="561"/>
      <c r="L1065" s="562"/>
      <c r="M1065" s="561"/>
      <c r="N1065" s="562"/>
      <c r="O1065" s="561"/>
      <c r="P1065" s="563"/>
    </row>
    <row r="1066" spans="1:16" ht="22.5" x14ac:dyDescent="0.25">
      <c r="A1066" s="514" t="s">
        <v>1679</v>
      </c>
      <c r="B1066" s="515" t="s">
        <v>2703</v>
      </c>
      <c r="C1066" s="1249" t="s">
        <v>2704</v>
      </c>
      <c r="D1066" s="1249"/>
      <c r="E1066" s="1249"/>
      <c r="F1066" s="1249"/>
      <c r="G1066" s="1249"/>
      <c r="H1066" s="516" t="s">
        <v>1575</v>
      </c>
      <c r="I1066" s="517">
        <v>5</v>
      </c>
      <c r="J1066" s="518">
        <v>1</v>
      </c>
      <c r="K1066" s="518">
        <v>5</v>
      </c>
      <c r="L1066" s="520"/>
      <c r="M1066" s="517"/>
      <c r="N1066" s="564">
        <v>6064.53</v>
      </c>
      <c r="O1066" s="517"/>
      <c r="P1066" s="555">
        <v>30322.65</v>
      </c>
    </row>
    <row r="1067" spans="1:16" x14ac:dyDescent="0.25">
      <c r="A1067" s="556"/>
      <c r="B1067" s="557"/>
      <c r="C1067" s="1248" t="s">
        <v>1161</v>
      </c>
      <c r="D1067" s="1248"/>
      <c r="E1067" s="1248"/>
      <c r="F1067" s="1248"/>
      <c r="G1067" s="1248"/>
      <c r="H1067" s="516"/>
      <c r="I1067" s="517"/>
      <c r="J1067" s="517"/>
      <c r="K1067" s="517"/>
      <c r="L1067" s="520"/>
      <c r="M1067" s="517"/>
      <c r="N1067" s="520"/>
      <c r="O1067" s="517"/>
      <c r="P1067" s="555">
        <v>30322.65</v>
      </c>
    </row>
    <row r="1068" spans="1:16" x14ac:dyDescent="0.25">
      <c r="A1068" s="558"/>
      <c r="B1068" s="559"/>
      <c r="C1068" s="559"/>
      <c r="D1068" s="559"/>
      <c r="E1068" s="559"/>
      <c r="F1068" s="559"/>
      <c r="G1068" s="559"/>
      <c r="H1068" s="560"/>
      <c r="I1068" s="561"/>
      <c r="J1068" s="561"/>
      <c r="K1068" s="561"/>
      <c r="L1068" s="562"/>
      <c r="M1068" s="561"/>
      <c r="N1068" s="562"/>
      <c r="O1068" s="561"/>
      <c r="P1068" s="563"/>
    </row>
    <row r="1069" spans="1:16" ht="22.5" x14ac:dyDescent="0.25">
      <c r="A1069" s="514" t="s">
        <v>1680</v>
      </c>
      <c r="B1069" s="515" t="s">
        <v>2705</v>
      </c>
      <c r="C1069" s="1249" t="s">
        <v>2706</v>
      </c>
      <c r="D1069" s="1249"/>
      <c r="E1069" s="1249"/>
      <c r="F1069" s="1249"/>
      <c r="G1069" s="1249"/>
      <c r="H1069" s="516" t="s">
        <v>1575</v>
      </c>
      <c r="I1069" s="517">
        <v>3</v>
      </c>
      <c r="J1069" s="518">
        <v>1</v>
      </c>
      <c r="K1069" s="518">
        <v>3</v>
      </c>
      <c r="L1069" s="520"/>
      <c r="M1069" s="517"/>
      <c r="N1069" s="564">
        <v>8899.5400000000009</v>
      </c>
      <c r="O1069" s="517"/>
      <c r="P1069" s="555">
        <v>26698.62</v>
      </c>
    </row>
    <row r="1070" spans="1:16" x14ac:dyDescent="0.25">
      <c r="A1070" s="556"/>
      <c r="B1070" s="557"/>
      <c r="C1070" s="1248" t="s">
        <v>1161</v>
      </c>
      <c r="D1070" s="1248"/>
      <c r="E1070" s="1248"/>
      <c r="F1070" s="1248"/>
      <c r="G1070" s="1248"/>
      <c r="H1070" s="516"/>
      <c r="I1070" s="517"/>
      <c r="J1070" s="517"/>
      <c r="K1070" s="517"/>
      <c r="L1070" s="520"/>
      <c r="M1070" s="517"/>
      <c r="N1070" s="520"/>
      <c r="O1070" s="517"/>
      <c r="P1070" s="555">
        <v>26698.62</v>
      </c>
    </row>
    <row r="1071" spans="1:16" x14ac:dyDescent="0.25">
      <c r="A1071" s="558"/>
      <c r="B1071" s="559"/>
      <c r="C1071" s="559"/>
      <c r="D1071" s="559"/>
      <c r="E1071" s="559"/>
      <c r="F1071" s="559"/>
      <c r="G1071" s="559"/>
      <c r="H1071" s="560"/>
      <c r="I1071" s="561"/>
      <c r="J1071" s="561"/>
      <c r="K1071" s="561"/>
      <c r="L1071" s="562"/>
      <c r="M1071" s="561"/>
      <c r="N1071" s="562"/>
      <c r="O1071" s="561"/>
      <c r="P1071" s="563"/>
    </row>
    <row r="1072" spans="1:16" x14ac:dyDescent="0.25">
      <c r="A1072" s="558"/>
      <c r="B1072" s="576"/>
      <c r="C1072" s="576"/>
      <c r="D1072" s="576"/>
      <c r="E1072" s="576"/>
      <c r="F1072" s="561"/>
      <c r="G1072" s="561"/>
      <c r="H1072" s="561"/>
      <c r="I1072" s="561"/>
      <c r="J1072" s="562"/>
      <c r="K1072" s="561"/>
      <c r="L1072" s="562"/>
      <c r="M1072" s="577"/>
      <c r="N1072" s="562"/>
      <c r="O1072" s="578"/>
      <c r="P1072" s="579"/>
    </row>
    <row r="1073" spans="1:16" x14ac:dyDescent="0.25">
      <c r="A1073" s="552"/>
      <c r="B1073" s="580"/>
      <c r="C1073" s="1246" t="s">
        <v>2845</v>
      </c>
      <c r="D1073" s="1246"/>
      <c r="E1073" s="1246"/>
      <c r="F1073" s="1246"/>
      <c r="G1073" s="1246"/>
      <c r="H1073" s="1246"/>
      <c r="I1073" s="1246"/>
      <c r="J1073" s="1246"/>
      <c r="K1073" s="1246"/>
      <c r="L1073" s="1246"/>
      <c r="M1073" s="1246"/>
      <c r="N1073" s="1246"/>
      <c r="O1073" s="1246"/>
      <c r="P1073" s="581"/>
    </row>
    <row r="1074" spans="1:16" x14ac:dyDescent="0.25">
      <c r="A1074" s="552"/>
      <c r="B1074" s="553"/>
      <c r="C1074" s="1243" t="s">
        <v>1249</v>
      </c>
      <c r="D1074" s="1243"/>
      <c r="E1074" s="1243"/>
      <c r="F1074" s="1243"/>
      <c r="G1074" s="1243"/>
      <c r="H1074" s="1243"/>
      <c r="I1074" s="1243"/>
      <c r="J1074" s="1243"/>
      <c r="K1074" s="1243"/>
      <c r="L1074" s="1243"/>
      <c r="M1074" s="1243"/>
      <c r="N1074" s="1243"/>
      <c r="O1074" s="1243"/>
      <c r="P1074" s="582">
        <v>250187.56</v>
      </c>
    </row>
    <row r="1075" spans="1:16" x14ac:dyDescent="0.25">
      <c r="A1075" s="552"/>
      <c r="B1075" s="553"/>
      <c r="C1075" s="1243" t="s">
        <v>1250</v>
      </c>
      <c r="D1075" s="1243"/>
      <c r="E1075" s="1243"/>
      <c r="F1075" s="1243"/>
      <c r="G1075" s="1243"/>
      <c r="H1075" s="1243"/>
      <c r="I1075" s="1243"/>
      <c r="J1075" s="1243"/>
      <c r="K1075" s="1243"/>
      <c r="L1075" s="1243"/>
      <c r="M1075" s="1243"/>
      <c r="N1075" s="1243"/>
      <c r="O1075" s="1243"/>
      <c r="P1075" s="583"/>
    </row>
    <row r="1076" spans="1:16" x14ac:dyDescent="0.25">
      <c r="A1076" s="552"/>
      <c r="B1076" s="553"/>
      <c r="C1076" s="1243" t="s">
        <v>1251</v>
      </c>
      <c r="D1076" s="1243"/>
      <c r="E1076" s="1243"/>
      <c r="F1076" s="1243"/>
      <c r="G1076" s="1243"/>
      <c r="H1076" s="1243"/>
      <c r="I1076" s="1243"/>
      <c r="J1076" s="1243"/>
      <c r="K1076" s="1243"/>
      <c r="L1076" s="1243"/>
      <c r="M1076" s="1243"/>
      <c r="N1076" s="1243"/>
      <c r="O1076" s="1243"/>
      <c r="P1076" s="582">
        <v>1688.06</v>
      </c>
    </row>
    <row r="1077" spans="1:16" x14ac:dyDescent="0.25">
      <c r="A1077" s="552"/>
      <c r="B1077" s="553"/>
      <c r="C1077" s="1243" t="s">
        <v>1252</v>
      </c>
      <c r="D1077" s="1243"/>
      <c r="E1077" s="1243"/>
      <c r="F1077" s="1243"/>
      <c r="G1077" s="1243"/>
      <c r="H1077" s="1243"/>
      <c r="I1077" s="1243"/>
      <c r="J1077" s="1243"/>
      <c r="K1077" s="1243"/>
      <c r="L1077" s="1243"/>
      <c r="M1077" s="1243"/>
      <c r="N1077" s="1243"/>
      <c r="O1077" s="1243"/>
      <c r="P1077" s="616">
        <v>32.479999999999997</v>
      </c>
    </row>
    <row r="1078" spans="1:16" x14ac:dyDescent="0.25">
      <c r="A1078" s="552"/>
      <c r="B1078" s="553"/>
      <c r="C1078" s="1243" t="s">
        <v>1253</v>
      </c>
      <c r="D1078" s="1243"/>
      <c r="E1078" s="1243"/>
      <c r="F1078" s="1243"/>
      <c r="G1078" s="1243"/>
      <c r="H1078" s="1243"/>
      <c r="I1078" s="1243"/>
      <c r="J1078" s="1243"/>
      <c r="K1078" s="1243"/>
      <c r="L1078" s="1243"/>
      <c r="M1078" s="1243"/>
      <c r="N1078" s="1243"/>
      <c r="O1078" s="1243"/>
      <c r="P1078" s="616">
        <v>17.829999999999998</v>
      </c>
    </row>
    <row r="1079" spans="1:16" x14ac:dyDescent="0.25">
      <c r="A1079" s="552"/>
      <c r="B1079" s="553"/>
      <c r="C1079" s="1243" t="s">
        <v>1254</v>
      </c>
      <c r="D1079" s="1243"/>
      <c r="E1079" s="1243"/>
      <c r="F1079" s="1243"/>
      <c r="G1079" s="1243"/>
      <c r="H1079" s="1243"/>
      <c r="I1079" s="1243"/>
      <c r="J1079" s="1243"/>
      <c r="K1079" s="1243"/>
      <c r="L1079" s="1243"/>
      <c r="M1079" s="1243"/>
      <c r="N1079" s="1243"/>
      <c r="O1079" s="1243"/>
      <c r="P1079" s="582">
        <v>248449.19</v>
      </c>
    </row>
    <row r="1080" spans="1:16" x14ac:dyDescent="0.25">
      <c r="A1080" s="552"/>
      <c r="B1080" s="553"/>
      <c r="C1080" s="1243" t="s">
        <v>2687</v>
      </c>
      <c r="D1080" s="1243"/>
      <c r="E1080" s="1243"/>
      <c r="F1080" s="1243"/>
      <c r="G1080" s="1243"/>
      <c r="H1080" s="1243"/>
      <c r="I1080" s="1243"/>
      <c r="J1080" s="1243"/>
      <c r="K1080" s="1243"/>
      <c r="L1080" s="1243"/>
      <c r="M1080" s="1243"/>
      <c r="N1080" s="1243"/>
      <c r="O1080" s="1243"/>
      <c r="P1080" s="582">
        <v>252712.27</v>
      </c>
    </row>
    <row r="1081" spans="1:16" x14ac:dyDescent="0.25">
      <c r="A1081" s="552"/>
      <c r="B1081" s="553"/>
      <c r="C1081" s="1243" t="s">
        <v>1250</v>
      </c>
      <c r="D1081" s="1243"/>
      <c r="E1081" s="1243"/>
      <c r="F1081" s="1243"/>
      <c r="G1081" s="1243"/>
      <c r="H1081" s="1243"/>
      <c r="I1081" s="1243"/>
      <c r="J1081" s="1243"/>
      <c r="K1081" s="1243"/>
      <c r="L1081" s="1243"/>
      <c r="M1081" s="1243"/>
      <c r="N1081" s="1243"/>
      <c r="O1081" s="1243"/>
      <c r="P1081" s="583"/>
    </row>
    <row r="1082" spans="1:16" x14ac:dyDescent="0.25">
      <c r="A1082" s="552"/>
      <c r="B1082" s="553"/>
      <c r="C1082" s="1243" t="s">
        <v>1467</v>
      </c>
      <c r="D1082" s="1243"/>
      <c r="E1082" s="1243"/>
      <c r="F1082" s="1243"/>
      <c r="G1082" s="1243"/>
      <c r="H1082" s="1243"/>
      <c r="I1082" s="1243"/>
      <c r="J1082" s="1243"/>
      <c r="K1082" s="1243"/>
      <c r="L1082" s="1243"/>
      <c r="M1082" s="1243"/>
      <c r="N1082" s="1243"/>
      <c r="O1082" s="1243"/>
      <c r="P1082" s="582">
        <v>1688.06</v>
      </c>
    </row>
    <row r="1083" spans="1:16" x14ac:dyDescent="0.25">
      <c r="A1083" s="552"/>
      <c r="B1083" s="553"/>
      <c r="C1083" s="1243" t="s">
        <v>1468</v>
      </c>
      <c r="D1083" s="1243"/>
      <c r="E1083" s="1243"/>
      <c r="F1083" s="1243"/>
      <c r="G1083" s="1243"/>
      <c r="H1083" s="1243"/>
      <c r="I1083" s="1243"/>
      <c r="J1083" s="1243"/>
      <c r="K1083" s="1243"/>
      <c r="L1083" s="1243"/>
      <c r="M1083" s="1243"/>
      <c r="N1083" s="1243"/>
      <c r="O1083" s="1243"/>
      <c r="P1083" s="616">
        <v>32.479999999999997</v>
      </c>
    </row>
    <row r="1084" spans="1:16" x14ac:dyDescent="0.25">
      <c r="A1084" s="552"/>
      <c r="B1084" s="553"/>
      <c r="C1084" s="1243" t="s">
        <v>1469</v>
      </c>
      <c r="D1084" s="1243"/>
      <c r="E1084" s="1243"/>
      <c r="F1084" s="1243"/>
      <c r="G1084" s="1243"/>
      <c r="H1084" s="1243"/>
      <c r="I1084" s="1243"/>
      <c r="J1084" s="1243"/>
      <c r="K1084" s="1243"/>
      <c r="L1084" s="1243"/>
      <c r="M1084" s="1243"/>
      <c r="N1084" s="1243"/>
      <c r="O1084" s="1243"/>
      <c r="P1084" s="616">
        <v>17.829999999999998</v>
      </c>
    </row>
    <row r="1085" spans="1:16" x14ac:dyDescent="0.25">
      <c r="A1085" s="552"/>
      <c r="B1085" s="553"/>
      <c r="C1085" s="1243" t="s">
        <v>1470</v>
      </c>
      <c r="D1085" s="1243"/>
      <c r="E1085" s="1243"/>
      <c r="F1085" s="1243"/>
      <c r="G1085" s="1243"/>
      <c r="H1085" s="1243"/>
      <c r="I1085" s="1243"/>
      <c r="J1085" s="1243"/>
      <c r="K1085" s="1243"/>
      <c r="L1085" s="1243"/>
      <c r="M1085" s="1243"/>
      <c r="N1085" s="1243"/>
      <c r="O1085" s="1243"/>
      <c r="P1085" s="582">
        <v>248449.19</v>
      </c>
    </row>
    <row r="1086" spans="1:16" x14ac:dyDescent="0.25">
      <c r="A1086" s="552"/>
      <c r="B1086" s="553"/>
      <c r="C1086" s="1243" t="s">
        <v>1471</v>
      </c>
      <c r="D1086" s="1243"/>
      <c r="E1086" s="1243"/>
      <c r="F1086" s="1243"/>
      <c r="G1086" s="1243"/>
      <c r="H1086" s="1243"/>
      <c r="I1086" s="1243"/>
      <c r="J1086" s="1243"/>
      <c r="K1086" s="1243"/>
      <c r="L1086" s="1243"/>
      <c r="M1086" s="1243"/>
      <c r="N1086" s="1243"/>
      <c r="O1086" s="1243"/>
      <c r="P1086" s="582">
        <v>1654.71</v>
      </c>
    </row>
    <row r="1087" spans="1:16" x14ac:dyDescent="0.25">
      <c r="A1087" s="552"/>
      <c r="B1087" s="553"/>
      <c r="C1087" s="1243" t="s">
        <v>1472</v>
      </c>
      <c r="D1087" s="1243"/>
      <c r="E1087" s="1243"/>
      <c r="F1087" s="1243"/>
      <c r="G1087" s="1243"/>
      <c r="H1087" s="1243"/>
      <c r="I1087" s="1243"/>
      <c r="J1087" s="1243"/>
      <c r="K1087" s="1243"/>
      <c r="L1087" s="1243"/>
      <c r="M1087" s="1243"/>
      <c r="N1087" s="1243"/>
      <c r="O1087" s="1243"/>
      <c r="P1087" s="616">
        <v>870</v>
      </c>
    </row>
    <row r="1088" spans="1:16" x14ac:dyDescent="0.25">
      <c r="A1088" s="552"/>
      <c r="B1088" s="553"/>
      <c r="C1088" s="1243" t="s">
        <v>1266</v>
      </c>
      <c r="D1088" s="1243"/>
      <c r="E1088" s="1243"/>
      <c r="F1088" s="1243"/>
      <c r="G1088" s="1243"/>
      <c r="H1088" s="1243"/>
      <c r="I1088" s="1243"/>
      <c r="J1088" s="1243"/>
      <c r="K1088" s="1243"/>
      <c r="L1088" s="1243"/>
      <c r="M1088" s="1243"/>
      <c r="N1088" s="1243"/>
      <c r="O1088" s="1243"/>
      <c r="P1088" s="582">
        <v>1705.89</v>
      </c>
    </row>
    <row r="1089" spans="1:16" x14ac:dyDescent="0.25">
      <c r="A1089" s="552"/>
      <c r="B1089" s="553"/>
      <c r="C1089" s="1243" t="s">
        <v>1267</v>
      </c>
      <c r="D1089" s="1243"/>
      <c r="E1089" s="1243"/>
      <c r="F1089" s="1243"/>
      <c r="G1089" s="1243"/>
      <c r="H1089" s="1243"/>
      <c r="I1089" s="1243"/>
      <c r="J1089" s="1243"/>
      <c r="K1089" s="1243"/>
      <c r="L1089" s="1243"/>
      <c r="M1089" s="1243"/>
      <c r="N1089" s="1243"/>
      <c r="O1089" s="1243"/>
      <c r="P1089" s="582">
        <v>1654.71</v>
      </c>
    </row>
    <row r="1090" spans="1:16" x14ac:dyDescent="0.25">
      <c r="A1090" s="552"/>
      <c r="B1090" s="553"/>
      <c r="C1090" s="1243" t="s">
        <v>1268</v>
      </c>
      <c r="D1090" s="1243"/>
      <c r="E1090" s="1243"/>
      <c r="F1090" s="1243"/>
      <c r="G1090" s="1243"/>
      <c r="H1090" s="1243"/>
      <c r="I1090" s="1243"/>
      <c r="J1090" s="1243"/>
      <c r="K1090" s="1243"/>
      <c r="L1090" s="1243"/>
      <c r="M1090" s="1243"/>
      <c r="N1090" s="1243"/>
      <c r="O1090" s="1243"/>
      <c r="P1090" s="616">
        <v>870</v>
      </c>
    </row>
    <row r="1091" spans="1:16" x14ac:dyDescent="0.25">
      <c r="A1091" s="552"/>
      <c r="B1091" s="580"/>
      <c r="C1091" s="1246" t="s">
        <v>2846</v>
      </c>
      <c r="D1091" s="1246"/>
      <c r="E1091" s="1246"/>
      <c r="F1091" s="1246"/>
      <c r="G1091" s="1246"/>
      <c r="H1091" s="1246"/>
      <c r="I1091" s="1246"/>
      <c r="J1091" s="1246"/>
      <c r="K1091" s="1246"/>
      <c r="L1091" s="1246"/>
      <c r="M1091" s="1246"/>
      <c r="N1091" s="1246"/>
      <c r="O1091" s="1246"/>
      <c r="P1091" s="584">
        <v>252712.27</v>
      </c>
    </row>
    <row r="1092" spans="1:16" x14ac:dyDescent="0.25">
      <c r="A1092" s="552"/>
      <c r="B1092" s="553"/>
      <c r="C1092" s="1243" t="s">
        <v>1270</v>
      </c>
      <c r="D1092" s="1243"/>
      <c r="E1092" s="1243"/>
      <c r="F1092" s="1243"/>
      <c r="G1092" s="1243"/>
      <c r="H1092" s="1243"/>
      <c r="I1092" s="1243"/>
      <c r="J1092" s="1243"/>
      <c r="K1092" s="1243"/>
      <c r="L1092" s="1243"/>
      <c r="M1092" s="1243"/>
      <c r="N1092" s="1243"/>
      <c r="O1092" s="1243"/>
      <c r="P1092" s="583"/>
    </row>
    <row r="1093" spans="1:16" x14ac:dyDescent="0.25">
      <c r="A1093" s="552"/>
      <c r="B1093" s="553"/>
      <c r="C1093" s="1243" t="s">
        <v>1588</v>
      </c>
      <c r="D1093" s="1243"/>
      <c r="E1093" s="1243"/>
      <c r="F1093" s="1243"/>
      <c r="G1093" s="1243"/>
      <c r="H1093" s="1243"/>
      <c r="I1093" s="1243"/>
      <c r="J1093" s="1243"/>
      <c r="K1093" s="1243"/>
      <c r="L1093" s="1243"/>
      <c r="M1093" s="1243"/>
      <c r="N1093" s="1243"/>
      <c r="O1093" s="1243"/>
      <c r="P1093" s="582">
        <v>248354.4</v>
      </c>
    </row>
    <row r="1094" spans="1:16" x14ac:dyDescent="0.25">
      <c r="A1094" s="552"/>
      <c r="B1094" s="553"/>
      <c r="C1094" s="1243" t="s">
        <v>1271</v>
      </c>
      <c r="D1094" s="1243"/>
      <c r="E1094" s="1243"/>
      <c r="F1094" s="1243"/>
      <c r="G1094" s="1243"/>
      <c r="H1094" s="1243"/>
      <c r="I1094" s="1243"/>
      <c r="J1094" s="1243"/>
      <c r="K1094" s="585" t="s">
        <v>2709</v>
      </c>
      <c r="L1094" s="586"/>
      <c r="M1094" s="586"/>
      <c r="O1094" s="586"/>
      <c r="P1094" s="587"/>
    </row>
    <row r="1095" spans="1:16" x14ac:dyDescent="0.25">
      <c r="A1095" s="552"/>
      <c r="B1095" s="553"/>
      <c r="C1095" s="1243" t="s">
        <v>1273</v>
      </c>
      <c r="D1095" s="1243"/>
      <c r="E1095" s="1243"/>
      <c r="F1095" s="1243"/>
      <c r="G1095" s="1243"/>
      <c r="H1095" s="1243"/>
      <c r="I1095" s="1243"/>
      <c r="J1095" s="1243"/>
      <c r="K1095" s="585" t="s">
        <v>2710</v>
      </c>
      <c r="L1095" s="586"/>
      <c r="M1095" s="586"/>
      <c r="O1095" s="586"/>
      <c r="P1095" s="587"/>
    </row>
    <row r="1096" spans="1:16" x14ac:dyDescent="0.25">
      <c r="A1096" s="1251" t="s">
        <v>2847</v>
      </c>
      <c r="B1096" s="1252"/>
      <c r="C1096" s="1252"/>
      <c r="D1096" s="1252"/>
      <c r="E1096" s="1252"/>
      <c r="F1096" s="1252"/>
      <c r="G1096" s="1252"/>
      <c r="H1096" s="1252"/>
      <c r="I1096" s="1252"/>
      <c r="J1096" s="1252"/>
      <c r="K1096" s="1252"/>
      <c r="L1096" s="1252"/>
      <c r="M1096" s="1252"/>
      <c r="N1096" s="1252"/>
      <c r="O1096" s="1252"/>
      <c r="P1096" s="1253"/>
    </row>
    <row r="1097" spans="1:16" x14ac:dyDescent="0.25">
      <c r="A1097" s="514" t="s">
        <v>1683</v>
      </c>
      <c r="B1097" s="515" t="s">
        <v>2712</v>
      </c>
      <c r="C1097" s="1249" t="s">
        <v>2713</v>
      </c>
      <c r="D1097" s="1249"/>
      <c r="E1097" s="1249"/>
      <c r="F1097" s="1249"/>
      <c r="G1097" s="1249"/>
      <c r="H1097" s="516" t="s">
        <v>1697</v>
      </c>
      <c r="I1097" s="517">
        <v>0.06</v>
      </c>
      <c r="J1097" s="518">
        <v>1</v>
      </c>
      <c r="K1097" s="570">
        <v>0.06</v>
      </c>
      <c r="L1097" s="520"/>
      <c r="M1097" s="517"/>
      <c r="N1097" s="521"/>
      <c r="O1097" s="517"/>
      <c r="P1097" s="522"/>
    </row>
    <row r="1098" spans="1:16" x14ac:dyDescent="0.25">
      <c r="A1098" s="523"/>
      <c r="B1098" s="524" t="s">
        <v>23</v>
      </c>
      <c r="C1098" s="1247" t="s">
        <v>1203</v>
      </c>
      <c r="D1098" s="1247"/>
      <c r="E1098" s="1247"/>
      <c r="F1098" s="1247"/>
      <c r="G1098" s="1247"/>
      <c r="H1098" s="525" t="s">
        <v>1148</v>
      </c>
      <c r="I1098" s="526"/>
      <c r="J1098" s="526"/>
      <c r="K1098" s="527">
        <v>1.8959999999999999</v>
      </c>
      <c r="L1098" s="528"/>
      <c r="M1098" s="526"/>
      <c r="N1098" s="528"/>
      <c r="O1098" s="526"/>
      <c r="P1098" s="573">
        <v>635.33000000000004</v>
      </c>
    </row>
    <row r="1099" spans="1:16" x14ac:dyDescent="0.25">
      <c r="A1099" s="530"/>
      <c r="B1099" s="524" t="s">
        <v>2190</v>
      </c>
      <c r="C1099" s="1247" t="s">
        <v>2191</v>
      </c>
      <c r="D1099" s="1247"/>
      <c r="E1099" s="1247"/>
      <c r="F1099" s="1247"/>
      <c r="G1099" s="1247"/>
      <c r="H1099" s="525" t="s">
        <v>1148</v>
      </c>
      <c r="I1099" s="531">
        <v>31.6</v>
      </c>
      <c r="J1099" s="526"/>
      <c r="K1099" s="527">
        <v>1.8959999999999999</v>
      </c>
      <c r="L1099" s="532"/>
      <c r="M1099" s="533"/>
      <c r="N1099" s="534">
        <v>335.09</v>
      </c>
      <c r="O1099" s="526"/>
      <c r="P1099" s="529">
        <v>635.33000000000004</v>
      </c>
    </row>
    <row r="1100" spans="1:16" x14ac:dyDescent="0.25">
      <c r="A1100" s="523"/>
      <c r="B1100" s="524" t="s">
        <v>28</v>
      </c>
      <c r="C1100" s="1247" t="s">
        <v>132</v>
      </c>
      <c r="D1100" s="1247"/>
      <c r="E1100" s="1247"/>
      <c r="F1100" s="1247"/>
      <c r="G1100" s="1247"/>
      <c r="H1100" s="525"/>
      <c r="I1100" s="526"/>
      <c r="J1100" s="526"/>
      <c r="K1100" s="526"/>
      <c r="L1100" s="528"/>
      <c r="M1100" s="526"/>
      <c r="N1100" s="528"/>
      <c r="O1100" s="526"/>
      <c r="P1100" s="573">
        <v>3.5</v>
      </c>
    </row>
    <row r="1101" spans="1:16" x14ac:dyDescent="0.25">
      <c r="A1101" s="523"/>
      <c r="B1101" s="524"/>
      <c r="C1101" s="1247" t="s">
        <v>1147</v>
      </c>
      <c r="D1101" s="1247"/>
      <c r="E1101" s="1247"/>
      <c r="F1101" s="1247"/>
      <c r="G1101" s="1247"/>
      <c r="H1101" s="525" t="s">
        <v>1148</v>
      </c>
      <c r="I1101" s="526"/>
      <c r="J1101" s="526"/>
      <c r="K1101" s="527">
        <v>3.0000000000000001E-3</v>
      </c>
      <c r="L1101" s="528"/>
      <c r="M1101" s="526"/>
      <c r="N1101" s="528"/>
      <c r="O1101" s="526"/>
      <c r="P1101" s="573">
        <v>1.18</v>
      </c>
    </row>
    <row r="1102" spans="1:16" x14ac:dyDescent="0.25">
      <c r="A1102" s="530"/>
      <c r="B1102" s="524" t="s">
        <v>1443</v>
      </c>
      <c r="C1102" s="1247" t="s">
        <v>1444</v>
      </c>
      <c r="D1102" s="1247"/>
      <c r="E1102" s="1247"/>
      <c r="F1102" s="1247"/>
      <c r="G1102" s="1247"/>
      <c r="H1102" s="525" t="s">
        <v>1151</v>
      </c>
      <c r="I1102" s="536">
        <v>0.03</v>
      </c>
      <c r="J1102" s="526"/>
      <c r="K1102" s="535">
        <v>1.8E-3</v>
      </c>
      <c r="L1102" s="532"/>
      <c r="M1102" s="533"/>
      <c r="N1102" s="534">
        <v>1550.39</v>
      </c>
      <c r="O1102" s="526"/>
      <c r="P1102" s="529">
        <v>2.79</v>
      </c>
    </row>
    <row r="1103" spans="1:16" x14ac:dyDescent="0.25">
      <c r="A1103" s="540"/>
      <c r="B1103" s="524" t="s">
        <v>1152</v>
      </c>
      <c r="C1103" s="1247" t="s">
        <v>1153</v>
      </c>
      <c r="D1103" s="1247"/>
      <c r="E1103" s="1247"/>
      <c r="F1103" s="1247"/>
      <c r="G1103" s="1247"/>
      <c r="H1103" s="525" t="s">
        <v>1148</v>
      </c>
      <c r="I1103" s="536">
        <v>0.03</v>
      </c>
      <c r="J1103" s="526"/>
      <c r="K1103" s="535">
        <v>1.8E-3</v>
      </c>
      <c r="L1103" s="528"/>
      <c r="M1103" s="526"/>
      <c r="N1103" s="541">
        <v>437.08</v>
      </c>
      <c r="O1103" s="526"/>
      <c r="P1103" s="573">
        <v>0.79</v>
      </c>
    </row>
    <row r="1104" spans="1:16" x14ac:dyDescent="0.25">
      <c r="A1104" s="530"/>
      <c r="B1104" s="524" t="s">
        <v>1445</v>
      </c>
      <c r="C1104" s="1247" t="s">
        <v>1446</v>
      </c>
      <c r="D1104" s="1247"/>
      <c r="E1104" s="1247"/>
      <c r="F1104" s="1247"/>
      <c r="G1104" s="1247"/>
      <c r="H1104" s="525" t="s">
        <v>1151</v>
      </c>
      <c r="I1104" s="536">
        <v>0.02</v>
      </c>
      <c r="J1104" s="526"/>
      <c r="K1104" s="535">
        <v>1.1999999999999999E-3</v>
      </c>
      <c r="L1104" s="538">
        <v>477.92</v>
      </c>
      <c r="M1104" s="539">
        <v>1.24</v>
      </c>
      <c r="N1104" s="534">
        <v>592.62</v>
      </c>
      <c r="O1104" s="526"/>
      <c r="P1104" s="529">
        <v>0.71</v>
      </c>
    </row>
    <row r="1105" spans="1:16" x14ac:dyDescent="0.25">
      <c r="A1105" s="540"/>
      <c r="B1105" s="524" t="s">
        <v>1208</v>
      </c>
      <c r="C1105" s="1247" t="s">
        <v>1209</v>
      </c>
      <c r="D1105" s="1247"/>
      <c r="E1105" s="1247"/>
      <c r="F1105" s="1247"/>
      <c r="G1105" s="1247"/>
      <c r="H1105" s="525" t="s">
        <v>1148</v>
      </c>
      <c r="I1105" s="536">
        <v>0.02</v>
      </c>
      <c r="J1105" s="526"/>
      <c r="K1105" s="535">
        <v>1.1999999999999999E-3</v>
      </c>
      <c r="L1105" s="528"/>
      <c r="M1105" s="526"/>
      <c r="N1105" s="541">
        <v>325.38</v>
      </c>
      <c r="O1105" s="526"/>
      <c r="P1105" s="573">
        <v>0.39</v>
      </c>
    </row>
    <row r="1106" spans="1:16" x14ac:dyDescent="0.25">
      <c r="A1106" s="523"/>
      <c r="B1106" s="524" t="s">
        <v>36</v>
      </c>
      <c r="C1106" s="1247" t="s">
        <v>134</v>
      </c>
      <c r="D1106" s="1247"/>
      <c r="E1106" s="1247"/>
      <c r="F1106" s="1247"/>
      <c r="G1106" s="1247"/>
      <c r="H1106" s="525"/>
      <c r="I1106" s="526"/>
      <c r="J1106" s="526"/>
      <c r="K1106" s="526"/>
      <c r="L1106" s="528"/>
      <c r="M1106" s="526"/>
      <c r="N1106" s="528"/>
      <c r="O1106" s="526"/>
      <c r="P1106" s="573">
        <v>12.28</v>
      </c>
    </row>
    <row r="1107" spans="1:16" x14ac:dyDescent="0.25">
      <c r="A1107" s="530"/>
      <c r="B1107" s="524" t="s">
        <v>1494</v>
      </c>
      <c r="C1107" s="1247" t="s">
        <v>1495</v>
      </c>
      <c r="D1107" s="1247"/>
      <c r="E1107" s="1247"/>
      <c r="F1107" s="1247"/>
      <c r="G1107" s="1247"/>
      <c r="H1107" s="525" t="s">
        <v>1496</v>
      </c>
      <c r="I1107" s="527">
        <v>2.1320000000000001</v>
      </c>
      <c r="J1107" s="526"/>
      <c r="K1107" s="537">
        <v>0.12792000000000001</v>
      </c>
      <c r="L1107" s="532"/>
      <c r="M1107" s="533"/>
      <c r="N1107" s="534">
        <v>6.1</v>
      </c>
      <c r="O1107" s="526"/>
      <c r="P1107" s="529">
        <v>0.78</v>
      </c>
    </row>
    <row r="1108" spans="1:16" x14ac:dyDescent="0.25">
      <c r="A1108" s="530"/>
      <c r="B1108" s="524" t="s">
        <v>2623</v>
      </c>
      <c r="C1108" s="1247" t="s">
        <v>2624</v>
      </c>
      <c r="D1108" s="1247"/>
      <c r="E1108" s="1247"/>
      <c r="F1108" s="1247"/>
      <c r="G1108" s="1247"/>
      <c r="H1108" s="525" t="s">
        <v>2159</v>
      </c>
      <c r="I1108" s="536">
        <v>9.17</v>
      </c>
      <c r="J1108" s="526"/>
      <c r="K1108" s="535">
        <v>0.55020000000000002</v>
      </c>
      <c r="L1108" s="538">
        <v>5.87</v>
      </c>
      <c r="M1108" s="539">
        <v>0.97</v>
      </c>
      <c r="N1108" s="534">
        <v>5.69</v>
      </c>
      <c r="O1108" s="526"/>
      <c r="P1108" s="529">
        <v>3.13</v>
      </c>
    </row>
    <row r="1109" spans="1:16" x14ac:dyDescent="0.25">
      <c r="A1109" s="530"/>
      <c r="B1109" s="524" t="s">
        <v>2625</v>
      </c>
      <c r="C1109" s="1247" t="s">
        <v>2626</v>
      </c>
      <c r="D1109" s="1247"/>
      <c r="E1109" s="1247"/>
      <c r="F1109" s="1247"/>
      <c r="G1109" s="1247"/>
      <c r="H1109" s="525" t="s">
        <v>1697</v>
      </c>
      <c r="I1109" s="536">
        <v>1.02</v>
      </c>
      <c r="J1109" s="526"/>
      <c r="K1109" s="535">
        <v>6.1199999999999997E-2</v>
      </c>
      <c r="L1109" s="538">
        <v>41.71</v>
      </c>
      <c r="M1109" s="539">
        <v>1.31</v>
      </c>
      <c r="N1109" s="534">
        <v>54.64</v>
      </c>
      <c r="O1109" s="526"/>
      <c r="P1109" s="529">
        <v>3.34</v>
      </c>
    </row>
    <row r="1110" spans="1:16" x14ac:dyDescent="0.25">
      <c r="A1110" s="530"/>
      <c r="B1110" s="524" t="s">
        <v>2714</v>
      </c>
      <c r="C1110" s="1247" t="s">
        <v>2715</v>
      </c>
      <c r="D1110" s="1247"/>
      <c r="E1110" s="1247"/>
      <c r="F1110" s="1247"/>
      <c r="G1110" s="1247"/>
      <c r="H1110" s="525" t="s">
        <v>1164</v>
      </c>
      <c r="I1110" s="537">
        <v>1.6000000000000001E-4</v>
      </c>
      <c r="J1110" s="526"/>
      <c r="K1110" s="569">
        <v>9.5999999999999996E-6</v>
      </c>
      <c r="L1110" s="542">
        <v>214135.65</v>
      </c>
      <c r="M1110" s="539">
        <v>1.31</v>
      </c>
      <c r="N1110" s="534">
        <v>280517.7</v>
      </c>
      <c r="O1110" s="526"/>
      <c r="P1110" s="529">
        <v>2.69</v>
      </c>
    </row>
    <row r="1111" spans="1:16" x14ac:dyDescent="0.25">
      <c r="A1111" s="530"/>
      <c r="B1111" s="524" t="s">
        <v>2716</v>
      </c>
      <c r="C1111" s="1247" t="s">
        <v>2717</v>
      </c>
      <c r="D1111" s="1247"/>
      <c r="E1111" s="1247"/>
      <c r="F1111" s="1247"/>
      <c r="G1111" s="1247"/>
      <c r="H1111" s="525" t="s">
        <v>1164</v>
      </c>
      <c r="I1111" s="535">
        <v>2.9999999999999997E-4</v>
      </c>
      <c r="J1111" s="526"/>
      <c r="K1111" s="574">
        <v>1.8E-5</v>
      </c>
      <c r="L1111" s="542">
        <v>99190.96</v>
      </c>
      <c r="M1111" s="539">
        <v>1.31</v>
      </c>
      <c r="N1111" s="534">
        <v>129940.16</v>
      </c>
      <c r="O1111" s="526"/>
      <c r="P1111" s="529">
        <v>2.34</v>
      </c>
    </row>
    <row r="1112" spans="1:16" x14ac:dyDescent="0.25">
      <c r="A1112" s="552"/>
      <c r="B1112" s="553"/>
      <c r="C1112" s="1248" t="s">
        <v>1154</v>
      </c>
      <c r="D1112" s="1248"/>
      <c r="E1112" s="1248"/>
      <c r="F1112" s="1248"/>
      <c r="G1112" s="1248"/>
      <c r="H1112" s="516"/>
      <c r="I1112" s="517"/>
      <c r="J1112" s="517"/>
      <c r="K1112" s="517"/>
      <c r="L1112" s="520"/>
      <c r="M1112" s="517"/>
      <c r="N1112" s="554"/>
      <c r="O1112" s="517"/>
      <c r="P1112" s="555">
        <v>652.29</v>
      </c>
    </row>
    <row r="1113" spans="1:16" x14ac:dyDescent="0.25">
      <c r="A1113" s="540" t="s">
        <v>2848</v>
      </c>
      <c r="B1113" s="524" t="s">
        <v>2637</v>
      </c>
      <c r="C1113" s="1247" t="s">
        <v>2638</v>
      </c>
      <c r="D1113" s="1247"/>
      <c r="E1113" s="1247"/>
      <c r="F1113" s="1247"/>
      <c r="G1113" s="1247"/>
      <c r="H1113" s="525" t="s">
        <v>1158</v>
      </c>
      <c r="I1113" s="543">
        <v>2</v>
      </c>
      <c r="J1113" s="526"/>
      <c r="K1113" s="543">
        <v>2</v>
      </c>
      <c r="L1113" s="528"/>
      <c r="M1113" s="526"/>
      <c r="N1113" s="528"/>
      <c r="O1113" s="526"/>
      <c r="P1113" s="573">
        <v>12.71</v>
      </c>
    </row>
    <row r="1114" spans="1:16" x14ac:dyDescent="0.25">
      <c r="A1114" s="540"/>
      <c r="B1114" s="524"/>
      <c r="C1114" s="1247" t="s">
        <v>1155</v>
      </c>
      <c r="D1114" s="1247"/>
      <c r="E1114" s="1247"/>
      <c r="F1114" s="1247"/>
      <c r="G1114" s="1247"/>
      <c r="H1114" s="525"/>
      <c r="I1114" s="526"/>
      <c r="J1114" s="526"/>
      <c r="K1114" s="526"/>
      <c r="L1114" s="528"/>
      <c r="M1114" s="526"/>
      <c r="N1114" s="528"/>
      <c r="O1114" s="526"/>
      <c r="P1114" s="573">
        <v>636.51</v>
      </c>
    </row>
    <row r="1115" spans="1:16" x14ac:dyDescent="0.25">
      <c r="A1115" s="540"/>
      <c r="B1115" s="524" t="s">
        <v>2639</v>
      </c>
      <c r="C1115" s="1247" t="s">
        <v>2640</v>
      </c>
      <c r="D1115" s="1247"/>
      <c r="E1115" s="1247"/>
      <c r="F1115" s="1247"/>
      <c r="G1115" s="1247"/>
      <c r="H1115" s="525" t="s">
        <v>1158</v>
      </c>
      <c r="I1115" s="543">
        <v>97</v>
      </c>
      <c r="J1115" s="526"/>
      <c r="K1115" s="543">
        <v>97</v>
      </c>
      <c r="L1115" s="528"/>
      <c r="M1115" s="526"/>
      <c r="N1115" s="528"/>
      <c r="O1115" s="526"/>
      <c r="P1115" s="573">
        <v>617.41</v>
      </c>
    </row>
    <row r="1116" spans="1:16" x14ac:dyDescent="0.25">
      <c r="A1116" s="540"/>
      <c r="B1116" s="524" t="s">
        <v>2641</v>
      </c>
      <c r="C1116" s="1247" t="s">
        <v>2642</v>
      </c>
      <c r="D1116" s="1247"/>
      <c r="E1116" s="1247"/>
      <c r="F1116" s="1247"/>
      <c r="G1116" s="1247"/>
      <c r="H1116" s="525" t="s">
        <v>1158</v>
      </c>
      <c r="I1116" s="543">
        <v>51</v>
      </c>
      <c r="J1116" s="526"/>
      <c r="K1116" s="543">
        <v>51</v>
      </c>
      <c r="L1116" s="528"/>
      <c r="M1116" s="526"/>
      <c r="N1116" s="528"/>
      <c r="O1116" s="526"/>
      <c r="P1116" s="573">
        <v>324.62</v>
      </c>
    </row>
    <row r="1117" spans="1:16" x14ac:dyDescent="0.25">
      <c r="A1117" s="556"/>
      <c r="B1117" s="557"/>
      <c r="C1117" s="1248" t="s">
        <v>1161</v>
      </c>
      <c r="D1117" s="1248"/>
      <c r="E1117" s="1248"/>
      <c r="F1117" s="1248"/>
      <c r="G1117" s="1248"/>
      <c r="H1117" s="516"/>
      <c r="I1117" s="517"/>
      <c r="J1117" s="517"/>
      <c r="K1117" s="517"/>
      <c r="L1117" s="520"/>
      <c r="M1117" s="517"/>
      <c r="N1117" s="554">
        <v>26783.83</v>
      </c>
      <c r="O1117" s="517"/>
      <c r="P1117" s="555">
        <v>1607.03</v>
      </c>
    </row>
    <row r="1118" spans="1:16" x14ac:dyDescent="0.25">
      <c r="A1118" s="558"/>
      <c r="B1118" s="559"/>
      <c r="C1118" s="559"/>
      <c r="D1118" s="559"/>
      <c r="E1118" s="559"/>
      <c r="F1118" s="559"/>
      <c r="G1118" s="559"/>
      <c r="H1118" s="560"/>
      <c r="I1118" s="561"/>
      <c r="J1118" s="561"/>
      <c r="K1118" s="561"/>
      <c r="L1118" s="562"/>
      <c r="M1118" s="561"/>
      <c r="N1118" s="562"/>
      <c r="O1118" s="561"/>
      <c r="P1118" s="563"/>
    </row>
    <row r="1119" spans="1:16" x14ac:dyDescent="0.25">
      <c r="A1119" s="514" t="s">
        <v>1684</v>
      </c>
      <c r="B1119" s="515" t="s">
        <v>2718</v>
      </c>
      <c r="C1119" s="1249" t="s">
        <v>2719</v>
      </c>
      <c r="D1119" s="1249"/>
      <c r="E1119" s="1249"/>
      <c r="F1119" s="1249"/>
      <c r="G1119" s="1249"/>
      <c r="H1119" s="516" t="s">
        <v>1575</v>
      </c>
      <c r="I1119" s="517">
        <v>6</v>
      </c>
      <c r="J1119" s="518">
        <v>1</v>
      </c>
      <c r="K1119" s="518">
        <v>6</v>
      </c>
      <c r="L1119" s="593">
        <v>137.4</v>
      </c>
      <c r="M1119" s="570">
        <v>1.46</v>
      </c>
      <c r="N1119" s="572">
        <v>200.6</v>
      </c>
      <c r="O1119" s="517"/>
      <c r="P1119" s="555">
        <v>1203.5999999999999</v>
      </c>
    </row>
    <row r="1120" spans="1:16" x14ac:dyDescent="0.25">
      <c r="A1120" s="556"/>
      <c r="B1120" s="557"/>
      <c r="C1120" s="1248" t="s">
        <v>1161</v>
      </c>
      <c r="D1120" s="1248"/>
      <c r="E1120" s="1248"/>
      <c r="F1120" s="1248"/>
      <c r="G1120" s="1248"/>
      <c r="H1120" s="516"/>
      <c r="I1120" s="517"/>
      <c r="J1120" s="517"/>
      <c r="K1120" s="517"/>
      <c r="L1120" s="520"/>
      <c r="M1120" s="517"/>
      <c r="N1120" s="520"/>
      <c r="O1120" s="517"/>
      <c r="P1120" s="555">
        <v>1203.5999999999999</v>
      </c>
    </row>
    <row r="1121" spans="1:16" x14ac:dyDescent="0.25">
      <c r="A1121" s="558"/>
      <c r="B1121" s="559"/>
      <c r="C1121" s="559"/>
      <c r="D1121" s="559"/>
      <c r="E1121" s="559"/>
      <c r="F1121" s="559"/>
      <c r="G1121" s="559"/>
      <c r="H1121" s="560"/>
      <c r="I1121" s="561"/>
      <c r="J1121" s="561"/>
      <c r="K1121" s="561"/>
      <c r="L1121" s="562"/>
      <c r="M1121" s="561"/>
      <c r="N1121" s="562"/>
      <c r="O1121" s="561"/>
      <c r="P1121" s="563"/>
    </row>
    <row r="1122" spans="1:16" x14ac:dyDescent="0.25">
      <c r="A1122" s="514" t="s">
        <v>1846</v>
      </c>
      <c r="B1122" s="515" t="s">
        <v>2720</v>
      </c>
      <c r="C1122" s="1249" t="s">
        <v>2721</v>
      </c>
      <c r="D1122" s="1249"/>
      <c r="E1122" s="1249"/>
      <c r="F1122" s="1249"/>
      <c r="G1122" s="1249"/>
      <c r="H1122" s="516" t="s">
        <v>1697</v>
      </c>
      <c r="I1122" s="517">
        <v>0.03</v>
      </c>
      <c r="J1122" s="518">
        <v>1</v>
      </c>
      <c r="K1122" s="570">
        <v>0.03</v>
      </c>
      <c r="L1122" s="520"/>
      <c r="M1122" s="517"/>
      <c r="N1122" s="521"/>
      <c r="O1122" s="517"/>
      <c r="P1122" s="522"/>
    </row>
    <row r="1123" spans="1:16" x14ac:dyDescent="0.25">
      <c r="A1123" s="523"/>
      <c r="B1123" s="524" t="s">
        <v>23</v>
      </c>
      <c r="C1123" s="1247" t="s">
        <v>1203</v>
      </c>
      <c r="D1123" s="1247"/>
      <c r="E1123" s="1247"/>
      <c r="F1123" s="1247"/>
      <c r="G1123" s="1247"/>
      <c r="H1123" s="525" t="s">
        <v>1148</v>
      </c>
      <c r="I1123" s="526"/>
      <c r="J1123" s="526"/>
      <c r="K1123" s="535">
        <v>1.0539000000000001</v>
      </c>
      <c r="L1123" s="528"/>
      <c r="M1123" s="526"/>
      <c r="N1123" s="528"/>
      <c r="O1123" s="526"/>
      <c r="P1123" s="573">
        <v>353.15</v>
      </c>
    </row>
    <row r="1124" spans="1:16" x14ac:dyDescent="0.25">
      <c r="A1124" s="530"/>
      <c r="B1124" s="524" t="s">
        <v>2190</v>
      </c>
      <c r="C1124" s="1247" t="s">
        <v>2191</v>
      </c>
      <c r="D1124" s="1247"/>
      <c r="E1124" s="1247"/>
      <c r="F1124" s="1247"/>
      <c r="G1124" s="1247"/>
      <c r="H1124" s="525" t="s">
        <v>1148</v>
      </c>
      <c r="I1124" s="536">
        <v>35.130000000000003</v>
      </c>
      <c r="J1124" s="526"/>
      <c r="K1124" s="535">
        <v>1.0539000000000001</v>
      </c>
      <c r="L1124" s="532"/>
      <c r="M1124" s="533"/>
      <c r="N1124" s="534">
        <v>335.09</v>
      </c>
      <c r="O1124" s="526"/>
      <c r="P1124" s="529">
        <v>353.15</v>
      </c>
    </row>
    <row r="1125" spans="1:16" x14ac:dyDescent="0.25">
      <c r="A1125" s="523"/>
      <c r="B1125" s="524" t="s">
        <v>28</v>
      </c>
      <c r="C1125" s="1247" t="s">
        <v>132</v>
      </c>
      <c r="D1125" s="1247"/>
      <c r="E1125" s="1247"/>
      <c r="F1125" s="1247"/>
      <c r="G1125" s="1247"/>
      <c r="H1125" s="525"/>
      <c r="I1125" s="526"/>
      <c r="J1125" s="526"/>
      <c r="K1125" s="526"/>
      <c r="L1125" s="528"/>
      <c r="M1125" s="526"/>
      <c r="N1125" s="528"/>
      <c r="O1125" s="526"/>
      <c r="P1125" s="573">
        <v>1.76</v>
      </c>
    </row>
    <row r="1126" spans="1:16" x14ac:dyDescent="0.25">
      <c r="A1126" s="523"/>
      <c r="B1126" s="524"/>
      <c r="C1126" s="1247" t="s">
        <v>1147</v>
      </c>
      <c r="D1126" s="1247"/>
      <c r="E1126" s="1247"/>
      <c r="F1126" s="1247"/>
      <c r="G1126" s="1247"/>
      <c r="H1126" s="525" t="s">
        <v>1148</v>
      </c>
      <c r="I1126" s="526"/>
      <c r="J1126" s="526"/>
      <c r="K1126" s="535">
        <v>1.5E-3</v>
      </c>
      <c r="L1126" s="528"/>
      <c r="M1126" s="526"/>
      <c r="N1126" s="528"/>
      <c r="O1126" s="526"/>
      <c r="P1126" s="573">
        <v>0.59</v>
      </c>
    </row>
    <row r="1127" spans="1:16" x14ac:dyDescent="0.25">
      <c r="A1127" s="530"/>
      <c r="B1127" s="524" t="s">
        <v>1443</v>
      </c>
      <c r="C1127" s="1247" t="s">
        <v>1444</v>
      </c>
      <c r="D1127" s="1247"/>
      <c r="E1127" s="1247"/>
      <c r="F1127" s="1247"/>
      <c r="G1127" s="1247"/>
      <c r="H1127" s="525" t="s">
        <v>1151</v>
      </c>
      <c r="I1127" s="536">
        <v>0.03</v>
      </c>
      <c r="J1127" s="526"/>
      <c r="K1127" s="535">
        <v>8.9999999999999998E-4</v>
      </c>
      <c r="L1127" s="532"/>
      <c r="M1127" s="533"/>
      <c r="N1127" s="534">
        <v>1550.39</v>
      </c>
      <c r="O1127" s="526"/>
      <c r="P1127" s="529">
        <v>1.4</v>
      </c>
    </row>
    <row r="1128" spans="1:16" x14ac:dyDescent="0.25">
      <c r="A1128" s="540"/>
      <c r="B1128" s="524" t="s">
        <v>1152</v>
      </c>
      <c r="C1128" s="1247" t="s">
        <v>1153</v>
      </c>
      <c r="D1128" s="1247"/>
      <c r="E1128" s="1247"/>
      <c r="F1128" s="1247"/>
      <c r="G1128" s="1247"/>
      <c r="H1128" s="525" t="s">
        <v>1148</v>
      </c>
      <c r="I1128" s="536">
        <v>0.03</v>
      </c>
      <c r="J1128" s="526"/>
      <c r="K1128" s="535">
        <v>8.9999999999999998E-4</v>
      </c>
      <c r="L1128" s="528"/>
      <c r="M1128" s="526"/>
      <c r="N1128" s="541">
        <v>437.08</v>
      </c>
      <c r="O1128" s="526"/>
      <c r="P1128" s="573">
        <v>0.39</v>
      </c>
    </row>
    <row r="1129" spans="1:16" x14ac:dyDescent="0.25">
      <c r="A1129" s="530"/>
      <c r="B1129" s="524" t="s">
        <v>1445</v>
      </c>
      <c r="C1129" s="1247" t="s">
        <v>1446</v>
      </c>
      <c r="D1129" s="1247"/>
      <c r="E1129" s="1247"/>
      <c r="F1129" s="1247"/>
      <c r="G1129" s="1247"/>
      <c r="H1129" s="525" t="s">
        <v>1151</v>
      </c>
      <c r="I1129" s="536">
        <v>0.02</v>
      </c>
      <c r="J1129" s="526"/>
      <c r="K1129" s="535">
        <v>5.9999999999999995E-4</v>
      </c>
      <c r="L1129" s="538">
        <v>477.92</v>
      </c>
      <c r="M1129" s="539">
        <v>1.24</v>
      </c>
      <c r="N1129" s="534">
        <v>592.62</v>
      </c>
      <c r="O1129" s="526"/>
      <c r="P1129" s="529">
        <v>0.36</v>
      </c>
    </row>
    <row r="1130" spans="1:16" x14ac:dyDescent="0.25">
      <c r="A1130" s="540"/>
      <c r="B1130" s="524" t="s">
        <v>1208</v>
      </c>
      <c r="C1130" s="1247" t="s">
        <v>1209</v>
      </c>
      <c r="D1130" s="1247"/>
      <c r="E1130" s="1247"/>
      <c r="F1130" s="1247"/>
      <c r="G1130" s="1247"/>
      <c r="H1130" s="525" t="s">
        <v>1148</v>
      </c>
      <c r="I1130" s="536">
        <v>0.02</v>
      </c>
      <c r="J1130" s="526"/>
      <c r="K1130" s="535">
        <v>5.9999999999999995E-4</v>
      </c>
      <c r="L1130" s="528"/>
      <c r="M1130" s="526"/>
      <c r="N1130" s="541">
        <v>325.38</v>
      </c>
      <c r="O1130" s="526"/>
      <c r="P1130" s="573">
        <v>0.2</v>
      </c>
    </row>
    <row r="1131" spans="1:16" x14ac:dyDescent="0.25">
      <c r="A1131" s="523"/>
      <c r="B1131" s="524" t="s">
        <v>36</v>
      </c>
      <c r="C1131" s="1247" t="s">
        <v>134</v>
      </c>
      <c r="D1131" s="1247"/>
      <c r="E1131" s="1247"/>
      <c r="F1131" s="1247"/>
      <c r="G1131" s="1247"/>
      <c r="H1131" s="525"/>
      <c r="I1131" s="526"/>
      <c r="J1131" s="526"/>
      <c r="K1131" s="526"/>
      <c r="L1131" s="528"/>
      <c r="M1131" s="526"/>
      <c r="N1131" s="528"/>
      <c r="O1131" s="526"/>
      <c r="P1131" s="573">
        <v>4.58</v>
      </c>
    </row>
    <row r="1132" spans="1:16" x14ac:dyDescent="0.25">
      <c r="A1132" s="530"/>
      <c r="B1132" s="524" t="s">
        <v>1494</v>
      </c>
      <c r="C1132" s="1247" t="s">
        <v>1495</v>
      </c>
      <c r="D1132" s="1247"/>
      <c r="E1132" s="1247"/>
      <c r="F1132" s="1247"/>
      <c r="G1132" s="1247"/>
      <c r="H1132" s="525" t="s">
        <v>1496</v>
      </c>
      <c r="I1132" s="527">
        <v>2.1320000000000001</v>
      </c>
      <c r="J1132" s="526"/>
      <c r="K1132" s="537">
        <v>6.3960000000000003E-2</v>
      </c>
      <c r="L1132" s="532"/>
      <c r="M1132" s="533"/>
      <c r="N1132" s="534">
        <v>6.1</v>
      </c>
      <c r="O1132" s="526"/>
      <c r="P1132" s="529">
        <v>0.39</v>
      </c>
    </row>
    <row r="1133" spans="1:16" x14ac:dyDescent="0.25">
      <c r="A1133" s="530"/>
      <c r="B1133" s="524" t="s">
        <v>2625</v>
      </c>
      <c r="C1133" s="1247" t="s">
        <v>2626</v>
      </c>
      <c r="D1133" s="1247"/>
      <c r="E1133" s="1247"/>
      <c r="F1133" s="1247"/>
      <c r="G1133" s="1247"/>
      <c r="H1133" s="525" t="s">
        <v>1697</v>
      </c>
      <c r="I1133" s="536">
        <v>1.02</v>
      </c>
      <c r="J1133" s="526"/>
      <c r="K1133" s="535">
        <v>3.0599999999999999E-2</v>
      </c>
      <c r="L1133" s="538">
        <v>41.71</v>
      </c>
      <c r="M1133" s="539">
        <v>1.31</v>
      </c>
      <c r="N1133" s="534">
        <v>54.64</v>
      </c>
      <c r="O1133" s="526"/>
      <c r="P1133" s="529">
        <v>1.67</v>
      </c>
    </row>
    <row r="1134" spans="1:16" x14ac:dyDescent="0.25">
      <c r="A1134" s="530"/>
      <c r="B1134" s="524" t="s">
        <v>2714</v>
      </c>
      <c r="C1134" s="1247" t="s">
        <v>2715</v>
      </c>
      <c r="D1134" s="1247"/>
      <c r="E1134" s="1247"/>
      <c r="F1134" s="1247"/>
      <c r="G1134" s="1247"/>
      <c r="H1134" s="525" t="s">
        <v>1164</v>
      </c>
      <c r="I1134" s="537">
        <v>1.6000000000000001E-4</v>
      </c>
      <c r="J1134" s="526"/>
      <c r="K1134" s="569">
        <v>4.7999999999999998E-6</v>
      </c>
      <c r="L1134" s="542">
        <v>214135.65</v>
      </c>
      <c r="M1134" s="539">
        <v>1.31</v>
      </c>
      <c r="N1134" s="534">
        <v>280517.7</v>
      </c>
      <c r="O1134" s="526"/>
      <c r="P1134" s="529">
        <v>1.35</v>
      </c>
    </row>
    <row r="1135" spans="1:16" x14ac:dyDescent="0.25">
      <c r="A1135" s="530"/>
      <c r="B1135" s="524" t="s">
        <v>2716</v>
      </c>
      <c r="C1135" s="1247" t="s">
        <v>2717</v>
      </c>
      <c r="D1135" s="1247"/>
      <c r="E1135" s="1247"/>
      <c r="F1135" s="1247"/>
      <c r="G1135" s="1247"/>
      <c r="H1135" s="525" t="s">
        <v>1164</v>
      </c>
      <c r="I1135" s="535">
        <v>2.9999999999999997E-4</v>
      </c>
      <c r="J1135" s="526"/>
      <c r="K1135" s="574">
        <v>9.0000000000000002E-6</v>
      </c>
      <c r="L1135" s="542">
        <v>99190.96</v>
      </c>
      <c r="M1135" s="539">
        <v>1.31</v>
      </c>
      <c r="N1135" s="534">
        <v>129940.16</v>
      </c>
      <c r="O1135" s="526"/>
      <c r="P1135" s="529">
        <v>1.17</v>
      </c>
    </row>
    <row r="1136" spans="1:16" x14ac:dyDescent="0.25">
      <c r="A1136" s="552"/>
      <c r="B1136" s="553"/>
      <c r="C1136" s="1248" t="s">
        <v>1154</v>
      </c>
      <c r="D1136" s="1248"/>
      <c r="E1136" s="1248"/>
      <c r="F1136" s="1248"/>
      <c r="G1136" s="1248"/>
      <c r="H1136" s="516"/>
      <c r="I1136" s="517"/>
      <c r="J1136" s="517"/>
      <c r="K1136" s="517"/>
      <c r="L1136" s="520"/>
      <c r="M1136" s="517"/>
      <c r="N1136" s="554"/>
      <c r="O1136" s="517"/>
      <c r="P1136" s="555">
        <v>360.08</v>
      </c>
    </row>
    <row r="1137" spans="1:16" x14ac:dyDescent="0.25">
      <c r="A1137" s="540" t="s">
        <v>1847</v>
      </c>
      <c r="B1137" s="524" t="s">
        <v>2637</v>
      </c>
      <c r="C1137" s="1247" t="s">
        <v>2638</v>
      </c>
      <c r="D1137" s="1247"/>
      <c r="E1137" s="1247"/>
      <c r="F1137" s="1247"/>
      <c r="G1137" s="1247"/>
      <c r="H1137" s="525" t="s">
        <v>1158</v>
      </c>
      <c r="I1137" s="543">
        <v>2</v>
      </c>
      <c r="J1137" s="526"/>
      <c r="K1137" s="543">
        <v>2</v>
      </c>
      <c r="L1137" s="528"/>
      <c r="M1137" s="526"/>
      <c r="N1137" s="528"/>
      <c r="O1137" s="526"/>
      <c r="P1137" s="573">
        <v>7.06</v>
      </c>
    </row>
    <row r="1138" spans="1:16" x14ac:dyDescent="0.25">
      <c r="A1138" s="540"/>
      <c r="B1138" s="524"/>
      <c r="C1138" s="1247" t="s">
        <v>1155</v>
      </c>
      <c r="D1138" s="1247"/>
      <c r="E1138" s="1247"/>
      <c r="F1138" s="1247"/>
      <c r="G1138" s="1247"/>
      <c r="H1138" s="525"/>
      <c r="I1138" s="526"/>
      <c r="J1138" s="526"/>
      <c r="K1138" s="526"/>
      <c r="L1138" s="528"/>
      <c r="M1138" s="526"/>
      <c r="N1138" s="528"/>
      <c r="O1138" s="526"/>
      <c r="P1138" s="573">
        <v>353.74</v>
      </c>
    </row>
    <row r="1139" spans="1:16" x14ac:dyDescent="0.25">
      <c r="A1139" s="540"/>
      <c r="B1139" s="524" t="s">
        <v>2639</v>
      </c>
      <c r="C1139" s="1247" t="s">
        <v>2640</v>
      </c>
      <c r="D1139" s="1247"/>
      <c r="E1139" s="1247"/>
      <c r="F1139" s="1247"/>
      <c r="G1139" s="1247"/>
      <c r="H1139" s="525" t="s">
        <v>1158</v>
      </c>
      <c r="I1139" s="543">
        <v>97</v>
      </c>
      <c r="J1139" s="526"/>
      <c r="K1139" s="543">
        <v>97</v>
      </c>
      <c r="L1139" s="528"/>
      <c r="M1139" s="526"/>
      <c r="N1139" s="528"/>
      <c r="O1139" s="526"/>
      <c r="P1139" s="573">
        <v>343.13</v>
      </c>
    </row>
    <row r="1140" spans="1:16" x14ac:dyDescent="0.25">
      <c r="A1140" s="540"/>
      <c r="B1140" s="524" t="s">
        <v>2641</v>
      </c>
      <c r="C1140" s="1247" t="s">
        <v>2642</v>
      </c>
      <c r="D1140" s="1247"/>
      <c r="E1140" s="1247"/>
      <c r="F1140" s="1247"/>
      <c r="G1140" s="1247"/>
      <c r="H1140" s="525" t="s">
        <v>1158</v>
      </c>
      <c r="I1140" s="543">
        <v>51</v>
      </c>
      <c r="J1140" s="526"/>
      <c r="K1140" s="543">
        <v>51</v>
      </c>
      <c r="L1140" s="528"/>
      <c r="M1140" s="526"/>
      <c r="N1140" s="528"/>
      <c r="O1140" s="526"/>
      <c r="P1140" s="573">
        <v>180.41</v>
      </c>
    </row>
    <row r="1141" spans="1:16" x14ac:dyDescent="0.25">
      <c r="A1141" s="556"/>
      <c r="B1141" s="557"/>
      <c r="C1141" s="1248" t="s">
        <v>1161</v>
      </c>
      <c r="D1141" s="1248"/>
      <c r="E1141" s="1248"/>
      <c r="F1141" s="1248"/>
      <c r="G1141" s="1248"/>
      <c r="H1141" s="516"/>
      <c r="I1141" s="517"/>
      <c r="J1141" s="517"/>
      <c r="K1141" s="517"/>
      <c r="L1141" s="520"/>
      <c r="M1141" s="517"/>
      <c r="N1141" s="554">
        <v>29689.33</v>
      </c>
      <c r="O1141" s="517"/>
      <c r="P1141" s="612">
        <v>890.68</v>
      </c>
    </row>
    <row r="1142" spans="1:16" x14ac:dyDescent="0.25">
      <c r="A1142" s="558"/>
      <c r="B1142" s="559"/>
      <c r="C1142" s="559"/>
      <c r="D1142" s="559"/>
      <c r="E1142" s="559"/>
      <c r="F1142" s="559"/>
      <c r="G1142" s="559"/>
      <c r="H1142" s="560"/>
      <c r="I1142" s="561"/>
      <c r="J1142" s="561"/>
      <c r="K1142" s="561"/>
      <c r="L1142" s="562"/>
      <c r="M1142" s="561"/>
      <c r="N1142" s="562"/>
      <c r="O1142" s="561"/>
      <c r="P1142" s="563"/>
    </row>
    <row r="1143" spans="1:16" x14ac:dyDescent="0.25">
      <c r="A1143" s="514" t="s">
        <v>1849</v>
      </c>
      <c r="B1143" s="515" t="s">
        <v>2723</v>
      </c>
      <c r="C1143" s="1249" t="s">
        <v>2724</v>
      </c>
      <c r="D1143" s="1249"/>
      <c r="E1143" s="1249"/>
      <c r="F1143" s="1249"/>
      <c r="G1143" s="1249"/>
      <c r="H1143" s="516" t="s">
        <v>1575</v>
      </c>
      <c r="I1143" s="517">
        <v>3</v>
      </c>
      <c r="J1143" s="518">
        <v>1</v>
      </c>
      <c r="K1143" s="518">
        <v>3</v>
      </c>
      <c r="L1143" s="593">
        <v>111.36</v>
      </c>
      <c r="M1143" s="570">
        <v>1.46</v>
      </c>
      <c r="N1143" s="572">
        <v>162.59</v>
      </c>
      <c r="O1143" s="517"/>
      <c r="P1143" s="612">
        <v>487.77</v>
      </c>
    </row>
    <row r="1144" spans="1:16" x14ac:dyDescent="0.25">
      <c r="A1144" s="556"/>
      <c r="B1144" s="557"/>
      <c r="C1144" s="1248" t="s">
        <v>1161</v>
      </c>
      <c r="D1144" s="1248"/>
      <c r="E1144" s="1248"/>
      <c r="F1144" s="1248"/>
      <c r="G1144" s="1248"/>
      <c r="H1144" s="516"/>
      <c r="I1144" s="517"/>
      <c r="J1144" s="517"/>
      <c r="K1144" s="517"/>
      <c r="L1144" s="520"/>
      <c r="M1144" s="517"/>
      <c r="N1144" s="520"/>
      <c r="O1144" s="517"/>
      <c r="P1144" s="612">
        <v>487.77</v>
      </c>
    </row>
    <row r="1145" spans="1:16" x14ac:dyDescent="0.25">
      <c r="A1145" s="558"/>
      <c r="B1145" s="559"/>
      <c r="C1145" s="559"/>
      <c r="D1145" s="559"/>
      <c r="E1145" s="559"/>
      <c r="F1145" s="559"/>
      <c r="G1145" s="559"/>
      <c r="H1145" s="560"/>
      <c r="I1145" s="561"/>
      <c r="J1145" s="561"/>
      <c r="K1145" s="561"/>
      <c r="L1145" s="562"/>
      <c r="M1145" s="561"/>
      <c r="N1145" s="562"/>
      <c r="O1145" s="561"/>
      <c r="P1145" s="563"/>
    </row>
    <row r="1146" spans="1:16" x14ac:dyDescent="0.25">
      <c r="A1146" s="514" t="s">
        <v>1852</v>
      </c>
      <c r="B1146" s="515" t="s">
        <v>2725</v>
      </c>
      <c r="C1146" s="1249" t="s">
        <v>2726</v>
      </c>
      <c r="D1146" s="1249"/>
      <c r="E1146" s="1249"/>
      <c r="F1146" s="1249"/>
      <c r="G1146" s="1249"/>
      <c r="H1146" s="516" t="s">
        <v>1697</v>
      </c>
      <c r="I1146" s="517">
        <v>0.16</v>
      </c>
      <c r="J1146" s="518">
        <v>1</v>
      </c>
      <c r="K1146" s="570">
        <v>0.16</v>
      </c>
      <c r="L1146" s="520"/>
      <c r="M1146" s="517"/>
      <c r="N1146" s="521"/>
      <c r="O1146" s="517"/>
      <c r="P1146" s="522"/>
    </row>
    <row r="1147" spans="1:16" x14ac:dyDescent="0.25">
      <c r="A1147" s="523"/>
      <c r="B1147" s="524" t="s">
        <v>23</v>
      </c>
      <c r="C1147" s="1247" t="s">
        <v>1203</v>
      </c>
      <c r="D1147" s="1247"/>
      <c r="E1147" s="1247"/>
      <c r="F1147" s="1247"/>
      <c r="G1147" s="1247"/>
      <c r="H1147" s="525" t="s">
        <v>1148</v>
      </c>
      <c r="I1147" s="526"/>
      <c r="J1147" s="526"/>
      <c r="K1147" s="535">
        <v>5.5296000000000003</v>
      </c>
      <c r="L1147" s="528"/>
      <c r="M1147" s="526"/>
      <c r="N1147" s="528"/>
      <c r="O1147" s="526"/>
      <c r="P1147" s="529">
        <v>1852.91</v>
      </c>
    </row>
    <row r="1148" spans="1:16" x14ac:dyDescent="0.25">
      <c r="A1148" s="530"/>
      <c r="B1148" s="524" t="s">
        <v>2190</v>
      </c>
      <c r="C1148" s="1247" t="s">
        <v>2191</v>
      </c>
      <c r="D1148" s="1247"/>
      <c r="E1148" s="1247"/>
      <c r="F1148" s="1247"/>
      <c r="G1148" s="1247"/>
      <c r="H1148" s="525" t="s">
        <v>1148</v>
      </c>
      <c r="I1148" s="536">
        <v>34.56</v>
      </c>
      <c r="J1148" s="526"/>
      <c r="K1148" s="535">
        <v>5.5296000000000003</v>
      </c>
      <c r="L1148" s="532"/>
      <c r="M1148" s="533"/>
      <c r="N1148" s="534">
        <v>335.09</v>
      </c>
      <c r="O1148" s="526"/>
      <c r="P1148" s="529">
        <v>1852.91</v>
      </c>
    </row>
    <row r="1149" spans="1:16" x14ac:dyDescent="0.25">
      <c r="A1149" s="523"/>
      <c r="B1149" s="524" t="s">
        <v>28</v>
      </c>
      <c r="C1149" s="1247" t="s">
        <v>132</v>
      </c>
      <c r="D1149" s="1247"/>
      <c r="E1149" s="1247"/>
      <c r="F1149" s="1247"/>
      <c r="G1149" s="1247"/>
      <c r="H1149" s="525"/>
      <c r="I1149" s="526"/>
      <c r="J1149" s="526"/>
      <c r="K1149" s="526"/>
      <c r="L1149" s="528"/>
      <c r="M1149" s="526"/>
      <c r="N1149" s="528"/>
      <c r="O1149" s="526"/>
      <c r="P1149" s="573">
        <v>9.34</v>
      </c>
    </row>
    <row r="1150" spans="1:16" x14ac:dyDescent="0.25">
      <c r="A1150" s="523"/>
      <c r="B1150" s="524"/>
      <c r="C1150" s="1247" t="s">
        <v>1147</v>
      </c>
      <c r="D1150" s="1247"/>
      <c r="E1150" s="1247"/>
      <c r="F1150" s="1247"/>
      <c r="G1150" s="1247"/>
      <c r="H1150" s="525" t="s">
        <v>1148</v>
      </c>
      <c r="I1150" s="526"/>
      <c r="J1150" s="526"/>
      <c r="K1150" s="527">
        <v>8.0000000000000002E-3</v>
      </c>
      <c r="L1150" s="528"/>
      <c r="M1150" s="526"/>
      <c r="N1150" s="528"/>
      <c r="O1150" s="526"/>
      <c r="P1150" s="573">
        <v>3.14</v>
      </c>
    </row>
    <row r="1151" spans="1:16" x14ac:dyDescent="0.25">
      <c r="A1151" s="530"/>
      <c r="B1151" s="524" t="s">
        <v>1443</v>
      </c>
      <c r="C1151" s="1247" t="s">
        <v>1444</v>
      </c>
      <c r="D1151" s="1247"/>
      <c r="E1151" s="1247"/>
      <c r="F1151" s="1247"/>
      <c r="G1151" s="1247"/>
      <c r="H1151" s="525" t="s">
        <v>1151</v>
      </c>
      <c r="I1151" s="536">
        <v>0.03</v>
      </c>
      <c r="J1151" s="526"/>
      <c r="K1151" s="535">
        <v>4.7999999999999996E-3</v>
      </c>
      <c r="L1151" s="532"/>
      <c r="M1151" s="533"/>
      <c r="N1151" s="534">
        <v>1550.39</v>
      </c>
      <c r="O1151" s="526"/>
      <c r="P1151" s="529">
        <v>7.44</v>
      </c>
    </row>
    <row r="1152" spans="1:16" x14ac:dyDescent="0.25">
      <c r="A1152" s="540"/>
      <c r="B1152" s="524" t="s">
        <v>1152</v>
      </c>
      <c r="C1152" s="1247" t="s">
        <v>1153</v>
      </c>
      <c r="D1152" s="1247"/>
      <c r="E1152" s="1247"/>
      <c r="F1152" s="1247"/>
      <c r="G1152" s="1247"/>
      <c r="H1152" s="525" t="s">
        <v>1148</v>
      </c>
      <c r="I1152" s="536">
        <v>0.03</v>
      </c>
      <c r="J1152" s="526"/>
      <c r="K1152" s="535">
        <v>4.7999999999999996E-3</v>
      </c>
      <c r="L1152" s="528"/>
      <c r="M1152" s="526"/>
      <c r="N1152" s="541">
        <v>437.08</v>
      </c>
      <c r="O1152" s="526"/>
      <c r="P1152" s="573">
        <v>2.1</v>
      </c>
    </row>
    <row r="1153" spans="1:16" x14ac:dyDescent="0.25">
      <c r="A1153" s="530"/>
      <c r="B1153" s="524" t="s">
        <v>1445</v>
      </c>
      <c r="C1153" s="1247" t="s">
        <v>1446</v>
      </c>
      <c r="D1153" s="1247"/>
      <c r="E1153" s="1247"/>
      <c r="F1153" s="1247"/>
      <c r="G1153" s="1247"/>
      <c r="H1153" s="525" t="s">
        <v>1151</v>
      </c>
      <c r="I1153" s="536">
        <v>0.02</v>
      </c>
      <c r="J1153" s="526"/>
      <c r="K1153" s="535">
        <v>3.2000000000000002E-3</v>
      </c>
      <c r="L1153" s="538">
        <v>477.92</v>
      </c>
      <c r="M1153" s="539">
        <v>1.24</v>
      </c>
      <c r="N1153" s="534">
        <v>592.62</v>
      </c>
      <c r="O1153" s="526"/>
      <c r="P1153" s="529">
        <v>1.9</v>
      </c>
    </row>
    <row r="1154" spans="1:16" x14ac:dyDescent="0.25">
      <c r="A1154" s="540"/>
      <c r="B1154" s="524" t="s">
        <v>1208</v>
      </c>
      <c r="C1154" s="1247" t="s">
        <v>1209</v>
      </c>
      <c r="D1154" s="1247"/>
      <c r="E1154" s="1247"/>
      <c r="F1154" s="1247"/>
      <c r="G1154" s="1247"/>
      <c r="H1154" s="525" t="s">
        <v>1148</v>
      </c>
      <c r="I1154" s="536">
        <v>0.02</v>
      </c>
      <c r="J1154" s="526"/>
      <c r="K1154" s="535">
        <v>3.2000000000000002E-3</v>
      </c>
      <c r="L1154" s="528"/>
      <c r="M1154" s="526"/>
      <c r="N1154" s="541">
        <v>325.38</v>
      </c>
      <c r="O1154" s="526"/>
      <c r="P1154" s="573">
        <v>1.04</v>
      </c>
    </row>
    <row r="1155" spans="1:16" x14ac:dyDescent="0.25">
      <c r="A1155" s="523"/>
      <c r="B1155" s="524" t="s">
        <v>36</v>
      </c>
      <c r="C1155" s="1247" t="s">
        <v>134</v>
      </c>
      <c r="D1155" s="1247"/>
      <c r="E1155" s="1247"/>
      <c r="F1155" s="1247"/>
      <c r="G1155" s="1247"/>
      <c r="H1155" s="525"/>
      <c r="I1155" s="526"/>
      <c r="J1155" s="526"/>
      <c r="K1155" s="526"/>
      <c r="L1155" s="528"/>
      <c r="M1155" s="526"/>
      <c r="N1155" s="528"/>
      <c r="O1155" s="526"/>
      <c r="P1155" s="573">
        <v>32.770000000000003</v>
      </c>
    </row>
    <row r="1156" spans="1:16" x14ac:dyDescent="0.25">
      <c r="A1156" s="530"/>
      <c r="B1156" s="524" t="s">
        <v>1494</v>
      </c>
      <c r="C1156" s="1247" t="s">
        <v>1495</v>
      </c>
      <c r="D1156" s="1247"/>
      <c r="E1156" s="1247"/>
      <c r="F1156" s="1247"/>
      <c r="G1156" s="1247"/>
      <c r="H1156" s="525" t="s">
        <v>1496</v>
      </c>
      <c r="I1156" s="527">
        <v>2.1320000000000001</v>
      </c>
      <c r="J1156" s="526"/>
      <c r="K1156" s="537">
        <v>0.34111999999999998</v>
      </c>
      <c r="L1156" s="532"/>
      <c r="M1156" s="533"/>
      <c r="N1156" s="534">
        <v>6.1</v>
      </c>
      <c r="O1156" s="526"/>
      <c r="P1156" s="529">
        <v>2.08</v>
      </c>
    </row>
    <row r="1157" spans="1:16" x14ac:dyDescent="0.25">
      <c r="A1157" s="530"/>
      <c r="B1157" s="524" t="s">
        <v>2623</v>
      </c>
      <c r="C1157" s="1247" t="s">
        <v>2624</v>
      </c>
      <c r="D1157" s="1247"/>
      <c r="E1157" s="1247"/>
      <c r="F1157" s="1247"/>
      <c r="G1157" s="1247"/>
      <c r="H1157" s="525" t="s">
        <v>2159</v>
      </c>
      <c r="I1157" s="536">
        <v>9.17</v>
      </c>
      <c r="J1157" s="526"/>
      <c r="K1157" s="535">
        <v>1.4672000000000001</v>
      </c>
      <c r="L1157" s="538">
        <v>5.87</v>
      </c>
      <c r="M1157" s="539">
        <v>0.97</v>
      </c>
      <c r="N1157" s="534">
        <v>5.69</v>
      </c>
      <c r="O1157" s="526"/>
      <c r="P1157" s="529">
        <v>8.35</v>
      </c>
    </row>
    <row r="1158" spans="1:16" x14ac:dyDescent="0.25">
      <c r="A1158" s="530"/>
      <c r="B1158" s="524" t="s">
        <v>2625</v>
      </c>
      <c r="C1158" s="1247" t="s">
        <v>2626</v>
      </c>
      <c r="D1158" s="1247"/>
      <c r="E1158" s="1247"/>
      <c r="F1158" s="1247"/>
      <c r="G1158" s="1247"/>
      <c r="H1158" s="525" t="s">
        <v>1697</v>
      </c>
      <c r="I1158" s="536">
        <v>1.02</v>
      </c>
      <c r="J1158" s="526"/>
      <c r="K1158" s="535">
        <v>0.16320000000000001</v>
      </c>
      <c r="L1158" s="538">
        <v>41.71</v>
      </c>
      <c r="M1158" s="539">
        <v>1.31</v>
      </c>
      <c r="N1158" s="534">
        <v>54.64</v>
      </c>
      <c r="O1158" s="526"/>
      <c r="P1158" s="529">
        <v>8.92</v>
      </c>
    </row>
    <row r="1159" spans="1:16" x14ac:dyDescent="0.25">
      <c r="A1159" s="530"/>
      <c r="B1159" s="524" t="s">
        <v>2714</v>
      </c>
      <c r="C1159" s="1247" t="s">
        <v>2715</v>
      </c>
      <c r="D1159" s="1247"/>
      <c r="E1159" s="1247"/>
      <c r="F1159" s="1247"/>
      <c r="G1159" s="1247"/>
      <c r="H1159" s="525" t="s">
        <v>1164</v>
      </c>
      <c r="I1159" s="537">
        <v>1.6000000000000001E-4</v>
      </c>
      <c r="J1159" s="526"/>
      <c r="K1159" s="569">
        <v>2.5599999999999999E-5</v>
      </c>
      <c r="L1159" s="542">
        <v>214135.65</v>
      </c>
      <c r="M1159" s="539">
        <v>1.31</v>
      </c>
      <c r="N1159" s="534">
        <v>280517.7</v>
      </c>
      <c r="O1159" s="526"/>
      <c r="P1159" s="529">
        <v>7.18</v>
      </c>
    </row>
    <row r="1160" spans="1:16" x14ac:dyDescent="0.25">
      <c r="A1160" s="530"/>
      <c r="B1160" s="524" t="s">
        <v>2716</v>
      </c>
      <c r="C1160" s="1247" t="s">
        <v>2717</v>
      </c>
      <c r="D1160" s="1247"/>
      <c r="E1160" s="1247"/>
      <c r="F1160" s="1247"/>
      <c r="G1160" s="1247"/>
      <c r="H1160" s="525" t="s">
        <v>1164</v>
      </c>
      <c r="I1160" s="535">
        <v>2.9999999999999997E-4</v>
      </c>
      <c r="J1160" s="526"/>
      <c r="K1160" s="574">
        <v>4.8000000000000001E-5</v>
      </c>
      <c r="L1160" s="542">
        <v>99190.96</v>
      </c>
      <c r="M1160" s="539">
        <v>1.31</v>
      </c>
      <c r="N1160" s="534">
        <v>129940.16</v>
      </c>
      <c r="O1160" s="526"/>
      <c r="P1160" s="529">
        <v>6.24</v>
      </c>
    </row>
    <row r="1161" spans="1:16" x14ac:dyDescent="0.25">
      <c r="A1161" s="552"/>
      <c r="B1161" s="553"/>
      <c r="C1161" s="1248" t="s">
        <v>1154</v>
      </c>
      <c r="D1161" s="1248"/>
      <c r="E1161" s="1248"/>
      <c r="F1161" s="1248"/>
      <c r="G1161" s="1248"/>
      <c r="H1161" s="516"/>
      <c r="I1161" s="517"/>
      <c r="J1161" s="517"/>
      <c r="K1161" s="517"/>
      <c r="L1161" s="520"/>
      <c r="M1161" s="517"/>
      <c r="N1161" s="554"/>
      <c r="O1161" s="517"/>
      <c r="P1161" s="555">
        <v>1898.16</v>
      </c>
    </row>
    <row r="1162" spans="1:16" x14ac:dyDescent="0.25">
      <c r="A1162" s="540" t="s">
        <v>2849</v>
      </c>
      <c r="B1162" s="524" t="s">
        <v>2637</v>
      </c>
      <c r="C1162" s="1247" t="s">
        <v>2638</v>
      </c>
      <c r="D1162" s="1247"/>
      <c r="E1162" s="1247"/>
      <c r="F1162" s="1247"/>
      <c r="G1162" s="1247"/>
      <c r="H1162" s="525" t="s">
        <v>1158</v>
      </c>
      <c r="I1162" s="543">
        <v>2</v>
      </c>
      <c r="J1162" s="526"/>
      <c r="K1162" s="543">
        <v>2</v>
      </c>
      <c r="L1162" s="528"/>
      <c r="M1162" s="526"/>
      <c r="N1162" s="528"/>
      <c r="O1162" s="526"/>
      <c r="P1162" s="573">
        <v>37.06</v>
      </c>
    </row>
    <row r="1163" spans="1:16" x14ac:dyDescent="0.25">
      <c r="A1163" s="540"/>
      <c r="B1163" s="524"/>
      <c r="C1163" s="1247" t="s">
        <v>1155</v>
      </c>
      <c r="D1163" s="1247"/>
      <c r="E1163" s="1247"/>
      <c r="F1163" s="1247"/>
      <c r="G1163" s="1247"/>
      <c r="H1163" s="525"/>
      <c r="I1163" s="526"/>
      <c r="J1163" s="526"/>
      <c r="K1163" s="526"/>
      <c r="L1163" s="528"/>
      <c r="M1163" s="526"/>
      <c r="N1163" s="528"/>
      <c r="O1163" s="526"/>
      <c r="P1163" s="529">
        <v>1856.05</v>
      </c>
    </row>
    <row r="1164" spans="1:16" x14ac:dyDescent="0.25">
      <c r="A1164" s="540"/>
      <c r="B1164" s="524" t="s">
        <v>2639</v>
      </c>
      <c r="C1164" s="1247" t="s">
        <v>2640</v>
      </c>
      <c r="D1164" s="1247"/>
      <c r="E1164" s="1247"/>
      <c r="F1164" s="1247"/>
      <c r="G1164" s="1247"/>
      <c r="H1164" s="525" t="s">
        <v>1158</v>
      </c>
      <c r="I1164" s="543">
        <v>97</v>
      </c>
      <c r="J1164" s="526"/>
      <c r="K1164" s="543">
        <v>97</v>
      </c>
      <c r="L1164" s="528"/>
      <c r="M1164" s="526"/>
      <c r="N1164" s="528"/>
      <c r="O1164" s="526"/>
      <c r="P1164" s="529">
        <v>1800.37</v>
      </c>
    </row>
    <row r="1165" spans="1:16" x14ac:dyDescent="0.25">
      <c r="A1165" s="540"/>
      <c r="B1165" s="524" t="s">
        <v>2641</v>
      </c>
      <c r="C1165" s="1247" t="s">
        <v>2642</v>
      </c>
      <c r="D1165" s="1247"/>
      <c r="E1165" s="1247"/>
      <c r="F1165" s="1247"/>
      <c r="G1165" s="1247"/>
      <c r="H1165" s="525" t="s">
        <v>1158</v>
      </c>
      <c r="I1165" s="543">
        <v>51</v>
      </c>
      <c r="J1165" s="526"/>
      <c r="K1165" s="543">
        <v>51</v>
      </c>
      <c r="L1165" s="528"/>
      <c r="M1165" s="526"/>
      <c r="N1165" s="528"/>
      <c r="O1165" s="526"/>
      <c r="P1165" s="573">
        <v>946.59</v>
      </c>
    </row>
    <row r="1166" spans="1:16" x14ac:dyDescent="0.25">
      <c r="A1166" s="556"/>
      <c r="B1166" s="557"/>
      <c r="C1166" s="1248" t="s">
        <v>1161</v>
      </c>
      <c r="D1166" s="1248"/>
      <c r="E1166" s="1248"/>
      <c r="F1166" s="1248"/>
      <c r="G1166" s="1248"/>
      <c r="H1166" s="516"/>
      <c r="I1166" s="517"/>
      <c r="J1166" s="517"/>
      <c r="K1166" s="517"/>
      <c r="L1166" s="520"/>
      <c r="M1166" s="517"/>
      <c r="N1166" s="554">
        <v>29263.63</v>
      </c>
      <c r="O1166" s="517"/>
      <c r="P1166" s="555">
        <v>4682.18</v>
      </c>
    </row>
    <row r="1167" spans="1:16" x14ac:dyDescent="0.25">
      <c r="A1167" s="558"/>
      <c r="B1167" s="559"/>
      <c r="C1167" s="559"/>
      <c r="D1167" s="559"/>
      <c r="E1167" s="559"/>
      <c r="F1167" s="559"/>
      <c r="G1167" s="559"/>
      <c r="H1167" s="560"/>
      <c r="I1167" s="561"/>
      <c r="J1167" s="561"/>
      <c r="K1167" s="561"/>
      <c r="L1167" s="562"/>
      <c r="M1167" s="561"/>
      <c r="N1167" s="562"/>
      <c r="O1167" s="561"/>
      <c r="P1167" s="563"/>
    </row>
    <row r="1168" spans="1:16" x14ac:dyDescent="0.25">
      <c r="A1168" s="514" t="s">
        <v>1853</v>
      </c>
      <c r="B1168" s="515" t="s">
        <v>2727</v>
      </c>
      <c r="C1168" s="1249" t="s">
        <v>2728</v>
      </c>
      <c r="D1168" s="1249"/>
      <c r="E1168" s="1249"/>
      <c r="F1168" s="1249"/>
      <c r="G1168" s="1249"/>
      <c r="H1168" s="516" t="s">
        <v>1575</v>
      </c>
      <c r="I1168" s="517">
        <v>13</v>
      </c>
      <c r="J1168" s="518">
        <v>1</v>
      </c>
      <c r="K1168" s="518">
        <v>13</v>
      </c>
      <c r="L1168" s="593">
        <v>183.9</v>
      </c>
      <c r="M1168" s="570">
        <v>0.95</v>
      </c>
      <c r="N1168" s="572">
        <v>174.71</v>
      </c>
      <c r="O1168" s="517"/>
      <c r="P1168" s="555">
        <v>2271.23</v>
      </c>
    </row>
    <row r="1169" spans="1:16" x14ac:dyDescent="0.25">
      <c r="A1169" s="556"/>
      <c r="B1169" s="557"/>
      <c r="C1169" s="1248" t="s">
        <v>1161</v>
      </c>
      <c r="D1169" s="1248"/>
      <c r="E1169" s="1248"/>
      <c r="F1169" s="1248"/>
      <c r="G1169" s="1248"/>
      <c r="H1169" s="516"/>
      <c r="I1169" s="517"/>
      <c r="J1169" s="517"/>
      <c r="K1169" s="517"/>
      <c r="L1169" s="520"/>
      <c r="M1169" s="517"/>
      <c r="N1169" s="520"/>
      <c r="O1169" s="517"/>
      <c r="P1169" s="555">
        <v>2271.23</v>
      </c>
    </row>
    <row r="1170" spans="1:16" x14ac:dyDescent="0.25">
      <c r="A1170" s="558"/>
      <c r="B1170" s="559"/>
      <c r="C1170" s="559"/>
      <c r="D1170" s="559"/>
      <c r="E1170" s="559"/>
      <c r="F1170" s="559"/>
      <c r="G1170" s="559"/>
      <c r="H1170" s="560"/>
      <c r="I1170" s="561"/>
      <c r="J1170" s="561"/>
      <c r="K1170" s="561"/>
      <c r="L1170" s="562"/>
      <c r="M1170" s="561"/>
      <c r="N1170" s="562"/>
      <c r="O1170" s="561"/>
      <c r="P1170" s="563"/>
    </row>
    <row r="1171" spans="1:16" x14ac:dyDescent="0.25">
      <c r="A1171" s="514" t="s">
        <v>1856</v>
      </c>
      <c r="B1171" s="515" t="s">
        <v>2729</v>
      </c>
      <c r="C1171" s="1249" t="s">
        <v>2730</v>
      </c>
      <c r="D1171" s="1249"/>
      <c r="E1171" s="1249"/>
      <c r="F1171" s="1249"/>
      <c r="G1171" s="1249"/>
      <c r="H1171" s="516" t="s">
        <v>1575</v>
      </c>
      <c r="I1171" s="517">
        <v>3</v>
      </c>
      <c r="J1171" s="518">
        <v>1</v>
      </c>
      <c r="K1171" s="518">
        <v>3</v>
      </c>
      <c r="L1171" s="593">
        <v>271.94</v>
      </c>
      <c r="M1171" s="570">
        <v>0.95</v>
      </c>
      <c r="N1171" s="572">
        <v>258.33999999999997</v>
      </c>
      <c r="O1171" s="517"/>
      <c r="P1171" s="612">
        <v>775.02</v>
      </c>
    </row>
    <row r="1172" spans="1:16" x14ac:dyDescent="0.25">
      <c r="A1172" s="556"/>
      <c r="B1172" s="557"/>
      <c r="C1172" s="1248" t="s">
        <v>1161</v>
      </c>
      <c r="D1172" s="1248"/>
      <c r="E1172" s="1248"/>
      <c r="F1172" s="1248"/>
      <c r="G1172" s="1248"/>
      <c r="H1172" s="516"/>
      <c r="I1172" s="517"/>
      <c r="J1172" s="517"/>
      <c r="K1172" s="517"/>
      <c r="L1172" s="520"/>
      <c r="M1172" s="517"/>
      <c r="N1172" s="520"/>
      <c r="O1172" s="517"/>
      <c r="P1172" s="612">
        <v>775.02</v>
      </c>
    </row>
    <row r="1173" spans="1:16" x14ac:dyDescent="0.25">
      <c r="A1173" s="558"/>
      <c r="B1173" s="559"/>
      <c r="C1173" s="559"/>
      <c r="D1173" s="559"/>
      <c r="E1173" s="559"/>
      <c r="F1173" s="559"/>
      <c r="G1173" s="559"/>
      <c r="H1173" s="560"/>
      <c r="I1173" s="561"/>
      <c r="J1173" s="561"/>
      <c r="K1173" s="561"/>
      <c r="L1173" s="562"/>
      <c r="M1173" s="561"/>
      <c r="N1173" s="562"/>
      <c r="O1173" s="561"/>
      <c r="P1173" s="563"/>
    </row>
    <row r="1174" spans="1:16" ht="22.5" x14ac:dyDescent="0.25">
      <c r="A1174" s="514" t="s">
        <v>1857</v>
      </c>
      <c r="B1174" s="515" t="s">
        <v>2731</v>
      </c>
      <c r="C1174" s="1249" t="s">
        <v>2732</v>
      </c>
      <c r="D1174" s="1249"/>
      <c r="E1174" s="1249"/>
      <c r="F1174" s="1249"/>
      <c r="G1174" s="1249"/>
      <c r="H1174" s="516" t="s">
        <v>1575</v>
      </c>
      <c r="I1174" s="517">
        <v>3</v>
      </c>
      <c r="J1174" s="518">
        <v>1</v>
      </c>
      <c r="K1174" s="518">
        <v>3</v>
      </c>
      <c r="L1174" s="520"/>
      <c r="M1174" s="517"/>
      <c r="N1174" s="572">
        <v>175.29</v>
      </c>
      <c r="O1174" s="517"/>
      <c r="P1174" s="612">
        <v>525.87</v>
      </c>
    </row>
    <row r="1175" spans="1:16" x14ac:dyDescent="0.25">
      <c r="A1175" s="556"/>
      <c r="B1175" s="557"/>
      <c r="C1175" s="1248" t="s">
        <v>1161</v>
      </c>
      <c r="D1175" s="1248"/>
      <c r="E1175" s="1248"/>
      <c r="F1175" s="1248"/>
      <c r="G1175" s="1248"/>
      <c r="H1175" s="516"/>
      <c r="I1175" s="517"/>
      <c r="J1175" s="517"/>
      <c r="K1175" s="517"/>
      <c r="L1175" s="520"/>
      <c r="M1175" s="517"/>
      <c r="N1175" s="520"/>
      <c r="O1175" s="517"/>
      <c r="P1175" s="612">
        <v>525.87</v>
      </c>
    </row>
    <row r="1176" spans="1:16" x14ac:dyDescent="0.25">
      <c r="A1176" s="558"/>
      <c r="B1176" s="559"/>
      <c r="C1176" s="559"/>
      <c r="D1176" s="559"/>
      <c r="E1176" s="559"/>
      <c r="F1176" s="559"/>
      <c r="G1176" s="559"/>
      <c r="H1176" s="560"/>
      <c r="I1176" s="561"/>
      <c r="J1176" s="561"/>
      <c r="K1176" s="561"/>
      <c r="L1176" s="562"/>
      <c r="M1176" s="561"/>
      <c r="N1176" s="562"/>
      <c r="O1176" s="561"/>
      <c r="P1176" s="563"/>
    </row>
    <row r="1177" spans="1:16" x14ac:dyDescent="0.25">
      <c r="A1177" s="558"/>
      <c r="B1177" s="576"/>
      <c r="C1177" s="576"/>
      <c r="D1177" s="576"/>
      <c r="E1177" s="576"/>
      <c r="F1177" s="561"/>
      <c r="G1177" s="561"/>
      <c r="H1177" s="561"/>
      <c r="I1177" s="561"/>
      <c r="J1177" s="562"/>
      <c r="K1177" s="561"/>
      <c r="L1177" s="562"/>
      <c r="M1177" s="577"/>
      <c r="N1177" s="562"/>
      <c r="O1177" s="578"/>
      <c r="P1177" s="579"/>
    </row>
    <row r="1178" spans="1:16" x14ac:dyDescent="0.25">
      <c r="A1178" s="552"/>
      <c r="B1178" s="580"/>
      <c r="C1178" s="1246" t="s">
        <v>2850</v>
      </c>
      <c r="D1178" s="1246"/>
      <c r="E1178" s="1246"/>
      <c r="F1178" s="1246"/>
      <c r="G1178" s="1246"/>
      <c r="H1178" s="1246"/>
      <c r="I1178" s="1246"/>
      <c r="J1178" s="1246"/>
      <c r="K1178" s="1246"/>
      <c r="L1178" s="1246"/>
      <c r="M1178" s="1246"/>
      <c r="N1178" s="1246"/>
      <c r="O1178" s="1246"/>
      <c r="P1178" s="581"/>
    </row>
    <row r="1179" spans="1:16" x14ac:dyDescent="0.25">
      <c r="A1179" s="552"/>
      <c r="B1179" s="553"/>
      <c r="C1179" s="1243" t="s">
        <v>1249</v>
      </c>
      <c r="D1179" s="1243"/>
      <c r="E1179" s="1243"/>
      <c r="F1179" s="1243"/>
      <c r="G1179" s="1243"/>
      <c r="H1179" s="1243"/>
      <c r="I1179" s="1243"/>
      <c r="J1179" s="1243"/>
      <c r="K1179" s="1243"/>
      <c r="L1179" s="1243"/>
      <c r="M1179" s="1243"/>
      <c r="N1179" s="1243"/>
      <c r="O1179" s="1243"/>
      <c r="P1179" s="582">
        <v>8230.85</v>
      </c>
    </row>
    <row r="1180" spans="1:16" x14ac:dyDescent="0.25">
      <c r="A1180" s="552"/>
      <c r="B1180" s="553"/>
      <c r="C1180" s="1243" t="s">
        <v>1250</v>
      </c>
      <c r="D1180" s="1243"/>
      <c r="E1180" s="1243"/>
      <c r="F1180" s="1243"/>
      <c r="G1180" s="1243"/>
      <c r="H1180" s="1243"/>
      <c r="I1180" s="1243"/>
      <c r="J1180" s="1243"/>
      <c r="K1180" s="1243"/>
      <c r="L1180" s="1243"/>
      <c r="M1180" s="1243"/>
      <c r="N1180" s="1243"/>
      <c r="O1180" s="1243"/>
      <c r="P1180" s="583"/>
    </row>
    <row r="1181" spans="1:16" x14ac:dyDescent="0.25">
      <c r="A1181" s="552"/>
      <c r="B1181" s="553"/>
      <c r="C1181" s="1243" t="s">
        <v>1251</v>
      </c>
      <c r="D1181" s="1243"/>
      <c r="E1181" s="1243"/>
      <c r="F1181" s="1243"/>
      <c r="G1181" s="1243"/>
      <c r="H1181" s="1243"/>
      <c r="I1181" s="1243"/>
      <c r="J1181" s="1243"/>
      <c r="K1181" s="1243"/>
      <c r="L1181" s="1243"/>
      <c r="M1181" s="1243"/>
      <c r="N1181" s="1243"/>
      <c r="O1181" s="1243"/>
      <c r="P1181" s="582">
        <v>2841.39</v>
      </c>
    </row>
    <row r="1182" spans="1:16" x14ac:dyDescent="0.25">
      <c r="A1182" s="552"/>
      <c r="B1182" s="553"/>
      <c r="C1182" s="1243" t="s">
        <v>1252</v>
      </c>
      <c r="D1182" s="1243"/>
      <c r="E1182" s="1243"/>
      <c r="F1182" s="1243"/>
      <c r="G1182" s="1243"/>
      <c r="H1182" s="1243"/>
      <c r="I1182" s="1243"/>
      <c r="J1182" s="1243"/>
      <c r="K1182" s="1243"/>
      <c r="L1182" s="1243"/>
      <c r="M1182" s="1243"/>
      <c r="N1182" s="1243"/>
      <c r="O1182" s="1243"/>
      <c r="P1182" s="616">
        <v>14.6</v>
      </c>
    </row>
    <row r="1183" spans="1:16" x14ac:dyDescent="0.25">
      <c r="A1183" s="552"/>
      <c r="B1183" s="553"/>
      <c r="C1183" s="1243" t="s">
        <v>1253</v>
      </c>
      <c r="D1183" s="1243"/>
      <c r="E1183" s="1243"/>
      <c r="F1183" s="1243"/>
      <c r="G1183" s="1243"/>
      <c r="H1183" s="1243"/>
      <c r="I1183" s="1243"/>
      <c r="J1183" s="1243"/>
      <c r="K1183" s="1243"/>
      <c r="L1183" s="1243"/>
      <c r="M1183" s="1243"/>
      <c r="N1183" s="1243"/>
      <c r="O1183" s="1243"/>
      <c r="P1183" s="616">
        <v>4.91</v>
      </c>
    </row>
    <row r="1184" spans="1:16" x14ac:dyDescent="0.25">
      <c r="A1184" s="552"/>
      <c r="B1184" s="553"/>
      <c r="C1184" s="1243" t="s">
        <v>1254</v>
      </c>
      <c r="D1184" s="1243"/>
      <c r="E1184" s="1243"/>
      <c r="F1184" s="1243"/>
      <c r="G1184" s="1243"/>
      <c r="H1184" s="1243"/>
      <c r="I1184" s="1243"/>
      <c r="J1184" s="1243"/>
      <c r="K1184" s="1243"/>
      <c r="L1184" s="1243"/>
      <c r="M1184" s="1243"/>
      <c r="N1184" s="1243"/>
      <c r="O1184" s="1243"/>
      <c r="P1184" s="582">
        <v>5369.95</v>
      </c>
    </row>
    <row r="1185" spans="1:16" x14ac:dyDescent="0.25">
      <c r="A1185" s="552"/>
      <c r="B1185" s="553"/>
      <c r="C1185" s="1243" t="s">
        <v>2687</v>
      </c>
      <c r="D1185" s="1243"/>
      <c r="E1185" s="1243"/>
      <c r="F1185" s="1243"/>
      <c r="G1185" s="1243"/>
      <c r="H1185" s="1243"/>
      <c r="I1185" s="1243"/>
      <c r="J1185" s="1243"/>
      <c r="K1185" s="1243"/>
      <c r="L1185" s="1243"/>
      <c r="M1185" s="1243"/>
      <c r="N1185" s="1243"/>
      <c r="O1185" s="1243"/>
      <c r="P1185" s="582">
        <v>12443.38</v>
      </c>
    </row>
    <row r="1186" spans="1:16" x14ac:dyDescent="0.25">
      <c r="A1186" s="552"/>
      <c r="B1186" s="553"/>
      <c r="C1186" s="1243" t="s">
        <v>1250</v>
      </c>
      <c r="D1186" s="1243"/>
      <c r="E1186" s="1243"/>
      <c r="F1186" s="1243"/>
      <c r="G1186" s="1243"/>
      <c r="H1186" s="1243"/>
      <c r="I1186" s="1243"/>
      <c r="J1186" s="1243"/>
      <c r="K1186" s="1243"/>
      <c r="L1186" s="1243"/>
      <c r="M1186" s="1243"/>
      <c r="N1186" s="1243"/>
      <c r="O1186" s="1243"/>
      <c r="P1186" s="583"/>
    </row>
    <row r="1187" spans="1:16" x14ac:dyDescent="0.25">
      <c r="A1187" s="552"/>
      <c r="B1187" s="553"/>
      <c r="C1187" s="1243" t="s">
        <v>1467</v>
      </c>
      <c r="D1187" s="1243"/>
      <c r="E1187" s="1243"/>
      <c r="F1187" s="1243"/>
      <c r="G1187" s="1243"/>
      <c r="H1187" s="1243"/>
      <c r="I1187" s="1243"/>
      <c r="J1187" s="1243"/>
      <c r="K1187" s="1243"/>
      <c r="L1187" s="1243"/>
      <c r="M1187" s="1243"/>
      <c r="N1187" s="1243"/>
      <c r="O1187" s="1243"/>
      <c r="P1187" s="582">
        <v>2841.39</v>
      </c>
    </row>
    <row r="1188" spans="1:16" x14ac:dyDescent="0.25">
      <c r="A1188" s="552"/>
      <c r="B1188" s="553"/>
      <c r="C1188" s="1243" t="s">
        <v>1468</v>
      </c>
      <c r="D1188" s="1243"/>
      <c r="E1188" s="1243"/>
      <c r="F1188" s="1243"/>
      <c r="G1188" s="1243"/>
      <c r="H1188" s="1243"/>
      <c r="I1188" s="1243"/>
      <c r="J1188" s="1243"/>
      <c r="K1188" s="1243"/>
      <c r="L1188" s="1243"/>
      <c r="M1188" s="1243"/>
      <c r="N1188" s="1243"/>
      <c r="O1188" s="1243"/>
      <c r="P1188" s="616">
        <v>14.6</v>
      </c>
    </row>
    <row r="1189" spans="1:16" x14ac:dyDescent="0.25">
      <c r="A1189" s="552"/>
      <c r="B1189" s="553"/>
      <c r="C1189" s="1243" t="s">
        <v>1469</v>
      </c>
      <c r="D1189" s="1243"/>
      <c r="E1189" s="1243"/>
      <c r="F1189" s="1243"/>
      <c r="G1189" s="1243"/>
      <c r="H1189" s="1243"/>
      <c r="I1189" s="1243"/>
      <c r="J1189" s="1243"/>
      <c r="K1189" s="1243"/>
      <c r="L1189" s="1243"/>
      <c r="M1189" s="1243"/>
      <c r="N1189" s="1243"/>
      <c r="O1189" s="1243"/>
      <c r="P1189" s="616">
        <v>4.91</v>
      </c>
    </row>
    <row r="1190" spans="1:16" x14ac:dyDescent="0.25">
      <c r="A1190" s="552"/>
      <c r="B1190" s="553"/>
      <c r="C1190" s="1243" t="s">
        <v>1470</v>
      </c>
      <c r="D1190" s="1243"/>
      <c r="E1190" s="1243"/>
      <c r="F1190" s="1243"/>
      <c r="G1190" s="1243"/>
      <c r="H1190" s="1243"/>
      <c r="I1190" s="1243"/>
      <c r="J1190" s="1243"/>
      <c r="K1190" s="1243"/>
      <c r="L1190" s="1243"/>
      <c r="M1190" s="1243"/>
      <c r="N1190" s="1243"/>
      <c r="O1190" s="1243"/>
      <c r="P1190" s="582">
        <v>5369.95</v>
      </c>
    </row>
    <row r="1191" spans="1:16" x14ac:dyDescent="0.25">
      <c r="A1191" s="552"/>
      <c r="B1191" s="553"/>
      <c r="C1191" s="1243" t="s">
        <v>1471</v>
      </c>
      <c r="D1191" s="1243"/>
      <c r="E1191" s="1243"/>
      <c r="F1191" s="1243"/>
      <c r="G1191" s="1243"/>
      <c r="H1191" s="1243"/>
      <c r="I1191" s="1243"/>
      <c r="J1191" s="1243"/>
      <c r="K1191" s="1243"/>
      <c r="L1191" s="1243"/>
      <c r="M1191" s="1243"/>
      <c r="N1191" s="1243"/>
      <c r="O1191" s="1243"/>
      <c r="P1191" s="582">
        <v>2760.91</v>
      </c>
    </row>
    <row r="1192" spans="1:16" x14ac:dyDescent="0.25">
      <c r="A1192" s="552"/>
      <c r="B1192" s="553"/>
      <c r="C1192" s="1243" t="s">
        <v>1472</v>
      </c>
      <c r="D1192" s="1243"/>
      <c r="E1192" s="1243"/>
      <c r="F1192" s="1243"/>
      <c r="G1192" s="1243"/>
      <c r="H1192" s="1243"/>
      <c r="I1192" s="1243"/>
      <c r="J1192" s="1243"/>
      <c r="K1192" s="1243"/>
      <c r="L1192" s="1243"/>
      <c r="M1192" s="1243"/>
      <c r="N1192" s="1243"/>
      <c r="O1192" s="1243"/>
      <c r="P1192" s="582">
        <v>1451.62</v>
      </c>
    </row>
    <row r="1193" spans="1:16" x14ac:dyDescent="0.25">
      <c r="A1193" s="552"/>
      <c r="B1193" s="553"/>
      <c r="C1193" s="1243" t="s">
        <v>1266</v>
      </c>
      <c r="D1193" s="1243"/>
      <c r="E1193" s="1243"/>
      <c r="F1193" s="1243"/>
      <c r="G1193" s="1243"/>
      <c r="H1193" s="1243"/>
      <c r="I1193" s="1243"/>
      <c r="J1193" s="1243"/>
      <c r="K1193" s="1243"/>
      <c r="L1193" s="1243"/>
      <c r="M1193" s="1243"/>
      <c r="N1193" s="1243"/>
      <c r="O1193" s="1243"/>
      <c r="P1193" s="582">
        <v>2846.3</v>
      </c>
    </row>
    <row r="1194" spans="1:16" x14ac:dyDescent="0.25">
      <c r="A1194" s="552"/>
      <c r="B1194" s="553"/>
      <c r="C1194" s="1243" t="s">
        <v>1267</v>
      </c>
      <c r="D1194" s="1243"/>
      <c r="E1194" s="1243"/>
      <c r="F1194" s="1243"/>
      <c r="G1194" s="1243"/>
      <c r="H1194" s="1243"/>
      <c r="I1194" s="1243"/>
      <c r="J1194" s="1243"/>
      <c r="K1194" s="1243"/>
      <c r="L1194" s="1243"/>
      <c r="M1194" s="1243"/>
      <c r="N1194" s="1243"/>
      <c r="O1194" s="1243"/>
      <c r="P1194" s="582">
        <v>2760.91</v>
      </c>
    </row>
    <row r="1195" spans="1:16" x14ac:dyDescent="0.25">
      <c r="A1195" s="552"/>
      <c r="B1195" s="553"/>
      <c r="C1195" s="1243" t="s">
        <v>1268</v>
      </c>
      <c r="D1195" s="1243"/>
      <c r="E1195" s="1243"/>
      <c r="F1195" s="1243"/>
      <c r="G1195" s="1243"/>
      <c r="H1195" s="1243"/>
      <c r="I1195" s="1243"/>
      <c r="J1195" s="1243"/>
      <c r="K1195" s="1243"/>
      <c r="L1195" s="1243"/>
      <c r="M1195" s="1243"/>
      <c r="N1195" s="1243"/>
      <c r="O1195" s="1243"/>
      <c r="P1195" s="582">
        <v>1451.62</v>
      </c>
    </row>
    <row r="1196" spans="1:16" x14ac:dyDescent="0.25">
      <c r="A1196" s="552"/>
      <c r="B1196" s="580"/>
      <c r="C1196" s="1246" t="s">
        <v>2851</v>
      </c>
      <c r="D1196" s="1246"/>
      <c r="E1196" s="1246"/>
      <c r="F1196" s="1246"/>
      <c r="G1196" s="1246"/>
      <c r="H1196" s="1246"/>
      <c r="I1196" s="1246"/>
      <c r="J1196" s="1246"/>
      <c r="K1196" s="1246"/>
      <c r="L1196" s="1246"/>
      <c r="M1196" s="1246"/>
      <c r="N1196" s="1246"/>
      <c r="O1196" s="1246"/>
      <c r="P1196" s="584">
        <v>12443.38</v>
      </c>
    </row>
    <row r="1197" spans="1:16" x14ac:dyDescent="0.25">
      <c r="A1197" s="552"/>
      <c r="B1197" s="553"/>
      <c r="C1197" s="1243" t="s">
        <v>1270</v>
      </c>
      <c r="D1197" s="1243"/>
      <c r="E1197" s="1243"/>
      <c r="F1197" s="1243"/>
      <c r="G1197" s="1243"/>
      <c r="H1197" s="1243"/>
      <c r="I1197" s="1243"/>
      <c r="J1197" s="1243"/>
      <c r="K1197" s="1243"/>
      <c r="L1197" s="1243"/>
      <c r="M1197" s="1243"/>
      <c r="N1197" s="1243"/>
      <c r="O1197" s="1243"/>
      <c r="P1197" s="583"/>
    </row>
    <row r="1198" spans="1:16" x14ac:dyDescent="0.25">
      <c r="A1198" s="552"/>
      <c r="B1198" s="553"/>
      <c r="C1198" s="1243" t="s">
        <v>1588</v>
      </c>
      <c r="D1198" s="1243"/>
      <c r="E1198" s="1243"/>
      <c r="F1198" s="1243"/>
      <c r="G1198" s="1243"/>
      <c r="H1198" s="1243"/>
      <c r="I1198" s="1243"/>
      <c r="J1198" s="1243"/>
      <c r="K1198" s="1243"/>
      <c r="L1198" s="1243"/>
      <c r="M1198" s="1243"/>
      <c r="N1198" s="1243"/>
      <c r="O1198" s="1243"/>
      <c r="P1198" s="616">
        <v>525.87</v>
      </c>
    </row>
    <row r="1199" spans="1:16" x14ac:dyDescent="0.25">
      <c r="A1199" s="552"/>
      <c r="B1199" s="553"/>
      <c r="C1199" s="1243" t="s">
        <v>1271</v>
      </c>
      <c r="D1199" s="1243"/>
      <c r="E1199" s="1243"/>
      <c r="F1199" s="1243"/>
      <c r="G1199" s="1243"/>
      <c r="H1199" s="1243"/>
      <c r="I1199" s="1243"/>
      <c r="J1199" s="1243"/>
      <c r="K1199" s="585" t="s">
        <v>2735</v>
      </c>
      <c r="L1199" s="586"/>
      <c r="M1199" s="586"/>
      <c r="O1199" s="586"/>
      <c r="P1199" s="587"/>
    </row>
    <row r="1200" spans="1:16" x14ac:dyDescent="0.25">
      <c r="A1200" s="552"/>
      <c r="B1200" s="553"/>
      <c r="C1200" s="1243" t="s">
        <v>1273</v>
      </c>
      <c r="D1200" s="1243"/>
      <c r="E1200" s="1243"/>
      <c r="F1200" s="1243"/>
      <c r="G1200" s="1243"/>
      <c r="H1200" s="1243"/>
      <c r="I1200" s="1243"/>
      <c r="J1200" s="1243"/>
      <c r="K1200" s="585" t="s">
        <v>2736</v>
      </c>
      <c r="L1200" s="586"/>
      <c r="M1200" s="586"/>
      <c r="O1200" s="586"/>
      <c r="P1200" s="587"/>
    </row>
    <row r="1201" spans="1:16" x14ac:dyDescent="0.25">
      <c r="A1201" s="1251" t="s">
        <v>2852</v>
      </c>
      <c r="B1201" s="1252"/>
      <c r="C1201" s="1252"/>
      <c r="D1201" s="1252"/>
      <c r="E1201" s="1252"/>
      <c r="F1201" s="1252"/>
      <c r="G1201" s="1252"/>
      <c r="H1201" s="1252"/>
      <c r="I1201" s="1252"/>
      <c r="J1201" s="1252"/>
      <c r="K1201" s="1252"/>
      <c r="L1201" s="1252"/>
      <c r="M1201" s="1252"/>
      <c r="N1201" s="1252"/>
      <c r="O1201" s="1252"/>
      <c r="P1201" s="1253"/>
    </row>
    <row r="1202" spans="1:16" x14ac:dyDescent="0.25">
      <c r="A1202" s="514" t="s">
        <v>1860</v>
      </c>
      <c r="B1202" s="515" t="s">
        <v>2738</v>
      </c>
      <c r="C1202" s="1249" t="s">
        <v>2739</v>
      </c>
      <c r="D1202" s="1249"/>
      <c r="E1202" s="1249"/>
      <c r="F1202" s="1249"/>
      <c r="G1202" s="1249"/>
      <c r="H1202" s="516" t="s">
        <v>1440</v>
      </c>
      <c r="I1202" s="517">
        <v>0.24</v>
      </c>
      <c r="J1202" s="518">
        <v>1</v>
      </c>
      <c r="K1202" s="570">
        <v>0.24</v>
      </c>
      <c r="L1202" s="520"/>
      <c r="M1202" s="517"/>
      <c r="N1202" s="521"/>
      <c r="O1202" s="517"/>
      <c r="P1202" s="522"/>
    </row>
    <row r="1203" spans="1:16" x14ac:dyDescent="0.25">
      <c r="A1203" s="523"/>
      <c r="B1203" s="524" t="s">
        <v>23</v>
      </c>
      <c r="C1203" s="1247" t="s">
        <v>1203</v>
      </c>
      <c r="D1203" s="1247"/>
      <c r="E1203" s="1247"/>
      <c r="F1203" s="1247"/>
      <c r="G1203" s="1247"/>
      <c r="H1203" s="525" t="s">
        <v>1148</v>
      </c>
      <c r="I1203" s="526"/>
      <c r="J1203" s="526"/>
      <c r="K1203" s="535">
        <v>4.8792</v>
      </c>
      <c r="L1203" s="528"/>
      <c r="M1203" s="526"/>
      <c r="N1203" s="528"/>
      <c r="O1203" s="526"/>
      <c r="P1203" s="529">
        <v>1569.83</v>
      </c>
    </row>
    <row r="1204" spans="1:16" x14ac:dyDescent="0.25">
      <c r="A1204" s="530"/>
      <c r="B1204" s="524" t="s">
        <v>2410</v>
      </c>
      <c r="C1204" s="1247" t="s">
        <v>2411</v>
      </c>
      <c r="D1204" s="1247"/>
      <c r="E1204" s="1247"/>
      <c r="F1204" s="1247"/>
      <c r="G1204" s="1247"/>
      <c r="H1204" s="525" t="s">
        <v>1148</v>
      </c>
      <c r="I1204" s="536">
        <v>20.329999999999998</v>
      </c>
      <c r="J1204" s="526"/>
      <c r="K1204" s="535">
        <v>4.8792</v>
      </c>
      <c r="L1204" s="532"/>
      <c r="M1204" s="533"/>
      <c r="N1204" s="534">
        <v>321.74</v>
      </c>
      <c r="O1204" s="526"/>
      <c r="P1204" s="529">
        <v>1569.83</v>
      </c>
    </row>
    <row r="1205" spans="1:16" x14ac:dyDescent="0.25">
      <c r="A1205" s="523"/>
      <c r="B1205" s="524" t="s">
        <v>28</v>
      </c>
      <c r="C1205" s="1247" t="s">
        <v>132</v>
      </c>
      <c r="D1205" s="1247"/>
      <c r="E1205" s="1247"/>
      <c r="F1205" s="1247"/>
      <c r="G1205" s="1247"/>
      <c r="H1205" s="525"/>
      <c r="I1205" s="526"/>
      <c r="J1205" s="526"/>
      <c r="K1205" s="526"/>
      <c r="L1205" s="528"/>
      <c r="M1205" s="526"/>
      <c r="N1205" s="528"/>
      <c r="O1205" s="526"/>
      <c r="P1205" s="573">
        <v>0.12</v>
      </c>
    </row>
    <row r="1206" spans="1:16" x14ac:dyDescent="0.25">
      <c r="A1206" s="523"/>
      <c r="B1206" s="524"/>
      <c r="C1206" s="1247" t="s">
        <v>1147</v>
      </c>
      <c r="D1206" s="1247"/>
      <c r="E1206" s="1247"/>
      <c r="F1206" s="1247"/>
      <c r="G1206" s="1247"/>
      <c r="H1206" s="525" t="s">
        <v>1148</v>
      </c>
      <c r="I1206" s="526"/>
      <c r="J1206" s="526"/>
      <c r="K1206" s="535">
        <v>2.3999999999999998E-3</v>
      </c>
      <c r="L1206" s="528"/>
      <c r="M1206" s="526"/>
      <c r="N1206" s="528"/>
      <c r="O1206" s="526"/>
      <c r="P1206" s="573">
        <v>0.69</v>
      </c>
    </row>
    <row r="1207" spans="1:16" x14ac:dyDescent="0.25">
      <c r="A1207" s="530"/>
      <c r="B1207" s="524" t="s">
        <v>2194</v>
      </c>
      <c r="C1207" s="1247" t="s">
        <v>2195</v>
      </c>
      <c r="D1207" s="1247"/>
      <c r="E1207" s="1247"/>
      <c r="F1207" s="1247"/>
      <c r="G1207" s="1247"/>
      <c r="H1207" s="525" t="s">
        <v>1151</v>
      </c>
      <c r="I1207" s="536">
        <v>0.01</v>
      </c>
      <c r="J1207" s="526"/>
      <c r="K1207" s="535">
        <v>2.3999999999999998E-3</v>
      </c>
      <c r="L1207" s="538">
        <v>37.32</v>
      </c>
      <c r="M1207" s="539">
        <v>1.37</v>
      </c>
      <c r="N1207" s="534">
        <v>51.13</v>
      </c>
      <c r="O1207" s="526"/>
      <c r="P1207" s="529">
        <v>0.12</v>
      </c>
    </row>
    <row r="1208" spans="1:16" x14ac:dyDescent="0.25">
      <c r="A1208" s="540"/>
      <c r="B1208" s="524" t="s">
        <v>2137</v>
      </c>
      <c r="C1208" s="1247" t="s">
        <v>2138</v>
      </c>
      <c r="D1208" s="1247"/>
      <c r="E1208" s="1247"/>
      <c r="F1208" s="1247"/>
      <c r="G1208" s="1247"/>
      <c r="H1208" s="525" t="s">
        <v>1148</v>
      </c>
      <c r="I1208" s="536">
        <v>0.01</v>
      </c>
      <c r="J1208" s="526"/>
      <c r="K1208" s="535">
        <v>2.3999999999999998E-3</v>
      </c>
      <c r="L1208" s="528"/>
      <c r="M1208" s="526"/>
      <c r="N1208" s="541">
        <v>288.95999999999998</v>
      </c>
      <c r="O1208" s="526"/>
      <c r="P1208" s="573">
        <v>0.69</v>
      </c>
    </row>
    <row r="1209" spans="1:16" x14ac:dyDescent="0.25">
      <c r="A1209" s="523"/>
      <c r="B1209" s="524" t="s">
        <v>36</v>
      </c>
      <c r="C1209" s="1247" t="s">
        <v>134</v>
      </c>
      <c r="D1209" s="1247"/>
      <c r="E1209" s="1247"/>
      <c r="F1209" s="1247"/>
      <c r="G1209" s="1247"/>
      <c r="H1209" s="525"/>
      <c r="I1209" s="526"/>
      <c r="J1209" s="526"/>
      <c r="K1209" s="526"/>
      <c r="L1209" s="528"/>
      <c r="M1209" s="526"/>
      <c r="N1209" s="528"/>
      <c r="O1209" s="526"/>
      <c r="P1209" s="573">
        <v>88.55</v>
      </c>
    </row>
    <row r="1210" spans="1:16" x14ac:dyDescent="0.25">
      <c r="A1210" s="530"/>
      <c r="B1210" s="524" t="s">
        <v>1494</v>
      </c>
      <c r="C1210" s="1247" t="s">
        <v>1495</v>
      </c>
      <c r="D1210" s="1247"/>
      <c r="E1210" s="1247"/>
      <c r="F1210" s="1247"/>
      <c r="G1210" s="1247"/>
      <c r="H1210" s="525" t="s">
        <v>1496</v>
      </c>
      <c r="I1210" s="535">
        <v>8.2403999999999993</v>
      </c>
      <c r="J1210" s="526"/>
      <c r="K1210" s="574">
        <v>1.9776959999999999</v>
      </c>
      <c r="L1210" s="532"/>
      <c r="M1210" s="533"/>
      <c r="N1210" s="534">
        <v>6.1</v>
      </c>
      <c r="O1210" s="526"/>
      <c r="P1210" s="529">
        <v>12.06</v>
      </c>
    </row>
    <row r="1211" spans="1:16" x14ac:dyDescent="0.25">
      <c r="A1211" s="530"/>
      <c r="B1211" s="524" t="s">
        <v>2433</v>
      </c>
      <c r="C1211" s="1247" t="s">
        <v>2434</v>
      </c>
      <c r="D1211" s="1247"/>
      <c r="E1211" s="1247"/>
      <c r="F1211" s="1247"/>
      <c r="G1211" s="1247"/>
      <c r="H1211" s="525" t="s">
        <v>2435</v>
      </c>
      <c r="I1211" s="531">
        <v>0.4</v>
      </c>
      <c r="J1211" s="526"/>
      <c r="K1211" s="527">
        <v>9.6000000000000002E-2</v>
      </c>
      <c r="L1211" s="538">
        <v>261.08999999999997</v>
      </c>
      <c r="M1211" s="539">
        <v>1.31</v>
      </c>
      <c r="N1211" s="534">
        <v>342.03</v>
      </c>
      <c r="O1211" s="526"/>
      <c r="P1211" s="529">
        <v>32.83</v>
      </c>
    </row>
    <row r="1212" spans="1:16" x14ac:dyDescent="0.25">
      <c r="A1212" s="530"/>
      <c r="B1212" s="524" t="s">
        <v>2716</v>
      </c>
      <c r="C1212" s="1247" t="s">
        <v>2717</v>
      </c>
      <c r="D1212" s="1247"/>
      <c r="E1212" s="1247"/>
      <c r="F1212" s="1247"/>
      <c r="G1212" s="1247"/>
      <c r="H1212" s="525" t="s">
        <v>1164</v>
      </c>
      <c r="I1212" s="535">
        <v>1.4E-3</v>
      </c>
      <c r="J1212" s="526"/>
      <c r="K1212" s="574">
        <v>3.3599999999999998E-4</v>
      </c>
      <c r="L1212" s="542">
        <v>99190.96</v>
      </c>
      <c r="M1212" s="539">
        <v>1.31</v>
      </c>
      <c r="N1212" s="534">
        <v>129940.16</v>
      </c>
      <c r="O1212" s="526"/>
      <c r="P1212" s="529">
        <v>43.66</v>
      </c>
    </row>
    <row r="1213" spans="1:16" x14ac:dyDescent="0.25">
      <c r="A1213" s="552"/>
      <c r="B1213" s="553"/>
      <c r="C1213" s="1248" t="s">
        <v>1154</v>
      </c>
      <c r="D1213" s="1248"/>
      <c r="E1213" s="1248"/>
      <c r="F1213" s="1248"/>
      <c r="G1213" s="1248"/>
      <c r="H1213" s="516"/>
      <c r="I1213" s="517"/>
      <c r="J1213" s="517"/>
      <c r="K1213" s="517"/>
      <c r="L1213" s="520"/>
      <c r="M1213" s="517"/>
      <c r="N1213" s="554"/>
      <c r="O1213" s="517"/>
      <c r="P1213" s="555">
        <v>1659.19</v>
      </c>
    </row>
    <row r="1214" spans="1:16" x14ac:dyDescent="0.25">
      <c r="A1214" s="540" t="s">
        <v>1861</v>
      </c>
      <c r="B1214" s="524" t="s">
        <v>2637</v>
      </c>
      <c r="C1214" s="1247" t="s">
        <v>2638</v>
      </c>
      <c r="D1214" s="1247"/>
      <c r="E1214" s="1247"/>
      <c r="F1214" s="1247"/>
      <c r="G1214" s="1247"/>
      <c r="H1214" s="525" t="s">
        <v>1158</v>
      </c>
      <c r="I1214" s="543">
        <v>2</v>
      </c>
      <c r="J1214" s="526"/>
      <c r="K1214" s="543">
        <v>2</v>
      </c>
      <c r="L1214" s="528"/>
      <c r="M1214" s="526"/>
      <c r="N1214" s="528"/>
      <c r="O1214" s="526"/>
      <c r="P1214" s="573">
        <v>31.4</v>
      </c>
    </row>
    <row r="1215" spans="1:16" x14ac:dyDescent="0.25">
      <c r="A1215" s="540"/>
      <c r="B1215" s="524"/>
      <c r="C1215" s="1247" t="s">
        <v>1155</v>
      </c>
      <c r="D1215" s="1247"/>
      <c r="E1215" s="1247"/>
      <c r="F1215" s="1247"/>
      <c r="G1215" s="1247"/>
      <c r="H1215" s="525"/>
      <c r="I1215" s="526"/>
      <c r="J1215" s="526"/>
      <c r="K1215" s="526"/>
      <c r="L1215" s="528"/>
      <c r="M1215" s="526"/>
      <c r="N1215" s="528"/>
      <c r="O1215" s="526"/>
      <c r="P1215" s="529">
        <v>1570.52</v>
      </c>
    </row>
    <row r="1216" spans="1:16" x14ac:dyDescent="0.25">
      <c r="A1216" s="540"/>
      <c r="B1216" s="524" t="s">
        <v>2639</v>
      </c>
      <c r="C1216" s="1247" t="s">
        <v>2640</v>
      </c>
      <c r="D1216" s="1247"/>
      <c r="E1216" s="1247"/>
      <c r="F1216" s="1247"/>
      <c r="G1216" s="1247"/>
      <c r="H1216" s="525" t="s">
        <v>1158</v>
      </c>
      <c r="I1216" s="543">
        <v>97</v>
      </c>
      <c r="J1216" s="526"/>
      <c r="K1216" s="543">
        <v>97</v>
      </c>
      <c r="L1216" s="528"/>
      <c r="M1216" s="526"/>
      <c r="N1216" s="528"/>
      <c r="O1216" s="526"/>
      <c r="P1216" s="529">
        <v>1523.4</v>
      </c>
    </row>
    <row r="1217" spans="1:16" x14ac:dyDescent="0.25">
      <c r="A1217" s="540"/>
      <c r="B1217" s="524" t="s">
        <v>2641</v>
      </c>
      <c r="C1217" s="1247" t="s">
        <v>2642</v>
      </c>
      <c r="D1217" s="1247"/>
      <c r="E1217" s="1247"/>
      <c r="F1217" s="1247"/>
      <c r="G1217" s="1247"/>
      <c r="H1217" s="525" t="s">
        <v>1158</v>
      </c>
      <c r="I1217" s="543">
        <v>51</v>
      </c>
      <c r="J1217" s="526"/>
      <c r="K1217" s="543">
        <v>51</v>
      </c>
      <c r="L1217" s="528"/>
      <c r="M1217" s="526"/>
      <c r="N1217" s="528"/>
      <c r="O1217" s="526"/>
      <c r="P1217" s="573">
        <v>800.97</v>
      </c>
    </row>
    <row r="1218" spans="1:16" x14ac:dyDescent="0.25">
      <c r="A1218" s="556"/>
      <c r="B1218" s="557"/>
      <c r="C1218" s="1248" t="s">
        <v>1161</v>
      </c>
      <c r="D1218" s="1248"/>
      <c r="E1218" s="1248"/>
      <c r="F1218" s="1248"/>
      <c r="G1218" s="1248"/>
      <c r="H1218" s="516"/>
      <c r="I1218" s="517"/>
      <c r="J1218" s="517"/>
      <c r="K1218" s="517"/>
      <c r="L1218" s="520"/>
      <c r="M1218" s="517"/>
      <c r="N1218" s="554">
        <v>16729</v>
      </c>
      <c r="O1218" s="517"/>
      <c r="P1218" s="555">
        <v>4014.96</v>
      </c>
    </row>
    <row r="1219" spans="1:16" x14ac:dyDescent="0.25">
      <c r="A1219" s="558"/>
      <c r="B1219" s="559"/>
      <c r="C1219" s="559"/>
      <c r="D1219" s="559"/>
      <c r="E1219" s="559"/>
      <c r="F1219" s="559"/>
      <c r="G1219" s="559"/>
      <c r="H1219" s="560"/>
      <c r="I1219" s="561"/>
      <c r="J1219" s="561"/>
      <c r="K1219" s="561"/>
      <c r="L1219" s="562"/>
      <c r="M1219" s="561"/>
      <c r="N1219" s="562"/>
      <c r="O1219" s="561"/>
      <c r="P1219" s="563"/>
    </row>
    <row r="1220" spans="1:16" x14ac:dyDescent="0.25">
      <c r="A1220" s="514" t="s">
        <v>1863</v>
      </c>
      <c r="B1220" s="515" t="s">
        <v>2741</v>
      </c>
      <c r="C1220" s="1249" t="s">
        <v>2742</v>
      </c>
      <c r="D1220" s="1249"/>
      <c r="E1220" s="1249"/>
      <c r="F1220" s="1249"/>
      <c r="G1220" s="1249"/>
      <c r="H1220" s="516" t="s">
        <v>1440</v>
      </c>
      <c r="I1220" s="517">
        <v>0.24</v>
      </c>
      <c r="J1220" s="518">
        <v>1</v>
      </c>
      <c r="K1220" s="570">
        <v>0.24</v>
      </c>
      <c r="L1220" s="554">
        <v>17619.77</v>
      </c>
      <c r="M1220" s="570">
        <v>1.37</v>
      </c>
      <c r="N1220" s="564">
        <v>24139.08</v>
      </c>
      <c r="O1220" s="517"/>
      <c r="P1220" s="555">
        <v>5793.38</v>
      </c>
    </row>
    <row r="1221" spans="1:16" x14ac:dyDescent="0.25">
      <c r="A1221" s="556"/>
      <c r="B1221" s="557"/>
      <c r="C1221" s="1248" t="s">
        <v>1161</v>
      </c>
      <c r="D1221" s="1248"/>
      <c r="E1221" s="1248"/>
      <c r="F1221" s="1248"/>
      <c r="G1221" s="1248"/>
      <c r="H1221" s="516"/>
      <c r="I1221" s="517"/>
      <c r="J1221" s="517"/>
      <c r="K1221" s="517"/>
      <c r="L1221" s="520"/>
      <c r="M1221" s="517"/>
      <c r="N1221" s="520"/>
      <c r="O1221" s="517"/>
      <c r="P1221" s="555">
        <v>5793.38</v>
      </c>
    </row>
    <row r="1222" spans="1:16" x14ac:dyDescent="0.25">
      <c r="A1222" s="558"/>
      <c r="B1222" s="559"/>
      <c r="C1222" s="559"/>
      <c r="D1222" s="559"/>
      <c r="E1222" s="559"/>
      <c r="F1222" s="559"/>
      <c r="G1222" s="559"/>
      <c r="H1222" s="560"/>
      <c r="I1222" s="561"/>
      <c r="J1222" s="561"/>
      <c r="K1222" s="561"/>
      <c r="L1222" s="562"/>
      <c r="M1222" s="561"/>
      <c r="N1222" s="562"/>
      <c r="O1222" s="561"/>
      <c r="P1222" s="563"/>
    </row>
    <row r="1223" spans="1:16" x14ac:dyDescent="0.25">
      <c r="A1223" s="514" t="s">
        <v>1864</v>
      </c>
      <c r="B1223" s="515" t="s">
        <v>2743</v>
      </c>
      <c r="C1223" s="1249" t="s">
        <v>2744</v>
      </c>
      <c r="D1223" s="1249"/>
      <c r="E1223" s="1249"/>
      <c r="F1223" s="1249"/>
      <c r="G1223" s="1249"/>
      <c r="H1223" s="516" t="s">
        <v>1440</v>
      </c>
      <c r="I1223" s="517">
        <v>2.2999999999999998</v>
      </c>
      <c r="J1223" s="518">
        <v>1</v>
      </c>
      <c r="K1223" s="571">
        <v>2.2999999999999998</v>
      </c>
      <c r="L1223" s="520"/>
      <c r="M1223" s="517"/>
      <c r="N1223" s="521"/>
      <c r="O1223" s="517"/>
      <c r="P1223" s="522"/>
    </row>
    <row r="1224" spans="1:16" x14ac:dyDescent="0.25">
      <c r="A1224" s="523"/>
      <c r="B1224" s="524" t="s">
        <v>23</v>
      </c>
      <c r="C1224" s="1247" t="s">
        <v>1203</v>
      </c>
      <c r="D1224" s="1247"/>
      <c r="E1224" s="1247"/>
      <c r="F1224" s="1247"/>
      <c r="G1224" s="1247"/>
      <c r="H1224" s="525" t="s">
        <v>1148</v>
      </c>
      <c r="I1224" s="526"/>
      <c r="J1224" s="526"/>
      <c r="K1224" s="527">
        <v>37.466999999999999</v>
      </c>
      <c r="L1224" s="528"/>
      <c r="M1224" s="526"/>
      <c r="N1224" s="528"/>
      <c r="O1224" s="526"/>
      <c r="P1224" s="529">
        <v>12054.63</v>
      </c>
    </row>
    <row r="1225" spans="1:16" x14ac:dyDescent="0.25">
      <c r="A1225" s="530"/>
      <c r="B1225" s="524" t="s">
        <v>2410</v>
      </c>
      <c r="C1225" s="1247" t="s">
        <v>2411</v>
      </c>
      <c r="D1225" s="1247"/>
      <c r="E1225" s="1247"/>
      <c r="F1225" s="1247"/>
      <c r="G1225" s="1247"/>
      <c r="H1225" s="525" t="s">
        <v>1148</v>
      </c>
      <c r="I1225" s="536">
        <v>16.29</v>
      </c>
      <c r="J1225" s="526"/>
      <c r="K1225" s="527">
        <v>37.466999999999999</v>
      </c>
      <c r="L1225" s="532"/>
      <c r="M1225" s="533"/>
      <c r="N1225" s="534">
        <v>321.74</v>
      </c>
      <c r="O1225" s="526"/>
      <c r="P1225" s="529">
        <v>12054.63</v>
      </c>
    </row>
    <row r="1226" spans="1:16" x14ac:dyDescent="0.25">
      <c r="A1226" s="523"/>
      <c r="B1226" s="524" t="s">
        <v>28</v>
      </c>
      <c r="C1226" s="1247" t="s">
        <v>132</v>
      </c>
      <c r="D1226" s="1247"/>
      <c r="E1226" s="1247"/>
      <c r="F1226" s="1247"/>
      <c r="G1226" s="1247"/>
      <c r="H1226" s="525"/>
      <c r="I1226" s="526"/>
      <c r="J1226" s="526"/>
      <c r="K1226" s="526"/>
      <c r="L1226" s="528"/>
      <c r="M1226" s="526"/>
      <c r="N1226" s="528"/>
      <c r="O1226" s="526"/>
      <c r="P1226" s="573">
        <v>1.18</v>
      </c>
    </row>
    <row r="1227" spans="1:16" x14ac:dyDescent="0.25">
      <c r="A1227" s="523"/>
      <c r="B1227" s="524"/>
      <c r="C1227" s="1247" t="s">
        <v>1147</v>
      </c>
      <c r="D1227" s="1247"/>
      <c r="E1227" s="1247"/>
      <c r="F1227" s="1247"/>
      <c r="G1227" s="1247"/>
      <c r="H1227" s="525" t="s">
        <v>1148</v>
      </c>
      <c r="I1227" s="526"/>
      <c r="J1227" s="526"/>
      <c r="K1227" s="527">
        <v>2.3E-2</v>
      </c>
      <c r="L1227" s="528"/>
      <c r="M1227" s="526"/>
      <c r="N1227" s="528"/>
      <c r="O1227" s="526"/>
      <c r="P1227" s="573">
        <v>6.65</v>
      </c>
    </row>
    <row r="1228" spans="1:16" x14ac:dyDescent="0.25">
      <c r="A1228" s="530"/>
      <c r="B1228" s="524" t="s">
        <v>2194</v>
      </c>
      <c r="C1228" s="1247" t="s">
        <v>2195</v>
      </c>
      <c r="D1228" s="1247"/>
      <c r="E1228" s="1247"/>
      <c r="F1228" s="1247"/>
      <c r="G1228" s="1247"/>
      <c r="H1228" s="525" t="s">
        <v>1151</v>
      </c>
      <c r="I1228" s="536">
        <v>0.01</v>
      </c>
      <c r="J1228" s="526"/>
      <c r="K1228" s="527">
        <v>2.3E-2</v>
      </c>
      <c r="L1228" s="538">
        <v>37.32</v>
      </c>
      <c r="M1228" s="539">
        <v>1.37</v>
      </c>
      <c r="N1228" s="534">
        <v>51.13</v>
      </c>
      <c r="O1228" s="526"/>
      <c r="P1228" s="529">
        <v>1.18</v>
      </c>
    </row>
    <row r="1229" spans="1:16" x14ac:dyDescent="0.25">
      <c r="A1229" s="540"/>
      <c r="B1229" s="524" t="s">
        <v>2137</v>
      </c>
      <c r="C1229" s="1247" t="s">
        <v>2138</v>
      </c>
      <c r="D1229" s="1247"/>
      <c r="E1229" s="1247"/>
      <c r="F1229" s="1247"/>
      <c r="G1229" s="1247"/>
      <c r="H1229" s="525" t="s">
        <v>1148</v>
      </c>
      <c r="I1229" s="536">
        <v>0.01</v>
      </c>
      <c r="J1229" s="526"/>
      <c r="K1229" s="527">
        <v>2.3E-2</v>
      </c>
      <c r="L1229" s="528"/>
      <c r="M1229" s="526"/>
      <c r="N1229" s="541">
        <v>288.95999999999998</v>
      </c>
      <c r="O1229" s="526"/>
      <c r="P1229" s="573">
        <v>6.65</v>
      </c>
    </row>
    <row r="1230" spans="1:16" x14ac:dyDescent="0.25">
      <c r="A1230" s="523"/>
      <c r="B1230" s="524" t="s">
        <v>36</v>
      </c>
      <c r="C1230" s="1247" t="s">
        <v>134</v>
      </c>
      <c r="D1230" s="1247"/>
      <c r="E1230" s="1247"/>
      <c r="F1230" s="1247"/>
      <c r="G1230" s="1247"/>
      <c r="H1230" s="525"/>
      <c r="I1230" s="526"/>
      <c r="J1230" s="526"/>
      <c r="K1230" s="526"/>
      <c r="L1230" s="528"/>
      <c r="M1230" s="526"/>
      <c r="N1230" s="528"/>
      <c r="O1230" s="526"/>
      <c r="P1230" s="573">
        <v>548.32000000000005</v>
      </c>
    </row>
    <row r="1231" spans="1:16" x14ac:dyDescent="0.25">
      <c r="A1231" s="530"/>
      <c r="B1231" s="524" t="s">
        <v>1494</v>
      </c>
      <c r="C1231" s="1247" t="s">
        <v>1495</v>
      </c>
      <c r="D1231" s="1247"/>
      <c r="E1231" s="1247"/>
      <c r="F1231" s="1247"/>
      <c r="G1231" s="1247"/>
      <c r="H1231" s="525" t="s">
        <v>1496</v>
      </c>
      <c r="I1231" s="535">
        <v>6.5663999999999998</v>
      </c>
      <c r="J1231" s="526"/>
      <c r="K1231" s="537">
        <v>15.10272</v>
      </c>
      <c r="L1231" s="532"/>
      <c r="M1231" s="533"/>
      <c r="N1231" s="534">
        <v>6.1</v>
      </c>
      <c r="O1231" s="526"/>
      <c r="P1231" s="529">
        <v>92.13</v>
      </c>
    </row>
    <row r="1232" spans="1:16" x14ac:dyDescent="0.25">
      <c r="A1232" s="530"/>
      <c r="B1232" s="524" t="s">
        <v>2433</v>
      </c>
      <c r="C1232" s="1247" t="s">
        <v>2434</v>
      </c>
      <c r="D1232" s="1247"/>
      <c r="E1232" s="1247"/>
      <c r="F1232" s="1247"/>
      <c r="G1232" s="1247"/>
      <c r="H1232" s="525" t="s">
        <v>2435</v>
      </c>
      <c r="I1232" s="531">
        <v>0.2</v>
      </c>
      <c r="J1232" s="526"/>
      <c r="K1232" s="536">
        <v>0.46</v>
      </c>
      <c r="L1232" s="538">
        <v>261.08999999999997</v>
      </c>
      <c r="M1232" s="539">
        <v>1.31</v>
      </c>
      <c r="N1232" s="534">
        <v>342.03</v>
      </c>
      <c r="O1232" s="526"/>
      <c r="P1232" s="529">
        <v>157.33000000000001</v>
      </c>
    </row>
    <row r="1233" spans="1:16" x14ac:dyDescent="0.25">
      <c r="A1233" s="530"/>
      <c r="B1233" s="524" t="s">
        <v>2716</v>
      </c>
      <c r="C1233" s="1247" t="s">
        <v>2717</v>
      </c>
      <c r="D1233" s="1247"/>
      <c r="E1233" s="1247"/>
      <c r="F1233" s="1247"/>
      <c r="G1233" s="1247"/>
      <c r="H1233" s="525" t="s">
        <v>1164</v>
      </c>
      <c r="I1233" s="527">
        <v>1E-3</v>
      </c>
      <c r="J1233" s="526"/>
      <c r="K1233" s="535">
        <v>2.3E-3</v>
      </c>
      <c r="L1233" s="542">
        <v>99190.96</v>
      </c>
      <c r="M1233" s="539">
        <v>1.31</v>
      </c>
      <c r="N1233" s="534">
        <v>129940.16</v>
      </c>
      <c r="O1233" s="526"/>
      <c r="P1233" s="529">
        <v>298.86</v>
      </c>
    </row>
    <row r="1234" spans="1:16" x14ac:dyDescent="0.25">
      <c r="A1234" s="552"/>
      <c r="B1234" s="553"/>
      <c r="C1234" s="1248" t="s">
        <v>1154</v>
      </c>
      <c r="D1234" s="1248"/>
      <c r="E1234" s="1248"/>
      <c r="F1234" s="1248"/>
      <c r="G1234" s="1248"/>
      <c r="H1234" s="516"/>
      <c r="I1234" s="517"/>
      <c r="J1234" s="517"/>
      <c r="K1234" s="517"/>
      <c r="L1234" s="520"/>
      <c r="M1234" s="517"/>
      <c r="N1234" s="554"/>
      <c r="O1234" s="517"/>
      <c r="P1234" s="555">
        <v>12610.78</v>
      </c>
    </row>
    <row r="1235" spans="1:16" x14ac:dyDescent="0.25">
      <c r="A1235" s="540" t="s">
        <v>1868</v>
      </c>
      <c r="B1235" s="524" t="s">
        <v>2637</v>
      </c>
      <c r="C1235" s="1247" t="s">
        <v>2638</v>
      </c>
      <c r="D1235" s="1247"/>
      <c r="E1235" s="1247"/>
      <c r="F1235" s="1247"/>
      <c r="G1235" s="1247"/>
      <c r="H1235" s="525" t="s">
        <v>1158</v>
      </c>
      <c r="I1235" s="543">
        <v>2</v>
      </c>
      <c r="J1235" s="526"/>
      <c r="K1235" s="543">
        <v>2</v>
      </c>
      <c r="L1235" s="528"/>
      <c r="M1235" s="526"/>
      <c r="N1235" s="528"/>
      <c r="O1235" s="526"/>
      <c r="P1235" s="573">
        <v>241.09</v>
      </c>
    </row>
    <row r="1236" spans="1:16" x14ac:dyDescent="0.25">
      <c r="A1236" s="540"/>
      <c r="B1236" s="524"/>
      <c r="C1236" s="1247" t="s">
        <v>1155</v>
      </c>
      <c r="D1236" s="1247"/>
      <c r="E1236" s="1247"/>
      <c r="F1236" s="1247"/>
      <c r="G1236" s="1247"/>
      <c r="H1236" s="525"/>
      <c r="I1236" s="526"/>
      <c r="J1236" s="526"/>
      <c r="K1236" s="526"/>
      <c r="L1236" s="528"/>
      <c r="M1236" s="526"/>
      <c r="N1236" s="528"/>
      <c r="O1236" s="526"/>
      <c r="P1236" s="529">
        <v>12061.28</v>
      </c>
    </row>
    <row r="1237" spans="1:16" x14ac:dyDescent="0.25">
      <c r="A1237" s="540"/>
      <c r="B1237" s="524" t="s">
        <v>2639</v>
      </c>
      <c r="C1237" s="1247" t="s">
        <v>2640</v>
      </c>
      <c r="D1237" s="1247"/>
      <c r="E1237" s="1247"/>
      <c r="F1237" s="1247"/>
      <c r="G1237" s="1247"/>
      <c r="H1237" s="525" t="s">
        <v>1158</v>
      </c>
      <c r="I1237" s="543">
        <v>97</v>
      </c>
      <c r="J1237" s="526"/>
      <c r="K1237" s="543">
        <v>97</v>
      </c>
      <c r="L1237" s="528"/>
      <c r="M1237" s="526"/>
      <c r="N1237" s="528"/>
      <c r="O1237" s="526"/>
      <c r="P1237" s="529">
        <v>11699.44</v>
      </c>
    </row>
    <row r="1238" spans="1:16" x14ac:dyDescent="0.25">
      <c r="A1238" s="540"/>
      <c r="B1238" s="524" t="s">
        <v>2641</v>
      </c>
      <c r="C1238" s="1247" t="s">
        <v>2642</v>
      </c>
      <c r="D1238" s="1247"/>
      <c r="E1238" s="1247"/>
      <c r="F1238" s="1247"/>
      <c r="G1238" s="1247"/>
      <c r="H1238" s="525" t="s">
        <v>1158</v>
      </c>
      <c r="I1238" s="543">
        <v>51</v>
      </c>
      <c r="J1238" s="526"/>
      <c r="K1238" s="543">
        <v>51</v>
      </c>
      <c r="L1238" s="528"/>
      <c r="M1238" s="526"/>
      <c r="N1238" s="528"/>
      <c r="O1238" s="526"/>
      <c r="P1238" s="529">
        <v>6151.25</v>
      </c>
    </row>
    <row r="1239" spans="1:16" x14ac:dyDescent="0.25">
      <c r="A1239" s="556"/>
      <c r="B1239" s="557"/>
      <c r="C1239" s="1248" t="s">
        <v>1161</v>
      </c>
      <c r="D1239" s="1248"/>
      <c r="E1239" s="1248"/>
      <c r="F1239" s="1248"/>
      <c r="G1239" s="1248"/>
      <c r="H1239" s="516"/>
      <c r="I1239" s="517"/>
      <c r="J1239" s="517"/>
      <c r="K1239" s="517"/>
      <c r="L1239" s="520"/>
      <c r="M1239" s="517"/>
      <c r="N1239" s="554">
        <v>13348.94</v>
      </c>
      <c r="O1239" s="517"/>
      <c r="P1239" s="555">
        <v>30702.560000000001</v>
      </c>
    </row>
    <row r="1240" spans="1:16" x14ac:dyDescent="0.25">
      <c r="A1240" s="558"/>
      <c r="B1240" s="559"/>
      <c r="C1240" s="559"/>
      <c r="D1240" s="559"/>
      <c r="E1240" s="559"/>
      <c r="F1240" s="559"/>
      <c r="G1240" s="559"/>
      <c r="H1240" s="560"/>
      <c r="I1240" s="561"/>
      <c r="J1240" s="561"/>
      <c r="K1240" s="561"/>
      <c r="L1240" s="562"/>
      <c r="M1240" s="561"/>
      <c r="N1240" s="562"/>
      <c r="O1240" s="561"/>
      <c r="P1240" s="563"/>
    </row>
    <row r="1241" spans="1:16" x14ac:dyDescent="0.25">
      <c r="A1241" s="514" t="s">
        <v>1872</v>
      </c>
      <c r="B1241" s="515" t="s">
        <v>2745</v>
      </c>
      <c r="C1241" s="1249" t="s">
        <v>2746</v>
      </c>
      <c r="D1241" s="1249"/>
      <c r="E1241" s="1249"/>
      <c r="F1241" s="1249"/>
      <c r="G1241" s="1249"/>
      <c r="H1241" s="516" t="s">
        <v>1440</v>
      </c>
      <c r="I1241" s="517">
        <v>2</v>
      </c>
      <c r="J1241" s="518">
        <v>1</v>
      </c>
      <c r="K1241" s="518">
        <v>2</v>
      </c>
      <c r="L1241" s="554">
        <v>1346.24</v>
      </c>
      <c r="M1241" s="570">
        <v>1.37</v>
      </c>
      <c r="N1241" s="564">
        <v>1844.35</v>
      </c>
      <c r="O1241" s="517"/>
      <c r="P1241" s="555">
        <v>3688.7</v>
      </c>
    </row>
    <row r="1242" spans="1:16" x14ac:dyDescent="0.25">
      <c r="A1242" s="556"/>
      <c r="B1242" s="557"/>
      <c r="C1242" s="1248" t="s">
        <v>1161</v>
      </c>
      <c r="D1242" s="1248"/>
      <c r="E1242" s="1248"/>
      <c r="F1242" s="1248"/>
      <c r="G1242" s="1248"/>
      <c r="H1242" s="516"/>
      <c r="I1242" s="517"/>
      <c r="J1242" s="517"/>
      <c r="K1242" s="517"/>
      <c r="L1242" s="520"/>
      <c r="M1242" s="517"/>
      <c r="N1242" s="520"/>
      <c r="O1242" s="517"/>
      <c r="P1242" s="555">
        <v>3688.7</v>
      </c>
    </row>
    <row r="1243" spans="1:16" x14ac:dyDescent="0.25">
      <c r="A1243" s="558"/>
      <c r="B1243" s="559"/>
      <c r="C1243" s="559"/>
      <c r="D1243" s="559"/>
      <c r="E1243" s="559"/>
      <c r="F1243" s="559"/>
      <c r="G1243" s="559"/>
      <c r="H1243" s="560"/>
      <c r="I1243" s="561"/>
      <c r="J1243" s="561"/>
      <c r="K1243" s="561"/>
      <c r="L1243" s="562"/>
      <c r="M1243" s="561"/>
      <c r="N1243" s="562"/>
      <c r="O1243" s="561"/>
      <c r="P1243" s="563"/>
    </row>
    <row r="1244" spans="1:16" x14ac:dyDescent="0.25">
      <c r="A1244" s="514" t="s">
        <v>1875</v>
      </c>
      <c r="B1244" s="515" t="s">
        <v>2747</v>
      </c>
      <c r="C1244" s="1249" t="s">
        <v>2748</v>
      </c>
      <c r="D1244" s="1249"/>
      <c r="E1244" s="1249"/>
      <c r="F1244" s="1249"/>
      <c r="G1244" s="1249"/>
      <c r="H1244" s="516" t="s">
        <v>1440</v>
      </c>
      <c r="I1244" s="517">
        <v>0.3</v>
      </c>
      <c r="J1244" s="518">
        <v>1</v>
      </c>
      <c r="K1244" s="571">
        <v>0.3</v>
      </c>
      <c r="L1244" s="554">
        <v>2561.77</v>
      </c>
      <c r="M1244" s="570">
        <v>1.37</v>
      </c>
      <c r="N1244" s="564">
        <v>3509.62</v>
      </c>
      <c r="O1244" s="517"/>
      <c r="P1244" s="555">
        <v>1052.8900000000001</v>
      </c>
    </row>
    <row r="1245" spans="1:16" x14ac:dyDescent="0.25">
      <c r="A1245" s="556"/>
      <c r="B1245" s="557"/>
      <c r="C1245" s="1248" t="s">
        <v>1161</v>
      </c>
      <c r="D1245" s="1248"/>
      <c r="E1245" s="1248"/>
      <c r="F1245" s="1248"/>
      <c r="G1245" s="1248"/>
      <c r="H1245" s="516"/>
      <c r="I1245" s="517"/>
      <c r="J1245" s="517"/>
      <c r="K1245" s="517"/>
      <c r="L1245" s="520"/>
      <c r="M1245" s="517"/>
      <c r="N1245" s="520"/>
      <c r="O1245" s="517"/>
      <c r="P1245" s="555">
        <v>1052.8900000000001</v>
      </c>
    </row>
    <row r="1246" spans="1:16" x14ac:dyDescent="0.25">
      <c r="A1246" s="558"/>
      <c r="B1246" s="559"/>
      <c r="C1246" s="559"/>
      <c r="D1246" s="559"/>
      <c r="E1246" s="559"/>
      <c r="F1246" s="559"/>
      <c r="G1246" s="559"/>
      <c r="H1246" s="560"/>
      <c r="I1246" s="561"/>
      <c r="J1246" s="561"/>
      <c r="K1246" s="561"/>
      <c r="L1246" s="562"/>
      <c r="M1246" s="561"/>
      <c r="N1246" s="562"/>
      <c r="O1246" s="561"/>
      <c r="P1246" s="563"/>
    </row>
    <row r="1247" spans="1:16" x14ac:dyDescent="0.25">
      <c r="A1247" s="514" t="s">
        <v>1883</v>
      </c>
      <c r="B1247" s="515" t="s">
        <v>2749</v>
      </c>
      <c r="C1247" s="1249" t="s">
        <v>2750</v>
      </c>
      <c r="D1247" s="1249"/>
      <c r="E1247" s="1249"/>
      <c r="F1247" s="1249"/>
      <c r="G1247" s="1249"/>
      <c r="H1247" s="516" t="s">
        <v>1697</v>
      </c>
      <c r="I1247" s="517">
        <v>0.04</v>
      </c>
      <c r="J1247" s="518">
        <v>1</v>
      </c>
      <c r="K1247" s="570">
        <v>0.04</v>
      </c>
      <c r="L1247" s="554">
        <v>5913.65</v>
      </c>
      <c r="M1247" s="570">
        <v>1.37</v>
      </c>
      <c r="N1247" s="564">
        <v>8101.7</v>
      </c>
      <c r="O1247" s="517"/>
      <c r="P1247" s="612">
        <v>324.07</v>
      </c>
    </row>
    <row r="1248" spans="1:16" x14ac:dyDescent="0.25">
      <c r="A1248" s="556"/>
      <c r="B1248" s="557"/>
      <c r="C1248" s="1248" t="s">
        <v>1161</v>
      </c>
      <c r="D1248" s="1248"/>
      <c r="E1248" s="1248"/>
      <c r="F1248" s="1248"/>
      <c r="G1248" s="1248"/>
      <c r="H1248" s="516"/>
      <c r="I1248" s="517"/>
      <c r="J1248" s="517"/>
      <c r="K1248" s="517"/>
      <c r="L1248" s="520"/>
      <c r="M1248" s="517"/>
      <c r="N1248" s="520"/>
      <c r="O1248" s="517"/>
      <c r="P1248" s="612">
        <v>324.07</v>
      </c>
    </row>
    <row r="1249" spans="1:16" x14ac:dyDescent="0.25">
      <c r="A1249" s="558"/>
      <c r="B1249" s="559"/>
      <c r="C1249" s="559"/>
      <c r="D1249" s="559"/>
      <c r="E1249" s="559"/>
      <c r="F1249" s="559"/>
      <c r="G1249" s="559"/>
      <c r="H1249" s="560"/>
      <c r="I1249" s="561"/>
      <c r="J1249" s="561"/>
      <c r="K1249" s="561"/>
      <c r="L1249" s="562"/>
      <c r="M1249" s="561"/>
      <c r="N1249" s="562"/>
      <c r="O1249" s="561"/>
      <c r="P1249" s="563"/>
    </row>
    <row r="1250" spans="1:16" x14ac:dyDescent="0.25">
      <c r="A1250" s="514" t="s">
        <v>1890</v>
      </c>
      <c r="B1250" s="515" t="s">
        <v>2751</v>
      </c>
      <c r="C1250" s="1249" t="s">
        <v>2752</v>
      </c>
      <c r="D1250" s="1249"/>
      <c r="E1250" s="1249"/>
      <c r="F1250" s="1249"/>
      <c r="G1250" s="1249"/>
      <c r="H1250" s="516" t="s">
        <v>1697</v>
      </c>
      <c r="I1250" s="517">
        <v>0.04</v>
      </c>
      <c r="J1250" s="518">
        <v>1</v>
      </c>
      <c r="K1250" s="570">
        <v>0.04</v>
      </c>
      <c r="L1250" s="554">
        <v>13802.25</v>
      </c>
      <c r="M1250" s="570">
        <v>1.37</v>
      </c>
      <c r="N1250" s="564">
        <v>18909.080000000002</v>
      </c>
      <c r="O1250" s="517"/>
      <c r="P1250" s="612">
        <v>756.36</v>
      </c>
    </row>
    <row r="1251" spans="1:16" x14ac:dyDescent="0.25">
      <c r="A1251" s="556"/>
      <c r="B1251" s="557"/>
      <c r="C1251" s="1248" t="s">
        <v>1161</v>
      </c>
      <c r="D1251" s="1248"/>
      <c r="E1251" s="1248"/>
      <c r="F1251" s="1248"/>
      <c r="G1251" s="1248"/>
      <c r="H1251" s="516"/>
      <c r="I1251" s="517"/>
      <c r="J1251" s="517"/>
      <c r="K1251" s="517"/>
      <c r="L1251" s="520"/>
      <c r="M1251" s="517"/>
      <c r="N1251" s="520"/>
      <c r="O1251" s="517"/>
      <c r="P1251" s="612">
        <v>756.36</v>
      </c>
    </row>
    <row r="1252" spans="1:16" x14ac:dyDescent="0.25">
      <c r="A1252" s="558"/>
      <c r="B1252" s="559"/>
      <c r="C1252" s="559"/>
      <c r="D1252" s="559"/>
      <c r="E1252" s="559"/>
      <c r="F1252" s="559"/>
      <c r="G1252" s="559"/>
      <c r="H1252" s="560"/>
      <c r="I1252" s="561"/>
      <c r="J1252" s="561"/>
      <c r="K1252" s="561"/>
      <c r="L1252" s="562"/>
      <c r="M1252" s="561"/>
      <c r="N1252" s="562"/>
      <c r="O1252" s="561"/>
      <c r="P1252" s="563"/>
    </row>
    <row r="1253" spans="1:16" x14ac:dyDescent="0.25">
      <c r="A1253" s="514" t="s">
        <v>1899</v>
      </c>
      <c r="B1253" s="515" t="s">
        <v>2753</v>
      </c>
      <c r="C1253" s="1249" t="s">
        <v>2754</v>
      </c>
      <c r="D1253" s="1249"/>
      <c r="E1253" s="1249"/>
      <c r="F1253" s="1249"/>
      <c r="G1253" s="1249"/>
      <c r="H1253" s="516" t="s">
        <v>1440</v>
      </c>
      <c r="I1253" s="517">
        <v>1.7150000000000001</v>
      </c>
      <c r="J1253" s="518">
        <v>1</v>
      </c>
      <c r="K1253" s="519">
        <v>1.7150000000000001</v>
      </c>
      <c r="L1253" s="520"/>
      <c r="M1253" s="517"/>
      <c r="N1253" s="521"/>
      <c r="O1253" s="517"/>
      <c r="P1253" s="522"/>
    </row>
    <row r="1254" spans="1:16" x14ac:dyDescent="0.25">
      <c r="A1254" s="523"/>
      <c r="B1254" s="524" t="s">
        <v>23</v>
      </c>
      <c r="C1254" s="1247" t="s">
        <v>1203</v>
      </c>
      <c r="D1254" s="1247"/>
      <c r="E1254" s="1247"/>
      <c r="F1254" s="1247"/>
      <c r="G1254" s="1247"/>
      <c r="H1254" s="525" t="s">
        <v>1148</v>
      </c>
      <c r="I1254" s="526"/>
      <c r="J1254" s="526"/>
      <c r="K1254" s="535">
        <v>4.8362999999999996</v>
      </c>
      <c r="L1254" s="528"/>
      <c r="M1254" s="526"/>
      <c r="N1254" s="528"/>
      <c r="O1254" s="526"/>
      <c r="P1254" s="529">
        <v>1538.38</v>
      </c>
    </row>
    <row r="1255" spans="1:16" x14ac:dyDescent="0.25">
      <c r="A1255" s="530"/>
      <c r="B1255" s="524" t="s">
        <v>2403</v>
      </c>
      <c r="C1255" s="1247" t="s">
        <v>2404</v>
      </c>
      <c r="D1255" s="1247"/>
      <c r="E1255" s="1247"/>
      <c r="F1255" s="1247"/>
      <c r="G1255" s="1247"/>
      <c r="H1255" s="525" t="s">
        <v>1148</v>
      </c>
      <c r="I1255" s="536">
        <v>2.82</v>
      </c>
      <c r="J1255" s="526"/>
      <c r="K1255" s="535">
        <v>4.8362999999999996</v>
      </c>
      <c r="L1255" s="532"/>
      <c r="M1255" s="533"/>
      <c r="N1255" s="534">
        <v>318.08999999999997</v>
      </c>
      <c r="O1255" s="526"/>
      <c r="P1255" s="529">
        <v>1538.38</v>
      </c>
    </row>
    <row r="1256" spans="1:16" x14ac:dyDescent="0.25">
      <c r="A1256" s="523"/>
      <c r="B1256" s="524" t="s">
        <v>28</v>
      </c>
      <c r="C1256" s="1247" t="s">
        <v>132</v>
      </c>
      <c r="D1256" s="1247"/>
      <c r="E1256" s="1247"/>
      <c r="F1256" s="1247"/>
      <c r="G1256" s="1247"/>
      <c r="H1256" s="525"/>
      <c r="I1256" s="526"/>
      <c r="J1256" s="526"/>
      <c r="K1256" s="526"/>
      <c r="L1256" s="528"/>
      <c r="M1256" s="526"/>
      <c r="N1256" s="528"/>
      <c r="O1256" s="526"/>
      <c r="P1256" s="573">
        <v>36.75</v>
      </c>
    </row>
    <row r="1257" spans="1:16" x14ac:dyDescent="0.25">
      <c r="A1257" s="523"/>
      <c r="B1257" s="524"/>
      <c r="C1257" s="1247" t="s">
        <v>1147</v>
      </c>
      <c r="D1257" s="1247"/>
      <c r="E1257" s="1247"/>
      <c r="F1257" s="1247"/>
      <c r="G1257" s="1247"/>
      <c r="H1257" s="525" t="s">
        <v>1148</v>
      </c>
      <c r="I1257" s="526"/>
      <c r="J1257" s="526"/>
      <c r="K1257" s="535">
        <v>3.4299999999999997E-2</v>
      </c>
      <c r="L1257" s="528"/>
      <c r="M1257" s="526"/>
      <c r="N1257" s="528"/>
      <c r="O1257" s="526"/>
      <c r="P1257" s="573">
        <v>13.08</v>
      </c>
    </row>
    <row r="1258" spans="1:16" x14ac:dyDescent="0.25">
      <c r="A1258" s="530"/>
      <c r="B1258" s="524" t="s">
        <v>1443</v>
      </c>
      <c r="C1258" s="1247" t="s">
        <v>1444</v>
      </c>
      <c r="D1258" s="1247"/>
      <c r="E1258" s="1247"/>
      <c r="F1258" s="1247"/>
      <c r="G1258" s="1247"/>
      <c r="H1258" s="525" t="s">
        <v>1151</v>
      </c>
      <c r="I1258" s="536">
        <v>0.01</v>
      </c>
      <c r="J1258" s="526"/>
      <c r="K1258" s="537">
        <v>1.7149999999999999E-2</v>
      </c>
      <c r="L1258" s="532"/>
      <c r="M1258" s="533"/>
      <c r="N1258" s="534">
        <v>1550.39</v>
      </c>
      <c r="O1258" s="526"/>
      <c r="P1258" s="529">
        <v>26.59</v>
      </c>
    </row>
    <row r="1259" spans="1:16" x14ac:dyDescent="0.25">
      <c r="A1259" s="540"/>
      <c r="B1259" s="524" t="s">
        <v>1152</v>
      </c>
      <c r="C1259" s="1247" t="s">
        <v>1153</v>
      </c>
      <c r="D1259" s="1247"/>
      <c r="E1259" s="1247"/>
      <c r="F1259" s="1247"/>
      <c r="G1259" s="1247"/>
      <c r="H1259" s="525" t="s">
        <v>1148</v>
      </c>
      <c r="I1259" s="536">
        <v>0.01</v>
      </c>
      <c r="J1259" s="526"/>
      <c r="K1259" s="537">
        <v>1.7149999999999999E-2</v>
      </c>
      <c r="L1259" s="528"/>
      <c r="M1259" s="526"/>
      <c r="N1259" s="541">
        <v>437.08</v>
      </c>
      <c r="O1259" s="526"/>
      <c r="P1259" s="573">
        <v>7.5</v>
      </c>
    </row>
    <row r="1260" spans="1:16" x14ac:dyDescent="0.25">
      <c r="A1260" s="530"/>
      <c r="B1260" s="524" t="s">
        <v>1445</v>
      </c>
      <c r="C1260" s="1247" t="s">
        <v>1446</v>
      </c>
      <c r="D1260" s="1247"/>
      <c r="E1260" s="1247"/>
      <c r="F1260" s="1247"/>
      <c r="G1260" s="1247"/>
      <c r="H1260" s="525" t="s">
        <v>1151</v>
      </c>
      <c r="I1260" s="536">
        <v>0.01</v>
      </c>
      <c r="J1260" s="526"/>
      <c r="K1260" s="537">
        <v>1.7149999999999999E-2</v>
      </c>
      <c r="L1260" s="538">
        <v>477.92</v>
      </c>
      <c r="M1260" s="539">
        <v>1.24</v>
      </c>
      <c r="N1260" s="534">
        <v>592.62</v>
      </c>
      <c r="O1260" s="526"/>
      <c r="P1260" s="529">
        <v>10.16</v>
      </c>
    </row>
    <row r="1261" spans="1:16" x14ac:dyDescent="0.25">
      <c r="A1261" s="540"/>
      <c r="B1261" s="524" t="s">
        <v>1208</v>
      </c>
      <c r="C1261" s="1247" t="s">
        <v>1209</v>
      </c>
      <c r="D1261" s="1247"/>
      <c r="E1261" s="1247"/>
      <c r="F1261" s="1247"/>
      <c r="G1261" s="1247"/>
      <c r="H1261" s="525" t="s">
        <v>1148</v>
      </c>
      <c r="I1261" s="536">
        <v>0.01</v>
      </c>
      <c r="J1261" s="526"/>
      <c r="K1261" s="537">
        <v>1.7149999999999999E-2</v>
      </c>
      <c r="L1261" s="528"/>
      <c r="M1261" s="526"/>
      <c r="N1261" s="541">
        <v>325.38</v>
      </c>
      <c r="O1261" s="526"/>
      <c r="P1261" s="573">
        <v>5.58</v>
      </c>
    </row>
    <row r="1262" spans="1:16" x14ac:dyDescent="0.25">
      <c r="A1262" s="523"/>
      <c r="B1262" s="524" t="s">
        <v>36</v>
      </c>
      <c r="C1262" s="1247" t="s">
        <v>134</v>
      </c>
      <c r="D1262" s="1247"/>
      <c r="E1262" s="1247"/>
      <c r="F1262" s="1247"/>
      <c r="G1262" s="1247"/>
      <c r="H1262" s="525"/>
      <c r="I1262" s="526"/>
      <c r="J1262" s="526"/>
      <c r="K1262" s="526"/>
      <c r="L1262" s="528"/>
      <c r="M1262" s="526"/>
      <c r="N1262" s="528"/>
      <c r="O1262" s="526"/>
      <c r="P1262" s="573">
        <v>190.36</v>
      </c>
    </row>
    <row r="1263" spans="1:16" x14ac:dyDescent="0.25">
      <c r="A1263" s="530"/>
      <c r="B1263" s="524" t="s">
        <v>2623</v>
      </c>
      <c r="C1263" s="1247" t="s">
        <v>2624</v>
      </c>
      <c r="D1263" s="1247"/>
      <c r="E1263" s="1247"/>
      <c r="F1263" s="1247"/>
      <c r="G1263" s="1247"/>
      <c r="H1263" s="525" t="s">
        <v>2159</v>
      </c>
      <c r="I1263" s="536">
        <v>13.33</v>
      </c>
      <c r="J1263" s="526"/>
      <c r="K1263" s="537">
        <v>22.860949999999999</v>
      </c>
      <c r="L1263" s="538">
        <v>5.87</v>
      </c>
      <c r="M1263" s="539">
        <v>0.97</v>
      </c>
      <c r="N1263" s="534">
        <v>5.69</v>
      </c>
      <c r="O1263" s="526"/>
      <c r="P1263" s="529">
        <v>130.08000000000001</v>
      </c>
    </row>
    <row r="1264" spans="1:16" x14ac:dyDescent="0.25">
      <c r="A1264" s="530"/>
      <c r="B1264" s="524" t="s">
        <v>2755</v>
      </c>
      <c r="C1264" s="1247" t="s">
        <v>2756</v>
      </c>
      <c r="D1264" s="1247"/>
      <c r="E1264" s="1247"/>
      <c r="F1264" s="1247"/>
      <c r="G1264" s="1247"/>
      <c r="H1264" s="525" t="s">
        <v>1505</v>
      </c>
      <c r="I1264" s="531">
        <v>0.5</v>
      </c>
      <c r="J1264" s="526"/>
      <c r="K1264" s="535">
        <v>0.85750000000000004</v>
      </c>
      <c r="L1264" s="538">
        <v>37.71</v>
      </c>
      <c r="M1264" s="539">
        <v>1.54</v>
      </c>
      <c r="N1264" s="534">
        <v>58.07</v>
      </c>
      <c r="O1264" s="526"/>
      <c r="P1264" s="529">
        <v>49.8</v>
      </c>
    </row>
    <row r="1265" spans="1:16" x14ac:dyDescent="0.25">
      <c r="A1265" s="530"/>
      <c r="B1265" s="524" t="s">
        <v>2627</v>
      </c>
      <c r="C1265" s="1247" t="s">
        <v>2628</v>
      </c>
      <c r="D1265" s="1247"/>
      <c r="E1265" s="1247"/>
      <c r="F1265" s="1247"/>
      <c r="G1265" s="1247"/>
      <c r="H1265" s="525" t="s">
        <v>1244</v>
      </c>
      <c r="I1265" s="536">
        <v>0.05</v>
      </c>
      <c r="J1265" s="526"/>
      <c r="K1265" s="537">
        <v>8.5750000000000007E-2</v>
      </c>
      <c r="L1265" s="538">
        <v>79.88</v>
      </c>
      <c r="M1265" s="539">
        <v>1.53</v>
      </c>
      <c r="N1265" s="534">
        <v>122.22</v>
      </c>
      <c r="O1265" s="526"/>
      <c r="P1265" s="529">
        <v>10.48</v>
      </c>
    </row>
    <row r="1266" spans="1:16" x14ac:dyDescent="0.25">
      <c r="A1266" s="552"/>
      <c r="B1266" s="553"/>
      <c r="C1266" s="1248" t="s">
        <v>1154</v>
      </c>
      <c r="D1266" s="1248"/>
      <c r="E1266" s="1248"/>
      <c r="F1266" s="1248"/>
      <c r="G1266" s="1248"/>
      <c r="H1266" s="516"/>
      <c r="I1266" s="517"/>
      <c r="J1266" s="517"/>
      <c r="K1266" s="517"/>
      <c r="L1266" s="520"/>
      <c r="M1266" s="517"/>
      <c r="N1266" s="554"/>
      <c r="O1266" s="517"/>
      <c r="P1266" s="555">
        <v>1778.57</v>
      </c>
    </row>
    <row r="1267" spans="1:16" x14ac:dyDescent="0.25">
      <c r="A1267" s="540" t="s">
        <v>2853</v>
      </c>
      <c r="B1267" s="524" t="s">
        <v>2637</v>
      </c>
      <c r="C1267" s="1247" t="s">
        <v>2638</v>
      </c>
      <c r="D1267" s="1247"/>
      <c r="E1267" s="1247"/>
      <c r="F1267" s="1247"/>
      <c r="G1267" s="1247"/>
      <c r="H1267" s="525" t="s">
        <v>1158</v>
      </c>
      <c r="I1267" s="543">
        <v>2</v>
      </c>
      <c r="J1267" s="526"/>
      <c r="K1267" s="543">
        <v>2</v>
      </c>
      <c r="L1267" s="528"/>
      <c r="M1267" s="526"/>
      <c r="N1267" s="528"/>
      <c r="O1267" s="526"/>
      <c r="P1267" s="573">
        <v>30.77</v>
      </c>
    </row>
    <row r="1268" spans="1:16" x14ac:dyDescent="0.25">
      <c r="A1268" s="540"/>
      <c r="B1268" s="524"/>
      <c r="C1268" s="1247" t="s">
        <v>1155</v>
      </c>
      <c r="D1268" s="1247"/>
      <c r="E1268" s="1247"/>
      <c r="F1268" s="1247"/>
      <c r="G1268" s="1247"/>
      <c r="H1268" s="525"/>
      <c r="I1268" s="526"/>
      <c r="J1268" s="526"/>
      <c r="K1268" s="526"/>
      <c r="L1268" s="528"/>
      <c r="M1268" s="526"/>
      <c r="N1268" s="528"/>
      <c r="O1268" s="526"/>
      <c r="P1268" s="529">
        <v>1551.46</v>
      </c>
    </row>
    <row r="1269" spans="1:16" x14ac:dyDescent="0.25">
      <c r="A1269" s="540"/>
      <c r="B1269" s="524" t="s">
        <v>2639</v>
      </c>
      <c r="C1269" s="1247" t="s">
        <v>2640</v>
      </c>
      <c r="D1269" s="1247"/>
      <c r="E1269" s="1247"/>
      <c r="F1269" s="1247"/>
      <c r="G1269" s="1247"/>
      <c r="H1269" s="525" t="s">
        <v>1158</v>
      </c>
      <c r="I1269" s="543">
        <v>97</v>
      </c>
      <c r="J1269" s="526"/>
      <c r="K1269" s="543">
        <v>97</v>
      </c>
      <c r="L1269" s="528"/>
      <c r="M1269" s="526"/>
      <c r="N1269" s="528"/>
      <c r="O1269" s="526"/>
      <c r="P1269" s="529">
        <v>1504.92</v>
      </c>
    </row>
    <row r="1270" spans="1:16" x14ac:dyDescent="0.25">
      <c r="A1270" s="540"/>
      <c r="B1270" s="524" t="s">
        <v>2641</v>
      </c>
      <c r="C1270" s="1247" t="s">
        <v>2642</v>
      </c>
      <c r="D1270" s="1247"/>
      <c r="E1270" s="1247"/>
      <c r="F1270" s="1247"/>
      <c r="G1270" s="1247"/>
      <c r="H1270" s="525" t="s">
        <v>1158</v>
      </c>
      <c r="I1270" s="543">
        <v>51</v>
      </c>
      <c r="J1270" s="526"/>
      <c r="K1270" s="543">
        <v>51</v>
      </c>
      <c r="L1270" s="528"/>
      <c r="M1270" s="526"/>
      <c r="N1270" s="528"/>
      <c r="O1270" s="526"/>
      <c r="P1270" s="573">
        <v>791.24</v>
      </c>
    </row>
    <row r="1271" spans="1:16" x14ac:dyDescent="0.25">
      <c r="A1271" s="556"/>
      <c r="B1271" s="557"/>
      <c r="C1271" s="1248" t="s">
        <v>1161</v>
      </c>
      <c r="D1271" s="1248"/>
      <c r="E1271" s="1248"/>
      <c r="F1271" s="1248"/>
      <c r="G1271" s="1248"/>
      <c r="H1271" s="516"/>
      <c r="I1271" s="517"/>
      <c r="J1271" s="517"/>
      <c r="K1271" s="517"/>
      <c r="L1271" s="520"/>
      <c r="M1271" s="517"/>
      <c r="N1271" s="554">
        <v>2393.88</v>
      </c>
      <c r="O1271" s="517"/>
      <c r="P1271" s="555">
        <v>4105.5</v>
      </c>
    </row>
    <row r="1272" spans="1:16" x14ac:dyDescent="0.25">
      <c r="A1272" s="558"/>
      <c r="B1272" s="559"/>
      <c r="C1272" s="559"/>
      <c r="D1272" s="559"/>
      <c r="E1272" s="559"/>
      <c r="F1272" s="559"/>
      <c r="G1272" s="559"/>
      <c r="H1272" s="560"/>
      <c r="I1272" s="561"/>
      <c r="J1272" s="561"/>
      <c r="K1272" s="561"/>
      <c r="L1272" s="562"/>
      <c r="M1272" s="561"/>
      <c r="N1272" s="562"/>
      <c r="O1272" s="561"/>
      <c r="P1272" s="563"/>
    </row>
    <row r="1273" spans="1:16" x14ac:dyDescent="0.25">
      <c r="A1273" s="514" t="s">
        <v>1902</v>
      </c>
      <c r="B1273" s="515" t="s">
        <v>2757</v>
      </c>
      <c r="C1273" s="1249" t="s">
        <v>2758</v>
      </c>
      <c r="D1273" s="1249"/>
      <c r="E1273" s="1249"/>
      <c r="F1273" s="1249"/>
      <c r="G1273" s="1249"/>
      <c r="H1273" s="516" t="s">
        <v>2759</v>
      </c>
      <c r="I1273" s="517">
        <v>0.17499999999999999</v>
      </c>
      <c r="J1273" s="518">
        <v>1</v>
      </c>
      <c r="K1273" s="519">
        <v>0.17499999999999999</v>
      </c>
      <c r="L1273" s="554">
        <v>56989.14</v>
      </c>
      <c r="M1273" s="570">
        <v>1.18</v>
      </c>
      <c r="N1273" s="564">
        <v>67247.19</v>
      </c>
      <c r="O1273" s="517"/>
      <c r="P1273" s="555">
        <v>11768.26</v>
      </c>
    </row>
    <row r="1274" spans="1:16" x14ac:dyDescent="0.25">
      <c r="A1274" s="556"/>
      <c r="B1274" s="557"/>
      <c r="C1274" s="1248" t="s">
        <v>1161</v>
      </c>
      <c r="D1274" s="1248"/>
      <c r="E1274" s="1248"/>
      <c r="F1274" s="1248"/>
      <c r="G1274" s="1248"/>
      <c r="H1274" s="516"/>
      <c r="I1274" s="517"/>
      <c r="J1274" s="517"/>
      <c r="K1274" s="517"/>
      <c r="L1274" s="520"/>
      <c r="M1274" s="517"/>
      <c r="N1274" s="520"/>
      <c r="O1274" s="517"/>
      <c r="P1274" s="555">
        <v>11768.26</v>
      </c>
    </row>
    <row r="1275" spans="1:16" x14ac:dyDescent="0.25">
      <c r="A1275" s="558"/>
      <c r="B1275" s="559"/>
      <c r="C1275" s="559"/>
      <c r="D1275" s="559"/>
      <c r="E1275" s="559"/>
      <c r="F1275" s="559"/>
      <c r="G1275" s="559"/>
      <c r="H1275" s="560"/>
      <c r="I1275" s="561"/>
      <c r="J1275" s="561"/>
      <c r="K1275" s="561"/>
      <c r="L1275" s="562"/>
      <c r="M1275" s="561"/>
      <c r="N1275" s="562"/>
      <c r="O1275" s="561"/>
      <c r="P1275" s="563"/>
    </row>
    <row r="1276" spans="1:16" x14ac:dyDescent="0.25">
      <c r="A1276" s="514" t="s">
        <v>1905</v>
      </c>
      <c r="B1276" s="515" t="s">
        <v>2760</v>
      </c>
      <c r="C1276" s="1249" t="s">
        <v>2761</v>
      </c>
      <c r="D1276" s="1249"/>
      <c r="E1276" s="1249"/>
      <c r="F1276" s="1249"/>
      <c r="G1276" s="1249"/>
      <c r="H1276" s="516" t="s">
        <v>1440</v>
      </c>
      <c r="I1276" s="517">
        <v>2.1564000000000001</v>
      </c>
      <c r="J1276" s="518">
        <v>1</v>
      </c>
      <c r="K1276" s="568">
        <v>2.1564000000000001</v>
      </c>
      <c r="L1276" s="520"/>
      <c r="M1276" s="517"/>
      <c r="N1276" s="521"/>
      <c r="O1276" s="517"/>
      <c r="P1276" s="522"/>
    </row>
    <row r="1277" spans="1:16" x14ac:dyDescent="0.25">
      <c r="A1277" s="523"/>
      <c r="B1277" s="524" t="s">
        <v>23</v>
      </c>
      <c r="C1277" s="1247" t="s">
        <v>1203</v>
      </c>
      <c r="D1277" s="1247"/>
      <c r="E1277" s="1247"/>
      <c r="F1277" s="1247"/>
      <c r="G1277" s="1247"/>
      <c r="H1277" s="525" t="s">
        <v>1148</v>
      </c>
      <c r="I1277" s="526"/>
      <c r="J1277" s="526"/>
      <c r="K1277" s="574">
        <v>8.1080640000000006</v>
      </c>
      <c r="L1277" s="528"/>
      <c r="M1277" s="526"/>
      <c r="N1277" s="528"/>
      <c r="O1277" s="526"/>
      <c r="P1277" s="529">
        <v>2579.09</v>
      </c>
    </row>
    <row r="1278" spans="1:16" x14ac:dyDescent="0.25">
      <c r="A1278" s="530"/>
      <c r="B1278" s="524" t="s">
        <v>2403</v>
      </c>
      <c r="C1278" s="1247" t="s">
        <v>2404</v>
      </c>
      <c r="D1278" s="1247"/>
      <c r="E1278" s="1247"/>
      <c r="F1278" s="1247"/>
      <c r="G1278" s="1247"/>
      <c r="H1278" s="525" t="s">
        <v>1148</v>
      </c>
      <c r="I1278" s="536">
        <v>3.76</v>
      </c>
      <c r="J1278" s="526"/>
      <c r="K1278" s="574">
        <v>8.1080640000000006</v>
      </c>
      <c r="L1278" s="532"/>
      <c r="M1278" s="533"/>
      <c r="N1278" s="534">
        <v>318.08999999999997</v>
      </c>
      <c r="O1278" s="526"/>
      <c r="P1278" s="529">
        <v>2579.09</v>
      </c>
    </row>
    <row r="1279" spans="1:16" x14ac:dyDescent="0.25">
      <c r="A1279" s="523"/>
      <c r="B1279" s="524" t="s">
        <v>28</v>
      </c>
      <c r="C1279" s="1247" t="s">
        <v>132</v>
      </c>
      <c r="D1279" s="1247"/>
      <c r="E1279" s="1247"/>
      <c r="F1279" s="1247"/>
      <c r="G1279" s="1247"/>
      <c r="H1279" s="525"/>
      <c r="I1279" s="526"/>
      <c r="J1279" s="526"/>
      <c r="K1279" s="526"/>
      <c r="L1279" s="528"/>
      <c r="M1279" s="526"/>
      <c r="N1279" s="528"/>
      <c r="O1279" s="526"/>
      <c r="P1279" s="573">
        <v>46.21</v>
      </c>
    </row>
    <row r="1280" spans="1:16" x14ac:dyDescent="0.25">
      <c r="A1280" s="523"/>
      <c r="B1280" s="524"/>
      <c r="C1280" s="1247" t="s">
        <v>1147</v>
      </c>
      <c r="D1280" s="1247"/>
      <c r="E1280" s="1247"/>
      <c r="F1280" s="1247"/>
      <c r="G1280" s="1247"/>
      <c r="H1280" s="525" t="s">
        <v>1148</v>
      </c>
      <c r="I1280" s="526"/>
      <c r="J1280" s="526"/>
      <c r="K1280" s="574">
        <v>4.3128E-2</v>
      </c>
      <c r="L1280" s="528"/>
      <c r="M1280" s="526"/>
      <c r="N1280" s="528"/>
      <c r="O1280" s="526"/>
      <c r="P1280" s="573">
        <v>16.45</v>
      </c>
    </row>
    <row r="1281" spans="1:16" x14ac:dyDescent="0.25">
      <c r="A1281" s="530"/>
      <c r="B1281" s="524" t="s">
        <v>1443</v>
      </c>
      <c r="C1281" s="1247" t="s">
        <v>1444</v>
      </c>
      <c r="D1281" s="1247"/>
      <c r="E1281" s="1247"/>
      <c r="F1281" s="1247"/>
      <c r="G1281" s="1247"/>
      <c r="H1281" s="525" t="s">
        <v>1151</v>
      </c>
      <c r="I1281" s="536">
        <v>0.01</v>
      </c>
      <c r="J1281" s="526"/>
      <c r="K1281" s="574">
        <v>2.1564E-2</v>
      </c>
      <c r="L1281" s="532"/>
      <c r="M1281" s="533"/>
      <c r="N1281" s="534">
        <v>1550.39</v>
      </c>
      <c r="O1281" s="526"/>
      <c r="P1281" s="529">
        <v>33.43</v>
      </c>
    </row>
    <row r="1282" spans="1:16" x14ac:dyDescent="0.25">
      <c r="A1282" s="540"/>
      <c r="B1282" s="524" t="s">
        <v>1152</v>
      </c>
      <c r="C1282" s="1247" t="s">
        <v>1153</v>
      </c>
      <c r="D1282" s="1247"/>
      <c r="E1282" s="1247"/>
      <c r="F1282" s="1247"/>
      <c r="G1282" s="1247"/>
      <c r="H1282" s="525" t="s">
        <v>1148</v>
      </c>
      <c r="I1282" s="536">
        <v>0.01</v>
      </c>
      <c r="J1282" s="526"/>
      <c r="K1282" s="574">
        <v>2.1564E-2</v>
      </c>
      <c r="L1282" s="528"/>
      <c r="M1282" s="526"/>
      <c r="N1282" s="541">
        <v>437.08</v>
      </c>
      <c r="O1282" s="526"/>
      <c r="P1282" s="573">
        <v>9.43</v>
      </c>
    </row>
    <row r="1283" spans="1:16" x14ac:dyDescent="0.25">
      <c r="A1283" s="530"/>
      <c r="B1283" s="524" t="s">
        <v>1445</v>
      </c>
      <c r="C1283" s="1247" t="s">
        <v>1446</v>
      </c>
      <c r="D1283" s="1247"/>
      <c r="E1283" s="1247"/>
      <c r="F1283" s="1247"/>
      <c r="G1283" s="1247"/>
      <c r="H1283" s="525" t="s">
        <v>1151</v>
      </c>
      <c r="I1283" s="536">
        <v>0.01</v>
      </c>
      <c r="J1283" s="526"/>
      <c r="K1283" s="574">
        <v>2.1564E-2</v>
      </c>
      <c r="L1283" s="538">
        <v>477.92</v>
      </c>
      <c r="M1283" s="539">
        <v>1.24</v>
      </c>
      <c r="N1283" s="534">
        <v>592.62</v>
      </c>
      <c r="O1283" s="526"/>
      <c r="P1283" s="529">
        <v>12.78</v>
      </c>
    </row>
    <row r="1284" spans="1:16" x14ac:dyDescent="0.25">
      <c r="A1284" s="540"/>
      <c r="B1284" s="524" t="s">
        <v>1208</v>
      </c>
      <c r="C1284" s="1247" t="s">
        <v>1209</v>
      </c>
      <c r="D1284" s="1247"/>
      <c r="E1284" s="1247"/>
      <c r="F1284" s="1247"/>
      <c r="G1284" s="1247"/>
      <c r="H1284" s="525" t="s">
        <v>1148</v>
      </c>
      <c r="I1284" s="536">
        <v>0.01</v>
      </c>
      <c r="J1284" s="526"/>
      <c r="K1284" s="574">
        <v>2.1564E-2</v>
      </c>
      <c r="L1284" s="528"/>
      <c r="M1284" s="526"/>
      <c r="N1284" s="541">
        <v>325.38</v>
      </c>
      <c r="O1284" s="526"/>
      <c r="P1284" s="573">
        <v>7.02</v>
      </c>
    </row>
    <row r="1285" spans="1:16" x14ac:dyDescent="0.25">
      <c r="A1285" s="523"/>
      <c r="B1285" s="524" t="s">
        <v>36</v>
      </c>
      <c r="C1285" s="1247" t="s">
        <v>134</v>
      </c>
      <c r="D1285" s="1247"/>
      <c r="E1285" s="1247"/>
      <c r="F1285" s="1247"/>
      <c r="G1285" s="1247"/>
      <c r="H1285" s="525"/>
      <c r="I1285" s="526"/>
      <c r="J1285" s="526"/>
      <c r="K1285" s="526"/>
      <c r="L1285" s="528"/>
      <c r="M1285" s="526"/>
      <c r="N1285" s="528"/>
      <c r="O1285" s="526"/>
      <c r="P1285" s="573">
        <v>245.61</v>
      </c>
    </row>
    <row r="1286" spans="1:16" x14ac:dyDescent="0.25">
      <c r="A1286" s="530"/>
      <c r="B1286" s="524" t="s">
        <v>2623</v>
      </c>
      <c r="C1286" s="1247" t="s">
        <v>2624</v>
      </c>
      <c r="D1286" s="1247"/>
      <c r="E1286" s="1247"/>
      <c r="F1286" s="1247"/>
      <c r="G1286" s="1247"/>
      <c r="H1286" s="525" t="s">
        <v>2159</v>
      </c>
      <c r="I1286" s="536">
        <v>13.33</v>
      </c>
      <c r="J1286" s="526"/>
      <c r="K1286" s="574">
        <v>28.744812</v>
      </c>
      <c r="L1286" s="538">
        <v>5.87</v>
      </c>
      <c r="M1286" s="539">
        <v>0.97</v>
      </c>
      <c r="N1286" s="534">
        <v>5.69</v>
      </c>
      <c r="O1286" s="526"/>
      <c r="P1286" s="529">
        <v>163.56</v>
      </c>
    </row>
    <row r="1287" spans="1:16" x14ac:dyDescent="0.25">
      <c r="A1287" s="530"/>
      <c r="B1287" s="524" t="s">
        <v>2755</v>
      </c>
      <c r="C1287" s="1247" t="s">
        <v>2756</v>
      </c>
      <c r="D1287" s="1247"/>
      <c r="E1287" s="1247"/>
      <c r="F1287" s="1247"/>
      <c r="G1287" s="1247"/>
      <c r="H1287" s="525" t="s">
        <v>1505</v>
      </c>
      <c r="I1287" s="536">
        <v>0.55000000000000004</v>
      </c>
      <c r="J1287" s="526"/>
      <c r="K1287" s="537">
        <v>1.1860200000000001</v>
      </c>
      <c r="L1287" s="538">
        <v>37.71</v>
      </c>
      <c r="M1287" s="539">
        <v>1.54</v>
      </c>
      <c r="N1287" s="534">
        <v>58.07</v>
      </c>
      <c r="O1287" s="526"/>
      <c r="P1287" s="529">
        <v>68.87</v>
      </c>
    </row>
    <row r="1288" spans="1:16" x14ac:dyDescent="0.25">
      <c r="A1288" s="530"/>
      <c r="B1288" s="524" t="s">
        <v>2627</v>
      </c>
      <c r="C1288" s="1247" t="s">
        <v>2628</v>
      </c>
      <c r="D1288" s="1247"/>
      <c r="E1288" s="1247"/>
      <c r="F1288" s="1247"/>
      <c r="G1288" s="1247"/>
      <c r="H1288" s="525" t="s">
        <v>1244</v>
      </c>
      <c r="I1288" s="536">
        <v>0.05</v>
      </c>
      <c r="J1288" s="526"/>
      <c r="K1288" s="537">
        <v>0.10782</v>
      </c>
      <c r="L1288" s="538">
        <v>79.88</v>
      </c>
      <c r="M1288" s="539">
        <v>1.53</v>
      </c>
      <c r="N1288" s="534">
        <v>122.22</v>
      </c>
      <c r="O1288" s="526"/>
      <c r="P1288" s="529">
        <v>13.18</v>
      </c>
    </row>
    <row r="1289" spans="1:16" x14ac:dyDescent="0.25">
      <c r="A1289" s="552"/>
      <c r="B1289" s="553"/>
      <c r="C1289" s="1248" t="s">
        <v>1154</v>
      </c>
      <c r="D1289" s="1248"/>
      <c r="E1289" s="1248"/>
      <c r="F1289" s="1248"/>
      <c r="G1289" s="1248"/>
      <c r="H1289" s="516"/>
      <c r="I1289" s="517"/>
      <c r="J1289" s="517"/>
      <c r="K1289" s="517"/>
      <c r="L1289" s="520"/>
      <c r="M1289" s="517"/>
      <c r="N1289" s="554"/>
      <c r="O1289" s="517"/>
      <c r="P1289" s="555">
        <v>2887.36</v>
      </c>
    </row>
    <row r="1290" spans="1:16" x14ac:dyDescent="0.25">
      <c r="A1290" s="540" t="s">
        <v>2854</v>
      </c>
      <c r="B1290" s="524" t="s">
        <v>2637</v>
      </c>
      <c r="C1290" s="1247" t="s">
        <v>2638</v>
      </c>
      <c r="D1290" s="1247"/>
      <c r="E1290" s="1247"/>
      <c r="F1290" s="1247"/>
      <c r="G1290" s="1247"/>
      <c r="H1290" s="525" t="s">
        <v>1158</v>
      </c>
      <c r="I1290" s="543">
        <v>2</v>
      </c>
      <c r="J1290" s="526"/>
      <c r="K1290" s="543">
        <v>2</v>
      </c>
      <c r="L1290" s="528"/>
      <c r="M1290" s="526"/>
      <c r="N1290" s="528"/>
      <c r="O1290" s="526"/>
      <c r="P1290" s="573">
        <v>51.58</v>
      </c>
    </row>
    <row r="1291" spans="1:16" x14ac:dyDescent="0.25">
      <c r="A1291" s="540"/>
      <c r="B1291" s="524"/>
      <c r="C1291" s="1247" t="s">
        <v>1155</v>
      </c>
      <c r="D1291" s="1247"/>
      <c r="E1291" s="1247"/>
      <c r="F1291" s="1247"/>
      <c r="G1291" s="1247"/>
      <c r="H1291" s="525"/>
      <c r="I1291" s="526"/>
      <c r="J1291" s="526"/>
      <c r="K1291" s="526"/>
      <c r="L1291" s="528"/>
      <c r="M1291" s="526"/>
      <c r="N1291" s="528"/>
      <c r="O1291" s="526"/>
      <c r="P1291" s="529">
        <v>2595.54</v>
      </c>
    </row>
    <row r="1292" spans="1:16" x14ac:dyDescent="0.25">
      <c r="A1292" s="540"/>
      <c r="B1292" s="524" t="s">
        <v>2639</v>
      </c>
      <c r="C1292" s="1247" t="s">
        <v>2640</v>
      </c>
      <c r="D1292" s="1247"/>
      <c r="E1292" s="1247"/>
      <c r="F1292" s="1247"/>
      <c r="G1292" s="1247"/>
      <c r="H1292" s="525" t="s">
        <v>1158</v>
      </c>
      <c r="I1292" s="543">
        <v>97</v>
      </c>
      <c r="J1292" s="526"/>
      <c r="K1292" s="543">
        <v>97</v>
      </c>
      <c r="L1292" s="528"/>
      <c r="M1292" s="526"/>
      <c r="N1292" s="528"/>
      <c r="O1292" s="526"/>
      <c r="P1292" s="529">
        <v>2517.67</v>
      </c>
    </row>
    <row r="1293" spans="1:16" x14ac:dyDescent="0.25">
      <c r="A1293" s="540"/>
      <c r="B1293" s="524" t="s">
        <v>2641</v>
      </c>
      <c r="C1293" s="1247" t="s">
        <v>2642</v>
      </c>
      <c r="D1293" s="1247"/>
      <c r="E1293" s="1247"/>
      <c r="F1293" s="1247"/>
      <c r="G1293" s="1247"/>
      <c r="H1293" s="525" t="s">
        <v>1158</v>
      </c>
      <c r="I1293" s="543">
        <v>51</v>
      </c>
      <c r="J1293" s="526"/>
      <c r="K1293" s="543">
        <v>51</v>
      </c>
      <c r="L1293" s="528"/>
      <c r="M1293" s="526"/>
      <c r="N1293" s="528"/>
      <c r="O1293" s="526"/>
      <c r="P1293" s="529">
        <v>1323.73</v>
      </c>
    </row>
    <row r="1294" spans="1:16" x14ac:dyDescent="0.25">
      <c r="A1294" s="556"/>
      <c r="B1294" s="557"/>
      <c r="C1294" s="1248" t="s">
        <v>1161</v>
      </c>
      <c r="D1294" s="1248"/>
      <c r="E1294" s="1248"/>
      <c r="F1294" s="1248"/>
      <c r="G1294" s="1248"/>
      <c r="H1294" s="516"/>
      <c r="I1294" s="517"/>
      <c r="J1294" s="517"/>
      <c r="K1294" s="517"/>
      <c r="L1294" s="520"/>
      <c r="M1294" s="517"/>
      <c r="N1294" s="554">
        <v>3144.29</v>
      </c>
      <c r="O1294" s="517"/>
      <c r="P1294" s="555">
        <v>6780.34</v>
      </c>
    </row>
    <row r="1295" spans="1:16" x14ac:dyDescent="0.25">
      <c r="A1295" s="558"/>
      <c r="B1295" s="559"/>
      <c r="C1295" s="559"/>
      <c r="D1295" s="559"/>
      <c r="E1295" s="559"/>
      <c r="F1295" s="559"/>
      <c r="G1295" s="559"/>
      <c r="H1295" s="560"/>
      <c r="I1295" s="561"/>
      <c r="J1295" s="561"/>
      <c r="K1295" s="561"/>
      <c r="L1295" s="562"/>
      <c r="M1295" s="561"/>
      <c r="N1295" s="562"/>
      <c r="O1295" s="561"/>
      <c r="P1295" s="563"/>
    </row>
    <row r="1296" spans="1:16" x14ac:dyDescent="0.25">
      <c r="A1296" s="514" t="s">
        <v>1908</v>
      </c>
      <c r="B1296" s="515" t="s">
        <v>2762</v>
      </c>
      <c r="C1296" s="1249" t="s">
        <v>2763</v>
      </c>
      <c r="D1296" s="1249"/>
      <c r="E1296" s="1249"/>
      <c r="F1296" s="1249"/>
      <c r="G1296" s="1249"/>
      <c r="H1296" s="516" t="s">
        <v>2759</v>
      </c>
      <c r="I1296" s="517">
        <v>0.19</v>
      </c>
      <c r="J1296" s="518">
        <v>1</v>
      </c>
      <c r="K1296" s="570">
        <v>0.19</v>
      </c>
      <c r="L1296" s="554">
        <v>82750.649999999994</v>
      </c>
      <c r="M1296" s="570">
        <v>1.18</v>
      </c>
      <c r="N1296" s="564">
        <v>97645.77</v>
      </c>
      <c r="O1296" s="517"/>
      <c r="P1296" s="555">
        <v>18552.7</v>
      </c>
    </row>
    <row r="1297" spans="1:16" x14ac:dyDescent="0.25">
      <c r="A1297" s="556"/>
      <c r="B1297" s="557"/>
      <c r="C1297" s="1248" t="s">
        <v>1161</v>
      </c>
      <c r="D1297" s="1248"/>
      <c r="E1297" s="1248"/>
      <c r="F1297" s="1248"/>
      <c r="G1297" s="1248"/>
      <c r="H1297" s="516"/>
      <c r="I1297" s="517"/>
      <c r="J1297" s="517"/>
      <c r="K1297" s="517"/>
      <c r="L1297" s="520"/>
      <c r="M1297" s="517"/>
      <c r="N1297" s="520"/>
      <c r="O1297" s="517"/>
      <c r="P1297" s="555">
        <v>18552.7</v>
      </c>
    </row>
    <row r="1298" spans="1:16" x14ac:dyDescent="0.25">
      <c r="A1298" s="558"/>
      <c r="B1298" s="559"/>
      <c r="C1298" s="559"/>
      <c r="D1298" s="559"/>
      <c r="E1298" s="559"/>
      <c r="F1298" s="559"/>
      <c r="G1298" s="559"/>
      <c r="H1298" s="560"/>
      <c r="I1298" s="561"/>
      <c r="J1298" s="561"/>
      <c r="K1298" s="561"/>
      <c r="L1298" s="562"/>
      <c r="M1298" s="561"/>
      <c r="N1298" s="562"/>
      <c r="O1298" s="561"/>
      <c r="P1298" s="563"/>
    </row>
    <row r="1299" spans="1:16" x14ac:dyDescent="0.25">
      <c r="A1299" s="514" t="s">
        <v>1911</v>
      </c>
      <c r="B1299" s="515" t="s">
        <v>2764</v>
      </c>
      <c r="C1299" s="1249" t="s">
        <v>2765</v>
      </c>
      <c r="D1299" s="1249"/>
      <c r="E1299" s="1249"/>
      <c r="F1299" s="1249"/>
      <c r="G1299" s="1249"/>
      <c r="H1299" s="516" t="s">
        <v>2759</v>
      </c>
      <c r="I1299" s="517">
        <v>6.0179999999999999E-3</v>
      </c>
      <c r="J1299" s="518">
        <v>1</v>
      </c>
      <c r="K1299" s="614">
        <v>6.0179999999999999E-3</v>
      </c>
      <c r="L1299" s="554">
        <v>62598.39</v>
      </c>
      <c r="M1299" s="570">
        <v>1.18</v>
      </c>
      <c r="N1299" s="564">
        <v>73866.100000000006</v>
      </c>
      <c r="O1299" s="517"/>
      <c r="P1299" s="612">
        <v>444.53</v>
      </c>
    </row>
    <row r="1300" spans="1:16" x14ac:dyDescent="0.25">
      <c r="A1300" s="556"/>
      <c r="B1300" s="557"/>
      <c r="C1300" s="1248" t="s">
        <v>1161</v>
      </c>
      <c r="D1300" s="1248"/>
      <c r="E1300" s="1248"/>
      <c r="F1300" s="1248"/>
      <c r="G1300" s="1248"/>
      <c r="H1300" s="516"/>
      <c r="I1300" s="517"/>
      <c r="J1300" s="517"/>
      <c r="K1300" s="517"/>
      <c r="L1300" s="520"/>
      <c r="M1300" s="517"/>
      <c r="N1300" s="520"/>
      <c r="O1300" s="517"/>
      <c r="P1300" s="612">
        <v>444.53</v>
      </c>
    </row>
    <row r="1301" spans="1:16" x14ac:dyDescent="0.25">
      <c r="A1301" s="558"/>
      <c r="B1301" s="559"/>
      <c r="C1301" s="559"/>
      <c r="D1301" s="559"/>
      <c r="E1301" s="559"/>
      <c r="F1301" s="559"/>
      <c r="G1301" s="559"/>
      <c r="H1301" s="560"/>
      <c r="I1301" s="561"/>
      <c r="J1301" s="561"/>
      <c r="K1301" s="561"/>
      <c r="L1301" s="562"/>
      <c r="M1301" s="561"/>
      <c r="N1301" s="562"/>
      <c r="O1301" s="561"/>
      <c r="P1301" s="563"/>
    </row>
    <row r="1302" spans="1:16" x14ac:dyDescent="0.25">
      <c r="A1302" s="514" t="s">
        <v>1914</v>
      </c>
      <c r="B1302" s="515" t="s">
        <v>2766</v>
      </c>
      <c r="C1302" s="1249" t="s">
        <v>2767</v>
      </c>
      <c r="D1302" s="1249"/>
      <c r="E1302" s="1249"/>
      <c r="F1302" s="1249"/>
      <c r="G1302" s="1249"/>
      <c r="H1302" s="516" t="s">
        <v>2759</v>
      </c>
      <c r="I1302" s="517">
        <v>1.7999999999999999E-2</v>
      </c>
      <c r="J1302" s="518">
        <v>1</v>
      </c>
      <c r="K1302" s="519">
        <v>1.7999999999999999E-2</v>
      </c>
      <c r="L1302" s="554">
        <v>179929.47</v>
      </c>
      <c r="M1302" s="570">
        <v>1.18</v>
      </c>
      <c r="N1302" s="564">
        <v>212316.77</v>
      </c>
      <c r="O1302" s="517"/>
      <c r="P1302" s="555">
        <v>3821.7</v>
      </c>
    </row>
    <row r="1303" spans="1:16" x14ac:dyDescent="0.25">
      <c r="A1303" s="556"/>
      <c r="B1303" s="557"/>
      <c r="C1303" s="1248" t="s">
        <v>1161</v>
      </c>
      <c r="D1303" s="1248"/>
      <c r="E1303" s="1248"/>
      <c r="F1303" s="1248"/>
      <c r="G1303" s="1248"/>
      <c r="H1303" s="516"/>
      <c r="I1303" s="517"/>
      <c r="J1303" s="517"/>
      <c r="K1303" s="517"/>
      <c r="L1303" s="520"/>
      <c r="M1303" s="517"/>
      <c r="N1303" s="520"/>
      <c r="O1303" s="517"/>
      <c r="P1303" s="555">
        <v>3821.7</v>
      </c>
    </row>
    <row r="1304" spans="1:16" x14ac:dyDescent="0.25">
      <c r="A1304" s="558"/>
      <c r="B1304" s="559"/>
      <c r="C1304" s="559"/>
      <c r="D1304" s="559"/>
      <c r="E1304" s="559"/>
      <c r="F1304" s="559"/>
      <c r="G1304" s="559"/>
      <c r="H1304" s="560"/>
      <c r="I1304" s="561"/>
      <c r="J1304" s="561"/>
      <c r="K1304" s="561"/>
      <c r="L1304" s="562"/>
      <c r="M1304" s="561"/>
      <c r="N1304" s="562"/>
      <c r="O1304" s="561"/>
      <c r="P1304" s="563"/>
    </row>
    <row r="1305" spans="1:16" x14ac:dyDescent="0.25">
      <c r="A1305" s="514" t="s">
        <v>1917</v>
      </c>
      <c r="B1305" s="515" t="s">
        <v>2768</v>
      </c>
      <c r="C1305" s="1249" t="s">
        <v>2769</v>
      </c>
      <c r="D1305" s="1249"/>
      <c r="E1305" s="1249"/>
      <c r="F1305" s="1249"/>
      <c r="G1305" s="1249"/>
      <c r="H1305" s="516" t="s">
        <v>2759</v>
      </c>
      <c r="I1305" s="517">
        <v>6.0000000000000001E-3</v>
      </c>
      <c r="J1305" s="518">
        <v>1</v>
      </c>
      <c r="K1305" s="519">
        <v>6.0000000000000001E-3</v>
      </c>
      <c r="L1305" s="554">
        <v>271432.48</v>
      </c>
      <c r="M1305" s="570">
        <v>1.18</v>
      </c>
      <c r="N1305" s="564">
        <v>320290.33</v>
      </c>
      <c r="O1305" s="517"/>
      <c r="P1305" s="555">
        <v>1921.74</v>
      </c>
    </row>
    <row r="1306" spans="1:16" x14ac:dyDescent="0.25">
      <c r="A1306" s="556"/>
      <c r="B1306" s="557"/>
      <c r="C1306" s="1248" t="s">
        <v>1161</v>
      </c>
      <c r="D1306" s="1248"/>
      <c r="E1306" s="1248"/>
      <c r="F1306" s="1248"/>
      <c r="G1306" s="1248"/>
      <c r="H1306" s="516"/>
      <c r="I1306" s="517"/>
      <c r="J1306" s="517"/>
      <c r="K1306" s="517"/>
      <c r="L1306" s="520"/>
      <c r="M1306" s="517"/>
      <c r="N1306" s="520"/>
      <c r="O1306" s="517"/>
      <c r="P1306" s="555">
        <v>1921.74</v>
      </c>
    </row>
    <row r="1307" spans="1:16" x14ac:dyDescent="0.25">
      <c r="A1307" s="558"/>
      <c r="B1307" s="559"/>
      <c r="C1307" s="559"/>
      <c r="D1307" s="559"/>
      <c r="E1307" s="559"/>
      <c r="F1307" s="559"/>
      <c r="G1307" s="559"/>
      <c r="H1307" s="560"/>
      <c r="I1307" s="561"/>
      <c r="J1307" s="561"/>
      <c r="K1307" s="561"/>
      <c r="L1307" s="562"/>
      <c r="M1307" s="561"/>
      <c r="N1307" s="562"/>
      <c r="O1307" s="561"/>
      <c r="P1307" s="563"/>
    </row>
    <row r="1308" spans="1:16" x14ac:dyDescent="0.25">
      <c r="A1308" s="514" t="s">
        <v>1918</v>
      </c>
      <c r="B1308" s="515" t="s">
        <v>2770</v>
      </c>
      <c r="C1308" s="1249" t="s">
        <v>2771</v>
      </c>
      <c r="D1308" s="1249"/>
      <c r="E1308" s="1249"/>
      <c r="F1308" s="1249"/>
      <c r="G1308" s="1249"/>
      <c r="H1308" s="516" t="s">
        <v>1440</v>
      </c>
      <c r="I1308" s="517">
        <v>0.39200000000000002</v>
      </c>
      <c r="J1308" s="518">
        <v>1</v>
      </c>
      <c r="K1308" s="519">
        <v>0.39200000000000002</v>
      </c>
      <c r="L1308" s="520"/>
      <c r="M1308" s="517"/>
      <c r="N1308" s="521"/>
      <c r="O1308" s="517"/>
      <c r="P1308" s="522"/>
    </row>
    <row r="1309" spans="1:16" x14ac:dyDescent="0.25">
      <c r="A1309" s="523"/>
      <c r="B1309" s="524" t="s">
        <v>23</v>
      </c>
      <c r="C1309" s="1247" t="s">
        <v>1203</v>
      </c>
      <c r="D1309" s="1247"/>
      <c r="E1309" s="1247"/>
      <c r="F1309" s="1247"/>
      <c r="G1309" s="1247"/>
      <c r="H1309" s="525" t="s">
        <v>1148</v>
      </c>
      <c r="I1309" s="526"/>
      <c r="J1309" s="526"/>
      <c r="K1309" s="537">
        <v>2.5793599999999999</v>
      </c>
      <c r="L1309" s="528"/>
      <c r="M1309" s="526"/>
      <c r="N1309" s="528"/>
      <c r="O1309" s="526"/>
      <c r="P1309" s="573">
        <v>820.47</v>
      </c>
    </row>
    <row r="1310" spans="1:16" x14ac:dyDescent="0.25">
      <c r="A1310" s="530"/>
      <c r="B1310" s="524" t="s">
        <v>2403</v>
      </c>
      <c r="C1310" s="1247" t="s">
        <v>2404</v>
      </c>
      <c r="D1310" s="1247"/>
      <c r="E1310" s="1247"/>
      <c r="F1310" s="1247"/>
      <c r="G1310" s="1247"/>
      <c r="H1310" s="525" t="s">
        <v>1148</v>
      </c>
      <c r="I1310" s="536">
        <v>6.58</v>
      </c>
      <c r="J1310" s="526"/>
      <c r="K1310" s="537">
        <v>2.5793599999999999</v>
      </c>
      <c r="L1310" s="532"/>
      <c r="M1310" s="533"/>
      <c r="N1310" s="534">
        <v>318.08999999999997</v>
      </c>
      <c r="O1310" s="526"/>
      <c r="P1310" s="529">
        <v>820.47</v>
      </c>
    </row>
    <row r="1311" spans="1:16" x14ac:dyDescent="0.25">
      <c r="A1311" s="523"/>
      <c r="B1311" s="524" t="s">
        <v>28</v>
      </c>
      <c r="C1311" s="1247" t="s">
        <v>132</v>
      </c>
      <c r="D1311" s="1247"/>
      <c r="E1311" s="1247"/>
      <c r="F1311" s="1247"/>
      <c r="G1311" s="1247"/>
      <c r="H1311" s="525"/>
      <c r="I1311" s="526"/>
      <c r="J1311" s="526"/>
      <c r="K1311" s="526"/>
      <c r="L1311" s="528"/>
      <c r="M1311" s="526"/>
      <c r="N1311" s="528"/>
      <c r="O1311" s="526"/>
      <c r="P1311" s="573">
        <v>8.4</v>
      </c>
    </row>
    <row r="1312" spans="1:16" x14ac:dyDescent="0.25">
      <c r="A1312" s="523"/>
      <c r="B1312" s="524"/>
      <c r="C1312" s="1247" t="s">
        <v>1147</v>
      </c>
      <c r="D1312" s="1247"/>
      <c r="E1312" s="1247"/>
      <c r="F1312" s="1247"/>
      <c r="G1312" s="1247"/>
      <c r="H1312" s="525" t="s">
        <v>1148</v>
      </c>
      <c r="I1312" s="526"/>
      <c r="J1312" s="526"/>
      <c r="K1312" s="537">
        <v>7.8399999999999997E-3</v>
      </c>
      <c r="L1312" s="528"/>
      <c r="M1312" s="526"/>
      <c r="N1312" s="528"/>
      <c r="O1312" s="526"/>
      <c r="P1312" s="573">
        <v>2.99</v>
      </c>
    </row>
    <row r="1313" spans="1:16" x14ac:dyDescent="0.25">
      <c r="A1313" s="530"/>
      <c r="B1313" s="524" t="s">
        <v>1443</v>
      </c>
      <c r="C1313" s="1247" t="s">
        <v>1444</v>
      </c>
      <c r="D1313" s="1247"/>
      <c r="E1313" s="1247"/>
      <c r="F1313" s="1247"/>
      <c r="G1313" s="1247"/>
      <c r="H1313" s="525" t="s">
        <v>1151</v>
      </c>
      <c r="I1313" s="536">
        <v>0.01</v>
      </c>
      <c r="J1313" s="526"/>
      <c r="K1313" s="537">
        <v>3.9199999999999999E-3</v>
      </c>
      <c r="L1313" s="532"/>
      <c r="M1313" s="533"/>
      <c r="N1313" s="534">
        <v>1550.39</v>
      </c>
      <c r="O1313" s="526"/>
      <c r="P1313" s="529">
        <v>6.08</v>
      </c>
    </row>
    <row r="1314" spans="1:16" x14ac:dyDescent="0.25">
      <c r="A1314" s="540"/>
      <c r="B1314" s="524" t="s">
        <v>1152</v>
      </c>
      <c r="C1314" s="1247" t="s">
        <v>1153</v>
      </c>
      <c r="D1314" s="1247"/>
      <c r="E1314" s="1247"/>
      <c r="F1314" s="1247"/>
      <c r="G1314" s="1247"/>
      <c r="H1314" s="525" t="s">
        <v>1148</v>
      </c>
      <c r="I1314" s="536">
        <v>0.01</v>
      </c>
      <c r="J1314" s="526"/>
      <c r="K1314" s="537">
        <v>3.9199999999999999E-3</v>
      </c>
      <c r="L1314" s="528"/>
      <c r="M1314" s="526"/>
      <c r="N1314" s="541">
        <v>437.08</v>
      </c>
      <c r="O1314" s="526"/>
      <c r="P1314" s="573">
        <v>1.71</v>
      </c>
    </row>
    <row r="1315" spans="1:16" x14ac:dyDescent="0.25">
      <c r="A1315" s="530"/>
      <c r="B1315" s="524" t="s">
        <v>1445</v>
      </c>
      <c r="C1315" s="1247" t="s">
        <v>1446</v>
      </c>
      <c r="D1315" s="1247"/>
      <c r="E1315" s="1247"/>
      <c r="F1315" s="1247"/>
      <c r="G1315" s="1247"/>
      <c r="H1315" s="525" t="s">
        <v>1151</v>
      </c>
      <c r="I1315" s="536">
        <v>0.01</v>
      </c>
      <c r="J1315" s="526"/>
      <c r="K1315" s="537">
        <v>3.9199999999999999E-3</v>
      </c>
      <c r="L1315" s="538">
        <v>477.92</v>
      </c>
      <c r="M1315" s="539">
        <v>1.24</v>
      </c>
      <c r="N1315" s="534">
        <v>592.62</v>
      </c>
      <c r="O1315" s="526"/>
      <c r="P1315" s="529">
        <v>2.3199999999999998</v>
      </c>
    </row>
    <row r="1316" spans="1:16" x14ac:dyDescent="0.25">
      <c r="A1316" s="540"/>
      <c r="B1316" s="524" t="s">
        <v>1208</v>
      </c>
      <c r="C1316" s="1247" t="s">
        <v>1209</v>
      </c>
      <c r="D1316" s="1247"/>
      <c r="E1316" s="1247"/>
      <c r="F1316" s="1247"/>
      <c r="G1316" s="1247"/>
      <c r="H1316" s="525" t="s">
        <v>1148</v>
      </c>
      <c r="I1316" s="536">
        <v>0.01</v>
      </c>
      <c r="J1316" s="526"/>
      <c r="K1316" s="537">
        <v>3.9199999999999999E-3</v>
      </c>
      <c r="L1316" s="528"/>
      <c r="M1316" s="526"/>
      <c r="N1316" s="541">
        <v>325.38</v>
      </c>
      <c r="O1316" s="526"/>
      <c r="P1316" s="573">
        <v>1.28</v>
      </c>
    </row>
    <row r="1317" spans="1:16" x14ac:dyDescent="0.25">
      <c r="A1317" s="523"/>
      <c r="B1317" s="524" t="s">
        <v>36</v>
      </c>
      <c r="C1317" s="1247" t="s">
        <v>134</v>
      </c>
      <c r="D1317" s="1247"/>
      <c r="E1317" s="1247"/>
      <c r="F1317" s="1247"/>
      <c r="G1317" s="1247"/>
      <c r="H1317" s="525"/>
      <c r="I1317" s="526"/>
      <c r="J1317" s="526"/>
      <c r="K1317" s="526"/>
      <c r="L1317" s="528"/>
      <c r="M1317" s="526"/>
      <c r="N1317" s="528"/>
      <c r="O1317" s="526"/>
      <c r="P1317" s="573">
        <v>48.06</v>
      </c>
    </row>
    <row r="1318" spans="1:16" x14ac:dyDescent="0.25">
      <c r="A1318" s="530"/>
      <c r="B1318" s="524" t="s">
        <v>2623</v>
      </c>
      <c r="C1318" s="1247" t="s">
        <v>2624</v>
      </c>
      <c r="D1318" s="1247"/>
      <c r="E1318" s="1247"/>
      <c r="F1318" s="1247"/>
      <c r="G1318" s="1247"/>
      <c r="H1318" s="525" t="s">
        <v>2159</v>
      </c>
      <c r="I1318" s="536">
        <v>13.33</v>
      </c>
      <c r="J1318" s="526"/>
      <c r="K1318" s="537">
        <v>5.2253600000000002</v>
      </c>
      <c r="L1318" s="538">
        <v>5.87</v>
      </c>
      <c r="M1318" s="539">
        <v>0.97</v>
      </c>
      <c r="N1318" s="534">
        <v>5.69</v>
      </c>
      <c r="O1318" s="526"/>
      <c r="P1318" s="529">
        <v>29.73</v>
      </c>
    </row>
    <row r="1319" spans="1:16" x14ac:dyDescent="0.25">
      <c r="A1319" s="530"/>
      <c r="B1319" s="524" t="s">
        <v>2755</v>
      </c>
      <c r="C1319" s="1247" t="s">
        <v>2756</v>
      </c>
      <c r="D1319" s="1247"/>
      <c r="E1319" s="1247"/>
      <c r="F1319" s="1247"/>
      <c r="G1319" s="1247"/>
      <c r="H1319" s="525" t="s">
        <v>1505</v>
      </c>
      <c r="I1319" s="531">
        <v>0.7</v>
      </c>
      <c r="J1319" s="526"/>
      <c r="K1319" s="535">
        <v>0.27439999999999998</v>
      </c>
      <c r="L1319" s="538">
        <v>37.71</v>
      </c>
      <c r="M1319" s="539">
        <v>1.54</v>
      </c>
      <c r="N1319" s="534">
        <v>58.07</v>
      </c>
      <c r="O1319" s="526"/>
      <c r="P1319" s="529">
        <v>15.93</v>
      </c>
    </row>
    <row r="1320" spans="1:16" x14ac:dyDescent="0.25">
      <c r="A1320" s="530"/>
      <c r="B1320" s="524" t="s">
        <v>2627</v>
      </c>
      <c r="C1320" s="1247" t="s">
        <v>2628</v>
      </c>
      <c r="D1320" s="1247"/>
      <c r="E1320" s="1247"/>
      <c r="F1320" s="1247"/>
      <c r="G1320" s="1247"/>
      <c r="H1320" s="525" t="s">
        <v>1244</v>
      </c>
      <c r="I1320" s="536">
        <v>0.05</v>
      </c>
      <c r="J1320" s="526"/>
      <c r="K1320" s="535">
        <v>1.9599999999999999E-2</v>
      </c>
      <c r="L1320" s="538">
        <v>79.88</v>
      </c>
      <c r="M1320" s="539">
        <v>1.53</v>
      </c>
      <c r="N1320" s="534">
        <v>122.22</v>
      </c>
      <c r="O1320" s="526"/>
      <c r="P1320" s="529">
        <v>2.4</v>
      </c>
    </row>
    <row r="1321" spans="1:16" x14ac:dyDescent="0.25">
      <c r="A1321" s="552"/>
      <c r="B1321" s="553"/>
      <c r="C1321" s="1248" t="s">
        <v>1154</v>
      </c>
      <c r="D1321" s="1248"/>
      <c r="E1321" s="1248"/>
      <c r="F1321" s="1248"/>
      <c r="G1321" s="1248"/>
      <c r="H1321" s="516"/>
      <c r="I1321" s="517"/>
      <c r="J1321" s="517"/>
      <c r="K1321" s="517"/>
      <c r="L1321" s="520"/>
      <c r="M1321" s="517"/>
      <c r="N1321" s="554"/>
      <c r="O1321" s="517"/>
      <c r="P1321" s="555">
        <v>879.92</v>
      </c>
    </row>
    <row r="1322" spans="1:16" x14ac:dyDescent="0.25">
      <c r="A1322" s="540" t="s">
        <v>1919</v>
      </c>
      <c r="B1322" s="524" t="s">
        <v>2637</v>
      </c>
      <c r="C1322" s="1247" t="s">
        <v>2638</v>
      </c>
      <c r="D1322" s="1247"/>
      <c r="E1322" s="1247"/>
      <c r="F1322" s="1247"/>
      <c r="G1322" s="1247"/>
      <c r="H1322" s="525" t="s">
        <v>1158</v>
      </c>
      <c r="I1322" s="543">
        <v>2</v>
      </c>
      <c r="J1322" s="526"/>
      <c r="K1322" s="543">
        <v>2</v>
      </c>
      <c r="L1322" s="528"/>
      <c r="M1322" s="526"/>
      <c r="N1322" s="528"/>
      <c r="O1322" s="526"/>
      <c r="P1322" s="573">
        <v>16.41</v>
      </c>
    </row>
    <row r="1323" spans="1:16" x14ac:dyDescent="0.25">
      <c r="A1323" s="540"/>
      <c r="B1323" s="524"/>
      <c r="C1323" s="1247" t="s">
        <v>1155</v>
      </c>
      <c r="D1323" s="1247"/>
      <c r="E1323" s="1247"/>
      <c r="F1323" s="1247"/>
      <c r="G1323" s="1247"/>
      <c r="H1323" s="525"/>
      <c r="I1323" s="526"/>
      <c r="J1323" s="526"/>
      <c r="K1323" s="526"/>
      <c r="L1323" s="528"/>
      <c r="M1323" s="526"/>
      <c r="N1323" s="528"/>
      <c r="O1323" s="526"/>
      <c r="P1323" s="573">
        <v>823.46</v>
      </c>
    </row>
    <row r="1324" spans="1:16" x14ac:dyDescent="0.25">
      <c r="A1324" s="540"/>
      <c r="B1324" s="524" t="s">
        <v>2639</v>
      </c>
      <c r="C1324" s="1247" t="s">
        <v>2640</v>
      </c>
      <c r="D1324" s="1247"/>
      <c r="E1324" s="1247"/>
      <c r="F1324" s="1247"/>
      <c r="G1324" s="1247"/>
      <c r="H1324" s="525" t="s">
        <v>1158</v>
      </c>
      <c r="I1324" s="543">
        <v>97</v>
      </c>
      <c r="J1324" s="526"/>
      <c r="K1324" s="543">
        <v>97</v>
      </c>
      <c r="L1324" s="528"/>
      <c r="M1324" s="526"/>
      <c r="N1324" s="528"/>
      <c r="O1324" s="526"/>
      <c r="P1324" s="573">
        <v>798.76</v>
      </c>
    </row>
    <row r="1325" spans="1:16" x14ac:dyDescent="0.25">
      <c r="A1325" s="540"/>
      <c r="B1325" s="524" t="s">
        <v>2641</v>
      </c>
      <c r="C1325" s="1247" t="s">
        <v>2642</v>
      </c>
      <c r="D1325" s="1247"/>
      <c r="E1325" s="1247"/>
      <c r="F1325" s="1247"/>
      <c r="G1325" s="1247"/>
      <c r="H1325" s="525" t="s">
        <v>1158</v>
      </c>
      <c r="I1325" s="543">
        <v>51</v>
      </c>
      <c r="J1325" s="526"/>
      <c r="K1325" s="543">
        <v>51</v>
      </c>
      <c r="L1325" s="528"/>
      <c r="M1325" s="526"/>
      <c r="N1325" s="528"/>
      <c r="O1325" s="526"/>
      <c r="P1325" s="573">
        <v>419.96</v>
      </c>
    </row>
    <row r="1326" spans="1:16" x14ac:dyDescent="0.25">
      <c r="A1326" s="556"/>
      <c r="B1326" s="557"/>
      <c r="C1326" s="1248" t="s">
        <v>1161</v>
      </c>
      <c r="D1326" s="1248"/>
      <c r="E1326" s="1248"/>
      <c r="F1326" s="1248"/>
      <c r="G1326" s="1248"/>
      <c r="H1326" s="516"/>
      <c r="I1326" s="517"/>
      <c r="J1326" s="517"/>
      <c r="K1326" s="517"/>
      <c r="L1326" s="520"/>
      <c r="M1326" s="517"/>
      <c r="N1326" s="554">
        <v>5395.54</v>
      </c>
      <c r="O1326" s="517"/>
      <c r="P1326" s="555">
        <v>2115.0500000000002</v>
      </c>
    </row>
    <row r="1327" spans="1:16" x14ac:dyDescent="0.25">
      <c r="A1327" s="558"/>
      <c r="B1327" s="559"/>
      <c r="C1327" s="559"/>
      <c r="D1327" s="559"/>
      <c r="E1327" s="559"/>
      <c r="F1327" s="559"/>
      <c r="G1327" s="559"/>
      <c r="H1327" s="560"/>
      <c r="I1327" s="561"/>
      <c r="J1327" s="561"/>
      <c r="K1327" s="561"/>
      <c r="L1327" s="562"/>
      <c r="M1327" s="561"/>
      <c r="N1327" s="562"/>
      <c r="O1327" s="561"/>
      <c r="P1327" s="563"/>
    </row>
    <row r="1328" spans="1:16" x14ac:dyDescent="0.25">
      <c r="A1328" s="514" t="s">
        <v>1921</v>
      </c>
      <c r="B1328" s="515" t="s">
        <v>2772</v>
      </c>
      <c r="C1328" s="1249" t="s">
        <v>2773</v>
      </c>
      <c r="D1328" s="1249"/>
      <c r="E1328" s="1249"/>
      <c r="F1328" s="1249"/>
      <c r="G1328" s="1249"/>
      <c r="H1328" s="516" t="s">
        <v>2759</v>
      </c>
      <c r="I1328" s="517">
        <v>3.9983999999999999E-2</v>
      </c>
      <c r="J1328" s="518">
        <v>1</v>
      </c>
      <c r="K1328" s="614">
        <v>3.9983999999999999E-2</v>
      </c>
      <c r="L1328" s="554">
        <v>692466.02</v>
      </c>
      <c r="M1328" s="570">
        <v>1.18</v>
      </c>
      <c r="N1328" s="564">
        <v>817109.9</v>
      </c>
      <c r="O1328" s="517"/>
      <c r="P1328" s="555">
        <v>32671.32</v>
      </c>
    </row>
    <row r="1329" spans="1:16" x14ac:dyDescent="0.25">
      <c r="A1329" s="556"/>
      <c r="B1329" s="557"/>
      <c r="C1329" s="1248" t="s">
        <v>1161</v>
      </c>
      <c r="D1329" s="1248"/>
      <c r="E1329" s="1248"/>
      <c r="F1329" s="1248"/>
      <c r="G1329" s="1248"/>
      <c r="H1329" s="516"/>
      <c r="I1329" s="517"/>
      <c r="J1329" s="517"/>
      <c r="K1329" s="517"/>
      <c r="L1329" s="520"/>
      <c r="M1329" s="517"/>
      <c r="N1329" s="520"/>
      <c r="O1329" s="517"/>
      <c r="P1329" s="555">
        <v>32671.32</v>
      </c>
    </row>
    <row r="1330" spans="1:16" x14ac:dyDescent="0.25">
      <c r="A1330" s="558"/>
      <c r="B1330" s="559"/>
      <c r="C1330" s="559"/>
      <c r="D1330" s="559"/>
      <c r="E1330" s="559"/>
      <c r="F1330" s="559"/>
      <c r="G1330" s="559"/>
      <c r="H1330" s="560"/>
      <c r="I1330" s="561"/>
      <c r="J1330" s="561"/>
      <c r="K1330" s="561"/>
      <c r="L1330" s="562"/>
      <c r="M1330" s="561"/>
      <c r="N1330" s="562"/>
      <c r="O1330" s="561"/>
      <c r="P1330" s="563"/>
    </row>
    <row r="1331" spans="1:16" x14ac:dyDescent="0.25">
      <c r="A1331" s="514" t="s">
        <v>1922</v>
      </c>
      <c r="B1331" s="515" t="s">
        <v>2753</v>
      </c>
      <c r="C1331" s="1249" t="s">
        <v>2754</v>
      </c>
      <c r="D1331" s="1249"/>
      <c r="E1331" s="1249"/>
      <c r="F1331" s="1249"/>
      <c r="G1331" s="1249"/>
      <c r="H1331" s="516" t="s">
        <v>1440</v>
      </c>
      <c r="I1331" s="517">
        <v>0.24510000000000001</v>
      </c>
      <c r="J1331" s="518">
        <v>1</v>
      </c>
      <c r="K1331" s="568">
        <v>0.24510000000000001</v>
      </c>
      <c r="L1331" s="520"/>
      <c r="M1331" s="517"/>
      <c r="N1331" s="521"/>
      <c r="O1331" s="517"/>
      <c r="P1331" s="522"/>
    </row>
    <row r="1332" spans="1:16" x14ac:dyDescent="0.25">
      <c r="A1332" s="523"/>
      <c r="B1332" s="524" t="s">
        <v>23</v>
      </c>
      <c r="C1332" s="1247" t="s">
        <v>1203</v>
      </c>
      <c r="D1332" s="1247"/>
      <c r="E1332" s="1247"/>
      <c r="F1332" s="1247"/>
      <c r="G1332" s="1247"/>
      <c r="H1332" s="525" t="s">
        <v>1148</v>
      </c>
      <c r="I1332" s="526"/>
      <c r="J1332" s="526"/>
      <c r="K1332" s="574">
        <v>0.69118199999999996</v>
      </c>
      <c r="L1332" s="528"/>
      <c r="M1332" s="526"/>
      <c r="N1332" s="528"/>
      <c r="O1332" s="526"/>
      <c r="P1332" s="573">
        <v>219.86</v>
      </c>
    </row>
    <row r="1333" spans="1:16" x14ac:dyDescent="0.25">
      <c r="A1333" s="530"/>
      <c r="B1333" s="524" t="s">
        <v>2403</v>
      </c>
      <c r="C1333" s="1247" t="s">
        <v>2404</v>
      </c>
      <c r="D1333" s="1247"/>
      <c r="E1333" s="1247"/>
      <c r="F1333" s="1247"/>
      <c r="G1333" s="1247"/>
      <c r="H1333" s="525" t="s">
        <v>1148</v>
      </c>
      <c r="I1333" s="536">
        <v>2.82</v>
      </c>
      <c r="J1333" s="526"/>
      <c r="K1333" s="574">
        <v>0.69118199999999996</v>
      </c>
      <c r="L1333" s="532"/>
      <c r="M1333" s="533"/>
      <c r="N1333" s="534">
        <v>318.08999999999997</v>
      </c>
      <c r="O1333" s="526"/>
      <c r="P1333" s="529">
        <v>219.86</v>
      </c>
    </row>
    <row r="1334" spans="1:16" x14ac:dyDescent="0.25">
      <c r="A1334" s="523"/>
      <c r="B1334" s="524" t="s">
        <v>28</v>
      </c>
      <c r="C1334" s="1247" t="s">
        <v>132</v>
      </c>
      <c r="D1334" s="1247"/>
      <c r="E1334" s="1247"/>
      <c r="F1334" s="1247"/>
      <c r="G1334" s="1247"/>
      <c r="H1334" s="525"/>
      <c r="I1334" s="526"/>
      <c r="J1334" s="526"/>
      <c r="K1334" s="526"/>
      <c r="L1334" s="528"/>
      <c r="M1334" s="526"/>
      <c r="N1334" s="528"/>
      <c r="O1334" s="526"/>
      <c r="P1334" s="573">
        <v>5.25</v>
      </c>
    </row>
    <row r="1335" spans="1:16" x14ac:dyDescent="0.25">
      <c r="A1335" s="523"/>
      <c r="B1335" s="524"/>
      <c r="C1335" s="1247" t="s">
        <v>1147</v>
      </c>
      <c r="D1335" s="1247"/>
      <c r="E1335" s="1247"/>
      <c r="F1335" s="1247"/>
      <c r="G1335" s="1247"/>
      <c r="H1335" s="525" t="s">
        <v>1148</v>
      </c>
      <c r="I1335" s="526"/>
      <c r="J1335" s="526"/>
      <c r="K1335" s="574">
        <v>4.9020000000000001E-3</v>
      </c>
      <c r="L1335" s="528"/>
      <c r="M1335" s="526"/>
      <c r="N1335" s="528"/>
      <c r="O1335" s="526"/>
      <c r="P1335" s="573">
        <v>1.87</v>
      </c>
    </row>
    <row r="1336" spans="1:16" x14ac:dyDescent="0.25">
      <c r="A1336" s="530"/>
      <c r="B1336" s="524" t="s">
        <v>1443</v>
      </c>
      <c r="C1336" s="1247" t="s">
        <v>1444</v>
      </c>
      <c r="D1336" s="1247"/>
      <c r="E1336" s="1247"/>
      <c r="F1336" s="1247"/>
      <c r="G1336" s="1247"/>
      <c r="H1336" s="525" t="s">
        <v>1151</v>
      </c>
      <c r="I1336" s="536">
        <v>0.01</v>
      </c>
      <c r="J1336" s="526"/>
      <c r="K1336" s="574">
        <v>2.4510000000000001E-3</v>
      </c>
      <c r="L1336" s="532"/>
      <c r="M1336" s="533"/>
      <c r="N1336" s="534">
        <v>1550.39</v>
      </c>
      <c r="O1336" s="526"/>
      <c r="P1336" s="529">
        <v>3.8</v>
      </c>
    </row>
    <row r="1337" spans="1:16" x14ac:dyDescent="0.25">
      <c r="A1337" s="540"/>
      <c r="B1337" s="524" t="s">
        <v>1152</v>
      </c>
      <c r="C1337" s="1247" t="s">
        <v>1153</v>
      </c>
      <c r="D1337" s="1247"/>
      <c r="E1337" s="1247"/>
      <c r="F1337" s="1247"/>
      <c r="G1337" s="1247"/>
      <c r="H1337" s="525" t="s">
        <v>1148</v>
      </c>
      <c r="I1337" s="536">
        <v>0.01</v>
      </c>
      <c r="J1337" s="526"/>
      <c r="K1337" s="574">
        <v>2.4510000000000001E-3</v>
      </c>
      <c r="L1337" s="528"/>
      <c r="M1337" s="526"/>
      <c r="N1337" s="541">
        <v>437.08</v>
      </c>
      <c r="O1337" s="526"/>
      <c r="P1337" s="573">
        <v>1.07</v>
      </c>
    </row>
    <row r="1338" spans="1:16" x14ac:dyDescent="0.25">
      <c r="A1338" s="530"/>
      <c r="B1338" s="524" t="s">
        <v>1445</v>
      </c>
      <c r="C1338" s="1247" t="s">
        <v>1446</v>
      </c>
      <c r="D1338" s="1247"/>
      <c r="E1338" s="1247"/>
      <c r="F1338" s="1247"/>
      <c r="G1338" s="1247"/>
      <c r="H1338" s="525" t="s">
        <v>1151</v>
      </c>
      <c r="I1338" s="536">
        <v>0.01</v>
      </c>
      <c r="J1338" s="526"/>
      <c r="K1338" s="574">
        <v>2.4510000000000001E-3</v>
      </c>
      <c r="L1338" s="538">
        <v>477.92</v>
      </c>
      <c r="M1338" s="539">
        <v>1.24</v>
      </c>
      <c r="N1338" s="534">
        <v>592.62</v>
      </c>
      <c r="O1338" s="526"/>
      <c r="P1338" s="529">
        <v>1.45</v>
      </c>
    </row>
    <row r="1339" spans="1:16" x14ac:dyDescent="0.25">
      <c r="A1339" s="540"/>
      <c r="B1339" s="524" t="s">
        <v>1208</v>
      </c>
      <c r="C1339" s="1247" t="s">
        <v>1209</v>
      </c>
      <c r="D1339" s="1247"/>
      <c r="E1339" s="1247"/>
      <c r="F1339" s="1247"/>
      <c r="G1339" s="1247"/>
      <c r="H1339" s="525" t="s">
        <v>1148</v>
      </c>
      <c r="I1339" s="536">
        <v>0.01</v>
      </c>
      <c r="J1339" s="526"/>
      <c r="K1339" s="574">
        <v>2.4510000000000001E-3</v>
      </c>
      <c r="L1339" s="528"/>
      <c r="M1339" s="526"/>
      <c r="N1339" s="541">
        <v>325.38</v>
      </c>
      <c r="O1339" s="526"/>
      <c r="P1339" s="573">
        <v>0.8</v>
      </c>
    </row>
    <row r="1340" spans="1:16" x14ac:dyDescent="0.25">
      <c r="A1340" s="523"/>
      <c r="B1340" s="524" t="s">
        <v>36</v>
      </c>
      <c r="C1340" s="1247" t="s">
        <v>134</v>
      </c>
      <c r="D1340" s="1247"/>
      <c r="E1340" s="1247"/>
      <c r="F1340" s="1247"/>
      <c r="G1340" s="1247"/>
      <c r="H1340" s="525"/>
      <c r="I1340" s="526"/>
      <c r="J1340" s="526"/>
      <c r="K1340" s="526"/>
      <c r="L1340" s="528"/>
      <c r="M1340" s="526"/>
      <c r="N1340" s="528"/>
      <c r="O1340" s="526"/>
      <c r="P1340" s="573">
        <v>27.21</v>
      </c>
    </row>
    <row r="1341" spans="1:16" x14ac:dyDescent="0.25">
      <c r="A1341" s="530"/>
      <c r="B1341" s="524" t="s">
        <v>2623</v>
      </c>
      <c r="C1341" s="1247" t="s">
        <v>2624</v>
      </c>
      <c r="D1341" s="1247"/>
      <c r="E1341" s="1247"/>
      <c r="F1341" s="1247"/>
      <c r="G1341" s="1247"/>
      <c r="H1341" s="525" t="s">
        <v>2159</v>
      </c>
      <c r="I1341" s="536">
        <v>13.33</v>
      </c>
      <c r="J1341" s="526"/>
      <c r="K1341" s="574">
        <v>3.2671830000000002</v>
      </c>
      <c r="L1341" s="538">
        <v>5.87</v>
      </c>
      <c r="M1341" s="539">
        <v>0.97</v>
      </c>
      <c r="N1341" s="534">
        <v>5.69</v>
      </c>
      <c r="O1341" s="526"/>
      <c r="P1341" s="529">
        <v>18.59</v>
      </c>
    </row>
    <row r="1342" spans="1:16" x14ac:dyDescent="0.25">
      <c r="A1342" s="530"/>
      <c r="B1342" s="524" t="s">
        <v>2755</v>
      </c>
      <c r="C1342" s="1247" t="s">
        <v>2756</v>
      </c>
      <c r="D1342" s="1247"/>
      <c r="E1342" s="1247"/>
      <c r="F1342" s="1247"/>
      <c r="G1342" s="1247"/>
      <c r="H1342" s="525" t="s">
        <v>1505</v>
      </c>
      <c r="I1342" s="531">
        <v>0.5</v>
      </c>
      <c r="J1342" s="526"/>
      <c r="K1342" s="537">
        <v>0.12255000000000001</v>
      </c>
      <c r="L1342" s="538">
        <v>37.71</v>
      </c>
      <c r="M1342" s="539">
        <v>1.54</v>
      </c>
      <c r="N1342" s="534">
        <v>58.07</v>
      </c>
      <c r="O1342" s="526"/>
      <c r="P1342" s="529">
        <v>7.12</v>
      </c>
    </row>
    <row r="1343" spans="1:16" x14ac:dyDescent="0.25">
      <c r="A1343" s="530"/>
      <c r="B1343" s="524" t="s">
        <v>2627</v>
      </c>
      <c r="C1343" s="1247" t="s">
        <v>2628</v>
      </c>
      <c r="D1343" s="1247"/>
      <c r="E1343" s="1247"/>
      <c r="F1343" s="1247"/>
      <c r="G1343" s="1247"/>
      <c r="H1343" s="525" t="s">
        <v>1244</v>
      </c>
      <c r="I1343" s="536">
        <v>0.05</v>
      </c>
      <c r="J1343" s="526"/>
      <c r="K1343" s="574">
        <v>1.2255E-2</v>
      </c>
      <c r="L1343" s="538">
        <v>79.88</v>
      </c>
      <c r="M1343" s="539">
        <v>1.53</v>
      </c>
      <c r="N1343" s="534">
        <v>122.22</v>
      </c>
      <c r="O1343" s="526"/>
      <c r="P1343" s="529">
        <v>1.5</v>
      </c>
    </row>
    <row r="1344" spans="1:16" x14ac:dyDescent="0.25">
      <c r="A1344" s="552"/>
      <c r="B1344" s="553"/>
      <c r="C1344" s="1248" t="s">
        <v>1154</v>
      </c>
      <c r="D1344" s="1248"/>
      <c r="E1344" s="1248"/>
      <c r="F1344" s="1248"/>
      <c r="G1344" s="1248"/>
      <c r="H1344" s="516"/>
      <c r="I1344" s="517"/>
      <c r="J1344" s="517"/>
      <c r="K1344" s="517"/>
      <c r="L1344" s="520"/>
      <c r="M1344" s="517"/>
      <c r="N1344" s="554"/>
      <c r="O1344" s="517"/>
      <c r="P1344" s="555">
        <v>254.19</v>
      </c>
    </row>
    <row r="1345" spans="1:16" x14ac:dyDescent="0.25">
      <c r="A1345" s="540" t="s">
        <v>1923</v>
      </c>
      <c r="B1345" s="524" t="s">
        <v>2637</v>
      </c>
      <c r="C1345" s="1247" t="s">
        <v>2638</v>
      </c>
      <c r="D1345" s="1247"/>
      <c r="E1345" s="1247"/>
      <c r="F1345" s="1247"/>
      <c r="G1345" s="1247"/>
      <c r="H1345" s="525" t="s">
        <v>1158</v>
      </c>
      <c r="I1345" s="543">
        <v>2</v>
      </c>
      <c r="J1345" s="526"/>
      <c r="K1345" s="543">
        <v>2</v>
      </c>
      <c r="L1345" s="528"/>
      <c r="M1345" s="526"/>
      <c r="N1345" s="528"/>
      <c r="O1345" s="526"/>
      <c r="P1345" s="573">
        <v>4.4000000000000004</v>
      </c>
    </row>
    <row r="1346" spans="1:16" x14ac:dyDescent="0.25">
      <c r="A1346" s="540"/>
      <c r="B1346" s="524"/>
      <c r="C1346" s="1247" t="s">
        <v>1155</v>
      </c>
      <c r="D1346" s="1247"/>
      <c r="E1346" s="1247"/>
      <c r="F1346" s="1247"/>
      <c r="G1346" s="1247"/>
      <c r="H1346" s="525"/>
      <c r="I1346" s="526"/>
      <c r="J1346" s="526"/>
      <c r="K1346" s="526"/>
      <c r="L1346" s="528"/>
      <c r="M1346" s="526"/>
      <c r="N1346" s="528"/>
      <c r="O1346" s="526"/>
      <c r="P1346" s="573">
        <v>221.73</v>
      </c>
    </row>
    <row r="1347" spans="1:16" x14ac:dyDescent="0.25">
      <c r="A1347" s="540"/>
      <c r="B1347" s="524" t="s">
        <v>2639</v>
      </c>
      <c r="C1347" s="1247" t="s">
        <v>2640</v>
      </c>
      <c r="D1347" s="1247"/>
      <c r="E1347" s="1247"/>
      <c r="F1347" s="1247"/>
      <c r="G1347" s="1247"/>
      <c r="H1347" s="525" t="s">
        <v>1158</v>
      </c>
      <c r="I1347" s="543">
        <v>97</v>
      </c>
      <c r="J1347" s="526"/>
      <c r="K1347" s="543">
        <v>97</v>
      </c>
      <c r="L1347" s="528"/>
      <c r="M1347" s="526"/>
      <c r="N1347" s="528"/>
      <c r="O1347" s="526"/>
      <c r="P1347" s="573">
        <v>215.08</v>
      </c>
    </row>
    <row r="1348" spans="1:16" x14ac:dyDescent="0.25">
      <c r="A1348" s="540"/>
      <c r="B1348" s="524" t="s">
        <v>2641</v>
      </c>
      <c r="C1348" s="1247" t="s">
        <v>2642</v>
      </c>
      <c r="D1348" s="1247"/>
      <c r="E1348" s="1247"/>
      <c r="F1348" s="1247"/>
      <c r="G1348" s="1247"/>
      <c r="H1348" s="525" t="s">
        <v>1158</v>
      </c>
      <c r="I1348" s="543">
        <v>51</v>
      </c>
      <c r="J1348" s="526"/>
      <c r="K1348" s="543">
        <v>51</v>
      </c>
      <c r="L1348" s="528"/>
      <c r="M1348" s="526"/>
      <c r="N1348" s="528"/>
      <c r="O1348" s="526"/>
      <c r="P1348" s="573">
        <v>113.08</v>
      </c>
    </row>
    <row r="1349" spans="1:16" x14ac:dyDescent="0.25">
      <c r="A1349" s="556"/>
      <c r="B1349" s="557"/>
      <c r="C1349" s="1248" t="s">
        <v>1161</v>
      </c>
      <c r="D1349" s="1248"/>
      <c r="E1349" s="1248"/>
      <c r="F1349" s="1248"/>
      <c r="G1349" s="1248"/>
      <c r="H1349" s="516"/>
      <c r="I1349" s="517"/>
      <c r="J1349" s="517"/>
      <c r="K1349" s="517"/>
      <c r="L1349" s="520"/>
      <c r="M1349" s="517"/>
      <c r="N1349" s="554">
        <v>2393.92</v>
      </c>
      <c r="O1349" s="517"/>
      <c r="P1349" s="612">
        <v>586.75</v>
      </c>
    </row>
    <row r="1350" spans="1:16" x14ac:dyDescent="0.25">
      <c r="A1350" s="558"/>
      <c r="B1350" s="559"/>
      <c r="C1350" s="559"/>
      <c r="D1350" s="559"/>
      <c r="E1350" s="559"/>
      <c r="F1350" s="559"/>
      <c r="G1350" s="559"/>
      <c r="H1350" s="560"/>
      <c r="I1350" s="561"/>
      <c r="J1350" s="561"/>
      <c r="K1350" s="561"/>
      <c r="L1350" s="562"/>
      <c r="M1350" s="561"/>
      <c r="N1350" s="562"/>
      <c r="O1350" s="561"/>
      <c r="P1350" s="563"/>
    </row>
    <row r="1351" spans="1:16" x14ac:dyDescent="0.25">
      <c r="A1351" s="514" t="s">
        <v>1925</v>
      </c>
      <c r="B1351" s="515" t="s">
        <v>2774</v>
      </c>
      <c r="C1351" s="1249" t="s">
        <v>2775</v>
      </c>
      <c r="D1351" s="1249"/>
      <c r="E1351" s="1249"/>
      <c r="F1351" s="1249"/>
      <c r="G1351" s="1249"/>
      <c r="H1351" s="516" t="s">
        <v>2759</v>
      </c>
      <c r="I1351" s="517">
        <v>2.5000000000000001E-2</v>
      </c>
      <c r="J1351" s="518">
        <v>1</v>
      </c>
      <c r="K1351" s="519">
        <v>2.5000000000000001E-2</v>
      </c>
      <c r="L1351" s="554">
        <v>36225.25</v>
      </c>
      <c r="M1351" s="570">
        <v>1.18</v>
      </c>
      <c r="N1351" s="564">
        <v>42745.8</v>
      </c>
      <c r="O1351" s="517"/>
      <c r="P1351" s="555">
        <v>1068.6500000000001</v>
      </c>
    </row>
    <row r="1352" spans="1:16" x14ac:dyDescent="0.25">
      <c r="A1352" s="556"/>
      <c r="B1352" s="557"/>
      <c r="C1352" s="1248" t="s">
        <v>1161</v>
      </c>
      <c r="D1352" s="1248"/>
      <c r="E1352" s="1248"/>
      <c r="F1352" s="1248"/>
      <c r="G1352" s="1248"/>
      <c r="H1352" s="516"/>
      <c r="I1352" s="517"/>
      <c r="J1352" s="517"/>
      <c r="K1352" s="517"/>
      <c r="L1352" s="520"/>
      <c r="M1352" s="517"/>
      <c r="N1352" s="520"/>
      <c r="O1352" s="517"/>
      <c r="P1352" s="555">
        <v>1068.6500000000001</v>
      </c>
    </row>
    <row r="1353" spans="1:16" x14ac:dyDescent="0.25">
      <c r="A1353" s="558"/>
      <c r="B1353" s="559"/>
      <c r="C1353" s="559"/>
      <c r="D1353" s="559"/>
      <c r="E1353" s="559"/>
      <c r="F1353" s="559"/>
      <c r="G1353" s="559"/>
      <c r="H1353" s="560"/>
      <c r="I1353" s="561"/>
      <c r="J1353" s="561"/>
      <c r="K1353" s="561"/>
      <c r="L1353" s="562"/>
      <c r="M1353" s="561"/>
      <c r="N1353" s="562"/>
      <c r="O1353" s="561"/>
      <c r="P1353" s="563"/>
    </row>
    <row r="1354" spans="1:16" x14ac:dyDescent="0.25">
      <c r="A1354" s="514" t="s">
        <v>1926</v>
      </c>
      <c r="B1354" s="515" t="s">
        <v>2760</v>
      </c>
      <c r="C1354" s="1249" t="s">
        <v>2761</v>
      </c>
      <c r="D1354" s="1249"/>
      <c r="E1354" s="1249"/>
      <c r="F1354" s="1249"/>
      <c r="G1354" s="1249"/>
      <c r="H1354" s="516" t="s">
        <v>1440</v>
      </c>
      <c r="I1354" s="517">
        <v>0.1961</v>
      </c>
      <c r="J1354" s="518">
        <v>1</v>
      </c>
      <c r="K1354" s="568">
        <v>0.1961</v>
      </c>
      <c r="L1354" s="520"/>
      <c r="M1354" s="517"/>
      <c r="N1354" s="521"/>
      <c r="O1354" s="517"/>
      <c r="P1354" s="522"/>
    </row>
    <row r="1355" spans="1:16" x14ac:dyDescent="0.25">
      <c r="A1355" s="523"/>
      <c r="B1355" s="524" t="s">
        <v>23</v>
      </c>
      <c r="C1355" s="1247" t="s">
        <v>1203</v>
      </c>
      <c r="D1355" s="1247"/>
      <c r="E1355" s="1247"/>
      <c r="F1355" s="1247"/>
      <c r="G1355" s="1247"/>
      <c r="H1355" s="525" t="s">
        <v>1148</v>
      </c>
      <c r="I1355" s="526"/>
      <c r="J1355" s="526"/>
      <c r="K1355" s="574">
        <v>0.73733599999999999</v>
      </c>
      <c r="L1355" s="528"/>
      <c r="M1355" s="526"/>
      <c r="N1355" s="528"/>
      <c r="O1355" s="526"/>
      <c r="P1355" s="573">
        <v>234.54</v>
      </c>
    </row>
    <row r="1356" spans="1:16" x14ac:dyDescent="0.25">
      <c r="A1356" s="530"/>
      <c r="B1356" s="524" t="s">
        <v>2403</v>
      </c>
      <c r="C1356" s="1247" t="s">
        <v>2404</v>
      </c>
      <c r="D1356" s="1247"/>
      <c r="E1356" s="1247"/>
      <c r="F1356" s="1247"/>
      <c r="G1356" s="1247"/>
      <c r="H1356" s="525" t="s">
        <v>1148</v>
      </c>
      <c r="I1356" s="536">
        <v>3.76</v>
      </c>
      <c r="J1356" s="526"/>
      <c r="K1356" s="574">
        <v>0.73733599999999999</v>
      </c>
      <c r="L1356" s="532"/>
      <c r="M1356" s="533"/>
      <c r="N1356" s="534">
        <v>318.08999999999997</v>
      </c>
      <c r="O1356" s="526"/>
      <c r="P1356" s="529">
        <v>234.54</v>
      </c>
    </row>
    <row r="1357" spans="1:16" x14ac:dyDescent="0.25">
      <c r="A1357" s="523"/>
      <c r="B1357" s="524" t="s">
        <v>28</v>
      </c>
      <c r="C1357" s="1247" t="s">
        <v>132</v>
      </c>
      <c r="D1357" s="1247"/>
      <c r="E1357" s="1247"/>
      <c r="F1357" s="1247"/>
      <c r="G1357" s="1247"/>
      <c r="H1357" s="525"/>
      <c r="I1357" s="526"/>
      <c r="J1357" s="526"/>
      <c r="K1357" s="526"/>
      <c r="L1357" s="528"/>
      <c r="M1357" s="526"/>
      <c r="N1357" s="528"/>
      <c r="O1357" s="526"/>
      <c r="P1357" s="573">
        <v>4.2</v>
      </c>
    </row>
    <row r="1358" spans="1:16" x14ac:dyDescent="0.25">
      <c r="A1358" s="523"/>
      <c r="B1358" s="524"/>
      <c r="C1358" s="1247" t="s">
        <v>1147</v>
      </c>
      <c r="D1358" s="1247"/>
      <c r="E1358" s="1247"/>
      <c r="F1358" s="1247"/>
      <c r="G1358" s="1247"/>
      <c r="H1358" s="525" t="s">
        <v>1148</v>
      </c>
      <c r="I1358" s="526"/>
      <c r="J1358" s="526"/>
      <c r="K1358" s="574">
        <v>3.9220000000000001E-3</v>
      </c>
      <c r="L1358" s="528"/>
      <c r="M1358" s="526"/>
      <c r="N1358" s="528"/>
      <c r="O1358" s="526"/>
      <c r="P1358" s="573">
        <v>1.5</v>
      </c>
    </row>
    <row r="1359" spans="1:16" x14ac:dyDescent="0.25">
      <c r="A1359" s="530"/>
      <c r="B1359" s="524" t="s">
        <v>1443</v>
      </c>
      <c r="C1359" s="1247" t="s">
        <v>1444</v>
      </c>
      <c r="D1359" s="1247"/>
      <c r="E1359" s="1247"/>
      <c r="F1359" s="1247"/>
      <c r="G1359" s="1247"/>
      <c r="H1359" s="525" t="s">
        <v>1151</v>
      </c>
      <c r="I1359" s="536">
        <v>0.01</v>
      </c>
      <c r="J1359" s="526"/>
      <c r="K1359" s="574">
        <v>1.9610000000000001E-3</v>
      </c>
      <c r="L1359" s="532"/>
      <c r="M1359" s="533"/>
      <c r="N1359" s="534">
        <v>1550.39</v>
      </c>
      <c r="O1359" s="526"/>
      <c r="P1359" s="529">
        <v>3.04</v>
      </c>
    </row>
    <row r="1360" spans="1:16" x14ac:dyDescent="0.25">
      <c r="A1360" s="540"/>
      <c r="B1360" s="524" t="s">
        <v>1152</v>
      </c>
      <c r="C1360" s="1247" t="s">
        <v>1153</v>
      </c>
      <c r="D1360" s="1247"/>
      <c r="E1360" s="1247"/>
      <c r="F1360" s="1247"/>
      <c r="G1360" s="1247"/>
      <c r="H1360" s="525" t="s">
        <v>1148</v>
      </c>
      <c r="I1360" s="536">
        <v>0.01</v>
      </c>
      <c r="J1360" s="526"/>
      <c r="K1360" s="574">
        <v>1.9610000000000001E-3</v>
      </c>
      <c r="L1360" s="528"/>
      <c r="M1360" s="526"/>
      <c r="N1360" s="541">
        <v>437.08</v>
      </c>
      <c r="O1360" s="526"/>
      <c r="P1360" s="573">
        <v>0.86</v>
      </c>
    </row>
    <row r="1361" spans="1:16" x14ac:dyDescent="0.25">
      <c r="A1361" s="530"/>
      <c r="B1361" s="524" t="s">
        <v>1445</v>
      </c>
      <c r="C1361" s="1247" t="s">
        <v>1446</v>
      </c>
      <c r="D1361" s="1247"/>
      <c r="E1361" s="1247"/>
      <c r="F1361" s="1247"/>
      <c r="G1361" s="1247"/>
      <c r="H1361" s="525" t="s">
        <v>1151</v>
      </c>
      <c r="I1361" s="536">
        <v>0.01</v>
      </c>
      <c r="J1361" s="526"/>
      <c r="K1361" s="574">
        <v>1.9610000000000001E-3</v>
      </c>
      <c r="L1361" s="538">
        <v>477.92</v>
      </c>
      <c r="M1361" s="539">
        <v>1.24</v>
      </c>
      <c r="N1361" s="534">
        <v>592.62</v>
      </c>
      <c r="O1361" s="526"/>
      <c r="P1361" s="529">
        <v>1.1599999999999999</v>
      </c>
    </row>
    <row r="1362" spans="1:16" x14ac:dyDescent="0.25">
      <c r="A1362" s="540"/>
      <c r="B1362" s="524" t="s">
        <v>1208</v>
      </c>
      <c r="C1362" s="1247" t="s">
        <v>1209</v>
      </c>
      <c r="D1362" s="1247"/>
      <c r="E1362" s="1247"/>
      <c r="F1362" s="1247"/>
      <c r="G1362" s="1247"/>
      <c r="H1362" s="525" t="s">
        <v>1148</v>
      </c>
      <c r="I1362" s="536">
        <v>0.01</v>
      </c>
      <c r="J1362" s="526"/>
      <c r="K1362" s="574">
        <v>1.9610000000000001E-3</v>
      </c>
      <c r="L1362" s="528"/>
      <c r="M1362" s="526"/>
      <c r="N1362" s="541">
        <v>325.38</v>
      </c>
      <c r="O1362" s="526"/>
      <c r="P1362" s="573">
        <v>0.64</v>
      </c>
    </row>
    <row r="1363" spans="1:16" x14ac:dyDescent="0.25">
      <c r="A1363" s="523"/>
      <c r="B1363" s="524" t="s">
        <v>36</v>
      </c>
      <c r="C1363" s="1247" t="s">
        <v>134</v>
      </c>
      <c r="D1363" s="1247"/>
      <c r="E1363" s="1247"/>
      <c r="F1363" s="1247"/>
      <c r="G1363" s="1247"/>
      <c r="H1363" s="525"/>
      <c r="I1363" s="526"/>
      <c r="J1363" s="526"/>
      <c r="K1363" s="526"/>
      <c r="L1363" s="528"/>
      <c r="M1363" s="526"/>
      <c r="N1363" s="528"/>
      <c r="O1363" s="526"/>
      <c r="P1363" s="573">
        <v>22.33</v>
      </c>
    </row>
    <row r="1364" spans="1:16" x14ac:dyDescent="0.25">
      <c r="A1364" s="530"/>
      <c r="B1364" s="524" t="s">
        <v>2623</v>
      </c>
      <c r="C1364" s="1247" t="s">
        <v>2624</v>
      </c>
      <c r="D1364" s="1247"/>
      <c r="E1364" s="1247"/>
      <c r="F1364" s="1247"/>
      <c r="G1364" s="1247"/>
      <c r="H1364" s="525" t="s">
        <v>2159</v>
      </c>
      <c r="I1364" s="536">
        <v>13.33</v>
      </c>
      <c r="J1364" s="526"/>
      <c r="K1364" s="574">
        <v>2.6140129999999999</v>
      </c>
      <c r="L1364" s="538">
        <v>5.87</v>
      </c>
      <c r="M1364" s="539">
        <v>0.97</v>
      </c>
      <c r="N1364" s="534">
        <v>5.69</v>
      </c>
      <c r="O1364" s="526"/>
      <c r="P1364" s="529">
        <v>14.87</v>
      </c>
    </row>
    <row r="1365" spans="1:16" x14ac:dyDescent="0.25">
      <c r="A1365" s="530"/>
      <c r="B1365" s="524" t="s">
        <v>2755</v>
      </c>
      <c r="C1365" s="1247" t="s">
        <v>2756</v>
      </c>
      <c r="D1365" s="1247"/>
      <c r="E1365" s="1247"/>
      <c r="F1365" s="1247"/>
      <c r="G1365" s="1247"/>
      <c r="H1365" s="525" t="s">
        <v>1505</v>
      </c>
      <c r="I1365" s="536">
        <v>0.55000000000000004</v>
      </c>
      <c r="J1365" s="526"/>
      <c r="K1365" s="574">
        <v>0.10785500000000001</v>
      </c>
      <c r="L1365" s="538">
        <v>37.71</v>
      </c>
      <c r="M1365" s="539">
        <v>1.54</v>
      </c>
      <c r="N1365" s="534">
        <v>58.07</v>
      </c>
      <c r="O1365" s="526"/>
      <c r="P1365" s="529">
        <v>6.26</v>
      </c>
    </row>
    <row r="1366" spans="1:16" x14ac:dyDescent="0.25">
      <c r="A1366" s="530"/>
      <c r="B1366" s="524" t="s">
        <v>2627</v>
      </c>
      <c r="C1366" s="1247" t="s">
        <v>2628</v>
      </c>
      <c r="D1366" s="1247"/>
      <c r="E1366" s="1247"/>
      <c r="F1366" s="1247"/>
      <c r="G1366" s="1247"/>
      <c r="H1366" s="525" t="s">
        <v>1244</v>
      </c>
      <c r="I1366" s="536">
        <v>0.05</v>
      </c>
      <c r="J1366" s="526"/>
      <c r="K1366" s="574">
        <v>9.8049999999999995E-3</v>
      </c>
      <c r="L1366" s="538">
        <v>79.88</v>
      </c>
      <c r="M1366" s="539">
        <v>1.53</v>
      </c>
      <c r="N1366" s="534">
        <v>122.22</v>
      </c>
      <c r="O1366" s="526"/>
      <c r="P1366" s="529">
        <v>1.2</v>
      </c>
    </row>
    <row r="1367" spans="1:16" x14ac:dyDescent="0.25">
      <c r="A1367" s="552"/>
      <c r="B1367" s="553"/>
      <c r="C1367" s="1248" t="s">
        <v>1154</v>
      </c>
      <c r="D1367" s="1248"/>
      <c r="E1367" s="1248"/>
      <c r="F1367" s="1248"/>
      <c r="G1367" s="1248"/>
      <c r="H1367" s="516"/>
      <c r="I1367" s="517"/>
      <c r="J1367" s="517"/>
      <c r="K1367" s="517"/>
      <c r="L1367" s="520"/>
      <c r="M1367" s="517"/>
      <c r="N1367" s="554"/>
      <c r="O1367" s="517"/>
      <c r="P1367" s="555">
        <v>262.57</v>
      </c>
    </row>
    <row r="1368" spans="1:16" x14ac:dyDescent="0.25">
      <c r="A1368" s="540" t="s">
        <v>1927</v>
      </c>
      <c r="B1368" s="524" t="s">
        <v>2637</v>
      </c>
      <c r="C1368" s="1247" t="s">
        <v>2638</v>
      </c>
      <c r="D1368" s="1247"/>
      <c r="E1368" s="1247"/>
      <c r="F1368" s="1247"/>
      <c r="G1368" s="1247"/>
      <c r="H1368" s="525" t="s">
        <v>1158</v>
      </c>
      <c r="I1368" s="543">
        <v>2</v>
      </c>
      <c r="J1368" s="526"/>
      <c r="K1368" s="543">
        <v>2</v>
      </c>
      <c r="L1368" s="528"/>
      <c r="M1368" s="526"/>
      <c r="N1368" s="528"/>
      <c r="O1368" s="526"/>
      <c r="P1368" s="573">
        <v>4.6900000000000004</v>
      </c>
    </row>
    <row r="1369" spans="1:16" x14ac:dyDescent="0.25">
      <c r="A1369" s="540"/>
      <c r="B1369" s="524"/>
      <c r="C1369" s="1247" t="s">
        <v>1155</v>
      </c>
      <c r="D1369" s="1247"/>
      <c r="E1369" s="1247"/>
      <c r="F1369" s="1247"/>
      <c r="G1369" s="1247"/>
      <c r="H1369" s="525"/>
      <c r="I1369" s="526"/>
      <c r="J1369" s="526"/>
      <c r="K1369" s="526"/>
      <c r="L1369" s="528"/>
      <c r="M1369" s="526"/>
      <c r="N1369" s="528"/>
      <c r="O1369" s="526"/>
      <c r="P1369" s="573">
        <v>236.04</v>
      </c>
    </row>
    <row r="1370" spans="1:16" x14ac:dyDescent="0.25">
      <c r="A1370" s="540"/>
      <c r="B1370" s="524" t="s">
        <v>2639</v>
      </c>
      <c r="C1370" s="1247" t="s">
        <v>2640</v>
      </c>
      <c r="D1370" s="1247"/>
      <c r="E1370" s="1247"/>
      <c r="F1370" s="1247"/>
      <c r="G1370" s="1247"/>
      <c r="H1370" s="525" t="s">
        <v>1158</v>
      </c>
      <c r="I1370" s="543">
        <v>97</v>
      </c>
      <c r="J1370" s="526"/>
      <c r="K1370" s="543">
        <v>97</v>
      </c>
      <c r="L1370" s="528"/>
      <c r="M1370" s="526"/>
      <c r="N1370" s="528"/>
      <c r="O1370" s="526"/>
      <c r="P1370" s="573">
        <v>228.96</v>
      </c>
    </row>
    <row r="1371" spans="1:16" x14ac:dyDescent="0.25">
      <c r="A1371" s="540"/>
      <c r="B1371" s="524" t="s">
        <v>2641</v>
      </c>
      <c r="C1371" s="1247" t="s">
        <v>2642</v>
      </c>
      <c r="D1371" s="1247"/>
      <c r="E1371" s="1247"/>
      <c r="F1371" s="1247"/>
      <c r="G1371" s="1247"/>
      <c r="H1371" s="525" t="s">
        <v>1158</v>
      </c>
      <c r="I1371" s="543">
        <v>51</v>
      </c>
      <c r="J1371" s="526"/>
      <c r="K1371" s="543">
        <v>51</v>
      </c>
      <c r="L1371" s="528"/>
      <c r="M1371" s="526"/>
      <c r="N1371" s="528"/>
      <c r="O1371" s="526"/>
      <c r="P1371" s="573">
        <v>120.38</v>
      </c>
    </row>
    <row r="1372" spans="1:16" x14ac:dyDescent="0.25">
      <c r="A1372" s="556"/>
      <c r="B1372" s="557"/>
      <c r="C1372" s="1248" t="s">
        <v>1161</v>
      </c>
      <c r="D1372" s="1248"/>
      <c r="E1372" s="1248"/>
      <c r="F1372" s="1248"/>
      <c r="G1372" s="1248"/>
      <c r="H1372" s="516"/>
      <c r="I1372" s="517"/>
      <c r="J1372" s="517"/>
      <c r="K1372" s="517"/>
      <c r="L1372" s="520"/>
      <c r="M1372" s="517"/>
      <c r="N1372" s="554">
        <v>3144.31</v>
      </c>
      <c r="O1372" s="517"/>
      <c r="P1372" s="612">
        <v>616.6</v>
      </c>
    </row>
    <row r="1373" spans="1:16" x14ac:dyDescent="0.25">
      <c r="A1373" s="558"/>
      <c r="B1373" s="559"/>
      <c r="C1373" s="559"/>
      <c r="D1373" s="559"/>
      <c r="E1373" s="559"/>
      <c r="F1373" s="559"/>
      <c r="G1373" s="559"/>
      <c r="H1373" s="560"/>
      <c r="I1373" s="561"/>
      <c r="J1373" s="561"/>
      <c r="K1373" s="561"/>
      <c r="L1373" s="562"/>
      <c r="M1373" s="561"/>
      <c r="N1373" s="562"/>
      <c r="O1373" s="561"/>
      <c r="P1373" s="563"/>
    </row>
    <row r="1374" spans="1:16" x14ac:dyDescent="0.25">
      <c r="A1374" s="514" t="s">
        <v>1929</v>
      </c>
      <c r="B1374" s="515" t="s">
        <v>2776</v>
      </c>
      <c r="C1374" s="1249" t="s">
        <v>2777</v>
      </c>
      <c r="D1374" s="1249"/>
      <c r="E1374" s="1249"/>
      <c r="F1374" s="1249"/>
      <c r="G1374" s="1249"/>
      <c r="H1374" s="516" t="s">
        <v>2759</v>
      </c>
      <c r="I1374" s="517">
        <v>0.02</v>
      </c>
      <c r="J1374" s="518">
        <v>1</v>
      </c>
      <c r="K1374" s="570">
        <v>0.02</v>
      </c>
      <c r="L1374" s="554">
        <v>201115.57</v>
      </c>
      <c r="M1374" s="570">
        <v>1.18</v>
      </c>
      <c r="N1374" s="564">
        <v>237316.37</v>
      </c>
      <c r="O1374" s="517"/>
      <c r="P1374" s="555">
        <v>4746.33</v>
      </c>
    </row>
    <row r="1375" spans="1:16" x14ac:dyDescent="0.25">
      <c r="A1375" s="556"/>
      <c r="B1375" s="557"/>
      <c r="C1375" s="1248" t="s">
        <v>1161</v>
      </c>
      <c r="D1375" s="1248"/>
      <c r="E1375" s="1248"/>
      <c r="F1375" s="1248"/>
      <c r="G1375" s="1248"/>
      <c r="H1375" s="516"/>
      <c r="I1375" s="517"/>
      <c r="J1375" s="517"/>
      <c r="K1375" s="517"/>
      <c r="L1375" s="520"/>
      <c r="M1375" s="517"/>
      <c r="N1375" s="520"/>
      <c r="O1375" s="517"/>
      <c r="P1375" s="555">
        <v>4746.33</v>
      </c>
    </row>
    <row r="1376" spans="1:16" x14ac:dyDescent="0.25">
      <c r="A1376" s="558"/>
      <c r="B1376" s="559"/>
      <c r="C1376" s="559"/>
      <c r="D1376" s="559"/>
      <c r="E1376" s="559"/>
      <c r="F1376" s="559"/>
      <c r="G1376" s="559"/>
      <c r="H1376" s="560"/>
      <c r="I1376" s="561"/>
      <c r="J1376" s="561"/>
      <c r="K1376" s="561"/>
      <c r="L1376" s="562"/>
      <c r="M1376" s="561"/>
      <c r="N1376" s="562"/>
      <c r="O1376" s="561"/>
      <c r="P1376" s="563"/>
    </row>
    <row r="1377" spans="1:16" x14ac:dyDescent="0.25">
      <c r="A1377" s="514" t="s">
        <v>1939</v>
      </c>
      <c r="B1377" s="515" t="s">
        <v>2753</v>
      </c>
      <c r="C1377" s="1249" t="s">
        <v>2754</v>
      </c>
      <c r="D1377" s="1249"/>
      <c r="E1377" s="1249"/>
      <c r="F1377" s="1249"/>
      <c r="G1377" s="1249"/>
      <c r="H1377" s="516" t="s">
        <v>1440</v>
      </c>
      <c r="I1377" s="517">
        <v>0.318</v>
      </c>
      <c r="J1377" s="518">
        <v>1</v>
      </c>
      <c r="K1377" s="519">
        <v>0.318</v>
      </c>
      <c r="L1377" s="520"/>
      <c r="M1377" s="517"/>
      <c r="N1377" s="521"/>
      <c r="O1377" s="517"/>
      <c r="P1377" s="522"/>
    </row>
    <row r="1378" spans="1:16" x14ac:dyDescent="0.25">
      <c r="A1378" s="523"/>
      <c r="B1378" s="524" t="s">
        <v>23</v>
      </c>
      <c r="C1378" s="1247" t="s">
        <v>1203</v>
      </c>
      <c r="D1378" s="1247"/>
      <c r="E1378" s="1247"/>
      <c r="F1378" s="1247"/>
      <c r="G1378" s="1247"/>
      <c r="H1378" s="525" t="s">
        <v>1148</v>
      </c>
      <c r="I1378" s="526"/>
      <c r="J1378" s="526"/>
      <c r="K1378" s="537">
        <v>0.89676</v>
      </c>
      <c r="L1378" s="528"/>
      <c r="M1378" s="526"/>
      <c r="N1378" s="528"/>
      <c r="O1378" s="526"/>
      <c r="P1378" s="573">
        <v>285.25</v>
      </c>
    </row>
    <row r="1379" spans="1:16" x14ac:dyDescent="0.25">
      <c r="A1379" s="530"/>
      <c r="B1379" s="524" t="s">
        <v>2403</v>
      </c>
      <c r="C1379" s="1247" t="s">
        <v>2404</v>
      </c>
      <c r="D1379" s="1247"/>
      <c r="E1379" s="1247"/>
      <c r="F1379" s="1247"/>
      <c r="G1379" s="1247"/>
      <c r="H1379" s="525" t="s">
        <v>1148</v>
      </c>
      <c r="I1379" s="536">
        <v>2.82</v>
      </c>
      <c r="J1379" s="526"/>
      <c r="K1379" s="537">
        <v>0.89676</v>
      </c>
      <c r="L1379" s="532"/>
      <c r="M1379" s="533"/>
      <c r="N1379" s="534">
        <v>318.08999999999997</v>
      </c>
      <c r="O1379" s="526"/>
      <c r="P1379" s="529">
        <v>285.25</v>
      </c>
    </row>
    <row r="1380" spans="1:16" x14ac:dyDescent="0.25">
      <c r="A1380" s="523"/>
      <c r="B1380" s="524" t="s">
        <v>28</v>
      </c>
      <c r="C1380" s="1247" t="s">
        <v>132</v>
      </c>
      <c r="D1380" s="1247"/>
      <c r="E1380" s="1247"/>
      <c r="F1380" s="1247"/>
      <c r="G1380" s="1247"/>
      <c r="H1380" s="525"/>
      <c r="I1380" s="526"/>
      <c r="J1380" s="526"/>
      <c r="K1380" s="526"/>
      <c r="L1380" s="528"/>
      <c r="M1380" s="526"/>
      <c r="N1380" s="528"/>
      <c r="O1380" s="526"/>
      <c r="P1380" s="573">
        <v>6.81</v>
      </c>
    </row>
    <row r="1381" spans="1:16" x14ac:dyDescent="0.25">
      <c r="A1381" s="523"/>
      <c r="B1381" s="524"/>
      <c r="C1381" s="1247" t="s">
        <v>1147</v>
      </c>
      <c r="D1381" s="1247"/>
      <c r="E1381" s="1247"/>
      <c r="F1381" s="1247"/>
      <c r="G1381" s="1247"/>
      <c r="H1381" s="525" t="s">
        <v>1148</v>
      </c>
      <c r="I1381" s="526"/>
      <c r="J1381" s="526"/>
      <c r="K1381" s="537">
        <v>6.3600000000000002E-3</v>
      </c>
      <c r="L1381" s="528"/>
      <c r="M1381" s="526"/>
      <c r="N1381" s="528"/>
      <c r="O1381" s="526"/>
      <c r="P1381" s="573">
        <v>2.42</v>
      </c>
    </row>
    <row r="1382" spans="1:16" x14ac:dyDescent="0.25">
      <c r="A1382" s="530"/>
      <c r="B1382" s="524" t="s">
        <v>1443</v>
      </c>
      <c r="C1382" s="1247" t="s">
        <v>1444</v>
      </c>
      <c r="D1382" s="1247"/>
      <c r="E1382" s="1247"/>
      <c r="F1382" s="1247"/>
      <c r="G1382" s="1247"/>
      <c r="H1382" s="525" t="s">
        <v>1151</v>
      </c>
      <c r="I1382" s="536">
        <v>0.01</v>
      </c>
      <c r="J1382" s="526"/>
      <c r="K1382" s="537">
        <v>3.1800000000000001E-3</v>
      </c>
      <c r="L1382" s="532"/>
      <c r="M1382" s="533"/>
      <c r="N1382" s="534">
        <v>1550.39</v>
      </c>
      <c r="O1382" s="526"/>
      <c r="P1382" s="529">
        <v>4.93</v>
      </c>
    </row>
    <row r="1383" spans="1:16" x14ac:dyDescent="0.25">
      <c r="A1383" s="540"/>
      <c r="B1383" s="524" t="s">
        <v>1152</v>
      </c>
      <c r="C1383" s="1247" t="s">
        <v>1153</v>
      </c>
      <c r="D1383" s="1247"/>
      <c r="E1383" s="1247"/>
      <c r="F1383" s="1247"/>
      <c r="G1383" s="1247"/>
      <c r="H1383" s="525" t="s">
        <v>1148</v>
      </c>
      <c r="I1383" s="536">
        <v>0.01</v>
      </c>
      <c r="J1383" s="526"/>
      <c r="K1383" s="537">
        <v>3.1800000000000001E-3</v>
      </c>
      <c r="L1383" s="528"/>
      <c r="M1383" s="526"/>
      <c r="N1383" s="541">
        <v>437.08</v>
      </c>
      <c r="O1383" s="526"/>
      <c r="P1383" s="573">
        <v>1.39</v>
      </c>
    </row>
    <row r="1384" spans="1:16" x14ac:dyDescent="0.25">
      <c r="A1384" s="530"/>
      <c r="B1384" s="524" t="s">
        <v>1445</v>
      </c>
      <c r="C1384" s="1247" t="s">
        <v>1446</v>
      </c>
      <c r="D1384" s="1247"/>
      <c r="E1384" s="1247"/>
      <c r="F1384" s="1247"/>
      <c r="G1384" s="1247"/>
      <c r="H1384" s="525" t="s">
        <v>1151</v>
      </c>
      <c r="I1384" s="536">
        <v>0.01</v>
      </c>
      <c r="J1384" s="526"/>
      <c r="K1384" s="537">
        <v>3.1800000000000001E-3</v>
      </c>
      <c r="L1384" s="538">
        <v>477.92</v>
      </c>
      <c r="M1384" s="539">
        <v>1.24</v>
      </c>
      <c r="N1384" s="534">
        <v>592.62</v>
      </c>
      <c r="O1384" s="526"/>
      <c r="P1384" s="529">
        <v>1.88</v>
      </c>
    </row>
    <row r="1385" spans="1:16" x14ac:dyDescent="0.25">
      <c r="A1385" s="540"/>
      <c r="B1385" s="524" t="s">
        <v>1208</v>
      </c>
      <c r="C1385" s="1247" t="s">
        <v>1209</v>
      </c>
      <c r="D1385" s="1247"/>
      <c r="E1385" s="1247"/>
      <c r="F1385" s="1247"/>
      <c r="G1385" s="1247"/>
      <c r="H1385" s="525" t="s">
        <v>1148</v>
      </c>
      <c r="I1385" s="536">
        <v>0.01</v>
      </c>
      <c r="J1385" s="526"/>
      <c r="K1385" s="537">
        <v>3.1800000000000001E-3</v>
      </c>
      <c r="L1385" s="528"/>
      <c r="M1385" s="526"/>
      <c r="N1385" s="541">
        <v>325.38</v>
      </c>
      <c r="O1385" s="526"/>
      <c r="P1385" s="573">
        <v>1.03</v>
      </c>
    </row>
    <row r="1386" spans="1:16" x14ac:dyDescent="0.25">
      <c r="A1386" s="523"/>
      <c r="B1386" s="524" t="s">
        <v>36</v>
      </c>
      <c r="C1386" s="1247" t="s">
        <v>134</v>
      </c>
      <c r="D1386" s="1247"/>
      <c r="E1386" s="1247"/>
      <c r="F1386" s="1247"/>
      <c r="G1386" s="1247"/>
      <c r="H1386" s="525"/>
      <c r="I1386" s="526"/>
      <c r="J1386" s="526"/>
      <c r="K1386" s="526"/>
      <c r="L1386" s="528"/>
      <c r="M1386" s="526"/>
      <c r="N1386" s="528"/>
      <c r="O1386" s="526"/>
      <c r="P1386" s="573">
        <v>35.29</v>
      </c>
    </row>
    <row r="1387" spans="1:16" x14ac:dyDescent="0.25">
      <c r="A1387" s="530"/>
      <c r="B1387" s="524" t="s">
        <v>2623</v>
      </c>
      <c r="C1387" s="1247" t="s">
        <v>2624</v>
      </c>
      <c r="D1387" s="1247"/>
      <c r="E1387" s="1247"/>
      <c r="F1387" s="1247"/>
      <c r="G1387" s="1247"/>
      <c r="H1387" s="525" t="s">
        <v>2159</v>
      </c>
      <c r="I1387" s="536">
        <v>13.33</v>
      </c>
      <c r="J1387" s="526"/>
      <c r="K1387" s="537">
        <v>4.2389400000000004</v>
      </c>
      <c r="L1387" s="538">
        <v>5.87</v>
      </c>
      <c r="M1387" s="539">
        <v>0.97</v>
      </c>
      <c r="N1387" s="534">
        <v>5.69</v>
      </c>
      <c r="O1387" s="526"/>
      <c r="P1387" s="529">
        <v>24.12</v>
      </c>
    </row>
    <row r="1388" spans="1:16" x14ac:dyDescent="0.25">
      <c r="A1388" s="530"/>
      <c r="B1388" s="524" t="s">
        <v>2755</v>
      </c>
      <c r="C1388" s="1247" t="s">
        <v>2756</v>
      </c>
      <c r="D1388" s="1247"/>
      <c r="E1388" s="1247"/>
      <c r="F1388" s="1247"/>
      <c r="G1388" s="1247"/>
      <c r="H1388" s="525" t="s">
        <v>1505</v>
      </c>
      <c r="I1388" s="531">
        <v>0.5</v>
      </c>
      <c r="J1388" s="526"/>
      <c r="K1388" s="527">
        <v>0.159</v>
      </c>
      <c r="L1388" s="538">
        <v>37.71</v>
      </c>
      <c r="M1388" s="539">
        <v>1.54</v>
      </c>
      <c r="N1388" s="534">
        <v>58.07</v>
      </c>
      <c r="O1388" s="526"/>
      <c r="P1388" s="529">
        <v>9.23</v>
      </c>
    </row>
    <row r="1389" spans="1:16" x14ac:dyDescent="0.25">
      <c r="A1389" s="530"/>
      <c r="B1389" s="524" t="s">
        <v>2627</v>
      </c>
      <c r="C1389" s="1247" t="s">
        <v>2628</v>
      </c>
      <c r="D1389" s="1247"/>
      <c r="E1389" s="1247"/>
      <c r="F1389" s="1247"/>
      <c r="G1389" s="1247"/>
      <c r="H1389" s="525" t="s">
        <v>1244</v>
      </c>
      <c r="I1389" s="536">
        <v>0.05</v>
      </c>
      <c r="J1389" s="526"/>
      <c r="K1389" s="535">
        <v>1.5900000000000001E-2</v>
      </c>
      <c r="L1389" s="538">
        <v>79.88</v>
      </c>
      <c r="M1389" s="539">
        <v>1.53</v>
      </c>
      <c r="N1389" s="534">
        <v>122.22</v>
      </c>
      <c r="O1389" s="526"/>
      <c r="P1389" s="529">
        <v>1.94</v>
      </c>
    </row>
    <row r="1390" spans="1:16" x14ac:dyDescent="0.25">
      <c r="A1390" s="552"/>
      <c r="B1390" s="553"/>
      <c r="C1390" s="1248" t="s">
        <v>1154</v>
      </c>
      <c r="D1390" s="1248"/>
      <c r="E1390" s="1248"/>
      <c r="F1390" s="1248"/>
      <c r="G1390" s="1248"/>
      <c r="H1390" s="516"/>
      <c r="I1390" s="517"/>
      <c r="J1390" s="517"/>
      <c r="K1390" s="517"/>
      <c r="L1390" s="520"/>
      <c r="M1390" s="517"/>
      <c r="N1390" s="554"/>
      <c r="O1390" s="517"/>
      <c r="P1390" s="555">
        <v>329.77</v>
      </c>
    </row>
    <row r="1391" spans="1:16" x14ac:dyDescent="0.25">
      <c r="A1391" s="540" t="s">
        <v>1940</v>
      </c>
      <c r="B1391" s="524" t="s">
        <v>2637</v>
      </c>
      <c r="C1391" s="1247" t="s">
        <v>2638</v>
      </c>
      <c r="D1391" s="1247"/>
      <c r="E1391" s="1247"/>
      <c r="F1391" s="1247"/>
      <c r="G1391" s="1247"/>
      <c r="H1391" s="525" t="s">
        <v>1158</v>
      </c>
      <c r="I1391" s="543">
        <v>2</v>
      </c>
      <c r="J1391" s="526"/>
      <c r="K1391" s="543">
        <v>2</v>
      </c>
      <c r="L1391" s="528"/>
      <c r="M1391" s="526"/>
      <c r="N1391" s="528"/>
      <c r="O1391" s="526"/>
      <c r="P1391" s="573">
        <v>5.71</v>
      </c>
    </row>
    <row r="1392" spans="1:16" x14ac:dyDescent="0.25">
      <c r="A1392" s="540"/>
      <c r="B1392" s="524"/>
      <c r="C1392" s="1247" t="s">
        <v>1155</v>
      </c>
      <c r="D1392" s="1247"/>
      <c r="E1392" s="1247"/>
      <c r="F1392" s="1247"/>
      <c r="G1392" s="1247"/>
      <c r="H1392" s="525"/>
      <c r="I1392" s="526"/>
      <c r="J1392" s="526"/>
      <c r="K1392" s="526"/>
      <c r="L1392" s="528"/>
      <c r="M1392" s="526"/>
      <c r="N1392" s="528"/>
      <c r="O1392" s="526"/>
      <c r="P1392" s="573">
        <v>287.67</v>
      </c>
    </row>
    <row r="1393" spans="1:16" x14ac:dyDescent="0.25">
      <c r="A1393" s="540"/>
      <c r="B1393" s="524" t="s">
        <v>2639</v>
      </c>
      <c r="C1393" s="1247" t="s">
        <v>2640</v>
      </c>
      <c r="D1393" s="1247"/>
      <c r="E1393" s="1247"/>
      <c r="F1393" s="1247"/>
      <c r="G1393" s="1247"/>
      <c r="H1393" s="525" t="s">
        <v>1158</v>
      </c>
      <c r="I1393" s="543">
        <v>97</v>
      </c>
      <c r="J1393" s="526"/>
      <c r="K1393" s="543">
        <v>97</v>
      </c>
      <c r="L1393" s="528"/>
      <c r="M1393" s="526"/>
      <c r="N1393" s="528"/>
      <c r="O1393" s="526"/>
      <c r="P1393" s="573">
        <v>279.04000000000002</v>
      </c>
    </row>
    <row r="1394" spans="1:16" x14ac:dyDescent="0.25">
      <c r="A1394" s="540"/>
      <c r="B1394" s="524" t="s">
        <v>2641</v>
      </c>
      <c r="C1394" s="1247" t="s">
        <v>2642</v>
      </c>
      <c r="D1394" s="1247"/>
      <c r="E1394" s="1247"/>
      <c r="F1394" s="1247"/>
      <c r="G1394" s="1247"/>
      <c r="H1394" s="525" t="s">
        <v>1158</v>
      </c>
      <c r="I1394" s="543">
        <v>51</v>
      </c>
      <c r="J1394" s="526"/>
      <c r="K1394" s="543">
        <v>51</v>
      </c>
      <c r="L1394" s="528"/>
      <c r="M1394" s="526"/>
      <c r="N1394" s="528"/>
      <c r="O1394" s="526"/>
      <c r="P1394" s="573">
        <v>146.71</v>
      </c>
    </row>
    <row r="1395" spans="1:16" x14ac:dyDescent="0.25">
      <c r="A1395" s="556"/>
      <c r="B1395" s="557"/>
      <c r="C1395" s="1248" t="s">
        <v>1161</v>
      </c>
      <c r="D1395" s="1248"/>
      <c r="E1395" s="1248"/>
      <c r="F1395" s="1248"/>
      <c r="G1395" s="1248"/>
      <c r="H1395" s="516"/>
      <c r="I1395" s="517"/>
      <c r="J1395" s="517"/>
      <c r="K1395" s="517"/>
      <c r="L1395" s="520"/>
      <c r="M1395" s="517"/>
      <c r="N1395" s="554">
        <v>2393.81</v>
      </c>
      <c r="O1395" s="517"/>
      <c r="P1395" s="612">
        <v>761.23</v>
      </c>
    </row>
    <row r="1396" spans="1:16" x14ac:dyDescent="0.25">
      <c r="A1396" s="558"/>
      <c r="B1396" s="559"/>
      <c r="C1396" s="559"/>
      <c r="D1396" s="559"/>
      <c r="E1396" s="559"/>
      <c r="F1396" s="559"/>
      <c r="G1396" s="559"/>
      <c r="H1396" s="560"/>
      <c r="I1396" s="561"/>
      <c r="J1396" s="561"/>
      <c r="K1396" s="561"/>
      <c r="L1396" s="562"/>
      <c r="M1396" s="561"/>
      <c r="N1396" s="562"/>
      <c r="O1396" s="561"/>
      <c r="P1396" s="563"/>
    </row>
    <row r="1397" spans="1:16" x14ac:dyDescent="0.25">
      <c r="A1397" s="514" t="s">
        <v>2855</v>
      </c>
      <c r="B1397" s="515" t="s">
        <v>2778</v>
      </c>
      <c r="C1397" s="1249" t="s">
        <v>2779</v>
      </c>
      <c r="D1397" s="1249"/>
      <c r="E1397" s="1249"/>
      <c r="F1397" s="1249"/>
      <c r="G1397" s="1249"/>
      <c r="H1397" s="516" t="s">
        <v>2759</v>
      </c>
      <c r="I1397" s="517">
        <v>9.9959999999999997E-3</v>
      </c>
      <c r="J1397" s="518">
        <v>1</v>
      </c>
      <c r="K1397" s="614">
        <v>9.9959999999999997E-3</v>
      </c>
      <c r="L1397" s="554">
        <v>58730.12</v>
      </c>
      <c r="M1397" s="570">
        <v>1.18</v>
      </c>
      <c r="N1397" s="564">
        <v>69301.539999999994</v>
      </c>
      <c r="O1397" s="517"/>
      <c r="P1397" s="612">
        <v>692.74</v>
      </c>
    </row>
    <row r="1398" spans="1:16" x14ac:dyDescent="0.25">
      <c r="A1398" s="556"/>
      <c r="B1398" s="557"/>
      <c r="C1398" s="1248" t="s">
        <v>1161</v>
      </c>
      <c r="D1398" s="1248"/>
      <c r="E1398" s="1248"/>
      <c r="F1398" s="1248"/>
      <c r="G1398" s="1248"/>
      <c r="H1398" s="516"/>
      <c r="I1398" s="517"/>
      <c r="J1398" s="517"/>
      <c r="K1398" s="517"/>
      <c r="L1398" s="520"/>
      <c r="M1398" s="517"/>
      <c r="N1398" s="520"/>
      <c r="O1398" s="517"/>
      <c r="P1398" s="612">
        <v>692.74</v>
      </c>
    </row>
    <row r="1399" spans="1:16" x14ac:dyDescent="0.25">
      <c r="A1399" s="558"/>
      <c r="B1399" s="559"/>
      <c r="C1399" s="559"/>
      <c r="D1399" s="559"/>
      <c r="E1399" s="559"/>
      <c r="F1399" s="559"/>
      <c r="G1399" s="559"/>
      <c r="H1399" s="560"/>
      <c r="I1399" s="561"/>
      <c r="J1399" s="561"/>
      <c r="K1399" s="561"/>
      <c r="L1399" s="562"/>
      <c r="M1399" s="561"/>
      <c r="N1399" s="562"/>
      <c r="O1399" s="561"/>
      <c r="P1399" s="563"/>
    </row>
    <row r="1400" spans="1:16" x14ac:dyDescent="0.25">
      <c r="A1400" s="514" t="s">
        <v>2856</v>
      </c>
      <c r="B1400" s="515" t="s">
        <v>2780</v>
      </c>
      <c r="C1400" s="1249" t="s">
        <v>2781</v>
      </c>
      <c r="D1400" s="1249"/>
      <c r="E1400" s="1249"/>
      <c r="F1400" s="1249"/>
      <c r="G1400" s="1249"/>
      <c r="H1400" s="516" t="s">
        <v>2759</v>
      </c>
      <c r="I1400" s="517">
        <v>2.2440000000000002E-2</v>
      </c>
      <c r="J1400" s="518">
        <v>1</v>
      </c>
      <c r="K1400" s="590">
        <v>2.2440000000000002E-2</v>
      </c>
      <c r="L1400" s="554">
        <v>80297.3</v>
      </c>
      <c r="M1400" s="570">
        <v>1.18</v>
      </c>
      <c r="N1400" s="564">
        <v>94750.81</v>
      </c>
      <c r="O1400" s="517"/>
      <c r="P1400" s="555">
        <v>2126.21</v>
      </c>
    </row>
    <row r="1401" spans="1:16" x14ac:dyDescent="0.25">
      <c r="A1401" s="556"/>
      <c r="B1401" s="557"/>
      <c r="C1401" s="1248" t="s">
        <v>1161</v>
      </c>
      <c r="D1401" s="1248"/>
      <c r="E1401" s="1248"/>
      <c r="F1401" s="1248"/>
      <c r="G1401" s="1248"/>
      <c r="H1401" s="516"/>
      <c r="I1401" s="517"/>
      <c r="J1401" s="517"/>
      <c r="K1401" s="517"/>
      <c r="L1401" s="520"/>
      <c r="M1401" s="517"/>
      <c r="N1401" s="520"/>
      <c r="O1401" s="517"/>
      <c r="P1401" s="555">
        <v>2126.21</v>
      </c>
    </row>
    <row r="1402" spans="1:16" x14ac:dyDescent="0.25">
      <c r="A1402" s="558"/>
      <c r="B1402" s="559"/>
      <c r="C1402" s="559"/>
      <c r="D1402" s="559"/>
      <c r="E1402" s="559"/>
      <c r="F1402" s="559"/>
      <c r="G1402" s="559"/>
      <c r="H1402" s="560"/>
      <c r="I1402" s="561"/>
      <c r="J1402" s="561"/>
      <c r="K1402" s="561"/>
      <c r="L1402" s="562"/>
      <c r="M1402" s="561"/>
      <c r="N1402" s="562"/>
      <c r="O1402" s="561"/>
      <c r="P1402" s="563"/>
    </row>
    <row r="1403" spans="1:16" x14ac:dyDescent="0.25">
      <c r="A1403" s="514" t="s">
        <v>2857</v>
      </c>
      <c r="B1403" s="515" t="s">
        <v>2760</v>
      </c>
      <c r="C1403" s="1249" t="s">
        <v>2761</v>
      </c>
      <c r="D1403" s="1249"/>
      <c r="E1403" s="1249"/>
      <c r="F1403" s="1249"/>
      <c r="G1403" s="1249"/>
      <c r="H1403" s="516" t="s">
        <v>1440</v>
      </c>
      <c r="I1403" s="517">
        <v>0.19600000000000001</v>
      </c>
      <c r="J1403" s="518">
        <v>1</v>
      </c>
      <c r="K1403" s="519">
        <v>0.19600000000000001</v>
      </c>
      <c r="L1403" s="520"/>
      <c r="M1403" s="517"/>
      <c r="N1403" s="521"/>
      <c r="O1403" s="517"/>
      <c r="P1403" s="522"/>
    </row>
    <row r="1404" spans="1:16" x14ac:dyDescent="0.25">
      <c r="A1404" s="523"/>
      <c r="B1404" s="524" t="s">
        <v>23</v>
      </c>
      <c r="C1404" s="1247" t="s">
        <v>1203</v>
      </c>
      <c r="D1404" s="1247"/>
      <c r="E1404" s="1247"/>
      <c r="F1404" s="1247"/>
      <c r="G1404" s="1247"/>
      <c r="H1404" s="525" t="s">
        <v>1148</v>
      </c>
      <c r="I1404" s="526"/>
      <c r="J1404" s="526"/>
      <c r="K1404" s="537">
        <v>0.73695999999999995</v>
      </c>
      <c r="L1404" s="528"/>
      <c r="M1404" s="526"/>
      <c r="N1404" s="528"/>
      <c r="O1404" s="526"/>
      <c r="P1404" s="573">
        <v>234.42</v>
      </c>
    </row>
    <row r="1405" spans="1:16" x14ac:dyDescent="0.25">
      <c r="A1405" s="530"/>
      <c r="B1405" s="524" t="s">
        <v>2403</v>
      </c>
      <c r="C1405" s="1247" t="s">
        <v>2404</v>
      </c>
      <c r="D1405" s="1247"/>
      <c r="E1405" s="1247"/>
      <c r="F1405" s="1247"/>
      <c r="G1405" s="1247"/>
      <c r="H1405" s="525" t="s">
        <v>1148</v>
      </c>
      <c r="I1405" s="536">
        <v>3.76</v>
      </c>
      <c r="J1405" s="526"/>
      <c r="K1405" s="537">
        <v>0.73695999999999995</v>
      </c>
      <c r="L1405" s="532"/>
      <c r="M1405" s="533"/>
      <c r="N1405" s="534">
        <v>318.08999999999997</v>
      </c>
      <c r="O1405" s="526"/>
      <c r="P1405" s="529">
        <v>234.42</v>
      </c>
    </row>
    <row r="1406" spans="1:16" x14ac:dyDescent="0.25">
      <c r="A1406" s="523"/>
      <c r="B1406" s="524" t="s">
        <v>28</v>
      </c>
      <c r="C1406" s="1247" t="s">
        <v>132</v>
      </c>
      <c r="D1406" s="1247"/>
      <c r="E1406" s="1247"/>
      <c r="F1406" s="1247"/>
      <c r="G1406" s="1247"/>
      <c r="H1406" s="525"/>
      <c r="I1406" s="526"/>
      <c r="J1406" s="526"/>
      <c r="K1406" s="526"/>
      <c r="L1406" s="528"/>
      <c r="M1406" s="526"/>
      <c r="N1406" s="528"/>
      <c r="O1406" s="526"/>
      <c r="P1406" s="573">
        <v>4.2</v>
      </c>
    </row>
    <row r="1407" spans="1:16" x14ac:dyDescent="0.25">
      <c r="A1407" s="523"/>
      <c r="B1407" s="524"/>
      <c r="C1407" s="1247" t="s">
        <v>1147</v>
      </c>
      <c r="D1407" s="1247"/>
      <c r="E1407" s="1247"/>
      <c r="F1407" s="1247"/>
      <c r="G1407" s="1247"/>
      <c r="H1407" s="525" t="s">
        <v>1148</v>
      </c>
      <c r="I1407" s="526"/>
      <c r="J1407" s="526"/>
      <c r="K1407" s="537">
        <v>3.9199999999999999E-3</v>
      </c>
      <c r="L1407" s="528"/>
      <c r="M1407" s="526"/>
      <c r="N1407" s="528"/>
      <c r="O1407" s="526"/>
      <c r="P1407" s="573">
        <v>1.5</v>
      </c>
    </row>
    <row r="1408" spans="1:16" x14ac:dyDescent="0.25">
      <c r="A1408" s="530"/>
      <c r="B1408" s="524" t="s">
        <v>1443</v>
      </c>
      <c r="C1408" s="1247" t="s">
        <v>1444</v>
      </c>
      <c r="D1408" s="1247"/>
      <c r="E1408" s="1247"/>
      <c r="F1408" s="1247"/>
      <c r="G1408" s="1247"/>
      <c r="H1408" s="525" t="s">
        <v>1151</v>
      </c>
      <c r="I1408" s="536">
        <v>0.01</v>
      </c>
      <c r="J1408" s="526"/>
      <c r="K1408" s="537">
        <v>1.9599999999999999E-3</v>
      </c>
      <c r="L1408" s="532"/>
      <c r="M1408" s="533"/>
      <c r="N1408" s="534">
        <v>1550.39</v>
      </c>
      <c r="O1408" s="526"/>
      <c r="P1408" s="529">
        <v>3.04</v>
      </c>
    </row>
    <row r="1409" spans="1:16" x14ac:dyDescent="0.25">
      <c r="A1409" s="540"/>
      <c r="B1409" s="524" t="s">
        <v>1152</v>
      </c>
      <c r="C1409" s="1247" t="s">
        <v>1153</v>
      </c>
      <c r="D1409" s="1247"/>
      <c r="E1409" s="1247"/>
      <c r="F1409" s="1247"/>
      <c r="G1409" s="1247"/>
      <c r="H1409" s="525" t="s">
        <v>1148</v>
      </c>
      <c r="I1409" s="536">
        <v>0.01</v>
      </c>
      <c r="J1409" s="526"/>
      <c r="K1409" s="537">
        <v>1.9599999999999999E-3</v>
      </c>
      <c r="L1409" s="528"/>
      <c r="M1409" s="526"/>
      <c r="N1409" s="541">
        <v>437.08</v>
      </c>
      <c r="O1409" s="526"/>
      <c r="P1409" s="573">
        <v>0.86</v>
      </c>
    </row>
    <row r="1410" spans="1:16" x14ac:dyDescent="0.25">
      <c r="A1410" s="530"/>
      <c r="B1410" s="524" t="s">
        <v>1445</v>
      </c>
      <c r="C1410" s="1247" t="s">
        <v>1446</v>
      </c>
      <c r="D1410" s="1247"/>
      <c r="E1410" s="1247"/>
      <c r="F1410" s="1247"/>
      <c r="G1410" s="1247"/>
      <c r="H1410" s="525" t="s">
        <v>1151</v>
      </c>
      <c r="I1410" s="536">
        <v>0.01</v>
      </c>
      <c r="J1410" s="526"/>
      <c r="K1410" s="537">
        <v>1.9599999999999999E-3</v>
      </c>
      <c r="L1410" s="538">
        <v>477.92</v>
      </c>
      <c r="M1410" s="539">
        <v>1.24</v>
      </c>
      <c r="N1410" s="534">
        <v>592.62</v>
      </c>
      <c r="O1410" s="526"/>
      <c r="P1410" s="529">
        <v>1.1599999999999999</v>
      </c>
    </row>
    <row r="1411" spans="1:16" x14ac:dyDescent="0.25">
      <c r="A1411" s="540"/>
      <c r="B1411" s="524" t="s">
        <v>1208</v>
      </c>
      <c r="C1411" s="1247" t="s">
        <v>1209</v>
      </c>
      <c r="D1411" s="1247"/>
      <c r="E1411" s="1247"/>
      <c r="F1411" s="1247"/>
      <c r="G1411" s="1247"/>
      <c r="H1411" s="525" t="s">
        <v>1148</v>
      </c>
      <c r="I1411" s="536">
        <v>0.01</v>
      </c>
      <c r="J1411" s="526"/>
      <c r="K1411" s="537">
        <v>1.9599999999999999E-3</v>
      </c>
      <c r="L1411" s="528"/>
      <c r="M1411" s="526"/>
      <c r="N1411" s="541">
        <v>325.38</v>
      </c>
      <c r="O1411" s="526"/>
      <c r="P1411" s="573">
        <v>0.64</v>
      </c>
    </row>
    <row r="1412" spans="1:16" x14ac:dyDescent="0.25">
      <c r="A1412" s="523"/>
      <c r="B1412" s="524" t="s">
        <v>36</v>
      </c>
      <c r="C1412" s="1247" t="s">
        <v>134</v>
      </c>
      <c r="D1412" s="1247"/>
      <c r="E1412" s="1247"/>
      <c r="F1412" s="1247"/>
      <c r="G1412" s="1247"/>
      <c r="H1412" s="525"/>
      <c r="I1412" s="526"/>
      <c r="J1412" s="526"/>
      <c r="K1412" s="526"/>
      <c r="L1412" s="528"/>
      <c r="M1412" s="526"/>
      <c r="N1412" s="528"/>
      <c r="O1412" s="526"/>
      <c r="P1412" s="573">
        <v>22.33</v>
      </c>
    </row>
    <row r="1413" spans="1:16" x14ac:dyDescent="0.25">
      <c r="A1413" s="530"/>
      <c r="B1413" s="524" t="s">
        <v>2623</v>
      </c>
      <c r="C1413" s="1247" t="s">
        <v>2624</v>
      </c>
      <c r="D1413" s="1247"/>
      <c r="E1413" s="1247"/>
      <c r="F1413" s="1247"/>
      <c r="G1413" s="1247"/>
      <c r="H1413" s="525" t="s">
        <v>2159</v>
      </c>
      <c r="I1413" s="536">
        <v>13.33</v>
      </c>
      <c r="J1413" s="526"/>
      <c r="K1413" s="537">
        <v>2.6126800000000001</v>
      </c>
      <c r="L1413" s="538">
        <v>5.87</v>
      </c>
      <c r="M1413" s="539">
        <v>0.97</v>
      </c>
      <c r="N1413" s="534">
        <v>5.69</v>
      </c>
      <c r="O1413" s="526"/>
      <c r="P1413" s="529">
        <v>14.87</v>
      </c>
    </row>
    <row r="1414" spans="1:16" x14ac:dyDescent="0.25">
      <c r="A1414" s="530"/>
      <c r="B1414" s="524" t="s">
        <v>2755</v>
      </c>
      <c r="C1414" s="1247" t="s">
        <v>2756</v>
      </c>
      <c r="D1414" s="1247"/>
      <c r="E1414" s="1247"/>
      <c r="F1414" s="1247"/>
      <c r="G1414" s="1247"/>
      <c r="H1414" s="525" t="s">
        <v>1505</v>
      </c>
      <c r="I1414" s="536">
        <v>0.55000000000000004</v>
      </c>
      <c r="J1414" s="526"/>
      <c r="K1414" s="535">
        <v>0.10780000000000001</v>
      </c>
      <c r="L1414" s="538">
        <v>37.71</v>
      </c>
      <c r="M1414" s="539">
        <v>1.54</v>
      </c>
      <c r="N1414" s="534">
        <v>58.07</v>
      </c>
      <c r="O1414" s="526"/>
      <c r="P1414" s="529">
        <v>6.26</v>
      </c>
    </row>
    <row r="1415" spans="1:16" x14ac:dyDescent="0.25">
      <c r="A1415" s="530"/>
      <c r="B1415" s="524" t="s">
        <v>2627</v>
      </c>
      <c r="C1415" s="1247" t="s">
        <v>2628</v>
      </c>
      <c r="D1415" s="1247"/>
      <c r="E1415" s="1247"/>
      <c r="F1415" s="1247"/>
      <c r="G1415" s="1247"/>
      <c r="H1415" s="525" t="s">
        <v>1244</v>
      </c>
      <c r="I1415" s="536">
        <v>0.05</v>
      </c>
      <c r="J1415" s="526"/>
      <c r="K1415" s="535">
        <v>9.7999999999999997E-3</v>
      </c>
      <c r="L1415" s="538">
        <v>79.88</v>
      </c>
      <c r="M1415" s="539">
        <v>1.53</v>
      </c>
      <c r="N1415" s="534">
        <v>122.22</v>
      </c>
      <c r="O1415" s="526"/>
      <c r="P1415" s="529">
        <v>1.2</v>
      </c>
    </row>
    <row r="1416" spans="1:16" x14ac:dyDescent="0.25">
      <c r="A1416" s="552"/>
      <c r="B1416" s="553"/>
      <c r="C1416" s="1248" t="s">
        <v>1154</v>
      </c>
      <c r="D1416" s="1248"/>
      <c r="E1416" s="1248"/>
      <c r="F1416" s="1248"/>
      <c r="G1416" s="1248"/>
      <c r="H1416" s="516"/>
      <c r="I1416" s="517"/>
      <c r="J1416" s="517"/>
      <c r="K1416" s="517"/>
      <c r="L1416" s="520"/>
      <c r="M1416" s="517"/>
      <c r="N1416" s="554"/>
      <c r="O1416" s="517"/>
      <c r="P1416" s="555">
        <v>262.45</v>
      </c>
    </row>
    <row r="1417" spans="1:16" x14ac:dyDescent="0.25">
      <c r="A1417" s="540" t="s">
        <v>2858</v>
      </c>
      <c r="B1417" s="524" t="s">
        <v>2637</v>
      </c>
      <c r="C1417" s="1247" t="s">
        <v>2638</v>
      </c>
      <c r="D1417" s="1247"/>
      <c r="E1417" s="1247"/>
      <c r="F1417" s="1247"/>
      <c r="G1417" s="1247"/>
      <c r="H1417" s="525" t="s">
        <v>1158</v>
      </c>
      <c r="I1417" s="543">
        <v>2</v>
      </c>
      <c r="J1417" s="526"/>
      <c r="K1417" s="543">
        <v>2</v>
      </c>
      <c r="L1417" s="528"/>
      <c r="M1417" s="526"/>
      <c r="N1417" s="528"/>
      <c r="O1417" s="526"/>
      <c r="P1417" s="573">
        <v>4.6900000000000004</v>
      </c>
    </row>
    <row r="1418" spans="1:16" x14ac:dyDescent="0.25">
      <c r="A1418" s="540"/>
      <c r="B1418" s="524"/>
      <c r="C1418" s="1247" t="s">
        <v>1155</v>
      </c>
      <c r="D1418" s="1247"/>
      <c r="E1418" s="1247"/>
      <c r="F1418" s="1247"/>
      <c r="G1418" s="1247"/>
      <c r="H1418" s="525"/>
      <c r="I1418" s="526"/>
      <c r="J1418" s="526"/>
      <c r="K1418" s="526"/>
      <c r="L1418" s="528"/>
      <c r="M1418" s="526"/>
      <c r="N1418" s="528"/>
      <c r="O1418" s="526"/>
      <c r="P1418" s="573">
        <v>235.92</v>
      </c>
    </row>
    <row r="1419" spans="1:16" x14ac:dyDescent="0.25">
      <c r="A1419" s="540"/>
      <c r="B1419" s="524" t="s">
        <v>2639</v>
      </c>
      <c r="C1419" s="1247" t="s">
        <v>2640</v>
      </c>
      <c r="D1419" s="1247"/>
      <c r="E1419" s="1247"/>
      <c r="F1419" s="1247"/>
      <c r="G1419" s="1247"/>
      <c r="H1419" s="525" t="s">
        <v>1158</v>
      </c>
      <c r="I1419" s="543">
        <v>97</v>
      </c>
      <c r="J1419" s="526"/>
      <c r="K1419" s="543">
        <v>97</v>
      </c>
      <c r="L1419" s="528"/>
      <c r="M1419" s="526"/>
      <c r="N1419" s="528"/>
      <c r="O1419" s="526"/>
      <c r="P1419" s="573">
        <v>228.84</v>
      </c>
    </row>
    <row r="1420" spans="1:16" x14ac:dyDescent="0.25">
      <c r="A1420" s="540"/>
      <c r="B1420" s="524" t="s">
        <v>2641</v>
      </c>
      <c r="C1420" s="1247" t="s">
        <v>2642</v>
      </c>
      <c r="D1420" s="1247"/>
      <c r="E1420" s="1247"/>
      <c r="F1420" s="1247"/>
      <c r="G1420" s="1247"/>
      <c r="H1420" s="525" t="s">
        <v>1158</v>
      </c>
      <c r="I1420" s="543">
        <v>51</v>
      </c>
      <c r="J1420" s="526"/>
      <c r="K1420" s="543">
        <v>51</v>
      </c>
      <c r="L1420" s="528"/>
      <c r="M1420" s="526"/>
      <c r="N1420" s="528"/>
      <c r="O1420" s="526"/>
      <c r="P1420" s="573">
        <v>120.32</v>
      </c>
    </row>
    <row r="1421" spans="1:16" x14ac:dyDescent="0.25">
      <c r="A1421" s="556"/>
      <c r="B1421" s="557"/>
      <c r="C1421" s="1248" t="s">
        <v>1161</v>
      </c>
      <c r="D1421" s="1248"/>
      <c r="E1421" s="1248"/>
      <c r="F1421" s="1248"/>
      <c r="G1421" s="1248"/>
      <c r="H1421" s="516"/>
      <c r="I1421" s="517"/>
      <c r="J1421" s="517"/>
      <c r="K1421" s="517"/>
      <c r="L1421" s="520"/>
      <c r="M1421" s="517"/>
      <c r="N1421" s="554">
        <v>3144.39</v>
      </c>
      <c r="O1421" s="517"/>
      <c r="P1421" s="612">
        <v>616.29999999999995</v>
      </c>
    </row>
    <row r="1422" spans="1:16" x14ac:dyDescent="0.25">
      <c r="A1422" s="558"/>
      <c r="B1422" s="559"/>
      <c r="C1422" s="559"/>
      <c r="D1422" s="559"/>
      <c r="E1422" s="559"/>
      <c r="F1422" s="559"/>
      <c r="G1422" s="559"/>
      <c r="H1422" s="560"/>
      <c r="I1422" s="561"/>
      <c r="J1422" s="561"/>
      <c r="K1422" s="561"/>
      <c r="L1422" s="562"/>
      <c r="M1422" s="561"/>
      <c r="N1422" s="562"/>
      <c r="O1422" s="561"/>
      <c r="P1422" s="563"/>
    </row>
    <row r="1423" spans="1:16" x14ac:dyDescent="0.25">
      <c r="A1423" s="514" t="s">
        <v>2859</v>
      </c>
      <c r="B1423" s="515" t="s">
        <v>2782</v>
      </c>
      <c r="C1423" s="1249" t="s">
        <v>2783</v>
      </c>
      <c r="D1423" s="1249"/>
      <c r="E1423" s="1249"/>
      <c r="F1423" s="1249"/>
      <c r="G1423" s="1249"/>
      <c r="H1423" s="516" t="s">
        <v>2759</v>
      </c>
      <c r="I1423" s="517">
        <v>9.9959999999999997E-3</v>
      </c>
      <c r="J1423" s="518">
        <v>1</v>
      </c>
      <c r="K1423" s="614">
        <v>9.9959999999999997E-3</v>
      </c>
      <c r="L1423" s="554">
        <v>110945.05</v>
      </c>
      <c r="M1423" s="570">
        <v>1.18</v>
      </c>
      <c r="N1423" s="564">
        <v>130915.16</v>
      </c>
      <c r="O1423" s="517"/>
      <c r="P1423" s="555">
        <v>1308.6300000000001</v>
      </c>
    </row>
    <row r="1424" spans="1:16" x14ac:dyDescent="0.25">
      <c r="A1424" s="556"/>
      <c r="B1424" s="557"/>
      <c r="C1424" s="1248" t="s">
        <v>1161</v>
      </c>
      <c r="D1424" s="1248"/>
      <c r="E1424" s="1248"/>
      <c r="F1424" s="1248"/>
      <c r="G1424" s="1248"/>
      <c r="H1424" s="516"/>
      <c r="I1424" s="517"/>
      <c r="J1424" s="517"/>
      <c r="K1424" s="517"/>
      <c r="L1424" s="520"/>
      <c r="M1424" s="517"/>
      <c r="N1424" s="520"/>
      <c r="O1424" s="517"/>
      <c r="P1424" s="555">
        <v>1308.6300000000001</v>
      </c>
    </row>
    <row r="1425" spans="1:16" x14ac:dyDescent="0.25">
      <c r="A1425" s="558"/>
      <c r="B1425" s="559"/>
      <c r="C1425" s="559"/>
      <c r="D1425" s="559"/>
      <c r="E1425" s="559"/>
      <c r="F1425" s="559"/>
      <c r="G1425" s="559"/>
      <c r="H1425" s="560"/>
      <c r="I1425" s="561"/>
      <c r="J1425" s="561"/>
      <c r="K1425" s="561"/>
      <c r="L1425" s="562"/>
      <c r="M1425" s="561"/>
      <c r="N1425" s="562"/>
      <c r="O1425" s="561"/>
      <c r="P1425" s="563"/>
    </row>
    <row r="1426" spans="1:16" x14ac:dyDescent="0.25">
      <c r="A1426" s="514" t="s">
        <v>2860</v>
      </c>
      <c r="B1426" s="515" t="s">
        <v>2784</v>
      </c>
      <c r="C1426" s="1249" t="s">
        <v>2785</v>
      </c>
      <c r="D1426" s="1249"/>
      <c r="E1426" s="1249"/>
      <c r="F1426" s="1249"/>
      <c r="G1426" s="1249"/>
      <c r="H1426" s="516" t="s">
        <v>2759</v>
      </c>
      <c r="I1426" s="517">
        <v>9.9959999999999997E-3</v>
      </c>
      <c r="J1426" s="518">
        <v>1</v>
      </c>
      <c r="K1426" s="614">
        <v>9.9959999999999997E-3</v>
      </c>
      <c r="L1426" s="554">
        <v>252203.97</v>
      </c>
      <c r="M1426" s="570">
        <v>1.18</v>
      </c>
      <c r="N1426" s="564">
        <v>297600.68</v>
      </c>
      <c r="O1426" s="517"/>
      <c r="P1426" s="555">
        <v>2974.82</v>
      </c>
    </row>
    <row r="1427" spans="1:16" x14ac:dyDescent="0.25">
      <c r="A1427" s="556"/>
      <c r="B1427" s="557"/>
      <c r="C1427" s="1248" t="s">
        <v>1161</v>
      </c>
      <c r="D1427" s="1248"/>
      <c r="E1427" s="1248"/>
      <c r="F1427" s="1248"/>
      <c r="G1427" s="1248"/>
      <c r="H1427" s="516"/>
      <c r="I1427" s="517"/>
      <c r="J1427" s="517"/>
      <c r="K1427" s="517"/>
      <c r="L1427" s="520"/>
      <c r="M1427" s="517"/>
      <c r="N1427" s="520"/>
      <c r="O1427" s="517"/>
      <c r="P1427" s="555">
        <v>2974.82</v>
      </c>
    </row>
    <row r="1428" spans="1:16" x14ac:dyDescent="0.25">
      <c r="A1428" s="558"/>
      <c r="B1428" s="559"/>
      <c r="C1428" s="559"/>
      <c r="D1428" s="559"/>
      <c r="E1428" s="559"/>
      <c r="F1428" s="559"/>
      <c r="G1428" s="559"/>
      <c r="H1428" s="560"/>
      <c r="I1428" s="561"/>
      <c r="J1428" s="561"/>
      <c r="K1428" s="561"/>
      <c r="L1428" s="562"/>
      <c r="M1428" s="561"/>
      <c r="N1428" s="562"/>
      <c r="O1428" s="561"/>
      <c r="P1428" s="563"/>
    </row>
    <row r="1429" spans="1:16" x14ac:dyDescent="0.25">
      <c r="A1429" s="514" t="s">
        <v>2861</v>
      </c>
      <c r="B1429" s="515" t="s">
        <v>2786</v>
      </c>
      <c r="C1429" s="1249" t="s">
        <v>2787</v>
      </c>
      <c r="D1429" s="1249"/>
      <c r="E1429" s="1249"/>
      <c r="F1429" s="1249"/>
      <c r="G1429" s="1249"/>
      <c r="H1429" s="516" t="s">
        <v>1697</v>
      </c>
      <c r="I1429" s="517">
        <v>0.4</v>
      </c>
      <c r="J1429" s="518">
        <v>1</v>
      </c>
      <c r="K1429" s="571">
        <v>0.4</v>
      </c>
      <c r="L1429" s="520"/>
      <c r="M1429" s="517"/>
      <c r="N1429" s="521"/>
      <c r="O1429" s="517"/>
      <c r="P1429" s="522"/>
    </row>
    <row r="1430" spans="1:16" x14ac:dyDescent="0.25">
      <c r="A1430" s="523"/>
      <c r="B1430" s="524" t="s">
        <v>23</v>
      </c>
      <c r="C1430" s="1247" t="s">
        <v>1203</v>
      </c>
      <c r="D1430" s="1247"/>
      <c r="E1430" s="1247"/>
      <c r="F1430" s="1247"/>
      <c r="G1430" s="1247"/>
      <c r="H1430" s="525" t="s">
        <v>1148</v>
      </c>
      <c r="I1430" s="526"/>
      <c r="J1430" s="526"/>
      <c r="K1430" s="531">
        <v>9.6</v>
      </c>
      <c r="L1430" s="528"/>
      <c r="M1430" s="526"/>
      <c r="N1430" s="528"/>
      <c r="O1430" s="526"/>
      <c r="P1430" s="529">
        <v>2878.85</v>
      </c>
    </row>
    <row r="1431" spans="1:16" x14ac:dyDescent="0.25">
      <c r="A1431" s="530"/>
      <c r="B1431" s="524" t="s">
        <v>2023</v>
      </c>
      <c r="C1431" s="1247" t="s">
        <v>2024</v>
      </c>
      <c r="D1431" s="1247"/>
      <c r="E1431" s="1247"/>
      <c r="F1431" s="1247"/>
      <c r="G1431" s="1247"/>
      <c r="H1431" s="525" t="s">
        <v>1148</v>
      </c>
      <c r="I1431" s="543">
        <v>24</v>
      </c>
      <c r="J1431" s="526"/>
      <c r="K1431" s="531">
        <v>9.6</v>
      </c>
      <c r="L1431" s="532"/>
      <c r="M1431" s="533"/>
      <c r="N1431" s="534">
        <v>299.88</v>
      </c>
      <c r="O1431" s="526"/>
      <c r="P1431" s="529">
        <v>2878.85</v>
      </c>
    </row>
    <row r="1432" spans="1:16" x14ac:dyDescent="0.25">
      <c r="A1432" s="523"/>
      <c r="B1432" s="524" t="s">
        <v>36</v>
      </c>
      <c r="C1432" s="1247" t="s">
        <v>134</v>
      </c>
      <c r="D1432" s="1247"/>
      <c r="E1432" s="1247"/>
      <c r="F1432" s="1247"/>
      <c r="G1432" s="1247"/>
      <c r="H1432" s="525"/>
      <c r="I1432" s="526"/>
      <c r="J1432" s="526"/>
      <c r="K1432" s="526"/>
      <c r="L1432" s="528"/>
      <c r="M1432" s="526"/>
      <c r="N1432" s="528"/>
      <c r="O1432" s="526"/>
      <c r="P1432" s="573">
        <v>253.44</v>
      </c>
    </row>
    <row r="1433" spans="1:16" x14ac:dyDescent="0.25">
      <c r="A1433" s="530"/>
      <c r="B1433" s="524" t="s">
        <v>2625</v>
      </c>
      <c r="C1433" s="1247" t="s">
        <v>2626</v>
      </c>
      <c r="D1433" s="1247"/>
      <c r="E1433" s="1247"/>
      <c r="F1433" s="1247"/>
      <c r="G1433" s="1247"/>
      <c r="H1433" s="525" t="s">
        <v>1697</v>
      </c>
      <c r="I1433" s="543">
        <v>2</v>
      </c>
      <c r="J1433" s="526"/>
      <c r="K1433" s="531">
        <v>0.8</v>
      </c>
      <c r="L1433" s="538">
        <v>41.71</v>
      </c>
      <c r="M1433" s="539">
        <v>1.31</v>
      </c>
      <c r="N1433" s="534">
        <v>54.64</v>
      </c>
      <c r="O1433" s="526"/>
      <c r="P1433" s="529">
        <v>43.71</v>
      </c>
    </row>
    <row r="1434" spans="1:16" x14ac:dyDescent="0.25">
      <c r="A1434" s="530"/>
      <c r="B1434" s="524" t="s">
        <v>2788</v>
      </c>
      <c r="C1434" s="1247" t="s">
        <v>2789</v>
      </c>
      <c r="D1434" s="1247"/>
      <c r="E1434" s="1247"/>
      <c r="F1434" s="1247"/>
      <c r="G1434" s="1247"/>
      <c r="H1434" s="525" t="s">
        <v>1164</v>
      </c>
      <c r="I1434" s="527">
        <v>6.0000000000000001E-3</v>
      </c>
      <c r="J1434" s="526"/>
      <c r="K1434" s="535">
        <v>2.3999999999999998E-3</v>
      </c>
      <c r="L1434" s="542">
        <v>75646.559999999998</v>
      </c>
      <c r="M1434" s="539">
        <v>0.95</v>
      </c>
      <c r="N1434" s="534">
        <v>71864.23</v>
      </c>
      <c r="O1434" s="526"/>
      <c r="P1434" s="529">
        <v>172.47</v>
      </c>
    </row>
    <row r="1435" spans="1:16" x14ac:dyDescent="0.25">
      <c r="A1435" s="530"/>
      <c r="B1435" s="524" t="s">
        <v>2790</v>
      </c>
      <c r="C1435" s="1247" t="s">
        <v>2791</v>
      </c>
      <c r="D1435" s="1247"/>
      <c r="E1435" s="1247"/>
      <c r="F1435" s="1247"/>
      <c r="G1435" s="1247"/>
      <c r="H1435" s="525" t="s">
        <v>1164</v>
      </c>
      <c r="I1435" s="535">
        <v>2.0000000000000001E-4</v>
      </c>
      <c r="J1435" s="526"/>
      <c r="K1435" s="537">
        <v>8.0000000000000007E-5</v>
      </c>
      <c r="L1435" s="542">
        <v>254539.74</v>
      </c>
      <c r="M1435" s="539">
        <v>1.83</v>
      </c>
      <c r="N1435" s="534">
        <v>465807.72</v>
      </c>
      <c r="O1435" s="526"/>
      <c r="P1435" s="529">
        <v>37.26</v>
      </c>
    </row>
    <row r="1436" spans="1:16" x14ac:dyDescent="0.25">
      <c r="A1436" s="544" t="s">
        <v>1239</v>
      </c>
      <c r="B1436" s="545" t="s">
        <v>2792</v>
      </c>
      <c r="C1436" s="1250" t="s">
        <v>2793</v>
      </c>
      <c r="D1436" s="1250"/>
      <c r="E1436" s="1250"/>
      <c r="F1436" s="1250"/>
      <c r="G1436" s="1250"/>
      <c r="H1436" s="546" t="s">
        <v>1164</v>
      </c>
      <c r="I1436" s="589">
        <v>0.03</v>
      </c>
      <c r="J1436" s="548"/>
      <c r="K1436" s="549">
        <v>1.2E-2</v>
      </c>
      <c r="L1436" s="550"/>
      <c r="M1436" s="548"/>
      <c r="N1436" s="550"/>
      <c r="O1436" s="548"/>
      <c r="P1436" s="551"/>
    </row>
    <row r="1437" spans="1:16" x14ac:dyDescent="0.25">
      <c r="A1437" s="552"/>
      <c r="B1437" s="553"/>
      <c r="C1437" s="1248" t="s">
        <v>1154</v>
      </c>
      <c r="D1437" s="1248"/>
      <c r="E1437" s="1248"/>
      <c r="F1437" s="1248"/>
      <c r="G1437" s="1248"/>
      <c r="H1437" s="516"/>
      <c r="I1437" s="517"/>
      <c r="J1437" s="517"/>
      <c r="K1437" s="517"/>
      <c r="L1437" s="520"/>
      <c r="M1437" s="517"/>
      <c r="N1437" s="554"/>
      <c r="O1437" s="517"/>
      <c r="P1437" s="555">
        <v>3132.29</v>
      </c>
    </row>
    <row r="1438" spans="1:16" x14ac:dyDescent="0.25">
      <c r="A1438" s="540" t="s">
        <v>2862</v>
      </c>
      <c r="B1438" s="524" t="s">
        <v>2637</v>
      </c>
      <c r="C1438" s="1247" t="s">
        <v>2638</v>
      </c>
      <c r="D1438" s="1247"/>
      <c r="E1438" s="1247"/>
      <c r="F1438" s="1247"/>
      <c r="G1438" s="1247"/>
      <c r="H1438" s="525" t="s">
        <v>1158</v>
      </c>
      <c r="I1438" s="543">
        <v>2</v>
      </c>
      <c r="J1438" s="526"/>
      <c r="K1438" s="543">
        <v>2</v>
      </c>
      <c r="L1438" s="528"/>
      <c r="M1438" s="526"/>
      <c r="N1438" s="528"/>
      <c r="O1438" s="526"/>
      <c r="P1438" s="573">
        <v>57.58</v>
      </c>
    </row>
    <row r="1439" spans="1:16" x14ac:dyDescent="0.25">
      <c r="A1439" s="540"/>
      <c r="B1439" s="524"/>
      <c r="C1439" s="1247" t="s">
        <v>1155</v>
      </c>
      <c r="D1439" s="1247"/>
      <c r="E1439" s="1247"/>
      <c r="F1439" s="1247"/>
      <c r="G1439" s="1247"/>
      <c r="H1439" s="525"/>
      <c r="I1439" s="526"/>
      <c r="J1439" s="526"/>
      <c r="K1439" s="526"/>
      <c r="L1439" s="528"/>
      <c r="M1439" s="526"/>
      <c r="N1439" s="528"/>
      <c r="O1439" s="526"/>
      <c r="P1439" s="529">
        <v>2878.85</v>
      </c>
    </row>
    <row r="1440" spans="1:16" x14ac:dyDescent="0.25">
      <c r="A1440" s="540"/>
      <c r="B1440" s="524" t="s">
        <v>2795</v>
      </c>
      <c r="C1440" s="1247" t="s">
        <v>2796</v>
      </c>
      <c r="D1440" s="1247"/>
      <c r="E1440" s="1247"/>
      <c r="F1440" s="1247"/>
      <c r="G1440" s="1247"/>
      <c r="H1440" s="525" t="s">
        <v>1158</v>
      </c>
      <c r="I1440" s="543">
        <v>90</v>
      </c>
      <c r="J1440" s="526"/>
      <c r="K1440" s="543">
        <v>90</v>
      </c>
      <c r="L1440" s="528"/>
      <c r="M1440" s="526"/>
      <c r="N1440" s="528"/>
      <c r="O1440" s="526"/>
      <c r="P1440" s="529">
        <v>2590.9699999999998</v>
      </c>
    </row>
    <row r="1441" spans="1:16" x14ac:dyDescent="0.25">
      <c r="A1441" s="540"/>
      <c r="B1441" s="524" t="s">
        <v>2797</v>
      </c>
      <c r="C1441" s="1247" t="s">
        <v>2798</v>
      </c>
      <c r="D1441" s="1247"/>
      <c r="E1441" s="1247"/>
      <c r="F1441" s="1247"/>
      <c r="G1441" s="1247"/>
      <c r="H1441" s="525" t="s">
        <v>1158</v>
      </c>
      <c r="I1441" s="543">
        <v>46</v>
      </c>
      <c r="J1441" s="526"/>
      <c r="K1441" s="543">
        <v>46</v>
      </c>
      <c r="L1441" s="528"/>
      <c r="M1441" s="526"/>
      <c r="N1441" s="528"/>
      <c r="O1441" s="526"/>
      <c r="P1441" s="529">
        <v>1324.27</v>
      </c>
    </row>
    <row r="1442" spans="1:16" x14ac:dyDescent="0.25">
      <c r="A1442" s="556"/>
      <c r="B1442" s="557"/>
      <c r="C1442" s="1248" t="s">
        <v>1161</v>
      </c>
      <c r="D1442" s="1248"/>
      <c r="E1442" s="1248"/>
      <c r="F1442" s="1248"/>
      <c r="G1442" s="1248"/>
      <c r="H1442" s="516"/>
      <c r="I1442" s="517"/>
      <c r="J1442" s="517"/>
      <c r="K1442" s="517"/>
      <c r="L1442" s="520"/>
      <c r="M1442" s="517"/>
      <c r="N1442" s="554">
        <v>17762.78</v>
      </c>
      <c r="O1442" s="517"/>
      <c r="P1442" s="555">
        <v>7105.11</v>
      </c>
    </row>
    <row r="1443" spans="1:16" x14ac:dyDescent="0.25">
      <c r="A1443" s="558"/>
      <c r="B1443" s="559"/>
      <c r="C1443" s="559"/>
      <c r="D1443" s="559"/>
      <c r="E1443" s="559"/>
      <c r="F1443" s="559"/>
      <c r="G1443" s="559"/>
      <c r="H1443" s="560"/>
      <c r="I1443" s="561"/>
      <c r="J1443" s="561"/>
      <c r="K1443" s="561"/>
      <c r="L1443" s="562"/>
      <c r="M1443" s="561"/>
      <c r="N1443" s="562"/>
      <c r="O1443" s="561"/>
      <c r="P1443" s="563"/>
    </row>
    <row r="1444" spans="1:16" ht="22.5" x14ac:dyDescent="0.25">
      <c r="A1444" s="514" t="s">
        <v>2863</v>
      </c>
      <c r="B1444" s="515" t="s">
        <v>2799</v>
      </c>
      <c r="C1444" s="1249" t="s">
        <v>2800</v>
      </c>
      <c r="D1444" s="1249"/>
      <c r="E1444" s="1249"/>
      <c r="F1444" s="1249"/>
      <c r="G1444" s="1249"/>
      <c r="H1444" s="516" t="s">
        <v>1575</v>
      </c>
      <c r="I1444" s="517">
        <v>40</v>
      </c>
      <c r="J1444" s="518">
        <v>1</v>
      </c>
      <c r="K1444" s="518">
        <v>40</v>
      </c>
      <c r="L1444" s="520"/>
      <c r="M1444" s="517"/>
      <c r="N1444" s="572">
        <v>92.55</v>
      </c>
      <c r="O1444" s="517"/>
      <c r="P1444" s="555">
        <v>3702</v>
      </c>
    </row>
    <row r="1445" spans="1:16" x14ac:dyDescent="0.25">
      <c r="A1445" s="556"/>
      <c r="B1445" s="557"/>
      <c r="C1445" s="1248" t="s">
        <v>1161</v>
      </c>
      <c r="D1445" s="1248"/>
      <c r="E1445" s="1248"/>
      <c r="F1445" s="1248"/>
      <c r="G1445" s="1248"/>
      <c r="H1445" s="516"/>
      <c r="I1445" s="517"/>
      <c r="J1445" s="517"/>
      <c r="K1445" s="517"/>
      <c r="L1445" s="520"/>
      <c r="M1445" s="517"/>
      <c r="N1445" s="520"/>
      <c r="O1445" s="517"/>
      <c r="P1445" s="555">
        <v>3702</v>
      </c>
    </row>
    <row r="1446" spans="1:16" x14ac:dyDescent="0.25">
      <c r="A1446" s="558"/>
      <c r="B1446" s="559"/>
      <c r="C1446" s="559"/>
      <c r="D1446" s="559"/>
      <c r="E1446" s="559"/>
      <c r="F1446" s="559"/>
      <c r="G1446" s="559"/>
      <c r="H1446" s="560"/>
      <c r="I1446" s="561"/>
      <c r="J1446" s="561"/>
      <c r="K1446" s="561"/>
      <c r="L1446" s="562"/>
      <c r="M1446" s="561"/>
      <c r="N1446" s="562"/>
      <c r="O1446" s="561"/>
      <c r="P1446" s="563"/>
    </row>
    <row r="1447" spans="1:16" x14ac:dyDescent="0.25">
      <c r="A1447" s="1251" t="s">
        <v>2801</v>
      </c>
      <c r="B1447" s="1252"/>
      <c r="C1447" s="1252"/>
      <c r="D1447" s="1252"/>
      <c r="E1447" s="1252"/>
      <c r="F1447" s="1252"/>
      <c r="G1447" s="1252"/>
      <c r="H1447" s="1252"/>
      <c r="I1447" s="1252"/>
      <c r="J1447" s="1252"/>
      <c r="K1447" s="1252"/>
      <c r="L1447" s="1252"/>
      <c r="M1447" s="1252"/>
      <c r="N1447" s="1252"/>
      <c r="O1447" s="1252"/>
      <c r="P1447" s="1253"/>
    </row>
    <row r="1448" spans="1:16" x14ac:dyDescent="0.25">
      <c r="A1448" s="514" t="s">
        <v>2864</v>
      </c>
      <c r="B1448" s="515" t="s">
        <v>2802</v>
      </c>
      <c r="C1448" s="1249" t="s">
        <v>2803</v>
      </c>
      <c r="D1448" s="1249"/>
      <c r="E1448" s="1249"/>
      <c r="F1448" s="1249"/>
      <c r="G1448" s="1249"/>
      <c r="H1448" s="516" t="s">
        <v>1390</v>
      </c>
      <c r="I1448" s="517">
        <v>0.26950000000000002</v>
      </c>
      <c r="J1448" s="518">
        <v>1</v>
      </c>
      <c r="K1448" s="568">
        <v>0.26950000000000002</v>
      </c>
      <c r="L1448" s="520"/>
      <c r="M1448" s="517"/>
      <c r="N1448" s="521"/>
      <c r="O1448" s="517"/>
      <c r="P1448" s="522"/>
    </row>
    <row r="1449" spans="1:16" x14ac:dyDescent="0.25">
      <c r="A1449" s="523"/>
      <c r="B1449" s="524" t="s">
        <v>23</v>
      </c>
      <c r="C1449" s="1247" t="s">
        <v>1203</v>
      </c>
      <c r="D1449" s="1247"/>
      <c r="E1449" s="1247"/>
      <c r="F1449" s="1247"/>
      <c r="G1449" s="1247"/>
      <c r="H1449" s="525" t="s">
        <v>1148</v>
      </c>
      <c r="I1449" s="526"/>
      <c r="J1449" s="526"/>
      <c r="K1449" s="527">
        <v>41.503</v>
      </c>
      <c r="L1449" s="528"/>
      <c r="M1449" s="526"/>
      <c r="N1449" s="528"/>
      <c r="O1449" s="526"/>
      <c r="P1449" s="529">
        <v>10984.6</v>
      </c>
    </row>
    <row r="1450" spans="1:16" x14ac:dyDescent="0.25">
      <c r="A1450" s="530"/>
      <c r="B1450" s="524" t="s">
        <v>1989</v>
      </c>
      <c r="C1450" s="1247" t="s">
        <v>1990</v>
      </c>
      <c r="D1450" s="1247"/>
      <c r="E1450" s="1247"/>
      <c r="F1450" s="1247"/>
      <c r="G1450" s="1247"/>
      <c r="H1450" s="525" t="s">
        <v>1148</v>
      </c>
      <c r="I1450" s="543">
        <v>154</v>
      </c>
      <c r="J1450" s="526"/>
      <c r="K1450" s="527">
        <v>41.503</v>
      </c>
      <c r="L1450" s="532"/>
      <c r="M1450" s="533"/>
      <c r="N1450" s="534">
        <v>264.67</v>
      </c>
      <c r="O1450" s="526"/>
      <c r="P1450" s="529">
        <v>10984.6</v>
      </c>
    </row>
    <row r="1451" spans="1:16" x14ac:dyDescent="0.25">
      <c r="A1451" s="552"/>
      <c r="B1451" s="553"/>
      <c r="C1451" s="1248" t="s">
        <v>1154</v>
      </c>
      <c r="D1451" s="1248"/>
      <c r="E1451" s="1248"/>
      <c r="F1451" s="1248"/>
      <c r="G1451" s="1248"/>
      <c r="H1451" s="516"/>
      <c r="I1451" s="517"/>
      <c r="J1451" s="517"/>
      <c r="K1451" s="517"/>
      <c r="L1451" s="520"/>
      <c r="M1451" s="517"/>
      <c r="N1451" s="554"/>
      <c r="O1451" s="517"/>
      <c r="P1451" s="555">
        <v>10984.6</v>
      </c>
    </row>
    <row r="1452" spans="1:16" x14ac:dyDescent="0.25">
      <c r="A1452" s="540"/>
      <c r="B1452" s="524"/>
      <c r="C1452" s="1247" t="s">
        <v>1155</v>
      </c>
      <c r="D1452" s="1247"/>
      <c r="E1452" s="1247"/>
      <c r="F1452" s="1247"/>
      <c r="G1452" s="1247"/>
      <c r="H1452" s="525"/>
      <c r="I1452" s="526"/>
      <c r="J1452" s="526"/>
      <c r="K1452" s="526"/>
      <c r="L1452" s="528"/>
      <c r="M1452" s="526"/>
      <c r="N1452" s="528"/>
      <c r="O1452" s="526"/>
      <c r="P1452" s="529">
        <v>10984.6</v>
      </c>
    </row>
    <row r="1453" spans="1:16" x14ac:dyDescent="0.25">
      <c r="A1453" s="540"/>
      <c r="B1453" s="524" t="s">
        <v>2804</v>
      </c>
      <c r="C1453" s="1247" t="s">
        <v>2805</v>
      </c>
      <c r="D1453" s="1247"/>
      <c r="E1453" s="1247"/>
      <c r="F1453" s="1247"/>
      <c r="G1453" s="1247"/>
      <c r="H1453" s="525" t="s">
        <v>1158</v>
      </c>
      <c r="I1453" s="543">
        <v>89</v>
      </c>
      <c r="J1453" s="526"/>
      <c r="K1453" s="543">
        <v>89</v>
      </c>
      <c r="L1453" s="528"/>
      <c r="M1453" s="526"/>
      <c r="N1453" s="528"/>
      <c r="O1453" s="526"/>
      <c r="P1453" s="529">
        <v>9776.2900000000009</v>
      </c>
    </row>
    <row r="1454" spans="1:16" x14ac:dyDescent="0.25">
      <c r="A1454" s="540"/>
      <c r="B1454" s="524" t="s">
        <v>2806</v>
      </c>
      <c r="C1454" s="1247" t="s">
        <v>2807</v>
      </c>
      <c r="D1454" s="1247"/>
      <c r="E1454" s="1247"/>
      <c r="F1454" s="1247"/>
      <c r="G1454" s="1247"/>
      <c r="H1454" s="525" t="s">
        <v>1158</v>
      </c>
      <c r="I1454" s="543">
        <v>40</v>
      </c>
      <c r="J1454" s="526"/>
      <c r="K1454" s="543">
        <v>40</v>
      </c>
      <c r="L1454" s="528"/>
      <c r="M1454" s="526"/>
      <c r="N1454" s="528"/>
      <c r="O1454" s="526"/>
      <c r="P1454" s="529">
        <v>4393.84</v>
      </c>
    </row>
    <row r="1455" spans="1:16" x14ac:dyDescent="0.25">
      <c r="A1455" s="556"/>
      <c r="B1455" s="557"/>
      <c r="C1455" s="1248" t="s">
        <v>1161</v>
      </c>
      <c r="D1455" s="1248"/>
      <c r="E1455" s="1248"/>
      <c r="F1455" s="1248"/>
      <c r="G1455" s="1248"/>
      <c r="H1455" s="516"/>
      <c r="I1455" s="517"/>
      <c r="J1455" s="517"/>
      <c r="K1455" s="517"/>
      <c r="L1455" s="520"/>
      <c r="M1455" s="517"/>
      <c r="N1455" s="554">
        <v>93338.52</v>
      </c>
      <c r="O1455" s="517"/>
      <c r="P1455" s="555">
        <v>25154.73</v>
      </c>
    </row>
    <row r="1456" spans="1:16" x14ac:dyDescent="0.25">
      <c r="A1456" s="558"/>
      <c r="B1456" s="559"/>
      <c r="C1456" s="559"/>
      <c r="D1456" s="559"/>
      <c r="E1456" s="559"/>
      <c r="F1456" s="559"/>
      <c r="G1456" s="559"/>
      <c r="H1456" s="560"/>
      <c r="I1456" s="561"/>
      <c r="J1456" s="561"/>
      <c r="K1456" s="561"/>
      <c r="L1456" s="562"/>
      <c r="M1456" s="561"/>
      <c r="N1456" s="562"/>
      <c r="O1456" s="561"/>
      <c r="P1456" s="563"/>
    </row>
    <row r="1457" spans="1:16" x14ac:dyDescent="0.25">
      <c r="A1457" s="514" t="s">
        <v>2865</v>
      </c>
      <c r="B1457" s="515" t="s">
        <v>2808</v>
      </c>
      <c r="C1457" s="1249" t="s">
        <v>2809</v>
      </c>
      <c r="D1457" s="1249"/>
      <c r="E1457" s="1249"/>
      <c r="F1457" s="1249"/>
      <c r="G1457" s="1249"/>
      <c r="H1457" s="516" t="s">
        <v>1390</v>
      </c>
      <c r="I1457" s="517">
        <v>0.26950000000000002</v>
      </c>
      <c r="J1457" s="518">
        <v>1</v>
      </c>
      <c r="K1457" s="568">
        <v>0.26950000000000002</v>
      </c>
      <c r="L1457" s="520"/>
      <c r="M1457" s="517"/>
      <c r="N1457" s="521"/>
      <c r="O1457" s="517"/>
      <c r="P1457" s="522"/>
    </row>
    <row r="1458" spans="1:16" x14ac:dyDescent="0.25">
      <c r="A1458" s="523"/>
      <c r="B1458" s="524" t="s">
        <v>23</v>
      </c>
      <c r="C1458" s="1247" t="s">
        <v>1203</v>
      </c>
      <c r="D1458" s="1247"/>
      <c r="E1458" s="1247"/>
      <c r="F1458" s="1247"/>
      <c r="G1458" s="1247"/>
      <c r="H1458" s="525" t="s">
        <v>1148</v>
      </c>
      <c r="I1458" s="526"/>
      <c r="J1458" s="526"/>
      <c r="K1458" s="535">
        <v>26.195399999999999</v>
      </c>
      <c r="L1458" s="528"/>
      <c r="M1458" s="526"/>
      <c r="N1458" s="528"/>
      <c r="O1458" s="526"/>
      <c r="P1458" s="529">
        <v>6647.08</v>
      </c>
    </row>
    <row r="1459" spans="1:16" x14ac:dyDescent="0.25">
      <c r="A1459" s="530"/>
      <c r="B1459" s="524" t="s">
        <v>2810</v>
      </c>
      <c r="C1459" s="1247" t="s">
        <v>2811</v>
      </c>
      <c r="D1459" s="1247"/>
      <c r="E1459" s="1247"/>
      <c r="F1459" s="1247"/>
      <c r="G1459" s="1247"/>
      <c r="H1459" s="525" t="s">
        <v>1148</v>
      </c>
      <c r="I1459" s="531">
        <v>97.2</v>
      </c>
      <c r="J1459" s="526"/>
      <c r="K1459" s="535">
        <v>26.195399999999999</v>
      </c>
      <c r="L1459" s="532"/>
      <c r="M1459" s="533"/>
      <c r="N1459" s="534">
        <v>253.75</v>
      </c>
      <c r="O1459" s="526"/>
      <c r="P1459" s="529">
        <v>6647.08</v>
      </c>
    </row>
    <row r="1460" spans="1:16" x14ac:dyDescent="0.25">
      <c r="A1460" s="552"/>
      <c r="B1460" s="553"/>
      <c r="C1460" s="1248" t="s">
        <v>1154</v>
      </c>
      <c r="D1460" s="1248"/>
      <c r="E1460" s="1248"/>
      <c r="F1460" s="1248"/>
      <c r="G1460" s="1248"/>
      <c r="H1460" s="516"/>
      <c r="I1460" s="517"/>
      <c r="J1460" s="517"/>
      <c r="K1460" s="517"/>
      <c r="L1460" s="520"/>
      <c r="M1460" s="517"/>
      <c r="N1460" s="554"/>
      <c r="O1460" s="517"/>
      <c r="P1460" s="555">
        <v>6647.08</v>
      </c>
    </row>
    <row r="1461" spans="1:16" x14ac:dyDescent="0.25">
      <c r="A1461" s="540"/>
      <c r="B1461" s="524"/>
      <c r="C1461" s="1247" t="s">
        <v>1155</v>
      </c>
      <c r="D1461" s="1247"/>
      <c r="E1461" s="1247"/>
      <c r="F1461" s="1247"/>
      <c r="G1461" s="1247"/>
      <c r="H1461" s="525"/>
      <c r="I1461" s="526"/>
      <c r="J1461" s="526"/>
      <c r="K1461" s="526"/>
      <c r="L1461" s="528"/>
      <c r="M1461" s="526"/>
      <c r="N1461" s="528"/>
      <c r="O1461" s="526"/>
      <c r="P1461" s="529">
        <v>6647.08</v>
      </c>
    </row>
    <row r="1462" spans="1:16" x14ac:dyDescent="0.25">
      <c r="A1462" s="540"/>
      <c r="B1462" s="524" t="s">
        <v>2804</v>
      </c>
      <c r="C1462" s="1247" t="s">
        <v>2805</v>
      </c>
      <c r="D1462" s="1247"/>
      <c r="E1462" s="1247"/>
      <c r="F1462" s="1247"/>
      <c r="G1462" s="1247"/>
      <c r="H1462" s="525" t="s">
        <v>1158</v>
      </c>
      <c r="I1462" s="543">
        <v>89</v>
      </c>
      <c r="J1462" s="526"/>
      <c r="K1462" s="543">
        <v>89</v>
      </c>
      <c r="L1462" s="528"/>
      <c r="M1462" s="526"/>
      <c r="N1462" s="528"/>
      <c r="O1462" s="526"/>
      <c r="P1462" s="529">
        <v>5915.9</v>
      </c>
    </row>
    <row r="1463" spans="1:16" x14ac:dyDescent="0.25">
      <c r="A1463" s="540"/>
      <c r="B1463" s="524" t="s">
        <v>2806</v>
      </c>
      <c r="C1463" s="1247" t="s">
        <v>2807</v>
      </c>
      <c r="D1463" s="1247"/>
      <c r="E1463" s="1247"/>
      <c r="F1463" s="1247"/>
      <c r="G1463" s="1247"/>
      <c r="H1463" s="525" t="s">
        <v>1158</v>
      </c>
      <c r="I1463" s="543">
        <v>40</v>
      </c>
      <c r="J1463" s="526"/>
      <c r="K1463" s="543">
        <v>40</v>
      </c>
      <c r="L1463" s="528"/>
      <c r="M1463" s="526"/>
      <c r="N1463" s="528"/>
      <c r="O1463" s="526"/>
      <c r="P1463" s="529">
        <v>2658.83</v>
      </c>
    </row>
    <row r="1464" spans="1:16" x14ac:dyDescent="0.25">
      <c r="A1464" s="556"/>
      <c r="B1464" s="557"/>
      <c r="C1464" s="1248" t="s">
        <v>1161</v>
      </c>
      <c r="D1464" s="1248"/>
      <c r="E1464" s="1248"/>
      <c r="F1464" s="1248"/>
      <c r="G1464" s="1248"/>
      <c r="H1464" s="516"/>
      <c r="I1464" s="517"/>
      <c r="J1464" s="517"/>
      <c r="K1464" s="517"/>
      <c r="L1464" s="520"/>
      <c r="M1464" s="517"/>
      <c r="N1464" s="554">
        <v>56481.67</v>
      </c>
      <c r="O1464" s="517"/>
      <c r="P1464" s="555">
        <v>15221.81</v>
      </c>
    </row>
    <row r="1465" spans="1:16" x14ac:dyDescent="0.25">
      <c r="A1465" s="558"/>
      <c r="B1465" s="559"/>
      <c r="C1465" s="559"/>
      <c r="D1465" s="559"/>
      <c r="E1465" s="559"/>
      <c r="F1465" s="559"/>
      <c r="G1465" s="559"/>
      <c r="H1465" s="560"/>
      <c r="I1465" s="561"/>
      <c r="J1465" s="561"/>
      <c r="K1465" s="561"/>
      <c r="L1465" s="562"/>
      <c r="M1465" s="561"/>
      <c r="N1465" s="562"/>
      <c r="O1465" s="561"/>
      <c r="P1465" s="563"/>
    </row>
    <row r="1466" spans="1:16" x14ac:dyDescent="0.25">
      <c r="A1466" s="514" t="s">
        <v>2866</v>
      </c>
      <c r="B1466" s="515" t="s">
        <v>2812</v>
      </c>
      <c r="C1466" s="1249" t="s">
        <v>2813</v>
      </c>
      <c r="D1466" s="1249"/>
      <c r="E1466" s="1249"/>
      <c r="F1466" s="1249"/>
      <c r="G1466" s="1249"/>
      <c r="H1466" s="516" t="s">
        <v>1440</v>
      </c>
      <c r="I1466" s="517">
        <v>0.7</v>
      </c>
      <c r="J1466" s="518">
        <v>1</v>
      </c>
      <c r="K1466" s="571">
        <v>0.7</v>
      </c>
      <c r="L1466" s="520"/>
      <c r="M1466" s="517"/>
      <c r="N1466" s="521"/>
      <c r="O1466" s="517"/>
      <c r="P1466" s="522"/>
    </row>
    <row r="1467" spans="1:16" x14ac:dyDescent="0.25">
      <c r="A1467" s="523"/>
      <c r="B1467" s="524" t="s">
        <v>23</v>
      </c>
      <c r="C1467" s="1247" t="s">
        <v>1203</v>
      </c>
      <c r="D1467" s="1247"/>
      <c r="E1467" s="1247"/>
      <c r="F1467" s="1247"/>
      <c r="G1467" s="1247"/>
      <c r="H1467" s="525" t="s">
        <v>1148</v>
      </c>
      <c r="I1467" s="526"/>
      <c r="J1467" s="526"/>
      <c r="K1467" s="536">
        <v>10.08</v>
      </c>
      <c r="L1467" s="528"/>
      <c r="M1467" s="526"/>
      <c r="N1467" s="528"/>
      <c r="O1467" s="526"/>
      <c r="P1467" s="529">
        <v>3206.35</v>
      </c>
    </row>
    <row r="1468" spans="1:16" x14ac:dyDescent="0.25">
      <c r="A1468" s="530"/>
      <c r="B1468" s="524" t="s">
        <v>2403</v>
      </c>
      <c r="C1468" s="1247" t="s">
        <v>2404</v>
      </c>
      <c r="D1468" s="1247"/>
      <c r="E1468" s="1247"/>
      <c r="F1468" s="1247"/>
      <c r="G1468" s="1247"/>
      <c r="H1468" s="525" t="s">
        <v>1148</v>
      </c>
      <c r="I1468" s="531">
        <v>14.4</v>
      </c>
      <c r="J1468" s="526"/>
      <c r="K1468" s="536">
        <v>10.08</v>
      </c>
      <c r="L1468" s="532"/>
      <c r="M1468" s="533"/>
      <c r="N1468" s="534">
        <v>318.08999999999997</v>
      </c>
      <c r="O1468" s="526"/>
      <c r="P1468" s="529">
        <v>3206.35</v>
      </c>
    </row>
    <row r="1469" spans="1:16" x14ac:dyDescent="0.25">
      <c r="A1469" s="523"/>
      <c r="B1469" s="524" t="s">
        <v>28</v>
      </c>
      <c r="C1469" s="1247" t="s">
        <v>132</v>
      </c>
      <c r="D1469" s="1247"/>
      <c r="E1469" s="1247"/>
      <c r="F1469" s="1247"/>
      <c r="G1469" s="1247"/>
      <c r="H1469" s="525"/>
      <c r="I1469" s="526"/>
      <c r="J1469" s="526"/>
      <c r="K1469" s="526"/>
      <c r="L1469" s="528"/>
      <c r="M1469" s="526"/>
      <c r="N1469" s="528"/>
      <c r="O1469" s="526"/>
      <c r="P1469" s="573">
        <v>354.06</v>
      </c>
    </row>
    <row r="1470" spans="1:16" x14ac:dyDescent="0.25">
      <c r="A1470" s="523"/>
      <c r="B1470" s="524"/>
      <c r="C1470" s="1247" t="s">
        <v>1147</v>
      </c>
      <c r="D1470" s="1247"/>
      <c r="E1470" s="1247"/>
      <c r="F1470" s="1247"/>
      <c r="G1470" s="1247"/>
      <c r="H1470" s="525" t="s">
        <v>1148</v>
      </c>
      <c r="I1470" s="526"/>
      <c r="J1470" s="526"/>
      <c r="K1470" s="536">
        <v>0.28000000000000003</v>
      </c>
      <c r="L1470" s="528"/>
      <c r="M1470" s="526"/>
      <c r="N1470" s="528"/>
      <c r="O1470" s="526"/>
      <c r="P1470" s="573">
        <v>106.74</v>
      </c>
    </row>
    <row r="1471" spans="1:16" x14ac:dyDescent="0.25">
      <c r="A1471" s="530"/>
      <c r="B1471" s="524" t="s">
        <v>1443</v>
      </c>
      <c r="C1471" s="1247" t="s">
        <v>1444</v>
      </c>
      <c r="D1471" s="1247"/>
      <c r="E1471" s="1247"/>
      <c r="F1471" s="1247"/>
      <c r="G1471" s="1247"/>
      <c r="H1471" s="525" t="s">
        <v>1151</v>
      </c>
      <c r="I1471" s="531">
        <v>0.2</v>
      </c>
      <c r="J1471" s="526"/>
      <c r="K1471" s="536">
        <v>0.14000000000000001</v>
      </c>
      <c r="L1471" s="532"/>
      <c r="M1471" s="533"/>
      <c r="N1471" s="534">
        <v>1550.39</v>
      </c>
      <c r="O1471" s="526"/>
      <c r="P1471" s="529">
        <v>217.05</v>
      </c>
    </row>
    <row r="1472" spans="1:16" x14ac:dyDescent="0.25">
      <c r="A1472" s="540"/>
      <c r="B1472" s="524" t="s">
        <v>1152</v>
      </c>
      <c r="C1472" s="1247" t="s">
        <v>1153</v>
      </c>
      <c r="D1472" s="1247"/>
      <c r="E1472" s="1247"/>
      <c r="F1472" s="1247"/>
      <c r="G1472" s="1247"/>
      <c r="H1472" s="525" t="s">
        <v>1148</v>
      </c>
      <c r="I1472" s="531">
        <v>0.2</v>
      </c>
      <c r="J1472" s="526"/>
      <c r="K1472" s="536">
        <v>0.14000000000000001</v>
      </c>
      <c r="L1472" s="528"/>
      <c r="M1472" s="526"/>
      <c r="N1472" s="541">
        <v>437.08</v>
      </c>
      <c r="O1472" s="526"/>
      <c r="P1472" s="573">
        <v>61.19</v>
      </c>
    </row>
    <row r="1473" spans="1:16" x14ac:dyDescent="0.25">
      <c r="A1473" s="530"/>
      <c r="B1473" s="524" t="s">
        <v>1445</v>
      </c>
      <c r="C1473" s="1247" t="s">
        <v>1446</v>
      </c>
      <c r="D1473" s="1247"/>
      <c r="E1473" s="1247"/>
      <c r="F1473" s="1247"/>
      <c r="G1473" s="1247"/>
      <c r="H1473" s="525" t="s">
        <v>1151</v>
      </c>
      <c r="I1473" s="531">
        <v>0.2</v>
      </c>
      <c r="J1473" s="526"/>
      <c r="K1473" s="536">
        <v>0.14000000000000001</v>
      </c>
      <c r="L1473" s="538">
        <v>477.92</v>
      </c>
      <c r="M1473" s="539">
        <v>1.24</v>
      </c>
      <c r="N1473" s="534">
        <v>592.62</v>
      </c>
      <c r="O1473" s="526"/>
      <c r="P1473" s="529">
        <v>82.97</v>
      </c>
    </row>
    <row r="1474" spans="1:16" x14ac:dyDescent="0.25">
      <c r="A1474" s="540"/>
      <c r="B1474" s="524" t="s">
        <v>1208</v>
      </c>
      <c r="C1474" s="1247" t="s">
        <v>1209</v>
      </c>
      <c r="D1474" s="1247"/>
      <c r="E1474" s="1247"/>
      <c r="F1474" s="1247"/>
      <c r="G1474" s="1247"/>
      <c r="H1474" s="525" t="s">
        <v>1148</v>
      </c>
      <c r="I1474" s="531">
        <v>0.2</v>
      </c>
      <c r="J1474" s="526"/>
      <c r="K1474" s="536">
        <v>0.14000000000000001</v>
      </c>
      <c r="L1474" s="528"/>
      <c r="M1474" s="526"/>
      <c r="N1474" s="541">
        <v>325.38</v>
      </c>
      <c r="O1474" s="526"/>
      <c r="P1474" s="573">
        <v>45.55</v>
      </c>
    </row>
    <row r="1475" spans="1:16" x14ac:dyDescent="0.25">
      <c r="A1475" s="530"/>
      <c r="B1475" s="524" t="s">
        <v>2037</v>
      </c>
      <c r="C1475" s="1247" t="s">
        <v>2038</v>
      </c>
      <c r="D1475" s="1247"/>
      <c r="E1475" s="1247"/>
      <c r="F1475" s="1247"/>
      <c r="G1475" s="1247"/>
      <c r="H1475" s="525" t="s">
        <v>1151</v>
      </c>
      <c r="I1475" s="531">
        <v>2.7</v>
      </c>
      <c r="J1475" s="526"/>
      <c r="K1475" s="536">
        <v>1.89</v>
      </c>
      <c r="L1475" s="532"/>
      <c r="M1475" s="533"/>
      <c r="N1475" s="534">
        <v>28.59</v>
      </c>
      <c r="O1475" s="526"/>
      <c r="P1475" s="529">
        <v>54.04</v>
      </c>
    </row>
    <row r="1476" spans="1:16" x14ac:dyDescent="0.25">
      <c r="A1476" s="523"/>
      <c r="B1476" s="524" t="s">
        <v>36</v>
      </c>
      <c r="C1476" s="1247" t="s">
        <v>134</v>
      </c>
      <c r="D1476" s="1247"/>
      <c r="E1476" s="1247"/>
      <c r="F1476" s="1247"/>
      <c r="G1476" s="1247"/>
      <c r="H1476" s="525"/>
      <c r="I1476" s="526"/>
      <c r="J1476" s="526"/>
      <c r="K1476" s="526"/>
      <c r="L1476" s="528"/>
      <c r="M1476" s="526"/>
      <c r="N1476" s="528"/>
      <c r="O1476" s="526"/>
      <c r="P1476" s="529">
        <v>3124.96</v>
      </c>
    </row>
    <row r="1477" spans="1:16" x14ac:dyDescent="0.25">
      <c r="A1477" s="530"/>
      <c r="B1477" s="524" t="s">
        <v>2039</v>
      </c>
      <c r="C1477" s="1247" t="s">
        <v>2040</v>
      </c>
      <c r="D1477" s="1247"/>
      <c r="E1477" s="1247"/>
      <c r="F1477" s="1247"/>
      <c r="G1477" s="1247"/>
      <c r="H1477" s="525" t="s">
        <v>1244</v>
      </c>
      <c r="I1477" s="531">
        <v>0.9</v>
      </c>
      <c r="J1477" s="526"/>
      <c r="K1477" s="536">
        <v>0.63</v>
      </c>
      <c r="L1477" s="538">
        <v>155.63</v>
      </c>
      <c r="M1477" s="539">
        <v>1.05</v>
      </c>
      <c r="N1477" s="534">
        <v>163.41</v>
      </c>
      <c r="O1477" s="526"/>
      <c r="P1477" s="529">
        <v>102.95</v>
      </c>
    </row>
    <row r="1478" spans="1:16" x14ac:dyDescent="0.25">
      <c r="A1478" s="530"/>
      <c r="B1478" s="524" t="s">
        <v>2814</v>
      </c>
      <c r="C1478" s="1247" t="s">
        <v>2815</v>
      </c>
      <c r="D1478" s="1247"/>
      <c r="E1478" s="1247"/>
      <c r="F1478" s="1247"/>
      <c r="G1478" s="1247"/>
      <c r="H1478" s="525" t="s">
        <v>1244</v>
      </c>
      <c r="I1478" s="531">
        <v>3.7</v>
      </c>
      <c r="J1478" s="526"/>
      <c r="K1478" s="536">
        <v>2.59</v>
      </c>
      <c r="L1478" s="538">
        <v>911.56</v>
      </c>
      <c r="M1478" s="539">
        <v>1.28</v>
      </c>
      <c r="N1478" s="534">
        <v>1166.8</v>
      </c>
      <c r="O1478" s="526"/>
      <c r="P1478" s="529">
        <v>3022.01</v>
      </c>
    </row>
    <row r="1479" spans="1:16" x14ac:dyDescent="0.25">
      <c r="A1479" s="552"/>
      <c r="B1479" s="553"/>
      <c r="C1479" s="1248" t="s">
        <v>1154</v>
      </c>
      <c r="D1479" s="1248"/>
      <c r="E1479" s="1248"/>
      <c r="F1479" s="1248"/>
      <c r="G1479" s="1248"/>
      <c r="H1479" s="516"/>
      <c r="I1479" s="517"/>
      <c r="J1479" s="517"/>
      <c r="K1479" s="517"/>
      <c r="L1479" s="520"/>
      <c r="M1479" s="517"/>
      <c r="N1479" s="554"/>
      <c r="O1479" s="517"/>
      <c r="P1479" s="555">
        <v>6792.11</v>
      </c>
    </row>
    <row r="1480" spans="1:16" x14ac:dyDescent="0.25">
      <c r="A1480" s="540" t="s">
        <v>2867</v>
      </c>
      <c r="B1480" s="524" t="s">
        <v>2637</v>
      </c>
      <c r="C1480" s="1247" t="s">
        <v>2638</v>
      </c>
      <c r="D1480" s="1247"/>
      <c r="E1480" s="1247"/>
      <c r="F1480" s="1247"/>
      <c r="G1480" s="1247"/>
      <c r="H1480" s="525" t="s">
        <v>1158</v>
      </c>
      <c r="I1480" s="543">
        <v>2</v>
      </c>
      <c r="J1480" s="526"/>
      <c r="K1480" s="543">
        <v>2</v>
      </c>
      <c r="L1480" s="528"/>
      <c r="M1480" s="526"/>
      <c r="N1480" s="528"/>
      <c r="O1480" s="526"/>
      <c r="P1480" s="573">
        <v>64.13</v>
      </c>
    </row>
    <row r="1481" spans="1:16" x14ac:dyDescent="0.25">
      <c r="A1481" s="540"/>
      <c r="B1481" s="524"/>
      <c r="C1481" s="1247" t="s">
        <v>1155</v>
      </c>
      <c r="D1481" s="1247"/>
      <c r="E1481" s="1247"/>
      <c r="F1481" s="1247"/>
      <c r="G1481" s="1247"/>
      <c r="H1481" s="525"/>
      <c r="I1481" s="526"/>
      <c r="J1481" s="526"/>
      <c r="K1481" s="526"/>
      <c r="L1481" s="528"/>
      <c r="M1481" s="526"/>
      <c r="N1481" s="528"/>
      <c r="O1481" s="526"/>
      <c r="P1481" s="529">
        <v>3313.09</v>
      </c>
    </row>
    <row r="1482" spans="1:16" x14ac:dyDescent="0.25">
      <c r="A1482" s="540"/>
      <c r="B1482" s="524" t="s">
        <v>2639</v>
      </c>
      <c r="C1482" s="1247" t="s">
        <v>2640</v>
      </c>
      <c r="D1482" s="1247"/>
      <c r="E1482" s="1247"/>
      <c r="F1482" s="1247"/>
      <c r="G1482" s="1247"/>
      <c r="H1482" s="525" t="s">
        <v>1158</v>
      </c>
      <c r="I1482" s="543">
        <v>97</v>
      </c>
      <c r="J1482" s="526"/>
      <c r="K1482" s="543">
        <v>97</v>
      </c>
      <c r="L1482" s="528"/>
      <c r="M1482" s="526"/>
      <c r="N1482" s="528"/>
      <c r="O1482" s="526"/>
      <c r="P1482" s="529">
        <v>3213.7</v>
      </c>
    </row>
    <row r="1483" spans="1:16" x14ac:dyDescent="0.25">
      <c r="A1483" s="540"/>
      <c r="B1483" s="524" t="s">
        <v>2641</v>
      </c>
      <c r="C1483" s="1247" t="s">
        <v>2642</v>
      </c>
      <c r="D1483" s="1247"/>
      <c r="E1483" s="1247"/>
      <c r="F1483" s="1247"/>
      <c r="G1483" s="1247"/>
      <c r="H1483" s="525" t="s">
        <v>1158</v>
      </c>
      <c r="I1483" s="543">
        <v>51</v>
      </c>
      <c r="J1483" s="526"/>
      <c r="K1483" s="543">
        <v>51</v>
      </c>
      <c r="L1483" s="528"/>
      <c r="M1483" s="526"/>
      <c r="N1483" s="528"/>
      <c r="O1483" s="526"/>
      <c r="P1483" s="529">
        <v>1689.68</v>
      </c>
    </row>
    <row r="1484" spans="1:16" x14ac:dyDescent="0.25">
      <c r="A1484" s="556"/>
      <c r="B1484" s="557"/>
      <c r="C1484" s="1248" t="s">
        <v>1161</v>
      </c>
      <c r="D1484" s="1248"/>
      <c r="E1484" s="1248"/>
      <c r="F1484" s="1248"/>
      <c r="G1484" s="1248"/>
      <c r="H1484" s="516"/>
      <c r="I1484" s="517"/>
      <c r="J1484" s="517"/>
      <c r="K1484" s="517"/>
      <c r="L1484" s="520"/>
      <c r="M1484" s="517"/>
      <c r="N1484" s="554">
        <v>16799.46</v>
      </c>
      <c r="O1484" s="517"/>
      <c r="P1484" s="555">
        <v>11759.62</v>
      </c>
    </row>
    <row r="1485" spans="1:16" x14ac:dyDescent="0.25">
      <c r="A1485" s="558"/>
      <c r="B1485" s="559"/>
      <c r="C1485" s="559"/>
      <c r="D1485" s="559"/>
      <c r="E1485" s="559"/>
      <c r="F1485" s="559"/>
      <c r="G1485" s="559"/>
      <c r="H1485" s="560"/>
      <c r="I1485" s="561"/>
      <c r="J1485" s="561"/>
      <c r="K1485" s="561"/>
      <c r="L1485" s="562"/>
      <c r="M1485" s="561"/>
      <c r="N1485" s="562"/>
      <c r="O1485" s="561"/>
      <c r="P1485" s="563"/>
    </row>
    <row r="1486" spans="1:16" x14ac:dyDescent="0.25">
      <c r="A1486" s="514" t="s">
        <v>2868</v>
      </c>
      <c r="B1486" s="515" t="s">
        <v>2816</v>
      </c>
      <c r="C1486" s="1249" t="s">
        <v>2817</v>
      </c>
      <c r="D1486" s="1249"/>
      <c r="E1486" s="1249"/>
      <c r="F1486" s="1249"/>
      <c r="G1486" s="1249"/>
      <c r="H1486" s="516" t="s">
        <v>1575</v>
      </c>
      <c r="I1486" s="517">
        <v>82.352941000000001</v>
      </c>
      <c r="J1486" s="518">
        <v>1</v>
      </c>
      <c r="K1486" s="614">
        <v>82.352941000000001</v>
      </c>
      <c r="L1486" s="593">
        <v>322.86</v>
      </c>
      <c r="M1486" s="570">
        <v>1.1399999999999999</v>
      </c>
      <c r="N1486" s="572">
        <v>368.06</v>
      </c>
      <c r="O1486" s="517"/>
      <c r="P1486" s="555">
        <v>30310.82</v>
      </c>
    </row>
    <row r="1487" spans="1:16" x14ac:dyDescent="0.25">
      <c r="A1487" s="556"/>
      <c r="B1487" s="557"/>
      <c r="C1487" s="1248" t="s">
        <v>1161</v>
      </c>
      <c r="D1487" s="1248"/>
      <c r="E1487" s="1248"/>
      <c r="F1487" s="1248"/>
      <c r="G1487" s="1248"/>
      <c r="H1487" s="516"/>
      <c r="I1487" s="517"/>
      <c r="J1487" s="517"/>
      <c r="K1487" s="517"/>
      <c r="L1487" s="520"/>
      <c r="M1487" s="517"/>
      <c r="N1487" s="520"/>
      <c r="O1487" s="517"/>
      <c r="P1487" s="555">
        <v>30310.82</v>
      </c>
    </row>
    <row r="1488" spans="1:16" x14ac:dyDescent="0.25">
      <c r="A1488" s="558"/>
      <c r="B1488" s="559"/>
      <c r="C1488" s="559"/>
      <c r="D1488" s="559"/>
      <c r="E1488" s="559"/>
      <c r="F1488" s="559"/>
      <c r="G1488" s="559"/>
      <c r="H1488" s="560"/>
      <c r="I1488" s="561"/>
      <c r="J1488" s="561"/>
      <c r="K1488" s="561"/>
      <c r="L1488" s="562"/>
      <c r="M1488" s="561"/>
      <c r="N1488" s="562"/>
      <c r="O1488" s="561"/>
      <c r="P1488" s="563"/>
    </row>
    <row r="1489" spans="1:16" x14ac:dyDescent="0.25">
      <c r="A1489" s="514" t="s">
        <v>2869</v>
      </c>
      <c r="B1489" s="515" t="s">
        <v>2818</v>
      </c>
      <c r="C1489" s="1249" t="s">
        <v>2819</v>
      </c>
      <c r="D1489" s="1249"/>
      <c r="E1489" s="1249"/>
      <c r="F1489" s="1249"/>
      <c r="G1489" s="1249"/>
      <c r="H1489" s="516" t="s">
        <v>1440</v>
      </c>
      <c r="I1489" s="517">
        <v>0.12</v>
      </c>
      <c r="J1489" s="518">
        <v>1</v>
      </c>
      <c r="K1489" s="570">
        <v>0.12</v>
      </c>
      <c r="L1489" s="520"/>
      <c r="M1489" s="517"/>
      <c r="N1489" s="521"/>
      <c r="O1489" s="517"/>
      <c r="P1489" s="522"/>
    </row>
    <row r="1490" spans="1:16" x14ac:dyDescent="0.25">
      <c r="A1490" s="523"/>
      <c r="B1490" s="524" t="s">
        <v>23</v>
      </c>
      <c r="C1490" s="1247" t="s">
        <v>1203</v>
      </c>
      <c r="D1490" s="1247"/>
      <c r="E1490" s="1247"/>
      <c r="F1490" s="1247"/>
      <c r="G1490" s="1247"/>
      <c r="H1490" s="525" t="s">
        <v>1148</v>
      </c>
      <c r="I1490" s="526"/>
      <c r="J1490" s="526"/>
      <c r="K1490" s="536">
        <v>2.2200000000000002</v>
      </c>
      <c r="L1490" s="528"/>
      <c r="M1490" s="526"/>
      <c r="N1490" s="528"/>
      <c r="O1490" s="526"/>
      <c r="P1490" s="573">
        <v>706.16</v>
      </c>
    </row>
    <row r="1491" spans="1:16" x14ac:dyDescent="0.25">
      <c r="A1491" s="530"/>
      <c r="B1491" s="524" t="s">
        <v>2403</v>
      </c>
      <c r="C1491" s="1247" t="s">
        <v>2404</v>
      </c>
      <c r="D1491" s="1247"/>
      <c r="E1491" s="1247"/>
      <c r="F1491" s="1247"/>
      <c r="G1491" s="1247"/>
      <c r="H1491" s="525" t="s">
        <v>1148</v>
      </c>
      <c r="I1491" s="531">
        <v>18.5</v>
      </c>
      <c r="J1491" s="526"/>
      <c r="K1491" s="536">
        <v>2.2200000000000002</v>
      </c>
      <c r="L1491" s="532"/>
      <c r="M1491" s="533"/>
      <c r="N1491" s="534">
        <v>318.08999999999997</v>
      </c>
      <c r="O1491" s="526"/>
      <c r="P1491" s="529">
        <v>706.16</v>
      </c>
    </row>
    <row r="1492" spans="1:16" x14ac:dyDescent="0.25">
      <c r="A1492" s="523"/>
      <c r="B1492" s="524" t="s">
        <v>28</v>
      </c>
      <c r="C1492" s="1247" t="s">
        <v>132</v>
      </c>
      <c r="D1492" s="1247"/>
      <c r="E1492" s="1247"/>
      <c r="F1492" s="1247"/>
      <c r="G1492" s="1247"/>
      <c r="H1492" s="525"/>
      <c r="I1492" s="526"/>
      <c r="J1492" s="526"/>
      <c r="K1492" s="526"/>
      <c r="L1492" s="528"/>
      <c r="M1492" s="526"/>
      <c r="N1492" s="528"/>
      <c r="O1492" s="526"/>
      <c r="P1492" s="573">
        <v>53.67</v>
      </c>
    </row>
    <row r="1493" spans="1:16" x14ac:dyDescent="0.25">
      <c r="A1493" s="523"/>
      <c r="B1493" s="524"/>
      <c r="C1493" s="1247" t="s">
        <v>1147</v>
      </c>
      <c r="D1493" s="1247"/>
      <c r="E1493" s="1247"/>
      <c r="F1493" s="1247"/>
      <c r="G1493" s="1247"/>
      <c r="H1493" s="525" t="s">
        <v>1148</v>
      </c>
      <c r="I1493" s="526"/>
      <c r="J1493" s="526"/>
      <c r="K1493" s="535">
        <v>4.0800000000000003E-2</v>
      </c>
      <c r="L1493" s="528"/>
      <c r="M1493" s="526"/>
      <c r="N1493" s="528"/>
      <c r="O1493" s="526"/>
      <c r="P1493" s="573">
        <v>15.56</v>
      </c>
    </row>
    <row r="1494" spans="1:16" x14ac:dyDescent="0.25">
      <c r="A1494" s="530"/>
      <c r="B1494" s="524" t="s">
        <v>1443</v>
      </c>
      <c r="C1494" s="1247" t="s">
        <v>1444</v>
      </c>
      <c r="D1494" s="1247"/>
      <c r="E1494" s="1247"/>
      <c r="F1494" s="1247"/>
      <c r="G1494" s="1247"/>
      <c r="H1494" s="525" t="s">
        <v>1151</v>
      </c>
      <c r="I1494" s="536">
        <v>0.17</v>
      </c>
      <c r="J1494" s="526"/>
      <c r="K1494" s="535">
        <v>2.0400000000000001E-2</v>
      </c>
      <c r="L1494" s="532"/>
      <c r="M1494" s="533"/>
      <c r="N1494" s="534">
        <v>1550.39</v>
      </c>
      <c r="O1494" s="526"/>
      <c r="P1494" s="529">
        <v>31.63</v>
      </c>
    </row>
    <row r="1495" spans="1:16" x14ac:dyDescent="0.25">
      <c r="A1495" s="540"/>
      <c r="B1495" s="524" t="s">
        <v>1152</v>
      </c>
      <c r="C1495" s="1247" t="s">
        <v>1153</v>
      </c>
      <c r="D1495" s="1247"/>
      <c r="E1495" s="1247"/>
      <c r="F1495" s="1247"/>
      <c r="G1495" s="1247"/>
      <c r="H1495" s="525" t="s">
        <v>1148</v>
      </c>
      <c r="I1495" s="536">
        <v>0.17</v>
      </c>
      <c r="J1495" s="526"/>
      <c r="K1495" s="535">
        <v>2.0400000000000001E-2</v>
      </c>
      <c r="L1495" s="528"/>
      <c r="M1495" s="526"/>
      <c r="N1495" s="541">
        <v>437.08</v>
      </c>
      <c r="O1495" s="526"/>
      <c r="P1495" s="573">
        <v>8.92</v>
      </c>
    </row>
    <row r="1496" spans="1:16" x14ac:dyDescent="0.25">
      <c r="A1496" s="530"/>
      <c r="B1496" s="524" t="s">
        <v>1445</v>
      </c>
      <c r="C1496" s="1247" t="s">
        <v>1446</v>
      </c>
      <c r="D1496" s="1247"/>
      <c r="E1496" s="1247"/>
      <c r="F1496" s="1247"/>
      <c r="G1496" s="1247"/>
      <c r="H1496" s="525" t="s">
        <v>1151</v>
      </c>
      <c r="I1496" s="536">
        <v>0.17</v>
      </c>
      <c r="J1496" s="526"/>
      <c r="K1496" s="535">
        <v>2.0400000000000001E-2</v>
      </c>
      <c r="L1496" s="538">
        <v>477.92</v>
      </c>
      <c r="M1496" s="539">
        <v>1.24</v>
      </c>
      <c r="N1496" s="534">
        <v>592.62</v>
      </c>
      <c r="O1496" s="526"/>
      <c r="P1496" s="529">
        <v>12.09</v>
      </c>
    </row>
    <row r="1497" spans="1:16" x14ac:dyDescent="0.25">
      <c r="A1497" s="540"/>
      <c r="B1497" s="524" t="s">
        <v>1208</v>
      </c>
      <c r="C1497" s="1247" t="s">
        <v>1209</v>
      </c>
      <c r="D1497" s="1247"/>
      <c r="E1497" s="1247"/>
      <c r="F1497" s="1247"/>
      <c r="G1497" s="1247"/>
      <c r="H1497" s="525" t="s">
        <v>1148</v>
      </c>
      <c r="I1497" s="536">
        <v>0.17</v>
      </c>
      <c r="J1497" s="526"/>
      <c r="K1497" s="535">
        <v>2.0400000000000001E-2</v>
      </c>
      <c r="L1497" s="528"/>
      <c r="M1497" s="526"/>
      <c r="N1497" s="541">
        <v>325.38</v>
      </c>
      <c r="O1497" s="526"/>
      <c r="P1497" s="573">
        <v>6.64</v>
      </c>
    </row>
    <row r="1498" spans="1:16" x14ac:dyDescent="0.25">
      <c r="A1498" s="530"/>
      <c r="B1498" s="524" t="s">
        <v>2037</v>
      </c>
      <c r="C1498" s="1247" t="s">
        <v>2038</v>
      </c>
      <c r="D1498" s="1247"/>
      <c r="E1498" s="1247"/>
      <c r="F1498" s="1247"/>
      <c r="G1498" s="1247"/>
      <c r="H1498" s="525" t="s">
        <v>1151</v>
      </c>
      <c r="I1498" s="531">
        <v>2.9</v>
      </c>
      <c r="J1498" s="526"/>
      <c r="K1498" s="527">
        <v>0.34799999999999998</v>
      </c>
      <c r="L1498" s="532"/>
      <c r="M1498" s="533"/>
      <c r="N1498" s="534">
        <v>28.59</v>
      </c>
      <c r="O1498" s="526"/>
      <c r="P1498" s="529">
        <v>9.9499999999999993</v>
      </c>
    </row>
    <row r="1499" spans="1:16" x14ac:dyDescent="0.25">
      <c r="A1499" s="523"/>
      <c r="B1499" s="524" t="s">
        <v>36</v>
      </c>
      <c r="C1499" s="1247" t="s">
        <v>134</v>
      </c>
      <c r="D1499" s="1247"/>
      <c r="E1499" s="1247"/>
      <c r="F1499" s="1247"/>
      <c r="G1499" s="1247"/>
      <c r="H1499" s="525"/>
      <c r="I1499" s="526"/>
      <c r="J1499" s="526"/>
      <c r="K1499" s="526"/>
      <c r="L1499" s="528"/>
      <c r="M1499" s="526"/>
      <c r="N1499" s="528"/>
      <c r="O1499" s="526"/>
      <c r="P1499" s="573">
        <v>382.37</v>
      </c>
    </row>
    <row r="1500" spans="1:16" x14ac:dyDescent="0.25">
      <c r="A1500" s="530"/>
      <c r="B1500" s="524" t="s">
        <v>2039</v>
      </c>
      <c r="C1500" s="1247" t="s">
        <v>2040</v>
      </c>
      <c r="D1500" s="1247"/>
      <c r="E1500" s="1247"/>
      <c r="F1500" s="1247"/>
      <c r="G1500" s="1247"/>
      <c r="H1500" s="525" t="s">
        <v>1244</v>
      </c>
      <c r="I1500" s="531">
        <v>0.9</v>
      </c>
      <c r="J1500" s="526"/>
      <c r="K1500" s="527">
        <v>0.108</v>
      </c>
      <c r="L1500" s="538">
        <v>155.63</v>
      </c>
      <c r="M1500" s="539">
        <v>1.05</v>
      </c>
      <c r="N1500" s="534">
        <v>163.41</v>
      </c>
      <c r="O1500" s="526"/>
      <c r="P1500" s="529">
        <v>17.649999999999999</v>
      </c>
    </row>
    <row r="1501" spans="1:16" x14ac:dyDescent="0.25">
      <c r="A1501" s="530"/>
      <c r="B1501" s="524" t="s">
        <v>2820</v>
      </c>
      <c r="C1501" s="1247" t="s">
        <v>2821</v>
      </c>
      <c r="D1501" s="1247"/>
      <c r="E1501" s="1247"/>
      <c r="F1501" s="1247"/>
      <c r="G1501" s="1247"/>
      <c r="H1501" s="525" t="s">
        <v>1164</v>
      </c>
      <c r="I1501" s="527">
        <v>4.0000000000000001E-3</v>
      </c>
      <c r="J1501" s="526"/>
      <c r="K1501" s="537">
        <v>4.8000000000000001E-4</v>
      </c>
      <c r="L1501" s="542">
        <v>71131.5</v>
      </c>
      <c r="M1501" s="539">
        <v>0.84</v>
      </c>
      <c r="N1501" s="534">
        <v>59750.46</v>
      </c>
      <c r="O1501" s="526"/>
      <c r="P1501" s="529">
        <v>28.68</v>
      </c>
    </row>
    <row r="1502" spans="1:16" x14ac:dyDescent="0.25">
      <c r="A1502" s="530"/>
      <c r="B1502" s="524" t="s">
        <v>2814</v>
      </c>
      <c r="C1502" s="1247" t="s">
        <v>2815</v>
      </c>
      <c r="D1502" s="1247"/>
      <c r="E1502" s="1247"/>
      <c r="F1502" s="1247"/>
      <c r="G1502" s="1247"/>
      <c r="H1502" s="525" t="s">
        <v>1244</v>
      </c>
      <c r="I1502" s="531">
        <v>2.4</v>
      </c>
      <c r="J1502" s="526"/>
      <c r="K1502" s="527">
        <v>0.28799999999999998</v>
      </c>
      <c r="L1502" s="538">
        <v>911.56</v>
      </c>
      <c r="M1502" s="539">
        <v>1.28</v>
      </c>
      <c r="N1502" s="534">
        <v>1166.8</v>
      </c>
      <c r="O1502" s="526"/>
      <c r="P1502" s="529">
        <v>336.04</v>
      </c>
    </row>
    <row r="1503" spans="1:16" x14ac:dyDescent="0.25">
      <c r="A1503" s="552"/>
      <c r="B1503" s="553"/>
      <c r="C1503" s="1248" t="s">
        <v>1154</v>
      </c>
      <c r="D1503" s="1248"/>
      <c r="E1503" s="1248"/>
      <c r="F1503" s="1248"/>
      <c r="G1503" s="1248"/>
      <c r="H1503" s="516"/>
      <c r="I1503" s="517"/>
      <c r="J1503" s="517"/>
      <c r="K1503" s="517"/>
      <c r="L1503" s="520"/>
      <c r="M1503" s="517"/>
      <c r="N1503" s="554"/>
      <c r="O1503" s="517"/>
      <c r="P1503" s="555">
        <v>1157.76</v>
      </c>
    </row>
    <row r="1504" spans="1:16" x14ac:dyDescent="0.25">
      <c r="A1504" s="540" t="s">
        <v>2870</v>
      </c>
      <c r="B1504" s="524" t="s">
        <v>2637</v>
      </c>
      <c r="C1504" s="1247" t="s">
        <v>2638</v>
      </c>
      <c r="D1504" s="1247"/>
      <c r="E1504" s="1247"/>
      <c r="F1504" s="1247"/>
      <c r="G1504" s="1247"/>
      <c r="H1504" s="525" t="s">
        <v>1158</v>
      </c>
      <c r="I1504" s="543">
        <v>2</v>
      </c>
      <c r="J1504" s="526"/>
      <c r="K1504" s="543">
        <v>2</v>
      </c>
      <c r="L1504" s="528"/>
      <c r="M1504" s="526"/>
      <c r="N1504" s="528"/>
      <c r="O1504" s="526"/>
      <c r="P1504" s="573">
        <v>14.12</v>
      </c>
    </row>
    <row r="1505" spans="1:16" x14ac:dyDescent="0.25">
      <c r="A1505" s="540"/>
      <c r="B1505" s="524"/>
      <c r="C1505" s="1247" t="s">
        <v>1155</v>
      </c>
      <c r="D1505" s="1247"/>
      <c r="E1505" s="1247"/>
      <c r="F1505" s="1247"/>
      <c r="G1505" s="1247"/>
      <c r="H1505" s="525"/>
      <c r="I1505" s="526"/>
      <c r="J1505" s="526"/>
      <c r="K1505" s="526"/>
      <c r="L1505" s="528"/>
      <c r="M1505" s="526"/>
      <c r="N1505" s="528"/>
      <c r="O1505" s="526"/>
      <c r="P1505" s="573">
        <v>721.72</v>
      </c>
    </row>
    <row r="1506" spans="1:16" x14ac:dyDescent="0.25">
      <c r="A1506" s="540"/>
      <c r="B1506" s="524" t="s">
        <v>2639</v>
      </c>
      <c r="C1506" s="1247" t="s">
        <v>2640</v>
      </c>
      <c r="D1506" s="1247"/>
      <c r="E1506" s="1247"/>
      <c r="F1506" s="1247"/>
      <c r="G1506" s="1247"/>
      <c r="H1506" s="525" t="s">
        <v>1158</v>
      </c>
      <c r="I1506" s="543">
        <v>97</v>
      </c>
      <c r="J1506" s="526"/>
      <c r="K1506" s="543">
        <v>97</v>
      </c>
      <c r="L1506" s="528"/>
      <c r="M1506" s="526"/>
      <c r="N1506" s="528"/>
      <c r="O1506" s="526"/>
      <c r="P1506" s="573">
        <v>700.07</v>
      </c>
    </row>
    <row r="1507" spans="1:16" x14ac:dyDescent="0.25">
      <c r="A1507" s="540"/>
      <c r="B1507" s="524" t="s">
        <v>2641</v>
      </c>
      <c r="C1507" s="1247" t="s">
        <v>2642</v>
      </c>
      <c r="D1507" s="1247"/>
      <c r="E1507" s="1247"/>
      <c r="F1507" s="1247"/>
      <c r="G1507" s="1247"/>
      <c r="H1507" s="525" t="s">
        <v>1158</v>
      </c>
      <c r="I1507" s="543">
        <v>51</v>
      </c>
      <c r="J1507" s="526"/>
      <c r="K1507" s="543">
        <v>51</v>
      </c>
      <c r="L1507" s="528"/>
      <c r="M1507" s="526"/>
      <c r="N1507" s="528"/>
      <c r="O1507" s="526"/>
      <c r="P1507" s="573">
        <v>368.08</v>
      </c>
    </row>
    <row r="1508" spans="1:16" x14ac:dyDescent="0.25">
      <c r="A1508" s="556"/>
      <c r="B1508" s="557"/>
      <c r="C1508" s="1248" t="s">
        <v>1161</v>
      </c>
      <c r="D1508" s="1248"/>
      <c r="E1508" s="1248"/>
      <c r="F1508" s="1248"/>
      <c r="G1508" s="1248"/>
      <c r="H1508" s="516"/>
      <c r="I1508" s="517"/>
      <c r="J1508" s="517"/>
      <c r="K1508" s="517"/>
      <c r="L1508" s="520"/>
      <c r="M1508" s="517"/>
      <c r="N1508" s="554">
        <v>18666.919999999998</v>
      </c>
      <c r="O1508" s="517"/>
      <c r="P1508" s="555">
        <v>2240.0300000000002</v>
      </c>
    </row>
    <row r="1509" spans="1:16" x14ac:dyDescent="0.25">
      <c r="A1509" s="558"/>
      <c r="B1509" s="559"/>
      <c r="C1509" s="559"/>
      <c r="D1509" s="559"/>
      <c r="E1509" s="559"/>
      <c r="F1509" s="559"/>
      <c r="G1509" s="559"/>
      <c r="H1509" s="560"/>
      <c r="I1509" s="561"/>
      <c r="J1509" s="561"/>
      <c r="K1509" s="561"/>
      <c r="L1509" s="562"/>
      <c r="M1509" s="561"/>
      <c r="N1509" s="562"/>
      <c r="O1509" s="561"/>
      <c r="P1509" s="563"/>
    </row>
    <row r="1510" spans="1:16" x14ac:dyDescent="0.25">
      <c r="A1510" s="514" t="s">
        <v>2871</v>
      </c>
      <c r="B1510" s="515" t="s">
        <v>2822</v>
      </c>
      <c r="C1510" s="1249" t="s">
        <v>2823</v>
      </c>
      <c r="D1510" s="1249"/>
      <c r="E1510" s="1249"/>
      <c r="F1510" s="1249"/>
      <c r="G1510" s="1249"/>
      <c r="H1510" s="516" t="s">
        <v>1164</v>
      </c>
      <c r="I1510" s="517">
        <v>2.964E-2</v>
      </c>
      <c r="J1510" s="518">
        <v>1</v>
      </c>
      <c r="K1510" s="590">
        <v>2.964E-2</v>
      </c>
      <c r="L1510" s="554">
        <v>66456.5</v>
      </c>
      <c r="M1510" s="570">
        <v>0.95</v>
      </c>
      <c r="N1510" s="564">
        <v>63133.68</v>
      </c>
      <c r="O1510" s="517"/>
      <c r="P1510" s="555">
        <v>1871.28</v>
      </c>
    </row>
    <row r="1511" spans="1:16" x14ac:dyDescent="0.25">
      <c r="A1511" s="556"/>
      <c r="B1511" s="557"/>
      <c r="C1511" s="1248" t="s">
        <v>1161</v>
      </c>
      <c r="D1511" s="1248"/>
      <c r="E1511" s="1248"/>
      <c r="F1511" s="1248"/>
      <c r="G1511" s="1248"/>
      <c r="H1511" s="516"/>
      <c r="I1511" s="517"/>
      <c r="J1511" s="517"/>
      <c r="K1511" s="517"/>
      <c r="L1511" s="520"/>
      <c r="M1511" s="517"/>
      <c r="N1511" s="520"/>
      <c r="O1511" s="517"/>
      <c r="P1511" s="555">
        <v>1871.28</v>
      </c>
    </row>
    <row r="1512" spans="1:16" x14ac:dyDescent="0.25">
      <c r="A1512" s="558"/>
      <c r="B1512" s="559"/>
      <c r="C1512" s="559"/>
      <c r="D1512" s="559"/>
      <c r="E1512" s="559"/>
      <c r="F1512" s="559"/>
      <c r="G1512" s="559"/>
      <c r="H1512" s="560"/>
      <c r="I1512" s="561"/>
      <c r="J1512" s="561"/>
      <c r="K1512" s="561"/>
      <c r="L1512" s="562"/>
      <c r="M1512" s="561"/>
      <c r="N1512" s="562"/>
      <c r="O1512" s="561"/>
      <c r="P1512" s="563"/>
    </row>
    <row r="1513" spans="1:16" x14ac:dyDescent="0.25">
      <c r="A1513" s="558"/>
      <c r="B1513" s="576"/>
      <c r="C1513" s="576"/>
      <c r="D1513" s="576"/>
      <c r="E1513" s="576"/>
      <c r="F1513" s="561"/>
      <c r="G1513" s="561"/>
      <c r="H1513" s="561"/>
      <c r="I1513" s="561"/>
      <c r="J1513" s="562"/>
      <c r="K1513" s="561"/>
      <c r="L1513" s="562"/>
      <c r="M1513" s="577"/>
      <c r="N1513" s="562"/>
      <c r="O1513" s="578"/>
      <c r="P1513" s="579"/>
    </row>
    <row r="1514" spans="1:16" x14ac:dyDescent="0.25">
      <c r="A1514" s="552"/>
      <c r="B1514" s="580"/>
      <c r="C1514" s="1246" t="s">
        <v>2872</v>
      </c>
      <c r="D1514" s="1246"/>
      <c r="E1514" s="1246"/>
      <c r="F1514" s="1246"/>
      <c r="G1514" s="1246"/>
      <c r="H1514" s="1246"/>
      <c r="I1514" s="1246"/>
      <c r="J1514" s="1246"/>
      <c r="K1514" s="1246"/>
      <c r="L1514" s="1246"/>
      <c r="M1514" s="1246"/>
      <c r="N1514" s="1246"/>
      <c r="O1514" s="1246"/>
      <c r="P1514" s="581"/>
    </row>
    <row r="1515" spans="1:16" x14ac:dyDescent="0.25">
      <c r="A1515" s="552"/>
      <c r="B1515" s="553"/>
      <c r="C1515" s="1243" t="s">
        <v>1249</v>
      </c>
      <c r="D1515" s="1243"/>
      <c r="E1515" s="1243"/>
      <c r="F1515" s="1243"/>
      <c r="G1515" s="1243"/>
      <c r="H1515" s="1243"/>
      <c r="I1515" s="1243"/>
      <c r="J1515" s="1243"/>
      <c r="K1515" s="1243"/>
      <c r="L1515" s="1243"/>
      <c r="M1515" s="1243"/>
      <c r="N1515" s="1243"/>
      <c r="O1515" s="1243"/>
      <c r="P1515" s="582">
        <v>179762.34</v>
      </c>
    </row>
    <row r="1516" spans="1:16" x14ac:dyDescent="0.25">
      <c r="A1516" s="552"/>
      <c r="B1516" s="553"/>
      <c r="C1516" s="1243" t="s">
        <v>1250</v>
      </c>
      <c r="D1516" s="1243"/>
      <c r="E1516" s="1243"/>
      <c r="F1516" s="1243"/>
      <c r="G1516" s="1243"/>
      <c r="H1516" s="1243"/>
      <c r="I1516" s="1243"/>
      <c r="J1516" s="1243"/>
      <c r="K1516" s="1243"/>
      <c r="L1516" s="1243"/>
      <c r="M1516" s="1243"/>
      <c r="N1516" s="1243"/>
      <c r="O1516" s="1243"/>
      <c r="P1516" s="583"/>
    </row>
    <row r="1517" spans="1:16" x14ac:dyDescent="0.25">
      <c r="A1517" s="552"/>
      <c r="B1517" s="553"/>
      <c r="C1517" s="1243" t="s">
        <v>1251</v>
      </c>
      <c r="D1517" s="1243"/>
      <c r="E1517" s="1243"/>
      <c r="F1517" s="1243"/>
      <c r="G1517" s="1243"/>
      <c r="H1517" s="1243"/>
      <c r="I1517" s="1243"/>
      <c r="J1517" s="1243"/>
      <c r="K1517" s="1243"/>
      <c r="L1517" s="1243"/>
      <c r="M1517" s="1243"/>
      <c r="N1517" s="1243"/>
      <c r="O1517" s="1243"/>
      <c r="P1517" s="582">
        <v>43959.51</v>
      </c>
    </row>
    <row r="1518" spans="1:16" x14ac:dyDescent="0.25">
      <c r="A1518" s="552"/>
      <c r="B1518" s="553"/>
      <c r="C1518" s="1243" t="s">
        <v>1252</v>
      </c>
      <c r="D1518" s="1243"/>
      <c r="E1518" s="1243"/>
      <c r="F1518" s="1243"/>
      <c r="G1518" s="1243"/>
      <c r="H1518" s="1243"/>
      <c r="I1518" s="1243"/>
      <c r="J1518" s="1243"/>
      <c r="K1518" s="1243"/>
      <c r="L1518" s="1243"/>
      <c r="M1518" s="1243"/>
      <c r="N1518" s="1243"/>
      <c r="O1518" s="1243"/>
      <c r="P1518" s="616">
        <v>520.85</v>
      </c>
    </row>
    <row r="1519" spans="1:16" x14ac:dyDescent="0.25">
      <c r="A1519" s="552"/>
      <c r="B1519" s="553"/>
      <c r="C1519" s="1243" t="s">
        <v>1253</v>
      </c>
      <c r="D1519" s="1243"/>
      <c r="E1519" s="1243"/>
      <c r="F1519" s="1243"/>
      <c r="G1519" s="1243"/>
      <c r="H1519" s="1243"/>
      <c r="I1519" s="1243"/>
      <c r="J1519" s="1243"/>
      <c r="K1519" s="1243"/>
      <c r="L1519" s="1243"/>
      <c r="M1519" s="1243"/>
      <c r="N1519" s="1243"/>
      <c r="O1519" s="1243"/>
      <c r="P1519" s="616">
        <v>169.45</v>
      </c>
    </row>
    <row r="1520" spans="1:16" x14ac:dyDescent="0.25">
      <c r="A1520" s="552"/>
      <c r="B1520" s="553"/>
      <c r="C1520" s="1243" t="s">
        <v>1254</v>
      </c>
      <c r="D1520" s="1243"/>
      <c r="E1520" s="1243"/>
      <c r="F1520" s="1243"/>
      <c r="G1520" s="1243"/>
      <c r="H1520" s="1243"/>
      <c r="I1520" s="1243"/>
      <c r="J1520" s="1243"/>
      <c r="K1520" s="1243"/>
      <c r="L1520" s="1243"/>
      <c r="M1520" s="1243"/>
      <c r="N1520" s="1243"/>
      <c r="O1520" s="1243"/>
      <c r="P1520" s="582">
        <v>135112.53</v>
      </c>
    </row>
    <row r="1521" spans="1:16" x14ac:dyDescent="0.25">
      <c r="A1521" s="552"/>
      <c r="B1521" s="553"/>
      <c r="C1521" s="1243" t="s">
        <v>1256</v>
      </c>
      <c r="D1521" s="1243"/>
      <c r="E1521" s="1243"/>
      <c r="F1521" s="1243"/>
      <c r="G1521" s="1243"/>
      <c r="H1521" s="1243"/>
      <c r="I1521" s="1243"/>
      <c r="J1521" s="1243"/>
      <c r="K1521" s="1243"/>
      <c r="L1521" s="1243"/>
      <c r="M1521" s="1243"/>
      <c r="N1521" s="1243"/>
      <c r="O1521" s="1243"/>
      <c r="P1521" s="582">
        <v>70687.360000000001</v>
      </c>
    </row>
    <row r="1522" spans="1:16" x14ac:dyDescent="0.25">
      <c r="A1522" s="552"/>
      <c r="B1522" s="553"/>
      <c r="C1522" s="1243" t="s">
        <v>1250</v>
      </c>
      <c r="D1522" s="1243"/>
      <c r="E1522" s="1243"/>
      <c r="F1522" s="1243"/>
      <c r="G1522" s="1243"/>
      <c r="H1522" s="1243"/>
      <c r="I1522" s="1243"/>
      <c r="J1522" s="1243"/>
      <c r="K1522" s="1243"/>
      <c r="L1522" s="1243"/>
      <c r="M1522" s="1243"/>
      <c r="N1522" s="1243"/>
      <c r="O1522" s="1243"/>
      <c r="P1522" s="583"/>
    </row>
    <row r="1523" spans="1:16" x14ac:dyDescent="0.25">
      <c r="A1523" s="552"/>
      <c r="B1523" s="553"/>
      <c r="C1523" s="1243" t="s">
        <v>1467</v>
      </c>
      <c r="D1523" s="1243"/>
      <c r="E1523" s="1243"/>
      <c r="F1523" s="1243"/>
      <c r="G1523" s="1243"/>
      <c r="H1523" s="1243"/>
      <c r="I1523" s="1243"/>
      <c r="J1523" s="1243"/>
      <c r="K1523" s="1243"/>
      <c r="L1523" s="1243"/>
      <c r="M1523" s="1243"/>
      <c r="N1523" s="1243"/>
      <c r="O1523" s="1243"/>
      <c r="P1523" s="582">
        <v>17631.68</v>
      </c>
    </row>
    <row r="1524" spans="1:16" x14ac:dyDescent="0.25">
      <c r="A1524" s="552"/>
      <c r="B1524" s="553"/>
      <c r="C1524" s="1243" t="s">
        <v>1470</v>
      </c>
      <c r="D1524" s="1243"/>
      <c r="E1524" s="1243"/>
      <c r="F1524" s="1243"/>
      <c r="G1524" s="1243"/>
      <c r="H1524" s="1243"/>
      <c r="I1524" s="1243"/>
      <c r="J1524" s="1243"/>
      <c r="K1524" s="1243"/>
      <c r="L1524" s="1243"/>
      <c r="M1524" s="1243"/>
      <c r="N1524" s="1243"/>
      <c r="O1524" s="1243"/>
      <c r="P1524" s="582">
        <v>30310.82</v>
      </c>
    </row>
    <row r="1525" spans="1:16" x14ac:dyDescent="0.25">
      <c r="A1525" s="552"/>
      <c r="B1525" s="553"/>
      <c r="C1525" s="1243" t="s">
        <v>1471</v>
      </c>
      <c r="D1525" s="1243"/>
      <c r="E1525" s="1243"/>
      <c r="F1525" s="1243"/>
      <c r="G1525" s="1243"/>
      <c r="H1525" s="1243"/>
      <c r="I1525" s="1243"/>
      <c r="J1525" s="1243"/>
      <c r="K1525" s="1243"/>
      <c r="L1525" s="1243"/>
      <c r="M1525" s="1243"/>
      <c r="N1525" s="1243"/>
      <c r="O1525" s="1243"/>
      <c r="P1525" s="582">
        <v>15692.19</v>
      </c>
    </row>
    <row r="1526" spans="1:16" x14ac:dyDescent="0.25">
      <c r="A1526" s="552"/>
      <c r="B1526" s="553"/>
      <c r="C1526" s="1243" t="s">
        <v>1472</v>
      </c>
      <c r="D1526" s="1243"/>
      <c r="E1526" s="1243"/>
      <c r="F1526" s="1243"/>
      <c r="G1526" s="1243"/>
      <c r="H1526" s="1243"/>
      <c r="I1526" s="1243"/>
      <c r="J1526" s="1243"/>
      <c r="K1526" s="1243"/>
      <c r="L1526" s="1243"/>
      <c r="M1526" s="1243"/>
      <c r="N1526" s="1243"/>
      <c r="O1526" s="1243"/>
      <c r="P1526" s="582">
        <v>7052.67</v>
      </c>
    </row>
    <row r="1527" spans="1:16" x14ac:dyDescent="0.25">
      <c r="A1527" s="552"/>
      <c r="B1527" s="553"/>
      <c r="C1527" s="1243" t="s">
        <v>2687</v>
      </c>
      <c r="D1527" s="1243"/>
      <c r="E1527" s="1243"/>
      <c r="F1527" s="1243"/>
      <c r="G1527" s="1243"/>
      <c r="H1527" s="1243"/>
      <c r="I1527" s="1243"/>
      <c r="J1527" s="1243"/>
      <c r="K1527" s="1243"/>
      <c r="L1527" s="1243"/>
      <c r="M1527" s="1243"/>
      <c r="N1527" s="1243"/>
      <c r="O1527" s="1243"/>
      <c r="P1527" s="582">
        <v>170690.36</v>
      </c>
    </row>
    <row r="1528" spans="1:16" x14ac:dyDescent="0.25">
      <c r="A1528" s="552"/>
      <c r="B1528" s="553"/>
      <c r="C1528" s="1243" t="s">
        <v>1250</v>
      </c>
      <c r="D1528" s="1243"/>
      <c r="E1528" s="1243"/>
      <c r="F1528" s="1243"/>
      <c r="G1528" s="1243"/>
      <c r="H1528" s="1243"/>
      <c r="I1528" s="1243"/>
      <c r="J1528" s="1243"/>
      <c r="K1528" s="1243"/>
      <c r="L1528" s="1243"/>
      <c r="M1528" s="1243"/>
      <c r="N1528" s="1243"/>
      <c r="O1528" s="1243"/>
      <c r="P1528" s="583"/>
    </row>
    <row r="1529" spans="1:16" x14ac:dyDescent="0.25">
      <c r="A1529" s="552"/>
      <c r="B1529" s="553"/>
      <c r="C1529" s="1243" t="s">
        <v>1467</v>
      </c>
      <c r="D1529" s="1243"/>
      <c r="E1529" s="1243"/>
      <c r="F1529" s="1243"/>
      <c r="G1529" s="1243"/>
      <c r="H1529" s="1243"/>
      <c r="I1529" s="1243"/>
      <c r="J1529" s="1243"/>
      <c r="K1529" s="1243"/>
      <c r="L1529" s="1243"/>
      <c r="M1529" s="1243"/>
      <c r="N1529" s="1243"/>
      <c r="O1529" s="1243"/>
      <c r="P1529" s="582">
        <v>26327.83</v>
      </c>
    </row>
    <row r="1530" spans="1:16" x14ac:dyDescent="0.25">
      <c r="A1530" s="552"/>
      <c r="B1530" s="553"/>
      <c r="C1530" s="1243" t="s">
        <v>1468</v>
      </c>
      <c r="D1530" s="1243"/>
      <c r="E1530" s="1243"/>
      <c r="F1530" s="1243"/>
      <c r="G1530" s="1243"/>
      <c r="H1530" s="1243"/>
      <c r="I1530" s="1243"/>
      <c r="J1530" s="1243"/>
      <c r="K1530" s="1243"/>
      <c r="L1530" s="1243"/>
      <c r="M1530" s="1243"/>
      <c r="N1530" s="1243"/>
      <c r="O1530" s="1243"/>
      <c r="P1530" s="616">
        <v>520.85</v>
      </c>
    </row>
    <row r="1531" spans="1:16" x14ac:dyDescent="0.25">
      <c r="A1531" s="552"/>
      <c r="B1531" s="553"/>
      <c r="C1531" s="1243" t="s">
        <v>1469</v>
      </c>
      <c r="D1531" s="1243"/>
      <c r="E1531" s="1243"/>
      <c r="F1531" s="1243"/>
      <c r="G1531" s="1243"/>
      <c r="H1531" s="1243"/>
      <c r="I1531" s="1243"/>
      <c r="J1531" s="1243"/>
      <c r="K1531" s="1243"/>
      <c r="L1531" s="1243"/>
      <c r="M1531" s="1243"/>
      <c r="N1531" s="1243"/>
      <c r="O1531" s="1243"/>
      <c r="P1531" s="616">
        <v>169.45</v>
      </c>
    </row>
    <row r="1532" spans="1:16" x14ac:dyDescent="0.25">
      <c r="A1532" s="552"/>
      <c r="B1532" s="553"/>
      <c r="C1532" s="1243" t="s">
        <v>1470</v>
      </c>
      <c r="D1532" s="1243"/>
      <c r="E1532" s="1243"/>
      <c r="F1532" s="1243"/>
      <c r="G1532" s="1243"/>
      <c r="H1532" s="1243"/>
      <c r="I1532" s="1243"/>
      <c r="J1532" s="1243"/>
      <c r="K1532" s="1243"/>
      <c r="L1532" s="1243"/>
      <c r="M1532" s="1243"/>
      <c r="N1532" s="1243"/>
      <c r="O1532" s="1243"/>
      <c r="P1532" s="582">
        <v>104801.71</v>
      </c>
    </row>
    <row r="1533" spans="1:16" x14ac:dyDescent="0.25">
      <c r="A1533" s="552"/>
      <c r="B1533" s="553"/>
      <c r="C1533" s="1243" t="s">
        <v>1471</v>
      </c>
      <c r="D1533" s="1243"/>
      <c r="E1533" s="1243"/>
      <c r="F1533" s="1243"/>
      <c r="G1533" s="1243"/>
      <c r="H1533" s="1243"/>
      <c r="I1533" s="1243"/>
      <c r="J1533" s="1243"/>
      <c r="K1533" s="1243"/>
      <c r="L1533" s="1243"/>
      <c r="M1533" s="1243"/>
      <c r="N1533" s="1243"/>
      <c r="O1533" s="1243"/>
      <c r="P1533" s="582">
        <v>25500.85</v>
      </c>
    </row>
    <row r="1534" spans="1:16" x14ac:dyDescent="0.25">
      <c r="A1534" s="552"/>
      <c r="B1534" s="553"/>
      <c r="C1534" s="1243" t="s">
        <v>1472</v>
      </c>
      <c r="D1534" s="1243"/>
      <c r="E1534" s="1243"/>
      <c r="F1534" s="1243"/>
      <c r="G1534" s="1243"/>
      <c r="H1534" s="1243"/>
      <c r="I1534" s="1243"/>
      <c r="J1534" s="1243"/>
      <c r="K1534" s="1243"/>
      <c r="L1534" s="1243"/>
      <c r="M1534" s="1243"/>
      <c r="N1534" s="1243"/>
      <c r="O1534" s="1243"/>
      <c r="P1534" s="582">
        <v>13369.67</v>
      </c>
    </row>
    <row r="1535" spans="1:16" x14ac:dyDescent="0.25">
      <c r="A1535" s="552"/>
      <c r="B1535" s="553"/>
      <c r="C1535" s="1243" t="s">
        <v>1266</v>
      </c>
      <c r="D1535" s="1243"/>
      <c r="E1535" s="1243"/>
      <c r="F1535" s="1243"/>
      <c r="G1535" s="1243"/>
      <c r="H1535" s="1243"/>
      <c r="I1535" s="1243"/>
      <c r="J1535" s="1243"/>
      <c r="K1535" s="1243"/>
      <c r="L1535" s="1243"/>
      <c r="M1535" s="1243"/>
      <c r="N1535" s="1243"/>
      <c r="O1535" s="1243"/>
      <c r="P1535" s="582">
        <v>44128.959999999999</v>
      </c>
    </row>
    <row r="1536" spans="1:16" x14ac:dyDescent="0.25">
      <c r="A1536" s="552"/>
      <c r="B1536" s="553"/>
      <c r="C1536" s="1243" t="s">
        <v>1267</v>
      </c>
      <c r="D1536" s="1243"/>
      <c r="E1536" s="1243"/>
      <c r="F1536" s="1243"/>
      <c r="G1536" s="1243"/>
      <c r="H1536" s="1243"/>
      <c r="I1536" s="1243"/>
      <c r="J1536" s="1243"/>
      <c r="K1536" s="1243"/>
      <c r="L1536" s="1243"/>
      <c r="M1536" s="1243"/>
      <c r="N1536" s="1243"/>
      <c r="O1536" s="1243"/>
      <c r="P1536" s="582">
        <v>41193.040000000001</v>
      </c>
    </row>
    <row r="1537" spans="1:16" x14ac:dyDescent="0.25">
      <c r="A1537" s="552"/>
      <c r="B1537" s="553"/>
      <c r="C1537" s="1243" t="s">
        <v>1268</v>
      </c>
      <c r="D1537" s="1243"/>
      <c r="E1537" s="1243"/>
      <c r="F1537" s="1243"/>
      <c r="G1537" s="1243"/>
      <c r="H1537" s="1243"/>
      <c r="I1537" s="1243"/>
      <c r="J1537" s="1243"/>
      <c r="K1537" s="1243"/>
      <c r="L1537" s="1243"/>
      <c r="M1537" s="1243"/>
      <c r="N1537" s="1243"/>
      <c r="O1537" s="1243"/>
      <c r="P1537" s="582">
        <v>20422.34</v>
      </c>
    </row>
    <row r="1538" spans="1:16" x14ac:dyDescent="0.25">
      <c r="A1538" s="552"/>
      <c r="B1538" s="580"/>
      <c r="C1538" s="1246" t="s">
        <v>2873</v>
      </c>
      <c r="D1538" s="1246"/>
      <c r="E1538" s="1246"/>
      <c r="F1538" s="1246"/>
      <c r="G1538" s="1246"/>
      <c r="H1538" s="1246"/>
      <c r="I1538" s="1246"/>
      <c r="J1538" s="1246"/>
      <c r="K1538" s="1246"/>
      <c r="L1538" s="1246"/>
      <c r="M1538" s="1246"/>
      <c r="N1538" s="1246"/>
      <c r="O1538" s="1246"/>
      <c r="P1538" s="584">
        <v>241377.72</v>
      </c>
    </row>
    <row r="1539" spans="1:16" x14ac:dyDescent="0.25">
      <c r="A1539" s="552"/>
      <c r="B1539" s="553"/>
      <c r="C1539" s="1243" t="s">
        <v>1270</v>
      </c>
      <c r="D1539" s="1243"/>
      <c r="E1539" s="1243"/>
      <c r="F1539" s="1243"/>
      <c r="G1539" s="1243"/>
      <c r="H1539" s="1243"/>
      <c r="I1539" s="1243"/>
      <c r="J1539" s="1243"/>
      <c r="K1539" s="1243"/>
      <c r="L1539" s="1243"/>
      <c r="M1539" s="1243"/>
      <c r="N1539" s="1243"/>
      <c r="O1539" s="1243"/>
      <c r="P1539" s="583"/>
    </row>
    <row r="1540" spans="1:16" x14ac:dyDescent="0.25">
      <c r="A1540" s="552"/>
      <c r="B1540" s="553"/>
      <c r="C1540" s="1243" t="s">
        <v>1588</v>
      </c>
      <c r="D1540" s="1243"/>
      <c r="E1540" s="1243"/>
      <c r="F1540" s="1243"/>
      <c r="G1540" s="1243"/>
      <c r="H1540" s="1243"/>
      <c r="I1540" s="1243"/>
      <c r="J1540" s="1243"/>
      <c r="K1540" s="1243"/>
      <c r="L1540" s="1243"/>
      <c r="M1540" s="1243"/>
      <c r="N1540" s="1243"/>
      <c r="O1540" s="1243"/>
      <c r="P1540" s="582">
        <v>3702</v>
      </c>
    </row>
    <row r="1541" spans="1:16" x14ac:dyDescent="0.25">
      <c r="A1541" s="552"/>
      <c r="B1541" s="553"/>
      <c r="C1541" s="1243" t="s">
        <v>1271</v>
      </c>
      <c r="D1541" s="1243"/>
      <c r="E1541" s="1243"/>
      <c r="F1541" s="1243"/>
      <c r="G1541" s="1243"/>
      <c r="H1541" s="1243"/>
      <c r="I1541" s="1243"/>
      <c r="J1541" s="1243"/>
      <c r="K1541" s="585" t="s">
        <v>2874</v>
      </c>
      <c r="L1541" s="586"/>
      <c r="M1541" s="586"/>
      <c r="O1541" s="586"/>
      <c r="P1541" s="587"/>
    </row>
    <row r="1542" spans="1:16" x14ac:dyDescent="0.25">
      <c r="A1542" s="552"/>
      <c r="B1542" s="553"/>
      <c r="C1542" s="1243" t="s">
        <v>1273</v>
      </c>
      <c r="D1542" s="1243"/>
      <c r="E1542" s="1243"/>
      <c r="F1542" s="1243"/>
      <c r="G1542" s="1243"/>
      <c r="H1542" s="1243"/>
      <c r="I1542" s="1243"/>
      <c r="J1542" s="1243"/>
      <c r="K1542" s="585" t="s">
        <v>2875</v>
      </c>
      <c r="L1542" s="586"/>
      <c r="M1542" s="586"/>
      <c r="O1542" s="586"/>
      <c r="P1542" s="587"/>
    </row>
    <row r="1543" spans="1:16" x14ac:dyDescent="0.25">
      <c r="A1543" s="594"/>
      <c r="B1543" s="595"/>
      <c r="C1543" s="595"/>
      <c r="D1543" s="595"/>
      <c r="E1543" s="595"/>
      <c r="F1543" s="595"/>
      <c r="G1543" s="595"/>
      <c r="H1543" s="595"/>
      <c r="I1543" s="595"/>
      <c r="J1543" s="595"/>
      <c r="K1543" s="595"/>
      <c r="L1543" s="595"/>
      <c r="M1543" s="595"/>
      <c r="N1543" s="497"/>
      <c r="O1543" s="596"/>
      <c r="P1543" s="597"/>
    </row>
    <row r="1544" spans="1:16" x14ac:dyDescent="0.25">
      <c r="A1544" s="552"/>
      <c r="B1544" s="580"/>
      <c r="C1544" s="1246" t="s">
        <v>594</v>
      </c>
      <c r="D1544" s="1246"/>
      <c r="E1544" s="1246"/>
      <c r="F1544" s="1246"/>
      <c r="G1544" s="1246"/>
      <c r="H1544" s="1246"/>
      <c r="I1544" s="1246"/>
      <c r="J1544" s="1246"/>
      <c r="K1544" s="1246"/>
      <c r="L1544" s="1246"/>
      <c r="M1544" s="1246"/>
      <c r="N1544" s="1246"/>
      <c r="O1544" s="1246"/>
      <c r="P1544" s="581"/>
    </row>
    <row r="1545" spans="1:16" x14ac:dyDescent="0.25">
      <c r="A1545" s="552"/>
      <c r="B1545" s="553"/>
      <c r="C1545" s="1243" t="s">
        <v>1249</v>
      </c>
      <c r="D1545" s="1243"/>
      <c r="E1545" s="1243"/>
      <c r="F1545" s="1243"/>
      <c r="G1545" s="1243"/>
      <c r="H1545" s="1243"/>
      <c r="I1545" s="1243"/>
      <c r="J1545" s="1243"/>
      <c r="K1545" s="1243"/>
      <c r="L1545" s="1243"/>
      <c r="M1545" s="1243"/>
      <c r="N1545" s="1243"/>
      <c r="O1545" s="1243"/>
      <c r="P1545" s="582">
        <v>1028862.31</v>
      </c>
    </row>
    <row r="1546" spans="1:16" x14ac:dyDescent="0.25">
      <c r="A1546" s="552"/>
      <c r="B1546" s="553"/>
      <c r="C1546" s="1243" t="s">
        <v>1250</v>
      </c>
      <c r="D1546" s="1243"/>
      <c r="E1546" s="1243"/>
      <c r="F1546" s="1243"/>
      <c r="G1546" s="1243"/>
      <c r="H1546" s="1243"/>
      <c r="I1546" s="1243"/>
      <c r="J1546" s="1243"/>
      <c r="K1546" s="1243"/>
      <c r="L1546" s="1243"/>
      <c r="M1546" s="1243"/>
      <c r="N1546" s="1243"/>
      <c r="O1546" s="1243"/>
      <c r="P1546" s="583"/>
    </row>
    <row r="1547" spans="1:16" x14ac:dyDescent="0.25">
      <c r="A1547" s="552"/>
      <c r="B1547" s="553"/>
      <c r="C1547" s="1243" t="s">
        <v>1251</v>
      </c>
      <c r="D1547" s="1243"/>
      <c r="E1547" s="1243"/>
      <c r="F1547" s="1243"/>
      <c r="G1547" s="1243"/>
      <c r="H1547" s="1243"/>
      <c r="I1547" s="1243"/>
      <c r="J1547" s="1243"/>
      <c r="K1547" s="1243"/>
      <c r="L1547" s="1243"/>
      <c r="M1547" s="1243"/>
      <c r="N1547" s="1243"/>
      <c r="O1547" s="1243"/>
      <c r="P1547" s="582">
        <v>133542.49</v>
      </c>
    </row>
    <row r="1548" spans="1:16" x14ac:dyDescent="0.25">
      <c r="A1548" s="552"/>
      <c r="B1548" s="553"/>
      <c r="C1548" s="1243" t="s">
        <v>1252</v>
      </c>
      <c r="D1548" s="1243"/>
      <c r="E1548" s="1243"/>
      <c r="F1548" s="1243"/>
      <c r="G1548" s="1243"/>
      <c r="H1548" s="1243"/>
      <c r="I1548" s="1243"/>
      <c r="J1548" s="1243"/>
      <c r="K1548" s="1243"/>
      <c r="L1548" s="1243"/>
      <c r="M1548" s="1243"/>
      <c r="N1548" s="1243"/>
      <c r="O1548" s="1243"/>
      <c r="P1548" s="582">
        <v>2483.48</v>
      </c>
    </row>
    <row r="1549" spans="1:16" x14ac:dyDescent="0.25">
      <c r="A1549" s="552"/>
      <c r="B1549" s="553"/>
      <c r="C1549" s="1243" t="s">
        <v>1253</v>
      </c>
      <c r="D1549" s="1243"/>
      <c r="E1549" s="1243"/>
      <c r="F1549" s="1243"/>
      <c r="G1549" s="1243"/>
      <c r="H1549" s="1243"/>
      <c r="I1549" s="1243"/>
      <c r="J1549" s="1243"/>
      <c r="K1549" s="1243"/>
      <c r="L1549" s="1243"/>
      <c r="M1549" s="1243"/>
      <c r="N1549" s="1243"/>
      <c r="O1549" s="1243"/>
      <c r="P1549" s="616">
        <v>823.53</v>
      </c>
    </row>
    <row r="1550" spans="1:16" x14ac:dyDescent="0.25">
      <c r="A1550" s="552"/>
      <c r="B1550" s="553"/>
      <c r="C1550" s="1243" t="s">
        <v>1254</v>
      </c>
      <c r="D1550" s="1243"/>
      <c r="E1550" s="1243"/>
      <c r="F1550" s="1243"/>
      <c r="G1550" s="1243"/>
      <c r="H1550" s="1243"/>
      <c r="I1550" s="1243"/>
      <c r="J1550" s="1243"/>
      <c r="K1550" s="1243"/>
      <c r="L1550" s="1243"/>
      <c r="M1550" s="1243"/>
      <c r="N1550" s="1243"/>
      <c r="O1550" s="1243"/>
      <c r="P1550" s="582">
        <v>892012.81</v>
      </c>
    </row>
    <row r="1551" spans="1:16" x14ac:dyDescent="0.25">
      <c r="A1551" s="552"/>
      <c r="B1551" s="553"/>
      <c r="C1551" s="1243" t="s">
        <v>1256</v>
      </c>
      <c r="D1551" s="1243"/>
      <c r="E1551" s="1243"/>
      <c r="F1551" s="1243"/>
      <c r="G1551" s="1243"/>
      <c r="H1551" s="1243"/>
      <c r="I1551" s="1243"/>
      <c r="J1551" s="1243"/>
      <c r="K1551" s="1243"/>
      <c r="L1551" s="1243"/>
      <c r="M1551" s="1243"/>
      <c r="N1551" s="1243"/>
      <c r="O1551" s="1243"/>
      <c r="P1551" s="582">
        <v>141374.72</v>
      </c>
    </row>
    <row r="1552" spans="1:16" x14ac:dyDescent="0.25">
      <c r="A1552" s="552"/>
      <c r="B1552" s="553"/>
      <c r="C1552" s="1243" t="s">
        <v>1250</v>
      </c>
      <c r="D1552" s="1243"/>
      <c r="E1552" s="1243"/>
      <c r="F1552" s="1243"/>
      <c r="G1552" s="1243"/>
      <c r="H1552" s="1243"/>
      <c r="I1552" s="1243"/>
      <c r="J1552" s="1243"/>
      <c r="K1552" s="1243"/>
      <c r="L1552" s="1243"/>
      <c r="M1552" s="1243"/>
      <c r="N1552" s="1243"/>
      <c r="O1552" s="1243"/>
      <c r="P1552" s="583"/>
    </row>
    <row r="1553" spans="1:16" x14ac:dyDescent="0.25">
      <c r="A1553" s="552"/>
      <c r="B1553" s="553"/>
      <c r="C1553" s="1243" t="s">
        <v>1467</v>
      </c>
      <c r="D1553" s="1243"/>
      <c r="E1553" s="1243"/>
      <c r="F1553" s="1243"/>
      <c r="G1553" s="1243"/>
      <c r="H1553" s="1243"/>
      <c r="I1553" s="1243"/>
      <c r="J1553" s="1243"/>
      <c r="K1553" s="1243"/>
      <c r="L1553" s="1243"/>
      <c r="M1553" s="1243"/>
      <c r="N1553" s="1243"/>
      <c r="O1553" s="1243"/>
      <c r="P1553" s="582">
        <v>35263.360000000001</v>
      </c>
    </row>
    <row r="1554" spans="1:16" x14ac:dyDescent="0.25">
      <c r="A1554" s="552"/>
      <c r="B1554" s="553"/>
      <c r="C1554" s="1243" t="s">
        <v>1470</v>
      </c>
      <c r="D1554" s="1243"/>
      <c r="E1554" s="1243"/>
      <c r="F1554" s="1243"/>
      <c r="G1554" s="1243"/>
      <c r="H1554" s="1243"/>
      <c r="I1554" s="1243"/>
      <c r="J1554" s="1243"/>
      <c r="K1554" s="1243"/>
      <c r="L1554" s="1243"/>
      <c r="M1554" s="1243"/>
      <c r="N1554" s="1243"/>
      <c r="O1554" s="1243"/>
      <c r="P1554" s="582">
        <v>60621.64</v>
      </c>
    </row>
    <row r="1555" spans="1:16" x14ac:dyDescent="0.25">
      <c r="A1555" s="552"/>
      <c r="B1555" s="553"/>
      <c r="C1555" s="1243" t="s">
        <v>1471</v>
      </c>
      <c r="D1555" s="1243"/>
      <c r="E1555" s="1243"/>
      <c r="F1555" s="1243"/>
      <c r="G1555" s="1243"/>
      <c r="H1555" s="1243"/>
      <c r="I1555" s="1243"/>
      <c r="J1555" s="1243"/>
      <c r="K1555" s="1243"/>
      <c r="L1555" s="1243"/>
      <c r="M1555" s="1243"/>
      <c r="N1555" s="1243"/>
      <c r="O1555" s="1243"/>
      <c r="P1555" s="582">
        <v>31384.38</v>
      </c>
    </row>
    <row r="1556" spans="1:16" x14ac:dyDescent="0.25">
      <c r="A1556" s="552"/>
      <c r="B1556" s="553"/>
      <c r="C1556" s="1243" t="s">
        <v>1472</v>
      </c>
      <c r="D1556" s="1243"/>
      <c r="E1556" s="1243"/>
      <c r="F1556" s="1243"/>
      <c r="G1556" s="1243"/>
      <c r="H1556" s="1243"/>
      <c r="I1556" s="1243"/>
      <c r="J1556" s="1243"/>
      <c r="K1556" s="1243"/>
      <c r="L1556" s="1243"/>
      <c r="M1556" s="1243"/>
      <c r="N1556" s="1243"/>
      <c r="O1556" s="1243"/>
      <c r="P1556" s="582">
        <v>14105.34</v>
      </c>
    </row>
    <row r="1557" spans="1:16" x14ac:dyDescent="0.25">
      <c r="A1557" s="552"/>
      <c r="B1557" s="553"/>
      <c r="C1557" s="1243" t="s">
        <v>2687</v>
      </c>
      <c r="D1557" s="1243"/>
      <c r="E1557" s="1243"/>
      <c r="F1557" s="1243"/>
      <c r="G1557" s="1243"/>
      <c r="H1557" s="1243"/>
      <c r="I1557" s="1243"/>
      <c r="J1557" s="1243"/>
      <c r="K1557" s="1243"/>
      <c r="L1557" s="1243"/>
      <c r="M1557" s="1243"/>
      <c r="N1557" s="1243"/>
      <c r="O1557" s="1243"/>
      <c r="P1557" s="582">
        <v>1078958.28</v>
      </c>
    </row>
    <row r="1558" spans="1:16" x14ac:dyDescent="0.25">
      <c r="A1558" s="552"/>
      <c r="B1558" s="553"/>
      <c r="C1558" s="1243" t="s">
        <v>1250</v>
      </c>
      <c r="D1558" s="1243"/>
      <c r="E1558" s="1243"/>
      <c r="F1558" s="1243"/>
      <c r="G1558" s="1243"/>
      <c r="H1558" s="1243"/>
      <c r="I1558" s="1243"/>
      <c r="J1558" s="1243"/>
      <c r="K1558" s="1243"/>
      <c r="L1558" s="1243"/>
      <c r="M1558" s="1243"/>
      <c r="N1558" s="1243"/>
      <c r="O1558" s="1243"/>
      <c r="P1558" s="583"/>
    </row>
    <row r="1559" spans="1:16" x14ac:dyDescent="0.25">
      <c r="A1559" s="552"/>
      <c r="B1559" s="553"/>
      <c r="C1559" s="1243" t="s">
        <v>1467</v>
      </c>
      <c r="D1559" s="1243"/>
      <c r="E1559" s="1243"/>
      <c r="F1559" s="1243"/>
      <c r="G1559" s="1243"/>
      <c r="H1559" s="1243"/>
      <c r="I1559" s="1243"/>
      <c r="J1559" s="1243"/>
      <c r="K1559" s="1243"/>
      <c r="L1559" s="1243"/>
      <c r="M1559" s="1243"/>
      <c r="N1559" s="1243"/>
      <c r="O1559" s="1243"/>
      <c r="P1559" s="582">
        <v>98279.13</v>
      </c>
    </row>
    <row r="1560" spans="1:16" x14ac:dyDescent="0.25">
      <c r="A1560" s="552"/>
      <c r="B1560" s="553"/>
      <c r="C1560" s="1243" t="s">
        <v>1468</v>
      </c>
      <c r="D1560" s="1243"/>
      <c r="E1560" s="1243"/>
      <c r="F1560" s="1243"/>
      <c r="G1560" s="1243"/>
      <c r="H1560" s="1243"/>
      <c r="I1560" s="1243"/>
      <c r="J1560" s="1243"/>
      <c r="K1560" s="1243"/>
      <c r="L1560" s="1243"/>
      <c r="M1560" s="1243"/>
      <c r="N1560" s="1243"/>
      <c r="O1560" s="1243"/>
      <c r="P1560" s="582">
        <v>2483.48</v>
      </c>
    </row>
    <row r="1561" spans="1:16" x14ac:dyDescent="0.25">
      <c r="A1561" s="552"/>
      <c r="B1561" s="553"/>
      <c r="C1561" s="1243" t="s">
        <v>1469</v>
      </c>
      <c r="D1561" s="1243"/>
      <c r="E1561" s="1243"/>
      <c r="F1561" s="1243"/>
      <c r="G1561" s="1243"/>
      <c r="H1561" s="1243"/>
      <c r="I1561" s="1243"/>
      <c r="J1561" s="1243"/>
      <c r="K1561" s="1243"/>
      <c r="L1561" s="1243"/>
      <c r="M1561" s="1243"/>
      <c r="N1561" s="1243"/>
      <c r="O1561" s="1243"/>
      <c r="P1561" s="616">
        <v>823.53</v>
      </c>
    </row>
    <row r="1562" spans="1:16" x14ac:dyDescent="0.25">
      <c r="A1562" s="552"/>
      <c r="B1562" s="553"/>
      <c r="C1562" s="1243" t="s">
        <v>1470</v>
      </c>
      <c r="D1562" s="1243"/>
      <c r="E1562" s="1243"/>
      <c r="F1562" s="1243"/>
      <c r="G1562" s="1243"/>
      <c r="H1562" s="1243"/>
      <c r="I1562" s="1243"/>
      <c r="J1562" s="1243"/>
      <c r="K1562" s="1243"/>
      <c r="L1562" s="1243"/>
      <c r="M1562" s="1243"/>
      <c r="N1562" s="1243"/>
      <c r="O1562" s="1243"/>
      <c r="P1562" s="582">
        <v>831391.17</v>
      </c>
    </row>
    <row r="1563" spans="1:16" x14ac:dyDescent="0.25">
      <c r="A1563" s="552"/>
      <c r="B1563" s="553"/>
      <c r="C1563" s="1243" t="s">
        <v>1471</v>
      </c>
      <c r="D1563" s="1243"/>
      <c r="E1563" s="1243"/>
      <c r="F1563" s="1243"/>
      <c r="G1563" s="1243"/>
      <c r="H1563" s="1243"/>
      <c r="I1563" s="1243"/>
      <c r="J1563" s="1243"/>
      <c r="K1563" s="1243"/>
      <c r="L1563" s="1243"/>
      <c r="M1563" s="1243"/>
      <c r="N1563" s="1243"/>
      <c r="O1563" s="1243"/>
      <c r="P1563" s="582">
        <v>95726.54</v>
      </c>
    </row>
    <row r="1564" spans="1:16" x14ac:dyDescent="0.25">
      <c r="A1564" s="552"/>
      <c r="B1564" s="553"/>
      <c r="C1564" s="1243" t="s">
        <v>1472</v>
      </c>
      <c r="D1564" s="1243"/>
      <c r="E1564" s="1243"/>
      <c r="F1564" s="1243"/>
      <c r="G1564" s="1243"/>
      <c r="H1564" s="1243"/>
      <c r="I1564" s="1243"/>
      <c r="J1564" s="1243"/>
      <c r="K1564" s="1243"/>
      <c r="L1564" s="1243"/>
      <c r="M1564" s="1243"/>
      <c r="N1564" s="1243"/>
      <c r="O1564" s="1243"/>
      <c r="P1564" s="582">
        <v>50254.43</v>
      </c>
    </row>
    <row r="1565" spans="1:16" x14ac:dyDescent="0.25">
      <c r="A1565" s="552"/>
      <c r="B1565" s="553"/>
      <c r="C1565" s="1243" t="s">
        <v>2688</v>
      </c>
      <c r="D1565" s="1243"/>
      <c r="E1565" s="1243"/>
      <c r="F1565" s="1243"/>
      <c r="G1565" s="1243"/>
      <c r="H1565" s="1243"/>
      <c r="I1565" s="1243"/>
      <c r="J1565" s="1243"/>
      <c r="K1565" s="1243"/>
      <c r="L1565" s="1243"/>
      <c r="M1565" s="1243"/>
      <c r="N1565" s="1243"/>
      <c r="O1565" s="1243"/>
      <c r="P1565" s="582">
        <v>52078.879999999997</v>
      </c>
    </row>
    <row r="1566" spans="1:16" x14ac:dyDescent="0.25">
      <c r="A1566" s="552"/>
      <c r="B1566" s="553"/>
      <c r="C1566" s="1243" t="s">
        <v>2689</v>
      </c>
      <c r="D1566" s="1243"/>
      <c r="E1566" s="1243"/>
      <c r="F1566" s="1243"/>
      <c r="G1566" s="1243"/>
      <c r="H1566" s="1243"/>
      <c r="I1566" s="1243"/>
      <c r="J1566" s="1243"/>
      <c r="K1566" s="1243"/>
      <c r="L1566" s="1243"/>
      <c r="M1566" s="1243"/>
      <c r="N1566" s="1243"/>
      <c r="O1566" s="1243"/>
      <c r="P1566" s="582">
        <v>52078.879999999997</v>
      </c>
    </row>
    <row r="1567" spans="1:16" x14ac:dyDescent="0.25">
      <c r="A1567" s="552"/>
      <c r="B1567" s="553"/>
      <c r="C1567" s="1243" t="s">
        <v>1266</v>
      </c>
      <c r="D1567" s="1243"/>
      <c r="E1567" s="1243"/>
      <c r="F1567" s="1243"/>
      <c r="G1567" s="1243"/>
      <c r="H1567" s="1243"/>
      <c r="I1567" s="1243"/>
      <c r="J1567" s="1243"/>
      <c r="K1567" s="1243"/>
      <c r="L1567" s="1243"/>
      <c r="M1567" s="1243"/>
      <c r="N1567" s="1243"/>
      <c r="O1567" s="1243"/>
      <c r="P1567" s="582">
        <v>134366.01999999999</v>
      </c>
    </row>
    <row r="1568" spans="1:16" x14ac:dyDescent="0.25">
      <c r="A1568" s="552"/>
      <c r="B1568" s="553"/>
      <c r="C1568" s="1243" t="s">
        <v>1267</v>
      </c>
      <c r="D1568" s="1243"/>
      <c r="E1568" s="1243"/>
      <c r="F1568" s="1243"/>
      <c r="G1568" s="1243"/>
      <c r="H1568" s="1243"/>
      <c r="I1568" s="1243"/>
      <c r="J1568" s="1243"/>
      <c r="K1568" s="1243"/>
      <c r="L1568" s="1243"/>
      <c r="M1568" s="1243"/>
      <c r="N1568" s="1243"/>
      <c r="O1568" s="1243"/>
      <c r="P1568" s="582">
        <v>127110.92</v>
      </c>
    </row>
    <row r="1569" spans="1:16" x14ac:dyDescent="0.25">
      <c r="A1569" s="552"/>
      <c r="B1569" s="553"/>
      <c r="C1569" s="1243" t="s">
        <v>1268</v>
      </c>
      <c r="D1569" s="1243"/>
      <c r="E1569" s="1243"/>
      <c r="F1569" s="1243"/>
      <c r="G1569" s="1243"/>
      <c r="H1569" s="1243"/>
      <c r="I1569" s="1243"/>
      <c r="J1569" s="1243"/>
      <c r="K1569" s="1243"/>
      <c r="L1569" s="1243"/>
      <c r="M1569" s="1243"/>
      <c r="N1569" s="1243"/>
      <c r="O1569" s="1243"/>
      <c r="P1569" s="582">
        <v>64359.77</v>
      </c>
    </row>
    <row r="1570" spans="1:16" x14ac:dyDescent="0.25">
      <c r="A1570" s="552"/>
      <c r="B1570" s="580"/>
      <c r="C1570" s="1246" t="s">
        <v>1275</v>
      </c>
      <c r="D1570" s="1246"/>
      <c r="E1570" s="1246"/>
      <c r="F1570" s="1246"/>
      <c r="G1570" s="1246"/>
      <c r="H1570" s="1246"/>
      <c r="I1570" s="1246"/>
      <c r="J1570" s="1246"/>
      <c r="K1570" s="1246"/>
      <c r="L1570" s="1246"/>
      <c r="M1570" s="1246"/>
      <c r="N1570" s="1246"/>
      <c r="O1570" s="1246"/>
      <c r="P1570" s="584">
        <v>1272411.8799999999</v>
      </c>
    </row>
    <row r="1571" spans="1:16" x14ac:dyDescent="0.25">
      <c r="A1571" s="552"/>
      <c r="B1571" s="553"/>
      <c r="C1571" s="1243" t="s">
        <v>1270</v>
      </c>
      <c r="D1571" s="1243"/>
      <c r="E1571" s="1243"/>
      <c r="F1571" s="1243"/>
      <c r="G1571" s="1243"/>
      <c r="H1571" s="1243"/>
      <c r="I1571" s="1243"/>
      <c r="J1571" s="1243"/>
      <c r="K1571" s="1243"/>
      <c r="L1571" s="1243"/>
      <c r="M1571" s="1243"/>
      <c r="N1571" s="1243"/>
      <c r="O1571" s="1243"/>
      <c r="P1571" s="583"/>
    </row>
    <row r="1572" spans="1:16" x14ac:dyDescent="0.25">
      <c r="A1572" s="552"/>
      <c r="B1572" s="553"/>
      <c r="C1572" s="1243" t="s">
        <v>1588</v>
      </c>
      <c r="D1572" s="1243"/>
      <c r="E1572" s="1243"/>
      <c r="F1572" s="1243"/>
      <c r="G1572" s="1243"/>
      <c r="H1572" s="1243"/>
      <c r="I1572" s="1243"/>
      <c r="J1572" s="1243"/>
      <c r="K1572" s="1243"/>
      <c r="L1572" s="1243"/>
      <c r="M1572" s="1243"/>
      <c r="N1572" s="1243"/>
      <c r="O1572" s="1243"/>
      <c r="P1572" s="582">
        <v>594506.14</v>
      </c>
    </row>
    <row r="1573" spans="1:16" x14ac:dyDescent="0.25">
      <c r="A1573" s="552"/>
      <c r="B1573" s="553"/>
      <c r="C1573" s="1243" t="s">
        <v>2691</v>
      </c>
      <c r="D1573" s="1243"/>
      <c r="E1573" s="1243"/>
      <c r="F1573" s="1243"/>
      <c r="G1573" s="1243"/>
      <c r="H1573" s="1243"/>
      <c r="I1573" s="1243"/>
      <c r="J1573" s="1243"/>
      <c r="K1573" s="1243"/>
      <c r="L1573" s="1243"/>
      <c r="M1573" s="1243"/>
      <c r="N1573" s="1243"/>
      <c r="O1573" s="1243"/>
      <c r="P1573" s="582">
        <v>43070.5</v>
      </c>
    </row>
    <row r="1574" spans="1:16" x14ac:dyDescent="0.25">
      <c r="A1574" s="552"/>
      <c r="B1574" s="553"/>
      <c r="C1574" s="1243" t="s">
        <v>1271</v>
      </c>
      <c r="D1574" s="1243"/>
      <c r="E1574" s="1243"/>
      <c r="F1574" s="1243"/>
      <c r="G1574" s="1243"/>
      <c r="H1574" s="1243"/>
      <c r="I1574" s="1243"/>
      <c r="J1574" s="1243"/>
      <c r="K1574" s="585" t="s">
        <v>2876</v>
      </c>
      <c r="L1574" s="586"/>
      <c r="M1574" s="586"/>
      <c r="O1574" s="598"/>
      <c r="P1574" s="587"/>
    </row>
    <row r="1575" spans="1:16" x14ac:dyDescent="0.25">
      <c r="A1575" s="552"/>
      <c r="B1575" s="553"/>
      <c r="C1575" s="1243" t="s">
        <v>1273</v>
      </c>
      <c r="D1575" s="1243"/>
      <c r="E1575" s="1243"/>
      <c r="F1575" s="1243"/>
      <c r="G1575" s="1243"/>
      <c r="H1575" s="1243"/>
      <c r="I1575" s="1243"/>
      <c r="J1575" s="1243"/>
      <c r="K1575" s="585" t="s">
        <v>2877</v>
      </c>
      <c r="L1575" s="586"/>
      <c r="M1575" s="586"/>
      <c r="O1575" s="598"/>
      <c r="P1575" s="587"/>
    </row>
    <row r="1576" spans="1:16" x14ac:dyDescent="0.25">
      <c r="A1576" s="594"/>
      <c r="B1576" s="562"/>
      <c r="C1576" s="576"/>
      <c r="D1576" s="576"/>
      <c r="E1576" s="576"/>
      <c r="F1576" s="576"/>
      <c r="G1576" s="576"/>
      <c r="H1576" s="576"/>
      <c r="I1576" s="576"/>
      <c r="J1576" s="576"/>
      <c r="K1576" s="576"/>
      <c r="L1576" s="599"/>
      <c r="M1576" s="600"/>
      <c r="N1576" s="601"/>
      <c r="O1576" s="602"/>
      <c r="P1576" s="603"/>
    </row>
    <row r="1577" spans="1:16" x14ac:dyDescent="0.25">
      <c r="A1577" s="478"/>
      <c r="B1577" s="604"/>
      <c r="C1577" s="605"/>
      <c r="D1577" s="605"/>
      <c r="E1577" s="605"/>
      <c r="F1577" s="605"/>
      <c r="G1577" s="605"/>
      <c r="H1577" s="605"/>
      <c r="I1577" s="605"/>
      <c r="J1577" s="605"/>
      <c r="K1577" s="605"/>
      <c r="L1577" s="606"/>
      <c r="M1577" s="607"/>
      <c r="N1577" s="608"/>
      <c r="O1577" s="478"/>
      <c r="P1577" s="478"/>
    </row>
    <row r="1578" spans="1:16" x14ac:dyDescent="0.25">
      <c r="A1578" s="480"/>
      <c r="B1578" s="609" t="s">
        <v>179</v>
      </c>
      <c r="C1578" s="1244"/>
      <c r="D1578" s="1244"/>
      <c r="E1578" s="1244"/>
      <c r="F1578" s="1244"/>
      <c r="G1578" s="1244"/>
      <c r="H1578" s="1244"/>
      <c r="I1578" s="1245" t="s">
        <v>181</v>
      </c>
      <c r="J1578" s="1245"/>
      <c r="K1578" s="1245"/>
      <c r="L1578" s="1245"/>
      <c r="M1578" s="1245"/>
      <c r="N1578" s="1245"/>
    </row>
    <row r="1579" spans="1:16" x14ac:dyDescent="0.25">
      <c r="A1579" s="482"/>
      <c r="B1579" s="609"/>
      <c r="C1579" s="1240" t="s">
        <v>151</v>
      </c>
      <c r="D1579" s="1240"/>
      <c r="E1579" s="1240"/>
      <c r="F1579" s="1240"/>
      <c r="G1579" s="1240"/>
      <c r="H1579" s="1240"/>
      <c r="I1579" s="1240"/>
      <c r="J1579" s="1240"/>
      <c r="K1579" s="1240"/>
      <c r="L1579" s="1240"/>
      <c r="M1579" s="1240"/>
      <c r="N1579" s="1240"/>
      <c r="O1579" s="610"/>
      <c r="P1579" s="610"/>
    </row>
    <row r="1580" spans="1:16" x14ac:dyDescent="0.25">
      <c r="A1580" s="480"/>
      <c r="B1580" s="609" t="s">
        <v>182</v>
      </c>
      <c r="C1580" s="1244"/>
      <c r="D1580" s="1244"/>
      <c r="E1580" s="1244"/>
      <c r="F1580" s="1244"/>
      <c r="G1580" s="1244"/>
      <c r="H1580" s="1244"/>
      <c r="I1580" s="1245" t="s">
        <v>177</v>
      </c>
      <c r="J1580" s="1245"/>
      <c r="K1580" s="1245"/>
      <c r="L1580" s="1245"/>
      <c r="M1580" s="1245"/>
      <c r="N1580" s="1245"/>
    </row>
    <row r="1581" spans="1:16" x14ac:dyDescent="0.25">
      <c r="A1581" s="482"/>
      <c r="B1581" s="610"/>
      <c r="C1581" s="1240" t="s">
        <v>151</v>
      </c>
      <c r="D1581" s="1240"/>
      <c r="E1581" s="1240"/>
      <c r="F1581" s="1240"/>
      <c r="G1581" s="1240"/>
      <c r="H1581" s="1240"/>
      <c r="I1581" s="1240"/>
      <c r="J1581" s="1240"/>
      <c r="K1581" s="1240"/>
      <c r="L1581" s="1240"/>
      <c r="M1581" s="1240"/>
      <c r="N1581" s="1240"/>
      <c r="O1581" s="610"/>
      <c r="P1581" s="610"/>
    </row>
    <row r="1582" spans="1:16" x14ac:dyDescent="0.25">
      <c r="A1582" s="478"/>
      <c r="B1582" s="478"/>
      <c r="C1582" s="478"/>
      <c r="D1582" s="478"/>
      <c r="E1582" s="478"/>
      <c r="F1582" s="478"/>
      <c r="G1582" s="478"/>
      <c r="H1582" s="478"/>
      <c r="I1582" s="478"/>
      <c r="J1582" s="478"/>
      <c r="K1582" s="478"/>
      <c r="L1582" s="478"/>
      <c r="M1582" s="478"/>
      <c r="N1582" s="478"/>
      <c r="O1582" s="478"/>
      <c r="P1582" s="478"/>
    </row>
    <row r="1583" spans="1:16" x14ac:dyDescent="0.25">
      <c r="A1583" s="1241" t="s">
        <v>1276</v>
      </c>
      <c r="B1583" s="1242"/>
      <c r="C1583" s="1242"/>
      <c r="D1583" s="1242"/>
      <c r="E1583" s="1242"/>
      <c r="F1583" s="1242"/>
      <c r="G1583" s="1242"/>
      <c r="H1583" s="1242"/>
      <c r="I1583" s="1242"/>
      <c r="J1583" s="1242"/>
      <c r="K1583" s="1242"/>
      <c r="L1583" s="1242"/>
      <c r="M1583" s="1242"/>
      <c r="N1583" s="1242"/>
      <c r="O1583" s="1242"/>
      <c r="P1583" s="1242"/>
    </row>
    <row r="1584" spans="1:16" x14ac:dyDescent="0.25">
      <c r="A1584" s="1241" t="s">
        <v>1277</v>
      </c>
      <c r="B1584" s="1241"/>
      <c r="C1584" s="1241"/>
      <c r="D1584" s="1241"/>
      <c r="E1584" s="1241"/>
      <c r="F1584" s="1241"/>
      <c r="G1584" s="1241"/>
      <c r="H1584" s="1241"/>
      <c r="I1584" s="1241"/>
      <c r="J1584" s="1241"/>
      <c r="K1584" s="1241"/>
      <c r="L1584" s="1241"/>
      <c r="M1584" s="1241"/>
      <c r="N1584" s="1241"/>
      <c r="O1584" s="1241"/>
      <c r="P1584" s="1241"/>
    </row>
    <row r="1585" spans="1:16" x14ac:dyDescent="0.25">
      <c r="A1585" s="1241" t="s">
        <v>1278</v>
      </c>
      <c r="B1585" s="1241"/>
      <c r="C1585" s="1241"/>
      <c r="D1585" s="1241"/>
      <c r="E1585" s="1241"/>
      <c r="F1585" s="1241"/>
      <c r="G1585" s="1241"/>
      <c r="H1585" s="1241"/>
      <c r="I1585" s="1241"/>
      <c r="J1585" s="1241"/>
      <c r="K1585" s="1241"/>
      <c r="L1585" s="1241"/>
      <c r="M1585" s="1241"/>
      <c r="N1585" s="1241"/>
      <c r="O1585" s="1241"/>
      <c r="P1585" s="1241"/>
    </row>
    <row r="1586" spans="1:16" x14ac:dyDescent="0.25">
      <c r="A1586" s="611"/>
      <c r="B1586" s="611"/>
      <c r="C1586" s="611"/>
      <c r="D1586" s="611"/>
      <c r="E1586" s="611"/>
      <c r="F1586" s="611"/>
      <c r="G1586" s="611"/>
      <c r="H1586" s="611"/>
      <c r="I1586" s="611"/>
      <c r="J1586" s="611"/>
      <c r="K1586" s="611"/>
      <c r="L1586" s="611"/>
      <c r="M1586" s="611"/>
      <c r="N1586" s="611"/>
      <c r="O1586" s="611"/>
      <c r="P1586" s="611"/>
    </row>
    <row r="1587" spans="1:16" x14ac:dyDescent="0.25">
      <c r="A1587" s="478"/>
    </row>
    <row r="1588" spans="1:16" x14ac:dyDescent="0.25">
      <c r="A1588" s="478"/>
    </row>
    <row r="1589" spans="1:16" x14ac:dyDescent="0.25">
      <c r="A1589" s="478"/>
    </row>
    <row r="1590" spans="1:16" x14ac:dyDescent="0.25">
      <c r="A1590" s="478"/>
    </row>
    <row r="1591" spans="1:16" x14ac:dyDescent="0.25">
      <c r="A1591" s="478"/>
    </row>
    <row r="1592" spans="1:16" x14ac:dyDescent="0.25">
      <c r="A1592" s="478"/>
    </row>
    <row r="1593" spans="1:16" x14ac:dyDescent="0.25">
      <c r="A1593" s="478"/>
    </row>
    <row r="1594" spans="1:16" x14ac:dyDescent="0.25">
      <c r="A1594" s="478"/>
    </row>
    <row r="1595" spans="1:16" x14ac:dyDescent="0.25">
      <c r="A1595" s="478"/>
    </row>
    <row r="1596" spans="1:16" x14ac:dyDescent="0.25">
      <c r="A1596" s="478"/>
    </row>
    <row r="1597" spans="1:16" x14ac:dyDescent="0.25">
      <c r="A1597" s="478"/>
    </row>
    <row r="1598" spans="1:16" x14ac:dyDescent="0.25">
      <c r="A1598" s="478"/>
    </row>
    <row r="1599" spans="1:16" x14ac:dyDescent="0.25">
      <c r="A1599" s="478"/>
    </row>
    <row r="1600" spans="1:16" x14ac:dyDescent="0.25">
      <c r="A1600" s="478"/>
    </row>
    <row r="1601" spans="1:1" x14ac:dyDescent="0.25">
      <c r="A1601" s="478"/>
    </row>
    <row r="1602" spans="1:1" x14ac:dyDescent="0.25">
      <c r="A1602" s="478"/>
    </row>
    <row r="1603" spans="1:1" x14ac:dyDescent="0.25">
      <c r="A1603" s="478"/>
    </row>
    <row r="1604" spans="1:1" x14ac:dyDescent="0.25">
      <c r="A1604" s="478"/>
    </row>
    <row r="1605" spans="1:1" x14ac:dyDescent="0.25">
      <c r="A1605" s="478"/>
    </row>
    <row r="1606" spans="1:1" x14ac:dyDescent="0.25">
      <c r="A1606" s="478"/>
    </row>
    <row r="1607" spans="1:1" x14ac:dyDescent="0.25">
      <c r="A1607" s="478"/>
    </row>
    <row r="1608" spans="1:1" x14ac:dyDescent="0.25">
      <c r="A1608" s="478"/>
    </row>
    <row r="1609" spans="1:1" x14ac:dyDescent="0.25">
      <c r="A1609" s="478"/>
    </row>
  </sheetData>
  <mergeCells count="1428"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C42:G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C40:G40"/>
    <mergeCell ref="C41:G41"/>
    <mergeCell ref="B24:F24"/>
    <mergeCell ref="C26:F26"/>
    <mergeCell ref="A35:A37"/>
    <mergeCell ref="B35:B37"/>
    <mergeCell ref="C35:G37"/>
    <mergeCell ref="H35:H37"/>
    <mergeCell ref="C60:G60"/>
    <mergeCell ref="C61:G61"/>
    <mergeCell ref="C62:G62"/>
    <mergeCell ref="C63:G63"/>
    <mergeCell ref="C65:G65"/>
    <mergeCell ref="C66:G66"/>
    <mergeCell ref="C54:G54"/>
    <mergeCell ref="C55:G55"/>
    <mergeCell ref="C56:G56"/>
    <mergeCell ref="C57:G57"/>
    <mergeCell ref="C58:G58"/>
    <mergeCell ref="C59:G59"/>
    <mergeCell ref="C48:G48"/>
    <mergeCell ref="C49:G49"/>
    <mergeCell ref="C50:G50"/>
    <mergeCell ref="C51:G51"/>
    <mergeCell ref="C52:G52"/>
    <mergeCell ref="C53:G53"/>
    <mergeCell ref="C81:G81"/>
    <mergeCell ref="C83:G83"/>
    <mergeCell ref="C84:G84"/>
    <mergeCell ref="C86:G86"/>
    <mergeCell ref="C87:G87"/>
    <mergeCell ref="C89:G89"/>
    <mergeCell ref="C74:G74"/>
    <mergeCell ref="C75:G75"/>
    <mergeCell ref="C76:G76"/>
    <mergeCell ref="C77:G77"/>
    <mergeCell ref="C78:G78"/>
    <mergeCell ref="C80:G80"/>
    <mergeCell ref="C68:G68"/>
    <mergeCell ref="C69:G69"/>
    <mergeCell ref="C70:G70"/>
    <mergeCell ref="C71:G71"/>
    <mergeCell ref="C72:G72"/>
    <mergeCell ref="C73:G73"/>
    <mergeCell ref="C104:G104"/>
    <mergeCell ref="C105:G105"/>
    <mergeCell ref="C107:G107"/>
    <mergeCell ref="C108:G108"/>
    <mergeCell ref="C109:G109"/>
    <mergeCell ref="C110:G110"/>
    <mergeCell ref="C97:G97"/>
    <mergeCell ref="C98:G98"/>
    <mergeCell ref="C99:G99"/>
    <mergeCell ref="C100:G100"/>
    <mergeCell ref="C101:G101"/>
    <mergeCell ref="C102:G102"/>
    <mergeCell ref="C90:G90"/>
    <mergeCell ref="C92:G92"/>
    <mergeCell ref="C93:G93"/>
    <mergeCell ref="C94:G94"/>
    <mergeCell ref="C95:G95"/>
    <mergeCell ref="C96:G96"/>
    <mergeCell ref="C123:G123"/>
    <mergeCell ref="C124:G124"/>
    <mergeCell ref="C125:G125"/>
    <mergeCell ref="C126:G126"/>
    <mergeCell ref="C127:G127"/>
    <mergeCell ref="C129:G129"/>
    <mergeCell ref="C117:G117"/>
    <mergeCell ref="C118:G118"/>
    <mergeCell ref="C119:G119"/>
    <mergeCell ref="C120:G120"/>
    <mergeCell ref="C121:G121"/>
    <mergeCell ref="C122:G122"/>
    <mergeCell ref="C111:G111"/>
    <mergeCell ref="C112:G112"/>
    <mergeCell ref="C113:G113"/>
    <mergeCell ref="C114:G114"/>
    <mergeCell ref="C115:G115"/>
    <mergeCell ref="C116:G116"/>
    <mergeCell ref="C143:G143"/>
    <mergeCell ref="C144:G144"/>
    <mergeCell ref="C145:G145"/>
    <mergeCell ref="C146:G146"/>
    <mergeCell ref="C147:G147"/>
    <mergeCell ref="C148:G148"/>
    <mergeCell ref="C137:G137"/>
    <mergeCell ref="C138:G138"/>
    <mergeCell ref="C139:G139"/>
    <mergeCell ref="C140:G140"/>
    <mergeCell ref="C141:G141"/>
    <mergeCell ref="C142:G142"/>
    <mergeCell ref="C130:G130"/>
    <mergeCell ref="C132:G132"/>
    <mergeCell ref="C133:G133"/>
    <mergeCell ref="C134:G134"/>
    <mergeCell ref="C135:G135"/>
    <mergeCell ref="C136:G136"/>
    <mergeCell ref="C163:G163"/>
    <mergeCell ref="C164:G164"/>
    <mergeCell ref="C165:G165"/>
    <mergeCell ref="C166:G166"/>
    <mergeCell ref="C167:G167"/>
    <mergeCell ref="C169:G169"/>
    <mergeCell ref="C157:G157"/>
    <mergeCell ref="C158:G158"/>
    <mergeCell ref="C159:G159"/>
    <mergeCell ref="C160:G160"/>
    <mergeCell ref="C161:G161"/>
    <mergeCell ref="C162:G162"/>
    <mergeCell ref="C149:G149"/>
    <mergeCell ref="C150:G150"/>
    <mergeCell ref="C151:G151"/>
    <mergeCell ref="C152:G152"/>
    <mergeCell ref="C154:G154"/>
    <mergeCell ref="C155:G155"/>
    <mergeCell ref="C183:G183"/>
    <mergeCell ref="C184:G184"/>
    <mergeCell ref="C185:G185"/>
    <mergeCell ref="C186:G186"/>
    <mergeCell ref="C187:G187"/>
    <mergeCell ref="C188:G188"/>
    <mergeCell ref="C177:G177"/>
    <mergeCell ref="C178:G178"/>
    <mergeCell ref="C179:G179"/>
    <mergeCell ref="C180:G180"/>
    <mergeCell ref="C181:G181"/>
    <mergeCell ref="C182:G182"/>
    <mergeCell ref="C170:G170"/>
    <mergeCell ref="C172:G172"/>
    <mergeCell ref="C173:G173"/>
    <mergeCell ref="C174:G174"/>
    <mergeCell ref="C175:G175"/>
    <mergeCell ref="C176:G176"/>
    <mergeCell ref="C203:G203"/>
    <mergeCell ref="C204:G204"/>
    <mergeCell ref="C205:G205"/>
    <mergeCell ref="C206:G206"/>
    <mergeCell ref="C207:G207"/>
    <mergeCell ref="C208:G208"/>
    <mergeCell ref="C197:G197"/>
    <mergeCell ref="C198:G198"/>
    <mergeCell ref="C199:G199"/>
    <mergeCell ref="C200:G200"/>
    <mergeCell ref="C201:G201"/>
    <mergeCell ref="C202:G202"/>
    <mergeCell ref="C189:G189"/>
    <mergeCell ref="C190:G190"/>
    <mergeCell ref="C191:G191"/>
    <mergeCell ref="C192:G192"/>
    <mergeCell ref="C194:G194"/>
    <mergeCell ref="C195:G195"/>
    <mergeCell ref="C222:G222"/>
    <mergeCell ref="C223:G223"/>
    <mergeCell ref="C225:G225"/>
    <mergeCell ref="C226:G226"/>
    <mergeCell ref="C227:G227"/>
    <mergeCell ref="C228:G228"/>
    <mergeCell ref="C215:G215"/>
    <mergeCell ref="C216:G216"/>
    <mergeCell ref="C217:G217"/>
    <mergeCell ref="C218:G218"/>
    <mergeCell ref="C219:G219"/>
    <mergeCell ref="C220:G220"/>
    <mergeCell ref="C209:G209"/>
    <mergeCell ref="C210:G210"/>
    <mergeCell ref="C211:G211"/>
    <mergeCell ref="C212:G212"/>
    <mergeCell ref="C213:G213"/>
    <mergeCell ref="C214:G214"/>
    <mergeCell ref="C244:G244"/>
    <mergeCell ref="C246:G246"/>
    <mergeCell ref="C247:G247"/>
    <mergeCell ref="C250:O250"/>
    <mergeCell ref="C251:O251"/>
    <mergeCell ref="C252:O252"/>
    <mergeCell ref="C235:G235"/>
    <mergeCell ref="C237:G237"/>
    <mergeCell ref="C238:G238"/>
    <mergeCell ref="C240:G240"/>
    <mergeCell ref="C241:G241"/>
    <mergeCell ref="C243:G243"/>
    <mergeCell ref="C229:G229"/>
    <mergeCell ref="C230:G230"/>
    <mergeCell ref="C231:G231"/>
    <mergeCell ref="C232:G232"/>
    <mergeCell ref="C233:G233"/>
    <mergeCell ref="C234:G234"/>
    <mergeCell ref="C265:O265"/>
    <mergeCell ref="C266:O266"/>
    <mergeCell ref="C267:O267"/>
    <mergeCell ref="C268:O268"/>
    <mergeCell ref="C269:O269"/>
    <mergeCell ref="C270:O270"/>
    <mergeCell ref="C259:O259"/>
    <mergeCell ref="C260:O260"/>
    <mergeCell ref="C261:O261"/>
    <mergeCell ref="C262:O262"/>
    <mergeCell ref="C263:O263"/>
    <mergeCell ref="C264:O264"/>
    <mergeCell ref="C253:O253"/>
    <mergeCell ref="C254:O254"/>
    <mergeCell ref="C255:O255"/>
    <mergeCell ref="C256:O256"/>
    <mergeCell ref="C257:O257"/>
    <mergeCell ref="C258:O258"/>
    <mergeCell ref="C283:G283"/>
    <mergeCell ref="C284:G284"/>
    <mergeCell ref="C285:G285"/>
    <mergeCell ref="C286:G286"/>
    <mergeCell ref="C287:G287"/>
    <mergeCell ref="C288:G288"/>
    <mergeCell ref="C277:G277"/>
    <mergeCell ref="C278:G278"/>
    <mergeCell ref="C279:G279"/>
    <mergeCell ref="C280:G280"/>
    <mergeCell ref="C281:G281"/>
    <mergeCell ref="C282:G282"/>
    <mergeCell ref="C271:O271"/>
    <mergeCell ref="C272:O272"/>
    <mergeCell ref="C273:O273"/>
    <mergeCell ref="C274:J274"/>
    <mergeCell ref="C275:J275"/>
    <mergeCell ref="A276:P276"/>
    <mergeCell ref="C303:G303"/>
    <mergeCell ref="C304:G304"/>
    <mergeCell ref="C305:G305"/>
    <mergeCell ref="C306:G306"/>
    <mergeCell ref="C307:G307"/>
    <mergeCell ref="C308:G308"/>
    <mergeCell ref="C297:G297"/>
    <mergeCell ref="C298:G298"/>
    <mergeCell ref="C299:G299"/>
    <mergeCell ref="C300:G300"/>
    <mergeCell ref="C301:G301"/>
    <mergeCell ref="C302:G302"/>
    <mergeCell ref="C289:G289"/>
    <mergeCell ref="C290:G290"/>
    <mergeCell ref="C292:G292"/>
    <mergeCell ref="C293:G293"/>
    <mergeCell ref="C295:G295"/>
    <mergeCell ref="C296:G296"/>
    <mergeCell ref="C325:O325"/>
    <mergeCell ref="C326:O326"/>
    <mergeCell ref="C327:O327"/>
    <mergeCell ref="C328:O328"/>
    <mergeCell ref="C329:O329"/>
    <mergeCell ref="C330:O330"/>
    <mergeCell ref="C317:G317"/>
    <mergeCell ref="C318:G318"/>
    <mergeCell ref="C321:O321"/>
    <mergeCell ref="C322:O322"/>
    <mergeCell ref="C323:O323"/>
    <mergeCell ref="C324:O324"/>
    <mergeCell ref="C309:G309"/>
    <mergeCell ref="C310:G310"/>
    <mergeCell ref="C311:G311"/>
    <mergeCell ref="C312:G312"/>
    <mergeCell ref="C314:G314"/>
    <mergeCell ref="C315:G315"/>
    <mergeCell ref="C343:J343"/>
    <mergeCell ref="A344:P344"/>
    <mergeCell ref="C345:G345"/>
    <mergeCell ref="C346:G346"/>
    <mergeCell ref="C347:G347"/>
    <mergeCell ref="C348:G348"/>
    <mergeCell ref="C337:O337"/>
    <mergeCell ref="C338:O338"/>
    <mergeCell ref="C339:O339"/>
    <mergeCell ref="C340:O340"/>
    <mergeCell ref="C341:O341"/>
    <mergeCell ref="C342:J342"/>
    <mergeCell ref="C331:O331"/>
    <mergeCell ref="C332:O332"/>
    <mergeCell ref="C333:O333"/>
    <mergeCell ref="C334:O334"/>
    <mergeCell ref="C335:O335"/>
    <mergeCell ref="C336:O336"/>
    <mergeCell ref="C361:G361"/>
    <mergeCell ref="C362:G362"/>
    <mergeCell ref="C363:G363"/>
    <mergeCell ref="C364:G364"/>
    <mergeCell ref="C365:G365"/>
    <mergeCell ref="C367:G367"/>
    <mergeCell ref="C355:G355"/>
    <mergeCell ref="C356:G356"/>
    <mergeCell ref="C357:G357"/>
    <mergeCell ref="C358:G358"/>
    <mergeCell ref="C359:G359"/>
    <mergeCell ref="C360:G360"/>
    <mergeCell ref="C349:G349"/>
    <mergeCell ref="C350:G350"/>
    <mergeCell ref="C351:G351"/>
    <mergeCell ref="C352:G352"/>
    <mergeCell ref="C353:G353"/>
    <mergeCell ref="C354:G354"/>
    <mergeCell ref="C381:G381"/>
    <mergeCell ref="C382:G382"/>
    <mergeCell ref="C383:G383"/>
    <mergeCell ref="C384:G384"/>
    <mergeCell ref="C385:G385"/>
    <mergeCell ref="C386:G386"/>
    <mergeCell ref="C375:G375"/>
    <mergeCell ref="C376:G376"/>
    <mergeCell ref="C377:G377"/>
    <mergeCell ref="C378:G378"/>
    <mergeCell ref="C379:G379"/>
    <mergeCell ref="C380:G380"/>
    <mergeCell ref="C368:G368"/>
    <mergeCell ref="C370:G370"/>
    <mergeCell ref="C371:G371"/>
    <mergeCell ref="C372:G372"/>
    <mergeCell ref="C373:G373"/>
    <mergeCell ref="C374:G374"/>
    <mergeCell ref="C401:G401"/>
    <mergeCell ref="C402:G402"/>
    <mergeCell ref="C403:G403"/>
    <mergeCell ref="C404:G404"/>
    <mergeCell ref="C405:G405"/>
    <mergeCell ref="C406:G406"/>
    <mergeCell ref="C395:G395"/>
    <mergeCell ref="C396:G396"/>
    <mergeCell ref="C397:G397"/>
    <mergeCell ref="C398:G398"/>
    <mergeCell ref="C399:G399"/>
    <mergeCell ref="C400:G400"/>
    <mergeCell ref="C387:G387"/>
    <mergeCell ref="C388:G388"/>
    <mergeCell ref="C389:G389"/>
    <mergeCell ref="C391:G391"/>
    <mergeCell ref="C392:G392"/>
    <mergeCell ref="C394:G394"/>
    <mergeCell ref="C422:G422"/>
    <mergeCell ref="C423:G423"/>
    <mergeCell ref="C426:O426"/>
    <mergeCell ref="C427:O427"/>
    <mergeCell ref="C428:O428"/>
    <mergeCell ref="C429:O429"/>
    <mergeCell ref="C413:G413"/>
    <mergeCell ref="C414:G414"/>
    <mergeCell ref="C416:G416"/>
    <mergeCell ref="C417:G417"/>
    <mergeCell ref="C419:G419"/>
    <mergeCell ref="C420:G420"/>
    <mergeCell ref="C407:G407"/>
    <mergeCell ref="C408:G408"/>
    <mergeCell ref="C409:G409"/>
    <mergeCell ref="C410:G410"/>
    <mergeCell ref="C411:G411"/>
    <mergeCell ref="C412:G412"/>
    <mergeCell ref="C442:O442"/>
    <mergeCell ref="C443:O443"/>
    <mergeCell ref="C444:O444"/>
    <mergeCell ref="C445:O445"/>
    <mergeCell ref="C446:O446"/>
    <mergeCell ref="C447:J447"/>
    <mergeCell ref="C436:O436"/>
    <mergeCell ref="C437:O437"/>
    <mergeCell ref="C438:O438"/>
    <mergeCell ref="C439:O439"/>
    <mergeCell ref="C440:O440"/>
    <mergeCell ref="C441:O441"/>
    <mergeCell ref="C430:O430"/>
    <mergeCell ref="C431:O431"/>
    <mergeCell ref="C432:O432"/>
    <mergeCell ref="C433:O433"/>
    <mergeCell ref="C434:O434"/>
    <mergeCell ref="C435:O435"/>
    <mergeCell ref="C460:G460"/>
    <mergeCell ref="C461:G461"/>
    <mergeCell ref="C462:G462"/>
    <mergeCell ref="C463:G463"/>
    <mergeCell ref="C464:G464"/>
    <mergeCell ref="C465:G465"/>
    <mergeCell ref="C454:G454"/>
    <mergeCell ref="C455:G455"/>
    <mergeCell ref="C456:G456"/>
    <mergeCell ref="C457:G457"/>
    <mergeCell ref="C458:G458"/>
    <mergeCell ref="C459:G459"/>
    <mergeCell ref="C448:J448"/>
    <mergeCell ref="A449:P449"/>
    <mergeCell ref="C450:G450"/>
    <mergeCell ref="C451:G451"/>
    <mergeCell ref="C452:G452"/>
    <mergeCell ref="C453:G453"/>
    <mergeCell ref="C480:G480"/>
    <mergeCell ref="C481:G481"/>
    <mergeCell ref="C482:G482"/>
    <mergeCell ref="C483:G483"/>
    <mergeCell ref="C484:G484"/>
    <mergeCell ref="C485:G485"/>
    <mergeCell ref="C474:G474"/>
    <mergeCell ref="C475:G475"/>
    <mergeCell ref="C476:G476"/>
    <mergeCell ref="C477:G477"/>
    <mergeCell ref="C478:G478"/>
    <mergeCell ref="C479:G479"/>
    <mergeCell ref="C466:G466"/>
    <mergeCell ref="C468:G468"/>
    <mergeCell ref="C469:G469"/>
    <mergeCell ref="C471:G471"/>
    <mergeCell ref="C472:G472"/>
    <mergeCell ref="C473:G473"/>
    <mergeCell ref="C503:G503"/>
    <mergeCell ref="C504:G504"/>
    <mergeCell ref="C505:G505"/>
    <mergeCell ref="C506:G506"/>
    <mergeCell ref="C507:G507"/>
    <mergeCell ref="C508:G508"/>
    <mergeCell ref="C495:G495"/>
    <mergeCell ref="C496:G496"/>
    <mergeCell ref="C498:G498"/>
    <mergeCell ref="C499:G499"/>
    <mergeCell ref="C501:G501"/>
    <mergeCell ref="C502:G502"/>
    <mergeCell ref="C486:G486"/>
    <mergeCell ref="C487:G487"/>
    <mergeCell ref="C489:G489"/>
    <mergeCell ref="C490:G490"/>
    <mergeCell ref="C492:G492"/>
    <mergeCell ref="C493:G493"/>
    <mergeCell ref="C522:G522"/>
    <mergeCell ref="C524:G524"/>
    <mergeCell ref="C525:G525"/>
    <mergeCell ref="C526:G526"/>
    <mergeCell ref="C527:G527"/>
    <mergeCell ref="C528:G528"/>
    <mergeCell ref="C515:G515"/>
    <mergeCell ref="C516:G516"/>
    <mergeCell ref="C517:G517"/>
    <mergeCell ref="C518:G518"/>
    <mergeCell ref="C519:G519"/>
    <mergeCell ref="C521:G521"/>
    <mergeCell ref="C509:G509"/>
    <mergeCell ref="C510:G510"/>
    <mergeCell ref="C511:G511"/>
    <mergeCell ref="C512:G512"/>
    <mergeCell ref="C513:G513"/>
    <mergeCell ref="C514:G514"/>
    <mergeCell ref="C541:G541"/>
    <mergeCell ref="C542:G542"/>
    <mergeCell ref="C544:G544"/>
    <mergeCell ref="C545:G545"/>
    <mergeCell ref="C547:G547"/>
    <mergeCell ref="C548:G548"/>
    <mergeCell ref="C535:G535"/>
    <mergeCell ref="C536:G536"/>
    <mergeCell ref="C537:G537"/>
    <mergeCell ref="C538:G538"/>
    <mergeCell ref="C539:G539"/>
    <mergeCell ref="C540:G540"/>
    <mergeCell ref="C529:G529"/>
    <mergeCell ref="C530:G530"/>
    <mergeCell ref="C531:G531"/>
    <mergeCell ref="C532:G532"/>
    <mergeCell ref="C533:G533"/>
    <mergeCell ref="C534:G534"/>
    <mergeCell ref="C564:G564"/>
    <mergeCell ref="C565:G565"/>
    <mergeCell ref="C566:G566"/>
    <mergeCell ref="C567:G567"/>
    <mergeCell ref="C568:G568"/>
    <mergeCell ref="C569:G569"/>
    <mergeCell ref="C558:G558"/>
    <mergeCell ref="C559:G559"/>
    <mergeCell ref="C560:G560"/>
    <mergeCell ref="C561:G561"/>
    <mergeCell ref="C562:G562"/>
    <mergeCell ref="C563:G563"/>
    <mergeCell ref="C550:G550"/>
    <mergeCell ref="C551:G551"/>
    <mergeCell ref="C553:G553"/>
    <mergeCell ref="C554:G554"/>
    <mergeCell ref="C556:G556"/>
    <mergeCell ref="C557:G557"/>
    <mergeCell ref="C584:G584"/>
    <mergeCell ref="C585:G585"/>
    <mergeCell ref="C586:G586"/>
    <mergeCell ref="C587:G587"/>
    <mergeCell ref="C588:G588"/>
    <mergeCell ref="C589:G589"/>
    <mergeCell ref="C577:G577"/>
    <mergeCell ref="C579:G579"/>
    <mergeCell ref="C580:G580"/>
    <mergeCell ref="C581:G581"/>
    <mergeCell ref="C582:G582"/>
    <mergeCell ref="C583:G583"/>
    <mergeCell ref="C570:G570"/>
    <mergeCell ref="C571:G571"/>
    <mergeCell ref="C572:G572"/>
    <mergeCell ref="C573:G573"/>
    <mergeCell ref="C574:G574"/>
    <mergeCell ref="C576:G576"/>
    <mergeCell ref="C604:G604"/>
    <mergeCell ref="C605:G605"/>
    <mergeCell ref="C606:G606"/>
    <mergeCell ref="C607:G607"/>
    <mergeCell ref="C608:G608"/>
    <mergeCell ref="C609:G609"/>
    <mergeCell ref="C596:G596"/>
    <mergeCell ref="C597:G597"/>
    <mergeCell ref="C599:G599"/>
    <mergeCell ref="C600:G600"/>
    <mergeCell ref="C602:G602"/>
    <mergeCell ref="C603:G603"/>
    <mergeCell ref="C590:G590"/>
    <mergeCell ref="C591:G591"/>
    <mergeCell ref="C592:G592"/>
    <mergeCell ref="C593:G593"/>
    <mergeCell ref="C594:G594"/>
    <mergeCell ref="C595:G595"/>
    <mergeCell ref="C623:G623"/>
    <mergeCell ref="C625:G625"/>
    <mergeCell ref="C626:G626"/>
    <mergeCell ref="C627:G627"/>
    <mergeCell ref="C628:G628"/>
    <mergeCell ref="C629:G629"/>
    <mergeCell ref="C616:G616"/>
    <mergeCell ref="C617:G617"/>
    <mergeCell ref="C618:G618"/>
    <mergeCell ref="C619:G619"/>
    <mergeCell ref="C620:G620"/>
    <mergeCell ref="C622:G622"/>
    <mergeCell ref="C610:G610"/>
    <mergeCell ref="C611:G611"/>
    <mergeCell ref="C612:G612"/>
    <mergeCell ref="C613:G613"/>
    <mergeCell ref="C614:G614"/>
    <mergeCell ref="C615:G615"/>
    <mergeCell ref="C642:G642"/>
    <mergeCell ref="C643:G643"/>
    <mergeCell ref="C645:G645"/>
    <mergeCell ref="C646:G646"/>
    <mergeCell ref="C648:G648"/>
    <mergeCell ref="C649:G649"/>
    <mergeCell ref="C636:G636"/>
    <mergeCell ref="C637:G637"/>
    <mergeCell ref="C638:G638"/>
    <mergeCell ref="C639:G639"/>
    <mergeCell ref="C640:G640"/>
    <mergeCell ref="C641:G641"/>
    <mergeCell ref="C630:G630"/>
    <mergeCell ref="C631:G631"/>
    <mergeCell ref="C632:G632"/>
    <mergeCell ref="C633:G633"/>
    <mergeCell ref="C634:G634"/>
    <mergeCell ref="C635:G635"/>
    <mergeCell ref="C663:G663"/>
    <mergeCell ref="C664:G664"/>
    <mergeCell ref="C665:G665"/>
    <mergeCell ref="C666:G666"/>
    <mergeCell ref="C667:G667"/>
    <mergeCell ref="C668:G668"/>
    <mergeCell ref="C657:G657"/>
    <mergeCell ref="C658:G658"/>
    <mergeCell ref="C659:G659"/>
    <mergeCell ref="C660:G660"/>
    <mergeCell ref="C661:G661"/>
    <mergeCell ref="C662:G662"/>
    <mergeCell ref="C651:G651"/>
    <mergeCell ref="C652:G652"/>
    <mergeCell ref="C653:G653"/>
    <mergeCell ref="C654:G654"/>
    <mergeCell ref="C655:G655"/>
    <mergeCell ref="C656:G656"/>
    <mergeCell ref="C684:G684"/>
    <mergeCell ref="C685:G685"/>
    <mergeCell ref="C686:G686"/>
    <mergeCell ref="C687:G687"/>
    <mergeCell ref="C688:G688"/>
    <mergeCell ref="C689:G689"/>
    <mergeCell ref="C678:G678"/>
    <mergeCell ref="C679:G679"/>
    <mergeCell ref="C680:G680"/>
    <mergeCell ref="C681:G681"/>
    <mergeCell ref="C682:G682"/>
    <mergeCell ref="C683:G683"/>
    <mergeCell ref="C669:G669"/>
    <mergeCell ref="C671:G671"/>
    <mergeCell ref="C672:G672"/>
    <mergeCell ref="C674:G674"/>
    <mergeCell ref="C675:G675"/>
    <mergeCell ref="C677:G677"/>
    <mergeCell ref="C705:G705"/>
    <mergeCell ref="C706:G706"/>
    <mergeCell ref="C707:G707"/>
    <mergeCell ref="C708:G708"/>
    <mergeCell ref="C709:G709"/>
    <mergeCell ref="C710:G710"/>
    <mergeCell ref="C698:G698"/>
    <mergeCell ref="C699:G699"/>
    <mergeCell ref="C700:G700"/>
    <mergeCell ref="C701:G701"/>
    <mergeCell ref="C702:G702"/>
    <mergeCell ref="C703:G703"/>
    <mergeCell ref="C690:G690"/>
    <mergeCell ref="C692:G692"/>
    <mergeCell ref="C693:G693"/>
    <mergeCell ref="A695:P695"/>
    <mergeCell ref="C696:G696"/>
    <mergeCell ref="C697:G697"/>
    <mergeCell ref="C724:G724"/>
    <mergeCell ref="C725:G725"/>
    <mergeCell ref="C726:G726"/>
    <mergeCell ref="C727:G727"/>
    <mergeCell ref="C728:G728"/>
    <mergeCell ref="C729:G729"/>
    <mergeCell ref="C718:G718"/>
    <mergeCell ref="C719:G719"/>
    <mergeCell ref="C720:G720"/>
    <mergeCell ref="C721:G721"/>
    <mergeCell ref="C722:G722"/>
    <mergeCell ref="C723:G723"/>
    <mergeCell ref="C711:G711"/>
    <mergeCell ref="C712:G712"/>
    <mergeCell ref="C714:G714"/>
    <mergeCell ref="C715:G715"/>
    <mergeCell ref="C716:G716"/>
    <mergeCell ref="C717:G717"/>
    <mergeCell ref="C744:G744"/>
    <mergeCell ref="C745:G745"/>
    <mergeCell ref="C746:G746"/>
    <mergeCell ref="C747:G747"/>
    <mergeCell ref="C748:G748"/>
    <mergeCell ref="C749:G749"/>
    <mergeCell ref="C738:G738"/>
    <mergeCell ref="C739:G739"/>
    <mergeCell ref="C740:G740"/>
    <mergeCell ref="C741:G741"/>
    <mergeCell ref="C742:G742"/>
    <mergeCell ref="C743:G743"/>
    <mergeCell ref="C730:G730"/>
    <mergeCell ref="C731:G731"/>
    <mergeCell ref="C732:G732"/>
    <mergeCell ref="C734:G734"/>
    <mergeCell ref="C735:G735"/>
    <mergeCell ref="C737:G737"/>
    <mergeCell ref="C765:O765"/>
    <mergeCell ref="C766:O766"/>
    <mergeCell ref="C767:O767"/>
    <mergeCell ref="C768:O768"/>
    <mergeCell ref="C769:O769"/>
    <mergeCell ref="C770:O770"/>
    <mergeCell ref="C756:G756"/>
    <mergeCell ref="C758:G758"/>
    <mergeCell ref="C759:G759"/>
    <mergeCell ref="C762:O762"/>
    <mergeCell ref="C763:O763"/>
    <mergeCell ref="C764:O764"/>
    <mergeCell ref="C750:G750"/>
    <mergeCell ref="C751:G751"/>
    <mergeCell ref="C752:G752"/>
    <mergeCell ref="C753:G753"/>
    <mergeCell ref="C754:G754"/>
    <mergeCell ref="C755:G755"/>
    <mergeCell ref="C783:O783"/>
    <mergeCell ref="C784:O784"/>
    <mergeCell ref="C785:O785"/>
    <mergeCell ref="C786:O786"/>
    <mergeCell ref="C787:O787"/>
    <mergeCell ref="C788:O788"/>
    <mergeCell ref="C777:O777"/>
    <mergeCell ref="C778:O778"/>
    <mergeCell ref="C779:O779"/>
    <mergeCell ref="C780:O780"/>
    <mergeCell ref="C781:O781"/>
    <mergeCell ref="C782:O782"/>
    <mergeCell ref="C771:O771"/>
    <mergeCell ref="C772:O772"/>
    <mergeCell ref="C773:O773"/>
    <mergeCell ref="C774:O774"/>
    <mergeCell ref="C775:O775"/>
    <mergeCell ref="C776:O776"/>
    <mergeCell ref="C801:G801"/>
    <mergeCell ref="C802:G802"/>
    <mergeCell ref="C803:G803"/>
    <mergeCell ref="C804:G804"/>
    <mergeCell ref="C805:G805"/>
    <mergeCell ref="C806:G806"/>
    <mergeCell ref="C795:G795"/>
    <mergeCell ref="C796:G796"/>
    <mergeCell ref="C797:G797"/>
    <mergeCell ref="C798:G798"/>
    <mergeCell ref="C799:G799"/>
    <mergeCell ref="C800:G800"/>
    <mergeCell ref="C789:J789"/>
    <mergeCell ref="C790:J790"/>
    <mergeCell ref="A791:P791"/>
    <mergeCell ref="C792:G792"/>
    <mergeCell ref="C793:G793"/>
    <mergeCell ref="C794:G794"/>
    <mergeCell ref="C821:G821"/>
    <mergeCell ref="C822:G822"/>
    <mergeCell ref="C823:G823"/>
    <mergeCell ref="C824:G824"/>
    <mergeCell ref="C825:G825"/>
    <mergeCell ref="C826:G826"/>
    <mergeCell ref="C813:G813"/>
    <mergeCell ref="C814:G814"/>
    <mergeCell ref="C815:G815"/>
    <mergeCell ref="C817:G817"/>
    <mergeCell ref="C818:G818"/>
    <mergeCell ref="C820:G820"/>
    <mergeCell ref="C807:G807"/>
    <mergeCell ref="C808:G808"/>
    <mergeCell ref="C809:G809"/>
    <mergeCell ref="C810:G810"/>
    <mergeCell ref="C811:G811"/>
    <mergeCell ref="C812:G812"/>
    <mergeCell ref="C844:G844"/>
    <mergeCell ref="C845:G845"/>
    <mergeCell ref="C846:G846"/>
    <mergeCell ref="C847:G847"/>
    <mergeCell ref="C848:G848"/>
    <mergeCell ref="C849:G849"/>
    <mergeCell ref="C835:G835"/>
    <mergeCell ref="C836:G836"/>
    <mergeCell ref="C838:G838"/>
    <mergeCell ref="C839:G839"/>
    <mergeCell ref="C841:G841"/>
    <mergeCell ref="C842:G842"/>
    <mergeCell ref="C827:G827"/>
    <mergeCell ref="C828:G828"/>
    <mergeCell ref="C829:G829"/>
    <mergeCell ref="C830:G830"/>
    <mergeCell ref="C832:G832"/>
    <mergeCell ref="C833:G833"/>
    <mergeCell ref="C864:G864"/>
    <mergeCell ref="C865:G865"/>
    <mergeCell ref="C866:G866"/>
    <mergeCell ref="C867:G867"/>
    <mergeCell ref="C868:G868"/>
    <mergeCell ref="C869:G869"/>
    <mergeCell ref="C857:G857"/>
    <mergeCell ref="C859:G859"/>
    <mergeCell ref="C860:G860"/>
    <mergeCell ref="C861:G861"/>
    <mergeCell ref="C862:G862"/>
    <mergeCell ref="C863:G863"/>
    <mergeCell ref="C850:G850"/>
    <mergeCell ref="C851:G851"/>
    <mergeCell ref="C852:G852"/>
    <mergeCell ref="C853:G853"/>
    <mergeCell ref="C854:G854"/>
    <mergeCell ref="C856:G856"/>
    <mergeCell ref="C884:G884"/>
    <mergeCell ref="C885:G885"/>
    <mergeCell ref="C886:G886"/>
    <mergeCell ref="C887:G887"/>
    <mergeCell ref="C888:G888"/>
    <mergeCell ref="C889:G889"/>
    <mergeCell ref="C876:G876"/>
    <mergeCell ref="C877:G877"/>
    <mergeCell ref="C878:G878"/>
    <mergeCell ref="C879:G879"/>
    <mergeCell ref="C881:G881"/>
    <mergeCell ref="C882:G882"/>
    <mergeCell ref="C870:G870"/>
    <mergeCell ref="C871:G871"/>
    <mergeCell ref="C872:G872"/>
    <mergeCell ref="C873:G873"/>
    <mergeCell ref="C874:G874"/>
    <mergeCell ref="C875:G875"/>
    <mergeCell ref="C902:G902"/>
    <mergeCell ref="C903:G903"/>
    <mergeCell ref="C904:G904"/>
    <mergeCell ref="C906:G906"/>
    <mergeCell ref="C907:G907"/>
    <mergeCell ref="C909:G909"/>
    <mergeCell ref="C896:G896"/>
    <mergeCell ref="C897:G897"/>
    <mergeCell ref="C898:G898"/>
    <mergeCell ref="C899:G899"/>
    <mergeCell ref="C900:G900"/>
    <mergeCell ref="C901:G901"/>
    <mergeCell ref="C890:G890"/>
    <mergeCell ref="C891:G891"/>
    <mergeCell ref="C892:G892"/>
    <mergeCell ref="C893:G893"/>
    <mergeCell ref="C894:G894"/>
    <mergeCell ref="C895:G895"/>
    <mergeCell ref="C924:G924"/>
    <mergeCell ref="C925:G925"/>
    <mergeCell ref="C926:G926"/>
    <mergeCell ref="C927:G927"/>
    <mergeCell ref="C928:G928"/>
    <mergeCell ref="C929:G929"/>
    <mergeCell ref="C916:G916"/>
    <mergeCell ref="C917:G917"/>
    <mergeCell ref="C918:G918"/>
    <mergeCell ref="C919:G919"/>
    <mergeCell ref="C921:G921"/>
    <mergeCell ref="C922:G922"/>
    <mergeCell ref="C910:G910"/>
    <mergeCell ref="C911:G911"/>
    <mergeCell ref="C912:G912"/>
    <mergeCell ref="C913:G913"/>
    <mergeCell ref="C914:G914"/>
    <mergeCell ref="C915:G915"/>
    <mergeCell ref="C942:G942"/>
    <mergeCell ref="C943:G943"/>
    <mergeCell ref="C944:G944"/>
    <mergeCell ref="C946:G946"/>
    <mergeCell ref="C947:G947"/>
    <mergeCell ref="C949:G949"/>
    <mergeCell ref="C936:G936"/>
    <mergeCell ref="C937:G937"/>
    <mergeCell ref="C938:G938"/>
    <mergeCell ref="C939:G939"/>
    <mergeCell ref="C940:G940"/>
    <mergeCell ref="C941:G941"/>
    <mergeCell ref="C930:G930"/>
    <mergeCell ref="C931:G931"/>
    <mergeCell ref="C932:G932"/>
    <mergeCell ref="C933:G933"/>
    <mergeCell ref="C934:G934"/>
    <mergeCell ref="C935:G935"/>
    <mergeCell ref="C962:G962"/>
    <mergeCell ref="C963:G963"/>
    <mergeCell ref="C964:G964"/>
    <mergeCell ref="C965:G965"/>
    <mergeCell ref="C966:G966"/>
    <mergeCell ref="C967:G967"/>
    <mergeCell ref="C956:G956"/>
    <mergeCell ref="C957:G957"/>
    <mergeCell ref="C958:G958"/>
    <mergeCell ref="C959:G959"/>
    <mergeCell ref="C960:G960"/>
    <mergeCell ref="C961:G961"/>
    <mergeCell ref="C950:G950"/>
    <mergeCell ref="C951:G951"/>
    <mergeCell ref="C952:G952"/>
    <mergeCell ref="C953:G953"/>
    <mergeCell ref="C954:G954"/>
    <mergeCell ref="C955:G955"/>
    <mergeCell ref="C982:G982"/>
    <mergeCell ref="C983:G983"/>
    <mergeCell ref="C984:G984"/>
    <mergeCell ref="C985:G985"/>
    <mergeCell ref="C986:G986"/>
    <mergeCell ref="C987:G987"/>
    <mergeCell ref="C975:G975"/>
    <mergeCell ref="C977:G977"/>
    <mergeCell ref="C978:G978"/>
    <mergeCell ref="C979:G979"/>
    <mergeCell ref="C980:G980"/>
    <mergeCell ref="C981:G981"/>
    <mergeCell ref="C968:G968"/>
    <mergeCell ref="C969:G969"/>
    <mergeCell ref="C970:G970"/>
    <mergeCell ref="C971:G971"/>
    <mergeCell ref="C972:G972"/>
    <mergeCell ref="C974:G974"/>
    <mergeCell ref="C1006:O1006"/>
    <mergeCell ref="C1007:O1007"/>
    <mergeCell ref="C1008:O1008"/>
    <mergeCell ref="C1009:O1009"/>
    <mergeCell ref="C1010:O1010"/>
    <mergeCell ref="C1011:O1011"/>
    <mergeCell ref="C998:G998"/>
    <mergeCell ref="C999:G999"/>
    <mergeCell ref="C1002:O1002"/>
    <mergeCell ref="C1003:O1003"/>
    <mergeCell ref="C1004:O1004"/>
    <mergeCell ref="C1005:O1005"/>
    <mergeCell ref="C989:G989"/>
    <mergeCell ref="C990:G990"/>
    <mergeCell ref="C992:G992"/>
    <mergeCell ref="C993:G993"/>
    <mergeCell ref="C995:G995"/>
    <mergeCell ref="C996:G996"/>
    <mergeCell ref="C1024:O1024"/>
    <mergeCell ref="C1025:O1025"/>
    <mergeCell ref="C1026:J1026"/>
    <mergeCell ref="C1027:J1027"/>
    <mergeCell ref="A1028:P1028"/>
    <mergeCell ref="C1029:G1029"/>
    <mergeCell ref="C1018:O1018"/>
    <mergeCell ref="C1019:O1019"/>
    <mergeCell ref="C1020:O1020"/>
    <mergeCell ref="C1021:O1021"/>
    <mergeCell ref="C1022:O1022"/>
    <mergeCell ref="C1023:O1023"/>
    <mergeCell ref="C1012:O1012"/>
    <mergeCell ref="C1013:O1013"/>
    <mergeCell ref="C1014:O1014"/>
    <mergeCell ref="C1015:O1015"/>
    <mergeCell ref="C1016:O1016"/>
    <mergeCell ref="C1017:O1017"/>
    <mergeCell ref="C1042:G1042"/>
    <mergeCell ref="C1044:G1044"/>
    <mergeCell ref="C1045:G1045"/>
    <mergeCell ref="C1047:G1047"/>
    <mergeCell ref="C1048:G1048"/>
    <mergeCell ref="C1049:G1049"/>
    <mergeCell ref="C1036:G1036"/>
    <mergeCell ref="C1037:G1037"/>
    <mergeCell ref="C1038:G1038"/>
    <mergeCell ref="C1039:G1039"/>
    <mergeCell ref="C1040:G1040"/>
    <mergeCell ref="C1041:G1041"/>
    <mergeCell ref="C1030:G1030"/>
    <mergeCell ref="C1031:G1031"/>
    <mergeCell ref="C1032:G1032"/>
    <mergeCell ref="C1033:G1033"/>
    <mergeCell ref="C1034:G1034"/>
    <mergeCell ref="C1035:G1035"/>
    <mergeCell ref="C1062:G1062"/>
    <mergeCell ref="C1063:G1063"/>
    <mergeCell ref="C1064:G1064"/>
    <mergeCell ref="C1066:G1066"/>
    <mergeCell ref="C1067:G1067"/>
    <mergeCell ref="C1069:G1069"/>
    <mergeCell ref="C1056:G1056"/>
    <mergeCell ref="C1057:G1057"/>
    <mergeCell ref="C1058:G1058"/>
    <mergeCell ref="C1059:G1059"/>
    <mergeCell ref="C1060:G1060"/>
    <mergeCell ref="C1061:G1061"/>
    <mergeCell ref="C1050:G1050"/>
    <mergeCell ref="C1051:G1051"/>
    <mergeCell ref="C1052:G1052"/>
    <mergeCell ref="C1053:G1053"/>
    <mergeCell ref="C1054:G1054"/>
    <mergeCell ref="C1055:G1055"/>
    <mergeCell ref="C1084:O1084"/>
    <mergeCell ref="C1085:O1085"/>
    <mergeCell ref="C1086:O1086"/>
    <mergeCell ref="C1087:O1087"/>
    <mergeCell ref="C1088:O1088"/>
    <mergeCell ref="C1089:O1089"/>
    <mergeCell ref="C1078:O1078"/>
    <mergeCell ref="C1079:O1079"/>
    <mergeCell ref="C1080:O1080"/>
    <mergeCell ref="C1081:O1081"/>
    <mergeCell ref="C1082:O1082"/>
    <mergeCell ref="C1083:O1083"/>
    <mergeCell ref="C1070:G1070"/>
    <mergeCell ref="C1073:O1073"/>
    <mergeCell ref="C1074:O1074"/>
    <mergeCell ref="C1075:O1075"/>
    <mergeCell ref="C1076:O1076"/>
    <mergeCell ref="C1077:O1077"/>
    <mergeCell ref="C1102:G1102"/>
    <mergeCell ref="C1103:G1103"/>
    <mergeCell ref="C1104:G1104"/>
    <mergeCell ref="C1105:G1105"/>
    <mergeCell ref="C1106:G1106"/>
    <mergeCell ref="C1107:G1107"/>
    <mergeCell ref="A1096:P1096"/>
    <mergeCell ref="C1097:G1097"/>
    <mergeCell ref="C1098:G1098"/>
    <mergeCell ref="C1099:G1099"/>
    <mergeCell ref="C1100:G1100"/>
    <mergeCell ref="C1101:G1101"/>
    <mergeCell ref="C1090:O1090"/>
    <mergeCell ref="C1091:O1091"/>
    <mergeCell ref="C1092:O1092"/>
    <mergeCell ref="C1093:O1093"/>
    <mergeCell ref="C1094:J1094"/>
    <mergeCell ref="C1095:J1095"/>
    <mergeCell ref="C1122:G1122"/>
    <mergeCell ref="C1123:G1123"/>
    <mergeCell ref="C1124:G1124"/>
    <mergeCell ref="C1125:G1125"/>
    <mergeCell ref="C1126:G1126"/>
    <mergeCell ref="C1127:G1127"/>
    <mergeCell ref="C1114:G1114"/>
    <mergeCell ref="C1115:G1115"/>
    <mergeCell ref="C1116:G1116"/>
    <mergeCell ref="C1117:G1117"/>
    <mergeCell ref="C1119:G1119"/>
    <mergeCell ref="C1120:G1120"/>
    <mergeCell ref="C1108:G1108"/>
    <mergeCell ref="C1109:G1109"/>
    <mergeCell ref="C1110:G1110"/>
    <mergeCell ref="C1111:G1111"/>
    <mergeCell ref="C1112:G1112"/>
    <mergeCell ref="C1113:G1113"/>
    <mergeCell ref="C1140:G1140"/>
    <mergeCell ref="C1141:G1141"/>
    <mergeCell ref="C1143:G1143"/>
    <mergeCell ref="C1144:G1144"/>
    <mergeCell ref="C1146:G1146"/>
    <mergeCell ref="C1147:G1147"/>
    <mergeCell ref="C1134:G1134"/>
    <mergeCell ref="C1135:G1135"/>
    <mergeCell ref="C1136:G1136"/>
    <mergeCell ref="C1137:G1137"/>
    <mergeCell ref="C1138:G1138"/>
    <mergeCell ref="C1139:G1139"/>
    <mergeCell ref="C1128:G1128"/>
    <mergeCell ref="C1129:G1129"/>
    <mergeCell ref="C1130:G1130"/>
    <mergeCell ref="C1131:G1131"/>
    <mergeCell ref="C1132:G1132"/>
    <mergeCell ref="C1133:G1133"/>
    <mergeCell ref="C1160:G1160"/>
    <mergeCell ref="C1161:G1161"/>
    <mergeCell ref="C1162:G1162"/>
    <mergeCell ref="C1163:G1163"/>
    <mergeCell ref="C1164:G1164"/>
    <mergeCell ref="C1165:G1165"/>
    <mergeCell ref="C1154:G1154"/>
    <mergeCell ref="C1155:G1155"/>
    <mergeCell ref="C1156:G1156"/>
    <mergeCell ref="C1157:G1157"/>
    <mergeCell ref="C1158:G1158"/>
    <mergeCell ref="C1159:G1159"/>
    <mergeCell ref="C1148:G1148"/>
    <mergeCell ref="C1149:G1149"/>
    <mergeCell ref="C1150:G1150"/>
    <mergeCell ref="C1151:G1151"/>
    <mergeCell ref="C1152:G1152"/>
    <mergeCell ref="C1153:G1153"/>
    <mergeCell ref="C1183:O1183"/>
    <mergeCell ref="C1184:O1184"/>
    <mergeCell ref="C1185:O1185"/>
    <mergeCell ref="C1186:O1186"/>
    <mergeCell ref="C1187:O1187"/>
    <mergeCell ref="C1188:O1188"/>
    <mergeCell ref="C1175:G1175"/>
    <mergeCell ref="C1178:O1178"/>
    <mergeCell ref="C1179:O1179"/>
    <mergeCell ref="C1180:O1180"/>
    <mergeCell ref="C1181:O1181"/>
    <mergeCell ref="C1182:O1182"/>
    <mergeCell ref="C1166:G1166"/>
    <mergeCell ref="C1168:G1168"/>
    <mergeCell ref="C1169:G1169"/>
    <mergeCell ref="C1171:G1171"/>
    <mergeCell ref="C1172:G1172"/>
    <mergeCell ref="C1174:G1174"/>
    <mergeCell ref="A1201:P1201"/>
    <mergeCell ref="C1202:G1202"/>
    <mergeCell ref="C1203:G1203"/>
    <mergeCell ref="C1204:G1204"/>
    <mergeCell ref="C1205:G1205"/>
    <mergeCell ref="C1206:G1206"/>
    <mergeCell ref="C1195:O1195"/>
    <mergeCell ref="C1196:O1196"/>
    <mergeCell ref="C1197:O1197"/>
    <mergeCell ref="C1198:O1198"/>
    <mergeCell ref="C1199:J1199"/>
    <mergeCell ref="C1200:J1200"/>
    <mergeCell ref="C1189:O1189"/>
    <mergeCell ref="C1190:O1190"/>
    <mergeCell ref="C1191:O1191"/>
    <mergeCell ref="C1192:O1192"/>
    <mergeCell ref="C1193:O1193"/>
    <mergeCell ref="C1194:O1194"/>
    <mergeCell ref="C1220:G1220"/>
    <mergeCell ref="C1221:G1221"/>
    <mergeCell ref="C1223:G1223"/>
    <mergeCell ref="C1224:G1224"/>
    <mergeCell ref="C1225:G1225"/>
    <mergeCell ref="C1226:G1226"/>
    <mergeCell ref="C1213:G1213"/>
    <mergeCell ref="C1214:G1214"/>
    <mergeCell ref="C1215:G1215"/>
    <mergeCell ref="C1216:G1216"/>
    <mergeCell ref="C1217:G1217"/>
    <mergeCell ref="C1218:G1218"/>
    <mergeCell ref="C1207:G1207"/>
    <mergeCell ref="C1208:G1208"/>
    <mergeCell ref="C1209:G1209"/>
    <mergeCell ref="C1210:G1210"/>
    <mergeCell ref="C1211:G1211"/>
    <mergeCell ref="C1212:G1212"/>
    <mergeCell ref="C1239:G1239"/>
    <mergeCell ref="C1241:G1241"/>
    <mergeCell ref="C1242:G1242"/>
    <mergeCell ref="C1244:G1244"/>
    <mergeCell ref="C1245:G1245"/>
    <mergeCell ref="C1247:G1247"/>
    <mergeCell ref="C1233:G1233"/>
    <mergeCell ref="C1234:G1234"/>
    <mergeCell ref="C1235:G1235"/>
    <mergeCell ref="C1236:G1236"/>
    <mergeCell ref="C1237:G1237"/>
    <mergeCell ref="C1238:G1238"/>
    <mergeCell ref="C1227:G1227"/>
    <mergeCell ref="C1228:G1228"/>
    <mergeCell ref="C1229:G1229"/>
    <mergeCell ref="C1230:G1230"/>
    <mergeCell ref="C1231:G1231"/>
    <mergeCell ref="C1232:G1232"/>
    <mergeCell ref="C1262:G1262"/>
    <mergeCell ref="C1263:G1263"/>
    <mergeCell ref="C1264:G1264"/>
    <mergeCell ref="C1265:G1265"/>
    <mergeCell ref="C1266:G1266"/>
    <mergeCell ref="C1267:G1267"/>
    <mergeCell ref="C1256:G1256"/>
    <mergeCell ref="C1257:G1257"/>
    <mergeCell ref="C1258:G1258"/>
    <mergeCell ref="C1259:G1259"/>
    <mergeCell ref="C1260:G1260"/>
    <mergeCell ref="C1261:G1261"/>
    <mergeCell ref="C1248:G1248"/>
    <mergeCell ref="C1250:G1250"/>
    <mergeCell ref="C1251:G1251"/>
    <mergeCell ref="C1253:G1253"/>
    <mergeCell ref="C1254:G1254"/>
    <mergeCell ref="C1255:G1255"/>
    <mergeCell ref="C1282:G1282"/>
    <mergeCell ref="C1283:G1283"/>
    <mergeCell ref="C1284:G1284"/>
    <mergeCell ref="C1285:G1285"/>
    <mergeCell ref="C1286:G1286"/>
    <mergeCell ref="C1287:G1287"/>
    <mergeCell ref="C1276:G1276"/>
    <mergeCell ref="C1277:G1277"/>
    <mergeCell ref="C1278:G1278"/>
    <mergeCell ref="C1279:G1279"/>
    <mergeCell ref="C1280:G1280"/>
    <mergeCell ref="C1281:G1281"/>
    <mergeCell ref="C1268:G1268"/>
    <mergeCell ref="C1269:G1269"/>
    <mergeCell ref="C1270:G1270"/>
    <mergeCell ref="C1271:G1271"/>
    <mergeCell ref="C1273:G1273"/>
    <mergeCell ref="C1274:G1274"/>
    <mergeCell ref="C1303:G1303"/>
    <mergeCell ref="C1305:G1305"/>
    <mergeCell ref="C1306:G1306"/>
    <mergeCell ref="C1308:G1308"/>
    <mergeCell ref="C1309:G1309"/>
    <mergeCell ref="C1310:G1310"/>
    <mergeCell ref="C1294:G1294"/>
    <mergeCell ref="C1296:G1296"/>
    <mergeCell ref="C1297:G1297"/>
    <mergeCell ref="C1299:G1299"/>
    <mergeCell ref="C1300:G1300"/>
    <mergeCell ref="C1302:G1302"/>
    <mergeCell ref="C1288:G1288"/>
    <mergeCell ref="C1289:G1289"/>
    <mergeCell ref="C1290:G1290"/>
    <mergeCell ref="C1291:G1291"/>
    <mergeCell ref="C1292:G1292"/>
    <mergeCell ref="C1293:G1293"/>
    <mergeCell ref="C1323:G1323"/>
    <mergeCell ref="C1324:G1324"/>
    <mergeCell ref="C1325:G1325"/>
    <mergeCell ref="C1326:G1326"/>
    <mergeCell ref="C1328:G1328"/>
    <mergeCell ref="C1329:G1329"/>
    <mergeCell ref="C1317:G1317"/>
    <mergeCell ref="C1318:G1318"/>
    <mergeCell ref="C1319:G1319"/>
    <mergeCell ref="C1320:G1320"/>
    <mergeCell ref="C1321:G1321"/>
    <mergeCell ref="C1322:G1322"/>
    <mergeCell ref="C1311:G1311"/>
    <mergeCell ref="C1312:G1312"/>
    <mergeCell ref="C1313:G1313"/>
    <mergeCell ref="C1314:G1314"/>
    <mergeCell ref="C1315:G1315"/>
    <mergeCell ref="C1316:G1316"/>
    <mergeCell ref="C1343:G1343"/>
    <mergeCell ref="C1344:G1344"/>
    <mergeCell ref="C1345:G1345"/>
    <mergeCell ref="C1346:G1346"/>
    <mergeCell ref="C1347:G1347"/>
    <mergeCell ref="C1348:G1348"/>
    <mergeCell ref="C1337:G1337"/>
    <mergeCell ref="C1338:G1338"/>
    <mergeCell ref="C1339:G1339"/>
    <mergeCell ref="C1340:G1340"/>
    <mergeCell ref="C1341:G1341"/>
    <mergeCell ref="C1342:G1342"/>
    <mergeCell ref="C1331:G1331"/>
    <mergeCell ref="C1332:G1332"/>
    <mergeCell ref="C1333:G1333"/>
    <mergeCell ref="C1334:G1334"/>
    <mergeCell ref="C1335:G1335"/>
    <mergeCell ref="C1336:G1336"/>
    <mergeCell ref="C1363:G1363"/>
    <mergeCell ref="C1364:G1364"/>
    <mergeCell ref="C1365:G1365"/>
    <mergeCell ref="C1366:G1366"/>
    <mergeCell ref="C1367:G1367"/>
    <mergeCell ref="C1368:G1368"/>
    <mergeCell ref="C1357:G1357"/>
    <mergeCell ref="C1358:G1358"/>
    <mergeCell ref="C1359:G1359"/>
    <mergeCell ref="C1360:G1360"/>
    <mergeCell ref="C1361:G1361"/>
    <mergeCell ref="C1362:G1362"/>
    <mergeCell ref="C1349:G1349"/>
    <mergeCell ref="C1351:G1351"/>
    <mergeCell ref="C1352:G1352"/>
    <mergeCell ref="C1354:G1354"/>
    <mergeCell ref="C1355:G1355"/>
    <mergeCell ref="C1356:G1356"/>
    <mergeCell ref="C1383:G1383"/>
    <mergeCell ref="C1384:G1384"/>
    <mergeCell ref="C1385:G1385"/>
    <mergeCell ref="C1386:G1386"/>
    <mergeCell ref="C1387:G1387"/>
    <mergeCell ref="C1388:G1388"/>
    <mergeCell ref="C1377:G1377"/>
    <mergeCell ref="C1378:G1378"/>
    <mergeCell ref="C1379:G1379"/>
    <mergeCell ref="C1380:G1380"/>
    <mergeCell ref="C1381:G1381"/>
    <mergeCell ref="C1382:G1382"/>
    <mergeCell ref="C1369:G1369"/>
    <mergeCell ref="C1370:G1370"/>
    <mergeCell ref="C1371:G1371"/>
    <mergeCell ref="C1372:G1372"/>
    <mergeCell ref="C1374:G1374"/>
    <mergeCell ref="C1375:G1375"/>
    <mergeCell ref="C1404:G1404"/>
    <mergeCell ref="C1405:G1405"/>
    <mergeCell ref="C1406:G1406"/>
    <mergeCell ref="C1407:G1407"/>
    <mergeCell ref="C1408:G1408"/>
    <mergeCell ref="C1409:G1409"/>
    <mergeCell ref="C1395:G1395"/>
    <mergeCell ref="C1397:G1397"/>
    <mergeCell ref="C1398:G1398"/>
    <mergeCell ref="C1400:G1400"/>
    <mergeCell ref="C1401:G1401"/>
    <mergeCell ref="C1403:G1403"/>
    <mergeCell ref="C1389:G1389"/>
    <mergeCell ref="C1390:G1390"/>
    <mergeCell ref="C1391:G1391"/>
    <mergeCell ref="C1392:G1392"/>
    <mergeCell ref="C1393:G1393"/>
    <mergeCell ref="C1394:G1394"/>
    <mergeCell ref="C1423:G1423"/>
    <mergeCell ref="C1424:G1424"/>
    <mergeCell ref="C1426:G1426"/>
    <mergeCell ref="C1427:G1427"/>
    <mergeCell ref="C1429:G1429"/>
    <mergeCell ref="C1430:G1430"/>
    <mergeCell ref="C1416:G1416"/>
    <mergeCell ref="C1417:G1417"/>
    <mergeCell ref="C1418:G1418"/>
    <mergeCell ref="C1419:G1419"/>
    <mergeCell ref="C1420:G1420"/>
    <mergeCell ref="C1421:G1421"/>
    <mergeCell ref="C1410:G1410"/>
    <mergeCell ref="C1411:G1411"/>
    <mergeCell ref="C1412:G1412"/>
    <mergeCell ref="C1413:G1413"/>
    <mergeCell ref="C1414:G1414"/>
    <mergeCell ref="C1415:G1415"/>
    <mergeCell ref="C1444:G1444"/>
    <mergeCell ref="C1445:G1445"/>
    <mergeCell ref="A1447:P1447"/>
    <mergeCell ref="C1448:G1448"/>
    <mergeCell ref="C1449:G1449"/>
    <mergeCell ref="C1450:G1450"/>
    <mergeCell ref="C1437:G1437"/>
    <mergeCell ref="C1438:G1438"/>
    <mergeCell ref="C1439:G1439"/>
    <mergeCell ref="C1440:G1440"/>
    <mergeCell ref="C1441:G1441"/>
    <mergeCell ref="C1442:G1442"/>
    <mergeCell ref="C1431:G1431"/>
    <mergeCell ref="C1432:G1432"/>
    <mergeCell ref="C1433:G1433"/>
    <mergeCell ref="C1434:G1434"/>
    <mergeCell ref="C1435:G1435"/>
    <mergeCell ref="C1436:G1436"/>
    <mergeCell ref="C1464:G1464"/>
    <mergeCell ref="C1466:G1466"/>
    <mergeCell ref="C1467:G1467"/>
    <mergeCell ref="C1468:G1468"/>
    <mergeCell ref="C1469:G1469"/>
    <mergeCell ref="C1470:G1470"/>
    <mergeCell ref="C1458:G1458"/>
    <mergeCell ref="C1459:G1459"/>
    <mergeCell ref="C1460:G1460"/>
    <mergeCell ref="C1461:G1461"/>
    <mergeCell ref="C1462:G1462"/>
    <mergeCell ref="C1463:G1463"/>
    <mergeCell ref="C1451:G1451"/>
    <mergeCell ref="C1452:G1452"/>
    <mergeCell ref="C1453:G1453"/>
    <mergeCell ref="C1454:G1454"/>
    <mergeCell ref="C1455:G1455"/>
    <mergeCell ref="C1457:G1457"/>
    <mergeCell ref="C1483:G1483"/>
    <mergeCell ref="C1484:G1484"/>
    <mergeCell ref="C1486:G1486"/>
    <mergeCell ref="C1487:G1487"/>
    <mergeCell ref="C1489:G1489"/>
    <mergeCell ref="C1490:G1490"/>
    <mergeCell ref="C1477:G1477"/>
    <mergeCell ref="C1478:G1478"/>
    <mergeCell ref="C1479:G1479"/>
    <mergeCell ref="C1480:G1480"/>
    <mergeCell ref="C1481:G1481"/>
    <mergeCell ref="C1482:G1482"/>
    <mergeCell ref="C1471:G1471"/>
    <mergeCell ref="C1472:G1472"/>
    <mergeCell ref="C1473:G1473"/>
    <mergeCell ref="C1474:G1474"/>
    <mergeCell ref="C1475:G1475"/>
    <mergeCell ref="C1476:G1476"/>
    <mergeCell ref="C1503:G1503"/>
    <mergeCell ref="C1504:G1504"/>
    <mergeCell ref="C1505:G1505"/>
    <mergeCell ref="C1506:G1506"/>
    <mergeCell ref="C1507:G1507"/>
    <mergeCell ref="C1508:G1508"/>
    <mergeCell ref="C1497:G1497"/>
    <mergeCell ref="C1498:G1498"/>
    <mergeCell ref="C1499:G1499"/>
    <mergeCell ref="C1500:G1500"/>
    <mergeCell ref="C1501:G1501"/>
    <mergeCell ref="C1502:G1502"/>
    <mergeCell ref="C1491:G1491"/>
    <mergeCell ref="C1492:G1492"/>
    <mergeCell ref="C1493:G1493"/>
    <mergeCell ref="C1494:G1494"/>
    <mergeCell ref="C1495:G1495"/>
    <mergeCell ref="C1496:G1496"/>
    <mergeCell ref="C1524:O1524"/>
    <mergeCell ref="C1525:O1525"/>
    <mergeCell ref="C1526:O1526"/>
    <mergeCell ref="C1527:O1527"/>
    <mergeCell ref="C1528:O1528"/>
    <mergeCell ref="C1529:O1529"/>
    <mergeCell ref="C1518:O1518"/>
    <mergeCell ref="C1519:O1519"/>
    <mergeCell ref="C1520:O1520"/>
    <mergeCell ref="C1521:O1521"/>
    <mergeCell ref="C1522:O1522"/>
    <mergeCell ref="C1523:O1523"/>
    <mergeCell ref="C1510:G1510"/>
    <mergeCell ref="C1511:G1511"/>
    <mergeCell ref="C1514:O1514"/>
    <mergeCell ref="C1515:O1515"/>
    <mergeCell ref="C1516:O1516"/>
    <mergeCell ref="C1517:O1517"/>
    <mergeCell ref="C1542:J1542"/>
    <mergeCell ref="C1544:O1544"/>
    <mergeCell ref="C1545:O1545"/>
    <mergeCell ref="C1546:O1546"/>
    <mergeCell ref="C1547:O1547"/>
    <mergeCell ref="C1548:O1548"/>
    <mergeCell ref="C1536:O1536"/>
    <mergeCell ref="C1537:O1537"/>
    <mergeCell ref="C1538:O1538"/>
    <mergeCell ref="C1539:O1539"/>
    <mergeCell ref="C1540:O1540"/>
    <mergeCell ref="C1541:J1541"/>
    <mergeCell ref="C1530:O1530"/>
    <mergeCell ref="C1531:O1531"/>
    <mergeCell ref="C1532:O1532"/>
    <mergeCell ref="C1533:O1533"/>
    <mergeCell ref="C1534:O1534"/>
    <mergeCell ref="C1535:O1535"/>
    <mergeCell ref="C1561:O1561"/>
    <mergeCell ref="C1562:O1562"/>
    <mergeCell ref="C1563:O1563"/>
    <mergeCell ref="C1564:O1564"/>
    <mergeCell ref="C1565:O1565"/>
    <mergeCell ref="C1566:O1566"/>
    <mergeCell ref="C1555:O1555"/>
    <mergeCell ref="C1556:O1556"/>
    <mergeCell ref="C1557:O1557"/>
    <mergeCell ref="C1558:O1558"/>
    <mergeCell ref="C1559:O1559"/>
    <mergeCell ref="C1560:O1560"/>
    <mergeCell ref="C1549:O1549"/>
    <mergeCell ref="C1550:O1550"/>
    <mergeCell ref="C1551:O1551"/>
    <mergeCell ref="C1552:O1552"/>
    <mergeCell ref="C1553:O1553"/>
    <mergeCell ref="C1554:O1554"/>
    <mergeCell ref="C1580:H1580"/>
    <mergeCell ref="I1580:N1580"/>
    <mergeCell ref="C1581:N1581"/>
    <mergeCell ref="A1583:P1583"/>
    <mergeCell ref="A1584:P1584"/>
    <mergeCell ref="A1585:P1585"/>
    <mergeCell ref="C1573:O1573"/>
    <mergeCell ref="C1574:J1574"/>
    <mergeCell ref="C1575:J1575"/>
    <mergeCell ref="C1578:H1578"/>
    <mergeCell ref="I1578:N1578"/>
    <mergeCell ref="C1579:N1579"/>
    <mergeCell ref="C1567:O1567"/>
    <mergeCell ref="C1568:O1568"/>
    <mergeCell ref="C1569:O1569"/>
    <mergeCell ref="C1570:O1570"/>
    <mergeCell ref="C1571:O1571"/>
    <mergeCell ref="C1572:O157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55"/>
  <sheetViews>
    <sheetView topLeftCell="A793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2878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2617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2879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203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2880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116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76.760000000000005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7.29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0.04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39.24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22.82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0.11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2881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2882</v>
      </c>
      <c r="C40" s="1249" t="s">
        <v>2883</v>
      </c>
      <c r="D40" s="1249"/>
      <c r="E40" s="1249"/>
      <c r="F40" s="1249"/>
      <c r="G40" s="1249"/>
      <c r="H40" s="516" t="s">
        <v>1575</v>
      </c>
      <c r="I40" s="517">
        <v>1</v>
      </c>
      <c r="J40" s="518">
        <v>1</v>
      </c>
      <c r="K40" s="518">
        <v>1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23</v>
      </c>
      <c r="C41" s="1247" t="s">
        <v>1203</v>
      </c>
      <c r="D41" s="1247"/>
      <c r="E41" s="1247"/>
      <c r="F41" s="1247"/>
      <c r="G41" s="1247"/>
      <c r="H41" s="525" t="s">
        <v>1148</v>
      </c>
      <c r="I41" s="526"/>
      <c r="J41" s="526"/>
      <c r="K41" s="536">
        <v>0.41</v>
      </c>
      <c r="L41" s="528"/>
      <c r="M41" s="526"/>
      <c r="N41" s="528"/>
      <c r="O41" s="526"/>
      <c r="P41" s="573">
        <v>130.41999999999999</v>
      </c>
    </row>
    <row r="42" spans="1:16" x14ac:dyDescent="0.25">
      <c r="A42" s="530"/>
      <c r="B42" s="524" t="s">
        <v>2403</v>
      </c>
      <c r="C42" s="1247" t="s">
        <v>2404</v>
      </c>
      <c r="D42" s="1247"/>
      <c r="E42" s="1247"/>
      <c r="F42" s="1247"/>
      <c r="G42" s="1247"/>
      <c r="H42" s="525" t="s">
        <v>1148</v>
      </c>
      <c r="I42" s="536">
        <v>0.41</v>
      </c>
      <c r="J42" s="526"/>
      <c r="K42" s="536">
        <v>0.41</v>
      </c>
      <c r="L42" s="532"/>
      <c r="M42" s="533"/>
      <c r="N42" s="534">
        <v>318.08999999999997</v>
      </c>
      <c r="O42" s="526"/>
      <c r="P42" s="529">
        <v>130.41999999999999</v>
      </c>
    </row>
    <row r="43" spans="1:16" x14ac:dyDescent="0.25">
      <c r="A43" s="523"/>
      <c r="B43" s="524" t="s">
        <v>28</v>
      </c>
      <c r="C43" s="1247" t="s">
        <v>132</v>
      </c>
      <c r="D43" s="1247"/>
      <c r="E43" s="1247"/>
      <c r="F43" s="1247"/>
      <c r="G43" s="1247"/>
      <c r="H43" s="525"/>
      <c r="I43" s="526"/>
      <c r="J43" s="526"/>
      <c r="K43" s="526"/>
      <c r="L43" s="528"/>
      <c r="M43" s="526"/>
      <c r="N43" s="528"/>
      <c r="O43" s="526"/>
      <c r="P43" s="573">
        <v>5.93</v>
      </c>
    </row>
    <row r="44" spans="1:16" x14ac:dyDescent="0.25">
      <c r="A44" s="523"/>
      <c r="B44" s="524"/>
      <c r="C44" s="1247" t="s">
        <v>1147</v>
      </c>
      <c r="D44" s="1247"/>
      <c r="E44" s="1247"/>
      <c r="F44" s="1247"/>
      <c r="G44" s="1247"/>
      <c r="H44" s="525" t="s">
        <v>1148</v>
      </c>
      <c r="I44" s="526"/>
      <c r="J44" s="526"/>
      <c r="K44" s="536">
        <v>0.01</v>
      </c>
      <c r="L44" s="528"/>
      <c r="M44" s="526"/>
      <c r="N44" s="528"/>
      <c r="O44" s="526"/>
      <c r="P44" s="573">
        <v>3.25</v>
      </c>
    </row>
    <row r="45" spans="1:16" x14ac:dyDescent="0.25">
      <c r="A45" s="530"/>
      <c r="B45" s="524" t="s">
        <v>1445</v>
      </c>
      <c r="C45" s="1247" t="s">
        <v>1446</v>
      </c>
      <c r="D45" s="1247"/>
      <c r="E45" s="1247"/>
      <c r="F45" s="1247"/>
      <c r="G45" s="1247"/>
      <c r="H45" s="525" t="s">
        <v>1151</v>
      </c>
      <c r="I45" s="536">
        <v>0.01</v>
      </c>
      <c r="J45" s="526"/>
      <c r="K45" s="536">
        <v>0.01</v>
      </c>
      <c r="L45" s="538">
        <v>477.92</v>
      </c>
      <c r="M45" s="539">
        <v>1.24</v>
      </c>
      <c r="N45" s="534">
        <v>592.62</v>
      </c>
      <c r="O45" s="526"/>
      <c r="P45" s="529">
        <v>5.93</v>
      </c>
    </row>
    <row r="46" spans="1:16" x14ac:dyDescent="0.25">
      <c r="A46" s="540"/>
      <c r="B46" s="524" t="s">
        <v>1208</v>
      </c>
      <c r="C46" s="1247" t="s">
        <v>1209</v>
      </c>
      <c r="D46" s="1247"/>
      <c r="E46" s="1247"/>
      <c r="F46" s="1247"/>
      <c r="G46" s="1247"/>
      <c r="H46" s="525" t="s">
        <v>1148</v>
      </c>
      <c r="I46" s="536">
        <v>0.01</v>
      </c>
      <c r="J46" s="526"/>
      <c r="K46" s="536">
        <v>0.01</v>
      </c>
      <c r="L46" s="528"/>
      <c r="M46" s="526"/>
      <c r="N46" s="541">
        <v>325.38</v>
      </c>
      <c r="O46" s="526"/>
      <c r="P46" s="573">
        <v>3.25</v>
      </c>
    </row>
    <row r="47" spans="1:16" x14ac:dyDescent="0.25">
      <c r="A47" s="523"/>
      <c r="B47" s="524" t="s">
        <v>36</v>
      </c>
      <c r="C47" s="1247" t="s">
        <v>134</v>
      </c>
      <c r="D47" s="1247"/>
      <c r="E47" s="1247"/>
      <c r="F47" s="1247"/>
      <c r="G47" s="1247"/>
      <c r="H47" s="525"/>
      <c r="I47" s="526"/>
      <c r="J47" s="526"/>
      <c r="K47" s="526"/>
      <c r="L47" s="528"/>
      <c r="M47" s="526"/>
      <c r="N47" s="528"/>
      <c r="O47" s="526"/>
      <c r="P47" s="573">
        <v>4.95</v>
      </c>
    </row>
    <row r="48" spans="1:16" x14ac:dyDescent="0.25">
      <c r="A48" s="530"/>
      <c r="B48" s="524" t="s">
        <v>2884</v>
      </c>
      <c r="C48" s="1247" t="s">
        <v>2885</v>
      </c>
      <c r="D48" s="1247"/>
      <c r="E48" s="1247"/>
      <c r="F48" s="1247"/>
      <c r="G48" s="1247"/>
      <c r="H48" s="525" t="s">
        <v>1244</v>
      </c>
      <c r="I48" s="536">
        <v>0.01</v>
      </c>
      <c r="J48" s="526"/>
      <c r="K48" s="536">
        <v>0.01</v>
      </c>
      <c r="L48" s="538">
        <v>128.4</v>
      </c>
      <c r="M48" s="539">
        <v>1.35</v>
      </c>
      <c r="N48" s="534">
        <v>173.34</v>
      </c>
      <c r="O48" s="526"/>
      <c r="P48" s="529">
        <v>1.73</v>
      </c>
    </row>
    <row r="49" spans="1:16" x14ac:dyDescent="0.25">
      <c r="A49" s="530"/>
      <c r="B49" s="524" t="s">
        <v>2627</v>
      </c>
      <c r="C49" s="1247" t="s">
        <v>2628</v>
      </c>
      <c r="D49" s="1247"/>
      <c r="E49" s="1247"/>
      <c r="F49" s="1247"/>
      <c r="G49" s="1247"/>
      <c r="H49" s="525" t="s">
        <v>1244</v>
      </c>
      <c r="I49" s="536">
        <v>0.02</v>
      </c>
      <c r="J49" s="526"/>
      <c r="K49" s="536">
        <v>0.02</v>
      </c>
      <c r="L49" s="538">
        <v>79.88</v>
      </c>
      <c r="M49" s="539">
        <v>1.53</v>
      </c>
      <c r="N49" s="534">
        <v>122.22</v>
      </c>
      <c r="O49" s="526"/>
      <c r="P49" s="529">
        <v>2.44</v>
      </c>
    </row>
    <row r="50" spans="1:16" x14ac:dyDescent="0.25">
      <c r="A50" s="530"/>
      <c r="B50" s="524" t="s">
        <v>2886</v>
      </c>
      <c r="C50" s="1247" t="s">
        <v>2887</v>
      </c>
      <c r="D50" s="1247"/>
      <c r="E50" s="1247"/>
      <c r="F50" s="1247"/>
      <c r="G50" s="1247"/>
      <c r="H50" s="525" t="s">
        <v>1164</v>
      </c>
      <c r="I50" s="537">
        <v>1.0000000000000001E-5</v>
      </c>
      <c r="J50" s="526"/>
      <c r="K50" s="537">
        <v>1.0000000000000001E-5</v>
      </c>
      <c r="L50" s="542">
        <v>60697.21</v>
      </c>
      <c r="M50" s="539">
        <v>1.29</v>
      </c>
      <c r="N50" s="534">
        <v>78299.399999999994</v>
      </c>
      <c r="O50" s="526"/>
      <c r="P50" s="529">
        <v>0.78</v>
      </c>
    </row>
    <row r="51" spans="1:16" x14ac:dyDescent="0.25">
      <c r="A51" s="552"/>
      <c r="B51" s="553"/>
      <c r="C51" s="1248" t="s">
        <v>1154</v>
      </c>
      <c r="D51" s="1248"/>
      <c r="E51" s="1248"/>
      <c r="F51" s="1248"/>
      <c r="G51" s="1248"/>
      <c r="H51" s="516"/>
      <c r="I51" s="517"/>
      <c r="J51" s="517"/>
      <c r="K51" s="517"/>
      <c r="L51" s="520"/>
      <c r="M51" s="517"/>
      <c r="N51" s="554"/>
      <c r="O51" s="517"/>
      <c r="P51" s="555">
        <v>144.55000000000001</v>
      </c>
    </row>
    <row r="52" spans="1:16" x14ac:dyDescent="0.25">
      <c r="A52" s="540"/>
      <c r="B52" s="524"/>
      <c r="C52" s="1247" t="s">
        <v>1155</v>
      </c>
      <c r="D52" s="1247"/>
      <c r="E52" s="1247"/>
      <c r="F52" s="1247"/>
      <c r="G52" s="1247"/>
      <c r="H52" s="525"/>
      <c r="I52" s="526"/>
      <c r="J52" s="526"/>
      <c r="K52" s="526"/>
      <c r="L52" s="528"/>
      <c r="M52" s="526"/>
      <c r="N52" s="528"/>
      <c r="O52" s="526"/>
      <c r="P52" s="573">
        <v>133.66999999999999</v>
      </c>
    </row>
    <row r="53" spans="1:16" x14ac:dyDescent="0.25">
      <c r="A53" s="540"/>
      <c r="B53" s="524" t="s">
        <v>2888</v>
      </c>
      <c r="C53" s="1247" t="s">
        <v>2889</v>
      </c>
      <c r="D53" s="1247"/>
      <c r="E53" s="1247"/>
      <c r="F53" s="1247"/>
      <c r="G53" s="1247"/>
      <c r="H53" s="525" t="s">
        <v>1158</v>
      </c>
      <c r="I53" s="543">
        <v>121</v>
      </c>
      <c r="J53" s="526"/>
      <c r="K53" s="543">
        <v>121</v>
      </c>
      <c r="L53" s="528"/>
      <c r="M53" s="526"/>
      <c r="N53" s="528"/>
      <c r="O53" s="526"/>
      <c r="P53" s="573">
        <v>161.74</v>
      </c>
    </row>
    <row r="54" spans="1:16" x14ac:dyDescent="0.25">
      <c r="A54" s="540"/>
      <c r="B54" s="524" t="s">
        <v>2890</v>
      </c>
      <c r="C54" s="1247" t="s">
        <v>2891</v>
      </c>
      <c r="D54" s="1247"/>
      <c r="E54" s="1247"/>
      <c r="F54" s="1247"/>
      <c r="G54" s="1247"/>
      <c r="H54" s="525" t="s">
        <v>1158</v>
      </c>
      <c r="I54" s="543">
        <v>72</v>
      </c>
      <c r="J54" s="526"/>
      <c r="K54" s="543">
        <v>72</v>
      </c>
      <c r="L54" s="528"/>
      <c r="M54" s="526"/>
      <c r="N54" s="528"/>
      <c r="O54" s="526"/>
      <c r="P54" s="573">
        <v>96.24</v>
      </c>
    </row>
    <row r="55" spans="1:16" x14ac:dyDescent="0.25">
      <c r="A55" s="556"/>
      <c r="B55" s="557"/>
      <c r="C55" s="1248" t="s">
        <v>1161</v>
      </c>
      <c r="D55" s="1248"/>
      <c r="E55" s="1248"/>
      <c r="F55" s="1248"/>
      <c r="G55" s="1248"/>
      <c r="H55" s="516"/>
      <c r="I55" s="517"/>
      <c r="J55" s="517"/>
      <c r="K55" s="517"/>
      <c r="L55" s="520"/>
      <c r="M55" s="517"/>
      <c r="N55" s="593">
        <v>402.53</v>
      </c>
      <c r="O55" s="517"/>
      <c r="P55" s="612">
        <v>402.53</v>
      </c>
    </row>
    <row r="56" spans="1:16" x14ac:dyDescent="0.25">
      <c r="A56" s="558"/>
      <c r="B56" s="559"/>
      <c r="C56" s="559"/>
      <c r="D56" s="559"/>
      <c r="E56" s="559"/>
      <c r="F56" s="559"/>
      <c r="G56" s="559"/>
      <c r="H56" s="560"/>
      <c r="I56" s="561"/>
      <c r="J56" s="561"/>
      <c r="K56" s="561"/>
      <c r="L56" s="562"/>
      <c r="M56" s="561"/>
      <c r="N56" s="562"/>
      <c r="O56" s="561"/>
      <c r="P56" s="563"/>
    </row>
    <row r="57" spans="1:16" ht="22.5" x14ac:dyDescent="0.25">
      <c r="A57" s="514" t="s">
        <v>2892</v>
      </c>
      <c r="B57" s="515" t="s">
        <v>2893</v>
      </c>
      <c r="C57" s="1249" t="s">
        <v>2894</v>
      </c>
      <c r="D57" s="1249"/>
      <c r="E57" s="1249"/>
      <c r="F57" s="1249"/>
      <c r="G57" s="1249"/>
      <c r="H57" s="516" t="s">
        <v>1575</v>
      </c>
      <c r="I57" s="517">
        <v>1</v>
      </c>
      <c r="J57" s="518">
        <v>1</v>
      </c>
      <c r="K57" s="518">
        <v>1</v>
      </c>
      <c r="L57" s="593">
        <v>676.41</v>
      </c>
      <c r="M57" s="570">
        <v>1.26</v>
      </c>
      <c r="N57" s="572">
        <v>852.28</v>
      </c>
      <c r="O57" s="517"/>
      <c r="P57" s="612">
        <v>852.28</v>
      </c>
    </row>
    <row r="58" spans="1:16" x14ac:dyDescent="0.25">
      <c r="A58" s="556"/>
      <c r="B58" s="557"/>
      <c r="C58" s="1248" t="s">
        <v>1161</v>
      </c>
      <c r="D58" s="1248"/>
      <c r="E58" s="1248"/>
      <c r="F58" s="1248"/>
      <c r="G58" s="1248"/>
      <c r="H58" s="516"/>
      <c r="I58" s="517"/>
      <c r="J58" s="517"/>
      <c r="K58" s="517"/>
      <c r="L58" s="520"/>
      <c r="M58" s="517"/>
      <c r="N58" s="520"/>
      <c r="O58" s="517"/>
      <c r="P58" s="612">
        <v>852.28</v>
      </c>
    </row>
    <row r="59" spans="1:16" x14ac:dyDescent="0.25">
      <c r="A59" s="558"/>
      <c r="B59" s="559"/>
      <c r="C59" s="559"/>
      <c r="D59" s="559"/>
      <c r="E59" s="559"/>
      <c r="F59" s="559"/>
      <c r="G59" s="559"/>
      <c r="H59" s="560"/>
      <c r="I59" s="561"/>
      <c r="J59" s="561"/>
      <c r="K59" s="561"/>
      <c r="L59" s="562"/>
      <c r="M59" s="561"/>
      <c r="N59" s="562"/>
      <c r="O59" s="561"/>
      <c r="P59" s="563"/>
    </row>
    <row r="60" spans="1:16" x14ac:dyDescent="0.25">
      <c r="A60" s="514" t="s">
        <v>31</v>
      </c>
      <c r="B60" s="515" t="s">
        <v>2895</v>
      </c>
      <c r="C60" s="1249" t="s">
        <v>2896</v>
      </c>
      <c r="D60" s="1249"/>
      <c r="E60" s="1249"/>
      <c r="F60" s="1249"/>
      <c r="G60" s="1249"/>
      <c r="H60" s="516" t="s">
        <v>1568</v>
      </c>
      <c r="I60" s="517">
        <v>0.1</v>
      </c>
      <c r="J60" s="518">
        <v>1</v>
      </c>
      <c r="K60" s="571">
        <v>0.1</v>
      </c>
      <c r="L60" s="520"/>
      <c r="M60" s="517"/>
      <c r="N60" s="521"/>
      <c r="O60" s="517"/>
      <c r="P60" s="522"/>
    </row>
    <row r="61" spans="1:16" x14ac:dyDescent="0.25">
      <c r="A61" s="523"/>
      <c r="B61" s="524" t="s">
        <v>23</v>
      </c>
      <c r="C61" s="1247" t="s">
        <v>1203</v>
      </c>
      <c r="D61" s="1247"/>
      <c r="E61" s="1247"/>
      <c r="F61" s="1247"/>
      <c r="G61" s="1247"/>
      <c r="H61" s="525" t="s">
        <v>1148</v>
      </c>
      <c r="I61" s="526"/>
      <c r="J61" s="526"/>
      <c r="K61" s="536">
        <v>0.75</v>
      </c>
      <c r="L61" s="528"/>
      <c r="M61" s="526"/>
      <c r="N61" s="528"/>
      <c r="O61" s="526"/>
      <c r="P61" s="573">
        <v>238.57</v>
      </c>
    </row>
    <row r="62" spans="1:16" x14ac:dyDescent="0.25">
      <c r="A62" s="530"/>
      <c r="B62" s="524" t="s">
        <v>2403</v>
      </c>
      <c r="C62" s="1247" t="s">
        <v>2404</v>
      </c>
      <c r="D62" s="1247"/>
      <c r="E62" s="1247"/>
      <c r="F62" s="1247"/>
      <c r="G62" s="1247"/>
      <c r="H62" s="525" t="s">
        <v>1148</v>
      </c>
      <c r="I62" s="531">
        <v>7.5</v>
      </c>
      <c r="J62" s="526"/>
      <c r="K62" s="536">
        <v>0.75</v>
      </c>
      <c r="L62" s="532"/>
      <c r="M62" s="533"/>
      <c r="N62" s="534">
        <v>318.08999999999997</v>
      </c>
      <c r="O62" s="526"/>
      <c r="P62" s="529">
        <v>238.57</v>
      </c>
    </row>
    <row r="63" spans="1:16" x14ac:dyDescent="0.25">
      <c r="A63" s="523"/>
      <c r="B63" s="524" t="s">
        <v>28</v>
      </c>
      <c r="C63" s="1247" t="s">
        <v>132</v>
      </c>
      <c r="D63" s="1247"/>
      <c r="E63" s="1247"/>
      <c r="F63" s="1247"/>
      <c r="G63" s="1247"/>
      <c r="H63" s="525"/>
      <c r="I63" s="526"/>
      <c r="J63" s="526"/>
      <c r="K63" s="526"/>
      <c r="L63" s="528"/>
      <c r="M63" s="526"/>
      <c r="N63" s="528"/>
      <c r="O63" s="526"/>
      <c r="P63" s="573">
        <v>27.37</v>
      </c>
    </row>
    <row r="64" spans="1:16" x14ac:dyDescent="0.25">
      <c r="A64" s="523"/>
      <c r="B64" s="524"/>
      <c r="C64" s="1247" t="s">
        <v>1147</v>
      </c>
      <c r="D64" s="1247"/>
      <c r="E64" s="1247"/>
      <c r="F64" s="1247"/>
      <c r="G64" s="1247"/>
      <c r="H64" s="525" t="s">
        <v>1148</v>
      </c>
      <c r="I64" s="526"/>
      <c r="J64" s="526"/>
      <c r="K64" s="527">
        <v>3.3000000000000002E-2</v>
      </c>
      <c r="L64" s="528"/>
      <c r="M64" s="526"/>
      <c r="N64" s="528"/>
      <c r="O64" s="526"/>
      <c r="P64" s="573">
        <v>10.85</v>
      </c>
    </row>
    <row r="65" spans="1:16" x14ac:dyDescent="0.25">
      <c r="A65" s="530"/>
      <c r="B65" s="524" t="s">
        <v>1443</v>
      </c>
      <c r="C65" s="1247" t="s">
        <v>1444</v>
      </c>
      <c r="D65" s="1247"/>
      <c r="E65" s="1247"/>
      <c r="F65" s="1247"/>
      <c r="G65" s="1247"/>
      <c r="H65" s="525" t="s">
        <v>1151</v>
      </c>
      <c r="I65" s="536">
        <v>0.01</v>
      </c>
      <c r="J65" s="526"/>
      <c r="K65" s="527">
        <v>1E-3</v>
      </c>
      <c r="L65" s="532"/>
      <c r="M65" s="533"/>
      <c r="N65" s="534">
        <v>1550.39</v>
      </c>
      <c r="O65" s="526"/>
      <c r="P65" s="529">
        <v>1.55</v>
      </c>
    </row>
    <row r="66" spans="1:16" x14ac:dyDescent="0.25">
      <c r="A66" s="540"/>
      <c r="B66" s="524" t="s">
        <v>1152</v>
      </c>
      <c r="C66" s="1247" t="s">
        <v>1153</v>
      </c>
      <c r="D66" s="1247"/>
      <c r="E66" s="1247"/>
      <c r="F66" s="1247"/>
      <c r="G66" s="1247"/>
      <c r="H66" s="525" t="s">
        <v>1148</v>
      </c>
      <c r="I66" s="536">
        <v>0.01</v>
      </c>
      <c r="J66" s="526"/>
      <c r="K66" s="527">
        <v>1E-3</v>
      </c>
      <c r="L66" s="528"/>
      <c r="M66" s="526"/>
      <c r="N66" s="541">
        <v>437.08</v>
      </c>
      <c r="O66" s="526"/>
      <c r="P66" s="573">
        <v>0.44</v>
      </c>
    </row>
    <row r="67" spans="1:16" x14ac:dyDescent="0.25">
      <c r="A67" s="530"/>
      <c r="B67" s="524" t="s">
        <v>1445</v>
      </c>
      <c r="C67" s="1247" t="s">
        <v>1446</v>
      </c>
      <c r="D67" s="1247"/>
      <c r="E67" s="1247"/>
      <c r="F67" s="1247"/>
      <c r="G67" s="1247"/>
      <c r="H67" s="525" t="s">
        <v>1151</v>
      </c>
      <c r="I67" s="536">
        <v>0.32</v>
      </c>
      <c r="J67" s="526"/>
      <c r="K67" s="527">
        <v>3.2000000000000001E-2</v>
      </c>
      <c r="L67" s="538">
        <v>477.92</v>
      </c>
      <c r="M67" s="539">
        <v>1.24</v>
      </c>
      <c r="N67" s="534">
        <v>592.62</v>
      </c>
      <c r="O67" s="526"/>
      <c r="P67" s="529">
        <v>18.96</v>
      </c>
    </row>
    <row r="68" spans="1:16" x14ac:dyDescent="0.25">
      <c r="A68" s="540"/>
      <c r="B68" s="524" t="s">
        <v>1208</v>
      </c>
      <c r="C68" s="1247" t="s">
        <v>1209</v>
      </c>
      <c r="D68" s="1247"/>
      <c r="E68" s="1247"/>
      <c r="F68" s="1247"/>
      <c r="G68" s="1247"/>
      <c r="H68" s="525" t="s">
        <v>1148</v>
      </c>
      <c r="I68" s="536">
        <v>0.32</v>
      </c>
      <c r="J68" s="526"/>
      <c r="K68" s="527">
        <v>3.2000000000000001E-2</v>
      </c>
      <c r="L68" s="528"/>
      <c r="M68" s="526"/>
      <c r="N68" s="541">
        <v>325.38</v>
      </c>
      <c r="O68" s="526"/>
      <c r="P68" s="573">
        <v>10.41</v>
      </c>
    </row>
    <row r="69" spans="1:16" x14ac:dyDescent="0.25">
      <c r="A69" s="530"/>
      <c r="B69" s="524" t="s">
        <v>2037</v>
      </c>
      <c r="C69" s="1247" t="s">
        <v>2038</v>
      </c>
      <c r="D69" s="1247"/>
      <c r="E69" s="1247"/>
      <c r="F69" s="1247"/>
      <c r="G69" s="1247"/>
      <c r="H69" s="525" t="s">
        <v>1151</v>
      </c>
      <c r="I69" s="531">
        <v>2.4</v>
      </c>
      <c r="J69" s="526"/>
      <c r="K69" s="536">
        <v>0.24</v>
      </c>
      <c r="L69" s="532"/>
      <c r="M69" s="533"/>
      <c r="N69" s="534">
        <v>28.59</v>
      </c>
      <c r="O69" s="526"/>
      <c r="P69" s="529">
        <v>6.86</v>
      </c>
    </row>
    <row r="70" spans="1:16" x14ac:dyDescent="0.25">
      <c r="A70" s="523"/>
      <c r="B70" s="524" t="s">
        <v>36</v>
      </c>
      <c r="C70" s="1247" t="s">
        <v>134</v>
      </c>
      <c r="D70" s="1247"/>
      <c r="E70" s="1247"/>
      <c r="F70" s="1247"/>
      <c r="G70" s="1247"/>
      <c r="H70" s="525"/>
      <c r="I70" s="526"/>
      <c r="J70" s="526"/>
      <c r="K70" s="526"/>
      <c r="L70" s="528"/>
      <c r="M70" s="526"/>
      <c r="N70" s="528"/>
      <c r="O70" s="526"/>
      <c r="P70" s="573">
        <v>11.44</v>
      </c>
    </row>
    <row r="71" spans="1:16" x14ac:dyDescent="0.25">
      <c r="A71" s="530"/>
      <c r="B71" s="524" t="s">
        <v>2039</v>
      </c>
      <c r="C71" s="1247" t="s">
        <v>2040</v>
      </c>
      <c r="D71" s="1247"/>
      <c r="E71" s="1247"/>
      <c r="F71" s="1247"/>
      <c r="G71" s="1247"/>
      <c r="H71" s="525" t="s">
        <v>1244</v>
      </c>
      <c r="I71" s="531">
        <v>0.7</v>
      </c>
      <c r="J71" s="526"/>
      <c r="K71" s="536">
        <v>7.0000000000000007E-2</v>
      </c>
      <c r="L71" s="538">
        <v>155.63</v>
      </c>
      <c r="M71" s="539">
        <v>1.05</v>
      </c>
      <c r="N71" s="534">
        <v>163.41</v>
      </c>
      <c r="O71" s="526"/>
      <c r="P71" s="529">
        <v>11.44</v>
      </c>
    </row>
    <row r="72" spans="1:16" x14ac:dyDescent="0.25">
      <c r="A72" s="544" t="s">
        <v>1239</v>
      </c>
      <c r="B72" s="545" t="s">
        <v>2897</v>
      </c>
      <c r="C72" s="1250" t="s">
        <v>2898</v>
      </c>
      <c r="D72" s="1250"/>
      <c r="E72" s="1250"/>
      <c r="F72" s="1250"/>
      <c r="G72" s="1250"/>
      <c r="H72" s="546" t="s">
        <v>1575</v>
      </c>
      <c r="I72" s="547">
        <v>10</v>
      </c>
      <c r="J72" s="548"/>
      <c r="K72" s="547">
        <v>1</v>
      </c>
      <c r="L72" s="550"/>
      <c r="M72" s="548"/>
      <c r="N72" s="550"/>
      <c r="O72" s="548"/>
      <c r="P72" s="551"/>
    </row>
    <row r="73" spans="1:16" x14ac:dyDescent="0.25">
      <c r="A73" s="552"/>
      <c r="B73" s="553"/>
      <c r="C73" s="1248" t="s">
        <v>1154</v>
      </c>
      <c r="D73" s="1248"/>
      <c r="E73" s="1248"/>
      <c r="F73" s="1248"/>
      <c r="G73" s="1248"/>
      <c r="H73" s="516"/>
      <c r="I73" s="517"/>
      <c r="J73" s="517"/>
      <c r="K73" s="517"/>
      <c r="L73" s="520"/>
      <c r="M73" s="517"/>
      <c r="N73" s="554"/>
      <c r="O73" s="517"/>
      <c r="P73" s="555">
        <v>288.23</v>
      </c>
    </row>
    <row r="74" spans="1:16" x14ac:dyDescent="0.25">
      <c r="A74" s="540"/>
      <c r="B74" s="524"/>
      <c r="C74" s="1247" t="s">
        <v>1155</v>
      </c>
      <c r="D74" s="1247"/>
      <c r="E74" s="1247"/>
      <c r="F74" s="1247"/>
      <c r="G74" s="1247"/>
      <c r="H74" s="525"/>
      <c r="I74" s="526"/>
      <c r="J74" s="526"/>
      <c r="K74" s="526"/>
      <c r="L74" s="528"/>
      <c r="M74" s="526"/>
      <c r="N74" s="528"/>
      <c r="O74" s="526"/>
      <c r="P74" s="573">
        <v>249.42</v>
      </c>
    </row>
    <row r="75" spans="1:16" x14ac:dyDescent="0.25">
      <c r="A75" s="540"/>
      <c r="B75" s="524" t="s">
        <v>2888</v>
      </c>
      <c r="C75" s="1247" t="s">
        <v>2889</v>
      </c>
      <c r="D75" s="1247"/>
      <c r="E75" s="1247"/>
      <c r="F75" s="1247"/>
      <c r="G75" s="1247"/>
      <c r="H75" s="525" t="s">
        <v>1158</v>
      </c>
      <c r="I75" s="543">
        <v>121</v>
      </c>
      <c r="J75" s="526"/>
      <c r="K75" s="543">
        <v>121</v>
      </c>
      <c r="L75" s="528"/>
      <c r="M75" s="526"/>
      <c r="N75" s="528"/>
      <c r="O75" s="526"/>
      <c r="P75" s="573">
        <v>301.8</v>
      </c>
    </row>
    <row r="76" spans="1:16" x14ac:dyDescent="0.25">
      <c r="A76" s="540"/>
      <c r="B76" s="524" t="s">
        <v>2890</v>
      </c>
      <c r="C76" s="1247" t="s">
        <v>2891</v>
      </c>
      <c r="D76" s="1247"/>
      <c r="E76" s="1247"/>
      <c r="F76" s="1247"/>
      <c r="G76" s="1247"/>
      <c r="H76" s="525" t="s">
        <v>1158</v>
      </c>
      <c r="I76" s="543">
        <v>72</v>
      </c>
      <c r="J76" s="526"/>
      <c r="K76" s="543">
        <v>72</v>
      </c>
      <c r="L76" s="528"/>
      <c r="M76" s="526"/>
      <c r="N76" s="528"/>
      <c r="O76" s="526"/>
      <c r="P76" s="573">
        <v>179.58</v>
      </c>
    </row>
    <row r="77" spans="1:16" x14ac:dyDescent="0.25">
      <c r="A77" s="556"/>
      <c r="B77" s="557"/>
      <c r="C77" s="1248" t="s">
        <v>1161</v>
      </c>
      <c r="D77" s="1248"/>
      <c r="E77" s="1248"/>
      <c r="F77" s="1248"/>
      <c r="G77" s="1248"/>
      <c r="H77" s="516"/>
      <c r="I77" s="517"/>
      <c r="J77" s="517"/>
      <c r="K77" s="517"/>
      <c r="L77" s="520"/>
      <c r="M77" s="517"/>
      <c r="N77" s="554">
        <v>7696.1</v>
      </c>
      <c r="O77" s="517"/>
      <c r="P77" s="612">
        <v>769.61</v>
      </c>
    </row>
    <row r="78" spans="1:16" x14ac:dyDescent="0.25">
      <c r="A78" s="558"/>
      <c r="B78" s="559"/>
      <c r="C78" s="559"/>
      <c r="D78" s="559"/>
      <c r="E78" s="559"/>
      <c r="F78" s="559"/>
      <c r="G78" s="559"/>
      <c r="H78" s="560"/>
      <c r="I78" s="561"/>
      <c r="J78" s="561"/>
      <c r="K78" s="561"/>
      <c r="L78" s="562"/>
      <c r="M78" s="561"/>
      <c r="N78" s="562"/>
      <c r="O78" s="561"/>
      <c r="P78" s="563"/>
    </row>
    <row r="79" spans="1:16" x14ac:dyDescent="0.25">
      <c r="A79" s="514" t="s">
        <v>36</v>
      </c>
      <c r="B79" s="515" t="s">
        <v>2899</v>
      </c>
      <c r="C79" s="1249" t="s">
        <v>2900</v>
      </c>
      <c r="D79" s="1249"/>
      <c r="E79" s="1249"/>
      <c r="F79" s="1249"/>
      <c r="G79" s="1249"/>
      <c r="H79" s="516" t="s">
        <v>1575</v>
      </c>
      <c r="I79" s="517">
        <v>1</v>
      </c>
      <c r="J79" s="518">
        <v>1</v>
      </c>
      <c r="K79" s="518">
        <v>1</v>
      </c>
      <c r="L79" s="554">
        <v>5276.98</v>
      </c>
      <c r="M79" s="570">
        <v>1.37</v>
      </c>
      <c r="N79" s="564">
        <v>7229.46</v>
      </c>
      <c r="O79" s="517"/>
      <c r="P79" s="555">
        <v>7229.46</v>
      </c>
    </row>
    <row r="80" spans="1:16" x14ac:dyDescent="0.25">
      <c r="A80" s="556"/>
      <c r="B80" s="557"/>
      <c r="C80" s="1248" t="s">
        <v>1161</v>
      </c>
      <c r="D80" s="1248"/>
      <c r="E80" s="1248"/>
      <c r="F80" s="1248"/>
      <c r="G80" s="1248"/>
      <c r="H80" s="516"/>
      <c r="I80" s="517"/>
      <c r="J80" s="517"/>
      <c r="K80" s="517"/>
      <c r="L80" s="520"/>
      <c r="M80" s="517"/>
      <c r="N80" s="520"/>
      <c r="O80" s="517"/>
      <c r="P80" s="555">
        <v>7229.46</v>
      </c>
    </row>
    <row r="81" spans="1:16" x14ac:dyDescent="0.25">
      <c r="A81" s="558"/>
      <c r="B81" s="559"/>
      <c r="C81" s="559"/>
      <c r="D81" s="559"/>
      <c r="E81" s="559"/>
      <c r="F81" s="559"/>
      <c r="G81" s="559"/>
      <c r="H81" s="560"/>
      <c r="I81" s="561"/>
      <c r="J81" s="561"/>
      <c r="K81" s="561"/>
      <c r="L81" s="562"/>
      <c r="M81" s="561"/>
      <c r="N81" s="562"/>
      <c r="O81" s="561"/>
      <c r="P81" s="563"/>
    </row>
    <row r="82" spans="1:16" x14ac:dyDescent="0.25">
      <c r="A82" s="514" t="s">
        <v>41</v>
      </c>
      <c r="B82" s="515" t="s">
        <v>2901</v>
      </c>
      <c r="C82" s="1249" t="s">
        <v>2902</v>
      </c>
      <c r="D82" s="1249"/>
      <c r="E82" s="1249"/>
      <c r="F82" s="1249"/>
      <c r="G82" s="1249"/>
      <c r="H82" s="516" t="s">
        <v>2314</v>
      </c>
      <c r="I82" s="517">
        <v>1</v>
      </c>
      <c r="J82" s="518">
        <v>1</v>
      </c>
      <c r="K82" s="518">
        <v>1</v>
      </c>
      <c r="L82" s="520"/>
      <c r="M82" s="517"/>
      <c r="N82" s="521"/>
      <c r="O82" s="517"/>
      <c r="P82" s="522"/>
    </row>
    <row r="83" spans="1:16" x14ac:dyDescent="0.25">
      <c r="A83" s="523"/>
      <c r="B83" s="524" t="s">
        <v>23</v>
      </c>
      <c r="C83" s="1247" t="s">
        <v>1203</v>
      </c>
      <c r="D83" s="1247"/>
      <c r="E83" s="1247"/>
      <c r="F83" s="1247"/>
      <c r="G83" s="1247"/>
      <c r="H83" s="525" t="s">
        <v>1148</v>
      </c>
      <c r="I83" s="526"/>
      <c r="J83" s="526"/>
      <c r="K83" s="536">
        <v>0.22</v>
      </c>
      <c r="L83" s="528"/>
      <c r="M83" s="526"/>
      <c r="N83" s="528"/>
      <c r="O83" s="526"/>
      <c r="P83" s="573">
        <v>73.72</v>
      </c>
    </row>
    <row r="84" spans="1:16" x14ac:dyDescent="0.25">
      <c r="A84" s="530"/>
      <c r="B84" s="524" t="s">
        <v>2190</v>
      </c>
      <c r="C84" s="1247" t="s">
        <v>2191</v>
      </c>
      <c r="D84" s="1247"/>
      <c r="E84" s="1247"/>
      <c r="F84" s="1247"/>
      <c r="G84" s="1247"/>
      <c r="H84" s="525" t="s">
        <v>1148</v>
      </c>
      <c r="I84" s="536">
        <v>0.22</v>
      </c>
      <c r="J84" s="526"/>
      <c r="K84" s="536">
        <v>0.22</v>
      </c>
      <c r="L84" s="532"/>
      <c r="M84" s="533"/>
      <c r="N84" s="534">
        <v>335.09</v>
      </c>
      <c r="O84" s="526"/>
      <c r="P84" s="529">
        <v>73.72</v>
      </c>
    </row>
    <row r="85" spans="1:16" x14ac:dyDescent="0.25">
      <c r="A85" s="523"/>
      <c r="B85" s="524" t="s">
        <v>36</v>
      </c>
      <c r="C85" s="1247" t="s">
        <v>134</v>
      </c>
      <c r="D85" s="1247"/>
      <c r="E85" s="1247"/>
      <c r="F85" s="1247"/>
      <c r="G85" s="1247"/>
      <c r="H85" s="525"/>
      <c r="I85" s="526"/>
      <c r="J85" s="526"/>
      <c r="K85" s="526"/>
      <c r="L85" s="528"/>
      <c r="M85" s="526"/>
      <c r="N85" s="528"/>
      <c r="O85" s="526"/>
      <c r="P85" s="573">
        <v>4.95</v>
      </c>
    </row>
    <row r="86" spans="1:16" x14ac:dyDescent="0.25">
      <c r="A86" s="530"/>
      <c r="B86" s="524" t="s">
        <v>2884</v>
      </c>
      <c r="C86" s="1247" t="s">
        <v>2885</v>
      </c>
      <c r="D86" s="1247"/>
      <c r="E86" s="1247"/>
      <c r="F86" s="1247"/>
      <c r="G86" s="1247"/>
      <c r="H86" s="525" t="s">
        <v>1244</v>
      </c>
      <c r="I86" s="536">
        <v>0.01</v>
      </c>
      <c r="J86" s="526"/>
      <c r="K86" s="536">
        <v>0.01</v>
      </c>
      <c r="L86" s="538">
        <v>128.4</v>
      </c>
      <c r="M86" s="539">
        <v>1.35</v>
      </c>
      <c r="N86" s="534">
        <v>173.34</v>
      </c>
      <c r="O86" s="526"/>
      <c r="P86" s="529">
        <v>1.73</v>
      </c>
    </row>
    <row r="87" spans="1:16" x14ac:dyDescent="0.25">
      <c r="A87" s="530"/>
      <c r="B87" s="524" t="s">
        <v>2627</v>
      </c>
      <c r="C87" s="1247" t="s">
        <v>2628</v>
      </c>
      <c r="D87" s="1247"/>
      <c r="E87" s="1247"/>
      <c r="F87" s="1247"/>
      <c r="G87" s="1247"/>
      <c r="H87" s="525" t="s">
        <v>1244</v>
      </c>
      <c r="I87" s="536">
        <v>0.02</v>
      </c>
      <c r="J87" s="526"/>
      <c r="K87" s="536">
        <v>0.02</v>
      </c>
      <c r="L87" s="538">
        <v>79.88</v>
      </c>
      <c r="M87" s="539">
        <v>1.53</v>
      </c>
      <c r="N87" s="534">
        <v>122.22</v>
      </c>
      <c r="O87" s="526"/>
      <c r="P87" s="529">
        <v>2.44</v>
      </c>
    </row>
    <row r="88" spans="1:16" x14ac:dyDescent="0.25">
      <c r="A88" s="530"/>
      <c r="B88" s="524" t="s">
        <v>2886</v>
      </c>
      <c r="C88" s="1247" t="s">
        <v>2887</v>
      </c>
      <c r="D88" s="1247"/>
      <c r="E88" s="1247"/>
      <c r="F88" s="1247"/>
      <c r="G88" s="1247"/>
      <c r="H88" s="525" t="s">
        <v>1164</v>
      </c>
      <c r="I88" s="537">
        <v>1.0000000000000001E-5</v>
      </c>
      <c r="J88" s="526"/>
      <c r="K88" s="537">
        <v>1.0000000000000001E-5</v>
      </c>
      <c r="L88" s="542">
        <v>60697.21</v>
      </c>
      <c r="M88" s="539">
        <v>1.29</v>
      </c>
      <c r="N88" s="534">
        <v>78299.399999999994</v>
      </c>
      <c r="O88" s="526"/>
      <c r="P88" s="529">
        <v>0.78</v>
      </c>
    </row>
    <row r="89" spans="1:16" x14ac:dyDescent="0.25">
      <c r="A89" s="552"/>
      <c r="B89" s="553"/>
      <c r="C89" s="1248" t="s">
        <v>1154</v>
      </c>
      <c r="D89" s="1248"/>
      <c r="E89" s="1248"/>
      <c r="F89" s="1248"/>
      <c r="G89" s="1248"/>
      <c r="H89" s="516"/>
      <c r="I89" s="517"/>
      <c r="J89" s="517"/>
      <c r="K89" s="517"/>
      <c r="L89" s="520"/>
      <c r="M89" s="517"/>
      <c r="N89" s="554"/>
      <c r="O89" s="517"/>
      <c r="P89" s="555">
        <v>78.67</v>
      </c>
    </row>
    <row r="90" spans="1:16" x14ac:dyDescent="0.25">
      <c r="A90" s="540"/>
      <c r="B90" s="524"/>
      <c r="C90" s="1247" t="s">
        <v>1155</v>
      </c>
      <c r="D90" s="1247"/>
      <c r="E90" s="1247"/>
      <c r="F90" s="1247"/>
      <c r="G90" s="1247"/>
      <c r="H90" s="525"/>
      <c r="I90" s="526"/>
      <c r="J90" s="526"/>
      <c r="K90" s="526"/>
      <c r="L90" s="528"/>
      <c r="M90" s="526"/>
      <c r="N90" s="528"/>
      <c r="O90" s="526"/>
      <c r="P90" s="573">
        <v>73.72</v>
      </c>
    </row>
    <row r="91" spans="1:16" x14ac:dyDescent="0.25">
      <c r="A91" s="540"/>
      <c r="B91" s="524" t="s">
        <v>2888</v>
      </c>
      <c r="C91" s="1247" t="s">
        <v>2889</v>
      </c>
      <c r="D91" s="1247"/>
      <c r="E91" s="1247"/>
      <c r="F91" s="1247"/>
      <c r="G91" s="1247"/>
      <c r="H91" s="525" t="s">
        <v>1158</v>
      </c>
      <c r="I91" s="543">
        <v>121</v>
      </c>
      <c r="J91" s="526"/>
      <c r="K91" s="543">
        <v>121</v>
      </c>
      <c r="L91" s="528"/>
      <c r="M91" s="526"/>
      <c r="N91" s="528"/>
      <c r="O91" s="526"/>
      <c r="P91" s="573">
        <v>89.2</v>
      </c>
    </row>
    <row r="92" spans="1:16" x14ac:dyDescent="0.25">
      <c r="A92" s="540"/>
      <c r="B92" s="524" t="s">
        <v>2890</v>
      </c>
      <c r="C92" s="1247" t="s">
        <v>2891</v>
      </c>
      <c r="D92" s="1247"/>
      <c r="E92" s="1247"/>
      <c r="F92" s="1247"/>
      <c r="G92" s="1247"/>
      <c r="H92" s="525" t="s">
        <v>1158</v>
      </c>
      <c r="I92" s="543">
        <v>72</v>
      </c>
      <c r="J92" s="526"/>
      <c r="K92" s="543">
        <v>72</v>
      </c>
      <c r="L92" s="528"/>
      <c r="M92" s="526"/>
      <c r="N92" s="528"/>
      <c r="O92" s="526"/>
      <c r="P92" s="573">
        <v>53.08</v>
      </c>
    </row>
    <row r="93" spans="1:16" x14ac:dyDescent="0.25">
      <c r="A93" s="556"/>
      <c r="B93" s="557"/>
      <c r="C93" s="1248" t="s">
        <v>1161</v>
      </c>
      <c r="D93" s="1248"/>
      <c r="E93" s="1248"/>
      <c r="F93" s="1248"/>
      <c r="G93" s="1248"/>
      <c r="H93" s="516"/>
      <c r="I93" s="517"/>
      <c r="J93" s="517"/>
      <c r="K93" s="517"/>
      <c r="L93" s="520"/>
      <c r="M93" s="517"/>
      <c r="N93" s="593">
        <v>220.95</v>
      </c>
      <c r="O93" s="517"/>
      <c r="P93" s="612">
        <v>220.95</v>
      </c>
    </row>
    <row r="94" spans="1:16" x14ac:dyDescent="0.25">
      <c r="A94" s="558"/>
      <c r="B94" s="559"/>
      <c r="C94" s="559"/>
      <c r="D94" s="559"/>
      <c r="E94" s="559"/>
      <c r="F94" s="559"/>
      <c r="G94" s="559"/>
      <c r="H94" s="560"/>
      <c r="I94" s="561"/>
      <c r="J94" s="561"/>
      <c r="K94" s="561"/>
      <c r="L94" s="562"/>
      <c r="M94" s="561"/>
      <c r="N94" s="562"/>
      <c r="O94" s="561"/>
      <c r="P94" s="563"/>
    </row>
    <row r="95" spans="1:16" ht="22.5" x14ac:dyDescent="0.25">
      <c r="A95" s="514" t="s">
        <v>2653</v>
      </c>
      <c r="B95" s="515" t="s">
        <v>2903</v>
      </c>
      <c r="C95" s="1249" t="s">
        <v>2904</v>
      </c>
      <c r="D95" s="1249"/>
      <c r="E95" s="1249"/>
      <c r="F95" s="1249"/>
      <c r="G95" s="1249"/>
      <c r="H95" s="516" t="s">
        <v>1575</v>
      </c>
      <c r="I95" s="517">
        <v>1</v>
      </c>
      <c r="J95" s="518">
        <v>1</v>
      </c>
      <c r="K95" s="518">
        <v>1</v>
      </c>
      <c r="L95" s="593">
        <v>624.23</v>
      </c>
      <c r="M95" s="570">
        <v>0.96</v>
      </c>
      <c r="N95" s="572">
        <v>599.26</v>
      </c>
      <c r="O95" s="517"/>
      <c r="P95" s="612">
        <v>599.26</v>
      </c>
    </row>
    <row r="96" spans="1:16" x14ac:dyDescent="0.25">
      <c r="A96" s="556"/>
      <c r="B96" s="557"/>
      <c r="C96" s="1248" t="s">
        <v>1161</v>
      </c>
      <c r="D96" s="1248"/>
      <c r="E96" s="1248"/>
      <c r="F96" s="1248"/>
      <c r="G96" s="1248"/>
      <c r="H96" s="516"/>
      <c r="I96" s="517"/>
      <c r="J96" s="517"/>
      <c r="K96" s="517"/>
      <c r="L96" s="520"/>
      <c r="M96" s="517"/>
      <c r="N96" s="520"/>
      <c r="O96" s="517"/>
      <c r="P96" s="612">
        <v>599.26</v>
      </c>
    </row>
    <row r="97" spans="1:16" x14ac:dyDescent="0.25">
      <c r="A97" s="558"/>
      <c r="B97" s="559"/>
      <c r="C97" s="559"/>
      <c r="D97" s="559"/>
      <c r="E97" s="559"/>
      <c r="F97" s="559"/>
      <c r="G97" s="559"/>
      <c r="H97" s="560"/>
      <c r="I97" s="561"/>
      <c r="J97" s="561"/>
      <c r="K97" s="561"/>
      <c r="L97" s="562"/>
      <c r="M97" s="561"/>
      <c r="N97" s="562"/>
      <c r="O97" s="561"/>
      <c r="P97" s="563"/>
    </row>
    <row r="98" spans="1:16" x14ac:dyDescent="0.25">
      <c r="A98" s="514" t="s">
        <v>49</v>
      </c>
      <c r="B98" s="515" t="s">
        <v>2905</v>
      </c>
      <c r="C98" s="1249" t="s">
        <v>2906</v>
      </c>
      <c r="D98" s="1249"/>
      <c r="E98" s="1249"/>
      <c r="F98" s="1249"/>
      <c r="G98" s="1249"/>
      <c r="H98" s="516" t="s">
        <v>1575</v>
      </c>
      <c r="I98" s="517">
        <v>1</v>
      </c>
      <c r="J98" s="518">
        <v>1</v>
      </c>
      <c r="K98" s="518">
        <v>1</v>
      </c>
      <c r="L98" s="554">
        <v>1114.1400000000001</v>
      </c>
      <c r="M98" s="570">
        <v>1.35</v>
      </c>
      <c r="N98" s="564">
        <v>1504.09</v>
      </c>
      <c r="O98" s="517"/>
      <c r="P98" s="555">
        <v>1504.09</v>
      </c>
    </row>
    <row r="99" spans="1:16" x14ac:dyDescent="0.25">
      <c r="A99" s="556"/>
      <c r="B99" s="557"/>
      <c r="C99" s="1248" t="s">
        <v>1161</v>
      </c>
      <c r="D99" s="1248"/>
      <c r="E99" s="1248"/>
      <c r="F99" s="1248"/>
      <c r="G99" s="1248"/>
      <c r="H99" s="516"/>
      <c r="I99" s="517"/>
      <c r="J99" s="517"/>
      <c r="K99" s="517"/>
      <c r="L99" s="520"/>
      <c r="M99" s="517"/>
      <c r="N99" s="520"/>
      <c r="O99" s="517"/>
      <c r="P99" s="555">
        <v>1504.09</v>
      </c>
    </row>
    <row r="100" spans="1:16" x14ac:dyDescent="0.25">
      <c r="A100" s="558"/>
      <c r="B100" s="559"/>
      <c r="C100" s="559"/>
      <c r="D100" s="559"/>
      <c r="E100" s="559"/>
      <c r="F100" s="559"/>
      <c r="G100" s="559"/>
      <c r="H100" s="560"/>
      <c r="I100" s="561"/>
      <c r="J100" s="561"/>
      <c r="K100" s="561"/>
      <c r="L100" s="562"/>
      <c r="M100" s="561"/>
      <c r="N100" s="562"/>
      <c r="O100" s="561"/>
      <c r="P100" s="563"/>
    </row>
    <row r="101" spans="1:16" x14ac:dyDescent="0.25">
      <c r="A101" s="514" t="s">
        <v>54</v>
      </c>
      <c r="B101" s="515" t="s">
        <v>2907</v>
      </c>
      <c r="C101" s="1249" t="s">
        <v>2908</v>
      </c>
      <c r="D101" s="1249"/>
      <c r="E101" s="1249"/>
      <c r="F101" s="1249"/>
      <c r="G101" s="1249"/>
      <c r="H101" s="516" t="s">
        <v>1440</v>
      </c>
      <c r="I101" s="517">
        <v>5.0000000000000001E-3</v>
      </c>
      <c r="J101" s="518">
        <v>1</v>
      </c>
      <c r="K101" s="519">
        <v>5.0000000000000001E-3</v>
      </c>
      <c r="L101" s="520"/>
      <c r="M101" s="517"/>
      <c r="N101" s="521"/>
      <c r="O101" s="517"/>
      <c r="P101" s="522"/>
    </row>
    <row r="102" spans="1:16" x14ac:dyDescent="0.25">
      <c r="A102" s="523"/>
      <c r="B102" s="524" t="s">
        <v>23</v>
      </c>
      <c r="C102" s="1247" t="s">
        <v>1203</v>
      </c>
      <c r="D102" s="1247"/>
      <c r="E102" s="1247"/>
      <c r="F102" s="1247"/>
      <c r="G102" s="1247"/>
      <c r="H102" s="525" t="s">
        <v>1148</v>
      </c>
      <c r="I102" s="526"/>
      <c r="J102" s="526"/>
      <c r="K102" s="535">
        <v>0.16850000000000001</v>
      </c>
      <c r="L102" s="528"/>
      <c r="M102" s="526"/>
      <c r="N102" s="528"/>
      <c r="O102" s="526"/>
      <c r="P102" s="573">
        <v>54.83</v>
      </c>
    </row>
    <row r="103" spans="1:16" x14ac:dyDescent="0.25">
      <c r="A103" s="530"/>
      <c r="B103" s="524" t="s">
        <v>2070</v>
      </c>
      <c r="C103" s="1247" t="s">
        <v>2071</v>
      </c>
      <c r="D103" s="1247"/>
      <c r="E103" s="1247"/>
      <c r="F103" s="1247"/>
      <c r="G103" s="1247"/>
      <c r="H103" s="525" t="s">
        <v>1148</v>
      </c>
      <c r="I103" s="531">
        <v>33.700000000000003</v>
      </c>
      <c r="J103" s="526"/>
      <c r="K103" s="535">
        <v>0.16850000000000001</v>
      </c>
      <c r="L103" s="532"/>
      <c r="M103" s="533"/>
      <c r="N103" s="534">
        <v>325.38</v>
      </c>
      <c r="O103" s="526"/>
      <c r="P103" s="529">
        <v>54.83</v>
      </c>
    </row>
    <row r="104" spans="1:16" x14ac:dyDescent="0.25">
      <c r="A104" s="523"/>
      <c r="B104" s="524" t="s">
        <v>28</v>
      </c>
      <c r="C104" s="1247" t="s">
        <v>132</v>
      </c>
      <c r="D104" s="1247"/>
      <c r="E104" s="1247"/>
      <c r="F104" s="1247"/>
      <c r="G104" s="1247"/>
      <c r="H104" s="525"/>
      <c r="I104" s="526"/>
      <c r="J104" s="526"/>
      <c r="K104" s="526"/>
      <c r="L104" s="528"/>
      <c r="M104" s="526"/>
      <c r="N104" s="528"/>
      <c r="O104" s="526"/>
      <c r="P104" s="573">
        <v>2.06</v>
      </c>
    </row>
    <row r="105" spans="1:16" x14ac:dyDescent="0.25">
      <c r="A105" s="523"/>
      <c r="B105" s="524"/>
      <c r="C105" s="1247" t="s">
        <v>1147</v>
      </c>
      <c r="D105" s="1247"/>
      <c r="E105" s="1247"/>
      <c r="F105" s="1247"/>
      <c r="G105" s="1247"/>
      <c r="H105" s="525" t="s">
        <v>1148</v>
      </c>
      <c r="I105" s="526"/>
      <c r="J105" s="526"/>
      <c r="K105" s="535">
        <v>2.7000000000000001E-3</v>
      </c>
      <c r="L105" s="528"/>
      <c r="M105" s="526"/>
      <c r="N105" s="528"/>
      <c r="O105" s="526"/>
      <c r="P105" s="573">
        <v>0.95</v>
      </c>
    </row>
    <row r="106" spans="1:16" x14ac:dyDescent="0.25">
      <c r="A106" s="530"/>
      <c r="B106" s="524" t="s">
        <v>1991</v>
      </c>
      <c r="C106" s="1247" t="s">
        <v>1992</v>
      </c>
      <c r="D106" s="1247"/>
      <c r="E106" s="1247"/>
      <c r="F106" s="1247"/>
      <c r="G106" s="1247"/>
      <c r="H106" s="525" t="s">
        <v>1151</v>
      </c>
      <c r="I106" s="536">
        <v>0.08</v>
      </c>
      <c r="J106" s="526"/>
      <c r="K106" s="535">
        <v>4.0000000000000002E-4</v>
      </c>
      <c r="L106" s="532"/>
      <c r="M106" s="533"/>
      <c r="N106" s="534">
        <v>913.67</v>
      </c>
      <c r="O106" s="526"/>
      <c r="P106" s="529">
        <v>0.37</v>
      </c>
    </row>
    <row r="107" spans="1:16" x14ac:dyDescent="0.25">
      <c r="A107" s="540"/>
      <c r="B107" s="524" t="s">
        <v>1152</v>
      </c>
      <c r="C107" s="1247" t="s">
        <v>1153</v>
      </c>
      <c r="D107" s="1247"/>
      <c r="E107" s="1247"/>
      <c r="F107" s="1247"/>
      <c r="G107" s="1247"/>
      <c r="H107" s="525" t="s">
        <v>1148</v>
      </c>
      <c r="I107" s="536">
        <v>0.08</v>
      </c>
      <c r="J107" s="526"/>
      <c r="K107" s="535">
        <v>4.0000000000000002E-4</v>
      </c>
      <c r="L107" s="528"/>
      <c r="M107" s="526"/>
      <c r="N107" s="541">
        <v>437.08</v>
      </c>
      <c r="O107" s="526"/>
      <c r="P107" s="573">
        <v>0.17</v>
      </c>
    </row>
    <row r="108" spans="1:16" x14ac:dyDescent="0.25">
      <c r="A108" s="530"/>
      <c r="B108" s="524" t="s">
        <v>1443</v>
      </c>
      <c r="C108" s="1247" t="s">
        <v>1444</v>
      </c>
      <c r="D108" s="1247"/>
      <c r="E108" s="1247"/>
      <c r="F108" s="1247"/>
      <c r="G108" s="1247"/>
      <c r="H108" s="525" t="s">
        <v>1151</v>
      </c>
      <c r="I108" s="536">
        <v>0.06</v>
      </c>
      <c r="J108" s="526"/>
      <c r="K108" s="535">
        <v>2.9999999999999997E-4</v>
      </c>
      <c r="L108" s="532"/>
      <c r="M108" s="533"/>
      <c r="N108" s="534">
        <v>1550.39</v>
      </c>
      <c r="O108" s="526"/>
      <c r="P108" s="529">
        <v>0.47</v>
      </c>
    </row>
    <row r="109" spans="1:16" x14ac:dyDescent="0.25">
      <c r="A109" s="540"/>
      <c r="B109" s="524" t="s">
        <v>1152</v>
      </c>
      <c r="C109" s="1247" t="s">
        <v>1153</v>
      </c>
      <c r="D109" s="1247"/>
      <c r="E109" s="1247"/>
      <c r="F109" s="1247"/>
      <c r="G109" s="1247"/>
      <c r="H109" s="525" t="s">
        <v>1148</v>
      </c>
      <c r="I109" s="536">
        <v>0.06</v>
      </c>
      <c r="J109" s="526"/>
      <c r="K109" s="535">
        <v>2.9999999999999997E-4</v>
      </c>
      <c r="L109" s="528"/>
      <c r="M109" s="526"/>
      <c r="N109" s="541">
        <v>437.08</v>
      </c>
      <c r="O109" s="526"/>
      <c r="P109" s="573">
        <v>0.13</v>
      </c>
    </row>
    <row r="110" spans="1:16" x14ac:dyDescent="0.25">
      <c r="A110" s="530"/>
      <c r="B110" s="524" t="s">
        <v>1445</v>
      </c>
      <c r="C110" s="1247" t="s">
        <v>1446</v>
      </c>
      <c r="D110" s="1247"/>
      <c r="E110" s="1247"/>
      <c r="F110" s="1247"/>
      <c r="G110" s="1247"/>
      <c r="H110" s="525" t="s">
        <v>1151</v>
      </c>
      <c r="I110" s="531">
        <v>0.4</v>
      </c>
      <c r="J110" s="526"/>
      <c r="K110" s="527">
        <v>2E-3</v>
      </c>
      <c r="L110" s="538">
        <v>477.92</v>
      </c>
      <c r="M110" s="539">
        <v>1.24</v>
      </c>
      <c r="N110" s="534">
        <v>592.62</v>
      </c>
      <c r="O110" s="526"/>
      <c r="P110" s="529">
        <v>1.19</v>
      </c>
    </row>
    <row r="111" spans="1:16" x14ac:dyDescent="0.25">
      <c r="A111" s="540"/>
      <c r="B111" s="524" t="s">
        <v>1208</v>
      </c>
      <c r="C111" s="1247" t="s">
        <v>1209</v>
      </c>
      <c r="D111" s="1247"/>
      <c r="E111" s="1247"/>
      <c r="F111" s="1247"/>
      <c r="G111" s="1247"/>
      <c r="H111" s="525" t="s">
        <v>1148</v>
      </c>
      <c r="I111" s="531">
        <v>0.4</v>
      </c>
      <c r="J111" s="526"/>
      <c r="K111" s="527">
        <v>2E-3</v>
      </c>
      <c r="L111" s="528"/>
      <c r="M111" s="526"/>
      <c r="N111" s="541">
        <v>325.38</v>
      </c>
      <c r="O111" s="526"/>
      <c r="P111" s="573">
        <v>0.65</v>
      </c>
    </row>
    <row r="112" spans="1:16" x14ac:dyDescent="0.25">
      <c r="A112" s="530"/>
      <c r="B112" s="524" t="s">
        <v>1486</v>
      </c>
      <c r="C112" s="1247" t="s">
        <v>1487</v>
      </c>
      <c r="D112" s="1247"/>
      <c r="E112" s="1247"/>
      <c r="F112" s="1247"/>
      <c r="G112" s="1247"/>
      <c r="H112" s="525" t="s">
        <v>1151</v>
      </c>
      <c r="I112" s="536">
        <v>1.19</v>
      </c>
      <c r="J112" s="526"/>
      <c r="K112" s="537">
        <v>5.9500000000000004E-3</v>
      </c>
      <c r="L112" s="538">
        <v>4.3499999999999996</v>
      </c>
      <c r="M112" s="539">
        <v>1.1599999999999999</v>
      </c>
      <c r="N112" s="534">
        <v>5.05</v>
      </c>
      <c r="O112" s="526"/>
      <c r="P112" s="529">
        <v>0.03</v>
      </c>
    </row>
    <row r="113" spans="1:16" x14ac:dyDescent="0.25">
      <c r="A113" s="523"/>
      <c r="B113" s="524" t="s">
        <v>36</v>
      </c>
      <c r="C113" s="1247" t="s">
        <v>134</v>
      </c>
      <c r="D113" s="1247"/>
      <c r="E113" s="1247"/>
      <c r="F113" s="1247"/>
      <c r="G113" s="1247"/>
      <c r="H113" s="525"/>
      <c r="I113" s="526"/>
      <c r="J113" s="526"/>
      <c r="K113" s="526"/>
      <c r="L113" s="528"/>
      <c r="M113" s="526"/>
      <c r="N113" s="528"/>
      <c r="O113" s="526"/>
      <c r="P113" s="573">
        <v>1.71</v>
      </c>
    </row>
    <row r="114" spans="1:16" x14ac:dyDescent="0.25">
      <c r="A114" s="530"/>
      <c r="B114" s="524" t="s">
        <v>2909</v>
      </c>
      <c r="C114" s="1247" t="s">
        <v>2910</v>
      </c>
      <c r="D114" s="1247"/>
      <c r="E114" s="1247"/>
      <c r="F114" s="1247"/>
      <c r="G114" s="1247"/>
      <c r="H114" s="525" t="s">
        <v>1164</v>
      </c>
      <c r="I114" s="537">
        <v>1.9000000000000001E-4</v>
      </c>
      <c r="J114" s="526"/>
      <c r="K114" s="574">
        <v>9.9999999999999995E-7</v>
      </c>
      <c r="L114" s="542">
        <v>416065.6</v>
      </c>
      <c r="M114" s="539">
        <v>1.77</v>
      </c>
      <c r="N114" s="534">
        <v>736436.11</v>
      </c>
      <c r="O114" s="526"/>
      <c r="P114" s="529">
        <v>0.74</v>
      </c>
    </row>
    <row r="115" spans="1:16" x14ac:dyDescent="0.25">
      <c r="A115" s="530"/>
      <c r="B115" s="524" t="s">
        <v>1490</v>
      </c>
      <c r="C115" s="1247" t="s">
        <v>1491</v>
      </c>
      <c r="D115" s="1247"/>
      <c r="E115" s="1247"/>
      <c r="F115" s="1247"/>
      <c r="G115" s="1247"/>
      <c r="H115" s="525" t="s">
        <v>1212</v>
      </c>
      <c r="I115" s="527">
        <v>0.34200000000000003</v>
      </c>
      <c r="J115" s="526"/>
      <c r="K115" s="537">
        <v>1.7099999999999999E-3</v>
      </c>
      <c r="L115" s="538">
        <v>114.64</v>
      </c>
      <c r="M115" s="539">
        <v>1.18</v>
      </c>
      <c r="N115" s="534">
        <v>135.28</v>
      </c>
      <c r="O115" s="526"/>
      <c r="P115" s="529">
        <v>0.23</v>
      </c>
    </row>
    <row r="116" spans="1:16" x14ac:dyDescent="0.25">
      <c r="A116" s="530"/>
      <c r="B116" s="524" t="s">
        <v>1210</v>
      </c>
      <c r="C116" s="1247" t="s">
        <v>1211</v>
      </c>
      <c r="D116" s="1247"/>
      <c r="E116" s="1247"/>
      <c r="F116" s="1247"/>
      <c r="G116" s="1247"/>
      <c r="H116" s="525" t="s">
        <v>1212</v>
      </c>
      <c r="I116" s="536">
        <v>0.25</v>
      </c>
      <c r="J116" s="526"/>
      <c r="K116" s="537">
        <v>1.25E-3</v>
      </c>
      <c r="L116" s="538">
        <v>35.71</v>
      </c>
      <c r="M116" s="539">
        <v>0.28000000000000003</v>
      </c>
      <c r="N116" s="534">
        <v>10</v>
      </c>
      <c r="O116" s="526"/>
      <c r="P116" s="529">
        <v>0.01</v>
      </c>
    </row>
    <row r="117" spans="1:16" x14ac:dyDescent="0.25">
      <c r="A117" s="530"/>
      <c r="B117" s="524" t="s">
        <v>2884</v>
      </c>
      <c r="C117" s="1247" t="s">
        <v>2885</v>
      </c>
      <c r="D117" s="1247"/>
      <c r="E117" s="1247"/>
      <c r="F117" s="1247"/>
      <c r="G117" s="1247"/>
      <c r="H117" s="525" t="s">
        <v>1244</v>
      </c>
      <c r="I117" s="536">
        <v>0.05</v>
      </c>
      <c r="J117" s="526"/>
      <c r="K117" s="537">
        <v>2.5000000000000001E-4</v>
      </c>
      <c r="L117" s="538">
        <v>128.4</v>
      </c>
      <c r="M117" s="539">
        <v>1.35</v>
      </c>
      <c r="N117" s="534">
        <v>173.34</v>
      </c>
      <c r="O117" s="526"/>
      <c r="P117" s="529">
        <v>0.04</v>
      </c>
    </row>
    <row r="118" spans="1:16" x14ac:dyDescent="0.25">
      <c r="A118" s="530"/>
      <c r="B118" s="524" t="s">
        <v>2911</v>
      </c>
      <c r="C118" s="1247" t="s">
        <v>2912</v>
      </c>
      <c r="D118" s="1247"/>
      <c r="E118" s="1247"/>
      <c r="F118" s="1247"/>
      <c r="G118" s="1247"/>
      <c r="H118" s="525" t="s">
        <v>1164</v>
      </c>
      <c r="I118" s="535">
        <v>4.0000000000000002E-4</v>
      </c>
      <c r="J118" s="526"/>
      <c r="K118" s="574">
        <v>1.9999999999999999E-6</v>
      </c>
      <c r="L118" s="542">
        <v>97282.880000000005</v>
      </c>
      <c r="M118" s="539">
        <v>1.07</v>
      </c>
      <c r="N118" s="534">
        <v>104092.68</v>
      </c>
      <c r="O118" s="526"/>
      <c r="P118" s="529">
        <v>0.21</v>
      </c>
    </row>
    <row r="119" spans="1:16" x14ac:dyDescent="0.25">
      <c r="A119" s="530"/>
      <c r="B119" s="524" t="s">
        <v>2913</v>
      </c>
      <c r="C119" s="1247" t="s">
        <v>2914</v>
      </c>
      <c r="D119" s="1247"/>
      <c r="E119" s="1247"/>
      <c r="F119" s="1247"/>
      <c r="G119" s="1247"/>
      <c r="H119" s="525" t="s">
        <v>1244</v>
      </c>
      <c r="I119" s="535">
        <v>8.9999999999999998E-4</v>
      </c>
      <c r="J119" s="526"/>
      <c r="K119" s="569">
        <v>4.5000000000000001E-6</v>
      </c>
      <c r="L119" s="538">
        <v>59.41</v>
      </c>
      <c r="M119" s="539">
        <v>1.27</v>
      </c>
      <c r="N119" s="534">
        <v>75.45</v>
      </c>
      <c r="O119" s="526"/>
      <c r="P119" s="529">
        <v>0</v>
      </c>
    </row>
    <row r="120" spans="1:16" x14ac:dyDescent="0.25">
      <c r="A120" s="530"/>
      <c r="B120" s="524" t="s">
        <v>2627</v>
      </c>
      <c r="C120" s="1247" t="s">
        <v>2628</v>
      </c>
      <c r="D120" s="1247"/>
      <c r="E120" s="1247"/>
      <c r="F120" s="1247"/>
      <c r="G120" s="1247"/>
      <c r="H120" s="525" t="s">
        <v>1244</v>
      </c>
      <c r="I120" s="536">
        <v>0.44</v>
      </c>
      <c r="J120" s="526"/>
      <c r="K120" s="535">
        <v>2.2000000000000001E-3</v>
      </c>
      <c r="L120" s="538">
        <v>79.88</v>
      </c>
      <c r="M120" s="539">
        <v>1.53</v>
      </c>
      <c r="N120" s="534">
        <v>122.22</v>
      </c>
      <c r="O120" s="526"/>
      <c r="P120" s="529">
        <v>0.27</v>
      </c>
    </row>
    <row r="121" spans="1:16" x14ac:dyDescent="0.25">
      <c r="A121" s="530"/>
      <c r="B121" s="524" t="s">
        <v>2886</v>
      </c>
      <c r="C121" s="1247" t="s">
        <v>2887</v>
      </c>
      <c r="D121" s="1247"/>
      <c r="E121" s="1247"/>
      <c r="F121" s="1247"/>
      <c r="G121" s="1247"/>
      <c r="H121" s="525" t="s">
        <v>1164</v>
      </c>
      <c r="I121" s="537">
        <v>5.2999999999999998E-4</v>
      </c>
      <c r="J121" s="526"/>
      <c r="K121" s="569">
        <v>2.7E-6</v>
      </c>
      <c r="L121" s="542">
        <v>60697.21</v>
      </c>
      <c r="M121" s="539">
        <v>1.29</v>
      </c>
      <c r="N121" s="534">
        <v>78299.399999999994</v>
      </c>
      <c r="O121" s="526"/>
      <c r="P121" s="529">
        <v>0.21</v>
      </c>
    </row>
    <row r="122" spans="1:16" x14ac:dyDescent="0.25">
      <c r="A122" s="544" t="s">
        <v>1364</v>
      </c>
      <c r="B122" s="545" t="s">
        <v>2915</v>
      </c>
      <c r="C122" s="1250" t="s">
        <v>2916</v>
      </c>
      <c r="D122" s="1250"/>
      <c r="E122" s="1250"/>
      <c r="F122" s="1250"/>
      <c r="G122" s="1250"/>
      <c r="H122" s="546" t="s">
        <v>1575</v>
      </c>
      <c r="I122" s="547">
        <v>0</v>
      </c>
      <c r="J122" s="548"/>
      <c r="K122" s="547">
        <v>0</v>
      </c>
      <c r="L122" s="550"/>
      <c r="M122" s="548"/>
      <c r="N122" s="550"/>
      <c r="O122" s="548"/>
      <c r="P122" s="551"/>
    </row>
    <row r="123" spans="1:16" x14ac:dyDescent="0.25">
      <c r="A123" s="544" t="s">
        <v>1239</v>
      </c>
      <c r="B123" s="545" t="s">
        <v>2917</v>
      </c>
      <c r="C123" s="1250" t="s">
        <v>2918</v>
      </c>
      <c r="D123" s="1250"/>
      <c r="E123" s="1250"/>
      <c r="F123" s="1250"/>
      <c r="G123" s="1250"/>
      <c r="H123" s="546" t="s">
        <v>2159</v>
      </c>
      <c r="I123" s="547">
        <v>100</v>
      </c>
      <c r="J123" s="548"/>
      <c r="K123" s="566">
        <v>0.5</v>
      </c>
      <c r="L123" s="550"/>
      <c r="M123" s="548"/>
      <c r="N123" s="550"/>
      <c r="O123" s="548"/>
      <c r="P123" s="551"/>
    </row>
    <row r="124" spans="1:16" x14ac:dyDescent="0.25">
      <c r="A124" s="544" t="s">
        <v>1364</v>
      </c>
      <c r="B124" s="545" t="s">
        <v>2919</v>
      </c>
      <c r="C124" s="1250" t="s">
        <v>2920</v>
      </c>
      <c r="D124" s="1250"/>
      <c r="E124" s="1250"/>
      <c r="F124" s="1250"/>
      <c r="G124" s="1250"/>
      <c r="H124" s="546" t="s">
        <v>1244</v>
      </c>
      <c r="I124" s="547">
        <v>0</v>
      </c>
      <c r="J124" s="548"/>
      <c r="K124" s="547">
        <v>0</v>
      </c>
      <c r="L124" s="550"/>
      <c r="M124" s="548"/>
      <c r="N124" s="550"/>
      <c r="O124" s="548"/>
      <c r="P124" s="551"/>
    </row>
    <row r="125" spans="1:16" x14ac:dyDescent="0.25">
      <c r="A125" s="552"/>
      <c r="B125" s="553"/>
      <c r="C125" s="1248" t="s">
        <v>1154</v>
      </c>
      <c r="D125" s="1248"/>
      <c r="E125" s="1248"/>
      <c r="F125" s="1248"/>
      <c r="G125" s="1248"/>
      <c r="H125" s="516"/>
      <c r="I125" s="517"/>
      <c r="J125" s="517"/>
      <c r="K125" s="517"/>
      <c r="L125" s="520"/>
      <c r="M125" s="517"/>
      <c r="N125" s="554"/>
      <c r="O125" s="517"/>
      <c r="P125" s="555">
        <v>59.55</v>
      </c>
    </row>
    <row r="126" spans="1:16" x14ac:dyDescent="0.25">
      <c r="A126" s="540"/>
      <c r="B126" s="524"/>
      <c r="C126" s="1247" t="s">
        <v>1155</v>
      </c>
      <c r="D126" s="1247"/>
      <c r="E126" s="1247"/>
      <c r="F126" s="1247"/>
      <c r="G126" s="1247"/>
      <c r="H126" s="525"/>
      <c r="I126" s="526"/>
      <c r="J126" s="526"/>
      <c r="K126" s="526"/>
      <c r="L126" s="528"/>
      <c r="M126" s="526"/>
      <c r="N126" s="528"/>
      <c r="O126" s="526"/>
      <c r="P126" s="573">
        <v>55.78</v>
      </c>
    </row>
    <row r="127" spans="1:16" x14ac:dyDescent="0.25">
      <c r="A127" s="540"/>
      <c r="B127" s="524" t="s">
        <v>2888</v>
      </c>
      <c r="C127" s="1247" t="s">
        <v>2889</v>
      </c>
      <c r="D127" s="1247"/>
      <c r="E127" s="1247"/>
      <c r="F127" s="1247"/>
      <c r="G127" s="1247"/>
      <c r="H127" s="525" t="s">
        <v>1158</v>
      </c>
      <c r="I127" s="543">
        <v>121</v>
      </c>
      <c r="J127" s="526"/>
      <c r="K127" s="543">
        <v>121</v>
      </c>
      <c r="L127" s="528"/>
      <c r="M127" s="526"/>
      <c r="N127" s="528"/>
      <c r="O127" s="526"/>
      <c r="P127" s="573">
        <v>67.489999999999995</v>
      </c>
    </row>
    <row r="128" spans="1:16" x14ac:dyDescent="0.25">
      <c r="A128" s="540"/>
      <c r="B128" s="524" t="s">
        <v>2890</v>
      </c>
      <c r="C128" s="1247" t="s">
        <v>2891</v>
      </c>
      <c r="D128" s="1247"/>
      <c r="E128" s="1247"/>
      <c r="F128" s="1247"/>
      <c r="G128" s="1247"/>
      <c r="H128" s="525" t="s">
        <v>1158</v>
      </c>
      <c r="I128" s="543">
        <v>72</v>
      </c>
      <c r="J128" s="526"/>
      <c r="K128" s="543">
        <v>72</v>
      </c>
      <c r="L128" s="528"/>
      <c r="M128" s="526"/>
      <c r="N128" s="528"/>
      <c r="O128" s="526"/>
      <c r="P128" s="573">
        <v>40.159999999999997</v>
      </c>
    </row>
    <row r="129" spans="1:16" x14ac:dyDescent="0.25">
      <c r="A129" s="556"/>
      <c r="B129" s="557"/>
      <c r="C129" s="1248" t="s">
        <v>1161</v>
      </c>
      <c r="D129" s="1248"/>
      <c r="E129" s="1248"/>
      <c r="F129" s="1248"/>
      <c r="G129" s="1248"/>
      <c r="H129" s="516"/>
      <c r="I129" s="517"/>
      <c r="J129" s="517"/>
      <c r="K129" s="517"/>
      <c r="L129" s="520"/>
      <c r="M129" s="517"/>
      <c r="N129" s="554">
        <v>33440</v>
      </c>
      <c r="O129" s="517"/>
      <c r="P129" s="612">
        <v>167.2</v>
      </c>
    </row>
    <row r="130" spans="1:16" x14ac:dyDescent="0.25">
      <c r="A130" s="558"/>
      <c r="B130" s="559"/>
      <c r="C130" s="559"/>
      <c r="D130" s="559"/>
      <c r="E130" s="559"/>
      <c r="F130" s="559"/>
      <c r="G130" s="559"/>
      <c r="H130" s="560"/>
      <c r="I130" s="561"/>
      <c r="J130" s="561"/>
      <c r="K130" s="561"/>
      <c r="L130" s="562"/>
      <c r="M130" s="561"/>
      <c r="N130" s="562"/>
      <c r="O130" s="561"/>
      <c r="P130" s="563"/>
    </row>
    <row r="131" spans="1:16" x14ac:dyDescent="0.25">
      <c r="A131" s="514" t="s">
        <v>61</v>
      </c>
      <c r="B131" s="515" t="s">
        <v>2921</v>
      </c>
      <c r="C131" s="1249" t="s">
        <v>2922</v>
      </c>
      <c r="D131" s="1249"/>
      <c r="E131" s="1249"/>
      <c r="F131" s="1249"/>
      <c r="G131" s="1249"/>
      <c r="H131" s="516" t="s">
        <v>2159</v>
      </c>
      <c r="I131" s="517">
        <v>0.5</v>
      </c>
      <c r="J131" s="518">
        <v>1</v>
      </c>
      <c r="K131" s="571">
        <v>0.5</v>
      </c>
      <c r="L131" s="593">
        <v>113.48</v>
      </c>
      <c r="M131" s="570">
        <v>0.99</v>
      </c>
      <c r="N131" s="572">
        <v>112.35</v>
      </c>
      <c r="O131" s="517"/>
      <c r="P131" s="612">
        <v>56.18</v>
      </c>
    </row>
    <row r="132" spans="1:16" x14ac:dyDescent="0.25">
      <c r="A132" s="556"/>
      <c r="B132" s="557"/>
      <c r="C132" s="1248" t="s">
        <v>1161</v>
      </c>
      <c r="D132" s="1248"/>
      <c r="E132" s="1248"/>
      <c r="F132" s="1248"/>
      <c r="G132" s="1248"/>
      <c r="H132" s="516"/>
      <c r="I132" s="517"/>
      <c r="J132" s="517"/>
      <c r="K132" s="517"/>
      <c r="L132" s="520"/>
      <c r="M132" s="517"/>
      <c r="N132" s="520"/>
      <c r="O132" s="517"/>
      <c r="P132" s="612">
        <v>56.18</v>
      </c>
    </row>
    <row r="133" spans="1:16" x14ac:dyDescent="0.25">
      <c r="A133" s="558"/>
      <c r="B133" s="559"/>
      <c r="C133" s="559"/>
      <c r="D133" s="559"/>
      <c r="E133" s="559"/>
      <c r="F133" s="559"/>
      <c r="G133" s="559"/>
      <c r="H133" s="560"/>
      <c r="I133" s="561"/>
      <c r="J133" s="561"/>
      <c r="K133" s="561"/>
      <c r="L133" s="562"/>
      <c r="M133" s="561"/>
      <c r="N133" s="562"/>
      <c r="O133" s="561"/>
      <c r="P133" s="563"/>
    </row>
    <row r="134" spans="1:16" x14ac:dyDescent="0.25">
      <c r="A134" s="514" t="s">
        <v>67</v>
      </c>
      <c r="B134" s="515" t="s">
        <v>2923</v>
      </c>
      <c r="C134" s="1249" t="s">
        <v>2924</v>
      </c>
      <c r="D134" s="1249"/>
      <c r="E134" s="1249"/>
      <c r="F134" s="1249"/>
      <c r="G134" s="1249"/>
      <c r="H134" s="516" t="s">
        <v>1440</v>
      </c>
      <c r="I134" s="517">
        <v>0.05</v>
      </c>
      <c r="J134" s="518">
        <v>1</v>
      </c>
      <c r="K134" s="570">
        <v>0.05</v>
      </c>
      <c r="L134" s="520"/>
      <c r="M134" s="517"/>
      <c r="N134" s="521"/>
      <c r="O134" s="517"/>
      <c r="P134" s="522"/>
    </row>
    <row r="135" spans="1:16" x14ac:dyDescent="0.25">
      <c r="A135" s="523"/>
      <c r="B135" s="524" t="s">
        <v>23</v>
      </c>
      <c r="C135" s="1247" t="s">
        <v>1203</v>
      </c>
      <c r="D135" s="1247"/>
      <c r="E135" s="1247"/>
      <c r="F135" s="1247"/>
      <c r="G135" s="1247"/>
      <c r="H135" s="525" t="s">
        <v>1148</v>
      </c>
      <c r="I135" s="526"/>
      <c r="J135" s="526"/>
      <c r="K135" s="535">
        <v>0.6855</v>
      </c>
      <c r="L135" s="528"/>
      <c r="M135" s="526"/>
      <c r="N135" s="528"/>
      <c r="O135" s="526"/>
      <c r="P135" s="573">
        <v>218.05</v>
      </c>
    </row>
    <row r="136" spans="1:16" x14ac:dyDescent="0.25">
      <c r="A136" s="530"/>
      <c r="B136" s="524" t="s">
        <v>2403</v>
      </c>
      <c r="C136" s="1247" t="s">
        <v>2404</v>
      </c>
      <c r="D136" s="1247"/>
      <c r="E136" s="1247"/>
      <c r="F136" s="1247"/>
      <c r="G136" s="1247"/>
      <c r="H136" s="525" t="s">
        <v>1148</v>
      </c>
      <c r="I136" s="536">
        <v>13.71</v>
      </c>
      <c r="J136" s="526"/>
      <c r="K136" s="535">
        <v>0.6855</v>
      </c>
      <c r="L136" s="532"/>
      <c r="M136" s="533"/>
      <c r="N136" s="534">
        <v>318.08999999999997</v>
      </c>
      <c r="O136" s="526"/>
      <c r="P136" s="529">
        <v>218.05</v>
      </c>
    </row>
    <row r="137" spans="1:16" x14ac:dyDescent="0.25">
      <c r="A137" s="523"/>
      <c r="B137" s="524" t="s">
        <v>28</v>
      </c>
      <c r="C137" s="1247" t="s">
        <v>132</v>
      </c>
      <c r="D137" s="1247"/>
      <c r="E137" s="1247"/>
      <c r="F137" s="1247"/>
      <c r="G137" s="1247"/>
      <c r="H137" s="525"/>
      <c r="I137" s="526"/>
      <c r="J137" s="526"/>
      <c r="K137" s="526"/>
      <c r="L137" s="528"/>
      <c r="M137" s="526"/>
      <c r="N137" s="528"/>
      <c r="O137" s="526"/>
      <c r="P137" s="573">
        <v>1.74</v>
      </c>
    </row>
    <row r="138" spans="1:16" x14ac:dyDescent="0.25">
      <c r="A138" s="523"/>
      <c r="B138" s="524"/>
      <c r="C138" s="1247" t="s">
        <v>1147</v>
      </c>
      <c r="D138" s="1247"/>
      <c r="E138" s="1247"/>
      <c r="F138" s="1247"/>
      <c r="G138" s="1247"/>
      <c r="H138" s="525" t="s">
        <v>1148</v>
      </c>
      <c r="I138" s="526"/>
      <c r="J138" s="526"/>
      <c r="K138" s="527">
        <v>1E-3</v>
      </c>
      <c r="L138" s="528"/>
      <c r="M138" s="526"/>
      <c r="N138" s="528"/>
      <c r="O138" s="526"/>
      <c r="P138" s="573">
        <v>0.33</v>
      </c>
    </row>
    <row r="139" spans="1:16" x14ac:dyDescent="0.25">
      <c r="A139" s="530"/>
      <c r="B139" s="524" t="s">
        <v>2925</v>
      </c>
      <c r="C139" s="1247" t="s">
        <v>2926</v>
      </c>
      <c r="D139" s="1247"/>
      <c r="E139" s="1247"/>
      <c r="F139" s="1247"/>
      <c r="G139" s="1247"/>
      <c r="H139" s="525" t="s">
        <v>1151</v>
      </c>
      <c r="I139" s="536">
        <v>1.27</v>
      </c>
      <c r="J139" s="526"/>
      <c r="K139" s="535">
        <v>6.3500000000000001E-2</v>
      </c>
      <c r="L139" s="538">
        <v>14.13</v>
      </c>
      <c r="M139" s="539">
        <v>1.28</v>
      </c>
      <c r="N139" s="534">
        <v>18.09</v>
      </c>
      <c r="O139" s="526"/>
      <c r="P139" s="529">
        <v>1.1499999999999999</v>
      </c>
    </row>
    <row r="140" spans="1:16" x14ac:dyDescent="0.25">
      <c r="A140" s="530"/>
      <c r="B140" s="524" t="s">
        <v>1445</v>
      </c>
      <c r="C140" s="1247" t="s">
        <v>1446</v>
      </c>
      <c r="D140" s="1247"/>
      <c r="E140" s="1247"/>
      <c r="F140" s="1247"/>
      <c r="G140" s="1247"/>
      <c r="H140" s="525" t="s">
        <v>1151</v>
      </c>
      <c r="I140" s="536">
        <v>0.02</v>
      </c>
      <c r="J140" s="526"/>
      <c r="K140" s="527">
        <v>1E-3</v>
      </c>
      <c r="L140" s="538">
        <v>477.92</v>
      </c>
      <c r="M140" s="539">
        <v>1.24</v>
      </c>
      <c r="N140" s="534">
        <v>592.62</v>
      </c>
      <c r="O140" s="526"/>
      <c r="P140" s="529">
        <v>0.59</v>
      </c>
    </row>
    <row r="141" spans="1:16" x14ac:dyDescent="0.25">
      <c r="A141" s="540"/>
      <c r="B141" s="524" t="s">
        <v>1208</v>
      </c>
      <c r="C141" s="1247" t="s">
        <v>1209</v>
      </c>
      <c r="D141" s="1247"/>
      <c r="E141" s="1247"/>
      <c r="F141" s="1247"/>
      <c r="G141" s="1247"/>
      <c r="H141" s="525" t="s">
        <v>1148</v>
      </c>
      <c r="I141" s="536">
        <v>0.02</v>
      </c>
      <c r="J141" s="526"/>
      <c r="K141" s="527">
        <v>1E-3</v>
      </c>
      <c r="L141" s="528"/>
      <c r="M141" s="526"/>
      <c r="N141" s="541">
        <v>325.38</v>
      </c>
      <c r="O141" s="526"/>
      <c r="P141" s="573">
        <v>0.33</v>
      </c>
    </row>
    <row r="142" spans="1:16" x14ac:dyDescent="0.25">
      <c r="A142" s="523"/>
      <c r="B142" s="524" t="s">
        <v>36</v>
      </c>
      <c r="C142" s="1247" t="s">
        <v>134</v>
      </c>
      <c r="D142" s="1247"/>
      <c r="E142" s="1247"/>
      <c r="F142" s="1247"/>
      <c r="G142" s="1247"/>
      <c r="H142" s="525"/>
      <c r="I142" s="526"/>
      <c r="J142" s="526"/>
      <c r="K142" s="526"/>
      <c r="L142" s="528"/>
      <c r="M142" s="526"/>
      <c r="N142" s="528"/>
      <c r="O142" s="526"/>
      <c r="P142" s="573">
        <v>29.94</v>
      </c>
    </row>
    <row r="143" spans="1:16" x14ac:dyDescent="0.25">
      <c r="A143" s="530"/>
      <c r="B143" s="524" t="s">
        <v>1210</v>
      </c>
      <c r="C143" s="1247" t="s">
        <v>1211</v>
      </c>
      <c r="D143" s="1247"/>
      <c r="E143" s="1247"/>
      <c r="F143" s="1247"/>
      <c r="G143" s="1247"/>
      <c r="H143" s="525" t="s">
        <v>1212</v>
      </c>
      <c r="I143" s="527">
        <v>0.29299999999999998</v>
      </c>
      <c r="J143" s="526"/>
      <c r="K143" s="537">
        <v>1.465E-2</v>
      </c>
      <c r="L143" s="538">
        <v>35.71</v>
      </c>
      <c r="M143" s="539">
        <v>0.28000000000000003</v>
      </c>
      <c r="N143" s="534">
        <v>10</v>
      </c>
      <c r="O143" s="526"/>
      <c r="P143" s="529">
        <v>0.15</v>
      </c>
    </row>
    <row r="144" spans="1:16" x14ac:dyDescent="0.25">
      <c r="A144" s="530"/>
      <c r="B144" s="524" t="s">
        <v>1494</v>
      </c>
      <c r="C144" s="1247" t="s">
        <v>1495</v>
      </c>
      <c r="D144" s="1247"/>
      <c r="E144" s="1247"/>
      <c r="F144" s="1247"/>
      <c r="G144" s="1247"/>
      <c r="H144" s="525" t="s">
        <v>1496</v>
      </c>
      <c r="I144" s="535">
        <v>2.4828000000000001</v>
      </c>
      <c r="J144" s="526"/>
      <c r="K144" s="537">
        <v>0.12414</v>
      </c>
      <c r="L144" s="532"/>
      <c r="M144" s="533"/>
      <c r="N144" s="534">
        <v>6.1</v>
      </c>
      <c r="O144" s="526"/>
      <c r="P144" s="529">
        <v>0.76</v>
      </c>
    </row>
    <row r="145" spans="1:16" x14ac:dyDescent="0.25">
      <c r="A145" s="530"/>
      <c r="B145" s="524" t="s">
        <v>2927</v>
      </c>
      <c r="C145" s="1247" t="s">
        <v>2928</v>
      </c>
      <c r="D145" s="1247"/>
      <c r="E145" s="1247"/>
      <c r="F145" s="1247"/>
      <c r="G145" s="1247"/>
      <c r="H145" s="525" t="s">
        <v>2435</v>
      </c>
      <c r="I145" s="527">
        <v>0.16700000000000001</v>
      </c>
      <c r="J145" s="526"/>
      <c r="K145" s="537">
        <v>8.3499999999999998E-3</v>
      </c>
      <c r="L145" s="538">
        <v>584.14</v>
      </c>
      <c r="M145" s="539">
        <v>1.31</v>
      </c>
      <c r="N145" s="534">
        <v>765.22</v>
      </c>
      <c r="O145" s="526"/>
      <c r="P145" s="529">
        <v>6.39</v>
      </c>
    </row>
    <row r="146" spans="1:16" x14ac:dyDescent="0.25">
      <c r="A146" s="530"/>
      <c r="B146" s="524" t="s">
        <v>2929</v>
      </c>
      <c r="C146" s="1247" t="s">
        <v>2930</v>
      </c>
      <c r="D146" s="1247"/>
      <c r="E146" s="1247"/>
      <c r="F146" s="1247"/>
      <c r="G146" s="1247"/>
      <c r="H146" s="525" t="s">
        <v>1164</v>
      </c>
      <c r="I146" s="537">
        <v>3.1700000000000001E-3</v>
      </c>
      <c r="J146" s="526"/>
      <c r="K146" s="569">
        <v>1.585E-4</v>
      </c>
      <c r="L146" s="542">
        <v>150361.35999999999</v>
      </c>
      <c r="M146" s="539">
        <v>0.95</v>
      </c>
      <c r="N146" s="534">
        <v>142843.29</v>
      </c>
      <c r="O146" s="526"/>
      <c r="P146" s="529">
        <v>22.64</v>
      </c>
    </row>
    <row r="147" spans="1:16" x14ac:dyDescent="0.25">
      <c r="A147" s="544" t="s">
        <v>1364</v>
      </c>
      <c r="B147" s="545" t="s">
        <v>2931</v>
      </c>
      <c r="C147" s="1250" t="s">
        <v>2932</v>
      </c>
      <c r="D147" s="1250"/>
      <c r="E147" s="1250"/>
      <c r="F147" s="1250"/>
      <c r="G147" s="1250"/>
      <c r="H147" s="546" t="s">
        <v>1575</v>
      </c>
      <c r="I147" s="547">
        <v>0</v>
      </c>
      <c r="J147" s="548"/>
      <c r="K147" s="547">
        <v>0</v>
      </c>
      <c r="L147" s="550"/>
      <c r="M147" s="548"/>
      <c r="N147" s="550"/>
      <c r="O147" s="548"/>
      <c r="P147" s="551"/>
    </row>
    <row r="148" spans="1:16" x14ac:dyDescent="0.25">
      <c r="A148" s="544" t="s">
        <v>1364</v>
      </c>
      <c r="B148" s="545" t="s">
        <v>2915</v>
      </c>
      <c r="C148" s="1250" t="s">
        <v>2916</v>
      </c>
      <c r="D148" s="1250"/>
      <c r="E148" s="1250"/>
      <c r="F148" s="1250"/>
      <c r="G148" s="1250"/>
      <c r="H148" s="546" t="s">
        <v>1575</v>
      </c>
      <c r="I148" s="547">
        <v>0</v>
      </c>
      <c r="J148" s="548"/>
      <c r="K148" s="547">
        <v>0</v>
      </c>
      <c r="L148" s="550"/>
      <c r="M148" s="548"/>
      <c r="N148" s="550"/>
      <c r="O148" s="548"/>
      <c r="P148" s="551"/>
    </row>
    <row r="149" spans="1:16" x14ac:dyDescent="0.25">
      <c r="A149" s="544" t="s">
        <v>1239</v>
      </c>
      <c r="B149" s="545" t="s">
        <v>2933</v>
      </c>
      <c r="C149" s="1250" t="s">
        <v>2934</v>
      </c>
      <c r="D149" s="1250"/>
      <c r="E149" s="1250"/>
      <c r="F149" s="1250"/>
      <c r="G149" s="1250"/>
      <c r="H149" s="546" t="s">
        <v>1568</v>
      </c>
      <c r="I149" s="566">
        <v>16.7</v>
      </c>
      <c r="J149" s="548"/>
      <c r="K149" s="549">
        <v>0.83499999999999996</v>
      </c>
      <c r="L149" s="550"/>
      <c r="M149" s="548"/>
      <c r="N149" s="550"/>
      <c r="O149" s="548"/>
      <c r="P149" s="551"/>
    </row>
    <row r="150" spans="1:16" x14ac:dyDescent="0.25">
      <c r="A150" s="544" t="s">
        <v>1239</v>
      </c>
      <c r="B150" s="545" t="s">
        <v>2935</v>
      </c>
      <c r="C150" s="1250" t="s">
        <v>2936</v>
      </c>
      <c r="D150" s="1250"/>
      <c r="E150" s="1250"/>
      <c r="F150" s="1250"/>
      <c r="G150" s="1250"/>
      <c r="H150" s="546" t="s">
        <v>2159</v>
      </c>
      <c r="I150" s="566">
        <v>102.5</v>
      </c>
      <c r="J150" s="548"/>
      <c r="K150" s="549">
        <v>5.125</v>
      </c>
      <c r="L150" s="550"/>
      <c r="M150" s="548"/>
      <c r="N150" s="550"/>
      <c r="O150" s="548"/>
      <c r="P150" s="551"/>
    </row>
    <row r="151" spans="1:16" x14ac:dyDescent="0.25">
      <c r="A151" s="544" t="s">
        <v>1364</v>
      </c>
      <c r="B151" s="545" t="s">
        <v>2937</v>
      </c>
      <c r="C151" s="1250" t="s">
        <v>2938</v>
      </c>
      <c r="D151" s="1250"/>
      <c r="E151" s="1250"/>
      <c r="F151" s="1250"/>
      <c r="G151" s="1250"/>
      <c r="H151" s="546" t="s">
        <v>1575</v>
      </c>
      <c r="I151" s="547">
        <v>0</v>
      </c>
      <c r="J151" s="548"/>
      <c r="K151" s="547">
        <v>0</v>
      </c>
      <c r="L151" s="550"/>
      <c r="M151" s="548"/>
      <c r="N151" s="550"/>
      <c r="O151" s="548"/>
      <c r="P151" s="551"/>
    </row>
    <row r="152" spans="1:16" x14ac:dyDescent="0.25">
      <c r="A152" s="552"/>
      <c r="B152" s="553"/>
      <c r="C152" s="1248" t="s">
        <v>1154</v>
      </c>
      <c r="D152" s="1248"/>
      <c r="E152" s="1248"/>
      <c r="F152" s="1248"/>
      <c r="G152" s="1248"/>
      <c r="H152" s="516"/>
      <c r="I152" s="517"/>
      <c r="J152" s="517"/>
      <c r="K152" s="517"/>
      <c r="L152" s="520"/>
      <c r="M152" s="517"/>
      <c r="N152" s="554"/>
      <c r="O152" s="517"/>
      <c r="P152" s="555">
        <v>250.06</v>
      </c>
    </row>
    <row r="153" spans="1:16" x14ac:dyDescent="0.25">
      <c r="A153" s="540"/>
      <c r="B153" s="524"/>
      <c r="C153" s="1247" t="s">
        <v>1155</v>
      </c>
      <c r="D153" s="1247"/>
      <c r="E153" s="1247"/>
      <c r="F153" s="1247"/>
      <c r="G153" s="1247"/>
      <c r="H153" s="525"/>
      <c r="I153" s="526"/>
      <c r="J153" s="526"/>
      <c r="K153" s="526"/>
      <c r="L153" s="528"/>
      <c r="M153" s="526"/>
      <c r="N153" s="528"/>
      <c r="O153" s="526"/>
      <c r="P153" s="573">
        <v>218.38</v>
      </c>
    </row>
    <row r="154" spans="1:16" x14ac:dyDescent="0.25">
      <c r="A154" s="540"/>
      <c r="B154" s="524" t="s">
        <v>2888</v>
      </c>
      <c r="C154" s="1247" t="s">
        <v>2889</v>
      </c>
      <c r="D154" s="1247"/>
      <c r="E154" s="1247"/>
      <c r="F154" s="1247"/>
      <c r="G154" s="1247"/>
      <c r="H154" s="525" t="s">
        <v>1158</v>
      </c>
      <c r="I154" s="543">
        <v>121</v>
      </c>
      <c r="J154" s="526"/>
      <c r="K154" s="543">
        <v>121</v>
      </c>
      <c r="L154" s="528"/>
      <c r="M154" s="526"/>
      <c r="N154" s="528"/>
      <c r="O154" s="526"/>
      <c r="P154" s="573">
        <v>264.24</v>
      </c>
    </row>
    <row r="155" spans="1:16" x14ac:dyDescent="0.25">
      <c r="A155" s="540"/>
      <c r="B155" s="524" t="s">
        <v>2890</v>
      </c>
      <c r="C155" s="1247" t="s">
        <v>2891</v>
      </c>
      <c r="D155" s="1247"/>
      <c r="E155" s="1247"/>
      <c r="F155" s="1247"/>
      <c r="G155" s="1247"/>
      <c r="H155" s="525" t="s">
        <v>1158</v>
      </c>
      <c r="I155" s="543">
        <v>72</v>
      </c>
      <c r="J155" s="526"/>
      <c r="K155" s="543">
        <v>72</v>
      </c>
      <c r="L155" s="528"/>
      <c r="M155" s="526"/>
      <c r="N155" s="528"/>
      <c r="O155" s="526"/>
      <c r="P155" s="573">
        <v>157.22999999999999</v>
      </c>
    </row>
    <row r="156" spans="1:16" x14ac:dyDescent="0.25">
      <c r="A156" s="556"/>
      <c r="B156" s="557"/>
      <c r="C156" s="1248" t="s">
        <v>1161</v>
      </c>
      <c r="D156" s="1248"/>
      <c r="E156" s="1248"/>
      <c r="F156" s="1248"/>
      <c r="G156" s="1248"/>
      <c r="H156" s="516"/>
      <c r="I156" s="517"/>
      <c r="J156" s="517"/>
      <c r="K156" s="517"/>
      <c r="L156" s="520"/>
      <c r="M156" s="517"/>
      <c r="N156" s="554">
        <v>13430.6</v>
      </c>
      <c r="O156" s="517"/>
      <c r="P156" s="612">
        <v>671.53</v>
      </c>
    </row>
    <row r="157" spans="1:16" x14ac:dyDescent="0.25">
      <c r="A157" s="558"/>
      <c r="B157" s="559"/>
      <c r="C157" s="559"/>
      <c r="D157" s="559"/>
      <c r="E157" s="559"/>
      <c r="F157" s="559"/>
      <c r="G157" s="559"/>
      <c r="H157" s="560"/>
      <c r="I157" s="561"/>
      <c r="J157" s="561"/>
      <c r="K157" s="561"/>
      <c r="L157" s="562"/>
      <c r="M157" s="561"/>
      <c r="N157" s="562"/>
      <c r="O157" s="561"/>
      <c r="P157" s="563"/>
    </row>
    <row r="158" spans="1:16" x14ac:dyDescent="0.25">
      <c r="A158" s="514" t="s">
        <v>69</v>
      </c>
      <c r="B158" s="515" t="s">
        <v>2939</v>
      </c>
      <c r="C158" s="1249" t="s">
        <v>2940</v>
      </c>
      <c r="D158" s="1249"/>
      <c r="E158" s="1249"/>
      <c r="F158" s="1249"/>
      <c r="G158" s="1249"/>
      <c r="H158" s="516" t="s">
        <v>2159</v>
      </c>
      <c r="I158" s="517">
        <v>5.125</v>
      </c>
      <c r="J158" s="518">
        <v>1</v>
      </c>
      <c r="K158" s="519">
        <v>5.125</v>
      </c>
      <c r="L158" s="593">
        <v>45.22</v>
      </c>
      <c r="M158" s="570">
        <v>1.17</v>
      </c>
      <c r="N158" s="572">
        <v>52.91</v>
      </c>
      <c r="O158" s="517"/>
      <c r="P158" s="612">
        <v>271.16000000000003</v>
      </c>
    </row>
    <row r="159" spans="1:16" x14ac:dyDescent="0.25">
      <c r="A159" s="556"/>
      <c r="B159" s="557"/>
      <c r="C159" s="1248" t="s">
        <v>1161</v>
      </c>
      <c r="D159" s="1248"/>
      <c r="E159" s="1248"/>
      <c r="F159" s="1248"/>
      <c r="G159" s="1248"/>
      <c r="H159" s="516"/>
      <c r="I159" s="517"/>
      <c r="J159" s="517"/>
      <c r="K159" s="517"/>
      <c r="L159" s="520"/>
      <c r="M159" s="517"/>
      <c r="N159" s="520"/>
      <c r="O159" s="517"/>
      <c r="P159" s="612">
        <v>271.16000000000003</v>
      </c>
    </row>
    <row r="160" spans="1:16" x14ac:dyDescent="0.25">
      <c r="A160" s="558"/>
      <c r="B160" s="559"/>
      <c r="C160" s="559"/>
      <c r="D160" s="559"/>
      <c r="E160" s="559"/>
      <c r="F160" s="559"/>
      <c r="G160" s="559"/>
      <c r="H160" s="560"/>
      <c r="I160" s="561"/>
      <c r="J160" s="561"/>
      <c r="K160" s="561"/>
      <c r="L160" s="562"/>
      <c r="M160" s="561"/>
      <c r="N160" s="562"/>
      <c r="O160" s="561"/>
      <c r="P160" s="563"/>
    </row>
    <row r="161" spans="1:16" x14ac:dyDescent="0.25">
      <c r="A161" s="514" t="s">
        <v>72</v>
      </c>
      <c r="B161" s="515" t="s">
        <v>2941</v>
      </c>
      <c r="C161" s="1249" t="s">
        <v>2942</v>
      </c>
      <c r="D161" s="1249"/>
      <c r="E161" s="1249"/>
      <c r="F161" s="1249"/>
      <c r="G161" s="1249"/>
      <c r="H161" s="516" t="s">
        <v>1575</v>
      </c>
      <c r="I161" s="517">
        <v>2</v>
      </c>
      <c r="J161" s="518">
        <v>1</v>
      </c>
      <c r="K161" s="518">
        <v>2</v>
      </c>
      <c r="L161" s="593">
        <v>4.45</v>
      </c>
      <c r="M161" s="570">
        <v>1.17</v>
      </c>
      <c r="N161" s="572">
        <v>5.21</v>
      </c>
      <c r="O161" s="517"/>
      <c r="P161" s="612">
        <v>10.42</v>
      </c>
    </row>
    <row r="162" spans="1:16" x14ac:dyDescent="0.25">
      <c r="A162" s="556"/>
      <c r="B162" s="557"/>
      <c r="C162" s="1248" t="s">
        <v>1161</v>
      </c>
      <c r="D162" s="1248"/>
      <c r="E162" s="1248"/>
      <c r="F162" s="1248"/>
      <c r="G162" s="1248"/>
      <c r="H162" s="516"/>
      <c r="I162" s="517"/>
      <c r="J162" s="517"/>
      <c r="K162" s="517"/>
      <c r="L162" s="520"/>
      <c r="M162" s="517"/>
      <c r="N162" s="520"/>
      <c r="O162" s="517"/>
      <c r="P162" s="612">
        <v>10.42</v>
      </c>
    </row>
    <row r="163" spans="1:16" x14ac:dyDescent="0.25">
      <c r="A163" s="558"/>
      <c r="B163" s="559"/>
      <c r="C163" s="559"/>
      <c r="D163" s="559"/>
      <c r="E163" s="559"/>
      <c r="F163" s="559"/>
      <c r="G163" s="559"/>
      <c r="H163" s="560"/>
      <c r="I163" s="561"/>
      <c r="J163" s="561"/>
      <c r="K163" s="561"/>
      <c r="L163" s="562"/>
      <c r="M163" s="561"/>
      <c r="N163" s="562"/>
      <c r="O163" s="561"/>
      <c r="P163" s="563"/>
    </row>
    <row r="164" spans="1:16" x14ac:dyDescent="0.25">
      <c r="A164" s="514" t="s">
        <v>75</v>
      </c>
      <c r="B164" s="515" t="s">
        <v>2943</v>
      </c>
      <c r="C164" s="1249" t="s">
        <v>2944</v>
      </c>
      <c r="D164" s="1249"/>
      <c r="E164" s="1249"/>
      <c r="F164" s="1249"/>
      <c r="G164" s="1249"/>
      <c r="H164" s="516" t="s">
        <v>1575</v>
      </c>
      <c r="I164" s="517">
        <v>2</v>
      </c>
      <c r="J164" s="518">
        <v>1</v>
      </c>
      <c r="K164" s="518">
        <v>2</v>
      </c>
      <c r="L164" s="593">
        <v>5.03</v>
      </c>
      <c r="M164" s="570">
        <v>1.17</v>
      </c>
      <c r="N164" s="572">
        <v>5.89</v>
      </c>
      <c r="O164" s="517"/>
      <c r="P164" s="612">
        <v>11.78</v>
      </c>
    </row>
    <row r="165" spans="1:16" x14ac:dyDescent="0.25">
      <c r="A165" s="556"/>
      <c r="B165" s="557"/>
      <c r="C165" s="1248" t="s">
        <v>1161</v>
      </c>
      <c r="D165" s="1248"/>
      <c r="E165" s="1248"/>
      <c r="F165" s="1248"/>
      <c r="G165" s="1248"/>
      <c r="H165" s="516"/>
      <c r="I165" s="517"/>
      <c r="J165" s="517"/>
      <c r="K165" s="517"/>
      <c r="L165" s="520"/>
      <c r="M165" s="517"/>
      <c r="N165" s="520"/>
      <c r="O165" s="517"/>
      <c r="P165" s="612">
        <v>11.78</v>
      </c>
    </row>
    <row r="166" spans="1:16" x14ac:dyDescent="0.25">
      <c r="A166" s="558"/>
      <c r="B166" s="559"/>
      <c r="C166" s="559"/>
      <c r="D166" s="559"/>
      <c r="E166" s="559"/>
      <c r="F166" s="559"/>
      <c r="G166" s="559"/>
      <c r="H166" s="560"/>
      <c r="I166" s="561"/>
      <c r="J166" s="561"/>
      <c r="K166" s="561"/>
      <c r="L166" s="562"/>
      <c r="M166" s="561"/>
      <c r="N166" s="562"/>
      <c r="O166" s="561"/>
      <c r="P166" s="563"/>
    </row>
    <row r="167" spans="1:16" x14ac:dyDescent="0.25">
      <c r="A167" s="514" t="s">
        <v>78</v>
      </c>
      <c r="B167" s="515" t="s">
        <v>2945</v>
      </c>
      <c r="C167" s="1249" t="s">
        <v>2946</v>
      </c>
      <c r="D167" s="1249"/>
      <c r="E167" s="1249"/>
      <c r="F167" s="1249"/>
      <c r="G167" s="1249"/>
      <c r="H167" s="516" t="s">
        <v>1575</v>
      </c>
      <c r="I167" s="517">
        <v>7</v>
      </c>
      <c r="J167" s="518">
        <v>1</v>
      </c>
      <c r="K167" s="518">
        <v>7</v>
      </c>
      <c r="L167" s="593">
        <v>40.42</v>
      </c>
      <c r="M167" s="570">
        <v>1.17</v>
      </c>
      <c r="N167" s="572">
        <v>47.29</v>
      </c>
      <c r="O167" s="517"/>
      <c r="P167" s="612">
        <v>331.03</v>
      </c>
    </row>
    <row r="168" spans="1:16" x14ac:dyDescent="0.25">
      <c r="A168" s="556"/>
      <c r="B168" s="557"/>
      <c r="C168" s="1248" t="s">
        <v>1161</v>
      </c>
      <c r="D168" s="1248"/>
      <c r="E168" s="1248"/>
      <c r="F168" s="1248"/>
      <c r="G168" s="1248"/>
      <c r="H168" s="516"/>
      <c r="I168" s="517"/>
      <c r="J168" s="517"/>
      <c r="K168" s="517"/>
      <c r="L168" s="520"/>
      <c r="M168" s="517"/>
      <c r="N168" s="520"/>
      <c r="O168" s="517"/>
      <c r="P168" s="612">
        <v>331.03</v>
      </c>
    </row>
    <row r="169" spans="1:16" x14ac:dyDescent="0.25">
      <c r="A169" s="558"/>
      <c r="B169" s="559"/>
      <c r="C169" s="559"/>
      <c r="D169" s="559"/>
      <c r="E169" s="559"/>
      <c r="F169" s="559"/>
      <c r="G169" s="559"/>
      <c r="H169" s="560"/>
      <c r="I169" s="561"/>
      <c r="J169" s="561"/>
      <c r="K169" s="561"/>
      <c r="L169" s="562"/>
      <c r="M169" s="561"/>
      <c r="N169" s="562"/>
      <c r="O169" s="561"/>
      <c r="P169" s="563"/>
    </row>
    <row r="170" spans="1:16" x14ac:dyDescent="0.25">
      <c r="A170" s="514" t="s">
        <v>81</v>
      </c>
      <c r="B170" s="515" t="s">
        <v>2947</v>
      </c>
      <c r="C170" s="1249" t="s">
        <v>2948</v>
      </c>
      <c r="D170" s="1249"/>
      <c r="E170" s="1249"/>
      <c r="F170" s="1249"/>
      <c r="G170" s="1249"/>
      <c r="H170" s="516" t="s">
        <v>1575</v>
      </c>
      <c r="I170" s="517">
        <v>1</v>
      </c>
      <c r="J170" s="518">
        <v>1</v>
      </c>
      <c r="K170" s="518">
        <v>1</v>
      </c>
      <c r="L170" s="593">
        <v>108.5</v>
      </c>
      <c r="M170" s="570">
        <v>1.33</v>
      </c>
      <c r="N170" s="572">
        <v>144.31</v>
      </c>
      <c r="O170" s="517"/>
      <c r="P170" s="612">
        <v>144.31</v>
      </c>
    </row>
    <row r="171" spans="1:16" x14ac:dyDescent="0.25">
      <c r="A171" s="556"/>
      <c r="B171" s="557"/>
      <c r="C171" s="1248" t="s">
        <v>1161</v>
      </c>
      <c r="D171" s="1248"/>
      <c r="E171" s="1248"/>
      <c r="F171" s="1248"/>
      <c r="G171" s="1248"/>
      <c r="H171" s="516"/>
      <c r="I171" s="517"/>
      <c r="J171" s="517"/>
      <c r="K171" s="517"/>
      <c r="L171" s="520"/>
      <c r="M171" s="517"/>
      <c r="N171" s="520"/>
      <c r="O171" s="517"/>
      <c r="P171" s="612">
        <v>144.31</v>
      </c>
    </row>
    <row r="172" spans="1:16" x14ac:dyDescent="0.25">
      <c r="A172" s="558"/>
      <c r="B172" s="559"/>
      <c r="C172" s="559"/>
      <c r="D172" s="559"/>
      <c r="E172" s="559"/>
      <c r="F172" s="559"/>
      <c r="G172" s="559"/>
      <c r="H172" s="560"/>
      <c r="I172" s="561"/>
      <c r="J172" s="561"/>
      <c r="K172" s="561"/>
      <c r="L172" s="562"/>
      <c r="M172" s="561"/>
      <c r="N172" s="562"/>
      <c r="O172" s="561"/>
      <c r="P172" s="563"/>
    </row>
    <row r="173" spans="1:16" x14ac:dyDescent="0.25">
      <c r="A173" s="558"/>
      <c r="B173" s="576"/>
      <c r="C173" s="576"/>
      <c r="D173" s="576"/>
      <c r="E173" s="576"/>
      <c r="F173" s="561"/>
      <c r="G173" s="561"/>
      <c r="H173" s="561"/>
      <c r="I173" s="561"/>
      <c r="J173" s="562"/>
      <c r="K173" s="561"/>
      <c r="L173" s="562"/>
      <c r="M173" s="577"/>
      <c r="N173" s="562"/>
      <c r="O173" s="578"/>
      <c r="P173" s="579"/>
    </row>
    <row r="174" spans="1:16" x14ac:dyDescent="0.25">
      <c r="A174" s="552"/>
      <c r="B174" s="580"/>
      <c r="C174" s="1246" t="s">
        <v>2949</v>
      </c>
      <c r="D174" s="1246"/>
      <c r="E174" s="1246"/>
      <c r="F174" s="1246"/>
      <c r="G174" s="1246"/>
      <c r="H174" s="1246"/>
      <c r="I174" s="1246"/>
      <c r="J174" s="1246"/>
      <c r="K174" s="1246"/>
      <c r="L174" s="1246"/>
      <c r="M174" s="1246"/>
      <c r="N174" s="1246"/>
      <c r="O174" s="1246"/>
      <c r="P174" s="581"/>
    </row>
    <row r="175" spans="1:16" x14ac:dyDescent="0.25">
      <c r="A175" s="552"/>
      <c r="B175" s="553"/>
      <c r="C175" s="1243" t="s">
        <v>1249</v>
      </c>
      <c r="D175" s="1243"/>
      <c r="E175" s="1243"/>
      <c r="F175" s="1243"/>
      <c r="G175" s="1243"/>
      <c r="H175" s="1243"/>
      <c r="I175" s="1243"/>
      <c r="J175" s="1243"/>
      <c r="K175" s="1243"/>
      <c r="L175" s="1243"/>
      <c r="M175" s="1243"/>
      <c r="N175" s="1243"/>
      <c r="O175" s="1243"/>
      <c r="P175" s="582">
        <v>10379.49</v>
      </c>
    </row>
    <row r="176" spans="1:16" x14ac:dyDescent="0.25">
      <c r="A176" s="552"/>
      <c r="B176" s="553"/>
      <c r="C176" s="1243" t="s">
        <v>1250</v>
      </c>
      <c r="D176" s="1243"/>
      <c r="E176" s="1243"/>
      <c r="F176" s="1243"/>
      <c r="G176" s="1243"/>
      <c r="H176" s="1243"/>
      <c r="I176" s="1243"/>
      <c r="J176" s="1243"/>
      <c r="K176" s="1243"/>
      <c r="L176" s="1243"/>
      <c r="M176" s="1243"/>
      <c r="N176" s="1243"/>
      <c r="O176" s="1243"/>
      <c r="P176" s="583"/>
    </row>
    <row r="177" spans="1:16" x14ac:dyDescent="0.25">
      <c r="A177" s="552"/>
      <c r="B177" s="553"/>
      <c r="C177" s="1243" t="s">
        <v>1251</v>
      </c>
      <c r="D177" s="1243"/>
      <c r="E177" s="1243"/>
      <c r="F177" s="1243"/>
      <c r="G177" s="1243"/>
      <c r="H177" s="1243"/>
      <c r="I177" s="1243"/>
      <c r="J177" s="1243"/>
      <c r="K177" s="1243"/>
      <c r="L177" s="1243"/>
      <c r="M177" s="1243"/>
      <c r="N177" s="1243"/>
      <c r="O177" s="1243"/>
      <c r="P177" s="616">
        <v>715.59</v>
      </c>
    </row>
    <row r="178" spans="1:16" x14ac:dyDescent="0.25">
      <c r="A178" s="552"/>
      <c r="B178" s="553"/>
      <c r="C178" s="1243" t="s">
        <v>1252</v>
      </c>
      <c r="D178" s="1243"/>
      <c r="E178" s="1243"/>
      <c r="F178" s="1243"/>
      <c r="G178" s="1243"/>
      <c r="H178" s="1243"/>
      <c r="I178" s="1243"/>
      <c r="J178" s="1243"/>
      <c r="K178" s="1243"/>
      <c r="L178" s="1243"/>
      <c r="M178" s="1243"/>
      <c r="N178" s="1243"/>
      <c r="O178" s="1243"/>
      <c r="P178" s="616">
        <v>37.1</v>
      </c>
    </row>
    <row r="179" spans="1:16" x14ac:dyDescent="0.25">
      <c r="A179" s="552"/>
      <c r="B179" s="553"/>
      <c r="C179" s="1243" t="s">
        <v>1253</v>
      </c>
      <c r="D179" s="1243"/>
      <c r="E179" s="1243"/>
      <c r="F179" s="1243"/>
      <c r="G179" s="1243"/>
      <c r="H179" s="1243"/>
      <c r="I179" s="1243"/>
      <c r="J179" s="1243"/>
      <c r="K179" s="1243"/>
      <c r="L179" s="1243"/>
      <c r="M179" s="1243"/>
      <c r="N179" s="1243"/>
      <c r="O179" s="1243"/>
      <c r="P179" s="616">
        <v>15.38</v>
      </c>
    </row>
    <row r="180" spans="1:16" x14ac:dyDescent="0.25">
      <c r="A180" s="552"/>
      <c r="B180" s="553"/>
      <c r="C180" s="1243" t="s">
        <v>1254</v>
      </c>
      <c r="D180" s="1243"/>
      <c r="E180" s="1243"/>
      <c r="F180" s="1243"/>
      <c r="G180" s="1243"/>
      <c r="H180" s="1243"/>
      <c r="I180" s="1243"/>
      <c r="J180" s="1243"/>
      <c r="K180" s="1243"/>
      <c r="L180" s="1243"/>
      <c r="M180" s="1243"/>
      <c r="N180" s="1243"/>
      <c r="O180" s="1243"/>
      <c r="P180" s="582">
        <v>9611.42</v>
      </c>
    </row>
    <row r="181" spans="1:16" x14ac:dyDescent="0.25">
      <c r="A181" s="552"/>
      <c r="B181" s="553"/>
      <c r="C181" s="1243" t="s">
        <v>1256</v>
      </c>
      <c r="D181" s="1243"/>
      <c r="E181" s="1243"/>
      <c r="F181" s="1243"/>
      <c r="G181" s="1243"/>
      <c r="H181" s="1243"/>
      <c r="I181" s="1243"/>
      <c r="J181" s="1243"/>
      <c r="K181" s="1243"/>
      <c r="L181" s="1243"/>
      <c r="M181" s="1243"/>
      <c r="N181" s="1243"/>
      <c r="O181" s="1243"/>
      <c r="P181" s="582">
        <v>11790.25</v>
      </c>
    </row>
    <row r="182" spans="1:16" x14ac:dyDescent="0.25">
      <c r="A182" s="552"/>
      <c r="B182" s="553"/>
      <c r="C182" s="1243" t="s">
        <v>1250</v>
      </c>
      <c r="D182" s="1243"/>
      <c r="E182" s="1243"/>
      <c r="F182" s="1243"/>
      <c r="G182" s="1243"/>
      <c r="H182" s="1243"/>
      <c r="I182" s="1243"/>
      <c r="J182" s="1243"/>
      <c r="K182" s="1243"/>
      <c r="L182" s="1243"/>
      <c r="M182" s="1243"/>
      <c r="N182" s="1243"/>
      <c r="O182" s="1243"/>
      <c r="P182" s="583"/>
    </row>
    <row r="183" spans="1:16" x14ac:dyDescent="0.25">
      <c r="A183" s="552"/>
      <c r="B183" s="553"/>
      <c r="C183" s="1243" t="s">
        <v>1467</v>
      </c>
      <c r="D183" s="1243"/>
      <c r="E183" s="1243"/>
      <c r="F183" s="1243"/>
      <c r="G183" s="1243"/>
      <c r="H183" s="1243"/>
      <c r="I183" s="1243"/>
      <c r="J183" s="1243"/>
      <c r="K183" s="1243"/>
      <c r="L183" s="1243"/>
      <c r="M183" s="1243"/>
      <c r="N183" s="1243"/>
      <c r="O183" s="1243"/>
      <c r="P183" s="616">
        <v>715.59</v>
      </c>
    </row>
    <row r="184" spans="1:16" x14ac:dyDescent="0.25">
      <c r="A184" s="552"/>
      <c r="B184" s="553"/>
      <c r="C184" s="1243" t="s">
        <v>1468</v>
      </c>
      <c r="D184" s="1243"/>
      <c r="E184" s="1243"/>
      <c r="F184" s="1243"/>
      <c r="G184" s="1243"/>
      <c r="H184" s="1243"/>
      <c r="I184" s="1243"/>
      <c r="J184" s="1243"/>
      <c r="K184" s="1243"/>
      <c r="L184" s="1243"/>
      <c r="M184" s="1243"/>
      <c r="N184" s="1243"/>
      <c r="O184" s="1243"/>
      <c r="P184" s="616">
        <v>37.1</v>
      </c>
    </row>
    <row r="185" spans="1:16" x14ac:dyDescent="0.25">
      <c r="A185" s="552"/>
      <c r="B185" s="553"/>
      <c r="C185" s="1243" t="s">
        <v>1469</v>
      </c>
      <c r="D185" s="1243"/>
      <c r="E185" s="1243"/>
      <c r="F185" s="1243"/>
      <c r="G185" s="1243"/>
      <c r="H185" s="1243"/>
      <c r="I185" s="1243"/>
      <c r="J185" s="1243"/>
      <c r="K185" s="1243"/>
      <c r="L185" s="1243"/>
      <c r="M185" s="1243"/>
      <c r="N185" s="1243"/>
      <c r="O185" s="1243"/>
      <c r="P185" s="616">
        <v>15.38</v>
      </c>
    </row>
    <row r="186" spans="1:16" x14ac:dyDescent="0.25">
      <c r="A186" s="552"/>
      <c r="B186" s="553"/>
      <c r="C186" s="1243" t="s">
        <v>1470</v>
      </c>
      <c r="D186" s="1243"/>
      <c r="E186" s="1243"/>
      <c r="F186" s="1243"/>
      <c r="G186" s="1243"/>
      <c r="H186" s="1243"/>
      <c r="I186" s="1243"/>
      <c r="J186" s="1243"/>
      <c r="K186" s="1243"/>
      <c r="L186" s="1243"/>
      <c r="M186" s="1243"/>
      <c r="N186" s="1243"/>
      <c r="O186" s="1243"/>
      <c r="P186" s="582">
        <v>9611.42</v>
      </c>
    </row>
    <row r="187" spans="1:16" x14ac:dyDescent="0.25">
      <c r="A187" s="552"/>
      <c r="B187" s="553"/>
      <c r="C187" s="1243" t="s">
        <v>1471</v>
      </c>
      <c r="D187" s="1243"/>
      <c r="E187" s="1243"/>
      <c r="F187" s="1243"/>
      <c r="G187" s="1243"/>
      <c r="H187" s="1243"/>
      <c r="I187" s="1243"/>
      <c r="J187" s="1243"/>
      <c r="K187" s="1243"/>
      <c r="L187" s="1243"/>
      <c r="M187" s="1243"/>
      <c r="N187" s="1243"/>
      <c r="O187" s="1243"/>
      <c r="P187" s="616">
        <v>884.47</v>
      </c>
    </row>
    <row r="188" spans="1:16" x14ac:dyDescent="0.25">
      <c r="A188" s="552"/>
      <c r="B188" s="553"/>
      <c r="C188" s="1243" t="s">
        <v>1472</v>
      </c>
      <c r="D188" s="1243"/>
      <c r="E188" s="1243"/>
      <c r="F188" s="1243"/>
      <c r="G188" s="1243"/>
      <c r="H188" s="1243"/>
      <c r="I188" s="1243"/>
      <c r="J188" s="1243"/>
      <c r="K188" s="1243"/>
      <c r="L188" s="1243"/>
      <c r="M188" s="1243"/>
      <c r="N188" s="1243"/>
      <c r="O188" s="1243"/>
      <c r="P188" s="616">
        <v>526.29</v>
      </c>
    </row>
    <row r="189" spans="1:16" x14ac:dyDescent="0.25">
      <c r="A189" s="552"/>
      <c r="B189" s="553"/>
      <c r="C189" s="1243" t="s">
        <v>2688</v>
      </c>
      <c r="D189" s="1243"/>
      <c r="E189" s="1243"/>
      <c r="F189" s="1243"/>
      <c r="G189" s="1243"/>
      <c r="H189" s="1243"/>
      <c r="I189" s="1243"/>
      <c r="J189" s="1243"/>
      <c r="K189" s="1243"/>
      <c r="L189" s="1243"/>
      <c r="M189" s="1243"/>
      <c r="N189" s="1243"/>
      <c r="O189" s="1243"/>
      <c r="P189" s="582">
        <v>1451.54</v>
      </c>
    </row>
    <row r="190" spans="1:16" x14ac:dyDescent="0.25">
      <c r="A190" s="552"/>
      <c r="B190" s="553"/>
      <c r="C190" s="1243" t="s">
        <v>2689</v>
      </c>
      <c r="D190" s="1243"/>
      <c r="E190" s="1243"/>
      <c r="F190" s="1243"/>
      <c r="G190" s="1243"/>
      <c r="H190" s="1243"/>
      <c r="I190" s="1243"/>
      <c r="J190" s="1243"/>
      <c r="K190" s="1243"/>
      <c r="L190" s="1243"/>
      <c r="M190" s="1243"/>
      <c r="N190" s="1243"/>
      <c r="O190" s="1243"/>
      <c r="P190" s="582">
        <v>1451.54</v>
      </c>
    </row>
    <row r="191" spans="1:16" x14ac:dyDescent="0.25">
      <c r="A191" s="552"/>
      <c r="B191" s="553"/>
      <c r="C191" s="1243" t="s">
        <v>1266</v>
      </c>
      <c r="D191" s="1243"/>
      <c r="E191" s="1243"/>
      <c r="F191" s="1243"/>
      <c r="G191" s="1243"/>
      <c r="H191" s="1243"/>
      <c r="I191" s="1243"/>
      <c r="J191" s="1243"/>
      <c r="K191" s="1243"/>
      <c r="L191" s="1243"/>
      <c r="M191" s="1243"/>
      <c r="N191" s="1243"/>
      <c r="O191" s="1243"/>
      <c r="P191" s="616">
        <v>730.97</v>
      </c>
    </row>
    <row r="192" spans="1:16" x14ac:dyDescent="0.25">
      <c r="A192" s="552"/>
      <c r="B192" s="553"/>
      <c r="C192" s="1243" t="s">
        <v>1267</v>
      </c>
      <c r="D192" s="1243"/>
      <c r="E192" s="1243"/>
      <c r="F192" s="1243"/>
      <c r="G192" s="1243"/>
      <c r="H192" s="1243"/>
      <c r="I192" s="1243"/>
      <c r="J192" s="1243"/>
      <c r="K192" s="1243"/>
      <c r="L192" s="1243"/>
      <c r="M192" s="1243"/>
      <c r="N192" s="1243"/>
      <c r="O192" s="1243"/>
      <c r="P192" s="616">
        <v>884.47</v>
      </c>
    </row>
    <row r="193" spans="1:16" x14ac:dyDescent="0.25">
      <c r="A193" s="552"/>
      <c r="B193" s="553"/>
      <c r="C193" s="1243" t="s">
        <v>1268</v>
      </c>
      <c r="D193" s="1243"/>
      <c r="E193" s="1243"/>
      <c r="F193" s="1243"/>
      <c r="G193" s="1243"/>
      <c r="H193" s="1243"/>
      <c r="I193" s="1243"/>
      <c r="J193" s="1243"/>
      <c r="K193" s="1243"/>
      <c r="L193" s="1243"/>
      <c r="M193" s="1243"/>
      <c r="N193" s="1243"/>
      <c r="O193" s="1243"/>
      <c r="P193" s="616">
        <v>526.29</v>
      </c>
    </row>
    <row r="194" spans="1:16" x14ac:dyDescent="0.25">
      <c r="A194" s="552"/>
      <c r="B194" s="580"/>
      <c r="C194" s="1246" t="s">
        <v>2950</v>
      </c>
      <c r="D194" s="1246"/>
      <c r="E194" s="1246"/>
      <c r="F194" s="1246"/>
      <c r="G194" s="1246"/>
      <c r="H194" s="1246"/>
      <c r="I194" s="1246"/>
      <c r="J194" s="1246"/>
      <c r="K194" s="1246"/>
      <c r="L194" s="1246"/>
      <c r="M194" s="1246"/>
      <c r="N194" s="1246"/>
      <c r="O194" s="1246"/>
      <c r="P194" s="584">
        <v>13241.79</v>
      </c>
    </row>
    <row r="195" spans="1:16" x14ac:dyDescent="0.25">
      <c r="A195" s="552"/>
      <c r="B195" s="553"/>
      <c r="C195" s="1243" t="s">
        <v>1270</v>
      </c>
      <c r="D195" s="1243"/>
      <c r="E195" s="1243"/>
      <c r="F195" s="1243"/>
      <c r="G195" s="1243"/>
      <c r="H195" s="1243"/>
      <c r="I195" s="1243"/>
      <c r="J195" s="1243"/>
      <c r="K195" s="1243"/>
      <c r="L195" s="1243"/>
      <c r="M195" s="1243"/>
      <c r="N195" s="1243"/>
      <c r="O195" s="1243"/>
      <c r="P195" s="583"/>
    </row>
    <row r="196" spans="1:16" x14ac:dyDescent="0.25">
      <c r="A196" s="552"/>
      <c r="B196" s="553"/>
      <c r="C196" s="1243" t="s">
        <v>1271</v>
      </c>
      <c r="D196" s="1243"/>
      <c r="E196" s="1243"/>
      <c r="F196" s="1243"/>
      <c r="G196" s="1243"/>
      <c r="H196" s="1243"/>
      <c r="I196" s="1243"/>
      <c r="J196" s="1243"/>
      <c r="K196" s="585" t="s">
        <v>2951</v>
      </c>
      <c r="L196" s="586"/>
      <c r="M196" s="586"/>
      <c r="O196" s="586"/>
      <c r="P196" s="587"/>
    </row>
    <row r="197" spans="1:16" x14ac:dyDescent="0.25">
      <c r="A197" s="552"/>
      <c r="B197" s="553"/>
      <c r="C197" s="1243" t="s">
        <v>1273</v>
      </c>
      <c r="D197" s="1243"/>
      <c r="E197" s="1243"/>
      <c r="F197" s="1243"/>
      <c r="G197" s="1243"/>
      <c r="H197" s="1243"/>
      <c r="I197" s="1243"/>
      <c r="J197" s="1243"/>
      <c r="K197" s="585" t="s">
        <v>2952</v>
      </c>
      <c r="L197" s="586"/>
      <c r="M197" s="586"/>
      <c r="O197" s="586"/>
      <c r="P197" s="587"/>
    </row>
    <row r="198" spans="1:16" x14ac:dyDescent="0.25">
      <c r="A198" s="1251" t="s">
        <v>2953</v>
      </c>
      <c r="B198" s="1252"/>
      <c r="C198" s="1252"/>
      <c r="D198" s="1252"/>
      <c r="E198" s="1252"/>
      <c r="F198" s="1252"/>
      <c r="G198" s="1252"/>
      <c r="H198" s="1252"/>
      <c r="I198" s="1252"/>
      <c r="J198" s="1252"/>
      <c r="K198" s="1252"/>
      <c r="L198" s="1252"/>
      <c r="M198" s="1252"/>
      <c r="N198" s="1252"/>
      <c r="O198" s="1252"/>
      <c r="P198" s="1253"/>
    </row>
    <row r="199" spans="1:16" x14ac:dyDescent="0.25">
      <c r="A199" s="514" t="s">
        <v>87</v>
      </c>
      <c r="B199" s="515" t="s">
        <v>2923</v>
      </c>
      <c r="C199" s="1249" t="s">
        <v>2924</v>
      </c>
      <c r="D199" s="1249"/>
      <c r="E199" s="1249"/>
      <c r="F199" s="1249"/>
      <c r="G199" s="1249"/>
      <c r="H199" s="516" t="s">
        <v>1440</v>
      </c>
      <c r="I199" s="517">
        <v>0.12</v>
      </c>
      <c r="J199" s="518">
        <v>1</v>
      </c>
      <c r="K199" s="570">
        <v>0.12</v>
      </c>
      <c r="L199" s="520"/>
      <c r="M199" s="517"/>
      <c r="N199" s="521"/>
      <c r="O199" s="517"/>
      <c r="P199" s="522"/>
    </row>
    <row r="200" spans="1:16" x14ac:dyDescent="0.25">
      <c r="A200" s="523"/>
      <c r="B200" s="524" t="s">
        <v>23</v>
      </c>
      <c r="C200" s="1247" t="s">
        <v>1203</v>
      </c>
      <c r="D200" s="1247"/>
      <c r="E200" s="1247"/>
      <c r="F200" s="1247"/>
      <c r="G200" s="1247"/>
      <c r="H200" s="525" t="s">
        <v>1148</v>
      </c>
      <c r="I200" s="526"/>
      <c r="J200" s="526"/>
      <c r="K200" s="535">
        <v>1.6452</v>
      </c>
      <c r="L200" s="528"/>
      <c r="M200" s="526"/>
      <c r="N200" s="528"/>
      <c r="O200" s="526"/>
      <c r="P200" s="573">
        <v>523.32000000000005</v>
      </c>
    </row>
    <row r="201" spans="1:16" x14ac:dyDescent="0.25">
      <c r="A201" s="530"/>
      <c r="B201" s="524" t="s">
        <v>2403</v>
      </c>
      <c r="C201" s="1247" t="s">
        <v>2404</v>
      </c>
      <c r="D201" s="1247"/>
      <c r="E201" s="1247"/>
      <c r="F201" s="1247"/>
      <c r="G201" s="1247"/>
      <c r="H201" s="525" t="s">
        <v>1148</v>
      </c>
      <c r="I201" s="536">
        <v>13.71</v>
      </c>
      <c r="J201" s="526"/>
      <c r="K201" s="535">
        <v>1.6452</v>
      </c>
      <c r="L201" s="532"/>
      <c r="M201" s="533"/>
      <c r="N201" s="534">
        <v>318.08999999999997</v>
      </c>
      <c r="O201" s="526"/>
      <c r="P201" s="529">
        <v>523.32000000000005</v>
      </c>
    </row>
    <row r="202" spans="1:16" x14ac:dyDescent="0.25">
      <c r="A202" s="523"/>
      <c r="B202" s="524" t="s">
        <v>28</v>
      </c>
      <c r="C202" s="1247" t="s">
        <v>132</v>
      </c>
      <c r="D202" s="1247"/>
      <c r="E202" s="1247"/>
      <c r="F202" s="1247"/>
      <c r="G202" s="1247"/>
      <c r="H202" s="525"/>
      <c r="I202" s="526"/>
      <c r="J202" s="526"/>
      <c r="K202" s="526"/>
      <c r="L202" s="528"/>
      <c r="M202" s="526"/>
      <c r="N202" s="528"/>
      <c r="O202" s="526"/>
      <c r="P202" s="573">
        <v>4.18</v>
      </c>
    </row>
    <row r="203" spans="1:16" x14ac:dyDescent="0.25">
      <c r="A203" s="523"/>
      <c r="B203" s="524"/>
      <c r="C203" s="1247" t="s">
        <v>1147</v>
      </c>
      <c r="D203" s="1247"/>
      <c r="E203" s="1247"/>
      <c r="F203" s="1247"/>
      <c r="G203" s="1247"/>
      <c r="H203" s="525" t="s">
        <v>1148</v>
      </c>
      <c r="I203" s="526"/>
      <c r="J203" s="526"/>
      <c r="K203" s="535">
        <v>2.3999999999999998E-3</v>
      </c>
      <c r="L203" s="528"/>
      <c r="M203" s="526"/>
      <c r="N203" s="528"/>
      <c r="O203" s="526"/>
      <c r="P203" s="573">
        <v>0.78</v>
      </c>
    </row>
    <row r="204" spans="1:16" x14ac:dyDescent="0.25">
      <c r="A204" s="530"/>
      <c r="B204" s="524" t="s">
        <v>2925</v>
      </c>
      <c r="C204" s="1247" t="s">
        <v>2926</v>
      </c>
      <c r="D204" s="1247"/>
      <c r="E204" s="1247"/>
      <c r="F204" s="1247"/>
      <c r="G204" s="1247"/>
      <c r="H204" s="525" t="s">
        <v>1151</v>
      </c>
      <c r="I204" s="536">
        <v>1.27</v>
      </c>
      <c r="J204" s="526"/>
      <c r="K204" s="535">
        <v>0.15240000000000001</v>
      </c>
      <c r="L204" s="538">
        <v>14.13</v>
      </c>
      <c r="M204" s="539">
        <v>1.28</v>
      </c>
      <c r="N204" s="534">
        <v>18.09</v>
      </c>
      <c r="O204" s="526"/>
      <c r="P204" s="529">
        <v>2.76</v>
      </c>
    </row>
    <row r="205" spans="1:16" x14ac:dyDescent="0.25">
      <c r="A205" s="530"/>
      <c r="B205" s="524" t="s">
        <v>1445</v>
      </c>
      <c r="C205" s="1247" t="s">
        <v>1446</v>
      </c>
      <c r="D205" s="1247"/>
      <c r="E205" s="1247"/>
      <c r="F205" s="1247"/>
      <c r="G205" s="1247"/>
      <c r="H205" s="525" t="s">
        <v>1151</v>
      </c>
      <c r="I205" s="536">
        <v>0.02</v>
      </c>
      <c r="J205" s="526"/>
      <c r="K205" s="535">
        <v>2.3999999999999998E-3</v>
      </c>
      <c r="L205" s="538">
        <v>477.92</v>
      </c>
      <c r="M205" s="539">
        <v>1.24</v>
      </c>
      <c r="N205" s="534">
        <v>592.62</v>
      </c>
      <c r="O205" s="526"/>
      <c r="P205" s="529">
        <v>1.42</v>
      </c>
    </row>
    <row r="206" spans="1:16" x14ac:dyDescent="0.25">
      <c r="A206" s="540"/>
      <c r="B206" s="524" t="s">
        <v>1208</v>
      </c>
      <c r="C206" s="1247" t="s">
        <v>1209</v>
      </c>
      <c r="D206" s="1247"/>
      <c r="E206" s="1247"/>
      <c r="F206" s="1247"/>
      <c r="G206" s="1247"/>
      <c r="H206" s="525" t="s">
        <v>1148</v>
      </c>
      <c r="I206" s="536">
        <v>0.02</v>
      </c>
      <c r="J206" s="526"/>
      <c r="K206" s="535">
        <v>2.3999999999999998E-3</v>
      </c>
      <c r="L206" s="528"/>
      <c r="M206" s="526"/>
      <c r="N206" s="541">
        <v>325.38</v>
      </c>
      <c r="O206" s="526"/>
      <c r="P206" s="573">
        <v>0.78</v>
      </c>
    </row>
    <row r="207" spans="1:16" x14ac:dyDescent="0.25">
      <c r="A207" s="523"/>
      <c r="B207" s="524" t="s">
        <v>36</v>
      </c>
      <c r="C207" s="1247" t="s">
        <v>134</v>
      </c>
      <c r="D207" s="1247"/>
      <c r="E207" s="1247"/>
      <c r="F207" s="1247"/>
      <c r="G207" s="1247"/>
      <c r="H207" s="525"/>
      <c r="I207" s="526"/>
      <c r="J207" s="526"/>
      <c r="K207" s="526"/>
      <c r="L207" s="528"/>
      <c r="M207" s="526"/>
      <c r="N207" s="528"/>
      <c r="O207" s="526"/>
      <c r="P207" s="573">
        <v>71.849999999999994</v>
      </c>
    </row>
    <row r="208" spans="1:16" x14ac:dyDescent="0.25">
      <c r="A208" s="530"/>
      <c r="B208" s="524" t="s">
        <v>1210</v>
      </c>
      <c r="C208" s="1247" t="s">
        <v>1211</v>
      </c>
      <c r="D208" s="1247"/>
      <c r="E208" s="1247"/>
      <c r="F208" s="1247"/>
      <c r="G208" s="1247"/>
      <c r="H208" s="525" t="s">
        <v>1212</v>
      </c>
      <c r="I208" s="527">
        <v>0.29299999999999998</v>
      </c>
      <c r="J208" s="526"/>
      <c r="K208" s="537">
        <v>3.5159999999999997E-2</v>
      </c>
      <c r="L208" s="538">
        <v>35.71</v>
      </c>
      <c r="M208" s="539">
        <v>0.28000000000000003</v>
      </c>
      <c r="N208" s="534">
        <v>10</v>
      </c>
      <c r="O208" s="526"/>
      <c r="P208" s="529">
        <v>0.35</v>
      </c>
    </row>
    <row r="209" spans="1:16" x14ac:dyDescent="0.25">
      <c r="A209" s="530"/>
      <c r="B209" s="524" t="s">
        <v>1494</v>
      </c>
      <c r="C209" s="1247" t="s">
        <v>1495</v>
      </c>
      <c r="D209" s="1247"/>
      <c r="E209" s="1247"/>
      <c r="F209" s="1247"/>
      <c r="G209" s="1247"/>
      <c r="H209" s="525" t="s">
        <v>1496</v>
      </c>
      <c r="I209" s="535">
        <v>2.4828000000000001</v>
      </c>
      <c r="J209" s="526"/>
      <c r="K209" s="574">
        <v>0.29793599999999998</v>
      </c>
      <c r="L209" s="532"/>
      <c r="M209" s="533"/>
      <c r="N209" s="534">
        <v>6.1</v>
      </c>
      <c r="O209" s="526"/>
      <c r="P209" s="529">
        <v>1.82</v>
      </c>
    </row>
    <row r="210" spans="1:16" x14ac:dyDescent="0.25">
      <c r="A210" s="530"/>
      <c r="B210" s="524" t="s">
        <v>2927</v>
      </c>
      <c r="C210" s="1247" t="s">
        <v>2928</v>
      </c>
      <c r="D210" s="1247"/>
      <c r="E210" s="1247"/>
      <c r="F210" s="1247"/>
      <c r="G210" s="1247"/>
      <c r="H210" s="525" t="s">
        <v>2435</v>
      </c>
      <c r="I210" s="527">
        <v>0.16700000000000001</v>
      </c>
      <c r="J210" s="526"/>
      <c r="K210" s="537">
        <v>2.0039999999999999E-2</v>
      </c>
      <c r="L210" s="538">
        <v>584.14</v>
      </c>
      <c r="M210" s="539">
        <v>1.31</v>
      </c>
      <c r="N210" s="534">
        <v>765.22</v>
      </c>
      <c r="O210" s="526"/>
      <c r="P210" s="529">
        <v>15.34</v>
      </c>
    </row>
    <row r="211" spans="1:16" x14ac:dyDescent="0.25">
      <c r="A211" s="530"/>
      <c r="B211" s="524" t="s">
        <v>2929</v>
      </c>
      <c r="C211" s="1247" t="s">
        <v>2930</v>
      </c>
      <c r="D211" s="1247"/>
      <c r="E211" s="1247"/>
      <c r="F211" s="1247"/>
      <c r="G211" s="1247"/>
      <c r="H211" s="525" t="s">
        <v>1164</v>
      </c>
      <c r="I211" s="537">
        <v>3.1700000000000001E-3</v>
      </c>
      <c r="J211" s="526"/>
      <c r="K211" s="569">
        <v>3.8039999999999998E-4</v>
      </c>
      <c r="L211" s="542">
        <v>150361.35999999999</v>
      </c>
      <c r="M211" s="539">
        <v>0.95</v>
      </c>
      <c r="N211" s="534">
        <v>142843.29</v>
      </c>
      <c r="O211" s="526"/>
      <c r="P211" s="529">
        <v>54.34</v>
      </c>
    </row>
    <row r="212" spans="1:16" x14ac:dyDescent="0.25">
      <c r="A212" s="544" t="s">
        <v>1364</v>
      </c>
      <c r="B212" s="545" t="s">
        <v>2931</v>
      </c>
      <c r="C212" s="1250" t="s">
        <v>2932</v>
      </c>
      <c r="D212" s="1250"/>
      <c r="E212" s="1250"/>
      <c r="F212" s="1250"/>
      <c r="G212" s="1250"/>
      <c r="H212" s="546" t="s">
        <v>1575</v>
      </c>
      <c r="I212" s="547">
        <v>0</v>
      </c>
      <c r="J212" s="548"/>
      <c r="K212" s="547">
        <v>0</v>
      </c>
      <c r="L212" s="550"/>
      <c r="M212" s="548"/>
      <c r="N212" s="550"/>
      <c r="O212" s="548"/>
      <c r="P212" s="551"/>
    </row>
    <row r="213" spans="1:16" x14ac:dyDescent="0.25">
      <c r="A213" s="544" t="s">
        <v>1364</v>
      </c>
      <c r="B213" s="545" t="s">
        <v>2915</v>
      </c>
      <c r="C213" s="1250" t="s">
        <v>2916</v>
      </c>
      <c r="D213" s="1250"/>
      <c r="E213" s="1250"/>
      <c r="F213" s="1250"/>
      <c r="G213" s="1250"/>
      <c r="H213" s="546" t="s">
        <v>1575</v>
      </c>
      <c r="I213" s="547">
        <v>0</v>
      </c>
      <c r="J213" s="548"/>
      <c r="K213" s="547">
        <v>0</v>
      </c>
      <c r="L213" s="550"/>
      <c r="M213" s="548"/>
      <c r="N213" s="550"/>
      <c r="O213" s="548"/>
      <c r="P213" s="551"/>
    </row>
    <row r="214" spans="1:16" x14ac:dyDescent="0.25">
      <c r="A214" s="544" t="s">
        <v>1239</v>
      </c>
      <c r="B214" s="545" t="s">
        <v>2933</v>
      </c>
      <c r="C214" s="1250" t="s">
        <v>2934</v>
      </c>
      <c r="D214" s="1250"/>
      <c r="E214" s="1250"/>
      <c r="F214" s="1250"/>
      <c r="G214" s="1250"/>
      <c r="H214" s="546" t="s">
        <v>1568</v>
      </c>
      <c r="I214" s="566">
        <v>16.7</v>
      </c>
      <c r="J214" s="548"/>
      <c r="K214" s="549">
        <v>2.004</v>
      </c>
      <c r="L214" s="550"/>
      <c r="M214" s="548"/>
      <c r="N214" s="550"/>
      <c r="O214" s="548"/>
      <c r="P214" s="551"/>
    </row>
    <row r="215" spans="1:16" x14ac:dyDescent="0.25">
      <c r="A215" s="544" t="s">
        <v>1239</v>
      </c>
      <c r="B215" s="545" t="s">
        <v>2935</v>
      </c>
      <c r="C215" s="1250" t="s">
        <v>2936</v>
      </c>
      <c r="D215" s="1250"/>
      <c r="E215" s="1250"/>
      <c r="F215" s="1250"/>
      <c r="G215" s="1250"/>
      <c r="H215" s="546" t="s">
        <v>2159</v>
      </c>
      <c r="I215" s="566">
        <v>102.5</v>
      </c>
      <c r="J215" s="548"/>
      <c r="K215" s="566">
        <v>12.3</v>
      </c>
      <c r="L215" s="550"/>
      <c r="M215" s="548"/>
      <c r="N215" s="550"/>
      <c r="O215" s="548"/>
      <c r="P215" s="551"/>
    </row>
    <row r="216" spans="1:16" x14ac:dyDescent="0.25">
      <c r="A216" s="544" t="s">
        <v>1364</v>
      </c>
      <c r="B216" s="545" t="s">
        <v>2937</v>
      </c>
      <c r="C216" s="1250" t="s">
        <v>2938</v>
      </c>
      <c r="D216" s="1250"/>
      <c r="E216" s="1250"/>
      <c r="F216" s="1250"/>
      <c r="G216" s="1250"/>
      <c r="H216" s="546" t="s">
        <v>1575</v>
      </c>
      <c r="I216" s="547">
        <v>0</v>
      </c>
      <c r="J216" s="548"/>
      <c r="K216" s="547">
        <v>0</v>
      </c>
      <c r="L216" s="550"/>
      <c r="M216" s="548"/>
      <c r="N216" s="550"/>
      <c r="O216" s="548"/>
      <c r="P216" s="551"/>
    </row>
    <row r="217" spans="1:16" x14ac:dyDescent="0.25">
      <c r="A217" s="552"/>
      <c r="B217" s="553"/>
      <c r="C217" s="1248" t="s">
        <v>1154</v>
      </c>
      <c r="D217" s="1248"/>
      <c r="E217" s="1248"/>
      <c r="F217" s="1248"/>
      <c r="G217" s="1248"/>
      <c r="H217" s="516"/>
      <c r="I217" s="517"/>
      <c r="J217" s="517"/>
      <c r="K217" s="517"/>
      <c r="L217" s="520"/>
      <c r="M217" s="517"/>
      <c r="N217" s="554"/>
      <c r="O217" s="517"/>
      <c r="P217" s="555">
        <v>600.13</v>
      </c>
    </row>
    <row r="218" spans="1:16" x14ac:dyDescent="0.25">
      <c r="A218" s="540"/>
      <c r="B218" s="524"/>
      <c r="C218" s="1247" t="s">
        <v>1155</v>
      </c>
      <c r="D218" s="1247"/>
      <c r="E218" s="1247"/>
      <c r="F218" s="1247"/>
      <c r="G218" s="1247"/>
      <c r="H218" s="525"/>
      <c r="I218" s="526"/>
      <c r="J218" s="526"/>
      <c r="K218" s="526"/>
      <c r="L218" s="528"/>
      <c r="M218" s="526"/>
      <c r="N218" s="528"/>
      <c r="O218" s="526"/>
      <c r="P218" s="573">
        <v>524.1</v>
      </c>
    </row>
    <row r="219" spans="1:16" x14ac:dyDescent="0.25">
      <c r="A219" s="540"/>
      <c r="B219" s="524" t="s">
        <v>2888</v>
      </c>
      <c r="C219" s="1247" t="s">
        <v>2889</v>
      </c>
      <c r="D219" s="1247"/>
      <c r="E219" s="1247"/>
      <c r="F219" s="1247"/>
      <c r="G219" s="1247"/>
      <c r="H219" s="525" t="s">
        <v>1158</v>
      </c>
      <c r="I219" s="543">
        <v>121</v>
      </c>
      <c r="J219" s="526"/>
      <c r="K219" s="543">
        <v>121</v>
      </c>
      <c r="L219" s="528"/>
      <c r="M219" s="526"/>
      <c r="N219" s="528"/>
      <c r="O219" s="526"/>
      <c r="P219" s="573">
        <v>634.16</v>
      </c>
    </row>
    <row r="220" spans="1:16" x14ac:dyDescent="0.25">
      <c r="A220" s="540"/>
      <c r="B220" s="524" t="s">
        <v>2890</v>
      </c>
      <c r="C220" s="1247" t="s">
        <v>2891</v>
      </c>
      <c r="D220" s="1247"/>
      <c r="E220" s="1247"/>
      <c r="F220" s="1247"/>
      <c r="G220" s="1247"/>
      <c r="H220" s="525" t="s">
        <v>1158</v>
      </c>
      <c r="I220" s="543">
        <v>72</v>
      </c>
      <c r="J220" s="526"/>
      <c r="K220" s="543">
        <v>72</v>
      </c>
      <c r="L220" s="528"/>
      <c r="M220" s="526"/>
      <c r="N220" s="528"/>
      <c r="O220" s="526"/>
      <c r="P220" s="573">
        <v>377.35</v>
      </c>
    </row>
    <row r="221" spans="1:16" x14ac:dyDescent="0.25">
      <c r="A221" s="556"/>
      <c r="B221" s="557"/>
      <c r="C221" s="1248" t="s">
        <v>1161</v>
      </c>
      <c r="D221" s="1248"/>
      <c r="E221" s="1248"/>
      <c r="F221" s="1248"/>
      <c r="G221" s="1248"/>
      <c r="H221" s="516"/>
      <c r="I221" s="517"/>
      <c r="J221" s="517"/>
      <c r="K221" s="517"/>
      <c r="L221" s="520"/>
      <c r="M221" s="517"/>
      <c r="N221" s="554">
        <v>13430.33</v>
      </c>
      <c r="O221" s="517"/>
      <c r="P221" s="555">
        <v>1611.64</v>
      </c>
    </row>
    <row r="222" spans="1:16" x14ac:dyDescent="0.25">
      <c r="A222" s="558"/>
      <c r="B222" s="559"/>
      <c r="C222" s="559"/>
      <c r="D222" s="559"/>
      <c r="E222" s="559"/>
      <c r="F222" s="559"/>
      <c r="G222" s="559"/>
      <c r="H222" s="560"/>
      <c r="I222" s="561"/>
      <c r="J222" s="561"/>
      <c r="K222" s="561"/>
      <c r="L222" s="562"/>
      <c r="M222" s="561"/>
      <c r="N222" s="562"/>
      <c r="O222" s="561"/>
      <c r="P222" s="563"/>
    </row>
    <row r="223" spans="1:16" x14ac:dyDescent="0.25">
      <c r="A223" s="514" t="s">
        <v>93</v>
      </c>
      <c r="B223" s="515" t="s">
        <v>2954</v>
      </c>
      <c r="C223" s="1249" t="s">
        <v>2955</v>
      </c>
      <c r="D223" s="1249"/>
      <c r="E223" s="1249"/>
      <c r="F223" s="1249"/>
      <c r="G223" s="1249"/>
      <c r="H223" s="516" t="s">
        <v>2159</v>
      </c>
      <c r="I223" s="517">
        <v>12.3</v>
      </c>
      <c r="J223" s="518">
        <v>1</v>
      </c>
      <c r="K223" s="571">
        <v>12.3</v>
      </c>
      <c r="L223" s="593">
        <v>48.12</v>
      </c>
      <c r="M223" s="570">
        <v>1.17</v>
      </c>
      <c r="N223" s="572">
        <v>56.3</v>
      </c>
      <c r="O223" s="517"/>
      <c r="P223" s="612">
        <v>692.49</v>
      </c>
    </row>
    <row r="224" spans="1:16" x14ac:dyDescent="0.25">
      <c r="A224" s="556"/>
      <c r="B224" s="557"/>
      <c r="C224" s="1248" t="s">
        <v>1161</v>
      </c>
      <c r="D224" s="1248"/>
      <c r="E224" s="1248"/>
      <c r="F224" s="1248"/>
      <c r="G224" s="1248"/>
      <c r="H224" s="516"/>
      <c r="I224" s="517"/>
      <c r="J224" s="517"/>
      <c r="K224" s="517"/>
      <c r="L224" s="520"/>
      <c r="M224" s="517"/>
      <c r="N224" s="520"/>
      <c r="O224" s="517"/>
      <c r="P224" s="612">
        <v>692.49</v>
      </c>
    </row>
    <row r="225" spans="1:16" x14ac:dyDescent="0.25">
      <c r="A225" s="558"/>
      <c r="B225" s="559"/>
      <c r="C225" s="559"/>
      <c r="D225" s="559"/>
      <c r="E225" s="559"/>
      <c r="F225" s="559"/>
      <c r="G225" s="559"/>
      <c r="H225" s="560"/>
      <c r="I225" s="561"/>
      <c r="J225" s="561"/>
      <c r="K225" s="561"/>
      <c r="L225" s="562"/>
      <c r="M225" s="561"/>
      <c r="N225" s="562"/>
      <c r="O225" s="561"/>
      <c r="P225" s="563"/>
    </row>
    <row r="226" spans="1:16" x14ac:dyDescent="0.25">
      <c r="A226" s="514" t="s">
        <v>96</v>
      </c>
      <c r="B226" s="515" t="s">
        <v>2941</v>
      </c>
      <c r="C226" s="1249" t="s">
        <v>2942</v>
      </c>
      <c r="D226" s="1249"/>
      <c r="E226" s="1249"/>
      <c r="F226" s="1249"/>
      <c r="G226" s="1249"/>
      <c r="H226" s="516" t="s">
        <v>1575</v>
      </c>
      <c r="I226" s="517">
        <v>5</v>
      </c>
      <c r="J226" s="518">
        <v>1</v>
      </c>
      <c r="K226" s="518">
        <v>5</v>
      </c>
      <c r="L226" s="593">
        <v>4.45</v>
      </c>
      <c r="M226" s="570">
        <v>1.17</v>
      </c>
      <c r="N226" s="572">
        <v>5.21</v>
      </c>
      <c r="O226" s="517"/>
      <c r="P226" s="612">
        <v>26.05</v>
      </c>
    </row>
    <row r="227" spans="1:16" x14ac:dyDescent="0.25">
      <c r="A227" s="556"/>
      <c r="B227" s="557"/>
      <c r="C227" s="1248" t="s">
        <v>1161</v>
      </c>
      <c r="D227" s="1248"/>
      <c r="E227" s="1248"/>
      <c r="F227" s="1248"/>
      <c r="G227" s="1248"/>
      <c r="H227" s="516"/>
      <c r="I227" s="517"/>
      <c r="J227" s="517"/>
      <c r="K227" s="517"/>
      <c r="L227" s="520"/>
      <c r="M227" s="517"/>
      <c r="N227" s="520"/>
      <c r="O227" s="517"/>
      <c r="P227" s="612">
        <v>26.05</v>
      </c>
    </row>
    <row r="228" spans="1:16" x14ac:dyDescent="0.25">
      <c r="A228" s="558"/>
      <c r="B228" s="559"/>
      <c r="C228" s="559"/>
      <c r="D228" s="559"/>
      <c r="E228" s="559"/>
      <c r="F228" s="559"/>
      <c r="G228" s="559"/>
      <c r="H228" s="560"/>
      <c r="I228" s="561"/>
      <c r="J228" s="561"/>
      <c r="K228" s="561"/>
      <c r="L228" s="562"/>
      <c r="M228" s="561"/>
      <c r="N228" s="562"/>
      <c r="O228" s="561"/>
      <c r="P228" s="563"/>
    </row>
    <row r="229" spans="1:16" x14ac:dyDescent="0.25">
      <c r="A229" s="514" t="s">
        <v>98</v>
      </c>
      <c r="B229" s="515" t="s">
        <v>2943</v>
      </c>
      <c r="C229" s="1249" t="s">
        <v>2944</v>
      </c>
      <c r="D229" s="1249"/>
      <c r="E229" s="1249"/>
      <c r="F229" s="1249"/>
      <c r="G229" s="1249"/>
      <c r="H229" s="516" t="s">
        <v>1575</v>
      </c>
      <c r="I229" s="517">
        <v>5</v>
      </c>
      <c r="J229" s="518">
        <v>1</v>
      </c>
      <c r="K229" s="518">
        <v>5</v>
      </c>
      <c r="L229" s="593">
        <v>5.03</v>
      </c>
      <c r="M229" s="570">
        <v>1.17</v>
      </c>
      <c r="N229" s="572">
        <v>5.89</v>
      </c>
      <c r="O229" s="517"/>
      <c r="P229" s="612">
        <v>29.45</v>
      </c>
    </row>
    <row r="230" spans="1:16" x14ac:dyDescent="0.25">
      <c r="A230" s="556"/>
      <c r="B230" s="557"/>
      <c r="C230" s="1248" t="s">
        <v>1161</v>
      </c>
      <c r="D230" s="1248"/>
      <c r="E230" s="1248"/>
      <c r="F230" s="1248"/>
      <c r="G230" s="1248"/>
      <c r="H230" s="516"/>
      <c r="I230" s="517"/>
      <c r="J230" s="517"/>
      <c r="K230" s="517"/>
      <c r="L230" s="520"/>
      <c r="M230" s="517"/>
      <c r="N230" s="520"/>
      <c r="O230" s="517"/>
      <c r="P230" s="612">
        <v>29.45</v>
      </c>
    </row>
    <row r="231" spans="1:16" x14ac:dyDescent="0.25">
      <c r="A231" s="558"/>
      <c r="B231" s="559"/>
      <c r="C231" s="559"/>
      <c r="D231" s="559"/>
      <c r="E231" s="559"/>
      <c r="F231" s="559"/>
      <c r="G231" s="559"/>
      <c r="H231" s="560"/>
      <c r="I231" s="561"/>
      <c r="J231" s="561"/>
      <c r="K231" s="561"/>
      <c r="L231" s="562"/>
      <c r="M231" s="561"/>
      <c r="N231" s="562"/>
      <c r="O231" s="561"/>
      <c r="P231" s="563"/>
    </row>
    <row r="232" spans="1:16" x14ac:dyDescent="0.25">
      <c r="A232" s="514" t="s">
        <v>102</v>
      </c>
      <c r="B232" s="515" t="s">
        <v>2956</v>
      </c>
      <c r="C232" s="1249" t="s">
        <v>2957</v>
      </c>
      <c r="D232" s="1249"/>
      <c r="E232" s="1249"/>
      <c r="F232" s="1249"/>
      <c r="G232" s="1249"/>
      <c r="H232" s="516" t="s">
        <v>1440</v>
      </c>
      <c r="I232" s="517">
        <v>0.02</v>
      </c>
      <c r="J232" s="518">
        <v>1</v>
      </c>
      <c r="K232" s="570">
        <v>0.02</v>
      </c>
      <c r="L232" s="520"/>
      <c r="M232" s="517"/>
      <c r="N232" s="521"/>
      <c r="O232" s="517"/>
      <c r="P232" s="522"/>
    </row>
    <row r="233" spans="1:16" x14ac:dyDescent="0.25">
      <c r="A233" s="523"/>
      <c r="B233" s="524" t="s">
        <v>23</v>
      </c>
      <c r="C233" s="1247" t="s">
        <v>1203</v>
      </c>
      <c r="D233" s="1247"/>
      <c r="E233" s="1247"/>
      <c r="F233" s="1247"/>
      <c r="G233" s="1247"/>
      <c r="H233" s="525" t="s">
        <v>1148</v>
      </c>
      <c r="I233" s="526"/>
      <c r="J233" s="526"/>
      <c r="K233" s="531">
        <v>2.1</v>
      </c>
      <c r="L233" s="528"/>
      <c r="M233" s="526"/>
      <c r="N233" s="528"/>
      <c r="O233" s="526"/>
      <c r="P233" s="573">
        <v>683.3</v>
      </c>
    </row>
    <row r="234" spans="1:16" x14ac:dyDescent="0.25">
      <c r="A234" s="530"/>
      <c r="B234" s="524" t="s">
        <v>2070</v>
      </c>
      <c r="C234" s="1247" t="s">
        <v>2071</v>
      </c>
      <c r="D234" s="1247"/>
      <c r="E234" s="1247"/>
      <c r="F234" s="1247"/>
      <c r="G234" s="1247"/>
      <c r="H234" s="525" t="s">
        <v>1148</v>
      </c>
      <c r="I234" s="543">
        <v>105</v>
      </c>
      <c r="J234" s="526"/>
      <c r="K234" s="531">
        <v>2.1</v>
      </c>
      <c r="L234" s="532"/>
      <c r="M234" s="533"/>
      <c r="N234" s="534">
        <v>325.38</v>
      </c>
      <c r="O234" s="526"/>
      <c r="P234" s="529">
        <v>683.3</v>
      </c>
    </row>
    <row r="235" spans="1:16" x14ac:dyDescent="0.25">
      <c r="A235" s="523"/>
      <c r="B235" s="524" t="s">
        <v>28</v>
      </c>
      <c r="C235" s="1247" t="s">
        <v>132</v>
      </c>
      <c r="D235" s="1247"/>
      <c r="E235" s="1247"/>
      <c r="F235" s="1247"/>
      <c r="G235" s="1247"/>
      <c r="H235" s="525"/>
      <c r="I235" s="526"/>
      <c r="J235" s="526"/>
      <c r="K235" s="526"/>
      <c r="L235" s="528"/>
      <c r="M235" s="526"/>
      <c r="N235" s="528"/>
      <c r="O235" s="526"/>
      <c r="P235" s="573">
        <v>9.5</v>
      </c>
    </row>
    <row r="236" spans="1:16" x14ac:dyDescent="0.25">
      <c r="A236" s="523"/>
      <c r="B236" s="524"/>
      <c r="C236" s="1247" t="s">
        <v>1147</v>
      </c>
      <c r="D236" s="1247"/>
      <c r="E236" s="1247"/>
      <c r="F236" s="1247"/>
      <c r="G236" s="1247"/>
      <c r="H236" s="525" t="s">
        <v>1148</v>
      </c>
      <c r="I236" s="526"/>
      <c r="J236" s="526"/>
      <c r="K236" s="535">
        <v>5.5999999999999999E-3</v>
      </c>
      <c r="L236" s="528"/>
      <c r="M236" s="526"/>
      <c r="N236" s="528"/>
      <c r="O236" s="526"/>
      <c r="P236" s="573">
        <v>2</v>
      </c>
    </row>
    <row r="237" spans="1:16" x14ac:dyDescent="0.25">
      <c r="A237" s="530"/>
      <c r="B237" s="524" t="s">
        <v>1991</v>
      </c>
      <c r="C237" s="1247" t="s">
        <v>1992</v>
      </c>
      <c r="D237" s="1247"/>
      <c r="E237" s="1247"/>
      <c r="F237" s="1247"/>
      <c r="G237" s="1247"/>
      <c r="H237" s="525" t="s">
        <v>1151</v>
      </c>
      <c r="I237" s="536">
        <v>0.05</v>
      </c>
      <c r="J237" s="526"/>
      <c r="K237" s="527">
        <v>1E-3</v>
      </c>
      <c r="L237" s="532"/>
      <c r="M237" s="533"/>
      <c r="N237" s="534">
        <v>913.67</v>
      </c>
      <c r="O237" s="526"/>
      <c r="P237" s="529">
        <v>0.91</v>
      </c>
    </row>
    <row r="238" spans="1:16" x14ac:dyDescent="0.25">
      <c r="A238" s="540"/>
      <c r="B238" s="524" t="s">
        <v>1152</v>
      </c>
      <c r="C238" s="1247" t="s">
        <v>1153</v>
      </c>
      <c r="D238" s="1247"/>
      <c r="E238" s="1247"/>
      <c r="F238" s="1247"/>
      <c r="G238" s="1247"/>
      <c r="H238" s="525" t="s">
        <v>1148</v>
      </c>
      <c r="I238" s="536">
        <v>0.05</v>
      </c>
      <c r="J238" s="526"/>
      <c r="K238" s="527">
        <v>1E-3</v>
      </c>
      <c r="L238" s="528"/>
      <c r="M238" s="526"/>
      <c r="N238" s="541">
        <v>437.08</v>
      </c>
      <c r="O238" s="526"/>
      <c r="P238" s="573">
        <v>0.44</v>
      </c>
    </row>
    <row r="239" spans="1:16" x14ac:dyDescent="0.25">
      <c r="A239" s="530"/>
      <c r="B239" s="524" t="s">
        <v>1443</v>
      </c>
      <c r="C239" s="1247" t="s">
        <v>1444</v>
      </c>
      <c r="D239" s="1247"/>
      <c r="E239" s="1247"/>
      <c r="F239" s="1247"/>
      <c r="G239" s="1247"/>
      <c r="H239" s="525" t="s">
        <v>1151</v>
      </c>
      <c r="I239" s="536">
        <v>0.03</v>
      </c>
      <c r="J239" s="526"/>
      <c r="K239" s="535">
        <v>5.9999999999999995E-4</v>
      </c>
      <c r="L239" s="532"/>
      <c r="M239" s="533"/>
      <c r="N239" s="534">
        <v>1550.39</v>
      </c>
      <c r="O239" s="526"/>
      <c r="P239" s="529">
        <v>0.93</v>
      </c>
    </row>
    <row r="240" spans="1:16" x14ac:dyDescent="0.25">
      <c r="A240" s="540"/>
      <c r="B240" s="524" t="s">
        <v>1152</v>
      </c>
      <c r="C240" s="1247" t="s">
        <v>1153</v>
      </c>
      <c r="D240" s="1247"/>
      <c r="E240" s="1247"/>
      <c r="F240" s="1247"/>
      <c r="G240" s="1247"/>
      <c r="H240" s="525" t="s">
        <v>1148</v>
      </c>
      <c r="I240" s="536">
        <v>0.03</v>
      </c>
      <c r="J240" s="526"/>
      <c r="K240" s="535">
        <v>5.9999999999999995E-4</v>
      </c>
      <c r="L240" s="528"/>
      <c r="M240" s="526"/>
      <c r="N240" s="541">
        <v>437.08</v>
      </c>
      <c r="O240" s="526"/>
      <c r="P240" s="573">
        <v>0.26</v>
      </c>
    </row>
    <row r="241" spans="1:16" x14ac:dyDescent="0.25">
      <c r="A241" s="530"/>
      <c r="B241" s="524" t="s">
        <v>1445</v>
      </c>
      <c r="C241" s="1247" t="s">
        <v>1446</v>
      </c>
      <c r="D241" s="1247"/>
      <c r="E241" s="1247"/>
      <c r="F241" s="1247"/>
      <c r="G241" s="1247"/>
      <c r="H241" s="525" t="s">
        <v>1151</v>
      </c>
      <c r="I241" s="531">
        <v>0.2</v>
      </c>
      <c r="J241" s="526"/>
      <c r="K241" s="527">
        <v>4.0000000000000001E-3</v>
      </c>
      <c r="L241" s="538">
        <v>477.92</v>
      </c>
      <c r="M241" s="539">
        <v>1.24</v>
      </c>
      <c r="N241" s="534">
        <v>592.62</v>
      </c>
      <c r="O241" s="526"/>
      <c r="P241" s="529">
        <v>2.37</v>
      </c>
    </row>
    <row r="242" spans="1:16" x14ac:dyDescent="0.25">
      <c r="A242" s="540"/>
      <c r="B242" s="524" t="s">
        <v>1208</v>
      </c>
      <c r="C242" s="1247" t="s">
        <v>1209</v>
      </c>
      <c r="D242" s="1247"/>
      <c r="E242" s="1247"/>
      <c r="F242" s="1247"/>
      <c r="G242" s="1247"/>
      <c r="H242" s="525" t="s">
        <v>1148</v>
      </c>
      <c r="I242" s="531">
        <v>0.2</v>
      </c>
      <c r="J242" s="526"/>
      <c r="K242" s="527">
        <v>4.0000000000000001E-3</v>
      </c>
      <c r="L242" s="528"/>
      <c r="M242" s="526"/>
      <c r="N242" s="541">
        <v>325.38</v>
      </c>
      <c r="O242" s="526"/>
      <c r="P242" s="573">
        <v>1.3</v>
      </c>
    </row>
    <row r="243" spans="1:16" x14ac:dyDescent="0.25">
      <c r="A243" s="530"/>
      <c r="B243" s="524" t="s">
        <v>2958</v>
      </c>
      <c r="C243" s="1247" t="s">
        <v>2959</v>
      </c>
      <c r="D243" s="1247"/>
      <c r="E243" s="1247"/>
      <c r="F243" s="1247"/>
      <c r="G243" s="1247"/>
      <c r="H243" s="525" t="s">
        <v>1151</v>
      </c>
      <c r="I243" s="536">
        <v>3.98</v>
      </c>
      <c r="J243" s="526"/>
      <c r="K243" s="535">
        <v>7.9600000000000004E-2</v>
      </c>
      <c r="L243" s="538">
        <v>50.77</v>
      </c>
      <c r="M243" s="539">
        <v>1.31</v>
      </c>
      <c r="N243" s="534">
        <v>66.510000000000005</v>
      </c>
      <c r="O243" s="526"/>
      <c r="P243" s="529">
        <v>5.29</v>
      </c>
    </row>
    <row r="244" spans="1:16" x14ac:dyDescent="0.25">
      <c r="A244" s="523"/>
      <c r="B244" s="524" t="s">
        <v>36</v>
      </c>
      <c r="C244" s="1247" t="s">
        <v>134</v>
      </c>
      <c r="D244" s="1247"/>
      <c r="E244" s="1247"/>
      <c r="F244" s="1247"/>
      <c r="G244" s="1247"/>
      <c r="H244" s="525"/>
      <c r="I244" s="526"/>
      <c r="J244" s="526"/>
      <c r="K244" s="526"/>
      <c r="L244" s="528"/>
      <c r="M244" s="526"/>
      <c r="N244" s="528"/>
      <c r="O244" s="526"/>
      <c r="P244" s="573">
        <v>21.78</v>
      </c>
    </row>
    <row r="245" spans="1:16" x14ac:dyDescent="0.25">
      <c r="A245" s="530"/>
      <c r="B245" s="524" t="s">
        <v>2960</v>
      </c>
      <c r="C245" s="1247" t="s">
        <v>2961</v>
      </c>
      <c r="D245" s="1247"/>
      <c r="E245" s="1247"/>
      <c r="F245" s="1247"/>
      <c r="G245" s="1247"/>
      <c r="H245" s="525" t="s">
        <v>1244</v>
      </c>
      <c r="I245" s="531">
        <v>0.2</v>
      </c>
      <c r="J245" s="526"/>
      <c r="K245" s="527">
        <v>4.0000000000000001E-3</v>
      </c>
      <c r="L245" s="538">
        <v>134.63999999999999</v>
      </c>
      <c r="M245" s="539">
        <v>0.94</v>
      </c>
      <c r="N245" s="534">
        <v>126.56</v>
      </c>
      <c r="O245" s="526"/>
      <c r="P245" s="529">
        <v>0.51</v>
      </c>
    </row>
    <row r="246" spans="1:16" x14ac:dyDescent="0.25">
      <c r="A246" s="530"/>
      <c r="B246" s="524" t="s">
        <v>1210</v>
      </c>
      <c r="C246" s="1247" t="s">
        <v>1211</v>
      </c>
      <c r="D246" s="1247"/>
      <c r="E246" s="1247"/>
      <c r="F246" s="1247"/>
      <c r="G246" s="1247"/>
      <c r="H246" s="525" t="s">
        <v>1212</v>
      </c>
      <c r="I246" s="536">
        <v>1.21</v>
      </c>
      <c r="J246" s="526"/>
      <c r="K246" s="535">
        <v>2.4199999999999999E-2</v>
      </c>
      <c r="L246" s="538">
        <v>35.71</v>
      </c>
      <c r="M246" s="539">
        <v>0.28000000000000003</v>
      </c>
      <c r="N246" s="534">
        <v>10</v>
      </c>
      <c r="O246" s="526"/>
      <c r="P246" s="529">
        <v>0.24</v>
      </c>
    </row>
    <row r="247" spans="1:16" x14ac:dyDescent="0.25">
      <c r="A247" s="530"/>
      <c r="B247" s="524" t="s">
        <v>2962</v>
      </c>
      <c r="C247" s="1247" t="s">
        <v>2963</v>
      </c>
      <c r="D247" s="1247"/>
      <c r="E247" s="1247"/>
      <c r="F247" s="1247"/>
      <c r="G247" s="1247"/>
      <c r="H247" s="525" t="s">
        <v>2435</v>
      </c>
      <c r="I247" s="536">
        <v>0.06</v>
      </c>
      <c r="J247" s="526"/>
      <c r="K247" s="535">
        <v>1.1999999999999999E-3</v>
      </c>
      <c r="L247" s="542">
        <v>3671.85</v>
      </c>
      <c r="M247" s="539">
        <v>1.49</v>
      </c>
      <c r="N247" s="534">
        <v>5471.06</v>
      </c>
      <c r="O247" s="526"/>
      <c r="P247" s="529">
        <v>6.57</v>
      </c>
    </row>
    <row r="248" spans="1:16" x14ac:dyDescent="0.25">
      <c r="A248" s="530"/>
      <c r="B248" s="524" t="s">
        <v>2964</v>
      </c>
      <c r="C248" s="1247" t="s">
        <v>2965</v>
      </c>
      <c r="D248" s="1247"/>
      <c r="E248" s="1247"/>
      <c r="F248" s="1247"/>
      <c r="G248" s="1247"/>
      <c r="H248" s="525" t="s">
        <v>1164</v>
      </c>
      <c r="I248" s="537">
        <v>5.1000000000000004E-4</v>
      </c>
      <c r="J248" s="526"/>
      <c r="K248" s="569">
        <v>1.0200000000000001E-5</v>
      </c>
      <c r="L248" s="542">
        <v>959875.04</v>
      </c>
      <c r="M248" s="539">
        <v>1.31</v>
      </c>
      <c r="N248" s="534">
        <v>1257436.3</v>
      </c>
      <c r="O248" s="526"/>
      <c r="P248" s="529">
        <v>12.83</v>
      </c>
    </row>
    <row r="249" spans="1:16" x14ac:dyDescent="0.25">
      <c r="A249" s="530"/>
      <c r="B249" s="524" t="s">
        <v>2913</v>
      </c>
      <c r="C249" s="1247" t="s">
        <v>2914</v>
      </c>
      <c r="D249" s="1247"/>
      <c r="E249" s="1247"/>
      <c r="F249" s="1247"/>
      <c r="G249" s="1247"/>
      <c r="H249" s="525" t="s">
        <v>1244</v>
      </c>
      <c r="I249" s="527">
        <v>4.0000000000000001E-3</v>
      </c>
      <c r="J249" s="526"/>
      <c r="K249" s="537">
        <v>8.0000000000000007E-5</v>
      </c>
      <c r="L249" s="538">
        <v>59.41</v>
      </c>
      <c r="M249" s="539">
        <v>1.27</v>
      </c>
      <c r="N249" s="534">
        <v>75.45</v>
      </c>
      <c r="O249" s="526"/>
      <c r="P249" s="529">
        <v>0.01</v>
      </c>
    </row>
    <row r="250" spans="1:16" x14ac:dyDescent="0.25">
      <c r="A250" s="530"/>
      <c r="B250" s="524" t="s">
        <v>2966</v>
      </c>
      <c r="C250" s="1247" t="s">
        <v>2967</v>
      </c>
      <c r="D250" s="1247"/>
      <c r="E250" s="1247"/>
      <c r="F250" s="1247"/>
      <c r="G250" s="1247"/>
      <c r="H250" s="525" t="s">
        <v>1244</v>
      </c>
      <c r="I250" s="536">
        <v>0.17</v>
      </c>
      <c r="J250" s="526"/>
      <c r="K250" s="535">
        <v>3.3999999999999998E-3</v>
      </c>
      <c r="L250" s="538">
        <v>303.48</v>
      </c>
      <c r="M250" s="539">
        <v>1.57</v>
      </c>
      <c r="N250" s="534">
        <v>476.46</v>
      </c>
      <c r="O250" s="526"/>
      <c r="P250" s="529">
        <v>1.62</v>
      </c>
    </row>
    <row r="251" spans="1:16" x14ac:dyDescent="0.25">
      <c r="A251" s="544" t="s">
        <v>1364</v>
      </c>
      <c r="B251" s="545" t="s">
        <v>2915</v>
      </c>
      <c r="C251" s="1250" t="s">
        <v>2916</v>
      </c>
      <c r="D251" s="1250"/>
      <c r="E251" s="1250"/>
      <c r="F251" s="1250"/>
      <c r="G251" s="1250"/>
      <c r="H251" s="546" t="s">
        <v>1575</v>
      </c>
      <c r="I251" s="547">
        <v>0</v>
      </c>
      <c r="J251" s="548"/>
      <c r="K251" s="547">
        <v>0</v>
      </c>
      <c r="L251" s="550"/>
      <c r="M251" s="548"/>
      <c r="N251" s="550"/>
      <c r="O251" s="548"/>
      <c r="P251" s="551"/>
    </row>
    <row r="252" spans="1:16" x14ac:dyDescent="0.25">
      <c r="A252" s="544" t="s">
        <v>1364</v>
      </c>
      <c r="B252" s="545" t="s">
        <v>2919</v>
      </c>
      <c r="C252" s="1250" t="s">
        <v>2920</v>
      </c>
      <c r="D252" s="1250"/>
      <c r="E252" s="1250"/>
      <c r="F252" s="1250"/>
      <c r="G252" s="1250"/>
      <c r="H252" s="546" t="s">
        <v>1244</v>
      </c>
      <c r="I252" s="547">
        <v>0</v>
      </c>
      <c r="J252" s="548"/>
      <c r="K252" s="547">
        <v>0</v>
      </c>
      <c r="L252" s="550"/>
      <c r="M252" s="548"/>
      <c r="N252" s="550"/>
      <c r="O252" s="548"/>
      <c r="P252" s="551"/>
    </row>
    <row r="253" spans="1:16" x14ac:dyDescent="0.25">
      <c r="A253" s="544" t="s">
        <v>1239</v>
      </c>
      <c r="B253" s="545" t="s">
        <v>2968</v>
      </c>
      <c r="C253" s="1250" t="s">
        <v>2969</v>
      </c>
      <c r="D253" s="1250"/>
      <c r="E253" s="1250"/>
      <c r="F253" s="1250"/>
      <c r="G253" s="1250"/>
      <c r="H253" s="546" t="s">
        <v>2159</v>
      </c>
      <c r="I253" s="566">
        <v>93.8</v>
      </c>
      <c r="J253" s="548"/>
      <c r="K253" s="549">
        <v>1.8759999999999999</v>
      </c>
      <c r="L253" s="550"/>
      <c r="M253" s="548"/>
      <c r="N253" s="550"/>
      <c r="O253" s="548"/>
      <c r="P253" s="551"/>
    </row>
    <row r="254" spans="1:16" x14ac:dyDescent="0.25">
      <c r="A254" s="544" t="s">
        <v>1239</v>
      </c>
      <c r="B254" s="545" t="s">
        <v>2970</v>
      </c>
      <c r="C254" s="1250" t="s">
        <v>2971</v>
      </c>
      <c r="D254" s="1250"/>
      <c r="E254" s="1250"/>
      <c r="F254" s="1250"/>
      <c r="G254" s="1250"/>
      <c r="H254" s="546" t="s">
        <v>1244</v>
      </c>
      <c r="I254" s="589">
        <v>0.33</v>
      </c>
      <c r="J254" s="548"/>
      <c r="K254" s="567">
        <v>6.6E-3</v>
      </c>
      <c r="L254" s="550"/>
      <c r="M254" s="548"/>
      <c r="N254" s="550"/>
      <c r="O254" s="548"/>
      <c r="P254" s="551"/>
    </row>
    <row r="255" spans="1:16" x14ac:dyDescent="0.25">
      <c r="A255" s="544" t="s">
        <v>1364</v>
      </c>
      <c r="B255" s="545" t="s">
        <v>2937</v>
      </c>
      <c r="C255" s="1250" t="s">
        <v>2972</v>
      </c>
      <c r="D255" s="1250"/>
      <c r="E255" s="1250"/>
      <c r="F255" s="1250"/>
      <c r="G255" s="1250"/>
      <c r="H255" s="546" t="s">
        <v>1575</v>
      </c>
      <c r="I255" s="547">
        <v>0</v>
      </c>
      <c r="J255" s="548"/>
      <c r="K255" s="547">
        <v>0</v>
      </c>
      <c r="L255" s="550"/>
      <c r="M255" s="548"/>
      <c r="N255" s="550"/>
      <c r="O255" s="548"/>
      <c r="P255" s="551"/>
    </row>
    <row r="256" spans="1:16" x14ac:dyDescent="0.25">
      <c r="A256" s="552"/>
      <c r="B256" s="553"/>
      <c r="C256" s="1248" t="s">
        <v>1154</v>
      </c>
      <c r="D256" s="1248"/>
      <c r="E256" s="1248"/>
      <c r="F256" s="1248"/>
      <c r="G256" s="1248"/>
      <c r="H256" s="516"/>
      <c r="I256" s="517"/>
      <c r="J256" s="517"/>
      <c r="K256" s="517"/>
      <c r="L256" s="520"/>
      <c r="M256" s="517"/>
      <c r="N256" s="554"/>
      <c r="O256" s="517"/>
      <c r="P256" s="555">
        <v>716.58</v>
      </c>
    </row>
    <row r="257" spans="1:16" x14ac:dyDescent="0.25">
      <c r="A257" s="540"/>
      <c r="B257" s="524"/>
      <c r="C257" s="1247" t="s">
        <v>1155</v>
      </c>
      <c r="D257" s="1247"/>
      <c r="E257" s="1247"/>
      <c r="F257" s="1247"/>
      <c r="G257" s="1247"/>
      <c r="H257" s="525"/>
      <c r="I257" s="526"/>
      <c r="J257" s="526"/>
      <c r="K257" s="526"/>
      <c r="L257" s="528"/>
      <c r="M257" s="526"/>
      <c r="N257" s="528"/>
      <c r="O257" s="526"/>
      <c r="P257" s="573">
        <v>685.3</v>
      </c>
    </row>
    <row r="258" spans="1:16" x14ac:dyDescent="0.25">
      <c r="A258" s="540"/>
      <c r="B258" s="524" t="s">
        <v>2888</v>
      </c>
      <c r="C258" s="1247" t="s">
        <v>2889</v>
      </c>
      <c r="D258" s="1247"/>
      <c r="E258" s="1247"/>
      <c r="F258" s="1247"/>
      <c r="G258" s="1247"/>
      <c r="H258" s="525" t="s">
        <v>1158</v>
      </c>
      <c r="I258" s="543">
        <v>121</v>
      </c>
      <c r="J258" s="526"/>
      <c r="K258" s="543">
        <v>121</v>
      </c>
      <c r="L258" s="528"/>
      <c r="M258" s="526"/>
      <c r="N258" s="528"/>
      <c r="O258" s="526"/>
      <c r="P258" s="573">
        <v>829.21</v>
      </c>
    </row>
    <row r="259" spans="1:16" x14ac:dyDescent="0.25">
      <c r="A259" s="540"/>
      <c r="B259" s="524" t="s">
        <v>2890</v>
      </c>
      <c r="C259" s="1247" t="s">
        <v>2891</v>
      </c>
      <c r="D259" s="1247"/>
      <c r="E259" s="1247"/>
      <c r="F259" s="1247"/>
      <c r="G259" s="1247"/>
      <c r="H259" s="525" t="s">
        <v>1158</v>
      </c>
      <c r="I259" s="543">
        <v>72</v>
      </c>
      <c r="J259" s="526"/>
      <c r="K259" s="543">
        <v>72</v>
      </c>
      <c r="L259" s="528"/>
      <c r="M259" s="526"/>
      <c r="N259" s="528"/>
      <c r="O259" s="526"/>
      <c r="P259" s="573">
        <v>493.42</v>
      </c>
    </row>
    <row r="260" spans="1:16" x14ac:dyDescent="0.25">
      <c r="A260" s="556"/>
      <c r="B260" s="557"/>
      <c r="C260" s="1248" t="s">
        <v>1161</v>
      </c>
      <c r="D260" s="1248"/>
      <c r="E260" s="1248"/>
      <c r="F260" s="1248"/>
      <c r="G260" s="1248"/>
      <c r="H260" s="516"/>
      <c r="I260" s="517"/>
      <c r="J260" s="517"/>
      <c r="K260" s="517"/>
      <c r="L260" s="520"/>
      <c r="M260" s="517"/>
      <c r="N260" s="554">
        <v>101960.5</v>
      </c>
      <c r="O260" s="517"/>
      <c r="P260" s="555">
        <v>2039.21</v>
      </c>
    </row>
    <row r="261" spans="1:16" x14ac:dyDescent="0.25">
      <c r="A261" s="558"/>
      <c r="B261" s="559"/>
      <c r="C261" s="559"/>
      <c r="D261" s="559"/>
      <c r="E261" s="559"/>
      <c r="F261" s="559"/>
      <c r="G261" s="559"/>
      <c r="H261" s="560"/>
      <c r="I261" s="561"/>
      <c r="J261" s="561"/>
      <c r="K261" s="561"/>
      <c r="L261" s="562"/>
      <c r="M261" s="561"/>
      <c r="N261" s="562"/>
      <c r="O261" s="561"/>
      <c r="P261" s="563"/>
    </row>
    <row r="262" spans="1:16" x14ac:dyDescent="0.25">
      <c r="A262" s="514" t="s">
        <v>105</v>
      </c>
      <c r="B262" s="515" t="s">
        <v>2973</v>
      </c>
      <c r="C262" s="1249" t="s">
        <v>2974</v>
      </c>
      <c r="D262" s="1249"/>
      <c r="E262" s="1249"/>
      <c r="F262" s="1249"/>
      <c r="G262" s="1249"/>
      <c r="H262" s="516" t="s">
        <v>2159</v>
      </c>
      <c r="I262" s="517">
        <v>1.8759999999999999</v>
      </c>
      <c r="J262" s="518">
        <v>1</v>
      </c>
      <c r="K262" s="519">
        <v>1.8759999999999999</v>
      </c>
      <c r="L262" s="593">
        <v>35.67</v>
      </c>
      <c r="M262" s="570">
        <v>1.03</v>
      </c>
      <c r="N262" s="572">
        <v>36.74</v>
      </c>
      <c r="O262" s="517"/>
      <c r="P262" s="612">
        <v>68.92</v>
      </c>
    </row>
    <row r="263" spans="1:16" x14ac:dyDescent="0.25">
      <c r="A263" s="556"/>
      <c r="B263" s="557"/>
      <c r="C263" s="1248" t="s">
        <v>1161</v>
      </c>
      <c r="D263" s="1248"/>
      <c r="E263" s="1248"/>
      <c r="F263" s="1248"/>
      <c r="G263" s="1248"/>
      <c r="H263" s="516"/>
      <c r="I263" s="517"/>
      <c r="J263" s="517"/>
      <c r="K263" s="517"/>
      <c r="L263" s="520"/>
      <c r="M263" s="517"/>
      <c r="N263" s="520"/>
      <c r="O263" s="517"/>
      <c r="P263" s="612">
        <v>68.92</v>
      </c>
    </row>
    <row r="264" spans="1:16" x14ac:dyDescent="0.25">
      <c r="A264" s="558"/>
      <c r="B264" s="559"/>
      <c r="C264" s="559"/>
      <c r="D264" s="559"/>
      <c r="E264" s="559"/>
      <c r="F264" s="559"/>
      <c r="G264" s="559"/>
      <c r="H264" s="560"/>
      <c r="I264" s="561"/>
      <c r="J264" s="561"/>
      <c r="K264" s="561"/>
      <c r="L264" s="562"/>
      <c r="M264" s="561"/>
      <c r="N264" s="562"/>
      <c r="O264" s="561"/>
      <c r="P264" s="563"/>
    </row>
    <row r="265" spans="1:16" x14ac:dyDescent="0.25">
      <c r="A265" s="514" t="s">
        <v>111</v>
      </c>
      <c r="B265" s="515" t="s">
        <v>2975</v>
      </c>
      <c r="C265" s="1249" t="s">
        <v>2976</v>
      </c>
      <c r="D265" s="1249"/>
      <c r="E265" s="1249"/>
      <c r="F265" s="1249"/>
      <c r="G265" s="1249"/>
      <c r="H265" s="516" t="s">
        <v>1575</v>
      </c>
      <c r="I265" s="517">
        <v>1</v>
      </c>
      <c r="J265" s="518">
        <v>1</v>
      </c>
      <c r="K265" s="518">
        <v>1</v>
      </c>
      <c r="L265" s="593">
        <v>73.41</v>
      </c>
      <c r="M265" s="571">
        <v>1.3</v>
      </c>
      <c r="N265" s="572">
        <v>95.43</v>
      </c>
      <c r="O265" s="517"/>
      <c r="P265" s="612">
        <v>95.43</v>
      </c>
    </row>
    <row r="266" spans="1:16" x14ac:dyDescent="0.25">
      <c r="A266" s="556"/>
      <c r="B266" s="557"/>
      <c r="C266" s="1248" t="s">
        <v>1161</v>
      </c>
      <c r="D266" s="1248"/>
      <c r="E266" s="1248"/>
      <c r="F266" s="1248"/>
      <c r="G266" s="1248"/>
      <c r="H266" s="516"/>
      <c r="I266" s="517"/>
      <c r="J266" s="517"/>
      <c r="K266" s="517"/>
      <c r="L266" s="520"/>
      <c r="M266" s="517"/>
      <c r="N266" s="520"/>
      <c r="O266" s="517"/>
      <c r="P266" s="612">
        <v>95.43</v>
      </c>
    </row>
    <row r="267" spans="1:16" x14ac:dyDescent="0.25">
      <c r="A267" s="558"/>
      <c r="B267" s="559"/>
      <c r="C267" s="559"/>
      <c r="D267" s="559"/>
      <c r="E267" s="559"/>
      <c r="F267" s="559"/>
      <c r="G267" s="559"/>
      <c r="H267" s="560"/>
      <c r="I267" s="561"/>
      <c r="J267" s="561"/>
      <c r="K267" s="561"/>
      <c r="L267" s="562"/>
      <c r="M267" s="561"/>
      <c r="N267" s="562"/>
      <c r="O267" s="561"/>
      <c r="P267" s="563"/>
    </row>
    <row r="268" spans="1:16" x14ac:dyDescent="0.25">
      <c r="A268" s="514" t="s">
        <v>121</v>
      </c>
      <c r="B268" s="515" t="s">
        <v>2977</v>
      </c>
      <c r="C268" s="1249" t="s">
        <v>2978</v>
      </c>
      <c r="D268" s="1249"/>
      <c r="E268" s="1249"/>
      <c r="F268" s="1249"/>
      <c r="G268" s="1249"/>
      <c r="H268" s="516" t="s">
        <v>1575</v>
      </c>
      <c r="I268" s="517">
        <v>1</v>
      </c>
      <c r="J268" s="518">
        <v>1</v>
      </c>
      <c r="K268" s="518">
        <v>1</v>
      </c>
      <c r="L268" s="593">
        <v>429.63</v>
      </c>
      <c r="M268" s="570">
        <v>1.27</v>
      </c>
      <c r="N268" s="572">
        <v>545.63</v>
      </c>
      <c r="O268" s="517"/>
      <c r="P268" s="612">
        <v>545.63</v>
      </c>
    </row>
    <row r="269" spans="1:16" x14ac:dyDescent="0.25">
      <c r="A269" s="556"/>
      <c r="B269" s="557"/>
      <c r="C269" s="1248" t="s">
        <v>1161</v>
      </c>
      <c r="D269" s="1248"/>
      <c r="E269" s="1248"/>
      <c r="F269" s="1248"/>
      <c r="G269" s="1248"/>
      <c r="H269" s="516"/>
      <c r="I269" s="517"/>
      <c r="J269" s="517"/>
      <c r="K269" s="517"/>
      <c r="L269" s="520"/>
      <c r="M269" s="517"/>
      <c r="N269" s="520"/>
      <c r="O269" s="517"/>
      <c r="P269" s="612">
        <v>545.63</v>
      </c>
    </row>
    <row r="270" spans="1:16" x14ac:dyDescent="0.25">
      <c r="A270" s="558"/>
      <c r="B270" s="559"/>
      <c r="C270" s="559"/>
      <c r="D270" s="559"/>
      <c r="E270" s="559"/>
      <c r="F270" s="559"/>
      <c r="G270" s="559"/>
      <c r="H270" s="560"/>
      <c r="I270" s="561"/>
      <c r="J270" s="561"/>
      <c r="K270" s="561"/>
      <c r="L270" s="562"/>
      <c r="M270" s="561"/>
      <c r="N270" s="562"/>
      <c r="O270" s="561"/>
      <c r="P270" s="563"/>
    </row>
    <row r="271" spans="1:16" x14ac:dyDescent="0.25">
      <c r="A271" s="514" t="s">
        <v>558</v>
      </c>
      <c r="B271" s="515" t="s">
        <v>2945</v>
      </c>
      <c r="C271" s="1249" t="s">
        <v>2946</v>
      </c>
      <c r="D271" s="1249"/>
      <c r="E271" s="1249"/>
      <c r="F271" s="1249"/>
      <c r="G271" s="1249"/>
      <c r="H271" s="516" t="s">
        <v>1575</v>
      </c>
      <c r="I271" s="517">
        <v>4</v>
      </c>
      <c r="J271" s="518">
        <v>1</v>
      </c>
      <c r="K271" s="518">
        <v>4</v>
      </c>
      <c r="L271" s="593">
        <v>40.42</v>
      </c>
      <c r="M271" s="570">
        <v>1.17</v>
      </c>
      <c r="N271" s="572">
        <v>47.29</v>
      </c>
      <c r="O271" s="517"/>
      <c r="P271" s="612">
        <v>189.16</v>
      </c>
    </row>
    <row r="272" spans="1:16" x14ac:dyDescent="0.25">
      <c r="A272" s="556"/>
      <c r="B272" s="557"/>
      <c r="C272" s="1248" t="s">
        <v>1161</v>
      </c>
      <c r="D272" s="1248"/>
      <c r="E272" s="1248"/>
      <c r="F272" s="1248"/>
      <c r="G272" s="1248"/>
      <c r="H272" s="516"/>
      <c r="I272" s="517"/>
      <c r="J272" s="517"/>
      <c r="K272" s="517"/>
      <c r="L272" s="520"/>
      <c r="M272" s="517"/>
      <c r="N272" s="520"/>
      <c r="O272" s="517"/>
      <c r="P272" s="612">
        <v>189.16</v>
      </c>
    </row>
    <row r="273" spans="1:16" x14ac:dyDescent="0.25">
      <c r="A273" s="558"/>
      <c r="B273" s="559"/>
      <c r="C273" s="559"/>
      <c r="D273" s="559"/>
      <c r="E273" s="559"/>
      <c r="F273" s="559"/>
      <c r="G273" s="559"/>
      <c r="H273" s="560"/>
      <c r="I273" s="561"/>
      <c r="J273" s="561"/>
      <c r="K273" s="561"/>
      <c r="L273" s="562"/>
      <c r="M273" s="561"/>
      <c r="N273" s="562"/>
      <c r="O273" s="561"/>
      <c r="P273" s="563"/>
    </row>
    <row r="274" spans="1:16" x14ac:dyDescent="0.25">
      <c r="A274" s="514" t="s">
        <v>576</v>
      </c>
      <c r="B274" s="515" t="s">
        <v>2947</v>
      </c>
      <c r="C274" s="1249" t="s">
        <v>2948</v>
      </c>
      <c r="D274" s="1249"/>
      <c r="E274" s="1249"/>
      <c r="F274" s="1249"/>
      <c r="G274" s="1249"/>
      <c r="H274" s="516" t="s">
        <v>1575</v>
      </c>
      <c r="I274" s="517">
        <v>6</v>
      </c>
      <c r="J274" s="518">
        <v>1</v>
      </c>
      <c r="K274" s="518">
        <v>6</v>
      </c>
      <c r="L274" s="593">
        <v>108.5</v>
      </c>
      <c r="M274" s="570">
        <v>1.33</v>
      </c>
      <c r="N274" s="572">
        <v>144.31</v>
      </c>
      <c r="O274" s="517"/>
      <c r="P274" s="612">
        <v>865.86</v>
      </c>
    </row>
    <row r="275" spans="1:16" x14ac:dyDescent="0.25">
      <c r="A275" s="556"/>
      <c r="B275" s="557"/>
      <c r="C275" s="1248" t="s">
        <v>1161</v>
      </c>
      <c r="D275" s="1248"/>
      <c r="E275" s="1248"/>
      <c r="F275" s="1248"/>
      <c r="G275" s="1248"/>
      <c r="H275" s="516"/>
      <c r="I275" s="517"/>
      <c r="J275" s="517"/>
      <c r="K275" s="517"/>
      <c r="L275" s="520"/>
      <c r="M275" s="517"/>
      <c r="N275" s="520"/>
      <c r="O275" s="517"/>
      <c r="P275" s="612">
        <v>865.86</v>
      </c>
    </row>
    <row r="276" spans="1:16" x14ac:dyDescent="0.25">
      <c r="A276" s="558"/>
      <c r="B276" s="559"/>
      <c r="C276" s="559"/>
      <c r="D276" s="559"/>
      <c r="E276" s="559"/>
      <c r="F276" s="559"/>
      <c r="G276" s="559"/>
      <c r="H276" s="560"/>
      <c r="I276" s="561"/>
      <c r="J276" s="561"/>
      <c r="K276" s="561"/>
      <c r="L276" s="562"/>
      <c r="M276" s="561"/>
      <c r="N276" s="562"/>
      <c r="O276" s="561"/>
      <c r="P276" s="563"/>
    </row>
    <row r="277" spans="1:16" x14ac:dyDescent="0.25">
      <c r="A277" s="514" t="s">
        <v>1180</v>
      </c>
      <c r="B277" s="515" t="s">
        <v>2979</v>
      </c>
      <c r="C277" s="1249" t="s">
        <v>2980</v>
      </c>
      <c r="D277" s="1249"/>
      <c r="E277" s="1249"/>
      <c r="F277" s="1249"/>
      <c r="G277" s="1249"/>
      <c r="H277" s="516" t="s">
        <v>1568</v>
      </c>
      <c r="I277" s="517">
        <v>0.2</v>
      </c>
      <c r="J277" s="518">
        <v>1</v>
      </c>
      <c r="K277" s="571">
        <v>0.2</v>
      </c>
      <c r="L277" s="593">
        <v>651.49</v>
      </c>
      <c r="M277" s="570">
        <v>1.21</v>
      </c>
      <c r="N277" s="572">
        <v>788.3</v>
      </c>
      <c r="O277" s="517"/>
      <c r="P277" s="612">
        <v>157.66</v>
      </c>
    </row>
    <row r="278" spans="1:16" x14ac:dyDescent="0.25">
      <c r="A278" s="556"/>
      <c r="B278" s="557"/>
      <c r="C278" s="1248" t="s">
        <v>1161</v>
      </c>
      <c r="D278" s="1248"/>
      <c r="E278" s="1248"/>
      <c r="F278" s="1248"/>
      <c r="G278" s="1248"/>
      <c r="H278" s="516"/>
      <c r="I278" s="517"/>
      <c r="J278" s="517"/>
      <c r="K278" s="517"/>
      <c r="L278" s="520"/>
      <c r="M278" s="517"/>
      <c r="N278" s="520"/>
      <c r="O278" s="517"/>
      <c r="P278" s="612">
        <v>157.66</v>
      </c>
    </row>
    <row r="279" spans="1:16" x14ac:dyDescent="0.25">
      <c r="A279" s="558"/>
      <c r="B279" s="559"/>
      <c r="C279" s="559"/>
      <c r="D279" s="559"/>
      <c r="E279" s="559"/>
      <c r="F279" s="559"/>
      <c r="G279" s="559"/>
      <c r="H279" s="560"/>
      <c r="I279" s="561"/>
      <c r="J279" s="561"/>
      <c r="K279" s="561"/>
      <c r="L279" s="562"/>
      <c r="M279" s="561"/>
      <c r="N279" s="562"/>
      <c r="O279" s="561"/>
      <c r="P279" s="563"/>
    </row>
    <row r="280" spans="1:16" x14ac:dyDescent="0.25">
      <c r="A280" s="558"/>
      <c r="B280" s="576"/>
      <c r="C280" s="576"/>
      <c r="D280" s="576"/>
      <c r="E280" s="576"/>
      <c r="F280" s="561"/>
      <c r="G280" s="561"/>
      <c r="H280" s="561"/>
      <c r="I280" s="561"/>
      <c r="J280" s="562"/>
      <c r="K280" s="561"/>
      <c r="L280" s="562"/>
      <c r="M280" s="577"/>
      <c r="N280" s="562"/>
      <c r="O280" s="578"/>
      <c r="P280" s="579"/>
    </row>
    <row r="281" spans="1:16" x14ac:dyDescent="0.25">
      <c r="A281" s="552"/>
      <c r="B281" s="580"/>
      <c r="C281" s="1246" t="s">
        <v>2981</v>
      </c>
      <c r="D281" s="1246"/>
      <c r="E281" s="1246"/>
      <c r="F281" s="1246"/>
      <c r="G281" s="1246"/>
      <c r="H281" s="1246"/>
      <c r="I281" s="1246"/>
      <c r="J281" s="1246"/>
      <c r="K281" s="1246"/>
      <c r="L281" s="1246"/>
      <c r="M281" s="1246"/>
      <c r="N281" s="1246"/>
      <c r="O281" s="1246"/>
      <c r="P281" s="581"/>
    </row>
    <row r="282" spans="1:16" x14ac:dyDescent="0.25">
      <c r="A282" s="552"/>
      <c r="B282" s="553"/>
      <c r="C282" s="1243" t="s">
        <v>1249</v>
      </c>
      <c r="D282" s="1243"/>
      <c r="E282" s="1243"/>
      <c r="F282" s="1243"/>
      <c r="G282" s="1243"/>
      <c r="H282" s="1243"/>
      <c r="I282" s="1243"/>
      <c r="J282" s="1243"/>
      <c r="K282" s="1243"/>
      <c r="L282" s="1243"/>
      <c r="M282" s="1243"/>
      <c r="N282" s="1243"/>
      <c r="O282" s="1243"/>
      <c r="P282" s="582">
        <v>3987.36</v>
      </c>
    </row>
    <row r="283" spans="1:16" x14ac:dyDescent="0.25">
      <c r="A283" s="552"/>
      <c r="B283" s="553"/>
      <c r="C283" s="1243" t="s">
        <v>1250</v>
      </c>
      <c r="D283" s="1243"/>
      <c r="E283" s="1243"/>
      <c r="F283" s="1243"/>
      <c r="G283" s="1243"/>
      <c r="H283" s="1243"/>
      <c r="I283" s="1243"/>
      <c r="J283" s="1243"/>
      <c r="K283" s="1243"/>
      <c r="L283" s="1243"/>
      <c r="M283" s="1243"/>
      <c r="N283" s="1243"/>
      <c r="O283" s="1243"/>
      <c r="P283" s="583"/>
    </row>
    <row r="284" spans="1:16" x14ac:dyDescent="0.25">
      <c r="A284" s="552"/>
      <c r="B284" s="553"/>
      <c r="C284" s="1243" t="s">
        <v>1251</v>
      </c>
      <c r="D284" s="1243"/>
      <c r="E284" s="1243"/>
      <c r="F284" s="1243"/>
      <c r="G284" s="1243"/>
      <c r="H284" s="1243"/>
      <c r="I284" s="1243"/>
      <c r="J284" s="1243"/>
      <c r="K284" s="1243"/>
      <c r="L284" s="1243"/>
      <c r="M284" s="1243"/>
      <c r="N284" s="1243"/>
      <c r="O284" s="1243"/>
      <c r="P284" s="582">
        <v>1206.6199999999999</v>
      </c>
    </row>
    <row r="285" spans="1:16" x14ac:dyDescent="0.25">
      <c r="A285" s="552"/>
      <c r="B285" s="553"/>
      <c r="C285" s="1243" t="s">
        <v>1252</v>
      </c>
      <c r="D285" s="1243"/>
      <c r="E285" s="1243"/>
      <c r="F285" s="1243"/>
      <c r="G285" s="1243"/>
      <c r="H285" s="1243"/>
      <c r="I285" s="1243"/>
      <c r="J285" s="1243"/>
      <c r="K285" s="1243"/>
      <c r="L285" s="1243"/>
      <c r="M285" s="1243"/>
      <c r="N285" s="1243"/>
      <c r="O285" s="1243"/>
      <c r="P285" s="616">
        <v>13.68</v>
      </c>
    </row>
    <row r="286" spans="1:16" x14ac:dyDescent="0.25">
      <c r="A286" s="552"/>
      <c r="B286" s="553"/>
      <c r="C286" s="1243" t="s">
        <v>1253</v>
      </c>
      <c r="D286" s="1243"/>
      <c r="E286" s="1243"/>
      <c r="F286" s="1243"/>
      <c r="G286" s="1243"/>
      <c r="H286" s="1243"/>
      <c r="I286" s="1243"/>
      <c r="J286" s="1243"/>
      <c r="K286" s="1243"/>
      <c r="L286" s="1243"/>
      <c r="M286" s="1243"/>
      <c r="N286" s="1243"/>
      <c r="O286" s="1243"/>
      <c r="P286" s="616">
        <v>2.78</v>
      </c>
    </row>
    <row r="287" spans="1:16" x14ac:dyDescent="0.25">
      <c r="A287" s="552"/>
      <c r="B287" s="553"/>
      <c r="C287" s="1243" t="s">
        <v>1254</v>
      </c>
      <c r="D287" s="1243"/>
      <c r="E287" s="1243"/>
      <c r="F287" s="1243"/>
      <c r="G287" s="1243"/>
      <c r="H287" s="1243"/>
      <c r="I287" s="1243"/>
      <c r="J287" s="1243"/>
      <c r="K287" s="1243"/>
      <c r="L287" s="1243"/>
      <c r="M287" s="1243"/>
      <c r="N287" s="1243"/>
      <c r="O287" s="1243"/>
      <c r="P287" s="582">
        <v>2764.28</v>
      </c>
    </row>
    <row r="288" spans="1:16" x14ac:dyDescent="0.25">
      <c r="A288" s="552"/>
      <c r="B288" s="553"/>
      <c r="C288" s="1243" t="s">
        <v>1256</v>
      </c>
      <c r="D288" s="1243"/>
      <c r="E288" s="1243"/>
      <c r="F288" s="1243"/>
      <c r="G288" s="1243"/>
      <c r="H288" s="1243"/>
      <c r="I288" s="1243"/>
      <c r="J288" s="1243"/>
      <c r="K288" s="1243"/>
      <c r="L288" s="1243"/>
      <c r="M288" s="1243"/>
      <c r="N288" s="1243"/>
      <c r="O288" s="1243"/>
      <c r="P288" s="582">
        <v>6321.5</v>
      </c>
    </row>
    <row r="289" spans="1:16" x14ac:dyDescent="0.25">
      <c r="A289" s="552"/>
      <c r="B289" s="553"/>
      <c r="C289" s="1243" t="s">
        <v>1250</v>
      </c>
      <c r="D289" s="1243"/>
      <c r="E289" s="1243"/>
      <c r="F289" s="1243"/>
      <c r="G289" s="1243"/>
      <c r="H289" s="1243"/>
      <c r="I289" s="1243"/>
      <c r="J289" s="1243"/>
      <c r="K289" s="1243"/>
      <c r="L289" s="1243"/>
      <c r="M289" s="1243"/>
      <c r="N289" s="1243"/>
      <c r="O289" s="1243"/>
      <c r="P289" s="583"/>
    </row>
    <row r="290" spans="1:16" x14ac:dyDescent="0.25">
      <c r="A290" s="552"/>
      <c r="B290" s="553"/>
      <c r="C290" s="1243" t="s">
        <v>1467</v>
      </c>
      <c r="D290" s="1243"/>
      <c r="E290" s="1243"/>
      <c r="F290" s="1243"/>
      <c r="G290" s="1243"/>
      <c r="H290" s="1243"/>
      <c r="I290" s="1243"/>
      <c r="J290" s="1243"/>
      <c r="K290" s="1243"/>
      <c r="L290" s="1243"/>
      <c r="M290" s="1243"/>
      <c r="N290" s="1243"/>
      <c r="O290" s="1243"/>
      <c r="P290" s="582">
        <v>1206.6199999999999</v>
      </c>
    </row>
    <row r="291" spans="1:16" x14ac:dyDescent="0.25">
      <c r="A291" s="552"/>
      <c r="B291" s="553"/>
      <c r="C291" s="1243" t="s">
        <v>1468</v>
      </c>
      <c r="D291" s="1243"/>
      <c r="E291" s="1243"/>
      <c r="F291" s="1243"/>
      <c r="G291" s="1243"/>
      <c r="H291" s="1243"/>
      <c r="I291" s="1243"/>
      <c r="J291" s="1243"/>
      <c r="K291" s="1243"/>
      <c r="L291" s="1243"/>
      <c r="M291" s="1243"/>
      <c r="N291" s="1243"/>
      <c r="O291" s="1243"/>
      <c r="P291" s="616">
        <v>13.68</v>
      </c>
    </row>
    <row r="292" spans="1:16" x14ac:dyDescent="0.25">
      <c r="A292" s="552"/>
      <c r="B292" s="553"/>
      <c r="C292" s="1243" t="s">
        <v>1469</v>
      </c>
      <c r="D292" s="1243"/>
      <c r="E292" s="1243"/>
      <c r="F292" s="1243"/>
      <c r="G292" s="1243"/>
      <c r="H292" s="1243"/>
      <c r="I292" s="1243"/>
      <c r="J292" s="1243"/>
      <c r="K292" s="1243"/>
      <c r="L292" s="1243"/>
      <c r="M292" s="1243"/>
      <c r="N292" s="1243"/>
      <c r="O292" s="1243"/>
      <c r="P292" s="616">
        <v>2.78</v>
      </c>
    </row>
    <row r="293" spans="1:16" x14ac:dyDescent="0.25">
      <c r="A293" s="552"/>
      <c r="B293" s="553"/>
      <c r="C293" s="1243" t="s">
        <v>1470</v>
      </c>
      <c r="D293" s="1243"/>
      <c r="E293" s="1243"/>
      <c r="F293" s="1243"/>
      <c r="G293" s="1243"/>
      <c r="H293" s="1243"/>
      <c r="I293" s="1243"/>
      <c r="J293" s="1243"/>
      <c r="K293" s="1243"/>
      <c r="L293" s="1243"/>
      <c r="M293" s="1243"/>
      <c r="N293" s="1243"/>
      <c r="O293" s="1243"/>
      <c r="P293" s="582">
        <v>2764.28</v>
      </c>
    </row>
    <row r="294" spans="1:16" x14ac:dyDescent="0.25">
      <c r="A294" s="552"/>
      <c r="B294" s="553"/>
      <c r="C294" s="1243" t="s">
        <v>1471</v>
      </c>
      <c r="D294" s="1243"/>
      <c r="E294" s="1243"/>
      <c r="F294" s="1243"/>
      <c r="G294" s="1243"/>
      <c r="H294" s="1243"/>
      <c r="I294" s="1243"/>
      <c r="J294" s="1243"/>
      <c r="K294" s="1243"/>
      <c r="L294" s="1243"/>
      <c r="M294" s="1243"/>
      <c r="N294" s="1243"/>
      <c r="O294" s="1243"/>
      <c r="P294" s="582">
        <v>1463.37</v>
      </c>
    </row>
    <row r="295" spans="1:16" x14ac:dyDescent="0.25">
      <c r="A295" s="552"/>
      <c r="B295" s="553"/>
      <c r="C295" s="1243" t="s">
        <v>1472</v>
      </c>
      <c r="D295" s="1243"/>
      <c r="E295" s="1243"/>
      <c r="F295" s="1243"/>
      <c r="G295" s="1243"/>
      <c r="H295" s="1243"/>
      <c r="I295" s="1243"/>
      <c r="J295" s="1243"/>
      <c r="K295" s="1243"/>
      <c r="L295" s="1243"/>
      <c r="M295" s="1243"/>
      <c r="N295" s="1243"/>
      <c r="O295" s="1243"/>
      <c r="P295" s="616">
        <v>870.77</v>
      </c>
    </row>
    <row r="296" spans="1:16" x14ac:dyDescent="0.25">
      <c r="A296" s="552"/>
      <c r="B296" s="553"/>
      <c r="C296" s="1243" t="s">
        <v>1266</v>
      </c>
      <c r="D296" s="1243"/>
      <c r="E296" s="1243"/>
      <c r="F296" s="1243"/>
      <c r="G296" s="1243"/>
      <c r="H296" s="1243"/>
      <c r="I296" s="1243"/>
      <c r="J296" s="1243"/>
      <c r="K296" s="1243"/>
      <c r="L296" s="1243"/>
      <c r="M296" s="1243"/>
      <c r="N296" s="1243"/>
      <c r="O296" s="1243"/>
      <c r="P296" s="582">
        <v>1209.4000000000001</v>
      </c>
    </row>
    <row r="297" spans="1:16" x14ac:dyDescent="0.25">
      <c r="A297" s="552"/>
      <c r="B297" s="553"/>
      <c r="C297" s="1243" t="s">
        <v>1267</v>
      </c>
      <c r="D297" s="1243"/>
      <c r="E297" s="1243"/>
      <c r="F297" s="1243"/>
      <c r="G297" s="1243"/>
      <c r="H297" s="1243"/>
      <c r="I297" s="1243"/>
      <c r="J297" s="1243"/>
      <c r="K297" s="1243"/>
      <c r="L297" s="1243"/>
      <c r="M297" s="1243"/>
      <c r="N297" s="1243"/>
      <c r="O297" s="1243"/>
      <c r="P297" s="582">
        <v>1463.37</v>
      </c>
    </row>
    <row r="298" spans="1:16" x14ac:dyDescent="0.25">
      <c r="A298" s="552"/>
      <c r="B298" s="553"/>
      <c r="C298" s="1243" t="s">
        <v>1268</v>
      </c>
      <c r="D298" s="1243"/>
      <c r="E298" s="1243"/>
      <c r="F298" s="1243"/>
      <c r="G298" s="1243"/>
      <c r="H298" s="1243"/>
      <c r="I298" s="1243"/>
      <c r="J298" s="1243"/>
      <c r="K298" s="1243"/>
      <c r="L298" s="1243"/>
      <c r="M298" s="1243"/>
      <c r="N298" s="1243"/>
      <c r="O298" s="1243"/>
      <c r="P298" s="616">
        <v>870.77</v>
      </c>
    </row>
    <row r="299" spans="1:16" x14ac:dyDescent="0.25">
      <c r="A299" s="552"/>
      <c r="B299" s="580"/>
      <c r="C299" s="1246" t="s">
        <v>2982</v>
      </c>
      <c r="D299" s="1246"/>
      <c r="E299" s="1246"/>
      <c r="F299" s="1246"/>
      <c r="G299" s="1246"/>
      <c r="H299" s="1246"/>
      <c r="I299" s="1246"/>
      <c r="J299" s="1246"/>
      <c r="K299" s="1246"/>
      <c r="L299" s="1246"/>
      <c r="M299" s="1246"/>
      <c r="N299" s="1246"/>
      <c r="O299" s="1246"/>
      <c r="P299" s="584">
        <v>6321.5</v>
      </c>
    </row>
    <row r="300" spans="1:16" x14ac:dyDescent="0.25">
      <c r="A300" s="552"/>
      <c r="B300" s="553"/>
      <c r="C300" s="1243" t="s">
        <v>1270</v>
      </c>
      <c r="D300" s="1243"/>
      <c r="E300" s="1243"/>
      <c r="F300" s="1243"/>
      <c r="G300" s="1243"/>
      <c r="H300" s="1243"/>
      <c r="I300" s="1243"/>
      <c r="J300" s="1243"/>
      <c r="K300" s="1243"/>
      <c r="L300" s="1243"/>
      <c r="M300" s="1243"/>
      <c r="N300" s="1243"/>
      <c r="O300" s="1243"/>
      <c r="P300" s="583"/>
    </row>
    <row r="301" spans="1:16" x14ac:dyDescent="0.25">
      <c r="A301" s="552"/>
      <c r="B301" s="553"/>
      <c r="C301" s="1243" t="s">
        <v>1271</v>
      </c>
      <c r="D301" s="1243"/>
      <c r="E301" s="1243"/>
      <c r="F301" s="1243"/>
      <c r="G301" s="1243"/>
      <c r="H301" s="1243"/>
      <c r="I301" s="1243"/>
      <c r="J301" s="1243"/>
      <c r="K301" s="585" t="s">
        <v>2983</v>
      </c>
      <c r="L301" s="586"/>
      <c r="M301" s="586"/>
      <c r="O301" s="586"/>
      <c r="P301" s="587"/>
    </row>
    <row r="302" spans="1:16" x14ac:dyDescent="0.25">
      <c r="A302" s="552"/>
      <c r="B302" s="553"/>
      <c r="C302" s="1243" t="s">
        <v>1273</v>
      </c>
      <c r="D302" s="1243"/>
      <c r="E302" s="1243"/>
      <c r="F302" s="1243"/>
      <c r="G302" s="1243"/>
      <c r="H302" s="1243"/>
      <c r="I302" s="1243"/>
      <c r="J302" s="1243"/>
      <c r="K302" s="585" t="s">
        <v>2984</v>
      </c>
      <c r="L302" s="586"/>
      <c r="M302" s="586"/>
      <c r="O302" s="586"/>
      <c r="P302" s="587"/>
    </row>
    <row r="303" spans="1:16" x14ac:dyDescent="0.25">
      <c r="A303" s="1251" t="s">
        <v>2985</v>
      </c>
      <c r="B303" s="1252"/>
      <c r="C303" s="1252"/>
      <c r="D303" s="1252"/>
      <c r="E303" s="1252"/>
      <c r="F303" s="1252"/>
      <c r="G303" s="1252"/>
      <c r="H303" s="1252"/>
      <c r="I303" s="1252"/>
      <c r="J303" s="1252"/>
      <c r="K303" s="1252"/>
      <c r="L303" s="1252"/>
      <c r="M303" s="1252"/>
      <c r="N303" s="1252"/>
      <c r="O303" s="1252"/>
      <c r="P303" s="1253"/>
    </row>
    <row r="304" spans="1:16" x14ac:dyDescent="0.25">
      <c r="A304" s="514" t="s">
        <v>1182</v>
      </c>
      <c r="B304" s="515" t="s">
        <v>2986</v>
      </c>
      <c r="C304" s="1249" t="s">
        <v>2987</v>
      </c>
      <c r="D304" s="1249"/>
      <c r="E304" s="1249"/>
      <c r="F304" s="1249"/>
      <c r="G304" s="1249"/>
      <c r="H304" s="516" t="s">
        <v>1575</v>
      </c>
      <c r="I304" s="517">
        <v>1</v>
      </c>
      <c r="J304" s="518">
        <v>1</v>
      </c>
      <c r="K304" s="518">
        <v>1</v>
      </c>
      <c r="L304" s="520"/>
      <c r="M304" s="517"/>
      <c r="N304" s="521"/>
      <c r="O304" s="517"/>
      <c r="P304" s="522"/>
    </row>
    <row r="305" spans="1:16" x14ac:dyDescent="0.25">
      <c r="A305" s="523"/>
      <c r="B305" s="524" t="s">
        <v>23</v>
      </c>
      <c r="C305" s="1247" t="s">
        <v>1203</v>
      </c>
      <c r="D305" s="1247"/>
      <c r="E305" s="1247"/>
      <c r="F305" s="1247"/>
      <c r="G305" s="1247"/>
      <c r="H305" s="525" t="s">
        <v>1148</v>
      </c>
      <c r="I305" s="526"/>
      <c r="J305" s="526"/>
      <c r="K305" s="536">
        <v>2.2200000000000002</v>
      </c>
      <c r="L305" s="528"/>
      <c r="M305" s="526"/>
      <c r="N305" s="528"/>
      <c r="O305" s="526"/>
      <c r="P305" s="573">
        <v>681.92</v>
      </c>
    </row>
    <row r="306" spans="1:16" x14ac:dyDescent="0.25">
      <c r="A306" s="530"/>
      <c r="B306" s="524" t="s">
        <v>2350</v>
      </c>
      <c r="C306" s="1247" t="s">
        <v>2351</v>
      </c>
      <c r="D306" s="1247"/>
      <c r="E306" s="1247"/>
      <c r="F306" s="1247"/>
      <c r="G306" s="1247"/>
      <c r="H306" s="525" t="s">
        <v>1148</v>
      </c>
      <c r="I306" s="536">
        <v>2.2200000000000002</v>
      </c>
      <c r="J306" s="526"/>
      <c r="K306" s="536">
        <v>2.2200000000000002</v>
      </c>
      <c r="L306" s="532"/>
      <c r="M306" s="533"/>
      <c r="N306" s="534">
        <v>307.17</v>
      </c>
      <c r="O306" s="526"/>
      <c r="P306" s="529">
        <v>681.92</v>
      </c>
    </row>
    <row r="307" spans="1:16" x14ac:dyDescent="0.25">
      <c r="A307" s="523"/>
      <c r="B307" s="524" t="s">
        <v>36</v>
      </c>
      <c r="C307" s="1247" t="s">
        <v>134</v>
      </c>
      <c r="D307" s="1247"/>
      <c r="E307" s="1247"/>
      <c r="F307" s="1247"/>
      <c r="G307" s="1247"/>
      <c r="H307" s="525"/>
      <c r="I307" s="526"/>
      <c r="J307" s="526"/>
      <c r="K307" s="526"/>
      <c r="L307" s="528"/>
      <c r="M307" s="526"/>
      <c r="N307" s="528"/>
      <c r="O307" s="526"/>
      <c r="P307" s="573">
        <v>3.69</v>
      </c>
    </row>
    <row r="308" spans="1:16" x14ac:dyDescent="0.25">
      <c r="A308" s="530"/>
      <c r="B308" s="524" t="s">
        <v>1494</v>
      </c>
      <c r="C308" s="1247" t="s">
        <v>1495</v>
      </c>
      <c r="D308" s="1247"/>
      <c r="E308" s="1247"/>
      <c r="F308" s="1247"/>
      <c r="G308" s="1247"/>
      <c r="H308" s="525" t="s">
        <v>1496</v>
      </c>
      <c r="I308" s="535">
        <v>1.5599999999999999E-2</v>
      </c>
      <c r="J308" s="526"/>
      <c r="K308" s="535">
        <v>1.5599999999999999E-2</v>
      </c>
      <c r="L308" s="532"/>
      <c r="M308" s="533"/>
      <c r="N308" s="534">
        <v>6.1</v>
      </c>
      <c r="O308" s="526"/>
      <c r="P308" s="529">
        <v>0.1</v>
      </c>
    </row>
    <row r="309" spans="1:16" x14ac:dyDescent="0.25">
      <c r="A309" s="530"/>
      <c r="B309" s="524" t="s">
        <v>2988</v>
      </c>
      <c r="C309" s="1247" t="s">
        <v>2989</v>
      </c>
      <c r="D309" s="1247"/>
      <c r="E309" s="1247"/>
      <c r="F309" s="1247"/>
      <c r="G309" s="1247"/>
      <c r="H309" s="525" t="s">
        <v>1244</v>
      </c>
      <c r="I309" s="527">
        <v>2E-3</v>
      </c>
      <c r="J309" s="526"/>
      <c r="K309" s="527">
        <v>2E-3</v>
      </c>
      <c r="L309" s="538">
        <v>911.59</v>
      </c>
      <c r="M309" s="539">
        <v>1.97</v>
      </c>
      <c r="N309" s="534">
        <v>1795.83</v>
      </c>
      <c r="O309" s="526"/>
      <c r="P309" s="529">
        <v>3.59</v>
      </c>
    </row>
    <row r="310" spans="1:16" x14ac:dyDescent="0.25">
      <c r="A310" s="544" t="s">
        <v>1239</v>
      </c>
      <c r="B310" s="545" t="s">
        <v>2968</v>
      </c>
      <c r="C310" s="1250" t="s">
        <v>2969</v>
      </c>
      <c r="D310" s="1250"/>
      <c r="E310" s="1250"/>
      <c r="F310" s="1250"/>
      <c r="G310" s="1250"/>
      <c r="H310" s="546" t="s">
        <v>2159</v>
      </c>
      <c r="I310" s="566">
        <v>1.5</v>
      </c>
      <c r="J310" s="548"/>
      <c r="K310" s="566">
        <v>1.5</v>
      </c>
      <c r="L310" s="550"/>
      <c r="M310" s="548"/>
      <c r="N310" s="550"/>
      <c r="O310" s="548"/>
      <c r="P310" s="551"/>
    </row>
    <row r="311" spans="1:16" x14ac:dyDescent="0.25">
      <c r="A311" s="552"/>
      <c r="B311" s="553"/>
      <c r="C311" s="1248" t="s">
        <v>1154</v>
      </c>
      <c r="D311" s="1248"/>
      <c r="E311" s="1248"/>
      <c r="F311" s="1248"/>
      <c r="G311" s="1248"/>
      <c r="H311" s="516"/>
      <c r="I311" s="517"/>
      <c r="J311" s="517"/>
      <c r="K311" s="517"/>
      <c r="L311" s="520"/>
      <c r="M311" s="517"/>
      <c r="N311" s="554"/>
      <c r="O311" s="517"/>
      <c r="P311" s="555">
        <v>685.61</v>
      </c>
    </row>
    <row r="312" spans="1:16" x14ac:dyDescent="0.25">
      <c r="A312" s="540"/>
      <c r="B312" s="524"/>
      <c r="C312" s="1247" t="s">
        <v>1155</v>
      </c>
      <c r="D312" s="1247"/>
      <c r="E312" s="1247"/>
      <c r="F312" s="1247"/>
      <c r="G312" s="1247"/>
      <c r="H312" s="525"/>
      <c r="I312" s="526"/>
      <c r="J312" s="526"/>
      <c r="K312" s="526"/>
      <c r="L312" s="528"/>
      <c r="M312" s="526"/>
      <c r="N312" s="528"/>
      <c r="O312" s="526"/>
      <c r="P312" s="573">
        <v>681.92</v>
      </c>
    </row>
    <row r="313" spans="1:16" x14ac:dyDescent="0.25">
      <c r="A313" s="540"/>
      <c r="B313" s="524" t="s">
        <v>2888</v>
      </c>
      <c r="C313" s="1247" t="s">
        <v>2889</v>
      </c>
      <c r="D313" s="1247"/>
      <c r="E313" s="1247"/>
      <c r="F313" s="1247"/>
      <c r="G313" s="1247"/>
      <c r="H313" s="525" t="s">
        <v>1158</v>
      </c>
      <c r="I313" s="543">
        <v>121</v>
      </c>
      <c r="J313" s="526"/>
      <c r="K313" s="543">
        <v>121</v>
      </c>
      <c r="L313" s="528"/>
      <c r="M313" s="526"/>
      <c r="N313" s="528"/>
      <c r="O313" s="526"/>
      <c r="P313" s="573">
        <v>825.12</v>
      </c>
    </row>
    <row r="314" spans="1:16" x14ac:dyDescent="0.25">
      <c r="A314" s="540"/>
      <c r="B314" s="524" t="s">
        <v>2890</v>
      </c>
      <c r="C314" s="1247" t="s">
        <v>2891</v>
      </c>
      <c r="D314" s="1247"/>
      <c r="E314" s="1247"/>
      <c r="F314" s="1247"/>
      <c r="G314" s="1247"/>
      <c r="H314" s="525" t="s">
        <v>1158</v>
      </c>
      <c r="I314" s="543">
        <v>72</v>
      </c>
      <c r="J314" s="526"/>
      <c r="K314" s="543">
        <v>72</v>
      </c>
      <c r="L314" s="528"/>
      <c r="M314" s="526"/>
      <c r="N314" s="528"/>
      <c r="O314" s="526"/>
      <c r="P314" s="573">
        <v>490.98</v>
      </c>
    </row>
    <row r="315" spans="1:16" x14ac:dyDescent="0.25">
      <c r="A315" s="556"/>
      <c r="B315" s="557"/>
      <c r="C315" s="1248" t="s">
        <v>1161</v>
      </c>
      <c r="D315" s="1248"/>
      <c r="E315" s="1248"/>
      <c r="F315" s="1248"/>
      <c r="G315" s="1248"/>
      <c r="H315" s="516"/>
      <c r="I315" s="517"/>
      <c r="J315" s="517"/>
      <c r="K315" s="517"/>
      <c r="L315" s="520"/>
      <c r="M315" s="517"/>
      <c r="N315" s="554">
        <v>2001.71</v>
      </c>
      <c r="O315" s="517"/>
      <c r="P315" s="555">
        <v>2001.71</v>
      </c>
    </row>
    <row r="316" spans="1:16" x14ac:dyDescent="0.25">
      <c r="A316" s="558"/>
      <c r="B316" s="559"/>
      <c r="C316" s="559"/>
      <c r="D316" s="559"/>
      <c r="E316" s="559"/>
      <c r="F316" s="559"/>
      <c r="G316" s="559"/>
      <c r="H316" s="560"/>
      <c r="I316" s="561"/>
      <c r="J316" s="561"/>
      <c r="K316" s="561"/>
      <c r="L316" s="562"/>
      <c r="M316" s="561"/>
      <c r="N316" s="562"/>
      <c r="O316" s="561"/>
      <c r="P316" s="563"/>
    </row>
    <row r="317" spans="1:16" ht="22.5" x14ac:dyDescent="0.25">
      <c r="A317" s="514" t="s">
        <v>2990</v>
      </c>
      <c r="B317" s="515" t="s">
        <v>2991</v>
      </c>
      <c r="C317" s="1249" t="s">
        <v>2992</v>
      </c>
      <c r="D317" s="1249"/>
      <c r="E317" s="1249"/>
      <c r="F317" s="1249"/>
      <c r="G317" s="1249"/>
      <c r="H317" s="516" t="s">
        <v>2314</v>
      </c>
      <c r="I317" s="517">
        <v>1</v>
      </c>
      <c r="J317" s="518">
        <v>1</v>
      </c>
      <c r="K317" s="518">
        <v>1</v>
      </c>
      <c r="L317" s="554">
        <v>14770.23</v>
      </c>
      <c r="M317" s="570">
        <v>1.23</v>
      </c>
      <c r="N317" s="564">
        <v>18167.38</v>
      </c>
      <c r="O317" s="517"/>
      <c r="P317" s="555">
        <v>18167.38</v>
      </c>
    </row>
    <row r="318" spans="1:16" x14ac:dyDescent="0.25">
      <c r="A318" s="556"/>
      <c r="B318" s="557"/>
      <c r="C318" s="1248" t="s">
        <v>1161</v>
      </c>
      <c r="D318" s="1248"/>
      <c r="E318" s="1248"/>
      <c r="F318" s="1248"/>
      <c r="G318" s="1248"/>
      <c r="H318" s="516"/>
      <c r="I318" s="517"/>
      <c r="J318" s="517"/>
      <c r="K318" s="517"/>
      <c r="L318" s="520"/>
      <c r="M318" s="517"/>
      <c r="N318" s="520"/>
      <c r="O318" s="517"/>
      <c r="P318" s="555">
        <v>18167.38</v>
      </c>
    </row>
    <row r="319" spans="1:16" x14ac:dyDescent="0.25">
      <c r="A319" s="558"/>
      <c r="B319" s="559"/>
      <c r="C319" s="559"/>
      <c r="D319" s="559"/>
      <c r="E319" s="559"/>
      <c r="F319" s="559"/>
      <c r="G319" s="559"/>
      <c r="H319" s="560"/>
      <c r="I319" s="561"/>
      <c r="J319" s="561"/>
      <c r="K319" s="561"/>
      <c r="L319" s="562"/>
      <c r="M319" s="561"/>
      <c r="N319" s="562"/>
      <c r="O319" s="561"/>
      <c r="P319" s="563"/>
    </row>
    <row r="320" spans="1:16" x14ac:dyDescent="0.25">
      <c r="A320" s="514" t="s">
        <v>1198</v>
      </c>
      <c r="B320" s="515" t="s">
        <v>2923</v>
      </c>
      <c r="C320" s="1249" t="s">
        <v>2924</v>
      </c>
      <c r="D320" s="1249"/>
      <c r="E320" s="1249"/>
      <c r="F320" s="1249"/>
      <c r="G320" s="1249"/>
      <c r="H320" s="516" t="s">
        <v>1440</v>
      </c>
      <c r="I320" s="517">
        <v>0.03</v>
      </c>
      <c r="J320" s="518">
        <v>1</v>
      </c>
      <c r="K320" s="570">
        <v>0.03</v>
      </c>
      <c r="L320" s="520"/>
      <c r="M320" s="517"/>
      <c r="N320" s="521"/>
      <c r="O320" s="517"/>
      <c r="P320" s="522"/>
    </row>
    <row r="321" spans="1:16" x14ac:dyDescent="0.25">
      <c r="A321" s="523"/>
      <c r="B321" s="524" t="s">
        <v>23</v>
      </c>
      <c r="C321" s="1247" t="s">
        <v>1203</v>
      </c>
      <c r="D321" s="1247"/>
      <c r="E321" s="1247"/>
      <c r="F321" s="1247"/>
      <c r="G321" s="1247"/>
      <c r="H321" s="525" t="s">
        <v>1148</v>
      </c>
      <c r="I321" s="526"/>
      <c r="J321" s="526"/>
      <c r="K321" s="535">
        <v>0.4113</v>
      </c>
      <c r="L321" s="528"/>
      <c r="M321" s="526"/>
      <c r="N321" s="528"/>
      <c r="O321" s="526"/>
      <c r="P321" s="573">
        <v>130.83000000000001</v>
      </c>
    </row>
    <row r="322" spans="1:16" x14ac:dyDescent="0.25">
      <c r="A322" s="530"/>
      <c r="B322" s="524" t="s">
        <v>2403</v>
      </c>
      <c r="C322" s="1247" t="s">
        <v>2404</v>
      </c>
      <c r="D322" s="1247"/>
      <c r="E322" s="1247"/>
      <c r="F322" s="1247"/>
      <c r="G322" s="1247"/>
      <c r="H322" s="525" t="s">
        <v>1148</v>
      </c>
      <c r="I322" s="536">
        <v>13.71</v>
      </c>
      <c r="J322" s="526"/>
      <c r="K322" s="535">
        <v>0.4113</v>
      </c>
      <c r="L322" s="532"/>
      <c r="M322" s="533"/>
      <c r="N322" s="534">
        <v>318.08999999999997</v>
      </c>
      <c r="O322" s="526"/>
      <c r="P322" s="529">
        <v>130.83000000000001</v>
      </c>
    </row>
    <row r="323" spans="1:16" x14ac:dyDescent="0.25">
      <c r="A323" s="523"/>
      <c r="B323" s="524" t="s">
        <v>28</v>
      </c>
      <c r="C323" s="1247" t="s">
        <v>132</v>
      </c>
      <c r="D323" s="1247"/>
      <c r="E323" s="1247"/>
      <c r="F323" s="1247"/>
      <c r="G323" s="1247"/>
      <c r="H323" s="525"/>
      <c r="I323" s="526"/>
      <c r="J323" s="526"/>
      <c r="K323" s="526"/>
      <c r="L323" s="528"/>
      <c r="M323" s="526"/>
      <c r="N323" s="528"/>
      <c r="O323" s="526"/>
      <c r="P323" s="573">
        <v>1.05</v>
      </c>
    </row>
    <row r="324" spans="1:16" x14ac:dyDescent="0.25">
      <c r="A324" s="523"/>
      <c r="B324" s="524"/>
      <c r="C324" s="1247" t="s">
        <v>1147</v>
      </c>
      <c r="D324" s="1247"/>
      <c r="E324" s="1247"/>
      <c r="F324" s="1247"/>
      <c r="G324" s="1247"/>
      <c r="H324" s="525" t="s">
        <v>1148</v>
      </c>
      <c r="I324" s="526"/>
      <c r="J324" s="526"/>
      <c r="K324" s="535">
        <v>5.9999999999999995E-4</v>
      </c>
      <c r="L324" s="528"/>
      <c r="M324" s="526"/>
      <c r="N324" s="528"/>
      <c r="O324" s="526"/>
      <c r="P324" s="573">
        <v>0.2</v>
      </c>
    </row>
    <row r="325" spans="1:16" x14ac:dyDescent="0.25">
      <c r="A325" s="530"/>
      <c r="B325" s="524" t="s">
        <v>2925</v>
      </c>
      <c r="C325" s="1247" t="s">
        <v>2926</v>
      </c>
      <c r="D325" s="1247"/>
      <c r="E325" s="1247"/>
      <c r="F325" s="1247"/>
      <c r="G325" s="1247"/>
      <c r="H325" s="525" t="s">
        <v>1151</v>
      </c>
      <c r="I325" s="536">
        <v>1.27</v>
      </c>
      <c r="J325" s="526"/>
      <c r="K325" s="535">
        <v>3.8100000000000002E-2</v>
      </c>
      <c r="L325" s="538">
        <v>14.13</v>
      </c>
      <c r="M325" s="539">
        <v>1.28</v>
      </c>
      <c r="N325" s="534">
        <v>18.09</v>
      </c>
      <c r="O325" s="526"/>
      <c r="P325" s="529">
        <v>0.69</v>
      </c>
    </row>
    <row r="326" spans="1:16" x14ac:dyDescent="0.25">
      <c r="A326" s="530"/>
      <c r="B326" s="524" t="s">
        <v>1445</v>
      </c>
      <c r="C326" s="1247" t="s">
        <v>1446</v>
      </c>
      <c r="D326" s="1247"/>
      <c r="E326" s="1247"/>
      <c r="F326" s="1247"/>
      <c r="G326" s="1247"/>
      <c r="H326" s="525" t="s">
        <v>1151</v>
      </c>
      <c r="I326" s="536">
        <v>0.02</v>
      </c>
      <c r="J326" s="526"/>
      <c r="K326" s="535">
        <v>5.9999999999999995E-4</v>
      </c>
      <c r="L326" s="538">
        <v>477.92</v>
      </c>
      <c r="M326" s="539">
        <v>1.24</v>
      </c>
      <c r="N326" s="534">
        <v>592.62</v>
      </c>
      <c r="O326" s="526"/>
      <c r="P326" s="529">
        <v>0.36</v>
      </c>
    </row>
    <row r="327" spans="1:16" x14ac:dyDescent="0.25">
      <c r="A327" s="540"/>
      <c r="B327" s="524" t="s">
        <v>1208</v>
      </c>
      <c r="C327" s="1247" t="s">
        <v>1209</v>
      </c>
      <c r="D327" s="1247"/>
      <c r="E327" s="1247"/>
      <c r="F327" s="1247"/>
      <c r="G327" s="1247"/>
      <c r="H327" s="525" t="s">
        <v>1148</v>
      </c>
      <c r="I327" s="536">
        <v>0.02</v>
      </c>
      <c r="J327" s="526"/>
      <c r="K327" s="535">
        <v>5.9999999999999995E-4</v>
      </c>
      <c r="L327" s="528"/>
      <c r="M327" s="526"/>
      <c r="N327" s="541">
        <v>325.38</v>
      </c>
      <c r="O327" s="526"/>
      <c r="P327" s="573">
        <v>0.2</v>
      </c>
    </row>
    <row r="328" spans="1:16" x14ac:dyDescent="0.25">
      <c r="A328" s="523"/>
      <c r="B328" s="524" t="s">
        <v>36</v>
      </c>
      <c r="C328" s="1247" t="s">
        <v>134</v>
      </c>
      <c r="D328" s="1247"/>
      <c r="E328" s="1247"/>
      <c r="F328" s="1247"/>
      <c r="G328" s="1247"/>
      <c r="H328" s="525"/>
      <c r="I328" s="526"/>
      <c r="J328" s="526"/>
      <c r="K328" s="526"/>
      <c r="L328" s="528"/>
      <c r="M328" s="526"/>
      <c r="N328" s="528"/>
      <c r="O328" s="526"/>
      <c r="P328" s="573">
        <v>17.95</v>
      </c>
    </row>
    <row r="329" spans="1:16" x14ac:dyDescent="0.25">
      <c r="A329" s="530"/>
      <c r="B329" s="524" t="s">
        <v>1210</v>
      </c>
      <c r="C329" s="1247" t="s">
        <v>1211</v>
      </c>
      <c r="D329" s="1247"/>
      <c r="E329" s="1247"/>
      <c r="F329" s="1247"/>
      <c r="G329" s="1247"/>
      <c r="H329" s="525" t="s">
        <v>1212</v>
      </c>
      <c r="I329" s="527">
        <v>0.29299999999999998</v>
      </c>
      <c r="J329" s="526"/>
      <c r="K329" s="537">
        <v>8.7899999999999992E-3</v>
      </c>
      <c r="L329" s="538">
        <v>35.71</v>
      </c>
      <c r="M329" s="539">
        <v>0.28000000000000003</v>
      </c>
      <c r="N329" s="534">
        <v>10</v>
      </c>
      <c r="O329" s="526"/>
      <c r="P329" s="529">
        <v>0.09</v>
      </c>
    </row>
    <row r="330" spans="1:16" x14ac:dyDescent="0.25">
      <c r="A330" s="530"/>
      <c r="B330" s="524" t="s">
        <v>1494</v>
      </c>
      <c r="C330" s="1247" t="s">
        <v>1495</v>
      </c>
      <c r="D330" s="1247"/>
      <c r="E330" s="1247"/>
      <c r="F330" s="1247"/>
      <c r="G330" s="1247"/>
      <c r="H330" s="525" t="s">
        <v>1496</v>
      </c>
      <c r="I330" s="535">
        <v>2.4828000000000001</v>
      </c>
      <c r="J330" s="526"/>
      <c r="K330" s="574">
        <v>7.4483999999999995E-2</v>
      </c>
      <c r="L330" s="532"/>
      <c r="M330" s="533"/>
      <c r="N330" s="534">
        <v>6.1</v>
      </c>
      <c r="O330" s="526"/>
      <c r="P330" s="529">
        <v>0.45</v>
      </c>
    </row>
    <row r="331" spans="1:16" x14ac:dyDescent="0.25">
      <c r="A331" s="530"/>
      <c r="B331" s="524" t="s">
        <v>2927</v>
      </c>
      <c r="C331" s="1247" t="s">
        <v>2928</v>
      </c>
      <c r="D331" s="1247"/>
      <c r="E331" s="1247"/>
      <c r="F331" s="1247"/>
      <c r="G331" s="1247"/>
      <c r="H331" s="525" t="s">
        <v>2435</v>
      </c>
      <c r="I331" s="527">
        <v>0.16700000000000001</v>
      </c>
      <c r="J331" s="526"/>
      <c r="K331" s="537">
        <v>5.0099999999999997E-3</v>
      </c>
      <c r="L331" s="538">
        <v>584.14</v>
      </c>
      <c r="M331" s="539">
        <v>1.31</v>
      </c>
      <c r="N331" s="534">
        <v>765.22</v>
      </c>
      <c r="O331" s="526"/>
      <c r="P331" s="529">
        <v>3.83</v>
      </c>
    </row>
    <row r="332" spans="1:16" x14ac:dyDescent="0.25">
      <c r="A332" s="530"/>
      <c r="B332" s="524" t="s">
        <v>2929</v>
      </c>
      <c r="C332" s="1247" t="s">
        <v>2930</v>
      </c>
      <c r="D332" s="1247"/>
      <c r="E332" s="1247"/>
      <c r="F332" s="1247"/>
      <c r="G332" s="1247"/>
      <c r="H332" s="525" t="s">
        <v>1164</v>
      </c>
      <c r="I332" s="537">
        <v>3.1700000000000001E-3</v>
      </c>
      <c r="J332" s="526"/>
      <c r="K332" s="569">
        <v>9.5099999999999994E-5</v>
      </c>
      <c r="L332" s="542">
        <v>150361.35999999999</v>
      </c>
      <c r="M332" s="539">
        <v>0.95</v>
      </c>
      <c r="N332" s="534">
        <v>142843.29</v>
      </c>
      <c r="O332" s="526"/>
      <c r="P332" s="529">
        <v>13.58</v>
      </c>
    </row>
    <row r="333" spans="1:16" x14ac:dyDescent="0.25">
      <c r="A333" s="544" t="s">
        <v>1364</v>
      </c>
      <c r="B333" s="545" t="s">
        <v>2931</v>
      </c>
      <c r="C333" s="1250" t="s">
        <v>2932</v>
      </c>
      <c r="D333" s="1250"/>
      <c r="E333" s="1250"/>
      <c r="F333" s="1250"/>
      <c r="G333" s="1250"/>
      <c r="H333" s="546" t="s">
        <v>1575</v>
      </c>
      <c r="I333" s="547">
        <v>0</v>
      </c>
      <c r="J333" s="548"/>
      <c r="K333" s="547">
        <v>0</v>
      </c>
      <c r="L333" s="550"/>
      <c r="M333" s="548"/>
      <c r="N333" s="550"/>
      <c r="O333" s="548"/>
      <c r="P333" s="551"/>
    </row>
    <row r="334" spans="1:16" x14ac:dyDescent="0.25">
      <c r="A334" s="544" t="s">
        <v>1364</v>
      </c>
      <c r="B334" s="545" t="s">
        <v>2915</v>
      </c>
      <c r="C334" s="1250" t="s">
        <v>2916</v>
      </c>
      <c r="D334" s="1250"/>
      <c r="E334" s="1250"/>
      <c r="F334" s="1250"/>
      <c r="G334" s="1250"/>
      <c r="H334" s="546" t="s">
        <v>1575</v>
      </c>
      <c r="I334" s="547">
        <v>0</v>
      </c>
      <c r="J334" s="548"/>
      <c r="K334" s="547">
        <v>0</v>
      </c>
      <c r="L334" s="550"/>
      <c r="M334" s="548"/>
      <c r="N334" s="550"/>
      <c r="O334" s="548"/>
      <c r="P334" s="551"/>
    </row>
    <row r="335" spans="1:16" x14ac:dyDescent="0.25">
      <c r="A335" s="544" t="s">
        <v>1239</v>
      </c>
      <c r="B335" s="545" t="s">
        <v>2933</v>
      </c>
      <c r="C335" s="1250" t="s">
        <v>2934</v>
      </c>
      <c r="D335" s="1250"/>
      <c r="E335" s="1250"/>
      <c r="F335" s="1250"/>
      <c r="G335" s="1250"/>
      <c r="H335" s="546" t="s">
        <v>1568</v>
      </c>
      <c r="I335" s="566">
        <v>16.7</v>
      </c>
      <c r="J335" s="548"/>
      <c r="K335" s="549">
        <v>0.501</v>
      </c>
      <c r="L335" s="550"/>
      <c r="M335" s="548"/>
      <c r="N335" s="550"/>
      <c r="O335" s="548"/>
      <c r="P335" s="551"/>
    </row>
    <row r="336" spans="1:16" x14ac:dyDescent="0.25">
      <c r="A336" s="544" t="s">
        <v>1239</v>
      </c>
      <c r="B336" s="545" t="s">
        <v>2935</v>
      </c>
      <c r="C336" s="1250" t="s">
        <v>2936</v>
      </c>
      <c r="D336" s="1250"/>
      <c r="E336" s="1250"/>
      <c r="F336" s="1250"/>
      <c r="G336" s="1250"/>
      <c r="H336" s="546" t="s">
        <v>2159</v>
      </c>
      <c r="I336" s="566">
        <v>102.5</v>
      </c>
      <c r="J336" s="548"/>
      <c r="K336" s="549">
        <v>3.0750000000000002</v>
      </c>
      <c r="L336" s="550"/>
      <c r="M336" s="548"/>
      <c r="N336" s="550"/>
      <c r="O336" s="548"/>
      <c r="P336" s="551"/>
    </row>
    <row r="337" spans="1:16" x14ac:dyDescent="0.25">
      <c r="A337" s="544" t="s">
        <v>1364</v>
      </c>
      <c r="B337" s="545" t="s">
        <v>2937</v>
      </c>
      <c r="C337" s="1250" t="s">
        <v>2938</v>
      </c>
      <c r="D337" s="1250"/>
      <c r="E337" s="1250"/>
      <c r="F337" s="1250"/>
      <c r="G337" s="1250"/>
      <c r="H337" s="546" t="s">
        <v>1575</v>
      </c>
      <c r="I337" s="547">
        <v>0</v>
      </c>
      <c r="J337" s="548"/>
      <c r="K337" s="547">
        <v>0</v>
      </c>
      <c r="L337" s="550"/>
      <c r="M337" s="548"/>
      <c r="N337" s="550"/>
      <c r="O337" s="548"/>
      <c r="P337" s="551"/>
    </row>
    <row r="338" spans="1:16" x14ac:dyDescent="0.25">
      <c r="A338" s="552"/>
      <c r="B338" s="553"/>
      <c r="C338" s="1248" t="s">
        <v>1154</v>
      </c>
      <c r="D338" s="1248"/>
      <c r="E338" s="1248"/>
      <c r="F338" s="1248"/>
      <c r="G338" s="1248"/>
      <c r="H338" s="516"/>
      <c r="I338" s="517"/>
      <c r="J338" s="517"/>
      <c r="K338" s="517"/>
      <c r="L338" s="520"/>
      <c r="M338" s="517"/>
      <c r="N338" s="554"/>
      <c r="O338" s="517"/>
      <c r="P338" s="555">
        <v>150.03</v>
      </c>
    </row>
    <row r="339" spans="1:16" x14ac:dyDescent="0.25">
      <c r="A339" s="540"/>
      <c r="B339" s="524"/>
      <c r="C339" s="1247" t="s">
        <v>1155</v>
      </c>
      <c r="D339" s="1247"/>
      <c r="E339" s="1247"/>
      <c r="F339" s="1247"/>
      <c r="G339" s="1247"/>
      <c r="H339" s="525"/>
      <c r="I339" s="526"/>
      <c r="J339" s="526"/>
      <c r="K339" s="526"/>
      <c r="L339" s="528"/>
      <c r="M339" s="526"/>
      <c r="N339" s="528"/>
      <c r="O339" s="526"/>
      <c r="P339" s="573">
        <v>131.03</v>
      </c>
    </row>
    <row r="340" spans="1:16" x14ac:dyDescent="0.25">
      <c r="A340" s="540"/>
      <c r="B340" s="524" t="s">
        <v>2888</v>
      </c>
      <c r="C340" s="1247" t="s">
        <v>2889</v>
      </c>
      <c r="D340" s="1247"/>
      <c r="E340" s="1247"/>
      <c r="F340" s="1247"/>
      <c r="G340" s="1247"/>
      <c r="H340" s="525" t="s">
        <v>1158</v>
      </c>
      <c r="I340" s="543">
        <v>121</v>
      </c>
      <c r="J340" s="526"/>
      <c r="K340" s="543">
        <v>121</v>
      </c>
      <c r="L340" s="528"/>
      <c r="M340" s="526"/>
      <c r="N340" s="528"/>
      <c r="O340" s="526"/>
      <c r="P340" s="573">
        <v>158.55000000000001</v>
      </c>
    </row>
    <row r="341" spans="1:16" x14ac:dyDescent="0.25">
      <c r="A341" s="540"/>
      <c r="B341" s="524" t="s">
        <v>2890</v>
      </c>
      <c r="C341" s="1247" t="s">
        <v>2891</v>
      </c>
      <c r="D341" s="1247"/>
      <c r="E341" s="1247"/>
      <c r="F341" s="1247"/>
      <c r="G341" s="1247"/>
      <c r="H341" s="525" t="s">
        <v>1158</v>
      </c>
      <c r="I341" s="543">
        <v>72</v>
      </c>
      <c r="J341" s="526"/>
      <c r="K341" s="543">
        <v>72</v>
      </c>
      <c r="L341" s="528"/>
      <c r="M341" s="526"/>
      <c r="N341" s="528"/>
      <c r="O341" s="526"/>
      <c r="P341" s="573">
        <v>94.34</v>
      </c>
    </row>
    <row r="342" spans="1:16" x14ac:dyDescent="0.25">
      <c r="A342" s="556"/>
      <c r="B342" s="557"/>
      <c r="C342" s="1248" t="s">
        <v>1161</v>
      </c>
      <c r="D342" s="1248"/>
      <c r="E342" s="1248"/>
      <c r="F342" s="1248"/>
      <c r="G342" s="1248"/>
      <c r="H342" s="516"/>
      <c r="I342" s="517"/>
      <c r="J342" s="517"/>
      <c r="K342" s="517"/>
      <c r="L342" s="520"/>
      <c r="M342" s="517"/>
      <c r="N342" s="554">
        <v>13430.67</v>
      </c>
      <c r="O342" s="517"/>
      <c r="P342" s="612">
        <v>402.92</v>
      </c>
    </row>
    <row r="343" spans="1:16" x14ac:dyDescent="0.25">
      <c r="A343" s="558"/>
      <c r="B343" s="559"/>
      <c r="C343" s="559"/>
      <c r="D343" s="559"/>
      <c r="E343" s="559"/>
      <c r="F343" s="559"/>
      <c r="G343" s="559"/>
      <c r="H343" s="560"/>
      <c r="I343" s="561"/>
      <c r="J343" s="561"/>
      <c r="K343" s="561"/>
      <c r="L343" s="562"/>
      <c r="M343" s="561"/>
      <c r="N343" s="562"/>
      <c r="O343" s="561"/>
      <c r="P343" s="563"/>
    </row>
    <row r="344" spans="1:16" x14ac:dyDescent="0.25">
      <c r="A344" s="514" t="s">
        <v>1199</v>
      </c>
      <c r="B344" s="515" t="s">
        <v>2939</v>
      </c>
      <c r="C344" s="1249" t="s">
        <v>2940</v>
      </c>
      <c r="D344" s="1249"/>
      <c r="E344" s="1249"/>
      <c r="F344" s="1249"/>
      <c r="G344" s="1249"/>
      <c r="H344" s="516" t="s">
        <v>2159</v>
      </c>
      <c r="I344" s="517">
        <v>3.0750000000000002</v>
      </c>
      <c r="J344" s="518">
        <v>1</v>
      </c>
      <c r="K344" s="519">
        <v>3.0750000000000002</v>
      </c>
      <c r="L344" s="593">
        <v>45.22</v>
      </c>
      <c r="M344" s="570">
        <v>1.17</v>
      </c>
      <c r="N344" s="572">
        <v>52.91</v>
      </c>
      <c r="O344" s="517"/>
      <c r="P344" s="612">
        <v>162.69999999999999</v>
      </c>
    </row>
    <row r="345" spans="1:16" x14ac:dyDescent="0.25">
      <c r="A345" s="556"/>
      <c r="B345" s="557"/>
      <c r="C345" s="1248" t="s">
        <v>1161</v>
      </c>
      <c r="D345" s="1248"/>
      <c r="E345" s="1248"/>
      <c r="F345" s="1248"/>
      <c r="G345" s="1248"/>
      <c r="H345" s="516"/>
      <c r="I345" s="517"/>
      <c r="J345" s="517"/>
      <c r="K345" s="517"/>
      <c r="L345" s="520"/>
      <c r="M345" s="517"/>
      <c r="N345" s="520"/>
      <c r="O345" s="517"/>
      <c r="P345" s="612">
        <v>162.69999999999999</v>
      </c>
    </row>
    <row r="346" spans="1:16" x14ac:dyDescent="0.25">
      <c r="A346" s="558"/>
      <c r="B346" s="559"/>
      <c r="C346" s="559"/>
      <c r="D346" s="559"/>
      <c r="E346" s="559"/>
      <c r="F346" s="559"/>
      <c r="G346" s="559"/>
      <c r="H346" s="560"/>
      <c r="I346" s="561"/>
      <c r="J346" s="561"/>
      <c r="K346" s="561"/>
      <c r="L346" s="562"/>
      <c r="M346" s="561"/>
      <c r="N346" s="562"/>
      <c r="O346" s="561"/>
      <c r="P346" s="563"/>
    </row>
    <row r="347" spans="1:16" x14ac:dyDescent="0.25">
      <c r="A347" s="514" t="s">
        <v>1200</v>
      </c>
      <c r="B347" s="515" t="s">
        <v>2941</v>
      </c>
      <c r="C347" s="1249" t="s">
        <v>2942</v>
      </c>
      <c r="D347" s="1249"/>
      <c r="E347" s="1249"/>
      <c r="F347" s="1249"/>
      <c r="G347" s="1249"/>
      <c r="H347" s="516" t="s">
        <v>1575</v>
      </c>
      <c r="I347" s="517">
        <v>4</v>
      </c>
      <c r="J347" s="518">
        <v>1</v>
      </c>
      <c r="K347" s="518">
        <v>4</v>
      </c>
      <c r="L347" s="593">
        <v>4.45</v>
      </c>
      <c r="M347" s="570">
        <v>1.17</v>
      </c>
      <c r="N347" s="572">
        <v>5.21</v>
      </c>
      <c r="O347" s="517"/>
      <c r="P347" s="612">
        <v>20.84</v>
      </c>
    </row>
    <row r="348" spans="1:16" x14ac:dyDescent="0.25">
      <c r="A348" s="556"/>
      <c r="B348" s="557"/>
      <c r="C348" s="1248" t="s">
        <v>1161</v>
      </c>
      <c r="D348" s="1248"/>
      <c r="E348" s="1248"/>
      <c r="F348" s="1248"/>
      <c r="G348" s="1248"/>
      <c r="H348" s="516"/>
      <c r="I348" s="517"/>
      <c r="J348" s="517"/>
      <c r="K348" s="517"/>
      <c r="L348" s="520"/>
      <c r="M348" s="517"/>
      <c r="N348" s="520"/>
      <c r="O348" s="517"/>
      <c r="P348" s="612">
        <v>20.84</v>
      </c>
    </row>
    <row r="349" spans="1:16" x14ac:dyDescent="0.25">
      <c r="A349" s="558"/>
      <c r="B349" s="559"/>
      <c r="C349" s="559"/>
      <c r="D349" s="559"/>
      <c r="E349" s="559"/>
      <c r="F349" s="559"/>
      <c r="G349" s="559"/>
      <c r="H349" s="560"/>
      <c r="I349" s="561"/>
      <c r="J349" s="561"/>
      <c r="K349" s="561"/>
      <c r="L349" s="562"/>
      <c r="M349" s="561"/>
      <c r="N349" s="562"/>
      <c r="O349" s="561"/>
      <c r="P349" s="563"/>
    </row>
    <row r="350" spans="1:16" x14ac:dyDescent="0.25">
      <c r="A350" s="514" t="s">
        <v>1214</v>
      </c>
      <c r="B350" s="515" t="s">
        <v>2943</v>
      </c>
      <c r="C350" s="1249" t="s">
        <v>2944</v>
      </c>
      <c r="D350" s="1249"/>
      <c r="E350" s="1249"/>
      <c r="F350" s="1249"/>
      <c r="G350" s="1249"/>
      <c r="H350" s="516" t="s">
        <v>1575</v>
      </c>
      <c r="I350" s="517">
        <v>3</v>
      </c>
      <c r="J350" s="518">
        <v>1</v>
      </c>
      <c r="K350" s="518">
        <v>3</v>
      </c>
      <c r="L350" s="593">
        <v>5.03</v>
      </c>
      <c r="M350" s="570">
        <v>1.17</v>
      </c>
      <c r="N350" s="572">
        <v>5.89</v>
      </c>
      <c r="O350" s="517"/>
      <c r="P350" s="612">
        <v>17.670000000000002</v>
      </c>
    </row>
    <row r="351" spans="1:16" x14ac:dyDescent="0.25">
      <c r="A351" s="556"/>
      <c r="B351" s="557"/>
      <c r="C351" s="1248" t="s">
        <v>1161</v>
      </c>
      <c r="D351" s="1248"/>
      <c r="E351" s="1248"/>
      <c r="F351" s="1248"/>
      <c r="G351" s="1248"/>
      <c r="H351" s="516"/>
      <c r="I351" s="517"/>
      <c r="J351" s="517"/>
      <c r="K351" s="517"/>
      <c r="L351" s="520"/>
      <c r="M351" s="517"/>
      <c r="N351" s="520"/>
      <c r="O351" s="517"/>
      <c r="P351" s="612">
        <v>17.670000000000002</v>
      </c>
    </row>
    <row r="352" spans="1:16" x14ac:dyDescent="0.25">
      <c r="A352" s="558"/>
      <c r="B352" s="559"/>
      <c r="C352" s="559"/>
      <c r="D352" s="559"/>
      <c r="E352" s="559"/>
      <c r="F352" s="559"/>
      <c r="G352" s="559"/>
      <c r="H352" s="560"/>
      <c r="I352" s="561"/>
      <c r="J352" s="561"/>
      <c r="K352" s="561"/>
      <c r="L352" s="562"/>
      <c r="M352" s="561"/>
      <c r="N352" s="562"/>
      <c r="O352" s="561"/>
      <c r="P352" s="563"/>
    </row>
    <row r="353" spans="1:16" x14ac:dyDescent="0.25">
      <c r="A353" s="514" t="s">
        <v>1227</v>
      </c>
      <c r="B353" s="515" t="s">
        <v>2993</v>
      </c>
      <c r="C353" s="1249" t="s">
        <v>2994</v>
      </c>
      <c r="D353" s="1249"/>
      <c r="E353" s="1249"/>
      <c r="F353" s="1249"/>
      <c r="G353" s="1249"/>
      <c r="H353" s="516" t="s">
        <v>1575</v>
      </c>
      <c r="I353" s="517">
        <v>4</v>
      </c>
      <c r="J353" s="518">
        <v>1</v>
      </c>
      <c r="K353" s="518">
        <v>4</v>
      </c>
      <c r="L353" s="593">
        <v>587.45000000000005</v>
      </c>
      <c r="M353" s="570">
        <v>1.33</v>
      </c>
      <c r="N353" s="572">
        <v>781.31</v>
      </c>
      <c r="O353" s="517"/>
      <c r="P353" s="555">
        <v>3125.24</v>
      </c>
    </row>
    <row r="354" spans="1:16" x14ac:dyDescent="0.25">
      <c r="A354" s="556"/>
      <c r="B354" s="557"/>
      <c r="C354" s="1248" t="s">
        <v>1161</v>
      </c>
      <c r="D354" s="1248"/>
      <c r="E354" s="1248"/>
      <c r="F354" s="1248"/>
      <c r="G354" s="1248"/>
      <c r="H354" s="516"/>
      <c r="I354" s="517"/>
      <c r="J354" s="517"/>
      <c r="K354" s="517"/>
      <c r="L354" s="520"/>
      <c r="M354" s="517"/>
      <c r="N354" s="520"/>
      <c r="O354" s="517"/>
      <c r="P354" s="555">
        <v>3125.24</v>
      </c>
    </row>
    <row r="355" spans="1:16" x14ac:dyDescent="0.25">
      <c r="A355" s="558"/>
      <c r="B355" s="559"/>
      <c r="C355" s="559"/>
      <c r="D355" s="559"/>
      <c r="E355" s="559"/>
      <c r="F355" s="559"/>
      <c r="G355" s="559"/>
      <c r="H355" s="560"/>
      <c r="I355" s="561"/>
      <c r="J355" s="561"/>
      <c r="K355" s="561"/>
      <c r="L355" s="562"/>
      <c r="M355" s="561"/>
      <c r="N355" s="562"/>
      <c r="O355" s="561"/>
      <c r="P355" s="563"/>
    </row>
    <row r="356" spans="1:16" x14ac:dyDescent="0.25">
      <c r="A356" s="514" t="s">
        <v>1228</v>
      </c>
      <c r="B356" s="515" t="s">
        <v>2995</v>
      </c>
      <c r="C356" s="1249" t="s">
        <v>2996</v>
      </c>
      <c r="D356" s="1249"/>
      <c r="E356" s="1249"/>
      <c r="F356" s="1249"/>
      <c r="G356" s="1249"/>
      <c r="H356" s="516" t="s">
        <v>1575</v>
      </c>
      <c r="I356" s="517">
        <v>2</v>
      </c>
      <c r="J356" s="518">
        <v>1</v>
      </c>
      <c r="K356" s="518">
        <v>2</v>
      </c>
      <c r="L356" s="593">
        <v>66.37</v>
      </c>
      <c r="M356" s="570">
        <v>1.1200000000000001</v>
      </c>
      <c r="N356" s="572">
        <v>74.33</v>
      </c>
      <c r="O356" s="517"/>
      <c r="P356" s="612">
        <v>148.66</v>
      </c>
    </row>
    <row r="357" spans="1:16" x14ac:dyDescent="0.25">
      <c r="A357" s="556"/>
      <c r="B357" s="557"/>
      <c r="C357" s="1248" t="s">
        <v>1161</v>
      </c>
      <c r="D357" s="1248"/>
      <c r="E357" s="1248"/>
      <c r="F357" s="1248"/>
      <c r="G357" s="1248"/>
      <c r="H357" s="516"/>
      <c r="I357" s="517"/>
      <c r="J357" s="517"/>
      <c r="K357" s="517"/>
      <c r="L357" s="520"/>
      <c r="M357" s="517"/>
      <c r="N357" s="520"/>
      <c r="O357" s="517"/>
      <c r="P357" s="612">
        <v>148.66</v>
      </c>
    </row>
    <row r="358" spans="1:16" x14ac:dyDescent="0.25">
      <c r="A358" s="558"/>
      <c r="B358" s="559"/>
      <c r="C358" s="559"/>
      <c r="D358" s="559"/>
      <c r="E358" s="559"/>
      <c r="F358" s="559"/>
      <c r="G358" s="559"/>
      <c r="H358" s="560"/>
      <c r="I358" s="561"/>
      <c r="J358" s="561"/>
      <c r="K358" s="561"/>
      <c r="L358" s="562"/>
      <c r="M358" s="561"/>
      <c r="N358" s="562"/>
      <c r="O358" s="561"/>
      <c r="P358" s="563"/>
    </row>
    <row r="359" spans="1:16" x14ac:dyDescent="0.25">
      <c r="A359" s="514" t="s">
        <v>1229</v>
      </c>
      <c r="B359" s="515" t="s">
        <v>2997</v>
      </c>
      <c r="C359" s="1249" t="s">
        <v>2998</v>
      </c>
      <c r="D359" s="1249"/>
      <c r="E359" s="1249"/>
      <c r="F359" s="1249"/>
      <c r="G359" s="1249"/>
      <c r="H359" s="516" t="s">
        <v>1575</v>
      </c>
      <c r="I359" s="517">
        <v>2</v>
      </c>
      <c r="J359" s="518">
        <v>1</v>
      </c>
      <c r="K359" s="518">
        <v>2</v>
      </c>
      <c r="L359" s="593">
        <v>24.54</v>
      </c>
      <c r="M359" s="571">
        <v>1.5</v>
      </c>
      <c r="N359" s="572">
        <v>36.81</v>
      </c>
      <c r="O359" s="517"/>
      <c r="P359" s="612">
        <v>73.62</v>
      </c>
    </row>
    <row r="360" spans="1:16" x14ac:dyDescent="0.25">
      <c r="A360" s="556"/>
      <c r="B360" s="557"/>
      <c r="C360" s="1248" t="s">
        <v>1161</v>
      </c>
      <c r="D360" s="1248"/>
      <c r="E360" s="1248"/>
      <c r="F360" s="1248"/>
      <c r="G360" s="1248"/>
      <c r="H360" s="516"/>
      <c r="I360" s="517"/>
      <c r="J360" s="517"/>
      <c r="K360" s="517"/>
      <c r="L360" s="520"/>
      <c r="M360" s="517"/>
      <c r="N360" s="520"/>
      <c r="O360" s="517"/>
      <c r="P360" s="612">
        <v>73.62</v>
      </c>
    </row>
    <row r="361" spans="1:16" x14ac:dyDescent="0.25">
      <c r="A361" s="558"/>
      <c r="B361" s="559"/>
      <c r="C361" s="559"/>
      <c r="D361" s="559"/>
      <c r="E361" s="559"/>
      <c r="F361" s="559"/>
      <c r="G361" s="559"/>
      <c r="H361" s="560"/>
      <c r="I361" s="561"/>
      <c r="J361" s="561"/>
      <c r="K361" s="561"/>
      <c r="L361" s="562"/>
      <c r="M361" s="561"/>
      <c r="N361" s="562"/>
      <c r="O361" s="561"/>
      <c r="P361" s="563"/>
    </row>
    <row r="362" spans="1:16" x14ac:dyDescent="0.25">
      <c r="A362" s="514" t="s">
        <v>1245</v>
      </c>
      <c r="B362" s="515" t="s">
        <v>2999</v>
      </c>
      <c r="C362" s="1249" t="s">
        <v>3000</v>
      </c>
      <c r="D362" s="1249"/>
      <c r="E362" s="1249"/>
      <c r="F362" s="1249"/>
      <c r="G362" s="1249"/>
      <c r="H362" s="516" t="s">
        <v>1575</v>
      </c>
      <c r="I362" s="517">
        <v>1</v>
      </c>
      <c r="J362" s="518">
        <v>1</v>
      </c>
      <c r="K362" s="518">
        <v>1</v>
      </c>
      <c r="L362" s="593">
        <v>340.01</v>
      </c>
      <c r="M362" s="570">
        <v>1.03</v>
      </c>
      <c r="N362" s="572">
        <v>350.21</v>
      </c>
      <c r="O362" s="517"/>
      <c r="P362" s="612">
        <v>350.21</v>
      </c>
    </row>
    <row r="363" spans="1:16" x14ac:dyDescent="0.25">
      <c r="A363" s="556"/>
      <c r="B363" s="557"/>
      <c r="C363" s="1248" t="s">
        <v>1161</v>
      </c>
      <c r="D363" s="1248"/>
      <c r="E363" s="1248"/>
      <c r="F363" s="1248"/>
      <c r="G363" s="1248"/>
      <c r="H363" s="516"/>
      <c r="I363" s="517"/>
      <c r="J363" s="517"/>
      <c r="K363" s="517"/>
      <c r="L363" s="520"/>
      <c r="M363" s="517"/>
      <c r="N363" s="520"/>
      <c r="O363" s="517"/>
      <c r="P363" s="612">
        <v>350.21</v>
      </c>
    </row>
    <row r="364" spans="1:16" x14ac:dyDescent="0.25">
      <c r="A364" s="558"/>
      <c r="B364" s="559"/>
      <c r="C364" s="559"/>
      <c r="D364" s="559"/>
      <c r="E364" s="559"/>
      <c r="F364" s="559"/>
      <c r="G364" s="559"/>
      <c r="H364" s="560"/>
      <c r="I364" s="561"/>
      <c r="J364" s="561"/>
      <c r="K364" s="561"/>
      <c r="L364" s="562"/>
      <c r="M364" s="561"/>
      <c r="N364" s="562"/>
      <c r="O364" s="561"/>
      <c r="P364" s="563"/>
    </row>
    <row r="365" spans="1:16" x14ac:dyDescent="0.25">
      <c r="A365" s="514" t="s">
        <v>1415</v>
      </c>
      <c r="B365" s="515" t="s">
        <v>3001</v>
      </c>
      <c r="C365" s="1249" t="s">
        <v>3002</v>
      </c>
      <c r="D365" s="1249"/>
      <c r="E365" s="1249"/>
      <c r="F365" s="1249"/>
      <c r="G365" s="1249"/>
      <c r="H365" s="516" t="s">
        <v>1568</v>
      </c>
      <c r="I365" s="517">
        <v>0.4</v>
      </c>
      <c r="J365" s="518">
        <v>1</v>
      </c>
      <c r="K365" s="571">
        <v>0.4</v>
      </c>
      <c r="L365" s="520"/>
      <c r="M365" s="517"/>
      <c r="N365" s="521"/>
      <c r="O365" s="517"/>
      <c r="P365" s="522"/>
    </row>
    <row r="366" spans="1:16" x14ac:dyDescent="0.25">
      <c r="A366" s="523"/>
      <c r="B366" s="524" t="s">
        <v>23</v>
      </c>
      <c r="C366" s="1247" t="s">
        <v>1203</v>
      </c>
      <c r="D366" s="1247"/>
      <c r="E366" s="1247"/>
      <c r="F366" s="1247"/>
      <c r="G366" s="1247"/>
      <c r="H366" s="525" t="s">
        <v>1148</v>
      </c>
      <c r="I366" s="526"/>
      <c r="J366" s="526"/>
      <c r="K366" s="531">
        <v>2.8</v>
      </c>
      <c r="L366" s="528"/>
      <c r="M366" s="526"/>
      <c r="N366" s="528"/>
      <c r="O366" s="526"/>
      <c r="P366" s="573">
        <v>911.06</v>
      </c>
    </row>
    <row r="367" spans="1:16" x14ac:dyDescent="0.25">
      <c r="A367" s="530"/>
      <c r="B367" s="524" t="s">
        <v>2070</v>
      </c>
      <c r="C367" s="1247" t="s">
        <v>2071</v>
      </c>
      <c r="D367" s="1247"/>
      <c r="E367" s="1247"/>
      <c r="F367" s="1247"/>
      <c r="G367" s="1247"/>
      <c r="H367" s="525" t="s">
        <v>1148</v>
      </c>
      <c r="I367" s="543">
        <v>7</v>
      </c>
      <c r="J367" s="526"/>
      <c r="K367" s="531">
        <v>2.8</v>
      </c>
      <c r="L367" s="532"/>
      <c r="M367" s="533"/>
      <c r="N367" s="534">
        <v>325.38</v>
      </c>
      <c r="O367" s="526"/>
      <c r="P367" s="529">
        <v>911.06</v>
      </c>
    </row>
    <row r="368" spans="1:16" x14ac:dyDescent="0.25">
      <c r="A368" s="523"/>
      <c r="B368" s="524" t="s">
        <v>36</v>
      </c>
      <c r="C368" s="1247" t="s">
        <v>134</v>
      </c>
      <c r="D368" s="1247"/>
      <c r="E368" s="1247"/>
      <c r="F368" s="1247"/>
      <c r="G368" s="1247"/>
      <c r="H368" s="525"/>
      <c r="I368" s="526"/>
      <c r="J368" s="526"/>
      <c r="K368" s="526"/>
      <c r="L368" s="528"/>
      <c r="M368" s="526"/>
      <c r="N368" s="528"/>
      <c r="O368" s="526"/>
      <c r="P368" s="573">
        <v>33.520000000000003</v>
      </c>
    </row>
    <row r="369" spans="1:16" x14ac:dyDescent="0.25">
      <c r="A369" s="530"/>
      <c r="B369" s="524" t="s">
        <v>1494</v>
      </c>
      <c r="C369" s="1247" t="s">
        <v>1495</v>
      </c>
      <c r="D369" s="1247"/>
      <c r="E369" s="1247"/>
      <c r="F369" s="1247"/>
      <c r="G369" s="1247"/>
      <c r="H369" s="525" t="s">
        <v>1496</v>
      </c>
      <c r="I369" s="527">
        <v>5.1999999999999998E-2</v>
      </c>
      <c r="J369" s="526"/>
      <c r="K369" s="535">
        <v>2.0799999999999999E-2</v>
      </c>
      <c r="L369" s="532"/>
      <c r="M369" s="533"/>
      <c r="N369" s="534">
        <v>6.1</v>
      </c>
      <c r="O369" s="526"/>
      <c r="P369" s="529">
        <v>0.13</v>
      </c>
    </row>
    <row r="370" spans="1:16" x14ac:dyDescent="0.25">
      <c r="A370" s="530"/>
      <c r="B370" s="524" t="s">
        <v>2884</v>
      </c>
      <c r="C370" s="1247" t="s">
        <v>2885</v>
      </c>
      <c r="D370" s="1247"/>
      <c r="E370" s="1247"/>
      <c r="F370" s="1247"/>
      <c r="G370" s="1247"/>
      <c r="H370" s="525" t="s">
        <v>1244</v>
      </c>
      <c r="I370" s="536">
        <v>0.13</v>
      </c>
      <c r="J370" s="526"/>
      <c r="K370" s="527">
        <v>5.1999999999999998E-2</v>
      </c>
      <c r="L370" s="538">
        <v>128.4</v>
      </c>
      <c r="M370" s="539">
        <v>1.35</v>
      </c>
      <c r="N370" s="534">
        <v>173.34</v>
      </c>
      <c r="O370" s="526"/>
      <c r="P370" s="529">
        <v>9.01</v>
      </c>
    </row>
    <row r="371" spans="1:16" x14ac:dyDescent="0.25">
      <c r="A371" s="530"/>
      <c r="B371" s="524" t="s">
        <v>3003</v>
      </c>
      <c r="C371" s="1247" t="s">
        <v>3004</v>
      </c>
      <c r="D371" s="1247"/>
      <c r="E371" s="1247"/>
      <c r="F371" s="1247"/>
      <c r="G371" s="1247"/>
      <c r="H371" s="525" t="s">
        <v>2435</v>
      </c>
      <c r="I371" s="536">
        <v>0.02</v>
      </c>
      <c r="J371" s="526"/>
      <c r="K371" s="527">
        <v>8.0000000000000002E-3</v>
      </c>
      <c r="L371" s="538">
        <v>174.13</v>
      </c>
      <c r="M371" s="539">
        <v>1.31</v>
      </c>
      <c r="N371" s="534">
        <v>228.11</v>
      </c>
      <c r="O371" s="526"/>
      <c r="P371" s="529">
        <v>1.82</v>
      </c>
    </row>
    <row r="372" spans="1:16" x14ac:dyDescent="0.25">
      <c r="A372" s="530"/>
      <c r="B372" s="524" t="s">
        <v>3005</v>
      </c>
      <c r="C372" s="1247" t="s">
        <v>3006</v>
      </c>
      <c r="D372" s="1247"/>
      <c r="E372" s="1247"/>
      <c r="F372" s="1247"/>
      <c r="G372" s="1247"/>
      <c r="H372" s="525" t="s">
        <v>1164</v>
      </c>
      <c r="I372" s="535">
        <v>1E-4</v>
      </c>
      <c r="J372" s="526"/>
      <c r="K372" s="537">
        <v>4.0000000000000003E-5</v>
      </c>
      <c r="L372" s="542">
        <v>110308.96</v>
      </c>
      <c r="M372" s="539">
        <v>1.31</v>
      </c>
      <c r="N372" s="534">
        <v>144504.74</v>
      </c>
      <c r="O372" s="526"/>
      <c r="P372" s="529">
        <v>5.78</v>
      </c>
    </row>
    <row r="373" spans="1:16" x14ac:dyDescent="0.25">
      <c r="A373" s="530"/>
      <c r="B373" s="524" t="s">
        <v>2627</v>
      </c>
      <c r="C373" s="1247" t="s">
        <v>2628</v>
      </c>
      <c r="D373" s="1247"/>
      <c r="E373" s="1247"/>
      <c r="F373" s="1247"/>
      <c r="G373" s="1247"/>
      <c r="H373" s="525" t="s">
        <v>1244</v>
      </c>
      <c r="I373" s="536">
        <v>0.26</v>
      </c>
      <c r="J373" s="526"/>
      <c r="K373" s="527">
        <v>0.104</v>
      </c>
      <c r="L373" s="538">
        <v>79.88</v>
      </c>
      <c r="M373" s="539">
        <v>1.53</v>
      </c>
      <c r="N373" s="534">
        <v>122.22</v>
      </c>
      <c r="O373" s="526"/>
      <c r="P373" s="529">
        <v>12.71</v>
      </c>
    </row>
    <row r="374" spans="1:16" x14ac:dyDescent="0.25">
      <c r="A374" s="530"/>
      <c r="B374" s="524" t="s">
        <v>2886</v>
      </c>
      <c r="C374" s="1247" t="s">
        <v>2887</v>
      </c>
      <c r="D374" s="1247"/>
      <c r="E374" s="1247"/>
      <c r="F374" s="1247"/>
      <c r="G374" s="1247"/>
      <c r="H374" s="525" t="s">
        <v>1164</v>
      </c>
      <c r="I374" s="537">
        <v>1.2999999999999999E-4</v>
      </c>
      <c r="J374" s="526"/>
      <c r="K374" s="574">
        <v>5.1999999999999997E-5</v>
      </c>
      <c r="L374" s="542">
        <v>60697.21</v>
      </c>
      <c r="M374" s="539">
        <v>1.29</v>
      </c>
      <c r="N374" s="534">
        <v>78299.399999999994</v>
      </c>
      <c r="O374" s="526"/>
      <c r="P374" s="529">
        <v>4.07</v>
      </c>
    </row>
    <row r="375" spans="1:16" x14ac:dyDescent="0.25">
      <c r="A375" s="544" t="s">
        <v>1239</v>
      </c>
      <c r="B375" s="545" t="s">
        <v>3007</v>
      </c>
      <c r="C375" s="1250" t="s">
        <v>3008</v>
      </c>
      <c r="D375" s="1250"/>
      <c r="E375" s="1250"/>
      <c r="F375" s="1250"/>
      <c r="G375" s="1250"/>
      <c r="H375" s="546" t="s">
        <v>1575</v>
      </c>
      <c r="I375" s="547">
        <v>10</v>
      </c>
      <c r="J375" s="548"/>
      <c r="K375" s="547">
        <v>4</v>
      </c>
      <c r="L375" s="550"/>
      <c r="M375" s="548"/>
      <c r="N375" s="550"/>
      <c r="O375" s="548"/>
      <c r="P375" s="551"/>
    </row>
    <row r="376" spans="1:16" x14ac:dyDescent="0.25">
      <c r="A376" s="552"/>
      <c r="B376" s="553"/>
      <c r="C376" s="1248" t="s">
        <v>1154</v>
      </c>
      <c r="D376" s="1248"/>
      <c r="E376" s="1248"/>
      <c r="F376" s="1248"/>
      <c r="G376" s="1248"/>
      <c r="H376" s="516"/>
      <c r="I376" s="517"/>
      <c r="J376" s="517"/>
      <c r="K376" s="517"/>
      <c r="L376" s="520"/>
      <c r="M376" s="517"/>
      <c r="N376" s="554"/>
      <c r="O376" s="517"/>
      <c r="P376" s="555">
        <v>944.58</v>
      </c>
    </row>
    <row r="377" spans="1:16" x14ac:dyDescent="0.25">
      <c r="A377" s="540"/>
      <c r="B377" s="524"/>
      <c r="C377" s="1247" t="s">
        <v>1155</v>
      </c>
      <c r="D377" s="1247"/>
      <c r="E377" s="1247"/>
      <c r="F377" s="1247"/>
      <c r="G377" s="1247"/>
      <c r="H377" s="525"/>
      <c r="I377" s="526"/>
      <c r="J377" s="526"/>
      <c r="K377" s="526"/>
      <c r="L377" s="528"/>
      <c r="M377" s="526"/>
      <c r="N377" s="528"/>
      <c r="O377" s="526"/>
      <c r="P377" s="573">
        <v>911.06</v>
      </c>
    </row>
    <row r="378" spans="1:16" x14ac:dyDescent="0.25">
      <c r="A378" s="540"/>
      <c r="B378" s="524" t="s">
        <v>2888</v>
      </c>
      <c r="C378" s="1247" t="s">
        <v>2889</v>
      </c>
      <c r="D378" s="1247"/>
      <c r="E378" s="1247"/>
      <c r="F378" s="1247"/>
      <c r="G378" s="1247"/>
      <c r="H378" s="525" t="s">
        <v>1158</v>
      </c>
      <c r="I378" s="543">
        <v>121</v>
      </c>
      <c r="J378" s="526"/>
      <c r="K378" s="543">
        <v>121</v>
      </c>
      <c r="L378" s="528"/>
      <c r="M378" s="526"/>
      <c r="N378" s="528"/>
      <c r="O378" s="526"/>
      <c r="P378" s="529">
        <v>1102.3800000000001</v>
      </c>
    </row>
    <row r="379" spans="1:16" x14ac:dyDescent="0.25">
      <c r="A379" s="540"/>
      <c r="B379" s="524" t="s">
        <v>2890</v>
      </c>
      <c r="C379" s="1247" t="s">
        <v>2891</v>
      </c>
      <c r="D379" s="1247"/>
      <c r="E379" s="1247"/>
      <c r="F379" s="1247"/>
      <c r="G379" s="1247"/>
      <c r="H379" s="525" t="s">
        <v>1158</v>
      </c>
      <c r="I379" s="543">
        <v>72</v>
      </c>
      <c r="J379" s="526"/>
      <c r="K379" s="543">
        <v>72</v>
      </c>
      <c r="L379" s="528"/>
      <c r="M379" s="526"/>
      <c r="N379" s="528"/>
      <c r="O379" s="526"/>
      <c r="P379" s="573">
        <v>655.96</v>
      </c>
    </row>
    <row r="380" spans="1:16" x14ac:dyDescent="0.25">
      <c r="A380" s="556"/>
      <c r="B380" s="557"/>
      <c r="C380" s="1248" t="s">
        <v>1161</v>
      </c>
      <c r="D380" s="1248"/>
      <c r="E380" s="1248"/>
      <c r="F380" s="1248"/>
      <c r="G380" s="1248"/>
      <c r="H380" s="516"/>
      <c r="I380" s="517"/>
      <c r="J380" s="517"/>
      <c r="K380" s="517"/>
      <c r="L380" s="520"/>
      <c r="M380" s="517"/>
      <c r="N380" s="554">
        <v>6757.3</v>
      </c>
      <c r="O380" s="517"/>
      <c r="P380" s="555">
        <v>2702.92</v>
      </c>
    </row>
    <row r="381" spans="1:16" x14ac:dyDescent="0.25">
      <c r="A381" s="558"/>
      <c r="B381" s="559"/>
      <c r="C381" s="559"/>
      <c r="D381" s="559"/>
      <c r="E381" s="559"/>
      <c r="F381" s="559"/>
      <c r="G381" s="559"/>
      <c r="H381" s="560"/>
      <c r="I381" s="561"/>
      <c r="J381" s="561"/>
      <c r="K381" s="561"/>
      <c r="L381" s="562"/>
      <c r="M381" s="561"/>
      <c r="N381" s="562"/>
      <c r="O381" s="561"/>
      <c r="P381" s="563"/>
    </row>
    <row r="382" spans="1:16" x14ac:dyDescent="0.25">
      <c r="A382" s="514" t="s">
        <v>1418</v>
      </c>
      <c r="B382" s="515" t="s">
        <v>3009</v>
      </c>
      <c r="C382" s="1249" t="s">
        <v>3010</v>
      </c>
      <c r="D382" s="1249"/>
      <c r="E382" s="1249"/>
      <c r="F382" s="1249"/>
      <c r="G382" s="1249"/>
      <c r="H382" s="516" t="s">
        <v>1575</v>
      </c>
      <c r="I382" s="517">
        <v>1</v>
      </c>
      <c r="J382" s="518">
        <v>1</v>
      </c>
      <c r="K382" s="518">
        <v>1</v>
      </c>
      <c r="L382" s="554">
        <v>2469.39</v>
      </c>
      <c r="M382" s="570">
        <v>1.21</v>
      </c>
      <c r="N382" s="564">
        <v>2987.96</v>
      </c>
      <c r="O382" s="517"/>
      <c r="P382" s="555">
        <v>2987.96</v>
      </c>
    </row>
    <row r="383" spans="1:16" x14ac:dyDescent="0.25">
      <c r="A383" s="556"/>
      <c r="B383" s="557"/>
      <c r="C383" s="1248" t="s">
        <v>1161</v>
      </c>
      <c r="D383" s="1248"/>
      <c r="E383" s="1248"/>
      <c r="F383" s="1248"/>
      <c r="G383" s="1248"/>
      <c r="H383" s="516"/>
      <c r="I383" s="517"/>
      <c r="J383" s="517"/>
      <c r="K383" s="517"/>
      <c r="L383" s="520"/>
      <c r="M383" s="517"/>
      <c r="N383" s="520"/>
      <c r="O383" s="517"/>
      <c r="P383" s="555">
        <v>2987.96</v>
      </c>
    </row>
    <row r="384" spans="1:16" x14ac:dyDescent="0.25">
      <c r="A384" s="558"/>
      <c r="B384" s="559"/>
      <c r="C384" s="559"/>
      <c r="D384" s="559"/>
      <c r="E384" s="559"/>
      <c r="F384" s="559"/>
      <c r="G384" s="559"/>
      <c r="H384" s="560"/>
      <c r="I384" s="561"/>
      <c r="J384" s="561"/>
      <c r="K384" s="561"/>
      <c r="L384" s="562"/>
      <c r="M384" s="561"/>
      <c r="N384" s="562"/>
      <c r="O384" s="561"/>
      <c r="P384" s="563"/>
    </row>
    <row r="385" spans="1:16" x14ac:dyDescent="0.25">
      <c r="A385" s="514" t="s">
        <v>1419</v>
      </c>
      <c r="B385" s="515" t="s">
        <v>3011</v>
      </c>
      <c r="C385" s="1249" t="s">
        <v>3012</v>
      </c>
      <c r="D385" s="1249"/>
      <c r="E385" s="1249"/>
      <c r="F385" s="1249"/>
      <c r="G385" s="1249"/>
      <c r="H385" s="516" t="s">
        <v>2314</v>
      </c>
      <c r="I385" s="517">
        <v>3</v>
      </c>
      <c r="J385" s="518">
        <v>1</v>
      </c>
      <c r="K385" s="518">
        <v>3</v>
      </c>
      <c r="L385" s="554">
        <v>1277.68</v>
      </c>
      <c r="M385" s="570">
        <v>1.21</v>
      </c>
      <c r="N385" s="564">
        <v>1545.99</v>
      </c>
      <c r="O385" s="517"/>
      <c r="P385" s="555">
        <v>4637.97</v>
      </c>
    </row>
    <row r="386" spans="1:16" x14ac:dyDescent="0.25">
      <c r="A386" s="556"/>
      <c r="B386" s="557"/>
      <c r="C386" s="1248" t="s">
        <v>1161</v>
      </c>
      <c r="D386" s="1248"/>
      <c r="E386" s="1248"/>
      <c r="F386" s="1248"/>
      <c r="G386" s="1248"/>
      <c r="H386" s="516"/>
      <c r="I386" s="517"/>
      <c r="J386" s="517"/>
      <c r="K386" s="517"/>
      <c r="L386" s="520"/>
      <c r="M386" s="517"/>
      <c r="N386" s="520"/>
      <c r="O386" s="517"/>
      <c r="P386" s="555">
        <v>4637.97</v>
      </c>
    </row>
    <row r="387" spans="1:16" x14ac:dyDescent="0.25">
      <c r="A387" s="558"/>
      <c r="B387" s="559"/>
      <c r="C387" s="559"/>
      <c r="D387" s="559"/>
      <c r="E387" s="559"/>
      <c r="F387" s="559"/>
      <c r="G387" s="559"/>
      <c r="H387" s="560"/>
      <c r="I387" s="561"/>
      <c r="J387" s="561"/>
      <c r="K387" s="561"/>
      <c r="L387" s="562"/>
      <c r="M387" s="561"/>
      <c r="N387" s="562"/>
      <c r="O387" s="561"/>
      <c r="P387" s="563"/>
    </row>
    <row r="388" spans="1:16" x14ac:dyDescent="0.25">
      <c r="A388" s="514" t="s">
        <v>1422</v>
      </c>
      <c r="B388" s="515" t="s">
        <v>2979</v>
      </c>
      <c r="C388" s="1249" t="s">
        <v>2980</v>
      </c>
      <c r="D388" s="1249"/>
      <c r="E388" s="1249"/>
      <c r="F388" s="1249"/>
      <c r="G388" s="1249"/>
      <c r="H388" s="516" t="s">
        <v>1568</v>
      </c>
      <c r="I388" s="517">
        <v>0.3</v>
      </c>
      <c r="J388" s="518">
        <v>1</v>
      </c>
      <c r="K388" s="571">
        <v>0.3</v>
      </c>
      <c r="L388" s="593">
        <v>651.49</v>
      </c>
      <c r="M388" s="570">
        <v>1.21</v>
      </c>
      <c r="N388" s="572">
        <v>788.3</v>
      </c>
      <c r="O388" s="517"/>
      <c r="P388" s="612">
        <v>236.49</v>
      </c>
    </row>
    <row r="389" spans="1:16" x14ac:dyDescent="0.25">
      <c r="A389" s="556"/>
      <c r="B389" s="557"/>
      <c r="C389" s="1248" t="s">
        <v>1161</v>
      </c>
      <c r="D389" s="1248"/>
      <c r="E389" s="1248"/>
      <c r="F389" s="1248"/>
      <c r="G389" s="1248"/>
      <c r="H389" s="516"/>
      <c r="I389" s="517"/>
      <c r="J389" s="517"/>
      <c r="K389" s="517"/>
      <c r="L389" s="520"/>
      <c r="M389" s="517"/>
      <c r="N389" s="520"/>
      <c r="O389" s="517"/>
      <c r="P389" s="612">
        <v>236.49</v>
      </c>
    </row>
    <row r="390" spans="1:16" x14ac:dyDescent="0.25">
      <c r="A390" s="558"/>
      <c r="B390" s="559"/>
      <c r="C390" s="559"/>
      <c r="D390" s="559"/>
      <c r="E390" s="559"/>
      <c r="F390" s="559"/>
      <c r="G390" s="559"/>
      <c r="H390" s="560"/>
      <c r="I390" s="561"/>
      <c r="J390" s="561"/>
      <c r="K390" s="561"/>
      <c r="L390" s="562"/>
      <c r="M390" s="561"/>
      <c r="N390" s="562"/>
      <c r="O390" s="561"/>
      <c r="P390" s="563"/>
    </row>
    <row r="391" spans="1:16" x14ac:dyDescent="0.25">
      <c r="A391" s="514" t="s">
        <v>1425</v>
      </c>
      <c r="B391" s="515" t="s">
        <v>2993</v>
      </c>
      <c r="C391" s="1249" t="s">
        <v>2994</v>
      </c>
      <c r="D391" s="1249"/>
      <c r="E391" s="1249"/>
      <c r="F391" s="1249"/>
      <c r="G391" s="1249"/>
      <c r="H391" s="516" t="s">
        <v>1575</v>
      </c>
      <c r="I391" s="517">
        <v>4</v>
      </c>
      <c r="J391" s="518">
        <v>1</v>
      </c>
      <c r="K391" s="518">
        <v>4</v>
      </c>
      <c r="L391" s="593">
        <v>587.45000000000005</v>
      </c>
      <c r="M391" s="570">
        <v>1.33</v>
      </c>
      <c r="N391" s="572">
        <v>781.31</v>
      </c>
      <c r="O391" s="517"/>
      <c r="P391" s="555">
        <v>3125.24</v>
      </c>
    </row>
    <row r="392" spans="1:16" x14ac:dyDescent="0.25">
      <c r="A392" s="556"/>
      <c r="B392" s="557"/>
      <c r="C392" s="1248" t="s">
        <v>1161</v>
      </c>
      <c r="D392" s="1248"/>
      <c r="E392" s="1248"/>
      <c r="F392" s="1248"/>
      <c r="G392" s="1248"/>
      <c r="H392" s="516"/>
      <c r="I392" s="517"/>
      <c r="J392" s="517"/>
      <c r="K392" s="517"/>
      <c r="L392" s="520"/>
      <c r="M392" s="517"/>
      <c r="N392" s="520"/>
      <c r="O392" s="517"/>
      <c r="P392" s="555">
        <v>3125.24</v>
      </c>
    </row>
    <row r="393" spans="1:16" x14ac:dyDescent="0.25">
      <c r="A393" s="558"/>
      <c r="B393" s="559"/>
      <c r="C393" s="559"/>
      <c r="D393" s="559"/>
      <c r="E393" s="559"/>
      <c r="F393" s="559"/>
      <c r="G393" s="559"/>
      <c r="H393" s="560"/>
      <c r="I393" s="561"/>
      <c r="J393" s="561"/>
      <c r="K393" s="561"/>
      <c r="L393" s="562"/>
      <c r="M393" s="561"/>
      <c r="N393" s="562"/>
      <c r="O393" s="561"/>
      <c r="P393" s="563"/>
    </row>
    <row r="394" spans="1:16" x14ac:dyDescent="0.25">
      <c r="A394" s="558"/>
      <c r="B394" s="576"/>
      <c r="C394" s="576"/>
      <c r="D394" s="576"/>
      <c r="E394" s="576"/>
      <c r="F394" s="561"/>
      <c r="G394" s="561"/>
      <c r="H394" s="561"/>
      <c r="I394" s="561"/>
      <c r="J394" s="562"/>
      <c r="K394" s="561"/>
      <c r="L394" s="562"/>
      <c r="M394" s="577"/>
      <c r="N394" s="562"/>
      <c r="O394" s="578"/>
      <c r="P394" s="579"/>
    </row>
    <row r="395" spans="1:16" x14ac:dyDescent="0.25">
      <c r="A395" s="552"/>
      <c r="B395" s="580"/>
      <c r="C395" s="1246" t="s">
        <v>3013</v>
      </c>
      <c r="D395" s="1246"/>
      <c r="E395" s="1246"/>
      <c r="F395" s="1246"/>
      <c r="G395" s="1246"/>
      <c r="H395" s="1246"/>
      <c r="I395" s="1246"/>
      <c r="J395" s="1246"/>
      <c r="K395" s="1246"/>
      <c r="L395" s="1246"/>
      <c r="M395" s="1246"/>
      <c r="N395" s="1246"/>
      <c r="O395" s="1246"/>
      <c r="P395" s="581"/>
    </row>
    <row r="396" spans="1:16" x14ac:dyDescent="0.25">
      <c r="A396" s="552"/>
      <c r="B396" s="553"/>
      <c r="C396" s="1243" t="s">
        <v>1249</v>
      </c>
      <c r="D396" s="1243"/>
      <c r="E396" s="1243"/>
      <c r="F396" s="1243"/>
      <c r="G396" s="1243"/>
      <c r="H396" s="1243"/>
      <c r="I396" s="1243"/>
      <c r="J396" s="1243"/>
      <c r="K396" s="1243"/>
      <c r="L396" s="1243"/>
      <c r="M396" s="1243"/>
      <c r="N396" s="1243"/>
      <c r="O396" s="1243"/>
      <c r="P396" s="582">
        <v>16666.82</v>
      </c>
    </row>
    <row r="397" spans="1:16" x14ac:dyDescent="0.25">
      <c r="A397" s="552"/>
      <c r="B397" s="553"/>
      <c r="C397" s="1243" t="s">
        <v>1250</v>
      </c>
      <c r="D397" s="1243"/>
      <c r="E397" s="1243"/>
      <c r="F397" s="1243"/>
      <c r="G397" s="1243"/>
      <c r="H397" s="1243"/>
      <c r="I397" s="1243"/>
      <c r="J397" s="1243"/>
      <c r="K397" s="1243"/>
      <c r="L397" s="1243"/>
      <c r="M397" s="1243"/>
      <c r="N397" s="1243"/>
      <c r="O397" s="1243"/>
      <c r="P397" s="583"/>
    </row>
    <row r="398" spans="1:16" x14ac:dyDescent="0.25">
      <c r="A398" s="552"/>
      <c r="B398" s="553"/>
      <c r="C398" s="1243" t="s">
        <v>1251</v>
      </c>
      <c r="D398" s="1243"/>
      <c r="E398" s="1243"/>
      <c r="F398" s="1243"/>
      <c r="G398" s="1243"/>
      <c r="H398" s="1243"/>
      <c r="I398" s="1243"/>
      <c r="J398" s="1243"/>
      <c r="K398" s="1243"/>
      <c r="L398" s="1243"/>
      <c r="M398" s="1243"/>
      <c r="N398" s="1243"/>
      <c r="O398" s="1243"/>
      <c r="P398" s="582">
        <v>1723.81</v>
      </c>
    </row>
    <row r="399" spans="1:16" x14ac:dyDescent="0.25">
      <c r="A399" s="552"/>
      <c r="B399" s="553"/>
      <c r="C399" s="1243" t="s">
        <v>1252</v>
      </c>
      <c r="D399" s="1243"/>
      <c r="E399" s="1243"/>
      <c r="F399" s="1243"/>
      <c r="G399" s="1243"/>
      <c r="H399" s="1243"/>
      <c r="I399" s="1243"/>
      <c r="J399" s="1243"/>
      <c r="K399" s="1243"/>
      <c r="L399" s="1243"/>
      <c r="M399" s="1243"/>
      <c r="N399" s="1243"/>
      <c r="O399" s="1243"/>
      <c r="P399" s="616">
        <v>1.05</v>
      </c>
    </row>
    <row r="400" spans="1:16" x14ac:dyDescent="0.25">
      <c r="A400" s="552"/>
      <c r="B400" s="553"/>
      <c r="C400" s="1243" t="s">
        <v>1253</v>
      </c>
      <c r="D400" s="1243"/>
      <c r="E400" s="1243"/>
      <c r="F400" s="1243"/>
      <c r="G400" s="1243"/>
      <c r="H400" s="1243"/>
      <c r="I400" s="1243"/>
      <c r="J400" s="1243"/>
      <c r="K400" s="1243"/>
      <c r="L400" s="1243"/>
      <c r="M400" s="1243"/>
      <c r="N400" s="1243"/>
      <c r="O400" s="1243"/>
      <c r="P400" s="616">
        <v>0.2</v>
      </c>
    </row>
    <row r="401" spans="1:16" x14ac:dyDescent="0.25">
      <c r="A401" s="552"/>
      <c r="B401" s="553"/>
      <c r="C401" s="1243" t="s">
        <v>1254</v>
      </c>
      <c r="D401" s="1243"/>
      <c r="E401" s="1243"/>
      <c r="F401" s="1243"/>
      <c r="G401" s="1243"/>
      <c r="H401" s="1243"/>
      <c r="I401" s="1243"/>
      <c r="J401" s="1243"/>
      <c r="K401" s="1243"/>
      <c r="L401" s="1243"/>
      <c r="M401" s="1243"/>
      <c r="N401" s="1243"/>
      <c r="O401" s="1243"/>
      <c r="P401" s="582">
        <v>14941.76</v>
      </c>
    </row>
    <row r="402" spans="1:16" x14ac:dyDescent="0.25">
      <c r="A402" s="552"/>
      <c r="B402" s="553"/>
      <c r="C402" s="1243" t="s">
        <v>1256</v>
      </c>
      <c r="D402" s="1243"/>
      <c r="E402" s="1243"/>
      <c r="F402" s="1243"/>
      <c r="G402" s="1243"/>
      <c r="H402" s="1243"/>
      <c r="I402" s="1243"/>
      <c r="J402" s="1243"/>
      <c r="K402" s="1243"/>
      <c r="L402" s="1243"/>
      <c r="M402" s="1243"/>
      <c r="N402" s="1243"/>
      <c r="O402" s="1243"/>
      <c r="P402" s="582">
        <v>19994.150000000001</v>
      </c>
    </row>
    <row r="403" spans="1:16" x14ac:dyDescent="0.25">
      <c r="A403" s="552"/>
      <c r="B403" s="553"/>
      <c r="C403" s="1243" t="s">
        <v>1250</v>
      </c>
      <c r="D403" s="1243"/>
      <c r="E403" s="1243"/>
      <c r="F403" s="1243"/>
      <c r="G403" s="1243"/>
      <c r="H403" s="1243"/>
      <c r="I403" s="1243"/>
      <c r="J403" s="1243"/>
      <c r="K403" s="1243"/>
      <c r="L403" s="1243"/>
      <c r="M403" s="1243"/>
      <c r="N403" s="1243"/>
      <c r="O403" s="1243"/>
      <c r="P403" s="583"/>
    </row>
    <row r="404" spans="1:16" x14ac:dyDescent="0.25">
      <c r="A404" s="552"/>
      <c r="B404" s="553"/>
      <c r="C404" s="1243" t="s">
        <v>1467</v>
      </c>
      <c r="D404" s="1243"/>
      <c r="E404" s="1243"/>
      <c r="F404" s="1243"/>
      <c r="G404" s="1243"/>
      <c r="H404" s="1243"/>
      <c r="I404" s="1243"/>
      <c r="J404" s="1243"/>
      <c r="K404" s="1243"/>
      <c r="L404" s="1243"/>
      <c r="M404" s="1243"/>
      <c r="N404" s="1243"/>
      <c r="O404" s="1243"/>
      <c r="P404" s="582">
        <v>1723.81</v>
      </c>
    </row>
    <row r="405" spans="1:16" x14ac:dyDescent="0.25">
      <c r="A405" s="552"/>
      <c r="B405" s="553"/>
      <c r="C405" s="1243" t="s">
        <v>1468</v>
      </c>
      <c r="D405" s="1243"/>
      <c r="E405" s="1243"/>
      <c r="F405" s="1243"/>
      <c r="G405" s="1243"/>
      <c r="H405" s="1243"/>
      <c r="I405" s="1243"/>
      <c r="J405" s="1243"/>
      <c r="K405" s="1243"/>
      <c r="L405" s="1243"/>
      <c r="M405" s="1243"/>
      <c r="N405" s="1243"/>
      <c r="O405" s="1243"/>
      <c r="P405" s="616">
        <v>1.05</v>
      </c>
    </row>
    <row r="406" spans="1:16" x14ac:dyDescent="0.25">
      <c r="A406" s="552"/>
      <c r="B406" s="553"/>
      <c r="C406" s="1243" t="s">
        <v>1469</v>
      </c>
      <c r="D406" s="1243"/>
      <c r="E406" s="1243"/>
      <c r="F406" s="1243"/>
      <c r="G406" s="1243"/>
      <c r="H406" s="1243"/>
      <c r="I406" s="1243"/>
      <c r="J406" s="1243"/>
      <c r="K406" s="1243"/>
      <c r="L406" s="1243"/>
      <c r="M406" s="1243"/>
      <c r="N406" s="1243"/>
      <c r="O406" s="1243"/>
      <c r="P406" s="616">
        <v>0.2</v>
      </c>
    </row>
    <row r="407" spans="1:16" x14ac:dyDescent="0.25">
      <c r="A407" s="552"/>
      <c r="B407" s="553"/>
      <c r="C407" s="1243" t="s">
        <v>1470</v>
      </c>
      <c r="D407" s="1243"/>
      <c r="E407" s="1243"/>
      <c r="F407" s="1243"/>
      <c r="G407" s="1243"/>
      <c r="H407" s="1243"/>
      <c r="I407" s="1243"/>
      <c r="J407" s="1243"/>
      <c r="K407" s="1243"/>
      <c r="L407" s="1243"/>
      <c r="M407" s="1243"/>
      <c r="N407" s="1243"/>
      <c r="O407" s="1243"/>
      <c r="P407" s="582">
        <v>14941.76</v>
      </c>
    </row>
    <row r="408" spans="1:16" x14ac:dyDescent="0.25">
      <c r="A408" s="552"/>
      <c r="B408" s="553"/>
      <c r="C408" s="1243" t="s">
        <v>1471</v>
      </c>
      <c r="D408" s="1243"/>
      <c r="E408" s="1243"/>
      <c r="F408" s="1243"/>
      <c r="G408" s="1243"/>
      <c r="H408" s="1243"/>
      <c r="I408" s="1243"/>
      <c r="J408" s="1243"/>
      <c r="K408" s="1243"/>
      <c r="L408" s="1243"/>
      <c r="M408" s="1243"/>
      <c r="N408" s="1243"/>
      <c r="O408" s="1243"/>
      <c r="P408" s="582">
        <v>2086.0500000000002</v>
      </c>
    </row>
    <row r="409" spans="1:16" x14ac:dyDescent="0.25">
      <c r="A409" s="552"/>
      <c r="B409" s="553"/>
      <c r="C409" s="1243" t="s">
        <v>1472</v>
      </c>
      <c r="D409" s="1243"/>
      <c r="E409" s="1243"/>
      <c r="F409" s="1243"/>
      <c r="G409" s="1243"/>
      <c r="H409" s="1243"/>
      <c r="I409" s="1243"/>
      <c r="J409" s="1243"/>
      <c r="K409" s="1243"/>
      <c r="L409" s="1243"/>
      <c r="M409" s="1243"/>
      <c r="N409" s="1243"/>
      <c r="O409" s="1243"/>
      <c r="P409" s="582">
        <v>1241.28</v>
      </c>
    </row>
    <row r="410" spans="1:16" x14ac:dyDescent="0.25">
      <c r="A410" s="552"/>
      <c r="B410" s="553"/>
      <c r="C410" s="1243" t="s">
        <v>2688</v>
      </c>
      <c r="D410" s="1243"/>
      <c r="E410" s="1243"/>
      <c r="F410" s="1243"/>
      <c r="G410" s="1243"/>
      <c r="H410" s="1243"/>
      <c r="I410" s="1243"/>
      <c r="J410" s="1243"/>
      <c r="K410" s="1243"/>
      <c r="L410" s="1243"/>
      <c r="M410" s="1243"/>
      <c r="N410" s="1243"/>
      <c r="O410" s="1243"/>
      <c r="P410" s="582">
        <v>18167.38</v>
      </c>
    </row>
    <row r="411" spans="1:16" x14ac:dyDescent="0.25">
      <c r="A411" s="552"/>
      <c r="B411" s="553"/>
      <c r="C411" s="1243" t="s">
        <v>2689</v>
      </c>
      <c r="D411" s="1243"/>
      <c r="E411" s="1243"/>
      <c r="F411" s="1243"/>
      <c r="G411" s="1243"/>
      <c r="H411" s="1243"/>
      <c r="I411" s="1243"/>
      <c r="J411" s="1243"/>
      <c r="K411" s="1243"/>
      <c r="L411" s="1243"/>
      <c r="M411" s="1243"/>
      <c r="N411" s="1243"/>
      <c r="O411" s="1243"/>
      <c r="P411" s="582">
        <v>18167.38</v>
      </c>
    </row>
    <row r="412" spans="1:16" x14ac:dyDescent="0.25">
      <c r="A412" s="552"/>
      <c r="B412" s="553"/>
      <c r="C412" s="1243" t="s">
        <v>1266</v>
      </c>
      <c r="D412" s="1243"/>
      <c r="E412" s="1243"/>
      <c r="F412" s="1243"/>
      <c r="G412" s="1243"/>
      <c r="H412" s="1243"/>
      <c r="I412" s="1243"/>
      <c r="J412" s="1243"/>
      <c r="K412" s="1243"/>
      <c r="L412" s="1243"/>
      <c r="M412" s="1243"/>
      <c r="N412" s="1243"/>
      <c r="O412" s="1243"/>
      <c r="P412" s="582">
        <v>1724.01</v>
      </c>
    </row>
    <row r="413" spans="1:16" x14ac:dyDescent="0.25">
      <c r="A413" s="552"/>
      <c r="B413" s="553"/>
      <c r="C413" s="1243" t="s">
        <v>1267</v>
      </c>
      <c r="D413" s="1243"/>
      <c r="E413" s="1243"/>
      <c r="F413" s="1243"/>
      <c r="G413" s="1243"/>
      <c r="H413" s="1243"/>
      <c r="I413" s="1243"/>
      <c r="J413" s="1243"/>
      <c r="K413" s="1243"/>
      <c r="L413" s="1243"/>
      <c r="M413" s="1243"/>
      <c r="N413" s="1243"/>
      <c r="O413" s="1243"/>
      <c r="P413" s="582">
        <v>2086.0500000000002</v>
      </c>
    </row>
    <row r="414" spans="1:16" x14ac:dyDescent="0.25">
      <c r="A414" s="552"/>
      <c r="B414" s="553"/>
      <c r="C414" s="1243" t="s">
        <v>1268</v>
      </c>
      <c r="D414" s="1243"/>
      <c r="E414" s="1243"/>
      <c r="F414" s="1243"/>
      <c r="G414" s="1243"/>
      <c r="H414" s="1243"/>
      <c r="I414" s="1243"/>
      <c r="J414" s="1243"/>
      <c r="K414" s="1243"/>
      <c r="L414" s="1243"/>
      <c r="M414" s="1243"/>
      <c r="N414" s="1243"/>
      <c r="O414" s="1243"/>
      <c r="P414" s="582">
        <v>1241.28</v>
      </c>
    </row>
    <row r="415" spans="1:16" x14ac:dyDescent="0.25">
      <c r="A415" s="552"/>
      <c r="B415" s="580"/>
      <c r="C415" s="1246" t="s">
        <v>3014</v>
      </c>
      <c r="D415" s="1246"/>
      <c r="E415" s="1246"/>
      <c r="F415" s="1246"/>
      <c r="G415" s="1246"/>
      <c r="H415" s="1246"/>
      <c r="I415" s="1246"/>
      <c r="J415" s="1246"/>
      <c r="K415" s="1246"/>
      <c r="L415" s="1246"/>
      <c r="M415" s="1246"/>
      <c r="N415" s="1246"/>
      <c r="O415" s="1246"/>
      <c r="P415" s="584">
        <v>38161.53</v>
      </c>
    </row>
    <row r="416" spans="1:16" x14ac:dyDescent="0.25">
      <c r="A416" s="552"/>
      <c r="B416" s="553"/>
      <c r="C416" s="1243" t="s">
        <v>1270</v>
      </c>
      <c r="D416" s="1243"/>
      <c r="E416" s="1243"/>
      <c r="F416" s="1243"/>
      <c r="G416" s="1243"/>
      <c r="H416" s="1243"/>
      <c r="I416" s="1243"/>
      <c r="J416" s="1243"/>
      <c r="K416" s="1243"/>
      <c r="L416" s="1243"/>
      <c r="M416" s="1243"/>
      <c r="N416" s="1243"/>
      <c r="O416" s="1243"/>
      <c r="P416" s="583"/>
    </row>
    <row r="417" spans="1:16" x14ac:dyDescent="0.25">
      <c r="A417" s="552"/>
      <c r="B417" s="553"/>
      <c r="C417" s="1243" t="s">
        <v>1271</v>
      </c>
      <c r="D417" s="1243"/>
      <c r="E417" s="1243"/>
      <c r="F417" s="1243"/>
      <c r="G417" s="1243"/>
      <c r="H417" s="1243"/>
      <c r="I417" s="1243"/>
      <c r="J417" s="1243"/>
      <c r="K417" s="585" t="s">
        <v>3015</v>
      </c>
      <c r="L417" s="586"/>
      <c r="M417" s="586"/>
      <c r="O417" s="586"/>
      <c r="P417" s="587"/>
    </row>
    <row r="418" spans="1:16" x14ac:dyDescent="0.25">
      <c r="A418" s="552"/>
      <c r="B418" s="553"/>
      <c r="C418" s="1243" t="s">
        <v>1273</v>
      </c>
      <c r="D418" s="1243"/>
      <c r="E418" s="1243"/>
      <c r="F418" s="1243"/>
      <c r="G418" s="1243"/>
      <c r="H418" s="1243"/>
      <c r="I418" s="1243"/>
      <c r="J418" s="1243"/>
      <c r="K418" s="585" t="s">
        <v>3016</v>
      </c>
      <c r="L418" s="586"/>
      <c r="M418" s="586"/>
      <c r="O418" s="586"/>
      <c r="P418" s="587"/>
    </row>
    <row r="419" spans="1:16" x14ac:dyDescent="0.25">
      <c r="A419" s="1251" t="s">
        <v>3017</v>
      </c>
      <c r="B419" s="1252"/>
      <c r="C419" s="1252"/>
      <c r="D419" s="1252"/>
      <c r="E419" s="1252"/>
      <c r="F419" s="1252"/>
      <c r="G419" s="1252"/>
      <c r="H419" s="1252"/>
      <c r="I419" s="1252"/>
      <c r="J419" s="1252"/>
      <c r="K419" s="1252"/>
      <c r="L419" s="1252"/>
      <c r="M419" s="1252"/>
      <c r="N419" s="1252"/>
      <c r="O419" s="1252"/>
      <c r="P419" s="1253"/>
    </row>
    <row r="420" spans="1:16" x14ac:dyDescent="0.25">
      <c r="A420" s="514" t="s">
        <v>1426</v>
      </c>
      <c r="B420" s="515" t="s">
        <v>2882</v>
      </c>
      <c r="C420" s="1249" t="s">
        <v>2883</v>
      </c>
      <c r="D420" s="1249"/>
      <c r="E420" s="1249"/>
      <c r="F420" s="1249"/>
      <c r="G420" s="1249"/>
      <c r="H420" s="516" t="s">
        <v>1575</v>
      </c>
      <c r="I420" s="517">
        <v>1</v>
      </c>
      <c r="J420" s="518">
        <v>1</v>
      </c>
      <c r="K420" s="518">
        <v>1</v>
      </c>
      <c r="L420" s="520"/>
      <c r="M420" s="517"/>
      <c r="N420" s="521"/>
      <c r="O420" s="517"/>
      <c r="P420" s="522"/>
    </row>
    <row r="421" spans="1:16" x14ac:dyDescent="0.25">
      <c r="A421" s="523"/>
      <c r="B421" s="524" t="s">
        <v>23</v>
      </c>
      <c r="C421" s="1247" t="s">
        <v>1203</v>
      </c>
      <c r="D421" s="1247"/>
      <c r="E421" s="1247"/>
      <c r="F421" s="1247"/>
      <c r="G421" s="1247"/>
      <c r="H421" s="525" t="s">
        <v>1148</v>
      </c>
      <c r="I421" s="526"/>
      <c r="J421" s="526"/>
      <c r="K421" s="536">
        <v>0.41</v>
      </c>
      <c r="L421" s="528"/>
      <c r="M421" s="526"/>
      <c r="N421" s="528"/>
      <c r="O421" s="526"/>
      <c r="P421" s="573">
        <v>130.41999999999999</v>
      </c>
    </row>
    <row r="422" spans="1:16" x14ac:dyDescent="0.25">
      <c r="A422" s="530"/>
      <c r="B422" s="524" t="s">
        <v>2403</v>
      </c>
      <c r="C422" s="1247" t="s">
        <v>2404</v>
      </c>
      <c r="D422" s="1247"/>
      <c r="E422" s="1247"/>
      <c r="F422" s="1247"/>
      <c r="G422" s="1247"/>
      <c r="H422" s="525" t="s">
        <v>1148</v>
      </c>
      <c r="I422" s="536">
        <v>0.41</v>
      </c>
      <c r="J422" s="526"/>
      <c r="K422" s="536">
        <v>0.41</v>
      </c>
      <c r="L422" s="532"/>
      <c r="M422" s="533"/>
      <c r="N422" s="534">
        <v>318.08999999999997</v>
      </c>
      <c r="O422" s="526"/>
      <c r="P422" s="529">
        <v>130.41999999999999</v>
      </c>
    </row>
    <row r="423" spans="1:16" x14ac:dyDescent="0.25">
      <c r="A423" s="523"/>
      <c r="B423" s="524" t="s">
        <v>28</v>
      </c>
      <c r="C423" s="1247" t="s">
        <v>132</v>
      </c>
      <c r="D423" s="1247"/>
      <c r="E423" s="1247"/>
      <c r="F423" s="1247"/>
      <c r="G423" s="1247"/>
      <c r="H423" s="525"/>
      <c r="I423" s="526"/>
      <c r="J423" s="526"/>
      <c r="K423" s="526"/>
      <c r="L423" s="528"/>
      <c r="M423" s="526"/>
      <c r="N423" s="528"/>
      <c r="O423" s="526"/>
      <c r="P423" s="573">
        <v>5.93</v>
      </c>
    </row>
    <row r="424" spans="1:16" x14ac:dyDescent="0.25">
      <c r="A424" s="523"/>
      <c r="B424" s="524"/>
      <c r="C424" s="1247" t="s">
        <v>1147</v>
      </c>
      <c r="D424" s="1247"/>
      <c r="E424" s="1247"/>
      <c r="F424" s="1247"/>
      <c r="G424" s="1247"/>
      <c r="H424" s="525" t="s">
        <v>1148</v>
      </c>
      <c r="I424" s="526"/>
      <c r="J424" s="526"/>
      <c r="K424" s="536">
        <v>0.01</v>
      </c>
      <c r="L424" s="528"/>
      <c r="M424" s="526"/>
      <c r="N424" s="528"/>
      <c r="O424" s="526"/>
      <c r="P424" s="573">
        <v>3.25</v>
      </c>
    </row>
    <row r="425" spans="1:16" x14ac:dyDescent="0.25">
      <c r="A425" s="530"/>
      <c r="B425" s="524" t="s">
        <v>1445</v>
      </c>
      <c r="C425" s="1247" t="s">
        <v>1446</v>
      </c>
      <c r="D425" s="1247"/>
      <c r="E425" s="1247"/>
      <c r="F425" s="1247"/>
      <c r="G425" s="1247"/>
      <c r="H425" s="525" t="s">
        <v>1151</v>
      </c>
      <c r="I425" s="536">
        <v>0.01</v>
      </c>
      <c r="J425" s="526"/>
      <c r="K425" s="536">
        <v>0.01</v>
      </c>
      <c r="L425" s="538">
        <v>477.92</v>
      </c>
      <c r="M425" s="539">
        <v>1.24</v>
      </c>
      <c r="N425" s="534">
        <v>592.62</v>
      </c>
      <c r="O425" s="526"/>
      <c r="P425" s="529">
        <v>5.93</v>
      </c>
    </row>
    <row r="426" spans="1:16" x14ac:dyDescent="0.25">
      <c r="A426" s="540"/>
      <c r="B426" s="524" t="s">
        <v>1208</v>
      </c>
      <c r="C426" s="1247" t="s">
        <v>1209</v>
      </c>
      <c r="D426" s="1247"/>
      <c r="E426" s="1247"/>
      <c r="F426" s="1247"/>
      <c r="G426" s="1247"/>
      <c r="H426" s="525" t="s">
        <v>1148</v>
      </c>
      <c r="I426" s="536">
        <v>0.01</v>
      </c>
      <c r="J426" s="526"/>
      <c r="K426" s="536">
        <v>0.01</v>
      </c>
      <c r="L426" s="528"/>
      <c r="M426" s="526"/>
      <c r="N426" s="541">
        <v>325.38</v>
      </c>
      <c r="O426" s="526"/>
      <c r="P426" s="573">
        <v>3.25</v>
      </c>
    </row>
    <row r="427" spans="1:16" x14ac:dyDescent="0.25">
      <c r="A427" s="523"/>
      <c r="B427" s="524" t="s">
        <v>36</v>
      </c>
      <c r="C427" s="1247" t="s">
        <v>134</v>
      </c>
      <c r="D427" s="1247"/>
      <c r="E427" s="1247"/>
      <c r="F427" s="1247"/>
      <c r="G427" s="1247"/>
      <c r="H427" s="525"/>
      <c r="I427" s="526"/>
      <c r="J427" s="526"/>
      <c r="K427" s="526"/>
      <c r="L427" s="528"/>
      <c r="M427" s="526"/>
      <c r="N427" s="528"/>
      <c r="O427" s="526"/>
      <c r="P427" s="573">
        <v>4.95</v>
      </c>
    </row>
    <row r="428" spans="1:16" x14ac:dyDescent="0.25">
      <c r="A428" s="530"/>
      <c r="B428" s="524" t="s">
        <v>2884</v>
      </c>
      <c r="C428" s="1247" t="s">
        <v>2885</v>
      </c>
      <c r="D428" s="1247"/>
      <c r="E428" s="1247"/>
      <c r="F428" s="1247"/>
      <c r="G428" s="1247"/>
      <c r="H428" s="525" t="s">
        <v>1244</v>
      </c>
      <c r="I428" s="536">
        <v>0.01</v>
      </c>
      <c r="J428" s="526"/>
      <c r="K428" s="536">
        <v>0.01</v>
      </c>
      <c r="L428" s="538">
        <v>128.4</v>
      </c>
      <c r="M428" s="539">
        <v>1.35</v>
      </c>
      <c r="N428" s="534">
        <v>173.34</v>
      </c>
      <c r="O428" s="526"/>
      <c r="P428" s="529">
        <v>1.73</v>
      </c>
    </row>
    <row r="429" spans="1:16" x14ac:dyDescent="0.25">
      <c r="A429" s="530"/>
      <c r="B429" s="524" t="s">
        <v>2627</v>
      </c>
      <c r="C429" s="1247" t="s">
        <v>2628</v>
      </c>
      <c r="D429" s="1247"/>
      <c r="E429" s="1247"/>
      <c r="F429" s="1247"/>
      <c r="G429" s="1247"/>
      <c r="H429" s="525" t="s">
        <v>1244</v>
      </c>
      <c r="I429" s="536">
        <v>0.02</v>
      </c>
      <c r="J429" s="526"/>
      <c r="K429" s="536">
        <v>0.02</v>
      </c>
      <c r="L429" s="538">
        <v>79.88</v>
      </c>
      <c r="M429" s="539">
        <v>1.53</v>
      </c>
      <c r="N429" s="534">
        <v>122.22</v>
      </c>
      <c r="O429" s="526"/>
      <c r="P429" s="529">
        <v>2.44</v>
      </c>
    </row>
    <row r="430" spans="1:16" x14ac:dyDescent="0.25">
      <c r="A430" s="530"/>
      <c r="B430" s="524" t="s">
        <v>2886</v>
      </c>
      <c r="C430" s="1247" t="s">
        <v>2887</v>
      </c>
      <c r="D430" s="1247"/>
      <c r="E430" s="1247"/>
      <c r="F430" s="1247"/>
      <c r="G430" s="1247"/>
      <c r="H430" s="525" t="s">
        <v>1164</v>
      </c>
      <c r="I430" s="537">
        <v>1.0000000000000001E-5</v>
      </c>
      <c r="J430" s="526"/>
      <c r="K430" s="537">
        <v>1.0000000000000001E-5</v>
      </c>
      <c r="L430" s="542">
        <v>60697.21</v>
      </c>
      <c r="M430" s="539">
        <v>1.29</v>
      </c>
      <c r="N430" s="534">
        <v>78299.399999999994</v>
      </c>
      <c r="O430" s="526"/>
      <c r="P430" s="529">
        <v>0.78</v>
      </c>
    </row>
    <row r="431" spans="1:16" x14ac:dyDescent="0.25">
      <c r="A431" s="552"/>
      <c r="B431" s="553"/>
      <c r="C431" s="1248" t="s">
        <v>1154</v>
      </c>
      <c r="D431" s="1248"/>
      <c r="E431" s="1248"/>
      <c r="F431" s="1248"/>
      <c r="G431" s="1248"/>
      <c r="H431" s="516"/>
      <c r="I431" s="517"/>
      <c r="J431" s="517"/>
      <c r="K431" s="517"/>
      <c r="L431" s="520"/>
      <c r="M431" s="517"/>
      <c r="N431" s="554"/>
      <c r="O431" s="517"/>
      <c r="P431" s="555">
        <v>144.55000000000001</v>
      </c>
    </row>
    <row r="432" spans="1:16" x14ac:dyDescent="0.25">
      <c r="A432" s="540"/>
      <c r="B432" s="524"/>
      <c r="C432" s="1247" t="s">
        <v>1155</v>
      </c>
      <c r="D432" s="1247"/>
      <c r="E432" s="1247"/>
      <c r="F432" s="1247"/>
      <c r="G432" s="1247"/>
      <c r="H432" s="525"/>
      <c r="I432" s="526"/>
      <c r="J432" s="526"/>
      <c r="K432" s="526"/>
      <c r="L432" s="528"/>
      <c r="M432" s="526"/>
      <c r="N432" s="528"/>
      <c r="O432" s="526"/>
      <c r="P432" s="573">
        <v>133.66999999999999</v>
      </c>
    </row>
    <row r="433" spans="1:16" x14ac:dyDescent="0.25">
      <c r="A433" s="540"/>
      <c r="B433" s="524" t="s">
        <v>2888</v>
      </c>
      <c r="C433" s="1247" t="s">
        <v>2889</v>
      </c>
      <c r="D433" s="1247"/>
      <c r="E433" s="1247"/>
      <c r="F433" s="1247"/>
      <c r="G433" s="1247"/>
      <c r="H433" s="525" t="s">
        <v>1158</v>
      </c>
      <c r="I433" s="543">
        <v>121</v>
      </c>
      <c r="J433" s="526"/>
      <c r="K433" s="543">
        <v>121</v>
      </c>
      <c r="L433" s="528"/>
      <c r="M433" s="526"/>
      <c r="N433" s="528"/>
      <c r="O433" s="526"/>
      <c r="P433" s="573">
        <v>161.74</v>
      </c>
    </row>
    <row r="434" spans="1:16" x14ac:dyDescent="0.25">
      <c r="A434" s="540"/>
      <c r="B434" s="524" t="s">
        <v>2890</v>
      </c>
      <c r="C434" s="1247" t="s">
        <v>2891</v>
      </c>
      <c r="D434" s="1247"/>
      <c r="E434" s="1247"/>
      <c r="F434" s="1247"/>
      <c r="G434" s="1247"/>
      <c r="H434" s="525" t="s">
        <v>1158</v>
      </c>
      <c r="I434" s="543">
        <v>72</v>
      </c>
      <c r="J434" s="526"/>
      <c r="K434" s="543">
        <v>72</v>
      </c>
      <c r="L434" s="528"/>
      <c r="M434" s="526"/>
      <c r="N434" s="528"/>
      <c r="O434" s="526"/>
      <c r="P434" s="573">
        <v>96.24</v>
      </c>
    </row>
    <row r="435" spans="1:16" x14ac:dyDescent="0.25">
      <c r="A435" s="556"/>
      <c r="B435" s="557"/>
      <c r="C435" s="1248" t="s">
        <v>1161</v>
      </c>
      <c r="D435" s="1248"/>
      <c r="E435" s="1248"/>
      <c r="F435" s="1248"/>
      <c r="G435" s="1248"/>
      <c r="H435" s="516"/>
      <c r="I435" s="517"/>
      <c r="J435" s="517"/>
      <c r="K435" s="517"/>
      <c r="L435" s="520"/>
      <c r="M435" s="517"/>
      <c r="N435" s="593">
        <v>402.53</v>
      </c>
      <c r="O435" s="517"/>
      <c r="P435" s="612">
        <v>402.53</v>
      </c>
    </row>
    <row r="436" spans="1:16" x14ac:dyDescent="0.25">
      <c r="A436" s="558"/>
      <c r="B436" s="559"/>
      <c r="C436" s="559"/>
      <c r="D436" s="559"/>
      <c r="E436" s="559"/>
      <c r="F436" s="559"/>
      <c r="G436" s="559"/>
      <c r="H436" s="560"/>
      <c r="I436" s="561"/>
      <c r="J436" s="561"/>
      <c r="K436" s="561"/>
      <c r="L436" s="562"/>
      <c r="M436" s="561"/>
      <c r="N436" s="562"/>
      <c r="O436" s="561"/>
      <c r="P436" s="563"/>
    </row>
    <row r="437" spans="1:16" ht="22.5" x14ac:dyDescent="0.25">
      <c r="A437" s="514" t="s">
        <v>3018</v>
      </c>
      <c r="B437" s="515" t="s">
        <v>2893</v>
      </c>
      <c r="C437" s="1249" t="s">
        <v>2894</v>
      </c>
      <c r="D437" s="1249"/>
      <c r="E437" s="1249"/>
      <c r="F437" s="1249"/>
      <c r="G437" s="1249"/>
      <c r="H437" s="516" t="s">
        <v>1575</v>
      </c>
      <c r="I437" s="517">
        <v>1</v>
      </c>
      <c r="J437" s="518">
        <v>1</v>
      </c>
      <c r="K437" s="518">
        <v>1</v>
      </c>
      <c r="L437" s="593">
        <v>676.41</v>
      </c>
      <c r="M437" s="570">
        <v>1.26</v>
      </c>
      <c r="N437" s="572">
        <v>852.28</v>
      </c>
      <c r="O437" s="517"/>
      <c r="P437" s="612">
        <v>852.28</v>
      </c>
    </row>
    <row r="438" spans="1:16" x14ac:dyDescent="0.25">
      <c r="A438" s="556"/>
      <c r="B438" s="557"/>
      <c r="C438" s="1248" t="s">
        <v>1161</v>
      </c>
      <c r="D438" s="1248"/>
      <c r="E438" s="1248"/>
      <c r="F438" s="1248"/>
      <c r="G438" s="1248"/>
      <c r="H438" s="516"/>
      <c r="I438" s="517"/>
      <c r="J438" s="517"/>
      <c r="K438" s="517"/>
      <c r="L438" s="520"/>
      <c r="M438" s="517"/>
      <c r="N438" s="520"/>
      <c r="O438" s="517"/>
      <c r="P438" s="612">
        <v>852.28</v>
      </c>
    </row>
    <row r="439" spans="1:16" x14ac:dyDescent="0.25">
      <c r="A439" s="558"/>
      <c r="B439" s="559"/>
      <c r="C439" s="559"/>
      <c r="D439" s="559"/>
      <c r="E439" s="559"/>
      <c r="F439" s="559"/>
      <c r="G439" s="559"/>
      <c r="H439" s="560"/>
      <c r="I439" s="561"/>
      <c r="J439" s="561"/>
      <c r="K439" s="561"/>
      <c r="L439" s="562"/>
      <c r="M439" s="561"/>
      <c r="N439" s="562"/>
      <c r="O439" s="561"/>
      <c r="P439" s="563"/>
    </row>
    <row r="440" spans="1:16" x14ac:dyDescent="0.25">
      <c r="A440" s="514" t="s">
        <v>1430</v>
      </c>
      <c r="B440" s="515" t="s">
        <v>2895</v>
      </c>
      <c r="C440" s="1249" t="s">
        <v>2896</v>
      </c>
      <c r="D440" s="1249"/>
      <c r="E440" s="1249"/>
      <c r="F440" s="1249"/>
      <c r="G440" s="1249"/>
      <c r="H440" s="516" t="s">
        <v>1568</v>
      </c>
      <c r="I440" s="517">
        <v>0.1</v>
      </c>
      <c r="J440" s="518">
        <v>1</v>
      </c>
      <c r="K440" s="571">
        <v>0.1</v>
      </c>
      <c r="L440" s="520"/>
      <c r="M440" s="517"/>
      <c r="N440" s="521"/>
      <c r="O440" s="517"/>
      <c r="P440" s="522"/>
    </row>
    <row r="441" spans="1:16" x14ac:dyDescent="0.25">
      <c r="A441" s="523"/>
      <c r="B441" s="524" t="s">
        <v>23</v>
      </c>
      <c r="C441" s="1247" t="s">
        <v>1203</v>
      </c>
      <c r="D441" s="1247"/>
      <c r="E441" s="1247"/>
      <c r="F441" s="1247"/>
      <c r="G441" s="1247"/>
      <c r="H441" s="525" t="s">
        <v>1148</v>
      </c>
      <c r="I441" s="526"/>
      <c r="J441" s="526"/>
      <c r="K441" s="536">
        <v>0.75</v>
      </c>
      <c r="L441" s="528"/>
      <c r="M441" s="526"/>
      <c r="N441" s="528"/>
      <c r="O441" s="526"/>
      <c r="P441" s="573">
        <v>238.57</v>
      </c>
    </row>
    <row r="442" spans="1:16" x14ac:dyDescent="0.25">
      <c r="A442" s="530"/>
      <c r="B442" s="524" t="s">
        <v>2403</v>
      </c>
      <c r="C442" s="1247" t="s">
        <v>2404</v>
      </c>
      <c r="D442" s="1247"/>
      <c r="E442" s="1247"/>
      <c r="F442" s="1247"/>
      <c r="G442" s="1247"/>
      <c r="H442" s="525" t="s">
        <v>1148</v>
      </c>
      <c r="I442" s="531">
        <v>7.5</v>
      </c>
      <c r="J442" s="526"/>
      <c r="K442" s="536">
        <v>0.75</v>
      </c>
      <c r="L442" s="532"/>
      <c r="M442" s="533"/>
      <c r="N442" s="534">
        <v>318.08999999999997</v>
      </c>
      <c r="O442" s="526"/>
      <c r="P442" s="529">
        <v>238.57</v>
      </c>
    </row>
    <row r="443" spans="1:16" x14ac:dyDescent="0.25">
      <c r="A443" s="523"/>
      <c r="B443" s="524" t="s">
        <v>28</v>
      </c>
      <c r="C443" s="1247" t="s">
        <v>132</v>
      </c>
      <c r="D443" s="1247"/>
      <c r="E443" s="1247"/>
      <c r="F443" s="1247"/>
      <c r="G443" s="1247"/>
      <c r="H443" s="525"/>
      <c r="I443" s="526"/>
      <c r="J443" s="526"/>
      <c r="K443" s="526"/>
      <c r="L443" s="528"/>
      <c r="M443" s="526"/>
      <c r="N443" s="528"/>
      <c r="O443" s="526"/>
      <c r="P443" s="573">
        <v>27.37</v>
      </c>
    </row>
    <row r="444" spans="1:16" x14ac:dyDescent="0.25">
      <c r="A444" s="523"/>
      <c r="B444" s="524"/>
      <c r="C444" s="1247" t="s">
        <v>1147</v>
      </c>
      <c r="D444" s="1247"/>
      <c r="E444" s="1247"/>
      <c r="F444" s="1247"/>
      <c r="G444" s="1247"/>
      <c r="H444" s="525" t="s">
        <v>1148</v>
      </c>
      <c r="I444" s="526"/>
      <c r="J444" s="526"/>
      <c r="K444" s="527">
        <v>3.3000000000000002E-2</v>
      </c>
      <c r="L444" s="528"/>
      <c r="M444" s="526"/>
      <c r="N444" s="528"/>
      <c r="O444" s="526"/>
      <c r="P444" s="573">
        <v>10.85</v>
      </c>
    </row>
    <row r="445" spans="1:16" x14ac:dyDescent="0.25">
      <c r="A445" s="530"/>
      <c r="B445" s="524" t="s">
        <v>1443</v>
      </c>
      <c r="C445" s="1247" t="s">
        <v>1444</v>
      </c>
      <c r="D445" s="1247"/>
      <c r="E445" s="1247"/>
      <c r="F445" s="1247"/>
      <c r="G445" s="1247"/>
      <c r="H445" s="525" t="s">
        <v>1151</v>
      </c>
      <c r="I445" s="536">
        <v>0.01</v>
      </c>
      <c r="J445" s="526"/>
      <c r="K445" s="527">
        <v>1E-3</v>
      </c>
      <c r="L445" s="532"/>
      <c r="M445" s="533"/>
      <c r="N445" s="534">
        <v>1550.39</v>
      </c>
      <c r="O445" s="526"/>
      <c r="P445" s="529">
        <v>1.55</v>
      </c>
    </row>
    <row r="446" spans="1:16" x14ac:dyDescent="0.25">
      <c r="A446" s="540"/>
      <c r="B446" s="524" t="s">
        <v>1152</v>
      </c>
      <c r="C446" s="1247" t="s">
        <v>1153</v>
      </c>
      <c r="D446" s="1247"/>
      <c r="E446" s="1247"/>
      <c r="F446" s="1247"/>
      <c r="G446" s="1247"/>
      <c r="H446" s="525" t="s">
        <v>1148</v>
      </c>
      <c r="I446" s="536">
        <v>0.01</v>
      </c>
      <c r="J446" s="526"/>
      <c r="K446" s="527">
        <v>1E-3</v>
      </c>
      <c r="L446" s="528"/>
      <c r="M446" s="526"/>
      <c r="N446" s="541">
        <v>437.08</v>
      </c>
      <c r="O446" s="526"/>
      <c r="P446" s="573">
        <v>0.44</v>
      </c>
    </row>
    <row r="447" spans="1:16" x14ac:dyDescent="0.25">
      <c r="A447" s="530"/>
      <c r="B447" s="524" t="s">
        <v>1445</v>
      </c>
      <c r="C447" s="1247" t="s">
        <v>1446</v>
      </c>
      <c r="D447" s="1247"/>
      <c r="E447" s="1247"/>
      <c r="F447" s="1247"/>
      <c r="G447" s="1247"/>
      <c r="H447" s="525" t="s">
        <v>1151</v>
      </c>
      <c r="I447" s="536">
        <v>0.32</v>
      </c>
      <c r="J447" s="526"/>
      <c r="K447" s="527">
        <v>3.2000000000000001E-2</v>
      </c>
      <c r="L447" s="538">
        <v>477.92</v>
      </c>
      <c r="M447" s="539">
        <v>1.24</v>
      </c>
      <c r="N447" s="534">
        <v>592.62</v>
      </c>
      <c r="O447" s="526"/>
      <c r="P447" s="529">
        <v>18.96</v>
      </c>
    </row>
    <row r="448" spans="1:16" x14ac:dyDescent="0.25">
      <c r="A448" s="540"/>
      <c r="B448" s="524" t="s">
        <v>1208</v>
      </c>
      <c r="C448" s="1247" t="s">
        <v>1209</v>
      </c>
      <c r="D448" s="1247"/>
      <c r="E448" s="1247"/>
      <c r="F448" s="1247"/>
      <c r="G448" s="1247"/>
      <c r="H448" s="525" t="s">
        <v>1148</v>
      </c>
      <c r="I448" s="536">
        <v>0.32</v>
      </c>
      <c r="J448" s="526"/>
      <c r="K448" s="527">
        <v>3.2000000000000001E-2</v>
      </c>
      <c r="L448" s="528"/>
      <c r="M448" s="526"/>
      <c r="N448" s="541">
        <v>325.38</v>
      </c>
      <c r="O448" s="526"/>
      <c r="P448" s="573">
        <v>10.41</v>
      </c>
    </row>
    <row r="449" spans="1:16" x14ac:dyDescent="0.25">
      <c r="A449" s="530"/>
      <c r="B449" s="524" t="s">
        <v>2037</v>
      </c>
      <c r="C449" s="1247" t="s">
        <v>2038</v>
      </c>
      <c r="D449" s="1247"/>
      <c r="E449" s="1247"/>
      <c r="F449" s="1247"/>
      <c r="G449" s="1247"/>
      <c r="H449" s="525" t="s">
        <v>1151</v>
      </c>
      <c r="I449" s="531">
        <v>2.4</v>
      </c>
      <c r="J449" s="526"/>
      <c r="K449" s="536">
        <v>0.24</v>
      </c>
      <c r="L449" s="532"/>
      <c r="M449" s="533"/>
      <c r="N449" s="534">
        <v>28.59</v>
      </c>
      <c r="O449" s="526"/>
      <c r="P449" s="529">
        <v>6.86</v>
      </c>
    </row>
    <row r="450" spans="1:16" x14ac:dyDescent="0.25">
      <c r="A450" s="523"/>
      <c r="B450" s="524" t="s">
        <v>36</v>
      </c>
      <c r="C450" s="1247" t="s">
        <v>134</v>
      </c>
      <c r="D450" s="1247"/>
      <c r="E450" s="1247"/>
      <c r="F450" s="1247"/>
      <c r="G450" s="1247"/>
      <c r="H450" s="525"/>
      <c r="I450" s="526"/>
      <c r="J450" s="526"/>
      <c r="K450" s="526"/>
      <c r="L450" s="528"/>
      <c r="M450" s="526"/>
      <c r="N450" s="528"/>
      <c r="O450" s="526"/>
      <c r="P450" s="573">
        <v>11.44</v>
      </c>
    </row>
    <row r="451" spans="1:16" x14ac:dyDescent="0.25">
      <c r="A451" s="530"/>
      <c r="B451" s="524" t="s">
        <v>2039</v>
      </c>
      <c r="C451" s="1247" t="s">
        <v>2040</v>
      </c>
      <c r="D451" s="1247"/>
      <c r="E451" s="1247"/>
      <c r="F451" s="1247"/>
      <c r="G451" s="1247"/>
      <c r="H451" s="525" t="s">
        <v>1244</v>
      </c>
      <c r="I451" s="531">
        <v>0.7</v>
      </c>
      <c r="J451" s="526"/>
      <c r="K451" s="536">
        <v>7.0000000000000007E-2</v>
      </c>
      <c r="L451" s="538">
        <v>155.63</v>
      </c>
      <c r="M451" s="539">
        <v>1.05</v>
      </c>
      <c r="N451" s="534">
        <v>163.41</v>
      </c>
      <c r="O451" s="526"/>
      <c r="P451" s="529">
        <v>11.44</v>
      </c>
    </row>
    <row r="452" spans="1:16" x14ac:dyDescent="0.25">
      <c r="A452" s="544" t="s">
        <v>1239</v>
      </c>
      <c r="B452" s="545" t="s">
        <v>2897</v>
      </c>
      <c r="C452" s="1250" t="s">
        <v>2898</v>
      </c>
      <c r="D452" s="1250"/>
      <c r="E452" s="1250"/>
      <c r="F452" s="1250"/>
      <c r="G452" s="1250"/>
      <c r="H452" s="546" t="s">
        <v>1575</v>
      </c>
      <c r="I452" s="547">
        <v>10</v>
      </c>
      <c r="J452" s="548"/>
      <c r="K452" s="547">
        <v>1</v>
      </c>
      <c r="L452" s="550"/>
      <c r="M452" s="548"/>
      <c r="N452" s="550"/>
      <c r="O452" s="548"/>
      <c r="P452" s="551"/>
    </row>
    <row r="453" spans="1:16" x14ac:dyDescent="0.25">
      <c r="A453" s="552"/>
      <c r="B453" s="553"/>
      <c r="C453" s="1248" t="s">
        <v>1154</v>
      </c>
      <c r="D453" s="1248"/>
      <c r="E453" s="1248"/>
      <c r="F453" s="1248"/>
      <c r="G453" s="1248"/>
      <c r="H453" s="516"/>
      <c r="I453" s="517"/>
      <c r="J453" s="517"/>
      <c r="K453" s="517"/>
      <c r="L453" s="520"/>
      <c r="M453" s="517"/>
      <c r="N453" s="554"/>
      <c r="O453" s="517"/>
      <c r="P453" s="555">
        <v>288.23</v>
      </c>
    </row>
    <row r="454" spans="1:16" x14ac:dyDescent="0.25">
      <c r="A454" s="540"/>
      <c r="B454" s="524"/>
      <c r="C454" s="1247" t="s">
        <v>1155</v>
      </c>
      <c r="D454" s="1247"/>
      <c r="E454" s="1247"/>
      <c r="F454" s="1247"/>
      <c r="G454" s="1247"/>
      <c r="H454" s="525"/>
      <c r="I454" s="526"/>
      <c r="J454" s="526"/>
      <c r="K454" s="526"/>
      <c r="L454" s="528"/>
      <c r="M454" s="526"/>
      <c r="N454" s="528"/>
      <c r="O454" s="526"/>
      <c r="P454" s="573">
        <v>249.42</v>
      </c>
    </row>
    <row r="455" spans="1:16" x14ac:dyDescent="0.25">
      <c r="A455" s="540"/>
      <c r="B455" s="524" t="s">
        <v>2888</v>
      </c>
      <c r="C455" s="1247" t="s">
        <v>2889</v>
      </c>
      <c r="D455" s="1247"/>
      <c r="E455" s="1247"/>
      <c r="F455" s="1247"/>
      <c r="G455" s="1247"/>
      <c r="H455" s="525" t="s">
        <v>1158</v>
      </c>
      <c r="I455" s="543">
        <v>121</v>
      </c>
      <c r="J455" s="526"/>
      <c r="K455" s="543">
        <v>121</v>
      </c>
      <c r="L455" s="528"/>
      <c r="M455" s="526"/>
      <c r="N455" s="528"/>
      <c r="O455" s="526"/>
      <c r="P455" s="573">
        <v>301.8</v>
      </c>
    </row>
    <row r="456" spans="1:16" x14ac:dyDescent="0.25">
      <c r="A456" s="540"/>
      <c r="B456" s="524" t="s">
        <v>2890</v>
      </c>
      <c r="C456" s="1247" t="s">
        <v>2891</v>
      </c>
      <c r="D456" s="1247"/>
      <c r="E456" s="1247"/>
      <c r="F456" s="1247"/>
      <c r="G456" s="1247"/>
      <c r="H456" s="525" t="s">
        <v>1158</v>
      </c>
      <c r="I456" s="543">
        <v>72</v>
      </c>
      <c r="J456" s="526"/>
      <c r="K456" s="543">
        <v>72</v>
      </c>
      <c r="L456" s="528"/>
      <c r="M456" s="526"/>
      <c r="N456" s="528"/>
      <c r="O456" s="526"/>
      <c r="P456" s="573">
        <v>179.58</v>
      </c>
    </row>
    <row r="457" spans="1:16" x14ac:dyDescent="0.25">
      <c r="A457" s="556"/>
      <c r="B457" s="557"/>
      <c r="C457" s="1248" t="s">
        <v>1161</v>
      </c>
      <c r="D457" s="1248"/>
      <c r="E457" s="1248"/>
      <c r="F457" s="1248"/>
      <c r="G457" s="1248"/>
      <c r="H457" s="516"/>
      <c r="I457" s="517"/>
      <c r="J457" s="517"/>
      <c r="K457" s="517"/>
      <c r="L457" s="520"/>
      <c r="M457" s="517"/>
      <c r="N457" s="554">
        <v>7696.1</v>
      </c>
      <c r="O457" s="517"/>
      <c r="P457" s="612">
        <v>769.61</v>
      </c>
    </row>
    <row r="458" spans="1:16" x14ac:dyDescent="0.25">
      <c r="A458" s="558"/>
      <c r="B458" s="559"/>
      <c r="C458" s="559"/>
      <c r="D458" s="559"/>
      <c r="E458" s="559"/>
      <c r="F458" s="559"/>
      <c r="G458" s="559"/>
      <c r="H458" s="560"/>
      <c r="I458" s="561"/>
      <c r="J458" s="561"/>
      <c r="K458" s="561"/>
      <c r="L458" s="562"/>
      <c r="M458" s="561"/>
      <c r="N458" s="562"/>
      <c r="O458" s="561"/>
      <c r="P458" s="563"/>
    </row>
    <row r="459" spans="1:16" x14ac:dyDescent="0.25">
      <c r="A459" s="514" t="s">
        <v>1431</v>
      </c>
      <c r="B459" s="515" t="s">
        <v>2899</v>
      </c>
      <c r="C459" s="1249" t="s">
        <v>2900</v>
      </c>
      <c r="D459" s="1249"/>
      <c r="E459" s="1249"/>
      <c r="F459" s="1249"/>
      <c r="G459" s="1249"/>
      <c r="H459" s="516" t="s">
        <v>1575</v>
      </c>
      <c r="I459" s="517">
        <v>1</v>
      </c>
      <c r="J459" s="518">
        <v>1</v>
      </c>
      <c r="K459" s="518">
        <v>1</v>
      </c>
      <c r="L459" s="554">
        <v>5276.98</v>
      </c>
      <c r="M459" s="570">
        <v>1.37</v>
      </c>
      <c r="N459" s="564">
        <v>7229.46</v>
      </c>
      <c r="O459" s="517"/>
      <c r="P459" s="555">
        <v>7229.46</v>
      </c>
    </row>
    <row r="460" spans="1:16" x14ac:dyDescent="0.25">
      <c r="A460" s="556"/>
      <c r="B460" s="557"/>
      <c r="C460" s="1248" t="s">
        <v>1161</v>
      </c>
      <c r="D460" s="1248"/>
      <c r="E460" s="1248"/>
      <c r="F460" s="1248"/>
      <c r="G460" s="1248"/>
      <c r="H460" s="516"/>
      <c r="I460" s="517"/>
      <c r="J460" s="517"/>
      <c r="K460" s="517"/>
      <c r="L460" s="520"/>
      <c r="M460" s="517"/>
      <c r="N460" s="520"/>
      <c r="O460" s="517"/>
      <c r="P460" s="555">
        <v>7229.46</v>
      </c>
    </row>
    <row r="461" spans="1:16" x14ac:dyDescent="0.25">
      <c r="A461" s="558"/>
      <c r="B461" s="559"/>
      <c r="C461" s="559"/>
      <c r="D461" s="559"/>
      <c r="E461" s="559"/>
      <c r="F461" s="559"/>
      <c r="G461" s="559"/>
      <c r="H461" s="560"/>
      <c r="I461" s="561"/>
      <c r="J461" s="561"/>
      <c r="K461" s="561"/>
      <c r="L461" s="562"/>
      <c r="M461" s="561"/>
      <c r="N461" s="562"/>
      <c r="O461" s="561"/>
      <c r="P461" s="563"/>
    </row>
    <row r="462" spans="1:16" x14ac:dyDescent="0.25">
      <c r="A462" s="514" t="s">
        <v>1432</v>
      </c>
      <c r="B462" s="515" t="s">
        <v>2901</v>
      </c>
      <c r="C462" s="1249" t="s">
        <v>2902</v>
      </c>
      <c r="D462" s="1249"/>
      <c r="E462" s="1249"/>
      <c r="F462" s="1249"/>
      <c r="G462" s="1249"/>
      <c r="H462" s="516" t="s">
        <v>2314</v>
      </c>
      <c r="I462" s="517">
        <v>1</v>
      </c>
      <c r="J462" s="518">
        <v>1</v>
      </c>
      <c r="K462" s="518">
        <v>1</v>
      </c>
      <c r="L462" s="520"/>
      <c r="M462" s="517"/>
      <c r="N462" s="521"/>
      <c r="O462" s="517"/>
      <c r="P462" s="522"/>
    </row>
    <row r="463" spans="1:16" x14ac:dyDescent="0.25">
      <c r="A463" s="523"/>
      <c r="B463" s="524" t="s">
        <v>23</v>
      </c>
      <c r="C463" s="1247" t="s">
        <v>1203</v>
      </c>
      <c r="D463" s="1247"/>
      <c r="E463" s="1247"/>
      <c r="F463" s="1247"/>
      <c r="G463" s="1247"/>
      <c r="H463" s="525" t="s">
        <v>1148</v>
      </c>
      <c r="I463" s="526"/>
      <c r="J463" s="526"/>
      <c r="K463" s="536">
        <v>0.22</v>
      </c>
      <c r="L463" s="528"/>
      <c r="M463" s="526"/>
      <c r="N463" s="528"/>
      <c r="O463" s="526"/>
      <c r="P463" s="573">
        <v>73.72</v>
      </c>
    </row>
    <row r="464" spans="1:16" x14ac:dyDescent="0.25">
      <c r="A464" s="530"/>
      <c r="B464" s="524" t="s">
        <v>2190</v>
      </c>
      <c r="C464" s="1247" t="s">
        <v>2191</v>
      </c>
      <c r="D464" s="1247"/>
      <c r="E464" s="1247"/>
      <c r="F464" s="1247"/>
      <c r="G464" s="1247"/>
      <c r="H464" s="525" t="s">
        <v>1148</v>
      </c>
      <c r="I464" s="536">
        <v>0.22</v>
      </c>
      <c r="J464" s="526"/>
      <c r="K464" s="536">
        <v>0.22</v>
      </c>
      <c r="L464" s="532"/>
      <c r="M464" s="533"/>
      <c r="N464" s="534">
        <v>335.09</v>
      </c>
      <c r="O464" s="526"/>
      <c r="P464" s="529">
        <v>73.72</v>
      </c>
    </row>
    <row r="465" spans="1:16" x14ac:dyDescent="0.25">
      <c r="A465" s="523"/>
      <c r="B465" s="524" t="s">
        <v>36</v>
      </c>
      <c r="C465" s="1247" t="s">
        <v>134</v>
      </c>
      <c r="D465" s="1247"/>
      <c r="E465" s="1247"/>
      <c r="F465" s="1247"/>
      <c r="G465" s="1247"/>
      <c r="H465" s="525"/>
      <c r="I465" s="526"/>
      <c r="J465" s="526"/>
      <c r="K465" s="526"/>
      <c r="L465" s="528"/>
      <c r="M465" s="526"/>
      <c r="N465" s="528"/>
      <c r="O465" s="526"/>
      <c r="P465" s="573">
        <v>4.95</v>
      </c>
    </row>
    <row r="466" spans="1:16" x14ac:dyDescent="0.25">
      <c r="A466" s="530"/>
      <c r="B466" s="524" t="s">
        <v>2884</v>
      </c>
      <c r="C466" s="1247" t="s">
        <v>2885</v>
      </c>
      <c r="D466" s="1247"/>
      <c r="E466" s="1247"/>
      <c r="F466" s="1247"/>
      <c r="G466" s="1247"/>
      <c r="H466" s="525" t="s">
        <v>1244</v>
      </c>
      <c r="I466" s="536">
        <v>0.01</v>
      </c>
      <c r="J466" s="526"/>
      <c r="K466" s="536">
        <v>0.01</v>
      </c>
      <c r="L466" s="538">
        <v>128.4</v>
      </c>
      <c r="M466" s="539">
        <v>1.35</v>
      </c>
      <c r="N466" s="534">
        <v>173.34</v>
      </c>
      <c r="O466" s="526"/>
      <c r="P466" s="529">
        <v>1.73</v>
      </c>
    </row>
    <row r="467" spans="1:16" x14ac:dyDescent="0.25">
      <c r="A467" s="530"/>
      <c r="B467" s="524" t="s">
        <v>2627</v>
      </c>
      <c r="C467" s="1247" t="s">
        <v>2628</v>
      </c>
      <c r="D467" s="1247"/>
      <c r="E467" s="1247"/>
      <c r="F467" s="1247"/>
      <c r="G467" s="1247"/>
      <c r="H467" s="525" t="s">
        <v>1244</v>
      </c>
      <c r="I467" s="536">
        <v>0.02</v>
      </c>
      <c r="J467" s="526"/>
      <c r="K467" s="536">
        <v>0.02</v>
      </c>
      <c r="L467" s="538">
        <v>79.88</v>
      </c>
      <c r="M467" s="539">
        <v>1.53</v>
      </c>
      <c r="N467" s="534">
        <v>122.22</v>
      </c>
      <c r="O467" s="526"/>
      <c r="P467" s="529">
        <v>2.44</v>
      </c>
    </row>
    <row r="468" spans="1:16" x14ac:dyDescent="0.25">
      <c r="A468" s="530"/>
      <c r="B468" s="524" t="s">
        <v>2886</v>
      </c>
      <c r="C468" s="1247" t="s">
        <v>2887</v>
      </c>
      <c r="D468" s="1247"/>
      <c r="E468" s="1247"/>
      <c r="F468" s="1247"/>
      <c r="G468" s="1247"/>
      <c r="H468" s="525" t="s">
        <v>1164</v>
      </c>
      <c r="I468" s="537">
        <v>1.0000000000000001E-5</v>
      </c>
      <c r="J468" s="526"/>
      <c r="K468" s="537">
        <v>1.0000000000000001E-5</v>
      </c>
      <c r="L468" s="542">
        <v>60697.21</v>
      </c>
      <c r="M468" s="539">
        <v>1.29</v>
      </c>
      <c r="N468" s="534">
        <v>78299.399999999994</v>
      </c>
      <c r="O468" s="526"/>
      <c r="P468" s="529">
        <v>0.78</v>
      </c>
    </row>
    <row r="469" spans="1:16" x14ac:dyDescent="0.25">
      <c r="A469" s="552"/>
      <c r="B469" s="553"/>
      <c r="C469" s="1248" t="s">
        <v>1154</v>
      </c>
      <c r="D469" s="1248"/>
      <c r="E469" s="1248"/>
      <c r="F469" s="1248"/>
      <c r="G469" s="1248"/>
      <c r="H469" s="516"/>
      <c r="I469" s="517"/>
      <c r="J469" s="517"/>
      <c r="K469" s="517"/>
      <c r="L469" s="520"/>
      <c r="M469" s="517"/>
      <c r="N469" s="554"/>
      <c r="O469" s="517"/>
      <c r="P469" s="555">
        <v>78.67</v>
      </c>
    </row>
    <row r="470" spans="1:16" x14ac:dyDescent="0.25">
      <c r="A470" s="540"/>
      <c r="B470" s="524"/>
      <c r="C470" s="1247" t="s">
        <v>1155</v>
      </c>
      <c r="D470" s="1247"/>
      <c r="E470" s="1247"/>
      <c r="F470" s="1247"/>
      <c r="G470" s="1247"/>
      <c r="H470" s="525"/>
      <c r="I470" s="526"/>
      <c r="J470" s="526"/>
      <c r="K470" s="526"/>
      <c r="L470" s="528"/>
      <c r="M470" s="526"/>
      <c r="N470" s="528"/>
      <c r="O470" s="526"/>
      <c r="P470" s="573">
        <v>73.72</v>
      </c>
    </row>
    <row r="471" spans="1:16" x14ac:dyDescent="0.25">
      <c r="A471" s="540"/>
      <c r="B471" s="524" t="s">
        <v>2888</v>
      </c>
      <c r="C471" s="1247" t="s">
        <v>2889</v>
      </c>
      <c r="D471" s="1247"/>
      <c r="E471" s="1247"/>
      <c r="F471" s="1247"/>
      <c r="G471" s="1247"/>
      <c r="H471" s="525" t="s">
        <v>1158</v>
      </c>
      <c r="I471" s="543">
        <v>121</v>
      </c>
      <c r="J471" s="526"/>
      <c r="K471" s="543">
        <v>121</v>
      </c>
      <c r="L471" s="528"/>
      <c r="M471" s="526"/>
      <c r="N471" s="528"/>
      <c r="O471" s="526"/>
      <c r="P471" s="573">
        <v>89.2</v>
      </c>
    </row>
    <row r="472" spans="1:16" x14ac:dyDescent="0.25">
      <c r="A472" s="540"/>
      <c r="B472" s="524" t="s">
        <v>2890</v>
      </c>
      <c r="C472" s="1247" t="s">
        <v>2891</v>
      </c>
      <c r="D472" s="1247"/>
      <c r="E472" s="1247"/>
      <c r="F472" s="1247"/>
      <c r="G472" s="1247"/>
      <c r="H472" s="525" t="s">
        <v>1158</v>
      </c>
      <c r="I472" s="543">
        <v>72</v>
      </c>
      <c r="J472" s="526"/>
      <c r="K472" s="543">
        <v>72</v>
      </c>
      <c r="L472" s="528"/>
      <c r="M472" s="526"/>
      <c r="N472" s="528"/>
      <c r="O472" s="526"/>
      <c r="P472" s="573">
        <v>53.08</v>
      </c>
    </row>
    <row r="473" spans="1:16" x14ac:dyDescent="0.25">
      <c r="A473" s="556"/>
      <c r="B473" s="557"/>
      <c r="C473" s="1248" t="s">
        <v>1161</v>
      </c>
      <c r="D473" s="1248"/>
      <c r="E473" s="1248"/>
      <c r="F473" s="1248"/>
      <c r="G473" s="1248"/>
      <c r="H473" s="516"/>
      <c r="I473" s="517"/>
      <c r="J473" s="517"/>
      <c r="K473" s="517"/>
      <c r="L473" s="520"/>
      <c r="M473" s="517"/>
      <c r="N473" s="593">
        <v>220.95</v>
      </c>
      <c r="O473" s="517"/>
      <c r="P473" s="612">
        <v>220.95</v>
      </c>
    </row>
    <row r="474" spans="1:16" x14ac:dyDescent="0.25">
      <c r="A474" s="558"/>
      <c r="B474" s="559"/>
      <c r="C474" s="559"/>
      <c r="D474" s="559"/>
      <c r="E474" s="559"/>
      <c r="F474" s="559"/>
      <c r="G474" s="559"/>
      <c r="H474" s="560"/>
      <c r="I474" s="561"/>
      <c r="J474" s="561"/>
      <c r="K474" s="561"/>
      <c r="L474" s="562"/>
      <c r="M474" s="561"/>
      <c r="N474" s="562"/>
      <c r="O474" s="561"/>
      <c r="P474" s="563"/>
    </row>
    <row r="475" spans="1:16" ht="22.5" x14ac:dyDescent="0.25">
      <c r="A475" s="514" t="s">
        <v>3019</v>
      </c>
      <c r="B475" s="515" t="s">
        <v>2903</v>
      </c>
      <c r="C475" s="1249" t="s">
        <v>2904</v>
      </c>
      <c r="D475" s="1249"/>
      <c r="E475" s="1249"/>
      <c r="F475" s="1249"/>
      <c r="G475" s="1249"/>
      <c r="H475" s="516" t="s">
        <v>1575</v>
      </c>
      <c r="I475" s="517">
        <v>1</v>
      </c>
      <c r="J475" s="518">
        <v>1</v>
      </c>
      <c r="K475" s="518">
        <v>1</v>
      </c>
      <c r="L475" s="593">
        <v>624.23</v>
      </c>
      <c r="M475" s="570">
        <v>0.96</v>
      </c>
      <c r="N475" s="572">
        <v>599.26</v>
      </c>
      <c r="O475" s="517"/>
      <c r="P475" s="612">
        <v>599.26</v>
      </c>
    </row>
    <row r="476" spans="1:16" x14ac:dyDescent="0.25">
      <c r="A476" s="556"/>
      <c r="B476" s="557"/>
      <c r="C476" s="1248" t="s">
        <v>1161</v>
      </c>
      <c r="D476" s="1248"/>
      <c r="E476" s="1248"/>
      <c r="F476" s="1248"/>
      <c r="G476" s="1248"/>
      <c r="H476" s="516"/>
      <c r="I476" s="517"/>
      <c r="J476" s="517"/>
      <c r="K476" s="517"/>
      <c r="L476" s="520"/>
      <c r="M476" s="517"/>
      <c r="N476" s="520"/>
      <c r="O476" s="517"/>
      <c r="P476" s="612">
        <v>599.26</v>
      </c>
    </row>
    <row r="477" spans="1:16" x14ac:dyDescent="0.25">
      <c r="A477" s="558"/>
      <c r="B477" s="559"/>
      <c r="C477" s="559"/>
      <c r="D477" s="559"/>
      <c r="E477" s="559"/>
      <c r="F477" s="559"/>
      <c r="G477" s="559"/>
      <c r="H477" s="560"/>
      <c r="I477" s="561"/>
      <c r="J477" s="561"/>
      <c r="K477" s="561"/>
      <c r="L477" s="562"/>
      <c r="M477" s="561"/>
      <c r="N477" s="562"/>
      <c r="O477" s="561"/>
      <c r="P477" s="563"/>
    </row>
    <row r="478" spans="1:16" x14ac:dyDescent="0.25">
      <c r="A478" s="514" t="s">
        <v>1434</v>
      </c>
      <c r="B478" s="515" t="s">
        <v>2905</v>
      </c>
      <c r="C478" s="1249" t="s">
        <v>2906</v>
      </c>
      <c r="D478" s="1249"/>
      <c r="E478" s="1249"/>
      <c r="F478" s="1249"/>
      <c r="G478" s="1249"/>
      <c r="H478" s="516" t="s">
        <v>1575</v>
      </c>
      <c r="I478" s="517">
        <v>1</v>
      </c>
      <c r="J478" s="518">
        <v>1</v>
      </c>
      <c r="K478" s="518">
        <v>1</v>
      </c>
      <c r="L478" s="554">
        <v>1114.1400000000001</v>
      </c>
      <c r="M478" s="570">
        <v>1.35</v>
      </c>
      <c r="N478" s="564">
        <v>1504.09</v>
      </c>
      <c r="O478" s="517"/>
      <c r="P478" s="555">
        <v>1504.09</v>
      </c>
    </row>
    <row r="479" spans="1:16" x14ac:dyDescent="0.25">
      <c r="A479" s="556"/>
      <c r="B479" s="557"/>
      <c r="C479" s="1248" t="s">
        <v>1161</v>
      </c>
      <c r="D479" s="1248"/>
      <c r="E479" s="1248"/>
      <c r="F479" s="1248"/>
      <c r="G479" s="1248"/>
      <c r="H479" s="516"/>
      <c r="I479" s="517"/>
      <c r="J479" s="517"/>
      <c r="K479" s="517"/>
      <c r="L479" s="520"/>
      <c r="M479" s="517"/>
      <c r="N479" s="520"/>
      <c r="O479" s="517"/>
      <c r="P479" s="555">
        <v>1504.09</v>
      </c>
    </row>
    <row r="480" spans="1:16" x14ac:dyDescent="0.25">
      <c r="A480" s="558"/>
      <c r="B480" s="559"/>
      <c r="C480" s="559"/>
      <c r="D480" s="559"/>
      <c r="E480" s="559"/>
      <c r="F480" s="559"/>
      <c r="G480" s="559"/>
      <c r="H480" s="560"/>
      <c r="I480" s="561"/>
      <c r="J480" s="561"/>
      <c r="K480" s="561"/>
      <c r="L480" s="562"/>
      <c r="M480" s="561"/>
      <c r="N480" s="562"/>
      <c r="O480" s="561"/>
      <c r="P480" s="563"/>
    </row>
    <row r="481" spans="1:16" x14ac:dyDescent="0.25">
      <c r="A481" s="514" t="s">
        <v>1435</v>
      </c>
      <c r="B481" s="515" t="s">
        <v>2923</v>
      </c>
      <c r="C481" s="1249" t="s">
        <v>2924</v>
      </c>
      <c r="D481" s="1249"/>
      <c r="E481" s="1249"/>
      <c r="F481" s="1249"/>
      <c r="G481" s="1249"/>
      <c r="H481" s="516" t="s">
        <v>1440</v>
      </c>
      <c r="I481" s="517">
        <v>0.05</v>
      </c>
      <c r="J481" s="518">
        <v>1</v>
      </c>
      <c r="K481" s="570">
        <v>0.05</v>
      </c>
      <c r="L481" s="520"/>
      <c r="M481" s="517"/>
      <c r="N481" s="521"/>
      <c r="O481" s="517"/>
      <c r="P481" s="522"/>
    </row>
    <row r="482" spans="1:16" x14ac:dyDescent="0.25">
      <c r="A482" s="523"/>
      <c r="B482" s="524" t="s">
        <v>23</v>
      </c>
      <c r="C482" s="1247" t="s">
        <v>1203</v>
      </c>
      <c r="D482" s="1247"/>
      <c r="E482" s="1247"/>
      <c r="F482" s="1247"/>
      <c r="G482" s="1247"/>
      <c r="H482" s="525" t="s">
        <v>1148</v>
      </c>
      <c r="I482" s="526"/>
      <c r="J482" s="526"/>
      <c r="K482" s="535">
        <v>0.6855</v>
      </c>
      <c r="L482" s="528"/>
      <c r="M482" s="526"/>
      <c r="N482" s="528"/>
      <c r="O482" s="526"/>
      <c r="P482" s="573">
        <v>218.05</v>
      </c>
    </row>
    <row r="483" spans="1:16" x14ac:dyDescent="0.25">
      <c r="A483" s="530"/>
      <c r="B483" s="524" t="s">
        <v>2403</v>
      </c>
      <c r="C483" s="1247" t="s">
        <v>2404</v>
      </c>
      <c r="D483" s="1247"/>
      <c r="E483" s="1247"/>
      <c r="F483" s="1247"/>
      <c r="G483" s="1247"/>
      <c r="H483" s="525" t="s">
        <v>1148</v>
      </c>
      <c r="I483" s="536">
        <v>13.71</v>
      </c>
      <c r="J483" s="526"/>
      <c r="K483" s="535">
        <v>0.6855</v>
      </c>
      <c r="L483" s="532"/>
      <c r="M483" s="533"/>
      <c r="N483" s="534">
        <v>318.08999999999997</v>
      </c>
      <c r="O483" s="526"/>
      <c r="P483" s="529">
        <v>218.05</v>
      </c>
    </row>
    <row r="484" spans="1:16" x14ac:dyDescent="0.25">
      <c r="A484" s="523"/>
      <c r="B484" s="524" t="s">
        <v>28</v>
      </c>
      <c r="C484" s="1247" t="s">
        <v>132</v>
      </c>
      <c r="D484" s="1247"/>
      <c r="E484" s="1247"/>
      <c r="F484" s="1247"/>
      <c r="G484" s="1247"/>
      <c r="H484" s="525"/>
      <c r="I484" s="526"/>
      <c r="J484" s="526"/>
      <c r="K484" s="526"/>
      <c r="L484" s="528"/>
      <c r="M484" s="526"/>
      <c r="N484" s="528"/>
      <c r="O484" s="526"/>
      <c r="P484" s="573">
        <v>1.74</v>
      </c>
    </row>
    <row r="485" spans="1:16" x14ac:dyDescent="0.25">
      <c r="A485" s="523"/>
      <c r="B485" s="524"/>
      <c r="C485" s="1247" t="s">
        <v>1147</v>
      </c>
      <c r="D485" s="1247"/>
      <c r="E485" s="1247"/>
      <c r="F485" s="1247"/>
      <c r="G485" s="1247"/>
      <c r="H485" s="525" t="s">
        <v>1148</v>
      </c>
      <c r="I485" s="526"/>
      <c r="J485" s="526"/>
      <c r="K485" s="527">
        <v>1E-3</v>
      </c>
      <c r="L485" s="528"/>
      <c r="M485" s="526"/>
      <c r="N485" s="528"/>
      <c r="O485" s="526"/>
      <c r="P485" s="573">
        <v>0.33</v>
      </c>
    </row>
    <row r="486" spans="1:16" x14ac:dyDescent="0.25">
      <c r="A486" s="530"/>
      <c r="B486" s="524" t="s">
        <v>2925</v>
      </c>
      <c r="C486" s="1247" t="s">
        <v>2926</v>
      </c>
      <c r="D486" s="1247"/>
      <c r="E486" s="1247"/>
      <c r="F486" s="1247"/>
      <c r="G486" s="1247"/>
      <c r="H486" s="525" t="s">
        <v>1151</v>
      </c>
      <c r="I486" s="536">
        <v>1.27</v>
      </c>
      <c r="J486" s="526"/>
      <c r="K486" s="535">
        <v>6.3500000000000001E-2</v>
      </c>
      <c r="L486" s="538">
        <v>14.13</v>
      </c>
      <c r="M486" s="539">
        <v>1.28</v>
      </c>
      <c r="N486" s="534">
        <v>18.09</v>
      </c>
      <c r="O486" s="526"/>
      <c r="P486" s="529">
        <v>1.1499999999999999</v>
      </c>
    </row>
    <row r="487" spans="1:16" x14ac:dyDescent="0.25">
      <c r="A487" s="530"/>
      <c r="B487" s="524" t="s">
        <v>1445</v>
      </c>
      <c r="C487" s="1247" t="s">
        <v>1446</v>
      </c>
      <c r="D487" s="1247"/>
      <c r="E487" s="1247"/>
      <c r="F487" s="1247"/>
      <c r="G487" s="1247"/>
      <c r="H487" s="525" t="s">
        <v>1151</v>
      </c>
      <c r="I487" s="536">
        <v>0.02</v>
      </c>
      <c r="J487" s="526"/>
      <c r="K487" s="527">
        <v>1E-3</v>
      </c>
      <c r="L487" s="538">
        <v>477.92</v>
      </c>
      <c r="M487" s="539">
        <v>1.24</v>
      </c>
      <c r="N487" s="534">
        <v>592.62</v>
      </c>
      <c r="O487" s="526"/>
      <c r="P487" s="529">
        <v>0.59</v>
      </c>
    </row>
    <row r="488" spans="1:16" x14ac:dyDescent="0.25">
      <c r="A488" s="540"/>
      <c r="B488" s="524" t="s">
        <v>1208</v>
      </c>
      <c r="C488" s="1247" t="s">
        <v>1209</v>
      </c>
      <c r="D488" s="1247"/>
      <c r="E488" s="1247"/>
      <c r="F488" s="1247"/>
      <c r="G488" s="1247"/>
      <c r="H488" s="525" t="s">
        <v>1148</v>
      </c>
      <c r="I488" s="536">
        <v>0.02</v>
      </c>
      <c r="J488" s="526"/>
      <c r="K488" s="527">
        <v>1E-3</v>
      </c>
      <c r="L488" s="528"/>
      <c r="M488" s="526"/>
      <c r="N488" s="541">
        <v>325.38</v>
      </c>
      <c r="O488" s="526"/>
      <c r="P488" s="573">
        <v>0.33</v>
      </c>
    </row>
    <row r="489" spans="1:16" x14ac:dyDescent="0.25">
      <c r="A489" s="523"/>
      <c r="B489" s="524" t="s">
        <v>36</v>
      </c>
      <c r="C489" s="1247" t="s">
        <v>134</v>
      </c>
      <c r="D489" s="1247"/>
      <c r="E489" s="1247"/>
      <c r="F489" s="1247"/>
      <c r="G489" s="1247"/>
      <c r="H489" s="525"/>
      <c r="I489" s="526"/>
      <c r="J489" s="526"/>
      <c r="K489" s="526"/>
      <c r="L489" s="528"/>
      <c r="M489" s="526"/>
      <c r="N489" s="528"/>
      <c r="O489" s="526"/>
      <c r="P489" s="573">
        <v>29.94</v>
      </c>
    </row>
    <row r="490" spans="1:16" x14ac:dyDescent="0.25">
      <c r="A490" s="530"/>
      <c r="B490" s="524" t="s">
        <v>1210</v>
      </c>
      <c r="C490" s="1247" t="s">
        <v>1211</v>
      </c>
      <c r="D490" s="1247"/>
      <c r="E490" s="1247"/>
      <c r="F490" s="1247"/>
      <c r="G490" s="1247"/>
      <c r="H490" s="525" t="s">
        <v>1212</v>
      </c>
      <c r="I490" s="527">
        <v>0.29299999999999998</v>
      </c>
      <c r="J490" s="526"/>
      <c r="K490" s="537">
        <v>1.465E-2</v>
      </c>
      <c r="L490" s="538">
        <v>35.71</v>
      </c>
      <c r="M490" s="539">
        <v>0.28000000000000003</v>
      </c>
      <c r="N490" s="534">
        <v>10</v>
      </c>
      <c r="O490" s="526"/>
      <c r="P490" s="529">
        <v>0.15</v>
      </c>
    </row>
    <row r="491" spans="1:16" x14ac:dyDescent="0.25">
      <c r="A491" s="530"/>
      <c r="B491" s="524" t="s">
        <v>1494</v>
      </c>
      <c r="C491" s="1247" t="s">
        <v>1495</v>
      </c>
      <c r="D491" s="1247"/>
      <c r="E491" s="1247"/>
      <c r="F491" s="1247"/>
      <c r="G491" s="1247"/>
      <c r="H491" s="525" t="s">
        <v>1496</v>
      </c>
      <c r="I491" s="535">
        <v>2.4828000000000001</v>
      </c>
      <c r="J491" s="526"/>
      <c r="K491" s="537">
        <v>0.12414</v>
      </c>
      <c r="L491" s="532"/>
      <c r="M491" s="533"/>
      <c r="N491" s="534">
        <v>6.1</v>
      </c>
      <c r="O491" s="526"/>
      <c r="P491" s="529">
        <v>0.76</v>
      </c>
    </row>
    <row r="492" spans="1:16" x14ac:dyDescent="0.25">
      <c r="A492" s="530"/>
      <c r="B492" s="524" t="s">
        <v>2927</v>
      </c>
      <c r="C492" s="1247" t="s">
        <v>2928</v>
      </c>
      <c r="D492" s="1247"/>
      <c r="E492" s="1247"/>
      <c r="F492" s="1247"/>
      <c r="G492" s="1247"/>
      <c r="H492" s="525" t="s">
        <v>2435</v>
      </c>
      <c r="I492" s="527">
        <v>0.16700000000000001</v>
      </c>
      <c r="J492" s="526"/>
      <c r="K492" s="537">
        <v>8.3499999999999998E-3</v>
      </c>
      <c r="L492" s="538">
        <v>584.14</v>
      </c>
      <c r="M492" s="539">
        <v>1.31</v>
      </c>
      <c r="N492" s="534">
        <v>765.22</v>
      </c>
      <c r="O492" s="526"/>
      <c r="P492" s="529">
        <v>6.39</v>
      </c>
    </row>
    <row r="493" spans="1:16" x14ac:dyDescent="0.25">
      <c r="A493" s="530"/>
      <c r="B493" s="524" t="s">
        <v>2929</v>
      </c>
      <c r="C493" s="1247" t="s">
        <v>2930</v>
      </c>
      <c r="D493" s="1247"/>
      <c r="E493" s="1247"/>
      <c r="F493" s="1247"/>
      <c r="G493" s="1247"/>
      <c r="H493" s="525" t="s">
        <v>1164</v>
      </c>
      <c r="I493" s="537">
        <v>3.1700000000000001E-3</v>
      </c>
      <c r="J493" s="526"/>
      <c r="K493" s="569">
        <v>1.585E-4</v>
      </c>
      <c r="L493" s="542">
        <v>150361.35999999999</v>
      </c>
      <c r="M493" s="539">
        <v>0.95</v>
      </c>
      <c r="N493" s="534">
        <v>142843.29</v>
      </c>
      <c r="O493" s="526"/>
      <c r="P493" s="529">
        <v>22.64</v>
      </c>
    </row>
    <row r="494" spans="1:16" x14ac:dyDescent="0.25">
      <c r="A494" s="544" t="s">
        <v>1364</v>
      </c>
      <c r="B494" s="545" t="s">
        <v>2931</v>
      </c>
      <c r="C494" s="1250" t="s">
        <v>2932</v>
      </c>
      <c r="D494" s="1250"/>
      <c r="E494" s="1250"/>
      <c r="F494" s="1250"/>
      <c r="G494" s="1250"/>
      <c r="H494" s="546" t="s">
        <v>1575</v>
      </c>
      <c r="I494" s="547">
        <v>0</v>
      </c>
      <c r="J494" s="548"/>
      <c r="K494" s="547">
        <v>0</v>
      </c>
      <c r="L494" s="550"/>
      <c r="M494" s="548"/>
      <c r="N494" s="550"/>
      <c r="O494" s="548"/>
      <c r="P494" s="551"/>
    </row>
    <row r="495" spans="1:16" x14ac:dyDescent="0.25">
      <c r="A495" s="544" t="s">
        <v>1364</v>
      </c>
      <c r="B495" s="545" t="s">
        <v>2915</v>
      </c>
      <c r="C495" s="1250" t="s">
        <v>2916</v>
      </c>
      <c r="D495" s="1250"/>
      <c r="E495" s="1250"/>
      <c r="F495" s="1250"/>
      <c r="G495" s="1250"/>
      <c r="H495" s="546" t="s">
        <v>1575</v>
      </c>
      <c r="I495" s="547">
        <v>0</v>
      </c>
      <c r="J495" s="548"/>
      <c r="K495" s="547">
        <v>0</v>
      </c>
      <c r="L495" s="550"/>
      <c r="M495" s="548"/>
      <c r="N495" s="550"/>
      <c r="O495" s="548"/>
      <c r="P495" s="551"/>
    </row>
    <row r="496" spans="1:16" x14ac:dyDescent="0.25">
      <c r="A496" s="544" t="s">
        <v>1239</v>
      </c>
      <c r="B496" s="545" t="s">
        <v>2933</v>
      </c>
      <c r="C496" s="1250" t="s">
        <v>2934</v>
      </c>
      <c r="D496" s="1250"/>
      <c r="E496" s="1250"/>
      <c r="F496" s="1250"/>
      <c r="G496" s="1250"/>
      <c r="H496" s="546" t="s">
        <v>1568</v>
      </c>
      <c r="I496" s="566">
        <v>16.7</v>
      </c>
      <c r="J496" s="548"/>
      <c r="K496" s="549">
        <v>0.83499999999999996</v>
      </c>
      <c r="L496" s="550"/>
      <c r="M496" s="548"/>
      <c r="N496" s="550"/>
      <c r="O496" s="548"/>
      <c r="P496" s="551"/>
    </row>
    <row r="497" spans="1:16" x14ac:dyDescent="0.25">
      <c r="A497" s="544" t="s">
        <v>1239</v>
      </c>
      <c r="B497" s="545" t="s">
        <v>2935</v>
      </c>
      <c r="C497" s="1250" t="s">
        <v>2936</v>
      </c>
      <c r="D497" s="1250"/>
      <c r="E497" s="1250"/>
      <c r="F497" s="1250"/>
      <c r="G497" s="1250"/>
      <c r="H497" s="546" t="s">
        <v>2159</v>
      </c>
      <c r="I497" s="566">
        <v>102.5</v>
      </c>
      <c r="J497" s="548"/>
      <c r="K497" s="549">
        <v>5.125</v>
      </c>
      <c r="L497" s="550"/>
      <c r="M497" s="548"/>
      <c r="N497" s="550"/>
      <c r="O497" s="548"/>
      <c r="P497" s="551"/>
    </row>
    <row r="498" spans="1:16" x14ac:dyDescent="0.25">
      <c r="A498" s="544" t="s">
        <v>1364</v>
      </c>
      <c r="B498" s="545" t="s">
        <v>2937</v>
      </c>
      <c r="C498" s="1250" t="s">
        <v>2938</v>
      </c>
      <c r="D498" s="1250"/>
      <c r="E498" s="1250"/>
      <c r="F498" s="1250"/>
      <c r="G498" s="1250"/>
      <c r="H498" s="546" t="s">
        <v>1575</v>
      </c>
      <c r="I498" s="547">
        <v>0</v>
      </c>
      <c r="J498" s="548"/>
      <c r="K498" s="547">
        <v>0</v>
      </c>
      <c r="L498" s="550"/>
      <c r="M498" s="548"/>
      <c r="N498" s="550"/>
      <c r="O498" s="548"/>
      <c r="P498" s="551"/>
    </row>
    <row r="499" spans="1:16" x14ac:dyDescent="0.25">
      <c r="A499" s="552"/>
      <c r="B499" s="553"/>
      <c r="C499" s="1248" t="s">
        <v>1154</v>
      </c>
      <c r="D499" s="1248"/>
      <c r="E499" s="1248"/>
      <c r="F499" s="1248"/>
      <c r="G499" s="1248"/>
      <c r="H499" s="516"/>
      <c r="I499" s="517"/>
      <c r="J499" s="517"/>
      <c r="K499" s="517"/>
      <c r="L499" s="520"/>
      <c r="M499" s="517"/>
      <c r="N499" s="554"/>
      <c r="O499" s="517"/>
      <c r="P499" s="555">
        <v>250.06</v>
      </c>
    </row>
    <row r="500" spans="1:16" x14ac:dyDescent="0.25">
      <c r="A500" s="540"/>
      <c r="B500" s="524"/>
      <c r="C500" s="1247" t="s">
        <v>1155</v>
      </c>
      <c r="D500" s="1247"/>
      <c r="E500" s="1247"/>
      <c r="F500" s="1247"/>
      <c r="G500" s="1247"/>
      <c r="H500" s="525"/>
      <c r="I500" s="526"/>
      <c r="J500" s="526"/>
      <c r="K500" s="526"/>
      <c r="L500" s="528"/>
      <c r="M500" s="526"/>
      <c r="N500" s="528"/>
      <c r="O500" s="526"/>
      <c r="P500" s="573">
        <v>218.38</v>
      </c>
    </row>
    <row r="501" spans="1:16" x14ac:dyDescent="0.25">
      <c r="A501" s="540"/>
      <c r="B501" s="524" t="s">
        <v>2888</v>
      </c>
      <c r="C501" s="1247" t="s">
        <v>2889</v>
      </c>
      <c r="D501" s="1247"/>
      <c r="E501" s="1247"/>
      <c r="F501" s="1247"/>
      <c r="G501" s="1247"/>
      <c r="H501" s="525" t="s">
        <v>1158</v>
      </c>
      <c r="I501" s="543">
        <v>121</v>
      </c>
      <c r="J501" s="526"/>
      <c r="K501" s="543">
        <v>121</v>
      </c>
      <c r="L501" s="528"/>
      <c r="M501" s="526"/>
      <c r="N501" s="528"/>
      <c r="O501" s="526"/>
      <c r="P501" s="573">
        <v>264.24</v>
      </c>
    </row>
    <row r="502" spans="1:16" x14ac:dyDescent="0.25">
      <c r="A502" s="540"/>
      <c r="B502" s="524" t="s">
        <v>2890</v>
      </c>
      <c r="C502" s="1247" t="s">
        <v>2891</v>
      </c>
      <c r="D502" s="1247"/>
      <c r="E502" s="1247"/>
      <c r="F502" s="1247"/>
      <c r="G502" s="1247"/>
      <c r="H502" s="525" t="s">
        <v>1158</v>
      </c>
      <c r="I502" s="543">
        <v>72</v>
      </c>
      <c r="J502" s="526"/>
      <c r="K502" s="543">
        <v>72</v>
      </c>
      <c r="L502" s="528"/>
      <c r="M502" s="526"/>
      <c r="N502" s="528"/>
      <c r="O502" s="526"/>
      <c r="P502" s="573">
        <v>157.22999999999999</v>
      </c>
    </row>
    <row r="503" spans="1:16" x14ac:dyDescent="0.25">
      <c r="A503" s="556"/>
      <c r="B503" s="557"/>
      <c r="C503" s="1248" t="s">
        <v>1161</v>
      </c>
      <c r="D503" s="1248"/>
      <c r="E503" s="1248"/>
      <c r="F503" s="1248"/>
      <c r="G503" s="1248"/>
      <c r="H503" s="516"/>
      <c r="I503" s="517"/>
      <c r="J503" s="517"/>
      <c r="K503" s="517"/>
      <c r="L503" s="520"/>
      <c r="M503" s="517"/>
      <c r="N503" s="554">
        <v>13430.6</v>
      </c>
      <c r="O503" s="517"/>
      <c r="P503" s="612">
        <v>671.53</v>
      </c>
    </row>
    <row r="504" spans="1:16" x14ac:dyDescent="0.25">
      <c r="A504" s="558"/>
      <c r="B504" s="559"/>
      <c r="C504" s="559"/>
      <c r="D504" s="559"/>
      <c r="E504" s="559"/>
      <c r="F504" s="559"/>
      <c r="G504" s="559"/>
      <c r="H504" s="560"/>
      <c r="I504" s="561"/>
      <c r="J504" s="561"/>
      <c r="K504" s="561"/>
      <c r="L504" s="562"/>
      <c r="M504" s="561"/>
      <c r="N504" s="562"/>
      <c r="O504" s="561"/>
      <c r="P504" s="563"/>
    </row>
    <row r="505" spans="1:16" x14ac:dyDescent="0.25">
      <c r="A505" s="514" t="s">
        <v>1437</v>
      </c>
      <c r="B505" s="515" t="s">
        <v>2939</v>
      </c>
      <c r="C505" s="1249" t="s">
        <v>2940</v>
      </c>
      <c r="D505" s="1249"/>
      <c r="E505" s="1249"/>
      <c r="F505" s="1249"/>
      <c r="G505" s="1249"/>
      <c r="H505" s="516" t="s">
        <v>2159</v>
      </c>
      <c r="I505" s="517">
        <v>5.125</v>
      </c>
      <c r="J505" s="518">
        <v>1</v>
      </c>
      <c r="K505" s="519">
        <v>5.125</v>
      </c>
      <c r="L505" s="593">
        <v>45.22</v>
      </c>
      <c r="M505" s="570">
        <v>1.17</v>
      </c>
      <c r="N505" s="572">
        <v>52.91</v>
      </c>
      <c r="O505" s="517"/>
      <c r="P505" s="612">
        <v>271.16000000000003</v>
      </c>
    </row>
    <row r="506" spans="1:16" x14ac:dyDescent="0.25">
      <c r="A506" s="556"/>
      <c r="B506" s="557"/>
      <c r="C506" s="1248" t="s">
        <v>1161</v>
      </c>
      <c r="D506" s="1248"/>
      <c r="E506" s="1248"/>
      <c r="F506" s="1248"/>
      <c r="G506" s="1248"/>
      <c r="H506" s="516"/>
      <c r="I506" s="517"/>
      <c r="J506" s="517"/>
      <c r="K506" s="517"/>
      <c r="L506" s="520"/>
      <c r="M506" s="517"/>
      <c r="N506" s="520"/>
      <c r="O506" s="517"/>
      <c r="P506" s="612">
        <v>271.16000000000003</v>
      </c>
    </row>
    <row r="507" spans="1:16" x14ac:dyDescent="0.25">
      <c r="A507" s="558"/>
      <c r="B507" s="559"/>
      <c r="C507" s="559"/>
      <c r="D507" s="559"/>
      <c r="E507" s="559"/>
      <c r="F507" s="559"/>
      <c r="G507" s="559"/>
      <c r="H507" s="560"/>
      <c r="I507" s="561"/>
      <c r="J507" s="561"/>
      <c r="K507" s="561"/>
      <c r="L507" s="562"/>
      <c r="M507" s="561"/>
      <c r="N507" s="562"/>
      <c r="O507" s="561"/>
      <c r="P507" s="563"/>
    </row>
    <row r="508" spans="1:16" x14ac:dyDescent="0.25">
      <c r="A508" s="514" t="s">
        <v>1457</v>
      </c>
      <c r="B508" s="515" t="s">
        <v>2941</v>
      </c>
      <c r="C508" s="1249" t="s">
        <v>2942</v>
      </c>
      <c r="D508" s="1249"/>
      <c r="E508" s="1249"/>
      <c r="F508" s="1249"/>
      <c r="G508" s="1249"/>
      <c r="H508" s="516" t="s">
        <v>1575</v>
      </c>
      <c r="I508" s="517">
        <v>2</v>
      </c>
      <c r="J508" s="518">
        <v>1</v>
      </c>
      <c r="K508" s="518">
        <v>2</v>
      </c>
      <c r="L508" s="593">
        <v>4.45</v>
      </c>
      <c r="M508" s="570">
        <v>1.17</v>
      </c>
      <c r="N508" s="572">
        <v>5.21</v>
      </c>
      <c r="O508" s="517"/>
      <c r="P508" s="612">
        <v>10.42</v>
      </c>
    </row>
    <row r="509" spans="1:16" x14ac:dyDescent="0.25">
      <c r="A509" s="556"/>
      <c r="B509" s="557"/>
      <c r="C509" s="1248" t="s">
        <v>1161</v>
      </c>
      <c r="D509" s="1248"/>
      <c r="E509" s="1248"/>
      <c r="F509" s="1248"/>
      <c r="G509" s="1248"/>
      <c r="H509" s="516"/>
      <c r="I509" s="517"/>
      <c r="J509" s="517"/>
      <c r="K509" s="517"/>
      <c r="L509" s="520"/>
      <c r="M509" s="517"/>
      <c r="N509" s="520"/>
      <c r="O509" s="517"/>
      <c r="P509" s="612">
        <v>10.42</v>
      </c>
    </row>
    <row r="510" spans="1:16" x14ac:dyDescent="0.25">
      <c r="A510" s="558"/>
      <c r="B510" s="559"/>
      <c r="C510" s="559"/>
      <c r="D510" s="559"/>
      <c r="E510" s="559"/>
      <c r="F510" s="559"/>
      <c r="G510" s="559"/>
      <c r="H510" s="560"/>
      <c r="I510" s="561"/>
      <c r="J510" s="561"/>
      <c r="K510" s="561"/>
      <c r="L510" s="562"/>
      <c r="M510" s="561"/>
      <c r="N510" s="562"/>
      <c r="O510" s="561"/>
      <c r="P510" s="563"/>
    </row>
    <row r="511" spans="1:16" x14ac:dyDescent="0.25">
      <c r="A511" s="514" t="s">
        <v>1478</v>
      </c>
      <c r="B511" s="515" t="s">
        <v>2943</v>
      </c>
      <c r="C511" s="1249" t="s">
        <v>2944</v>
      </c>
      <c r="D511" s="1249"/>
      <c r="E511" s="1249"/>
      <c r="F511" s="1249"/>
      <c r="G511" s="1249"/>
      <c r="H511" s="516" t="s">
        <v>1575</v>
      </c>
      <c r="I511" s="517">
        <v>2</v>
      </c>
      <c r="J511" s="518">
        <v>1</v>
      </c>
      <c r="K511" s="518">
        <v>2</v>
      </c>
      <c r="L511" s="593">
        <v>5.03</v>
      </c>
      <c r="M511" s="570">
        <v>1.17</v>
      </c>
      <c r="N511" s="572">
        <v>5.89</v>
      </c>
      <c r="O511" s="517"/>
      <c r="P511" s="612">
        <v>11.78</v>
      </c>
    </row>
    <row r="512" spans="1:16" x14ac:dyDescent="0.25">
      <c r="A512" s="556"/>
      <c r="B512" s="557"/>
      <c r="C512" s="1248" t="s">
        <v>1161</v>
      </c>
      <c r="D512" s="1248"/>
      <c r="E512" s="1248"/>
      <c r="F512" s="1248"/>
      <c r="G512" s="1248"/>
      <c r="H512" s="516"/>
      <c r="I512" s="517"/>
      <c r="J512" s="517"/>
      <c r="K512" s="517"/>
      <c r="L512" s="520"/>
      <c r="M512" s="517"/>
      <c r="N512" s="520"/>
      <c r="O512" s="517"/>
      <c r="P512" s="612">
        <v>11.78</v>
      </c>
    </row>
    <row r="513" spans="1:16" x14ac:dyDescent="0.25">
      <c r="A513" s="558"/>
      <c r="B513" s="559"/>
      <c r="C513" s="559"/>
      <c r="D513" s="559"/>
      <c r="E513" s="559"/>
      <c r="F513" s="559"/>
      <c r="G513" s="559"/>
      <c r="H513" s="560"/>
      <c r="I513" s="561"/>
      <c r="J513" s="561"/>
      <c r="K513" s="561"/>
      <c r="L513" s="562"/>
      <c r="M513" s="561"/>
      <c r="N513" s="562"/>
      <c r="O513" s="561"/>
      <c r="P513" s="563"/>
    </row>
    <row r="514" spans="1:16" x14ac:dyDescent="0.25">
      <c r="A514" s="514" t="s">
        <v>1479</v>
      </c>
      <c r="B514" s="515" t="s">
        <v>2945</v>
      </c>
      <c r="C514" s="1249" t="s">
        <v>2946</v>
      </c>
      <c r="D514" s="1249"/>
      <c r="E514" s="1249"/>
      <c r="F514" s="1249"/>
      <c r="G514" s="1249"/>
      <c r="H514" s="516" t="s">
        <v>1575</v>
      </c>
      <c r="I514" s="517">
        <v>7</v>
      </c>
      <c r="J514" s="518">
        <v>1</v>
      </c>
      <c r="K514" s="518">
        <v>7</v>
      </c>
      <c r="L514" s="593">
        <v>40.42</v>
      </c>
      <c r="M514" s="570">
        <v>1.17</v>
      </c>
      <c r="N514" s="572">
        <v>47.29</v>
      </c>
      <c r="O514" s="517"/>
      <c r="P514" s="612">
        <v>331.03</v>
      </c>
    </row>
    <row r="515" spans="1:16" x14ac:dyDescent="0.25">
      <c r="A515" s="556"/>
      <c r="B515" s="557"/>
      <c r="C515" s="1248" t="s">
        <v>1161</v>
      </c>
      <c r="D515" s="1248"/>
      <c r="E515" s="1248"/>
      <c r="F515" s="1248"/>
      <c r="G515" s="1248"/>
      <c r="H515" s="516"/>
      <c r="I515" s="517"/>
      <c r="J515" s="517"/>
      <c r="K515" s="517"/>
      <c r="L515" s="520"/>
      <c r="M515" s="517"/>
      <c r="N515" s="520"/>
      <c r="O515" s="517"/>
      <c r="P515" s="612">
        <v>331.03</v>
      </c>
    </row>
    <row r="516" spans="1:16" x14ac:dyDescent="0.25">
      <c r="A516" s="558"/>
      <c r="B516" s="559"/>
      <c r="C516" s="559"/>
      <c r="D516" s="559"/>
      <c r="E516" s="559"/>
      <c r="F516" s="559"/>
      <c r="G516" s="559"/>
      <c r="H516" s="560"/>
      <c r="I516" s="561"/>
      <c r="J516" s="561"/>
      <c r="K516" s="561"/>
      <c r="L516" s="562"/>
      <c r="M516" s="561"/>
      <c r="N516" s="562"/>
      <c r="O516" s="561"/>
      <c r="P516" s="563"/>
    </row>
    <row r="517" spans="1:16" x14ac:dyDescent="0.25">
      <c r="A517" s="514" t="s">
        <v>1520</v>
      </c>
      <c r="B517" s="515" t="s">
        <v>2907</v>
      </c>
      <c r="C517" s="1249" t="s">
        <v>2908</v>
      </c>
      <c r="D517" s="1249"/>
      <c r="E517" s="1249"/>
      <c r="F517" s="1249"/>
      <c r="G517" s="1249"/>
      <c r="H517" s="516" t="s">
        <v>1440</v>
      </c>
      <c r="I517" s="517">
        <v>5.0000000000000001E-3</v>
      </c>
      <c r="J517" s="518">
        <v>1</v>
      </c>
      <c r="K517" s="519">
        <v>5.0000000000000001E-3</v>
      </c>
      <c r="L517" s="520"/>
      <c r="M517" s="517"/>
      <c r="N517" s="521"/>
      <c r="O517" s="517"/>
      <c r="P517" s="522"/>
    </row>
    <row r="518" spans="1:16" x14ac:dyDescent="0.25">
      <c r="A518" s="523"/>
      <c r="B518" s="524" t="s">
        <v>23</v>
      </c>
      <c r="C518" s="1247" t="s">
        <v>1203</v>
      </c>
      <c r="D518" s="1247"/>
      <c r="E518" s="1247"/>
      <c r="F518" s="1247"/>
      <c r="G518" s="1247"/>
      <c r="H518" s="525" t="s">
        <v>1148</v>
      </c>
      <c r="I518" s="526"/>
      <c r="J518" s="526"/>
      <c r="K518" s="535">
        <v>0.16850000000000001</v>
      </c>
      <c r="L518" s="528"/>
      <c r="M518" s="526"/>
      <c r="N518" s="528"/>
      <c r="O518" s="526"/>
      <c r="P518" s="573">
        <v>54.83</v>
      </c>
    </row>
    <row r="519" spans="1:16" x14ac:dyDescent="0.25">
      <c r="A519" s="530"/>
      <c r="B519" s="524" t="s">
        <v>2070</v>
      </c>
      <c r="C519" s="1247" t="s">
        <v>2071</v>
      </c>
      <c r="D519" s="1247"/>
      <c r="E519" s="1247"/>
      <c r="F519" s="1247"/>
      <c r="G519" s="1247"/>
      <c r="H519" s="525" t="s">
        <v>1148</v>
      </c>
      <c r="I519" s="531">
        <v>33.700000000000003</v>
      </c>
      <c r="J519" s="526"/>
      <c r="K519" s="535">
        <v>0.16850000000000001</v>
      </c>
      <c r="L519" s="532"/>
      <c r="M519" s="533"/>
      <c r="N519" s="534">
        <v>325.38</v>
      </c>
      <c r="O519" s="526"/>
      <c r="P519" s="529">
        <v>54.83</v>
      </c>
    </row>
    <row r="520" spans="1:16" x14ac:dyDescent="0.25">
      <c r="A520" s="523"/>
      <c r="B520" s="524" t="s">
        <v>28</v>
      </c>
      <c r="C520" s="1247" t="s">
        <v>132</v>
      </c>
      <c r="D520" s="1247"/>
      <c r="E520" s="1247"/>
      <c r="F520" s="1247"/>
      <c r="G520" s="1247"/>
      <c r="H520" s="525"/>
      <c r="I520" s="526"/>
      <c r="J520" s="526"/>
      <c r="K520" s="526"/>
      <c r="L520" s="528"/>
      <c r="M520" s="526"/>
      <c r="N520" s="528"/>
      <c r="O520" s="526"/>
      <c r="P520" s="573">
        <v>2.06</v>
      </c>
    </row>
    <row r="521" spans="1:16" x14ac:dyDescent="0.25">
      <c r="A521" s="523"/>
      <c r="B521" s="524"/>
      <c r="C521" s="1247" t="s">
        <v>1147</v>
      </c>
      <c r="D521" s="1247"/>
      <c r="E521" s="1247"/>
      <c r="F521" s="1247"/>
      <c r="G521" s="1247"/>
      <c r="H521" s="525" t="s">
        <v>1148</v>
      </c>
      <c r="I521" s="526"/>
      <c r="J521" s="526"/>
      <c r="K521" s="535">
        <v>2.7000000000000001E-3</v>
      </c>
      <c r="L521" s="528"/>
      <c r="M521" s="526"/>
      <c r="N521" s="528"/>
      <c r="O521" s="526"/>
      <c r="P521" s="573">
        <v>0.95</v>
      </c>
    </row>
    <row r="522" spans="1:16" x14ac:dyDescent="0.25">
      <c r="A522" s="530"/>
      <c r="B522" s="524" t="s">
        <v>1991</v>
      </c>
      <c r="C522" s="1247" t="s">
        <v>1992</v>
      </c>
      <c r="D522" s="1247"/>
      <c r="E522" s="1247"/>
      <c r="F522" s="1247"/>
      <c r="G522" s="1247"/>
      <c r="H522" s="525" t="s">
        <v>1151</v>
      </c>
      <c r="I522" s="536">
        <v>0.08</v>
      </c>
      <c r="J522" s="526"/>
      <c r="K522" s="535">
        <v>4.0000000000000002E-4</v>
      </c>
      <c r="L522" s="532"/>
      <c r="M522" s="533"/>
      <c r="N522" s="534">
        <v>913.67</v>
      </c>
      <c r="O522" s="526"/>
      <c r="P522" s="529">
        <v>0.37</v>
      </c>
    </row>
    <row r="523" spans="1:16" x14ac:dyDescent="0.25">
      <c r="A523" s="540"/>
      <c r="B523" s="524" t="s">
        <v>1152</v>
      </c>
      <c r="C523" s="1247" t="s">
        <v>1153</v>
      </c>
      <c r="D523" s="1247"/>
      <c r="E523" s="1247"/>
      <c r="F523" s="1247"/>
      <c r="G523" s="1247"/>
      <c r="H523" s="525" t="s">
        <v>1148</v>
      </c>
      <c r="I523" s="536">
        <v>0.08</v>
      </c>
      <c r="J523" s="526"/>
      <c r="K523" s="535">
        <v>4.0000000000000002E-4</v>
      </c>
      <c r="L523" s="528"/>
      <c r="M523" s="526"/>
      <c r="N523" s="541">
        <v>437.08</v>
      </c>
      <c r="O523" s="526"/>
      <c r="P523" s="573">
        <v>0.17</v>
      </c>
    </row>
    <row r="524" spans="1:16" x14ac:dyDescent="0.25">
      <c r="A524" s="530"/>
      <c r="B524" s="524" t="s">
        <v>1443</v>
      </c>
      <c r="C524" s="1247" t="s">
        <v>1444</v>
      </c>
      <c r="D524" s="1247"/>
      <c r="E524" s="1247"/>
      <c r="F524" s="1247"/>
      <c r="G524" s="1247"/>
      <c r="H524" s="525" t="s">
        <v>1151</v>
      </c>
      <c r="I524" s="536">
        <v>0.06</v>
      </c>
      <c r="J524" s="526"/>
      <c r="K524" s="535">
        <v>2.9999999999999997E-4</v>
      </c>
      <c r="L524" s="532"/>
      <c r="M524" s="533"/>
      <c r="N524" s="534">
        <v>1550.39</v>
      </c>
      <c r="O524" s="526"/>
      <c r="P524" s="529">
        <v>0.47</v>
      </c>
    </row>
    <row r="525" spans="1:16" x14ac:dyDescent="0.25">
      <c r="A525" s="540"/>
      <c r="B525" s="524" t="s">
        <v>1152</v>
      </c>
      <c r="C525" s="1247" t="s">
        <v>1153</v>
      </c>
      <c r="D525" s="1247"/>
      <c r="E525" s="1247"/>
      <c r="F525" s="1247"/>
      <c r="G525" s="1247"/>
      <c r="H525" s="525" t="s">
        <v>1148</v>
      </c>
      <c r="I525" s="536">
        <v>0.06</v>
      </c>
      <c r="J525" s="526"/>
      <c r="K525" s="535">
        <v>2.9999999999999997E-4</v>
      </c>
      <c r="L525" s="528"/>
      <c r="M525" s="526"/>
      <c r="N525" s="541">
        <v>437.08</v>
      </c>
      <c r="O525" s="526"/>
      <c r="P525" s="573">
        <v>0.13</v>
      </c>
    </row>
    <row r="526" spans="1:16" x14ac:dyDescent="0.25">
      <c r="A526" s="530"/>
      <c r="B526" s="524" t="s">
        <v>1445</v>
      </c>
      <c r="C526" s="1247" t="s">
        <v>1446</v>
      </c>
      <c r="D526" s="1247"/>
      <c r="E526" s="1247"/>
      <c r="F526" s="1247"/>
      <c r="G526" s="1247"/>
      <c r="H526" s="525" t="s">
        <v>1151</v>
      </c>
      <c r="I526" s="531">
        <v>0.4</v>
      </c>
      <c r="J526" s="526"/>
      <c r="K526" s="527">
        <v>2E-3</v>
      </c>
      <c r="L526" s="538">
        <v>477.92</v>
      </c>
      <c r="M526" s="539">
        <v>1.24</v>
      </c>
      <c r="N526" s="534">
        <v>592.62</v>
      </c>
      <c r="O526" s="526"/>
      <c r="P526" s="529">
        <v>1.19</v>
      </c>
    </row>
    <row r="527" spans="1:16" x14ac:dyDescent="0.25">
      <c r="A527" s="540"/>
      <c r="B527" s="524" t="s">
        <v>1208</v>
      </c>
      <c r="C527" s="1247" t="s">
        <v>1209</v>
      </c>
      <c r="D527" s="1247"/>
      <c r="E527" s="1247"/>
      <c r="F527" s="1247"/>
      <c r="G527" s="1247"/>
      <c r="H527" s="525" t="s">
        <v>1148</v>
      </c>
      <c r="I527" s="531">
        <v>0.4</v>
      </c>
      <c r="J527" s="526"/>
      <c r="K527" s="527">
        <v>2E-3</v>
      </c>
      <c r="L527" s="528"/>
      <c r="M527" s="526"/>
      <c r="N527" s="541">
        <v>325.38</v>
      </c>
      <c r="O527" s="526"/>
      <c r="P527" s="573">
        <v>0.65</v>
      </c>
    </row>
    <row r="528" spans="1:16" x14ac:dyDescent="0.25">
      <c r="A528" s="530"/>
      <c r="B528" s="524" t="s">
        <v>1486</v>
      </c>
      <c r="C528" s="1247" t="s">
        <v>1487</v>
      </c>
      <c r="D528" s="1247"/>
      <c r="E528" s="1247"/>
      <c r="F528" s="1247"/>
      <c r="G528" s="1247"/>
      <c r="H528" s="525" t="s">
        <v>1151</v>
      </c>
      <c r="I528" s="536">
        <v>1.19</v>
      </c>
      <c r="J528" s="526"/>
      <c r="K528" s="537">
        <v>5.9500000000000004E-3</v>
      </c>
      <c r="L528" s="538">
        <v>4.3499999999999996</v>
      </c>
      <c r="M528" s="539">
        <v>1.1599999999999999</v>
      </c>
      <c r="N528" s="534">
        <v>5.05</v>
      </c>
      <c r="O528" s="526"/>
      <c r="P528" s="529">
        <v>0.03</v>
      </c>
    </row>
    <row r="529" spans="1:16" x14ac:dyDescent="0.25">
      <c r="A529" s="523"/>
      <c r="B529" s="524" t="s">
        <v>36</v>
      </c>
      <c r="C529" s="1247" t="s">
        <v>134</v>
      </c>
      <c r="D529" s="1247"/>
      <c r="E529" s="1247"/>
      <c r="F529" s="1247"/>
      <c r="G529" s="1247"/>
      <c r="H529" s="525"/>
      <c r="I529" s="526"/>
      <c r="J529" s="526"/>
      <c r="K529" s="526"/>
      <c r="L529" s="528"/>
      <c r="M529" s="526"/>
      <c r="N529" s="528"/>
      <c r="O529" s="526"/>
      <c r="P529" s="573">
        <v>1.71</v>
      </c>
    </row>
    <row r="530" spans="1:16" x14ac:dyDescent="0.25">
      <c r="A530" s="530"/>
      <c r="B530" s="524" t="s">
        <v>2909</v>
      </c>
      <c r="C530" s="1247" t="s">
        <v>2910</v>
      </c>
      <c r="D530" s="1247"/>
      <c r="E530" s="1247"/>
      <c r="F530" s="1247"/>
      <c r="G530" s="1247"/>
      <c r="H530" s="525" t="s">
        <v>1164</v>
      </c>
      <c r="I530" s="537">
        <v>1.9000000000000001E-4</v>
      </c>
      <c r="J530" s="526"/>
      <c r="K530" s="574">
        <v>9.9999999999999995E-7</v>
      </c>
      <c r="L530" s="542">
        <v>416065.6</v>
      </c>
      <c r="M530" s="539">
        <v>1.77</v>
      </c>
      <c r="N530" s="534">
        <v>736436.11</v>
      </c>
      <c r="O530" s="526"/>
      <c r="P530" s="529">
        <v>0.74</v>
      </c>
    </row>
    <row r="531" spans="1:16" x14ac:dyDescent="0.25">
      <c r="A531" s="530"/>
      <c r="B531" s="524" t="s">
        <v>1490</v>
      </c>
      <c r="C531" s="1247" t="s">
        <v>1491</v>
      </c>
      <c r="D531" s="1247"/>
      <c r="E531" s="1247"/>
      <c r="F531" s="1247"/>
      <c r="G531" s="1247"/>
      <c r="H531" s="525" t="s">
        <v>1212</v>
      </c>
      <c r="I531" s="527">
        <v>0.34200000000000003</v>
      </c>
      <c r="J531" s="526"/>
      <c r="K531" s="537">
        <v>1.7099999999999999E-3</v>
      </c>
      <c r="L531" s="538">
        <v>114.64</v>
      </c>
      <c r="M531" s="539">
        <v>1.18</v>
      </c>
      <c r="N531" s="534">
        <v>135.28</v>
      </c>
      <c r="O531" s="526"/>
      <c r="P531" s="529">
        <v>0.23</v>
      </c>
    </row>
    <row r="532" spans="1:16" x14ac:dyDescent="0.25">
      <c r="A532" s="530"/>
      <c r="B532" s="524" t="s">
        <v>1210</v>
      </c>
      <c r="C532" s="1247" t="s">
        <v>1211</v>
      </c>
      <c r="D532" s="1247"/>
      <c r="E532" s="1247"/>
      <c r="F532" s="1247"/>
      <c r="G532" s="1247"/>
      <c r="H532" s="525" t="s">
        <v>1212</v>
      </c>
      <c r="I532" s="536">
        <v>0.25</v>
      </c>
      <c r="J532" s="526"/>
      <c r="K532" s="537">
        <v>1.25E-3</v>
      </c>
      <c r="L532" s="538">
        <v>35.71</v>
      </c>
      <c r="M532" s="539">
        <v>0.28000000000000003</v>
      </c>
      <c r="N532" s="534">
        <v>10</v>
      </c>
      <c r="O532" s="526"/>
      <c r="P532" s="529">
        <v>0.01</v>
      </c>
    </row>
    <row r="533" spans="1:16" x14ac:dyDescent="0.25">
      <c r="A533" s="530"/>
      <c r="B533" s="524" t="s">
        <v>2884</v>
      </c>
      <c r="C533" s="1247" t="s">
        <v>2885</v>
      </c>
      <c r="D533" s="1247"/>
      <c r="E533" s="1247"/>
      <c r="F533" s="1247"/>
      <c r="G533" s="1247"/>
      <c r="H533" s="525" t="s">
        <v>1244</v>
      </c>
      <c r="I533" s="536">
        <v>0.05</v>
      </c>
      <c r="J533" s="526"/>
      <c r="K533" s="537">
        <v>2.5000000000000001E-4</v>
      </c>
      <c r="L533" s="538">
        <v>128.4</v>
      </c>
      <c r="M533" s="539">
        <v>1.35</v>
      </c>
      <c r="N533" s="534">
        <v>173.34</v>
      </c>
      <c r="O533" s="526"/>
      <c r="P533" s="529">
        <v>0.04</v>
      </c>
    </row>
    <row r="534" spans="1:16" x14ac:dyDescent="0.25">
      <c r="A534" s="530"/>
      <c r="B534" s="524" t="s">
        <v>2911</v>
      </c>
      <c r="C534" s="1247" t="s">
        <v>2912</v>
      </c>
      <c r="D534" s="1247"/>
      <c r="E534" s="1247"/>
      <c r="F534" s="1247"/>
      <c r="G534" s="1247"/>
      <c r="H534" s="525" t="s">
        <v>1164</v>
      </c>
      <c r="I534" s="535">
        <v>4.0000000000000002E-4</v>
      </c>
      <c r="J534" s="526"/>
      <c r="K534" s="574">
        <v>1.9999999999999999E-6</v>
      </c>
      <c r="L534" s="542">
        <v>97282.880000000005</v>
      </c>
      <c r="M534" s="539">
        <v>1.07</v>
      </c>
      <c r="N534" s="534">
        <v>104092.68</v>
      </c>
      <c r="O534" s="526"/>
      <c r="P534" s="529">
        <v>0.21</v>
      </c>
    </row>
    <row r="535" spans="1:16" x14ac:dyDescent="0.25">
      <c r="A535" s="530"/>
      <c r="B535" s="524" t="s">
        <v>2913</v>
      </c>
      <c r="C535" s="1247" t="s">
        <v>2914</v>
      </c>
      <c r="D535" s="1247"/>
      <c r="E535" s="1247"/>
      <c r="F535" s="1247"/>
      <c r="G535" s="1247"/>
      <c r="H535" s="525" t="s">
        <v>1244</v>
      </c>
      <c r="I535" s="535">
        <v>8.9999999999999998E-4</v>
      </c>
      <c r="J535" s="526"/>
      <c r="K535" s="569">
        <v>4.5000000000000001E-6</v>
      </c>
      <c r="L535" s="538">
        <v>59.41</v>
      </c>
      <c r="M535" s="539">
        <v>1.27</v>
      </c>
      <c r="N535" s="534">
        <v>75.45</v>
      </c>
      <c r="O535" s="526"/>
      <c r="P535" s="529">
        <v>0</v>
      </c>
    </row>
    <row r="536" spans="1:16" x14ac:dyDescent="0.25">
      <c r="A536" s="530"/>
      <c r="B536" s="524" t="s">
        <v>2627</v>
      </c>
      <c r="C536" s="1247" t="s">
        <v>2628</v>
      </c>
      <c r="D536" s="1247"/>
      <c r="E536" s="1247"/>
      <c r="F536" s="1247"/>
      <c r="G536" s="1247"/>
      <c r="H536" s="525" t="s">
        <v>1244</v>
      </c>
      <c r="I536" s="536">
        <v>0.44</v>
      </c>
      <c r="J536" s="526"/>
      <c r="K536" s="535">
        <v>2.2000000000000001E-3</v>
      </c>
      <c r="L536" s="538">
        <v>79.88</v>
      </c>
      <c r="M536" s="539">
        <v>1.53</v>
      </c>
      <c r="N536" s="534">
        <v>122.22</v>
      </c>
      <c r="O536" s="526"/>
      <c r="P536" s="529">
        <v>0.27</v>
      </c>
    </row>
    <row r="537" spans="1:16" x14ac:dyDescent="0.25">
      <c r="A537" s="530"/>
      <c r="B537" s="524" t="s">
        <v>2886</v>
      </c>
      <c r="C537" s="1247" t="s">
        <v>2887</v>
      </c>
      <c r="D537" s="1247"/>
      <c r="E537" s="1247"/>
      <c r="F537" s="1247"/>
      <c r="G537" s="1247"/>
      <c r="H537" s="525" t="s">
        <v>1164</v>
      </c>
      <c r="I537" s="537">
        <v>5.2999999999999998E-4</v>
      </c>
      <c r="J537" s="526"/>
      <c r="K537" s="569">
        <v>2.7E-6</v>
      </c>
      <c r="L537" s="542">
        <v>60697.21</v>
      </c>
      <c r="M537" s="539">
        <v>1.29</v>
      </c>
      <c r="N537" s="534">
        <v>78299.399999999994</v>
      </c>
      <c r="O537" s="526"/>
      <c r="P537" s="529">
        <v>0.21</v>
      </c>
    </row>
    <row r="538" spans="1:16" x14ac:dyDescent="0.25">
      <c r="A538" s="544" t="s">
        <v>1364</v>
      </c>
      <c r="B538" s="545" t="s">
        <v>2915</v>
      </c>
      <c r="C538" s="1250" t="s">
        <v>2916</v>
      </c>
      <c r="D538" s="1250"/>
      <c r="E538" s="1250"/>
      <c r="F538" s="1250"/>
      <c r="G538" s="1250"/>
      <c r="H538" s="546" t="s">
        <v>1575</v>
      </c>
      <c r="I538" s="547">
        <v>0</v>
      </c>
      <c r="J538" s="548"/>
      <c r="K538" s="547">
        <v>0</v>
      </c>
      <c r="L538" s="550"/>
      <c r="M538" s="548"/>
      <c r="N538" s="550"/>
      <c r="O538" s="548"/>
      <c r="P538" s="551"/>
    </row>
    <row r="539" spans="1:16" x14ac:dyDescent="0.25">
      <c r="A539" s="544" t="s">
        <v>1239</v>
      </c>
      <c r="B539" s="545" t="s">
        <v>2917</v>
      </c>
      <c r="C539" s="1250" t="s">
        <v>2918</v>
      </c>
      <c r="D539" s="1250"/>
      <c r="E539" s="1250"/>
      <c r="F539" s="1250"/>
      <c r="G539" s="1250"/>
      <c r="H539" s="546" t="s">
        <v>2159</v>
      </c>
      <c r="I539" s="547">
        <v>100</v>
      </c>
      <c r="J539" s="548"/>
      <c r="K539" s="566">
        <v>0.5</v>
      </c>
      <c r="L539" s="550"/>
      <c r="M539" s="548"/>
      <c r="N539" s="550"/>
      <c r="O539" s="548"/>
      <c r="P539" s="551"/>
    </row>
    <row r="540" spans="1:16" x14ac:dyDescent="0.25">
      <c r="A540" s="544" t="s">
        <v>1364</v>
      </c>
      <c r="B540" s="545" t="s">
        <v>2919</v>
      </c>
      <c r="C540" s="1250" t="s">
        <v>2920</v>
      </c>
      <c r="D540" s="1250"/>
      <c r="E540" s="1250"/>
      <c r="F540" s="1250"/>
      <c r="G540" s="1250"/>
      <c r="H540" s="546" t="s">
        <v>1244</v>
      </c>
      <c r="I540" s="547">
        <v>0</v>
      </c>
      <c r="J540" s="548"/>
      <c r="K540" s="547">
        <v>0</v>
      </c>
      <c r="L540" s="550"/>
      <c r="M540" s="548"/>
      <c r="N540" s="550"/>
      <c r="O540" s="548"/>
      <c r="P540" s="551"/>
    </row>
    <row r="541" spans="1:16" x14ac:dyDescent="0.25">
      <c r="A541" s="552"/>
      <c r="B541" s="553"/>
      <c r="C541" s="1248" t="s">
        <v>1154</v>
      </c>
      <c r="D541" s="1248"/>
      <c r="E541" s="1248"/>
      <c r="F541" s="1248"/>
      <c r="G541" s="1248"/>
      <c r="H541" s="516"/>
      <c r="I541" s="517"/>
      <c r="J541" s="517"/>
      <c r="K541" s="517"/>
      <c r="L541" s="520"/>
      <c r="M541" s="517"/>
      <c r="N541" s="554"/>
      <c r="O541" s="517"/>
      <c r="P541" s="555">
        <v>59.55</v>
      </c>
    </row>
    <row r="542" spans="1:16" x14ac:dyDescent="0.25">
      <c r="A542" s="540"/>
      <c r="B542" s="524"/>
      <c r="C542" s="1247" t="s">
        <v>1155</v>
      </c>
      <c r="D542" s="1247"/>
      <c r="E542" s="1247"/>
      <c r="F542" s="1247"/>
      <c r="G542" s="1247"/>
      <c r="H542" s="525"/>
      <c r="I542" s="526"/>
      <c r="J542" s="526"/>
      <c r="K542" s="526"/>
      <c r="L542" s="528"/>
      <c r="M542" s="526"/>
      <c r="N542" s="528"/>
      <c r="O542" s="526"/>
      <c r="P542" s="573">
        <v>55.78</v>
      </c>
    </row>
    <row r="543" spans="1:16" x14ac:dyDescent="0.25">
      <c r="A543" s="540"/>
      <c r="B543" s="524" t="s">
        <v>2888</v>
      </c>
      <c r="C543" s="1247" t="s">
        <v>2889</v>
      </c>
      <c r="D543" s="1247"/>
      <c r="E543" s="1247"/>
      <c r="F543" s="1247"/>
      <c r="G543" s="1247"/>
      <c r="H543" s="525" t="s">
        <v>1158</v>
      </c>
      <c r="I543" s="543">
        <v>121</v>
      </c>
      <c r="J543" s="526"/>
      <c r="K543" s="543">
        <v>121</v>
      </c>
      <c r="L543" s="528"/>
      <c r="M543" s="526"/>
      <c r="N543" s="528"/>
      <c r="O543" s="526"/>
      <c r="P543" s="573">
        <v>67.489999999999995</v>
      </c>
    </row>
    <row r="544" spans="1:16" x14ac:dyDescent="0.25">
      <c r="A544" s="540"/>
      <c r="B544" s="524" t="s">
        <v>2890</v>
      </c>
      <c r="C544" s="1247" t="s">
        <v>2891</v>
      </c>
      <c r="D544" s="1247"/>
      <c r="E544" s="1247"/>
      <c r="F544" s="1247"/>
      <c r="G544" s="1247"/>
      <c r="H544" s="525" t="s">
        <v>1158</v>
      </c>
      <c r="I544" s="543">
        <v>72</v>
      </c>
      <c r="J544" s="526"/>
      <c r="K544" s="543">
        <v>72</v>
      </c>
      <c r="L544" s="528"/>
      <c r="M544" s="526"/>
      <c r="N544" s="528"/>
      <c r="O544" s="526"/>
      <c r="P544" s="573">
        <v>40.159999999999997</v>
      </c>
    </row>
    <row r="545" spans="1:16" x14ac:dyDescent="0.25">
      <c r="A545" s="556"/>
      <c r="B545" s="557"/>
      <c r="C545" s="1248" t="s">
        <v>1161</v>
      </c>
      <c r="D545" s="1248"/>
      <c r="E545" s="1248"/>
      <c r="F545" s="1248"/>
      <c r="G545" s="1248"/>
      <c r="H545" s="516"/>
      <c r="I545" s="517"/>
      <c r="J545" s="517"/>
      <c r="K545" s="517"/>
      <c r="L545" s="520"/>
      <c r="M545" s="517"/>
      <c r="N545" s="554">
        <v>33440</v>
      </c>
      <c r="O545" s="517"/>
      <c r="P545" s="612">
        <v>167.2</v>
      </c>
    </row>
    <row r="546" spans="1:16" x14ac:dyDescent="0.25">
      <c r="A546" s="558"/>
      <c r="B546" s="559"/>
      <c r="C546" s="559"/>
      <c r="D546" s="559"/>
      <c r="E546" s="559"/>
      <c r="F546" s="559"/>
      <c r="G546" s="559"/>
      <c r="H546" s="560"/>
      <c r="I546" s="561"/>
      <c r="J546" s="561"/>
      <c r="K546" s="561"/>
      <c r="L546" s="562"/>
      <c r="M546" s="561"/>
      <c r="N546" s="562"/>
      <c r="O546" s="561"/>
      <c r="P546" s="563"/>
    </row>
    <row r="547" spans="1:16" x14ac:dyDescent="0.25">
      <c r="A547" s="514" t="s">
        <v>1525</v>
      </c>
      <c r="B547" s="515" t="s">
        <v>3020</v>
      </c>
      <c r="C547" s="1249" t="s">
        <v>3021</v>
      </c>
      <c r="D547" s="1249"/>
      <c r="E547" s="1249"/>
      <c r="F547" s="1249"/>
      <c r="G547" s="1249"/>
      <c r="H547" s="516" t="s">
        <v>2159</v>
      </c>
      <c r="I547" s="517">
        <v>0.5</v>
      </c>
      <c r="J547" s="518">
        <v>1</v>
      </c>
      <c r="K547" s="571">
        <v>0.5</v>
      </c>
      <c r="L547" s="593">
        <v>113.47</v>
      </c>
      <c r="M547" s="570">
        <v>0.99</v>
      </c>
      <c r="N547" s="572">
        <v>112.34</v>
      </c>
      <c r="O547" s="517"/>
      <c r="P547" s="612">
        <v>56.17</v>
      </c>
    </row>
    <row r="548" spans="1:16" x14ac:dyDescent="0.25">
      <c r="A548" s="556"/>
      <c r="B548" s="557"/>
      <c r="C548" s="1248" t="s">
        <v>1161</v>
      </c>
      <c r="D548" s="1248"/>
      <c r="E548" s="1248"/>
      <c r="F548" s="1248"/>
      <c r="G548" s="1248"/>
      <c r="H548" s="516"/>
      <c r="I548" s="517"/>
      <c r="J548" s="517"/>
      <c r="K548" s="517"/>
      <c r="L548" s="520"/>
      <c r="M548" s="517"/>
      <c r="N548" s="520"/>
      <c r="O548" s="517"/>
      <c r="P548" s="612">
        <v>56.17</v>
      </c>
    </row>
    <row r="549" spans="1:16" x14ac:dyDescent="0.25">
      <c r="A549" s="558"/>
      <c r="B549" s="559"/>
      <c r="C549" s="559"/>
      <c r="D549" s="559"/>
      <c r="E549" s="559"/>
      <c r="F549" s="559"/>
      <c r="G549" s="559"/>
      <c r="H549" s="560"/>
      <c r="I549" s="561"/>
      <c r="J549" s="561"/>
      <c r="K549" s="561"/>
      <c r="L549" s="562"/>
      <c r="M549" s="561"/>
      <c r="N549" s="562"/>
      <c r="O549" s="561"/>
      <c r="P549" s="563"/>
    </row>
    <row r="550" spans="1:16" x14ac:dyDescent="0.25">
      <c r="A550" s="514" t="s">
        <v>1526</v>
      </c>
      <c r="B550" s="515" t="s">
        <v>2947</v>
      </c>
      <c r="C550" s="1249" t="s">
        <v>2948</v>
      </c>
      <c r="D550" s="1249"/>
      <c r="E550" s="1249"/>
      <c r="F550" s="1249"/>
      <c r="G550" s="1249"/>
      <c r="H550" s="516" t="s">
        <v>1575</v>
      </c>
      <c r="I550" s="517">
        <v>4</v>
      </c>
      <c r="J550" s="518">
        <v>1</v>
      </c>
      <c r="K550" s="518">
        <v>4</v>
      </c>
      <c r="L550" s="593">
        <v>108.5</v>
      </c>
      <c r="M550" s="570">
        <v>1.33</v>
      </c>
      <c r="N550" s="572">
        <v>144.31</v>
      </c>
      <c r="O550" s="517"/>
      <c r="P550" s="612">
        <v>577.24</v>
      </c>
    </row>
    <row r="551" spans="1:16" x14ac:dyDescent="0.25">
      <c r="A551" s="556"/>
      <c r="B551" s="557"/>
      <c r="C551" s="1248" t="s">
        <v>1161</v>
      </c>
      <c r="D551" s="1248"/>
      <c r="E551" s="1248"/>
      <c r="F551" s="1248"/>
      <c r="G551" s="1248"/>
      <c r="H551" s="516"/>
      <c r="I551" s="517"/>
      <c r="J551" s="517"/>
      <c r="K551" s="517"/>
      <c r="L551" s="520"/>
      <c r="M551" s="517"/>
      <c r="N551" s="520"/>
      <c r="O551" s="517"/>
      <c r="P551" s="612">
        <v>577.24</v>
      </c>
    </row>
    <row r="552" spans="1:16" x14ac:dyDescent="0.25">
      <c r="A552" s="558"/>
      <c r="B552" s="559"/>
      <c r="C552" s="559"/>
      <c r="D552" s="559"/>
      <c r="E552" s="559"/>
      <c r="F552" s="559"/>
      <c r="G552" s="559"/>
      <c r="H552" s="560"/>
      <c r="I552" s="561"/>
      <c r="J552" s="561"/>
      <c r="K552" s="561"/>
      <c r="L552" s="562"/>
      <c r="M552" s="561"/>
      <c r="N552" s="562"/>
      <c r="O552" s="561"/>
      <c r="P552" s="563"/>
    </row>
    <row r="553" spans="1:16" x14ac:dyDescent="0.25">
      <c r="A553" s="558"/>
      <c r="B553" s="576"/>
      <c r="C553" s="576"/>
      <c r="D553" s="576"/>
      <c r="E553" s="576"/>
      <c r="F553" s="561"/>
      <c r="G553" s="561"/>
      <c r="H553" s="561"/>
      <c r="I553" s="561"/>
      <c r="J553" s="562"/>
      <c r="K553" s="561"/>
      <c r="L553" s="562"/>
      <c r="M553" s="577"/>
      <c r="N553" s="562"/>
      <c r="O553" s="578"/>
      <c r="P553" s="579"/>
    </row>
    <row r="554" spans="1:16" x14ac:dyDescent="0.25">
      <c r="A554" s="552"/>
      <c r="B554" s="580"/>
      <c r="C554" s="1246" t="s">
        <v>3022</v>
      </c>
      <c r="D554" s="1246"/>
      <c r="E554" s="1246"/>
      <c r="F554" s="1246"/>
      <c r="G554" s="1246"/>
      <c r="H554" s="1246"/>
      <c r="I554" s="1246"/>
      <c r="J554" s="1246"/>
      <c r="K554" s="1246"/>
      <c r="L554" s="1246"/>
      <c r="M554" s="1246"/>
      <c r="N554" s="1246"/>
      <c r="O554" s="1246"/>
      <c r="P554" s="581"/>
    </row>
    <row r="555" spans="1:16" x14ac:dyDescent="0.25">
      <c r="A555" s="552"/>
      <c r="B555" s="553"/>
      <c r="C555" s="1243" t="s">
        <v>1249</v>
      </c>
      <c r="D555" s="1243"/>
      <c r="E555" s="1243"/>
      <c r="F555" s="1243"/>
      <c r="G555" s="1243"/>
      <c r="H555" s="1243"/>
      <c r="I555" s="1243"/>
      <c r="J555" s="1243"/>
      <c r="K555" s="1243"/>
      <c r="L555" s="1243"/>
      <c r="M555" s="1243"/>
      <c r="N555" s="1243"/>
      <c r="O555" s="1243"/>
      <c r="P555" s="582">
        <v>10812.41</v>
      </c>
    </row>
    <row r="556" spans="1:16" x14ac:dyDescent="0.25">
      <c r="A556" s="552"/>
      <c r="B556" s="553"/>
      <c r="C556" s="1243" t="s">
        <v>1250</v>
      </c>
      <c r="D556" s="1243"/>
      <c r="E556" s="1243"/>
      <c r="F556" s="1243"/>
      <c r="G556" s="1243"/>
      <c r="H556" s="1243"/>
      <c r="I556" s="1243"/>
      <c r="J556" s="1243"/>
      <c r="K556" s="1243"/>
      <c r="L556" s="1243"/>
      <c r="M556" s="1243"/>
      <c r="N556" s="1243"/>
      <c r="O556" s="1243"/>
      <c r="P556" s="583"/>
    </row>
    <row r="557" spans="1:16" x14ac:dyDescent="0.25">
      <c r="A557" s="552"/>
      <c r="B557" s="553"/>
      <c r="C557" s="1243" t="s">
        <v>1251</v>
      </c>
      <c r="D557" s="1243"/>
      <c r="E557" s="1243"/>
      <c r="F557" s="1243"/>
      <c r="G557" s="1243"/>
      <c r="H557" s="1243"/>
      <c r="I557" s="1243"/>
      <c r="J557" s="1243"/>
      <c r="K557" s="1243"/>
      <c r="L557" s="1243"/>
      <c r="M557" s="1243"/>
      <c r="N557" s="1243"/>
      <c r="O557" s="1243"/>
      <c r="P557" s="616">
        <v>715.59</v>
      </c>
    </row>
    <row r="558" spans="1:16" x14ac:dyDescent="0.25">
      <c r="A558" s="552"/>
      <c r="B558" s="553"/>
      <c r="C558" s="1243" t="s">
        <v>1252</v>
      </c>
      <c r="D558" s="1243"/>
      <c r="E558" s="1243"/>
      <c r="F558" s="1243"/>
      <c r="G558" s="1243"/>
      <c r="H558" s="1243"/>
      <c r="I558" s="1243"/>
      <c r="J558" s="1243"/>
      <c r="K558" s="1243"/>
      <c r="L558" s="1243"/>
      <c r="M558" s="1243"/>
      <c r="N558" s="1243"/>
      <c r="O558" s="1243"/>
      <c r="P558" s="616">
        <v>37.1</v>
      </c>
    </row>
    <row r="559" spans="1:16" x14ac:dyDescent="0.25">
      <c r="A559" s="552"/>
      <c r="B559" s="553"/>
      <c r="C559" s="1243" t="s">
        <v>1253</v>
      </c>
      <c r="D559" s="1243"/>
      <c r="E559" s="1243"/>
      <c r="F559" s="1243"/>
      <c r="G559" s="1243"/>
      <c r="H559" s="1243"/>
      <c r="I559" s="1243"/>
      <c r="J559" s="1243"/>
      <c r="K559" s="1243"/>
      <c r="L559" s="1243"/>
      <c r="M559" s="1243"/>
      <c r="N559" s="1243"/>
      <c r="O559" s="1243"/>
      <c r="P559" s="616">
        <v>15.38</v>
      </c>
    </row>
    <row r="560" spans="1:16" x14ac:dyDescent="0.25">
      <c r="A560" s="552"/>
      <c r="B560" s="553"/>
      <c r="C560" s="1243" t="s">
        <v>1254</v>
      </c>
      <c r="D560" s="1243"/>
      <c r="E560" s="1243"/>
      <c r="F560" s="1243"/>
      <c r="G560" s="1243"/>
      <c r="H560" s="1243"/>
      <c r="I560" s="1243"/>
      <c r="J560" s="1243"/>
      <c r="K560" s="1243"/>
      <c r="L560" s="1243"/>
      <c r="M560" s="1243"/>
      <c r="N560" s="1243"/>
      <c r="O560" s="1243"/>
      <c r="P560" s="582">
        <v>10044.34</v>
      </c>
    </row>
    <row r="561" spans="1:16" x14ac:dyDescent="0.25">
      <c r="A561" s="552"/>
      <c r="B561" s="553"/>
      <c r="C561" s="1243" t="s">
        <v>1256</v>
      </c>
      <c r="D561" s="1243"/>
      <c r="E561" s="1243"/>
      <c r="F561" s="1243"/>
      <c r="G561" s="1243"/>
      <c r="H561" s="1243"/>
      <c r="I561" s="1243"/>
      <c r="J561" s="1243"/>
      <c r="K561" s="1243"/>
      <c r="L561" s="1243"/>
      <c r="M561" s="1243"/>
      <c r="N561" s="1243"/>
      <c r="O561" s="1243"/>
      <c r="P561" s="582">
        <v>12223.17</v>
      </c>
    </row>
    <row r="562" spans="1:16" x14ac:dyDescent="0.25">
      <c r="A562" s="552"/>
      <c r="B562" s="553"/>
      <c r="C562" s="1243" t="s">
        <v>1250</v>
      </c>
      <c r="D562" s="1243"/>
      <c r="E562" s="1243"/>
      <c r="F562" s="1243"/>
      <c r="G562" s="1243"/>
      <c r="H562" s="1243"/>
      <c r="I562" s="1243"/>
      <c r="J562" s="1243"/>
      <c r="K562" s="1243"/>
      <c r="L562" s="1243"/>
      <c r="M562" s="1243"/>
      <c r="N562" s="1243"/>
      <c r="O562" s="1243"/>
      <c r="P562" s="583"/>
    </row>
    <row r="563" spans="1:16" x14ac:dyDescent="0.25">
      <c r="A563" s="552"/>
      <c r="B563" s="553"/>
      <c r="C563" s="1243" t="s">
        <v>1467</v>
      </c>
      <c r="D563" s="1243"/>
      <c r="E563" s="1243"/>
      <c r="F563" s="1243"/>
      <c r="G563" s="1243"/>
      <c r="H563" s="1243"/>
      <c r="I563" s="1243"/>
      <c r="J563" s="1243"/>
      <c r="K563" s="1243"/>
      <c r="L563" s="1243"/>
      <c r="M563" s="1243"/>
      <c r="N563" s="1243"/>
      <c r="O563" s="1243"/>
      <c r="P563" s="616">
        <v>715.59</v>
      </c>
    </row>
    <row r="564" spans="1:16" x14ac:dyDescent="0.25">
      <c r="A564" s="552"/>
      <c r="B564" s="553"/>
      <c r="C564" s="1243" t="s">
        <v>1468</v>
      </c>
      <c r="D564" s="1243"/>
      <c r="E564" s="1243"/>
      <c r="F564" s="1243"/>
      <c r="G564" s="1243"/>
      <c r="H564" s="1243"/>
      <c r="I564" s="1243"/>
      <c r="J564" s="1243"/>
      <c r="K564" s="1243"/>
      <c r="L564" s="1243"/>
      <c r="M564" s="1243"/>
      <c r="N564" s="1243"/>
      <c r="O564" s="1243"/>
      <c r="P564" s="616">
        <v>37.1</v>
      </c>
    </row>
    <row r="565" spans="1:16" x14ac:dyDescent="0.25">
      <c r="A565" s="552"/>
      <c r="B565" s="553"/>
      <c r="C565" s="1243" t="s">
        <v>1469</v>
      </c>
      <c r="D565" s="1243"/>
      <c r="E565" s="1243"/>
      <c r="F565" s="1243"/>
      <c r="G565" s="1243"/>
      <c r="H565" s="1243"/>
      <c r="I565" s="1243"/>
      <c r="J565" s="1243"/>
      <c r="K565" s="1243"/>
      <c r="L565" s="1243"/>
      <c r="M565" s="1243"/>
      <c r="N565" s="1243"/>
      <c r="O565" s="1243"/>
      <c r="P565" s="616">
        <v>15.38</v>
      </c>
    </row>
    <row r="566" spans="1:16" x14ac:dyDescent="0.25">
      <c r="A566" s="552"/>
      <c r="B566" s="553"/>
      <c r="C566" s="1243" t="s">
        <v>1470</v>
      </c>
      <c r="D566" s="1243"/>
      <c r="E566" s="1243"/>
      <c r="F566" s="1243"/>
      <c r="G566" s="1243"/>
      <c r="H566" s="1243"/>
      <c r="I566" s="1243"/>
      <c r="J566" s="1243"/>
      <c r="K566" s="1243"/>
      <c r="L566" s="1243"/>
      <c r="M566" s="1243"/>
      <c r="N566" s="1243"/>
      <c r="O566" s="1243"/>
      <c r="P566" s="582">
        <v>10044.34</v>
      </c>
    </row>
    <row r="567" spans="1:16" x14ac:dyDescent="0.25">
      <c r="A567" s="552"/>
      <c r="B567" s="553"/>
      <c r="C567" s="1243" t="s">
        <v>1471</v>
      </c>
      <c r="D567" s="1243"/>
      <c r="E567" s="1243"/>
      <c r="F567" s="1243"/>
      <c r="G567" s="1243"/>
      <c r="H567" s="1243"/>
      <c r="I567" s="1243"/>
      <c r="J567" s="1243"/>
      <c r="K567" s="1243"/>
      <c r="L567" s="1243"/>
      <c r="M567" s="1243"/>
      <c r="N567" s="1243"/>
      <c r="O567" s="1243"/>
      <c r="P567" s="616">
        <v>884.47</v>
      </c>
    </row>
    <row r="568" spans="1:16" x14ac:dyDescent="0.25">
      <c r="A568" s="552"/>
      <c r="B568" s="553"/>
      <c r="C568" s="1243" t="s">
        <v>1472</v>
      </c>
      <c r="D568" s="1243"/>
      <c r="E568" s="1243"/>
      <c r="F568" s="1243"/>
      <c r="G568" s="1243"/>
      <c r="H568" s="1243"/>
      <c r="I568" s="1243"/>
      <c r="J568" s="1243"/>
      <c r="K568" s="1243"/>
      <c r="L568" s="1243"/>
      <c r="M568" s="1243"/>
      <c r="N568" s="1243"/>
      <c r="O568" s="1243"/>
      <c r="P568" s="616">
        <v>526.29</v>
      </c>
    </row>
    <row r="569" spans="1:16" x14ac:dyDescent="0.25">
      <c r="A569" s="552"/>
      <c r="B569" s="553"/>
      <c r="C569" s="1243" t="s">
        <v>2688</v>
      </c>
      <c r="D569" s="1243"/>
      <c r="E569" s="1243"/>
      <c r="F569" s="1243"/>
      <c r="G569" s="1243"/>
      <c r="H569" s="1243"/>
      <c r="I569" s="1243"/>
      <c r="J569" s="1243"/>
      <c r="K569" s="1243"/>
      <c r="L569" s="1243"/>
      <c r="M569" s="1243"/>
      <c r="N569" s="1243"/>
      <c r="O569" s="1243"/>
      <c r="P569" s="582">
        <v>1451.54</v>
      </c>
    </row>
    <row r="570" spans="1:16" x14ac:dyDescent="0.25">
      <c r="A570" s="552"/>
      <c r="B570" s="553"/>
      <c r="C570" s="1243" t="s">
        <v>2689</v>
      </c>
      <c r="D570" s="1243"/>
      <c r="E570" s="1243"/>
      <c r="F570" s="1243"/>
      <c r="G570" s="1243"/>
      <c r="H570" s="1243"/>
      <c r="I570" s="1243"/>
      <c r="J570" s="1243"/>
      <c r="K570" s="1243"/>
      <c r="L570" s="1243"/>
      <c r="M570" s="1243"/>
      <c r="N570" s="1243"/>
      <c r="O570" s="1243"/>
      <c r="P570" s="582">
        <v>1451.54</v>
      </c>
    </row>
    <row r="571" spans="1:16" x14ac:dyDescent="0.25">
      <c r="A571" s="552"/>
      <c r="B571" s="553"/>
      <c r="C571" s="1243" t="s">
        <v>1266</v>
      </c>
      <c r="D571" s="1243"/>
      <c r="E571" s="1243"/>
      <c r="F571" s="1243"/>
      <c r="G571" s="1243"/>
      <c r="H571" s="1243"/>
      <c r="I571" s="1243"/>
      <c r="J571" s="1243"/>
      <c r="K571" s="1243"/>
      <c r="L571" s="1243"/>
      <c r="M571" s="1243"/>
      <c r="N571" s="1243"/>
      <c r="O571" s="1243"/>
      <c r="P571" s="616">
        <v>730.97</v>
      </c>
    </row>
    <row r="572" spans="1:16" x14ac:dyDescent="0.25">
      <c r="A572" s="552"/>
      <c r="B572" s="553"/>
      <c r="C572" s="1243" t="s">
        <v>1267</v>
      </c>
      <c r="D572" s="1243"/>
      <c r="E572" s="1243"/>
      <c r="F572" s="1243"/>
      <c r="G572" s="1243"/>
      <c r="H572" s="1243"/>
      <c r="I572" s="1243"/>
      <c r="J572" s="1243"/>
      <c r="K572" s="1243"/>
      <c r="L572" s="1243"/>
      <c r="M572" s="1243"/>
      <c r="N572" s="1243"/>
      <c r="O572" s="1243"/>
      <c r="P572" s="616">
        <v>884.47</v>
      </c>
    </row>
    <row r="573" spans="1:16" x14ac:dyDescent="0.25">
      <c r="A573" s="552"/>
      <c r="B573" s="553"/>
      <c r="C573" s="1243" t="s">
        <v>1268</v>
      </c>
      <c r="D573" s="1243"/>
      <c r="E573" s="1243"/>
      <c r="F573" s="1243"/>
      <c r="G573" s="1243"/>
      <c r="H573" s="1243"/>
      <c r="I573" s="1243"/>
      <c r="J573" s="1243"/>
      <c r="K573" s="1243"/>
      <c r="L573" s="1243"/>
      <c r="M573" s="1243"/>
      <c r="N573" s="1243"/>
      <c r="O573" s="1243"/>
      <c r="P573" s="616">
        <v>526.29</v>
      </c>
    </row>
    <row r="574" spans="1:16" x14ac:dyDescent="0.25">
      <c r="A574" s="552"/>
      <c r="B574" s="580"/>
      <c r="C574" s="1246" t="s">
        <v>3023</v>
      </c>
      <c r="D574" s="1246"/>
      <c r="E574" s="1246"/>
      <c r="F574" s="1246"/>
      <c r="G574" s="1246"/>
      <c r="H574" s="1246"/>
      <c r="I574" s="1246"/>
      <c r="J574" s="1246"/>
      <c r="K574" s="1246"/>
      <c r="L574" s="1246"/>
      <c r="M574" s="1246"/>
      <c r="N574" s="1246"/>
      <c r="O574" s="1246"/>
      <c r="P574" s="584">
        <v>13674.71</v>
      </c>
    </row>
    <row r="575" spans="1:16" x14ac:dyDescent="0.25">
      <c r="A575" s="552"/>
      <c r="B575" s="553"/>
      <c r="C575" s="1243" t="s">
        <v>1270</v>
      </c>
      <c r="D575" s="1243"/>
      <c r="E575" s="1243"/>
      <c r="F575" s="1243"/>
      <c r="G575" s="1243"/>
      <c r="H575" s="1243"/>
      <c r="I575" s="1243"/>
      <c r="J575" s="1243"/>
      <c r="K575" s="1243"/>
      <c r="L575" s="1243"/>
      <c r="M575" s="1243"/>
      <c r="N575" s="1243"/>
      <c r="O575" s="1243"/>
      <c r="P575" s="583"/>
    </row>
    <row r="576" spans="1:16" x14ac:dyDescent="0.25">
      <c r="A576" s="552"/>
      <c r="B576" s="553"/>
      <c r="C576" s="1243" t="s">
        <v>1271</v>
      </c>
      <c r="D576" s="1243"/>
      <c r="E576" s="1243"/>
      <c r="F576" s="1243"/>
      <c r="G576" s="1243"/>
      <c r="H576" s="1243"/>
      <c r="I576" s="1243"/>
      <c r="J576" s="1243"/>
      <c r="K576" s="585" t="s">
        <v>2951</v>
      </c>
      <c r="L576" s="586"/>
      <c r="M576" s="586"/>
      <c r="O576" s="586"/>
      <c r="P576" s="587"/>
    </row>
    <row r="577" spans="1:16" x14ac:dyDescent="0.25">
      <c r="A577" s="552"/>
      <c r="B577" s="553"/>
      <c r="C577" s="1243" t="s">
        <v>1273</v>
      </c>
      <c r="D577" s="1243"/>
      <c r="E577" s="1243"/>
      <c r="F577" s="1243"/>
      <c r="G577" s="1243"/>
      <c r="H577" s="1243"/>
      <c r="I577" s="1243"/>
      <c r="J577" s="1243"/>
      <c r="K577" s="585" t="s">
        <v>2952</v>
      </c>
      <c r="L577" s="586"/>
      <c r="M577" s="586"/>
      <c r="O577" s="586"/>
      <c r="P577" s="587"/>
    </row>
    <row r="578" spans="1:16" x14ac:dyDescent="0.25">
      <c r="A578" s="1251" t="s">
        <v>3024</v>
      </c>
      <c r="B578" s="1252"/>
      <c r="C578" s="1252"/>
      <c r="D578" s="1252"/>
      <c r="E578" s="1252"/>
      <c r="F578" s="1252"/>
      <c r="G578" s="1252"/>
      <c r="H578" s="1252"/>
      <c r="I578" s="1252"/>
      <c r="J578" s="1252"/>
      <c r="K578" s="1252"/>
      <c r="L578" s="1252"/>
      <c r="M578" s="1252"/>
      <c r="N578" s="1252"/>
      <c r="O578" s="1252"/>
      <c r="P578" s="1253"/>
    </row>
    <row r="579" spans="1:16" x14ac:dyDescent="0.25">
      <c r="A579" s="514" t="s">
        <v>1530</v>
      </c>
      <c r="B579" s="515" t="s">
        <v>2923</v>
      </c>
      <c r="C579" s="1249" t="s">
        <v>2924</v>
      </c>
      <c r="D579" s="1249"/>
      <c r="E579" s="1249"/>
      <c r="F579" s="1249"/>
      <c r="G579" s="1249"/>
      <c r="H579" s="516" t="s">
        <v>1440</v>
      </c>
      <c r="I579" s="517">
        <v>0.12</v>
      </c>
      <c r="J579" s="518">
        <v>1</v>
      </c>
      <c r="K579" s="570">
        <v>0.12</v>
      </c>
      <c r="L579" s="520"/>
      <c r="M579" s="517"/>
      <c r="N579" s="521"/>
      <c r="O579" s="517"/>
      <c r="P579" s="522"/>
    </row>
    <row r="580" spans="1:16" x14ac:dyDescent="0.25">
      <c r="A580" s="523"/>
      <c r="B580" s="524" t="s">
        <v>23</v>
      </c>
      <c r="C580" s="1247" t="s">
        <v>1203</v>
      </c>
      <c r="D580" s="1247"/>
      <c r="E580" s="1247"/>
      <c r="F580" s="1247"/>
      <c r="G580" s="1247"/>
      <c r="H580" s="525" t="s">
        <v>1148</v>
      </c>
      <c r="I580" s="526"/>
      <c r="J580" s="526"/>
      <c r="K580" s="535">
        <v>1.6452</v>
      </c>
      <c r="L580" s="528"/>
      <c r="M580" s="526"/>
      <c r="N580" s="528"/>
      <c r="O580" s="526"/>
      <c r="P580" s="573">
        <v>523.32000000000005</v>
      </c>
    </row>
    <row r="581" spans="1:16" x14ac:dyDescent="0.25">
      <c r="A581" s="530"/>
      <c r="B581" s="524" t="s">
        <v>2403</v>
      </c>
      <c r="C581" s="1247" t="s">
        <v>2404</v>
      </c>
      <c r="D581" s="1247"/>
      <c r="E581" s="1247"/>
      <c r="F581" s="1247"/>
      <c r="G581" s="1247"/>
      <c r="H581" s="525" t="s">
        <v>1148</v>
      </c>
      <c r="I581" s="536">
        <v>13.71</v>
      </c>
      <c r="J581" s="526"/>
      <c r="K581" s="535">
        <v>1.6452</v>
      </c>
      <c r="L581" s="532"/>
      <c r="M581" s="533"/>
      <c r="N581" s="534">
        <v>318.08999999999997</v>
      </c>
      <c r="O581" s="526"/>
      <c r="P581" s="529">
        <v>523.32000000000005</v>
      </c>
    </row>
    <row r="582" spans="1:16" x14ac:dyDescent="0.25">
      <c r="A582" s="523"/>
      <c r="B582" s="524" t="s">
        <v>28</v>
      </c>
      <c r="C582" s="1247" t="s">
        <v>132</v>
      </c>
      <c r="D582" s="1247"/>
      <c r="E582" s="1247"/>
      <c r="F582" s="1247"/>
      <c r="G582" s="1247"/>
      <c r="H582" s="525"/>
      <c r="I582" s="526"/>
      <c r="J582" s="526"/>
      <c r="K582" s="526"/>
      <c r="L582" s="528"/>
      <c r="M582" s="526"/>
      <c r="N582" s="528"/>
      <c r="O582" s="526"/>
      <c r="P582" s="573">
        <v>4.18</v>
      </c>
    </row>
    <row r="583" spans="1:16" x14ac:dyDescent="0.25">
      <c r="A583" s="523"/>
      <c r="B583" s="524"/>
      <c r="C583" s="1247" t="s">
        <v>1147</v>
      </c>
      <c r="D583" s="1247"/>
      <c r="E583" s="1247"/>
      <c r="F583" s="1247"/>
      <c r="G583" s="1247"/>
      <c r="H583" s="525" t="s">
        <v>1148</v>
      </c>
      <c r="I583" s="526"/>
      <c r="J583" s="526"/>
      <c r="K583" s="535">
        <v>2.3999999999999998E-3</v>
      </c>
      <c r="L583" s="528"/>
      <c r="M583" s="526"/>
      <c r="N583" s="528"/>
      <c r="O583" s="526"/>
      <c r="P583" s="573">
        <v>0.78</v>
      </c>
    </row>
    <row r="584" spans="1:16" x14ac:dyDescent="0.25">
      <c r="A584" s="530"/>
      <c r="B584" s="524" t="s">
        <v>2925</v>
      </c>
      <c r="C584" s="1247" t="s">
        <v>2926</v>
      </c>
      <c r="D584" s="1247"/>
      <c r="E584" s="1247"/>
      <c r="F584" s="1247"/>
      <c r="G584" s="1247"/>
      <c r="H584" s="525" t="s">
        <v>1151</v>
      </c>
      <c r="I584" s="536">
        <v>1.27</v>
      </c>
      <c r="J584" s="526"/>
      <c r="K584" s="535">
        <v>0.15240000000000001</v>
      </c>
      <c r="L584" s="538">
        <v>14.13</v>
      </c>
      <c r="M584" s="539">
        <v>1.28</v>
      </c>
      <c r="N584" s="534">
        <v>18.09</v>
      </c>
      <c r="O584" s="526"/>
      <c r="P584" s="529">
        <v>2.76</v>
      </c>
    </row>
    <row r="585" spans="1:16" x14ac:dyDescent="0.25">
      <c r="A585" s="530"/>
      <c r="B585" s="524" t="s">
        <v>1445</v>
      </c>
      <c r="C585" s="1247" t="s">
        <v>1446</v>
      </c>
      <c r="D585" s="1247"/>
      <c r="E585" s="1247"/>
      <c r="F585" s="1247"/>
      <c r="G585" s="1247"/>
      <c r="H585" s="525" t="s">
        <v>1151</v>
      </c>
      <c r="I585" s="536">
        <v>0.02</v>
      </c>
      <c r="J585" s="526"/>
      <c r="K585" s="535">
        <v>2.3999999999999998E-3</v>
      </c>
      <c r="L585" s="538">
        <v>477.92</v>
      </c>
      <c r="M585" s="539">
        <v>1.24</v>
      </c>
      <c r="N585" s="534">
        <v>592.62</v>
      </c>
      <c r="O585" s="526"/>
      <c r="P585" s="529">
        <v>1.42</v>
      </c>
    </row>
    <row r="586" spans="1:16" x14ac:dyDescent="0.25">
      <c r="A586" s="540"/>
      <c r="B586" s="524" t="s">
        <v>1208</v>
      </c>
      <c r="C586" s="1247" t="s">
        <v>1209</v>
      </c>
      <c r="D586" s="1247"/>
      <c r="E586" s="1247"/>
      <c r="F586" s="1247"/>
      <c r="G586" s="1247"/>
      <c r="H586" s="525" t="s">
        <v>1148</v>
      </c>
      <c r="I586" s="536">
        <v>0.02</v>
      </c>
      <c r="J586" s="526"/>
      <c r="K586" s="535">
        <v>2.3999999999999998E-3</v>
      </c>
      <c r="L586" s="528"/>
      <c r="M586" s="526"/>
      <c r="N586" s="541">
        <v>325.38</v>
      </c>
      <c r="O586" s="526"/>
      <c r="P586" s="573">
        <v>0.78</v>
      </c>
    </row>
    <row r="587" spans="1:16" x14ac:dyDescent="0.25">
      <c r="A587" s="523"/>
      <c r="B587" s="524" t="s">
        <v>36</v>
      </c>
      <c r="C587" s="1247" t="s">
        <v>134</v>
      </c>
      <c r="D587" s="1247"/>
      <c r="E587" s="1247"/>
      <c r="F587" s="1247"/>
      <c r="G587" s="1247"/>
      <c r="H587" s="525"/>
      <c r="I587" s="526"/>
      <c r="J587" s="526"/>
      <c r="K587" s="526"/>
      <c r="L587" s="528"/>
      <c r="M587" s="526"/>
      <c r="N587" s="528"/>
      <c r="O587" s="526"/>
      <c r="P587" s="573">
        <v>71.849999999999994</v>
      </c>
    </row>
    <row r="588" spans="1:16" x14ac:dyDescent="0.25">
      <c r="A588" s="530"/>
      <c r="B588" s="524" t="s">
        <v>1210</v>
      </c>
      <c r="C588" s="1247" t="s">
        <v>1211</v>
      </c>
      <c r="D588" s="1247"/>
      <c r="E588" s="1247"/>
      <c r="F588" s="1247"/>
      <c r="G588" s="1247"/>
      <c r="H588" s="525" t="s">
        <v>1212</v>
      </c>
      <c r="I588" s="527">
        <v>0.29299999999999998</v>
      </c>
      <c r="J588" s="526"/>
      <c r="K588" s="537">
        <v>3.5159999999999997E-2</v>
      </c>
      <c r="L588" s="538">
        <v>35.71</v>
      </c>
      <c r="M588" s="539">
        <v>0.28000000000000003</v>
      </c>
      <c r="N588" s="534">
        <v>10</v>
      </c>
      <c r="O588" s="526"/>
      <c r="P588" s="529">
        <v>0.35</v>
      </c>
    </row>
    <row r="589" spans="1:16" x14ac:dyDescent="0.25">
      <c r="A589" s="530"/>
      <c r="B589" s="524" t="s">
        <v>1494</v>
      </c>
      <c r="C589" s="1247" t="s">
        <v>1495</v>
      </c>
      <c r="D589" s="1247"/>
      <c r="E589" s="1247"/>
      <c r="F589" s="1247"/>
      <c r="G589" s="1247"/>
      <c r="H589" s="525" t="s">
        <v>1496</v>
      </c>
      <c r="I589" s="535">
        <v>2.4828000000000001</v>
      </c>
      <c r="J589" s="526"/>
      <c r="K589" s="574">
        <v>0.29793599999999998</v>
      </c>
      <c r="L589" s="532"/>
      <c r="M589" s="533"/>
      <c r="N589" s="534">
        <v>6.1</v>
      </c>
      <c r="O589" s="526"/>
      <c r="P589" s="529">
        <v>1.82</v>
      </c>
    </row>
    <row r="590" spans="1:16" x14ac:dyDescent="0.25">
      <c r="A590" s="530"/>
      <c r="B590" s="524" t="s">
        <v>2927</v>
      </c>
      <c r="C590" s="1247" t="s">
        <v>2928</v>
      </c>
      <c r="D590" s="1247"/>
      <c r="E590" s="1247"/>
      <c r="F590" s="1247"/>
      <c r="G590" s="1247"/>
      <c r="H590" s="525" t="s">
        <v>2435</v>
      </c>
      <c r="I590" s="527">
        <v>0.16700000000000001</v>
      </c>
      <c r="J590" s="526"/>
      <c r="K590" s="537">
        <v>2.0039999999999999E-2</v>
      </c>
      <c r="L590" s="538">
        <v>584.14</v>
      </c>
      <c r="M590" s="539">
        <v>1.31</v>
      </c>
      <c r="N590" s="534">
        <v>765.22</v>
      </c>
      <c r="O590" s="526"/>
      <c r="P590" s="529">
        <v>15.34</v>
      </c>
    </row>
    <row r="591" spans="1:16" x14ac:dyDescent="0.25">
      <c r="A591" s="530"/>
      <c r="B591" s="524" t="s">
        <v>2929</v>
      </c>
      <c r="C591" s="1247" t="s">
        <v>2930</v>
      </c>
      <c r="D591" s="1247"/>
      <c r="E591" s="1247"/>
      <c r="F591" s="1247"/>
      <c r="G591" s="1247"/>
      <c r="H591" s="525" t="s">
        <v>1164</v>
      </c>
      <c r="I591" s="537">
        <v>3.1700000000000001E-3</v>
      </c>
      <c r="J591" s="526"/>
      <c r="K591" s="569">
        <v>3.8039999999999998E-4</v>
      </c>
      <c r="L591" s="542">
        <v>150361.35999999999</v>
      </c>
      <c r="M591" s="539">
        <v>0.95</v>
      </c>
      <c r="N591" s="534">
        <v>142843.29</v>
      </c>
      <c r="O591" s="526"/>
      <c r="P591" s="529">
        <v>54.34</v>
      </c>
    </row>
    <row r="592" spans="1:16" x14ac:dyDescent="0.25">
      <c r="A592" s="544" t="s">
        <v>1364</v>
      </c>
      <c r="B592" s="545" t="s">
        <v>2931</v>
      </c>
      <c r="C592" s="1250" t="s">
        <v>2932</v>
      </c>
      <c r="D592" s="1250"/>
      <c r="E592" s="1250"/>
      <c r="F592" s="1250"/>
      <c r="G592" s="1250"/>
      <c r="H592" s="546" t="s">
        <v>1575</v>
      </c>
      <c r="I592" s="547">
        <v>0</v>
      </c>
      <c r="J592" s="548"/>
      <c r="K592" s="547">
        <v>0</v>
      </c>
      <c r="L592" s="550"/>
      <c r="M592" s="548"/>
      <c r="N592" s="550"/>
      <c r="O592" s="548"/>
      <c r="P592" s="551"/>
    </row>
    <row r="593" spans="1:16" x14ac:dyDescent="0.25">
      <c r="A593" s="544" t="s">
        <v>1364</v>
      </c>
      <c r="B593" s="545" t="s">
        <v>2915</v>
      </c>
      <c r="C593" s="1250" t="s">
        <v>2916</v>
      </c>
      <c r="D593" s="1250"/>
      <c r="E593" s="1250"/>
      <c r="F593" s="1250"/>
      <c r="G593" s="1250"/>
      <c r="H593" s="546" t="s">
        <v>1575</v>
      </c>
      <c r="I593" s="547">
        <v>0</v>
      </c>
      <c r="J593" s="548"/>
      <c r="K593" s="547">
        <v>0</v>
      </c>
      <c r="L593" s="550"/>
      <c r="M593" s="548"/>
      <c r="N593" s="550"/>
      <c r="O593" s="548"/>
      <c r="P593" s="551"/>
    </row>
    <row r="594" spans="1:16" x14ac:dyDescent="0.25">
      <c r="A594" s="544" t="s">
        <v>1239</v>
      </c>
      <c r="B594" s="545" t="s">
        <v>2933</v>
      </c>
      <c r="C594" s="1250" t="s">
        <v>2934</v>
      </c>
      <c r="D594" s="1250"/>
      <c r="E594" s="1250"/>
      <c r="F594" s="1250"/>
      <c r="G594" s="1250"/>
      <c r="H594" s="546" t="s">
        <v>1568</v>
      </c>
      <c r="I594" s="566">
        <v>16.7</v>
      </c>
      <c r="J594" s="548"/>
      <c r="K594" s="549">
        <v>2.004</v>
      </c>
      <c r="L594" s="550"/>
      <c r="M594" s="548"/>
      <c r="N594" s="550"/>
      <c r="O594" s="548"/>
      <c r="P594" s="551"/>
    </row>
    <row r="595" spans="1:16" x14ac:dyDescent="0.25">
      <c r="A595" s="544" t="s">
        <v>1239</v>
      </c>
      <c r="B595" s="545" t="s">
        <v>2935</v>
      </c>
      <c r="C595" s="1250" t="s">
        <v>2936</v>
      </c>
      <c r="D595" s="1250"/>
      <c r="E595" s="1250"/>
      <c r="F595" s="1250"/>
      <c r="G595" s="1250"/>
      <c r="H595" s="546" t="s">
        <v>2159</v>
      </c>
      <c r="I595" s="566">
        <v>102.5</v>
      </c>
      <c r="J595" s="548"/>
      <c r="K595" s="566">
        <v>12.3</v>
      </c>
      <c r="L595" s="550"/>
      <c r="M595" s="548"/>
      <c r="N595" s="550"/>
      <c r="O595" s="548"/>
      <c r="P595" s="551"/>
    </row>
    <row r="596" spans="1:16" x14ac:dyDescent="0.25">
      <c r="A596" s="544" t="s">
        <v>1364</v>
      </c>
      <c r="B596" s="545" t="s">
        <v>2937</v>
      </c>
      <c r="C596" s="1250" t="s">
        <v>2938</v>
      </c>
      <c r="D596" s="1250"/>
      <c r="E596" s="1250"/>
      <c r="F596" s="1250"/>
      <c r="G596" s="1250"/>
      <c r="H596" s="546" t="s">
        <v>1575</v>
      </c>
      <c r="I596" s="547">
        <v>0</v>
      </c>
      <c r="J596" s="548"/>
      <c r="K596" s="547">
        <v>0</v>
      </c>
      <c r="L596" s="550"/>
      <c r="M596" s="548"/>
      <c r="N596" s="550"/>
      <c r="O596" s="548"/>
      <c r="P596" s="551"/>
    </row>
    <row r="597" spans="1:16" x14ac:dyDescent="0.25">
      <c r="A597" s="552"/>
      <c r="B597" s="553"/>
      <c r="C597" s="1248" t="s">
        <v>1154</v>
      </c>
      <c r="D597" s="1248"/>
      <c r="E597" s="1248"/>
      <c r="F597" s="1248"/>
      <c r="G597" s="1248"/>
      <c r="H597" s="516"/>
      <c r="I597" s="517"/>
      <c r="J597" s="517"/>
      <c r="K597" s="517"/>
      <c r="L597" s="520"/>
      <c r="M597" s="517"/>
      <c r="N597" s="554"/>
      <c r="O597" s="517"/>
      <c r="P597" s="555">
        <v>600.13</v>
      </c>
    </row>
    <row r="598" spans="1:16" x14ac:dyDescent="0.25">
      <c r="A598" s="540"/>
      <c r="B598" s="524"/>
      <c r="C598" s="1247" t="s">
        <v>1155</v>
      </c>
      <c r="D598" s="1247"/>
      <c r="E598" s="1247"/>
      <c r="F598" s="1247"/>
      <c r="G598" s="1247"/>
      <c r="H598" s="525"/>
      <c r="I598" s="526"/>
      <c r="J598" s="526"/>
      <c r="K598" s="526"/>
      <c r="L598" s="528"/>
      <c r="M598" s="526"/>
      <c r="N598" s="528"/>
      <c r="O598" s="526"/>
      <c r="P598" s="573">
        <v>524.1</v>
      </c>
    </row>
    <row r="599" spans="1:16" x14ac:dyDescent="0.25">
      <c r="A599" s="540"/>
      <c r="B599" s="524" t="s">
        <v>2888</v>
      </c>
      <c r="C599" s="1247" t="s">
        <v>2889</v>
      </c>
      <c r="D599" s="1247"/>
      <c r="E599" s="1247"/>
      <c r="F599" s="1247"/>
      <c r="G599" s="1247"/>
      <c r="H599" s="525" t="s">
        <v>1158</v>
      </c>
      <c r="I599" s="543">
        <v>121</v>
      </c>
      <c r="J599" s="526"/>
      <c r="K599" s="543">
        <v>121</v>
      </c>
      <c r="L599" s="528"/>
      <c r="M599" s="526"/>
      <c r="N599" s="528"/>
      <c r="O599" s="526"/>
      <c r="P599" s="573">
        <v>634.16</v>
      </c>
    </row>
    <row r="600" spans="1:16" x14ac:dyDescent="0.25">
      <c r="A600" s="540"/>
      <c r="B600" s="524" t="s">
        <v>2890</v>
      </c>
      <c r="C600" s="1247" t="s">
        <v>2891</v>
      </c>
      <c r="D600" s="1247"/>
      <c r="E600" s="1247"/>
      <c r="F600" s="1247"/>
      <c r="G600" s="1247"/>
      <c r="H600" s="525" t="s">
        <v>1158</v>
      </c>
      <c r="I600" s="543">
        <v>72</v>
      </c>
      <c r="J600" s="526"/>
      <c r="K600" s="543">
        <v>72</v>
      </c>
      <c r="L600" s="528"/>
      <c r="M600" s="526"/>
      <c r="N600" s="528"/>
      <c r="O600" s="526"/>
      <c r="P600" s="573">
        <v>377.35</v>
      </c>
    </row>
    <row r="601" spans="1:16" x14ac:dyDescent="0.25">
      <c r="A601" s="556"/>
      <c r="B601" s="557"/>
      <c r="C601" s="1248" t="s">
        <v>1161</v>
      </c>
      <c r="D601" s="1248"/>
      <c r="E601" s="1248"/>
      <c r="F601" s="1248"/>
      <c r="G601" s="1248"/>
      <c r="H601" s="516"/>
      <c r="I601" s="517"/>
      <c r="J601" s="517"/>
      <c r="K601" s="517"/>
      <c r="L601" s="520"/>
      <c r="M601" s="517"/>
      <c r="N601" s="554">
        <v>13430.33</v>
      </c>
      <c r="O601" s="517"/>
      <c r="P601" s="555">
        <v>1611.64</v>
      </c>
    </row>
    <row r="602" spans="1:16" x14ac:dyDescent="0.25">
      <c r="A602" s="558"/>
      <c r="B602" s="559"/>
      <c r="C602" s="559"/>
      <c r="D602" s="559"/>
      <c r="E602" s="559"/>
      <c r="F602" s="559"/>
      <c r="G602" s="559"/>
      <c r="H602" s="560"/>
      <c r="I602" s="561"/>
      <c r="J602" s="561"/>
      <c r="K602" s="561"/>
      <c r="L602" s="562"/>
      <c r="M602" s="561"/>
      <c r="N602" s="562"/>
      <c r="O602" s="561"/>
      <c r="P602" s="563"/>
    </row>
    <row r="603" spans="1:16" x14ac:dyDescent="0.25">
      <c r="A603" s="514" t="s">
        <v>1531</v>
      </c>
      <c r="B603" s="515" t="s">
        <v>2939</v>
      </c>
      <c r="C603" s="1249" t="s">
        <v>2940</v>
      </c>
      <c r="D603" s="1249"/>
      <c r="E603" s="1249"/>
      <c r="F603" s="1249"/>
      <c r="G603" s="1249"/>
      <c r="H603" s="516" t="s">
        <v>2159</v>
      </c>
      <c r="I603" s="517">
        <v>12.3</v>
      </c>
      <c r="J603" s="518">
        <v>1</v>
      </c>
      <c r="K603" s="571">
        <v>12.3</v>
      </c>
      <c r="L603" s="593">
        <v>45.22</v>
      </c>
      <c r="M603" s="570">
        <v>1.17</v>
      </c>
      <c r="N603" s="572">
        <v>52.91</v>
      </c>
      <c r="O603" s="517"/>
      <c r="P603" s="612">
        <v>650.79</v>
      </c>
    </row>
    <row r="604" spans="1:16" x14ac:dyDescent="0.25">
      <c r="A604" s="556"/>
      <c r="B604" s="557"/>
      <c r="C604" s="1248" t="s">
        <v>1161</v>
      </c>
      <c r="D604" s="1248"/>
      <c r="E604" s="1248"/>
      <c r="F604" s="1248"/>
      <c r="G604" s="1248"/>
      <c r="H604" s="516"/>
      <c r="I604" s="517"/>
      <c r="J604" s="517"/>
      <c r="K604" s="517"/>
      <c r="L604" s="520"/>
      <c r="M604" s="517"/>
      <c r="N604" s="520"/>
      <c r="O604" s="517"/>
      <c r="P604" s="612">
        <v>650.79</v>
      </c>
    </row>
    <row r="605" spans="1:16" x14ac:dyDescent="0.25">
      <c r="A605" s="558"/>
      <c r="B605" s="559"/>
      <c r="C605" s="559"/>
      <c r="D605" s="559"/>
      <c r="E605" s="559"/>
      <c r="F605" s="559"/>
      <c r="G605" s="559"/>
      <c r="H605" s="560"/>
      <c r="I605" s="561"/>
      <c r="J605" s="561"/>
      <c r="K605" s="561"/>
      <c r="L605" s="562"/>
      <c r="M605" s="561"/>
      <c r="N605" s="562"/>
      <c r="O605" s="561"/>
      <c r="P605" s="563"/>
    </row>
    <row r="606" spans="1:16" x14ac:dyDescent="0.25">
      <c r="A606" s="514" t="s">
        <v>1534</v>
      </c>
      <c r="B606" s="515" t="s">
        <v>2941</v>
      </c>
      <c r="C606" s="1249" t="s">
        <v>2942</v>
      </c>
      <c r="D606" s="1249"/>
      <c r="E606" s="1249"/>
      <c r="F606" s="1249"/>
      <c r="G606" s="1249"/>
      <c r="H606" s="516" t="s">
        <v>1575</v>
      </c>
      <c r="I606" s="517">
        <v>5</v>
      </c>
      <c r="J606" s="518">
        <v>1</v>
      </c>
      <c r="K606" s="518">
        <v>5</v>
      </c>
      <c r="L606" s="593">
        <v>4.45</v>
      </c>
      <c r="M606" s="570">
        <v>1.17</v>
      </c>
      <c r="N606" s="572">
        <v>5.21</v>
      </c>
      <c r="O606" s="517"/>
      <c r="P606" s="612">
        <v>26.05</v>
      </c>
    </row>
    <row r="607" spans="1:16" x14ac:dyDescent="0.25">
      <c r="A607" s="556"/>
      <c r="B607" s="557"/>
      <c r="C607" s="1248" t="s">
        <v>1161</v>
      </c>
      <c r="D607" s="1248"/>
      <c r="E607" s="1248"/>
      <c r="F607" s="1248"/>
      <c r="G607" s="1248"/>
      <c r="H607" s="516"/>
      <c r="I607" s="517"/>
      <c r="J607" s="517"/>
      <c r="K607" s="517"/>
      <c r="L607" s="520"/>
      <c r="M607" s="517"/>
      <c r="N607" s="520"/>
      <c r="O607" s="517"/>
      <c r="P607" s="612">
        <v>26.05</v>
      </c>
    </row>
    <row r="608" spans="1:16" x14ac:dyDescent="0.25">
      <c r="A608" s="558"/>
      <c r="B608" s="559"/>
      <c r="C608" s="559"/>
      <c r="D608" s="559"/>
      <c r="E608" s="559"/>
      <c r="F608" s="559"/>
      <c r="G608" s="559"/>
      <c r="H608" s="560"/>
      <c r="I608" s="561"/>
      <c r="J608" s="561"/>
      <c r="K608" s="561"/>
      <c r="L608" s="562"/>
      <c r="M608" s="561"/>
      <c r="N608" s="562"/>
      <c r="O608" s="561"/>
      <c r="P608" s="563"/>
    </row>
    <row r="609" spans="1:16" x14ac:dyDescent="0.25">
      <c r="A609" s="514" t="s">
        <v>1537</v>
      </c>
      <c r="B609" s="515" t="s">
        <v>2943</v>
      </c>
      <c r="C609" s="1249" t="s">
        <v>2944</v>
      </c>
      <c r="D609" s="1249"/>
      <c r="E609" s="1249"/>
      <c r="F609" s="1249"/>
      <c r="G609" s="1249"/>
      <c r="H609" s="516" t="s">
        <v>1575</v>
      </c>
      <c r="I609" s="517">
        <v>5</v>
      </c>
      <c r="J609" s="518">
        <v>1</v>
      </c>
      <c r="K609" s="518">
        <v>5</v>
      </c>
      <c r="L609" s="593">
        <v>5.03</v>
      </c>
      <c r="M609" s="570">
        <v>1.17</v>
      </c>
      <c r="N609" s="572">
        <v>5.89</v>
      </c>
      <c r="O609" s="517"/>
      <c r="P609" s="612">
        <v>29.45</v>
      </c>
    </row>
    <row r="610" spans="1:16" x14ac:dyDescent="0.25">
      <c r="A610" s="556"/>
      <c r="B610" s="557"/>
      <c r="C610" s="1248" t="s">
        <v>1161</v>
      </c>
      <c r="D610" s="1248"/>
      <c r="E610" s="1248"/>
      <c r="F610" s="1248"/>
      <c r="G610" s="1248"/>
      <c r="H610" s="516"/>
      <c r="I610" s="517"/>
      <c r="J610" s="517"/>
      <c r="K610" s="517"/>
      <c r="L610" s="520"/>
      <c r="M610" s="517"/>
      <c r="N610" s="520"/>
      <c r="O610" s="517"/>
      <c r="P610" s="612">
        <v>29.45</v>
      </c>
    </row>
    <row r="611" spans="1:16" x14ac:dyDescent="0.25">
      <c r="A611" s="558"/>
      <c r="B611" s="559"/>
      <c r="C611" s="559"/>
      <c r="D611" s="559"/>
      <c r="E611" s="559"/>
      <c r="F611" s="559"/>
      <c r="G611" s="559"/>
      <c r="H611" s="560"/>
      <c r="I611" s="561"/>
      <c r="J611" s="561"/>
      <c r="K611" s="561"/>
      <c r="L611" s="562"/>
      <c r="M611" s="561"/>
      <c r="N611" s="562"/>
      <c r="O611" s="561"/>
      <c r="P611" s="563"/>
    </row>
    <row r="612" spans="1:16" x14ac:dyDescent="0.25">
      <c r="A612" s="514" t="s">
        <v>1540</v>
      </c>
      <c r="B612" s="515" t="s">
        <v>2956</v>
      </c>
      <c r="C612" s="1249" t="s">
        <v>2957</v>
      </c>
      <c r="D612" s="1249"/>
      <c r="E612" s="1249"/>
      <c r="F612" s="1249"/>
      <c r="G612" s="1249"/>
      <c r="H612" s="516" t="s">
        <v>1440</v>
      </c>
      <c r="I612" s="517">
        <v>0.02</v>
      </c>
      <c r="J612" s="518">
        <v>1</v>
      </c>
      <c r="K612" s="570">
        <v>0.02</v>
      </c>
      <c r="L612" s="520"/>
      <c r="M612" s="517"/>
      <c r="N612" s="521"/>
      <c r="O612" s="517"/>
      <c r="P612" s="522"/>
    </row>
    <row r="613" spans="1:16" x14ac:dyDescent="0.25">
      <c r="A613" s="523"/>
      <c r="B613" s="524" t="s">
        <v>23</v>
      </c>
      <c r="C613" s="1247" t="s">
        <v>1203</v>
      </c>
      <c r="D613" s="1247"/>
      <c r="E613" s="1247"/>
      <c r="F613" s="1247"/>
      <c r="G613" s="1247"/>
      <c r="H613" s="525" t="s">
        <v>1148</v>
      </c>
      <c r="I613" s="526"/>
      <c r="J613" s="526"/>
      <c r="K613" s="531">
        <v>2.1</v>
      </c>
      <c r="L613" s="528"/>
      <c r="M613" s="526"/>
      <c r="N613" s="528"/>
      <c r="O613" s="526"/>
      <c r="P613" s="573">
        <v>683.3</v>
      </c>
    </row>
    <row r="614" spans="1:16" x14ac:dyDescent="0.25">
      <c r="A614" s="530"/>
      <c r="B614" s="524" t="s">
        <v>2070</v>
      </c>
      <c r="C614" s="1247" t="s">
        <v>2071</v>
      </c>
      <c r="D614" s="1247"/>
      <c r="E614" s="1247"/>
      <c r="F614" s="1247"/>
      <c r="G614" s="1247"/>
      <c r="H614" s="525" t="s">
        <v>1148</v>
      </c>
      <c r="I614" s="543">
        <v>105</v>
      </c>
      <c r="J614" s="526"/>
      <c r="K614" s="531">
        <v>2.1</v>
      </c>
      <c r="L614" s="532"/>
      <c r="M614" s="533"/>
      <c r="N614" s="534">
        <v>325.38</v>
      </c>
      <c r="O614" s="526"/>
      <c r="P614" s="529">
        <v>683.3</v>
      </c>
    </row>
    <row r="615" spans="1:16" x14ac:dyDescent="0.25">
      <c r="A615" s="523"/>
      <c r="B615" s="524" t="s">
        <v>28</v>
      </c>
      <c r="C615" s="1247" t="s">
        <v>132</v>
      </c>
      <c r="D615" s="1247"/>
      <c r="E615" s="1247"/>
      <c r="F615" s="1247"/>
      <c r="G615" s="1247"/>
      <c r="H615" s="525"/>
      <c r="I615" s="526"/>
      <c r="J615" s="526"/>
      <c r="K615" s="526"/>
      <c r="L615" s="528"/>
      <c r="M615" s="526"/>
      <c r="N615" s="528"/>
      <c r="O615" s="526"/>
      <c r="P615" s="573">
        <v>9.5</v>
      </c>
    </row>
    <row r="616" spans="1:16" x14ac:dyDescent="0.25">
      <c r="A616" s="523"/>
      <c r="B616" s="524"/>
      <c r="C616" s="1247" t="s">
        <v>1147</v>
      </c>
      <c r="D616" s="1247"/>
      <c r="E616" s="1247"/>
      <c r="F616" s="1247"/>
      <c r="G616" s="1247"/>
      <c r="H616" s="525" t="s">
        <v>1148</v>
      </c>
      <c r="I616" s="526"/>
      <c r="J616" s="526"/>
      <c r="K616" s="535">
        <v>5.5999999999999999E-3</v>
      </c>
      <c r="L616" s="528"/>
      <c r="M616" s="526"/>
      <c r="N616" s="528"/>
      <c r="O616" s="526"/>
      <c r="P616" s="573">
        <v>2</v>
      </c>
    </row>
    <row r="617" spans="1:16" x14ac:dyDescent="0.25">
      <c r="A617" s="530"/>
      <c r="B617" s="524" t="s">
        <v>1991</v>
      </c>
      <c r="C617" s="1247" t="s">
        <v>1992</v>
      </c>
      <c r="D617" s="1247"/>
      <c r="E617" s="1247"/>
      <c r="F617" s="1247"/>
      <c r="G617" s="1247"/>
      <c r="H617" s="525" t="s">
        <v>1151</v>
      </c>
      <c r="I617" s="536">
        <v>0.05</v>
      </c>
      <c r="J617" s="526"/>
      <c r="K617" s="527">
        <v>1E-3</v>
      </c>
      <c r="L617" s="532"/>
      <c r="M617" s="533"/>
      <c r="N617" s="534">
        <v>913.67</v>
      </c>
      <c r="O617" s="526"/>
      <c r="P617" s="529">
        <v>0.91</v>
      </c>
    </row>
    <row r="618" spans="1:16" x14ac:dyDescent="0.25">
      <c r="A618" s="540"/>
      <c r="B618" s="524" t="s">
        <v>1152</v>
      </c>
      <c r="C618" s="1247" t="s">
        <v>1153</v>
      </c>
      <c r="D618" s="1247"/>
      <c r="E618" s="1247"/>
      <c r="F618" s="1247"/>
      <c r="G618" s="1247"/>
      <c r="H618" s="525" t="s">
        <v>1148</v>
      </c>
      <c r="I618" s="536">
        <v>0.05</v>
      </c>
      <c r="J618" s="526"/>
      <c r="K618" s="527">
        <v>1E-3</v>
      </c>
      <c r="L618" s="528"/>
      <c r="M618" s="526"/>
      <c r="N618" s="541">
        <v>437.08</v>
      </c>
      <c r="O618" s="526"/>
      <c r="P618" s="573">
        <v>0.44</v>
      </c>
    </row>
    <row r="619" spans="1:16" x14ac:dyDescent="0.25">
      <c r="A619" s="530"/>
      <c r="B619" s="524" t="s">
        <v>1443</v>
      </c>
      <c r="C619" s="1247" t="s">
        <v>1444</v>
      </c>
      <c r="D619" s="1247"/>
      <c r="E619" s="1247"/>
      <c r="F619" s="1247"/>
      <c r="G619" s="1247"/>
      <c r="H619" s="525" t="s">
        <v>1151</v>
      </c>
      <c r="I619" s="536">
        <v>0.03</v>
      </c>
      <c r="J619" s="526"/>
      <c r="K619" s="535">
        <v>5.9999999999999995E-4</v>
      </c>
      <c r="L619" s="532"/>
      <c r="M619" s="533"/>
      <c r="N619" s="534">
        <v>1550.39</v>
      </c>
      <c r="O619" s="526"/>
      <c r="P619" s="529">
        <v>0.93</v>
      </c>
    </row>
    <row r="620" spans="1:16" x14ac:dyDescent="0.25">
      <c r="A620" s="540"/>
      <c r="B620" s="524" t="s">
        <v>1152</v>
      </c>
      <c r="C620" s="1247" t="s">
        <v>1153</v>
      </c>
      <c r="D620" s="1247"/>
      <c r="E620" s="1247"/>
      <c r="F620" s="1247"/>
      <c r="G620" s="1247"/>
      <c r="H620" s="525" t="s">
        <v>1148</v>
      </c>
      <c r="I620" s="536">
        <v>0.03</v>
      </c>
      <c r="J620" s="526"/>
      <c r="K620" s="535">
        <v>5.9999999999999995E-4</v>
      </c>
      <c r="L620" s="528"/>
      <c r="M620" s="526"/>
      <c r="N620" s="541">
        <v>437.08</v>
      </c>
      <c r="O620" s="526"/>
      <c r="P620" s="573">
        <v>0.26</v>
      </c>
    </row>
    <row r="621" spans="1:16" x14ac:dyDescent="0.25">
      <c r="A621" s="530"/>
      <c r="B621" s="524" t="s">
        <v>1445</v>
      </c>
      <c r="C621" s="1247" t="s">
        <v>1446</v>
      </c>
      <c r="D621" s="1247"/>
      <c r="E621" s="1247"/>
      <c r="F621" s="1247"/>
      <c r="G621" s="1247"/>
      <c r="H621" s="525" t="s">
        <v>1151</v>
      </c>
      <c r="I621" s="531">
        <v>0.2</v>
      </c>
      <c r="J621" s="526"/>
      <c r="K621" s="527">
        <v>4.0000000000000001E-3</v>
      </c>
      <c r="L621" s="538">
        <v>477.92</v>
      </c>
      <c r="M621" s="539">
        <v>1.24</v>
      </c>
      <c r="N621" s="534">
        <v>592.62</v>
      </c>
      <c r="O621" s="526"/>
      <c r="P621" s="529">
        <v>2.37</v>
      </c>
    </row>
    <row r="622" spans="1:16" x14ac:dyDescent="0.25">
      <c r="A622" s="540"/>
      <c r="B622" s="524" t="s">
        <v>1208</v>
      </c>
      <c r="C622" s="1247" t="s">
        <v>1209</v>
      </c>
      <c r="D622" s="1247"/>
      <c r="E622" s="1247"/>
      <c r="F622" s="1247"/>
      <c r="G622" s="1247"/>
      <c r="H622" s="525" t="s">
        <v>1148</v>
      </c>
      <c r="I622" s="531">
        <v>0.2</v>
      </c>
      <c r="J622" s="526"/>
      <c r="K622" s="527">
        <v>4.0000000000000001E-3</v>
      </c>
      <c r="L622" s="528"/>
      <c r="M622" s="526"/>
      <c r="N622" s="541">
        <v>325.38</v>
      </c>
      <c r="O622" s="526"/>
      <c r="P622" s="573">
        <v>1.3</v>
      </c>
    </row>
    <row r="623" spans="1:16" x14ac:dyDescent="0.25">
      <c r="A623" s="530"/>
      <c r="B623" s="524" t="s">
        <v>2958</v>
      </c>
      <c r="C623" s="1247" t="s">
        <v>2959</v>
      </c>
      <c r="D623" s="1247"/>
      <c r="E623" s="1247"/>
      <c r="F623" s="1247"/>
      <c r="G623" s="1247"/>
      <c r="H623" s="525" t="s">
        <v>1151</v>
      </c>
      <c r="I623" s="536">
        <v>3.98</v>
      </c>
      <c r="J623" s="526"/>
      <c r="K623" s="535">
        <v>7.9600000000000004E-2</v>
      </c>
      <c r="L623" s="538">
        <v>50.77</v>
      </c>
      <c r="M623" s="539">
        <v>1.31</v>
      </c>
      <c r="N623" s="534">
        <v>66.510000000000005</v>
      </c>
      <c r="O623" s="526"/>
      <c r="P623" s="529">
        <v>5.29</v>
      </c>
    </row>
    <row r="624" spans="1:16" x14ac:dyDescent="0.25">
      <c r="A624" s="523"/>
      <c r="B624" s="524" t="s">
        <v>36</v>
      </c>
      <c r="C624" s="1247" t="s">
        <v>134</v>
      </c>
      <c r="D624" s="1247"/>
      <c r="E624" s="1247"/>
      <c r="F624" s="1247"/>
      <c r="G624" s="1247"/>
      <c r="H624" s="525"/>
      <c r="I624" s="526"/>
      <c r="J624" s="526"/>
      <c r="K624" s="526"/>
      <c r="L624" s="528"/>
      <c r="M624" s="526"/>
      <c r="N624" s="528"/>
      <c r="O624" s="526"/>
      <c r="P624" s="573">
        <v>21.78</v>
      </c>
    </row>
    <row r="625" spans="1:16" x14ac:dyDescent="0.25">
      <c r="A625" s="530"/>
      <c r="B625" s="524" t="s">
        <v>2960</v>
      </c>
      <c r="C625" s="1247" t="s">
        <v>2961</v>
      </c>
      <c r="D625" s="1247"/>
      <c r="E625" s="1247"/>
      <c r="F625" s="1247"/>
      <c r="G625" s="1247"/>
      <c r="H625" s="525" t="s">
        <v>1244</v>
      </c>
      <c r="I625" s="531">
        <v>0.2</v>
      </c>
      <c r="J625" s="526"/>
      <c r="K625" s="527">
        <v>4.0000000000000001E-3</v>
      </c>
      <c r="L625" s="538">
        <v>134.63999999999999</v>
      </c>
      <c r="M625" s="539">
        <v>0.94</v>
      </c>
      <c r="N625" s="534">
        <v>126.56</v>
      </c>
      <c r="O625" s="526"/>
      <c r="P625" s="529">
        <v>0.51</v>
      </c>
    </row>
    <row r="626" spans="1:16" x14ac:dyDescent="0.25">
      <c r="A626" s="530"/>
      <c r="B626" s="524" t="s">
        <v>1210</v>
      </c>
      <c r="C626" s="1247" t="s">
        <v>1211</v>
      </c>
      <c r="D626" s="1247"/>
      <c r="E626" s="1247"/>
      <c r="F626" s="1247"/>
      <c r="G626" s="1247"/>
      <c r="H626" s="525" t="s">
        <v>1212</v>
      </c>
      <c r="I626" s="536">
        <v>1.21</v>
      </c>
      <c r="J626" s="526"/>
      <c r="K626" s="535">
        <v>2.4199999999999999E-2</v>
      </c>
      <c r="L626" s="538">
        <v>35.71</v>
      </c>
      <c r="M626" s="539">
        <v>0.28000000000000003</v>
      </c>
      <c r="N626" s="534">
        <v>10</v>
      </c>
      <c r="O626" s="526"/>
      <c r="P626" s="529">
        <v>0.24</v>
      </c>
    </row>
    <row r="627" spans="1:16" x14ac:dyDescent="0.25">
      <c r="A627" s="530"/>
      <c r="B627" s="524" t="s">
        <v>2962</v>
      </c>
      <c r="C627" s="1247" t="s">
        <v>2963</v>
      </c>
      <c r="D627" s="1247"/>
      <c r="E627" s="1247"/>
      <c r="F627" s="1247"/>
      <c r="G627" s="1247"/>
      <c r="H627" s="525" t="s">
        <v>2435</v>
      </c>
      <c r="I627" s="536">
        <v>0.06</v>
      </c>
      <c r="J627" s="526"/>
      <c r="K627" s="535">
        <v>1.1999999999999999E-3</v>
      </c>
      <c r="L627" s="542">
        <v>3671.85</v>
      </c>
      <c r="M627" s="539">
        <v>1.49</v>
      </c>
      <c r="N627" s="534">
        <v>5471.06</v>
      </c>
      <c r="O627" s="526"/>
      <c r="P627" s="529">
        <v>6.57</v>
      </c>
    </row>
    <row r="628" spans="1:16" x14ac:dyDescent="0.25">
      <c r="A628" s="530"/>
      <c r="B628" s="524" t="s">
        <v>2964</v>
      </c>
      <c r="C628" s="1247" t="s">
        <v>2965</v>
      </c>
      <c r="D628" s="1247"/>
      <c r="E628" s="1247"/>
      <c r="F628" s="1247"/>
      <c r="G628" s="1247"/>
      <c r="H628" s="525" t="s">
        <v>1164</v>
      </c>
      <c r="I628" s="537">
        <v>5.1000000000000004E-4</v>
      </c>
      <c r="J628" s="526"/>
      <c r="K628" s="569">
        <v>1.0200000000000001E-5</v>
      </c>
      <c r="L628" s="542">
        <v>959875.04</v>
      </c>
      <c r="M628" s="539">
        <v>1.31</v>
      </c>
      <c r="N628" s="534">
        <v>1257436.3</v>
      </c>
      <c r="O628" s="526"/>
      <c r="P628" s="529">
        <v>12.83</v>
      </c>
    </row>
    <row r="629" spans="1:16" x14ac:dyDescent="0.25">
      <c r="A629" s="530"/>
      <c r="B629" s="524" t="s">
        <v>2913</v>
      </c>
      <c r="C629" s="1247" t="s">
        <v>2914</v>
      </c>
      <c r="D629" s="1247"/>
      <c r="E629" s="1247"/>
      <c r="F629" s="1247"/>
      <c r="G629" s="1247"/>
      <c r="H629" s="525" t="s">
        <v>1244</v>
      </c>
      <c r="I629" s="527">
        <v>4.0000000000000001E-3</v>
      </c>
      <c r="J629" s="526"/>
      <c r="K629" s="537">
        <v>8.0000000000000007E-5</v>
      </c>
      <c r="L629" s="538">
        <v>59.41</v>
      </c>
      <c r="M629" s="539">
        <v>1.27</v>
      </c>
      <c r="N629" s="534">
        <v>75.45</v>
      </c>
      <c r="O629" s="526"/>
      <c r="P629" s="529">
        <v>0.01</v>
      </c>
    </row>
    <row r="630" spans="1:16" x14ac:dyDescent="0.25">
      <c r="A630" s="530"/>
      <c r="B630" s="524" t="s">
        <v>2966</v>
      </c>
      <c r="C630" s="1247" t="s">
        <v>2967</v>
      </c>
      <c r="D630" s="1247"/>
      <c r="E630" s="1247"/>
      <c r="F630" s="1247"/>
      <c r="G630" s="1247"/>
      <c r="H630" s="525" t="s">
        <v>1244</v>
      </c>
      <c r="I630" s="536">
        <v>0.17</v>
      </c>
      <c r="J630" s="526"/>
      <c r="K630" s="535">
        <v>3.3999999999999998E-3</v>
      </c>
      <c r="L630" s="538">
        <v>303.48</v>
      </c>
      <c r="M630" s="539">
        <v>1.57</v>
      </c>
      <c r="N630" s="534">
        <v>476.46</v>
      </c>
      <c r="O630" s="526"/>
      <c r="P630" s="529">
        <v>1.62</v>
      </c>
    </row>
    <row r="631" spans="1:16" x14ac:dyDescent="0.25">
      <c r="A631" s="544" t="s">
        <v>1364</v>
      </c>
      <c r="B631" s="545" t="s">
        <v>2915</v>
      </c>
      <c r="C631" s="1250" t="s">
        <v>2916</v>
      </c>
      <c r="D631" s="1250"/>
      <c r="E631" s="1250"/>
      <c r="F631" s="1250"/>
      <c r="G631" s="1250"/>
      <c r="H631" s="546" t="s">
        <v>1575</v>
      </c>
      <c r="I631" s="547">
        <v>0</v>
      </c>
      <c r="J631" s="548"/>
      <c r="K631" s="547">
        <v>0</v>
      </c>
      <c r="L631" s="550"/>
      <c r="M631" s="548"/>
      <c r="N631" s="550"/>
      <c r="O631" s="548"/>
      <c r="P631" s="551"/>
    </row>
    <row r="632" spans="1:16" x14ac:dyDescent="0.25">
      <c r="A632" s="544" t="s">
        <v>1364</v>
      </c>
      <c r="B632" s="545" t="s">
        <v>2919</v>
      </c>
      <c r="C632" s="1250" t="s">
        <v>2920</v>
      </c>
      <c r="D632" s="1250"/>
      <c r="E632" s="1250"/>
      <c r="F632" s="1250"/>
      <c r="G632" s="1250"/>
      <c r="H632" s="546" t="s">
        <v>1244</v>
      </c>
      <c r="I632" s="547">
        <v>0</v>
      </c>
      <c r="J632" s="548"/>
      <c r="K632" s="547">
        <v>0</v>
      </c>
      <c r="L632" s="550"/>
      <c r="M632" s="548"/>
      <c r="N632" s="550"/>
      <c r="O632" s="548"/>
      <c r="P632" s="551"/>
    </row>
    <row r="633" spans="1:16" x14ac:dyDescent="0.25">
      <c r="A633" s="544" t="s">
        <v>1239</v>
      </c>
      <c r="B633" s="545" t="s">
        <v>2968</v>
      </c>
      <c r="C633" s="1250" t="s">
        <v>2969</v>
      </c>
      <c r="D633" s="1250"/>
      <c r="E633" s="1250"/>
      <c r="F633" s="1250"/>
      <c r="G633" s="1250"/>
      <c r="H633" s="546" t="s">
        <v>2159</v>
      </c>
      <c r="I633" s="566">
        <v>93.8</v>
      </c>
      <c r="J633" s="548"/>
      <c r="K633" s="549">
        <v>1.8759999999999999</v>
      </c>
      <c r="L633" s="550"/>
      <c r="M633" s="548"/>
      <c r="N633" s="550"/>
      <c r="O633" s="548"/>
      <c r="P633" s="551"/>
    </row>
    <row r="634" spans="1:16" x14ac:dyDescent="0.25">
      <c r="A634" s="544" t="s">
        <v>1239</v>
      </c>
      <c r="B634" s="545" t="s">
        <v>2970</v>
      </c>
      <c r="C634" s="1250" t="s">
        <v>2971</v>
      </c>
      <c r="D634" s="1250"/>
      <c r="E634" s="1250"/>
      <c r="F634" s="1250"/>
      <c r="G634" s="1250"/>
      <c r="H634" s="546" t="s">
        <v>1244</v>
      </c>
      <c r="I634" s="589">
        <v>0.33</v>
      </c>
      <c r="J634" s="548"/>
      <c r="K634" s="567">
        <v>6.6E-3</v>
      </c>
      <c r="L634" s="550"/>
      <c r="M634" s="548"/>
      <c r="N634" s="550"/>
      <c r="O634" s="548"/>
      <c r="P634" s="551"/>
    </row>
    <row r="635" spans="1:16" x14ac:dyDescent="0.25">
      <c r="A635" s="544" t="s">
        <v>1364</v>
      </c>
      <c r="B635" s="545" t="s">
        <v>2937</v>
      </c>
      <c r="C635" s="1250" t="s">
        <v>2972</v>
      </c>
      <c r="D635" s="1250"/>
      <c r="E635" s="1250"/>
      <c r="F635" s="1250"/>
      <c r="G635" s="1250"/>
      <c r="H635" s="546" t="s">
        <v>1575</v>
      </c>
      <c r="I635" s="547">
        <v>0</v>
      </c>
      <c r="J635" s="548"/>
      <c r="K635" s="547">
        <v>0</v>
      </c>
      <c r="L635" s="550"/>
      <c r="M635" s="548"/>
      <c r="N635" s="550"/>
      <c r="O635" s="548"/>
      <c r="P635" s="551"/>
    </row>
    <row r="636" spans="1:16" x14ac:dyDescent="0.25">
      <c r="A636" s="552"/>
      <c r="B636" s="553"/>
      <c r="C636" s="1248" t="s">
        <v>1154</v>
      </c>
      <c r="D636" s="1248"/>
      <c r="E636" s="1248"/>
      <c r="F636" s="1248"/>
      <c r="G636" s="1248"/>
      <c r="H636" s="516"/>
      <c r="I636" s="517"/>
      <c r="J636" s="517"/>
      <c r="K636" s="517"/>
      <c r="L636" s="520"/>
      <c r="M636" s="517"/>
      <c r="N636" s="554"/>
      <c r="O636" s="517"/>
      <c r="P636" s="555">
        <v>716.58</v>
      </c>
    </row>
    <row r="637" spans="1:16" x14ac:dyDescent="0.25">
      <c r="A637" s="540"/>
      <c r="B637" s="524"/>
      <c r="C637" s="1247" t="s">
        <v>1155</v>
      </c>
      <c r="D637" s="1247"/>
      <c r="E637" s="1247"/>
      <c r="F637" s="1247"/>
      <c r="G637" s="1247"/>
      <c r="H637" s="525"/>
      <c r="I637" s="526"/>
      <c r="J637" s="526"/>
      <c r="K637" s="526"/>
      <c r="L637" s="528"/>
      <c r="M637" s="526"/>
      <c r="N637" s="528"/>
      <c r="O637" s="526"/>
      <c r="P637" s="573">
        <v>685.3</v>
      </c>
    </row>
    <row r="638" spans="1:16" x14ac:dyDescent="0.25">
      <c r="A638" s="540"/>
      <c r="B638" s="524" t="s">
        <v>2888</v>
      </c>
      <c r="C638" s="1247" t="s">
        <v>2889</v>
      </c>
      <c r="D638" s="1247"/>
      <c r="E638" s="1247"/>
      <c r="F638" s="1247"/>
      <c r="G638" s="1247"/>
      <c r="H638" s="525" t="s">
        <v>1158</v>
      </c>
      <c r="I638" s="543">
        <v>121</v>
      </c>
      <c r="J638" s="526"/>
      <c r="K638" s="543">
        <v>121</v>
      </c>
      <c r="L638" s="528"/>
      <c r="M638" s="526"/>
      <c r="N638" s="528"/>
      <c r="O638" s="526"/>
      <c r="P638" s="573">
        <v>829.21</v>
      </c>
    </row>
    <row r="639" spans="1:16" x14ac:dyDescent="0.25">
      <c r="A639" s="540"/>
      <c r="B639" s="524" t="s">
        <v>2890</v>
      </c>
      <c r="C639" s="1247" t="s">
        <v>2891</v>
      </c>
      <c r="D639" s="1247"/>
      <c r="E639" s="1247"/>
      <c r="F639" s="1247"/>
      <c r="G639" s="1247"/>
      <c r="H639" s="525" t="s">
        <v>1158</v>
      </c>
      <c r="I639" s="543">
        <v>72</v>
      </c>
      <c r="J639" s="526"/>
      <c r="K639" s="543">
        <v>72</v>
      </c>
      <c r="L639" s="528"/>
      <c r="M639" s="526"/>
      <c r="N639" s="528"/>
      <c r="O639" s="526"/>
      <c r="P639" s="573">
        <v>493.42</v>
      </c>
    </row>
    <row r="640" spans="1:16" x14ac:dyDescent="0.25">
      <c r="A640" s="556"/>
      <c r="B640" s="557"/>
      <c r="C640" s="1248" t="s">
        <v>1161</v>
      </c>
      <c r="D640" s="1248"/>
      <c r="E640" s="1248"/>
      <c r="F640" s="1248"/>
      <c r="G640" s="1248"/>
      <c r="H640" s="516"/>
      <c r="I640" s="517"/>
      <c r="J640" s="517"/>
      <c r="K640" s="517"/>
      <c r="L640" s="520"/>
      <c r="M640" s="517"/>
      <c r="N640" s="554">
        <v>101960.5</v>
      </c>
      <c r="O640" s="517"/>
      <c r="P640" s="555">
        <v>2039.21</v>
      </c>
    </row>
    <row r="641" spans="1:16" x14ac:dyDescent="0.25">
      <c r="A641" s="558"/>
      <c r="B641" s="559"/>
      <c r="C641" s="559"/>
      <c r="D641" s="559"/>
      <c r="E641" s="559"/>
      <c r="F641" s="559"/>
      <c r="G641" s="559"/>
      <c r="H641" s="560"/>
      <c r="I641" s="561"/>
      <c r="J641" s="561"/>
      <c r="K641" s="561"/>
      <c r="L641" s="562"/>
      <c r="M641" s="561"/>
      <c r="N641" s="562"/>
      <c r="O641" s="561"/>
      <c r="P641" s="563"/>
    </row>
    <row r="642" spans="1:16" x14ac:dyDescent="0.25">
      <c r="A642" s="514" t="s">
        <v>1543</v>
      </c>
      <c r="B642" s="515" t="s">
        <v>2973</v>
      </c>
      <c r="C642" s="1249" t="s">
        <v>2974</v>
      </c>
      <c r="D642" s="1249"/>
      <c r="E642" s="1249"/>
      <c r="F642" s="1249"/>
      <c r="G642" s="1249"/>
      <c r="H642" s="516" t="s">
        <v>2159</v>
      </c>
      <c r="I642" s="517">
        <v>1.8759999999999999</v>
      </c>
      <c r="J642" s="518">
        <v>1</v>
      </c>
      <c r="K642" s="519">
        <v>1.8759999999999999</v>
      </c>
      <c r="L642" s="593">
        <v>35.67</v>
      </c>
      <c r="M642" s="570">
        <v>1.03</v>
      </c>
      <c r="N642" s="572">
        <v>36.74</v>
      </c>
      <c r="O642" s="517"/>
      <c r="P642" s="612">
        <v>68.92</v>
      </c>
    </row>
    <row r="643" spans="1:16" x14ac:dyDescent="0.25">
      <c r="A643" s="556"/>
      <c r="B643" s="557"/>
      <c r="C643" s="1248" t="s">
        <v>1161</v>
      </c>
      <c r="D643" s="1248"/>
      <c r="E643" s="1248"/>
      <c r="F643" s="1248"/>
      <c r="G643" s="1248"/>
      <c r="H643" s="516"/>
      <c r="I643" s="517"/>
      <c r="J643" s="517"/>
      <c r="K643" s="517"/>
      <c r="L643" s="520"/>
      <c r="M643" s="517"/>
      <c r="N643" s="520"/>
      <c r="O643" s="517"/>
      <c r="P643" s="612">
        <v>68.92</v>
      </c>
    </row>
    <row r="644" spans="1:16" x14ac:dyDescent="0.25">
      <c r="A644" s="558"/>
      <c r="B644" s="559"/>
      <c r="C644" s="559"/>
      <c r="D644" s="559"/>
      <c r="E644" s="559"/>
      <c r="F644" s="559"/>
      <c r="G644" s="559"/>
      <c r="H644" s="560"/>
      <c r="I644" s="561"/>
      <c r="J644" s="561"/>
      <c r="K644" s="561"/>
      <c r="L644" s="562"/>
      <c r="M644" s="561"/>
      <c r="N644" s="562"/>
      <c r="O644" s="561"/>
      <c r="P644" s="563"/>
    </row>
    <row r="645" spans="1:16" x14ac:dyDescent="0.25">
      <c r="A645" s="514" t="s">
        <v>1559</v>
      </c>
      <c r="B645" s="515" t="s">
        <v>2975</v>
      </c>
      <c r="C645" s="1249" t="s">
        <v>2976</v>
      </c>
      <c r="D645" s="1249"/>
      <c r="E645" s="1249"/>
      <c r="F645" s="1249"/>
      <c r="G645" s="1249"/>
      <c r="H645" s="516" t="s">
        <v>1575</v>
      </c>
      <c r="I645" s="517">
        <v>1</v>
      </c>
      <c r="J645" s="518">
        <v>1</v>
      </c>
      <c r="K645" s="518">
        <v>1</v>
      </c>
      <c r="L645" s="593">
        <v>73.41</v>
      </c>
      <c r="M645" s="571">
        <v>1.3</v>
      </c>
      <c r="N645" s="572">
        <v>95.43</v>
      </c>
      <c r="O645" s="517"/>
      <c r="P645" s="612">
        <v>95.43</v>
      </c>
    </row>
    <row r="646" spans="1:16" x14ac:dyDescent="0.25">
      <c r="A646" s="556"/>
      <c r="B646" s="557"/>
      <c r="C646" s="1248" t="s">
        <v>1161</v>
      </c>
      <c r="D646" s="1248"/>
      <c r="E646" s="1248"/>
      <c r="F646" s="1248"/>
      <c r="G646" s="1248"/>
      <c r="H646" s="516"/>
      <c r="I646" s="517"/>
      <c r="J646" s="517"/>
      <c r="K646" s="517"/>
      <c r="L646" s="520"/>
      <c r="M646" s="517"/>
      <c r="N646" s="520"/>
      <c r="O646" s="517"/>
      <c r="P646" s="612">
        <v>95.43</v>
      </c>
    </row>
    <row r="647" spans="1:16" x14ac:dyDescent="0.25">
      <c r="A647" s="558"/>
      <c r="B647" s="559"/>
      <c r="C647" s="559"/>
      <c r="D647" s="559"/>
      <c r="E647" s="559"/>
      <c r="F647" s="559"/>
      <c r="G647" s="559"/>
      <c r="H647" s="560"/>
      <c r="I647" s="561"/>
      <c r="J647" s="561"/>
      <c r="K647" s="561"/>
      <c r="L647" s="562"/>
      <c r="M647" s="561"/>
      <c r="N647" s="562"/>
      <c r="O647" s="561"/>
      <c r="P647" s="563"/>
    </row>
    <row r="648" spans="1:16" x14ac:dyDescent="0.25">
      <c r="A648" s="514" t="s">
        <v>1562</v>
      </c>
      <c r="B648" s="515" t="s">
        <v>2977</v>
      </c>
      <c r="C648" s="1249" t="s">
        <v>2978</v>
      </c>
      <c r="D648" s="1249"/>
      <c r="E648" s="1249"/>
      <c r="F648" s="1249"/>
      <c r="G648" s="1249"/>
      <c r="H648" s="516" t="s">
        <v>1575</v>
      </c>
      <c r="I648" s="517">
        <v>1</v>
      </c>
      <c r="J648" s="518">
        <v>1</v>
      </c>
      <c r="K648" s="518">
        <v>1</v>
      </c>
      <c r="L648" s="593">
        <v>429.63</v>
      </c>
      <c r="M648" s="570">
        <v>1.27</v>
      </c>
      <c r="N648" s="572">
        <v>545.63</v>
      </c>
      <c r="O648" s="517"/>
      <c r="P648" s="612">
        <v>545.63</v>
      </c>
    </row>
    <row r="649" spans="1:16" x14ac:dyDescent="0.25">
      <c r="A649" s="556"/>
      <c r="B649" s="557"/>
      <c r="C649" s="1248" t="s">
        <v>1161</v>
      </c>
      <c r="D649" s="1248"/>
      <c r="E649" s="1248"/>
      <c r="F649" s="1248"/>
      <c r="G649" s="1248"/>
      <c r="H649" s="516"/>
      <c r="I649" s="517"/>
      <c r="J649" s="517"/>
      <c r="K649" s="517"/>
      <c r="L649" s="520"/>
      <c r="M649" s="517"/>
      <c r="N649" s="520"/>
      <c r="O649" s="517"/>
      <c r="P649" s="612">
        <v>545.63</v>
      </c>
    </row>
    <row r="650" spans="1:16" x14ac:dyDescent="0.25">
      <c r="A650" s="558"/>
      <c r="B650" s="559"/>
      <c r="C650" s="559"/>
      <c r="D650" s="559"/>
      <c r="E650" s="559"/>
      <c r="F650" s="559"/>
      <c r="G650" s="559"/>
      <c r="H650" s="560"/>
      <c r="I650" s="561"/>
      <c r="J650" s="561"/>
      <c r="K650" s="561"/>
      <c r="L650" s="562"/>
      <c r="M650" s="561"/>
      <c r="N650" s="562"/>
      <c r="O650" s="561"/>
      <c r="P650" s="563"/>
    </row>
    <row r="651" spans="1:16" x14ac:dyDescent="0.25">
      <c r="A651" s="514" t="s">
        <v>1565</v>
      </c>
      <c r="B651" s="515" t="s">
        <v>2945</v>
      </c>
      <c r="C651" s="1249" t="s">
        <v>2946</v>
      </c>
      <c r="D651" s="1249"/>
      <c r="E651" s="1249"/>
      <c r="F651" s="1249"/>
      <c r="G651" s="1249"/>
      <c r="H651" s="516" t="s">
        <v>1575</v>
      </c>
      <c r="I651" s="517">
        <v>4</v>
      </c>
      <c r="J651" s="518">
        <v>1</v>
      </c>
      <c r="K651" s="518">
        <v>4</v>
      </c>
      <c r="L651" s="593">
        <v>40.42</v>
      </c>
      <c r="M651" s="570">
        <v>1.17</v>
      </c>
      <c r="N651" s="572">
        <v>47.29</v>
      </c>
      <c r="O651" s="517"/>
      <c r="P651" s="612">
        <v>189.16</v>
      </c>
    </row>
    <row r="652" spans="1:16" x14ac:dyDescent="0.25">
      <c r="A652" s="556"/>
      <c r="B652" s="557"/>
      <c r="C652" s="1248" t="s">
        <v>1161</v>
      </c>
      <c r="D652" s="1248"/>
      <c r="E652" s="1248"/>
      <c r="F652" s="1248"/>
      <c r="G652" s="1248"/>
      <c r="H652" s="516"/>
      <c r="I652" s="517"/>
      <c r="J652" s="517"/>
      <c r="K652" s="517"/>
      <c r="L652" s="520"/>
      <c r="M652" s="517"/>
      <c r="N652" s="520"/>
      <c r="O652" s="517"/>
      <c r="P652" s="612">
        <v>189.16</v>
      </c>
    </row>
    <row r="653" spans="1:16" x14ac:dyDescent="0.25">
      <c r="A653" s="558"/>
      <c r="B653" s="559"/>
      <c r="C653" s="559"/>
      <c r="D653" s="559"/>
      <c r="E653" s="559"/>
      <c r="F653" s="559"/>
      <c r="G653" s="559"/>
      <c r="H653" s="560"/>
      <c r="I653" s="561"/>
      <c r="J653" s="561"/>
      <c r="K653" s="561"/>
      <c r="L653" s="562"/>
      <c r="M653" s="561"/>
      <c r="N653" s="562"/>
      <c r="O653" s="561"/>
      <c r="P653" s="563"/>
    </row>
    <row r="654" spans="1:16" x14ac:dyDescent="0.25">
      <c r="A654" s="514" t="s">
        <v>1572</v>
      </c>
      <c r="B654" s="515" t="s">
        <v>2947</v>
      </c>
      <c r="C654" s="1249" t="s">
        <v>2948</v>
      </c>
      <c r="D654" s="1249"/>
      <c r="E654" s="1249"/>
      <c r="F654" s="1249"/>
      <c r="G654" s="1249"/>
      <c r="H654" s="516" t="s">
        <v>1575</v>
      </c>
      <c r="I654" s="517">
        <v>6</v>
      </c>
      <c r="J654" s="518">
        <v>1</v>
      </c>
      <c r="K654" s="518">
        <v>6</v>
      </c>
      <c r="L654" s="593">
        <v>108.5</v>
      </c>
      <c r="M654" s="570">
        <v>1.33</v>
      </c>
      <c r="N654" s="572">
        <v>144.31</v>
      </c>
      <c r="O654" s="517"/>
      <c r="P654" s="612">
        <v>865.86</v>
      </c>
    </row>
    <row r="655" spans="1:16" x14ac:dyDescent="0.25">
      <c r="A655" s="556"/>
      <c r="B655" s="557"/>
      <c r="C655" s="1248" t="s">
        <v>1161</v>
      </c>
      <c r="D655" s="1248"/>
      <c r="E655" s="1248"/>
      <c r="F655" s="1248"/>
      <c r="G655" s="1248"/>
      <c r="H655" s="516"/>
      <c r="I655" s="517"/>
      <c r="J655" s="517"/>
      <c r="K655" s="517"/>
      <c r="L655" s="520"/>
      <c r="M655" s="517"/>
      <c r="N655" s="520"/>
      <c r="O655" s="517"/>
      <c r="P655" s="612">
        <v>865.86</v>
      </c>
    </row>
    <row r="656" spans="1:16" x14ac:dyDescent="0.25">
      <c r="A656" s="558"/>
      <c r="B656" s="559"/>
      <c r="C656" s="559"/>
      <c r="D656" s="559"/>
      <c r="E656" s="559"/>
      <c r="F656" s="559"/>
      <c r="G656" s="559"/>
      <c r="H656" s="560"/>
      <c r="I656" s="561"/>
      <c r="J656" s="561"/>
      <c r="K656" s="561"/>
      <c r="L656" s="562"/>
      <c r="M656" s="561"/>
      <c r="N656" s="562"/>
      <c r="O656" s="561"/>
      <c r="P656" s="563"/>
    </row>
    <row r="657" spans="1:16" x14ac:dyDescent="0.25">
      <c r="A657" s="514" t="s">
        <v>1576</v>
      </c>
      <c r="B657" s="515" t="s">
        <v>2979</v>
      </c>
      <c r="C657" s="1249" t="s">
        <v>2980</v>
      </c>
      <c r="D657" s="1249"/>
      <c r="E657" s="1249"/>
      <c r="F657" s="1249"/>
      <c r="G657" s="1249"/>
      <c r="H657" s="516" t="s">
        <v>1568</v>
      </c>
      <c r="I657" s="517">
        <v>0.4</v>
      </c>
      <c r="J657" s="518">
        <v>1</v>
      </c>
      <c r="K657" s="571">
        <v>0.4</v>
      </c>
      <c r="L657" s="593">
        <v>651.49</v>
      </c>
      <c r="M657" s="570">
        <v>1.21</v>
      </c>
      <c r="N657" s="572">
        <v>788.3</v>
      </c>
      <c r="O657" s="517"/>
      <c r="P657" s="612">
        <v>315.32</v>
      </c>
    </row>
    <row r="658" spans="1:16" x14ac:dyDescent="0.25">
      <c r="A658" s="556"/>
      <c r="B658" s="557"/>
      <c r="C658" s="1248" t="s">
        <v>1161</v>
      </c>
      <c r="D658" s="1248"/>
      <c r="E658" s="1248"/>
      <c r="F658" s="1248"/>
      <c r="G658" s="1248"/>
      <c r="H658" s="516"/>
      <c r="I658" s="517"/>
      <c r="J658" s="517"/>
      <c r="K658" s="517"/>
      <c r="L658" s="520"/>
      <c r="M658" s="517"/>
      <c r="N658" s="520"/>
      <c r="O658" s="517"/>
      <c r="P658" s="612">
        <v>315.32</v>
      </c>
    </row>
    <row r="659" spans="1:16" x14ac:dyDescent="0.25">
      <c r="A659" s="558"/>
      <c r="B659" s="559"/>
      <c r="C659" s="559"/>
      <c r="D659" s="559"/>
      <c r="E659" s="559"/>
      <c r="F659" s="559"/>
      <c r="G659" s="559"/>
      <c r="H659" s="560"/>
      <c r="I659" s="561"/>
      <c r="J659" s="561"/>
      <c r="K659" s="561"/>
      <c r="L659" s="562"/>
      <c r="M659" s="561"/>
      <c r="N659" s="562"/>
      <c r="O659" s="561"/>
      <c r="P659" s="563"/>
    </row>
    <row r="660" spans="1:16" x14ac:dyDescent="0.25">
      <c r="A660" s="558"/>
      <c r="B660" s="576"/>
      <c r="C660" s="576"/>
      <c r="D660" s="576"/>
      <c r="E660" s="576"/>
      <c r="F660" s="561"/>
      <c r="G660" s="561"/>
      <c r="H660" s="561"/>
      <c r="I660" s="561"/>
      <c r="J660" s="562"/>
      <c r="K660" s="561"/>
      <c r="L660" s="562"/>
      <c r="M660" s="577"/>
      <c r="N660" s="562"/>
      <c r="O660" s="578"/>
      <c r="P660" s="579"/>
    </row>
    <row r="661" spans="1:16" x14ac:dyDescent="0.25">
      <c r="A661" s="552"/>
      <c r="B661" s="580"/>
      <c r="C661" s="1246" t="s">
        <v>3025</v>
      </c>
      <c r="D661" s="1246"/>
      <c r="E661" s="1246"/>
      <c r="F661" s="1246"/>
      <c r="G661" s="1246"/>
      <c r="H661" s="1246"/>
      <c r="I661" s="1246"/>
      <c r="J661" s="1246"/>
      <c r="K661" s="1246"/>
      <c r="L661" s="1246"/>
      <c r="M661" s="1246"/>
      <c r="N661" s="1246"/>
      <c r="O661" s="1246"/>
      <c r="P661" s="581"/>
    </row>
    <row r="662" spans="1:16" x14ac:dyDescent="0.25">
      <c r="A662" s="552"/>
      <c r="B662" s="553"/>
      <c r="C662" s="1243" t="s">
        <v>1249</v>
      </c>
      <c r="D662" s="1243"/>
      <c r="E662" s="1243"/>
      <c r="F662" s="1243"/>
      <c r="G662" s="1243"/>
      <c r="H662" s="1243"/>
      <c r="I662" s="1243"/>
      <c r="J662" s="1243"/>
      <c r="K662" s="1243"/>
      <c r="L662" s="1243"/>
      <c r="M662" s="1243"/>
      <c r="N662" s="1243"/>
      <c r="O662" s="1243"/>
      <c r="P662" s="582">
        <v>4103.32</v>
      </c>
    </row>
    <row r="663" spans="1:16" x14ac:dyDescent="0.25">
      <c r="A663" s="552"/>
      <c r="B663" s="553"/>
      <c r="C663" s="1243" t="s">
        <v>1250</v>
      </c>
      <c r="D663" s="1243"/>
      <c r="E663" s="1243"/>
      <c r="F663" s="1243"/>
      <c r="G663" s="1243"/>
      <c r="H663" s="1243"/>
      <c r="I663" s="1243"/>
      <c r="J663" s="1243"/>
      <c r="K663" s="1243"/>
      <c r="L663" s="1243"/>
      <c r="M663" s="1243"/>
      <c r="N663" s="1243"/>
      <c r="O663" s="1243"/>
      <c r="P663" s="583"/>
    </row>
    <row r="664" spans="1:16" x14ac:dyDescent="0.25">
      <c r="A664" s="552"/>
      <c r="B664" s="553"/>
      <c r="C664" s="1243" t="s">
        <v>1251</v>
      </c>
      <c r="D664" s="1243"/>
      <c r="E664" s="1243"/>
      <c r="F664" s="1243"/>
      <c r="G664" s="1243"/>
      <c r="H664" s="1243"/>
      <c r="I664" s="1243"/>
      <c r="J664" s="1243"/>
      <c r="K664" s="1243"/>
      <c r="L664" s="1243"/>
      <c r="M664" s="1243"/>
      <c r="N664" s="1243"/>
      <c r="O664" s="1243"/>
      <c r="P664" s="582">
        <v>1206.6199999999999</v>
      </c>
    </row>
    <row r="665" spans="1:16" x14ac:dyDescent="0.25">
      <c r="A665" s="552"/>
      <c r="B665" s="553"/>
      <c r="C665" s="1243" t="s">
        <v>1252</v>
      </c>
      <c r="D665" s="1243"/>
      <c r="E665" s="1243"/>
      <c r="F665" s="1243"/>
      <c r="G665" s="1243"/>
      <c r="H665" s="1243"/>
      <c r="I665" s="1243"/>
      <c r="J665" s="1243"/>
      <c r="K665" s="1243"/>
      <c r="L665" s="1243"/>
      <c r="M665" s="1243"/>
      <c r="N665" s="1243"/>
      <c r="O665" s="1243"/>
      <c r="P665" s="616">
        <v>13.68</v>
      </c>
    </row>
    <row r="666" spans="1:16" x14ac:dyDescent="0.25">
      <c r="A666" s="552"/>
      <c r="B666" s="553"/>
      <c r="C666" s="1243" t="s">
        <v>1253</v>
      </c>
      <c r="D666" s="1243"/>
      <c r="E666" s="1243"/>
      <c r="F666" s="1243"/>
      <c r="G666" s="1243"/>
      <c r="H666" s="1243"/>
      <c r="I666" s="1243"/>
      <c r="J666" s="1243"/>
      <c r="K666" s="1243"/>
      <c r="L666" s="1243"/>
      <c r="M666" s="1243"/>
      <c r="N666" s="1243"/>
      <c r="O666" s="1243"/>
      <c r="P666" s="616">
        <v>2.78</v>
      </c>
    </row>
    <row r="667" spans="1:16" x14ac:dyDescent="0.25">
      <c r="A667" s="552"/>
      <c r="B667" s="553"/>
      <c r="C667" s="1243" t="s">
        <v>1254</v>
      </c>
      <c r="D667" s="1243"/>
      <c r="E667" s="1243"/>
      <c r="F667" s="1243"/>
      <c r="G667" s="1243"/>
      <c r="H667" s="1243"/>
      <c r="I667" s="1243"/>
      <c r="J667" s="1243"/>
      <c r="K667" s="1243"/>
      <c r="L667" s="1243"/>
      <c r="M667" s="1243"/>
      <c r="N667" s="1243"/>
      <c r="O667" s="1243"/>
      <c r="P667" s="582">
        <v>2880.24</v>
      </c>
    </row>
    <row r="668" spans="1:16" x14ac:dyDescent="0.25">
      <c r="A668" s="552"/>
      <c r="B668" s="553"/>
      <c r="C668" s="1243" t="s">
        <v>1256</v>
      </c>
      <c r="D668" s="1243"/>
      <c r="E668" s="1243"/>
      <c r="F668" s="1243"/>
      <c r="G668" s="1243"/>
      <c r="H668" s="1243"/>
      <c r="I668" s="1243"/>
      <c r="J668" s="1243"/>
      <c r="K668" s="1243"/>
      <c r="L668" s="1243"/>
      <c r="M668" s="1243"/>
      <c r="N668" s="1243"/>
      <c r="O668" s="1243"/>
      <c r="P668" s="582">
        <v>6437.46</v>
      </c>
    </row>
    <row r="669" spans="1:16" x14ac:dyDescent="0.25">
      <c r="A669" s="552"/>
      <c r="B669" s="553"/>
      <c r="C669" s="1243" t="s">
        <v>1250</v>
      </c>
      <c r="D669" s="1243"/>
      <c r="E669" s="1243"/>
      <c r="F669" s="1243"/>
      <c r="G669" s="1243"/>
      <c r="H669" s="1243"/>
      <c r="I669" s="1243"/>
      <c r="J669" s="1243"/>
      <c r="K669" s="1243"/>
      <c r="L669" s="1243"/>
      <c r="M669" s="1243"/>
      <c r="N669" s="1243"/>
      <c r="O669" s="1243"/>
      <c r="P669" s="583"/>
    </row>
    <row r="670" spans="1:16" x14ac:dyDescent="0.25">
      <c r="A670" s="552"/>
      <c r="B670" s="553"/>
      <c r="C670" s="1243" t="s">
        <v>1467</v>
      </c>
      <c r="D670" s="1243"/>
      <c r="E670" s="1243"/>
      <c r="F670" s="1243"/>
      <c r="G670" s="1243"/>
      <c r="H670" s="1243"/>
      <c r="I670" s="1243"/>
      <c r="J670" s="1243"/>
      <c r="K670" s="1243"/>
      <c r="L670" s="1243"/>
      <c r="M670" s="1243"/>
      <c r="N670" s="1243"/>
      <c r="O670" s="1243"/>
      <c r="P670" s="582">
        <v>1206.6199999999999</v>
      </c>
    </row>
    <row r="671" spans="1:16" x14ac:dyDescent="0.25">
      <c r="A671" s="552"/>
      <c r="B671" s="553"/>
      <c r="C671" s="1243" t="s">
        <v>1468</v>
      </c>
      <c r="D671" s="1243"/>
      <c r="E671" s="1243"/>
      <c r="F671" s="1243"/>
      <c r="G671" s="1243"/>
      <c r="H671" s="1243"/>
      <c r="I671" s="1243"/>
      <c r="J671" s="1243"/>
      <c r="K671" s="1243"/>
      <c r="L671" s="1243"/>
      <c r="M671" s="1243"/>
      <c r="N671" s="1243"/>
      <c r="O671" s="1243"/>
      <c r="P671" s="616">
        <v>13.68</v>
      </c>
    </row>
    <row r="672" spans="1:16" x14ac:dyDescent="0.25">
      <c r="A672" s="552"/>
      <c r="B672" s="553"/>
      <c r="C672" s="1243" t="s">
        <v>1469</v>
      </c>
      <c r="D672" s="1243"/>
      <c r="E672" s="1243"/>
      <c r="F672" s="1243"/>
      <c r="G672" s="1243"/>
      <c r="H672" s="1243"/>
      <c r="I672" s="1243"/>
      <c r="J672" s="1243"/>
      <c r="K672" s="1243"/>
      <c r="L672" s="1243"/>
      <c r="M672" s="1243"/>
      <c r="N672" s="1243"/>
      <c r="O672" s="1243"/>
      <c r="P672" s="616">
        <v>2.78</v>
      </c>
    </row>
    <row r="673" spans="1:16" x14ac:dyDescent="0.25">
      <c r="A673" s="552"/>
      <c r="B673" s="553"/>
      <c r="C673" s="1243" t="s">
        <v>1470</v>
      </c>
      <c r="D673" s="1243"/>
      <c r="E673" s="1243"/>
      <c r="F673" s="1243"/>
      <c r="G673" s="1243"/>
      <c r="H673" s="1243"/>
      <c r="I673" s="1243"/>
      <c r="J673" s="1243"/>
      <c r="K673" s="1243"/>
      <c r="L673" s="1243"/>
      <c r="M673" s="1243"/>
      <c r="N673" s="1243"/>
      <c r="O673" s="1243"/>
      <c r="P673" s="582">
        <v>2880.24</v>
      </c>
    </row>
    <row r="674" spans="1:16" x14ac:dyDescent="0.25">
      <c r="A674" s="552"/>
      <c r="B674" s="553"/>
      <c r="C674" s="1243" t="s">
        <v>1471</v>
      </c>
      <c r="D674" s="1243"/>
      <c r="E674" s="1243"/>
      <c r="F674" s="1243"/>
      <c r="G674" s="1243"/>
      <c r="H674" s="1243"/>
      <c r="I674" s="1243"/>
      <c r="J674" s="1243"/>
      <c r="K674" s="1243"/>
      <c r="L674" s="1243"/>
      <c r="M674" s="1243"/>
      <c r="N674" s="1243"/>
      <c r="O674" s="1243"/>
      <c r="P674" s="582">
        <v>1463.37</v>
      </c>
    </row>
    <row r="675" spans="1:16" x14ac:dyDescent="0.25">
      <c r="A675" s="552"/>
      <c r="B675" s="553"/>
      <c r="C675" s="1243" t="s">
        <v>1472</v>
      </c>
      <c r="D675" s="1243"/>
      <c r="E675" s="1243"/>
      <c r="F675" s="1243"/>
      <c r="G675" s="1243"/>
      <c r="H675" s="1243"/>
      <c r="I675" s="1243"/>
      <c r="J675" s="1243"/>
      <c r="K675" s="1243"/>
      <c r="L675" s="1243"/>
      <c r="M675" s="1243"/>
      <c r="N675" s="1243"/>
      <c r="O675" s="1243"/>
      <c r="P675" s="616">
        <v>870.77</v>
      </c>
    </row>
    <row r="676" spans="1:16" x14ac:dyDescent="0.25">
      <c r="A676" s="552"/>
      <c r="B676" s="553"/>
      <c r="C676" s="1243" t="s">
        <v>1266</v>
      </c>
      <c r="D676" s="1243"/>
      <c r="E676" s="1243"/>
      <c r="F676" s="1243"/>
      <c r="G676" s="1243"/>
      <c r="H676" s="1243"/>
      <c r="I676" s="1243"/>
      <c r="J676" s="1243"/>
      <c r="K676" s="1243"/>
      <c r="L676" s="1243"/>
      <c r="M676" s="1243"/>
      <c r="N676" s="1243"/>
      <c r="O676" s="1243"/>
      <c r="P676" s="582">
        <v>1209.4000000000001</v>
      </c>
    </row>
    <row r="677" spans="1:16" x14ac:dyDescent="0.25">
      <c r="A677" s="552"/>
      <c r="B677" s="553"/>
      <c r="C677" s="1243" t="s">
        <v>1267</v>
      </c>
      <c r="D677" s="1243"/>
      <c r="E677" s="1243"/>
      <c r="F677" s="1243"/>
      <c r="G677" s="1243"/>
      <c r="H677" s="1243"/>
      <c r="I677" s="1243"/>
      <c r="J677" s="1243"/>
      <c r="K677" s="1243"/>
      <c r="L677" s="1243"/>
      <c r="M677" s="1243"/>
      <c r="N677" s="1243"/>
      <c r="O677" s="1243"/>
      <c r="P677" s="582">
        <v>1463.37</v>
      </c>
    </row>
    <row r="678" spans="1:16" x14ac:dyDescent="0.25">
      <c r="A678" s="552"/>
      <c r="B678" s="553"/>
      <c r="C678" s="1243" t="s">
        <v>1268</v>
      </c>
      <c r="D678" s="1243"/>
      <c r="E678" s="1243"/>
      <c r="F678" s="1243"/>
      <c r="G678" s="1243"/>
      <c r="H678" s="1243"/>
      <c r="I678" s="1243"/>
      <c r="J678" s="1243"/>
      <c r="K678" s="1243"/>
      <c r="L678" s="1243"/>
      <c r="M678" s="1243"/>
      <c r="N678" s="1243"/>
      <c r="O678" s="1243"/>
      <c r="P678" s="616">
        <v>870.77</v>
      </c>
    </row>
    <row r="679" spans="1:16" x14ac:dyDescent="0.25">
      <c r="A679" s="552"/>
      <c r="B679" s="580"/>
      <c r="C679" s="1246" t="s">
        <v>3026</v>
      </c>
      <c r="D679" s="1246"/>
      <c r="E679" s="1246"/>
      <c r="F679" s="1246"/>
      <c r="G679" s="1246"/>
      <c r="H679" s="1246"/>
      <c r="I679" s="1246"/>
      <c r="J679" s="1246"/>
      <c r="K679" s="1246"/>
      <c r="L679" s="1246"/>
      <c r="M679" s="1246"/>
      <c r="N679" s="1246"/>
      <c r="O679" s="1246"/>
      <c r="P679" s="584">
        <v>6437.46</v>
      </c>
    </row>
    <row r="680" spans="1:16" x14ac:dyDescent="0.25">
      <c r="A680" s="552"/>
      <c r="B680" s="553"/>
      <c r="C680" s="1243" t="s">
        <v>1270</v>
      </c>
      <c r="D680" s="1243"/>
      <c r="E680" s="1243"/>
      <c r="F680" s="1243"/>
      <c r="G680" s="1243"/>
      <c r="H680" s="1243"/>
      <c r="I680" s="1243"/>
      <c r="J680" s="1243"/>
      <c r="K680" s="1243"/>
      <c r="L680" s="1243"/>
      <c r="M680" s="1243"/>
      <c r="N680" s="1243"/>
      <c r="O680" s="1243"/>
      <c r="P680" s="583"/>
    </row>
    <row r="681" spans="1:16" x14ac:dyDescent="0.25">
      <c r="A681" s="552"/>
      <c r="B681" s="553"/>
      <c r="C681" s="1243" t="s">
        <v>1271</v>
      </c>
      <c r="D681" s="1243"/>
      <c r="E681" s="1243"/>
      <c r="F681" s="1243"/>
      <c r="G681" s="1243"/>
      <c r="H681" s="1243"/>
      <c r="I681" s="1243"/>
      <c r="J681" s="1243"/>
      <c r="K681" s="585" t="s">
        <v>2983</v>
      </c>
      <c r="L681" s="586"/>
      <c r="M681" s="586"/>
      <c r="O681" s="586"/>
      <c r="P681" s="587"/>
    </row>
    <row r="682" spans="1:16" x14ac:dyDescent="0.25">
      <c r="A682" s="552"/>
      <c r="B682" s="553"/>
      <c r="C682" s="1243" t="s">
        <v>1273</v>
      </c>
      <c r="D682" s="1243"/>
      <c r="E682" s="1243"/>
      <c r="F682" s="1243"/>
      <c r="G682" s="1243"/>
      <c r="H682" s="1243"/>
      <c r="I682" s="1243"/>
      <c r="J682" s="1243"/>
      <c r="K682" s="585" t="s">
        <v>2984</v>
      </c>
      <c r="L682" s="586"/>
      <c r="M682" s="586"/>
      <c r="O682" s="586"/>
      <c r="P682" s="587"/>
    </row>
    <row r="683" spans="1:16" x14ac:dyDescent="0.25">
      <c r="A683" s="1251" t="s">
        <v>3027</v>
      </c>
      <c r="B683" s="1252"/>
      <c r="C683" s="1252"/>
      <c r="D683" s="1252"/>
      <c r="E683" s="1252"/>
      <c r="F683" s="1252"/>
      <c r="G683" s="1252"/>
      <c r="H683" s="1252"/>
      <c r="I683" s="1252"/>
      <c r="J683" s="1252"/>
      <c r="K683" s="1252"/>
      <c r="L683" s="1252"/>
      <c r="M683" s="1252"/>
      <c r="N683" s="1252"/>
      <c r="O683" s="1252"/>
      <c r="P683" s="1253"/>
    </row>
    <row r="684" spans="1:16" x14ac:dyDescent="0.25">
      <c r="A684" s="514" t="s">
        <v>1579</v>
      </c>
      <c r="B684" s="515" t="s">
        <v>2986</v>
      </c>
      <c r="C684" s="1249" t="s">
        <v>2987</v>
      </c>
      <c r="D684" s="1249"/>
      <c r="E684" s="1249"/>
      <c r="F684" s="1249"/>
      <c r="G684" s="1249"/>
      <c r="H684" s="516" t="s">
        <v>1575</v>
      </c>
      <c r="I684" s="517">
        <v>1</v>
      </c>
      <c r="J684" s="518">
        <v>1</v>
      </c>
      <c r="K684" s="518">
        <v>1</v>
      </c>
      <c r="L684" s="520"/>
      <c r="M684" s="517"/>
      <c r="N684" s="521"/>
      <c r="O684" s="517"/>
      <c r="P684" s="522"/>
    </row>
    <row r="685" spans="1:16" x14ac:dyDescent="0.25">
      <c r="A685" s="523"/>
      <c r="B685" s="524" t="s">
        <v>23</v>
      </c>
      <c r="C685" s="1247" t="s">
        <v>1203</v>
      </c>
      <c r="D685" s="1247"/>
      <c r="E685" s="1247"/>
      <c r="F685" s="1247"/>
      <c r="G685" s="1247"/>
      <c r="H685" s="525" t="s">
        <v>1148</v>
      </c>
      <c r="I685" s="526"/>
      <c r="J685" s="526"/>
      <c r="K685" s="536">
        <v>2.2200000000000002</v>
      </c>
      <c r="L685" s="528"/>
      <c r="M685" s="526"/>
      <c r="N685" s="528"/>
      <c r="O685" s="526"/>
      <c r="P685" s="573">
        <v>681.92</v>
      </c>
    </row>
    <row r="686" spans="1:16" x14ac:dyDescent="0.25">
      <c r="A686" s="530"/>
      <c r="B686" s="524" t="s">
        <v>2350</v>
      </c>
      <c r="C686" s="1247" t="s">
        <v>2351</v>
      </c>
      <c r="D686" s="1247"/>
      <c r="E686" s="1247"/>
      <c r="F686" s="1247"/>
      <c r="G686" s="1247"/>
      <c r="H686" s="525" t="s">
        <v>1148</v>
      </c>
      <c r="I686" s="536">
        <v>2.2200000000000002</v>
      </c>
      <c r="J686" s="526"/>
      <c r="K686" s="536">
        <v>2.2200000000000002</v>
      </c>
      <c r="L686" s="532"/>
      <c r="M686" s="533"/>
      <c r="N686" s="534">
        <v>307.17</v>
      </c>
      <c r="O686" s="526"/>
      <c r="P686" s="529">
        <v>681.92</v>
      </c>
    </row>
    <row r="687" spans="1:16" x14ac:dyDescent="0.25">
      <c r="A687" s="523"/>
      <c r="B687" s="524" t="s">
        <v>36</v>
      </c>
      <c r="C687" s="1247" t="s">
        <v>134</v>
      </c>
      <c r="D687" s="1247"/>
      <c r="E687" s="1247"/>
      <c r="F687" s="1247"/>
      <c r="G687" s="1247"/>
      <c r="H687" s="525"/>
      <c r="I687" s="526"/>
      <c r="J687" s="526"/>
      <c r="K687" s="526"/>
      <c r="L687" s="528"/>
      <c r="M687" s="526"/>
      <c r="N687" s="528"/>
      <c r="O687" s="526"/>
      <c r="P687" s="573">
        <v>3.69</v>
      </c>
    </row>
    <row r="688" spans="1:16" x14ac:dyDescent="0.25">
      <c r="A688" s="530"/>
      <c r="B688" s="524" t="s">
        <v>1494</v>
      </c>
      <c r="C688" s="1247" t="s">
        <v>1495</v>
      </c>
      <c r="D688" s="1247"/>
      <c r="E688" s="1247"/>
      <c r="F688" s="1247"/>
      <c r="G688" s="1247"/>
      <c r="H688" s="525" t="s">
        <v>1496</v>
      </c>
      <c r="I688" s="535">
        <v>1.5599999999999999E-2</v>
      </c>
      <c r="J688" s="526"/>
      <c r="K688" s="535">
        <v>1.5599999999999999E-2</v>
      </c>
      <c r="L688" s="532"/>
      <c r="M688" s="533"/>
      <c r="N688" s="534">
        <v>6.1</v>
      </c>
      <c r="O688" s="526"/>
      <c r="P688" s="529">
        <v>0.1</v>
      </c>
    </row>
    <row r="689" spans="1:16" x14ac:dyDescent="0.25">
      <c r="A689" s="530"/>
      <c r="B689" s="524" t="s">
        <v>2988</v>
      </c>
      <c r="C689" s="1247" t="s">
        <v>2989</v>
      </c>
      <c r="D689" s="1247"/>
      <c r="E689" s="1247"/>
      <c r="F689" s="1247"/>
      <c r="G689" s="1247"/>
      <c r="H689" s="525" t="s">
        <v>1244</v>
      </c>
      <c r="I689" s="527">
        <v>2E-3</v>
      </c>
      <c r="J689" s="526"/>
      <c r="K689" s="527">
        <v>2E-3</v>
      </c>
      <c r="L689" s="538">
        <v>911.59</v>
      </c>
      <c r="M689" s="539">
        <v>1.97</v>
      </c>
      <c r="N689" s="534">
        <v>1795.83</v>
      </c>
      <c r="O689" s="526"/>
      <c r="P689" s="529">
        <v>3.59</v>
      </c>
    </row>
    <row r="690" spans="1:16" x14ac:dyDescent="0.25">
      <c r="A690" s="544" t="s">
        <v>1239</v>
      </c>
      <c r="B690" s="545" t="s">
        <v>2968</v>
      </c>
      <c r="C690" s="1250" t="s">
        <v>2969</v>
      </c>
      <c r="D690" s="1250"/>
      <c r="E690" s="1250"/>
      <c r="F690" s="1250"/>
      <c r="G690" s="1250"/>
      <c r="H690" s="546" t="s">
        <v>2159</v>
      </c>
      <c r="I690" s="566">
        <v>1.5</v>
      </c>
      <c r="J690" s="548"/>
      <c r="K690" s="566">
        <v>1.5</v>
      </c>
      <c r="L690" s="550"/>
      <c r="M690" s="548"/>
      <c r="N690" s="550"/>
      <c r="O690" s="548"/>
      <c r="P690" s="551"/>
    </row>
    <row r="691" spans="1:16" x14ac:dyDescent="0.25">
      <c r="A691" s="552"/>
      <c r="B691" s="553"/>
      <c r="C691" s="1248" t="s">
        <v>1154</v>
      </c>
      <c r="D691" s="1248"/>
      <c r="E691" s="1248"/>
      <c r="F691" s="1248"/>
      <c r="G691" s="1248"/>
      <c r="H691" s="516"/>
      <c r="I691" s="517"/>
      <c r="J691" s="517"/>
      <c r="K691" s="517"/>
      <c r="L691" s="520"/>
      <c r="M691" s="517"/>
      <c r="N691" s="554"/>
      <c r="O691" s="517"/>
      <c r="P691" s="555">
        <v>685.61</v>
      </c>
    </row>
    <row r="692" spans="1:16" x14ac:dyDescent="0.25">
      <c r="A692" s="540"/>
      <c r="B692" s="524"/>
      <c r="C692" s="1247" t="s">
        <v>1155</v>
      </c>
      <c r="D692" s="1247"/>
      <c r="E692" s="1247"/>
      <c r="F692" s="1247"/>
      <c r="G692" s="1247"/>
      <c r="H692" s="525"/>
      <c r="I692" s="526"/>
      <c r="J692" s="526"/>
      <c r="K692" s="526"/>
      <c r="L692" s="528"/>
      <c r="M692" s="526"/>
      <c r="N692" s="528"/>
      <c r="O692" s="526"/>
      <c r="P692" s="573">
        <v>681.92</v>
      </c>
    </row>
    <row r="693" spans="1:16" x14ac:dyDescent="0.25">
      <c r="A693" s="540"/>
      <c r="B693" s="524" t="s">
        <v>2888</v>
      </c>
      <c r="C693" s="1247" t="s">
        <v>2889</v>
      </c>
      <c r="D693" s="1247"/>
      <c r="E693" s="1247"/>
      <c r="F693" s="1247"/>
      <c r="G693" s="1247"/>
      <c r="H693" s="525" t="s">
        <v>1158</v>
      </c>
      <c r="I693" s="543">
        <v>121</v>
      </c>
      <c r="J693" s="526"/>
      <c r="K693" s="543">
        <v>121</v>
      </c>
      <c r="L693" s="528"/>
      <c r="M693" s="526"/>
      <c r="N693" s="528"/>
      <c r="O693" s="526"/>
      <c r="P693" s="573">
        <v>825.12</v>
      </c>
    </row>
    <row r="694" spans="1:16" x14ac:dyDescent="0.25">
      <c r="A694" s="540"/>
      <c r="B694" s="524" t="s">
        <v>2890</v>
      </c>
      <c r="C694" s="1247" t="s">
        <v>2891</v>
      </c>
      <c r="D694" s="1247"/>
      <c r="E694" s="1247"/>
      <c r="F694" s="1247"/>
      <c r="G694" s="1247"/>
      <c r="H694" s="525" t="s">
        <v>1158</v>
      </c>
      <c r="I694" s="543">
        <v>72</v>
      </c>
      <c r="J694" s="526"/>
      <c r="K694" s="543">
        <v>72</v>
      </c>
      <c r="L694" s="528"/>
      <c r="M694" s="526"/>
      <c r="N694" s="528"/>
      <c r="O694" s="526"/>
      <c r="P694" s="573">
        <v>490.98</v>
      </c>
    </row>
    <row r="695" spans="1:16" x14ac:dyDescent="0.25">
      <c r="A695" s="556"/>
      <c r="B695" s="557"/>
      <c r="C695" s="1248" t="s">
        <v>1161</v>
      </c>
      <c r="D695" s="1248"/>
      <c r="E695" s="1248"/>
      <c r="F695" s="1248"/>
      <c r="G695" s="1248"/>
      <c r="H695" s="516"/>
      <c r="I695" s="517"/>
      <c r="J695" s="517"/>
      <c r="K695" s="517"/>
      <c r="L695" s="520"/>
      <c r="M695" s="517"/>
      <c r="N695" s="554">
        <v>2001.71</v>
      </c>
      <c r="O695" s="517"/>
      <c r="P695" s="555">
        <v>2001.71</v>
      </c>
    </row>
    <row r="696" spans="1:16" x14ac:dyDescent="0.25">
      <c r="A696" s="558"/>
      <c r="B696" s="559"/>
      <c r="C696" s="559"/>
      <c r="D696" s="559"/>
      <c r="E696" s="559"/>
      <c r="F696" s="559"/>
      <c r="G696" s="559"/>
      <c r="H696" s="560"/>
      <c r="I696" s="561"/>
      <c r="J696" s="561"/>
      <c r="K696" s="561"/>
      <c r="L696" s="562"/>
      <c r="M696" s="561"/>
      <c r="N696" s="562"/>
      <c r="O696" s="561"/>
      <c r="P696" s="563"/>
    </row>
    <row r="697" spans="1:16" ht="22.5" x14ac:dyDescent="0.25">
      <c r="A697" s="514" t="s">
        <v>3028</v>
      </c>
      <c r="B697" s="515" t="s">
        <v>2991</v>
      </c>
      <c r="C697" s="1249" t="s">
        <v>2992</v>
      </c>
      <c r="D697" s="1249"/>
      <c r="E697" s="1249"/>
      <c r="F697" s="1249"/>
      <c r="G697" s="1249"/>
      <c r="H697" s="516" t="s">
        <v>2314</v>
      </c>
      <c r="I697" s="517">
        <v>1</v>
      </c>
      <c r="J697" s="518">
        <v>1</v>
      </c>
      <c r="K697" s="518">
        <v>1</v>
      </c>
      <c r="L697" s="554">
        <v>14770.23</v>
      </c>
      <c r="M697" s="570">
        <v>1.23</v>
      </c>
      <c r="N697" s="564">
        <v>18167.38</v>
      </c>
      <c r="O697" s="517"/>
      <c r="P697" s="555">
        <v>18167.38</v>
      </c>
    </row>
    <row r="698" spans="1:16" x14ac:dyDescent="0.25">
      <c r="A698" s="556"/>
      <c r="B698" s="557"/>
      <c r="C698" s="1248" t="s">
        <v>1161</v>
      </c>
      <c r="D698" s="1248"/>
      <c r="E698" s="1248"/>
      <c r="F698" s="1248"/>
      <c r="G698" s="1248"/>
      <c r="H698" s="516"/>
      <c r="I698" s="517"/>
      <c r="J698" s="517"/>
      <c r="K698" s="517"/>
      <c r="L698" s="520"/>
      <c r="M698" s="517"/>
      <c r="N698" s="520"/>
      <c r="O698" s="517"/>
      <c r="P698" s="555">
        <v>18167.38</v>
      </c>
    </row>
    <row r="699" spans="1:16" x14ac:dyDescent="0.25">
      <c r="A699" s="558"/>
      <c r="B699" s="559"/>
      <c r="C699" s="559"/>
      <c r="D699" s="559"/>
      <c r="E699" s="559"/>
      <c r="F699" s="559"/>
      <c r="G699" s="559"/>
      <c r="H699" s="560"/>
      <c r="I699" s="561"/>
      <c r="J699" s="561"/>
      <c r="K699" s="561"/>
      <c r="L699" s="562"/>
      <c r="M699" s="561"/>
      <c r="N699" s="562"/>
      <c r="O699" s="561"/>
      <c r="P699" s="563"/>
    </row>
    <row r="700" spans="1:16" x14ac:dyDescent="0.25">
      <c r="A700" s="514" t="s">
        <v>1585</v>
      </c>
      <c r="B700" s="515" t="s">
        <v>2923</v>
      </c>
      <c r="C700" s="1249" t="s">
        <v>2924</v>
      </c>
      <c r="D700" s="1249"/>
      <c r="E700" s="1249"/>
      <c r="F700" s="1249"/>
      <c r="G700" s="1249"/>
      <c r="H700" s="516" t="s">
        <v>1440</v>
      </c>
      <c r="I700" s="517">
        <v>0.03</v>
      </c>
      <c r="J700" s="518">
        <v>1</v>
      </c>
      <c r="K700" s="570">
        <v>0.03</v>
      </c>
      <c r="L700" s="520"/>
      <c r="M700" s="517"/>
      <c r="N700" s="521"/>
      <c r="O700" s="517"/>
      <c r="P700" s="522"/>
    </row>
    <row r="701" spans="1:16" x14ac:dyDescent="0.25">
      <c r="A701" s="523"/>
      <c r="B701" s="524" t="s">
        <v>23</v>
      </c>
      <c r="C701" s="1247" t="s">
        <v>1203</v>
      </c>
      <c r="D701" s="1247"/>
      <c r="E701" s="1247"/>
      <c r="F701" s="1247"/>
      <c r="G701" s="1247"/>
      <c r="H701" s="525" t="s">
        <v>1148</v>
      </c>
      <c r="I701" s="526"/>
      <c r="J701" s="526"/>
      <c r="K701" s="535">
        <v>0.4113</v>
      </c>
      <c r="L701" s="528"/>
      <c r="M701" s="526"/>
      <c r="N701" s="528"/>
      <c r="O701" s="526"/>
      <c r="P701" s="573">
        <v>130.83000000000001</v>
      </c>
    </row>
    <row r="702" spans="1:16" x14ac:dyDescent="0.25">
      <c r="A702" s="530"/>
      <c r="B702" s="524" t="s">
        <v>2403</v>
      </c>
      <c r="C702" s="1247" t="s">
        <v>2404</v>
      </c>
      <c r="D702" s="1247"/>
      <c r="E702" s="1247"/>
      <c r="F702" s="1247"/>
      <c r="G702" s="1247"/>
      <c r="H702" s="525" t="s">
        <v>1148</v>
      </c>
      <c r="I702" s="536">
        <v>13.71</v>
      </c>
      <c r="J702" s="526"/>
      <c r="K702" s="535">
        <v>0.4113</v>
      </c>
      <c r="L702" s="532"/>
      <c r="M702" s="533"/>
      <c r="N702" s="534">
        <v>318.08999999999997</v>
      </c>
      <c r="O702" s="526"/>
      <c r="P702" s="529">
        <v>130.83000000000001</v>
      </c>
    </row>
    <row r="703" spans="1:16" x14ac:dyDescent="0.25">
      <c r="A703" s="523"/>
      <c r="B703" s="524" t="s">
        <v>28</v>
      </c>
      <c r="C703" s="1247" t="s">
        <v>132</v>
      </c>
      <c r="D703" s="1247"/>
      <c r="E703" s="1247"/>
      <c r="F703" s="1247"/>
      <c r="G703" s="1247"/>
      <c r="H703" s="525"/>
      <c r="I703" s="526"/>
      <c r="J703" s="526"/>
      <c r="K703" s="526"/>
      <c r="L703" s="528"/>
      <c r="M703" s="526"/>
      <c r="N703" s="528"/>
      <c r="O703" s="526"/>
      <c r="P703" s="573">
        <v>1.05</v>
      </c>
    </row>
    <row r="704" spans="1:16" x14ac:dyDescent="0.25">
      <c r="A704" s="523"/>
      <c r="B704" s="524"/>
      <c r="C704" s="1247" t="s">
        <v>1147</v>
      </c>
      <c r="D704" s="1247"/>
      <c r="E704" s="1247"/>
      <c r="F704" s="1247"/>
      <c r="G704" s="1247"/>
      <c r="H704" s="525" t="s">
        <v>1148</v>
      </c>
      <c r="I704" s="526"/>
      <c r="J704" s="526"/>
      <c r="K704" s="535">
        <v>5.9999999999999995E-4</v>
      </c>
      <c r="L704" s="528"/>
      <c r="M704" s="526"/>
      <c r="N704" s="528"/>
      <c r="O704" s="526"/>
      <c r="P704" s="573">
        <v>0.2</v>
      </c>
    </row>
    <row r="705" spans="1:16" x14ac:dyDescent="0.25">
      <c r="A705" s="530"/>
      <c r="B705" s="524" t="s">
        <v>2925</v>
      </c>
      <c r="C705" s="1247" t="s">
        <v>2926</v>
      </c>
      <c r="D705" s="1247"/>
      <c r="E705" s="1247"/>
      <c r="F705" s="1247"/>
      <c r="G705" s="1247"/>
      <c r="H705" s="525" t="s">
        <v>1151</v>
      </c>
      <c r="I705" s="536">
        <v>1.27</v>
      </c>
      <c r="J705" s="526"/>
      <c r="K705" s="535">
        <v>3.8100000000000002E-2</v>
      </c>
      <c r="L705" s="538">
        <v>14.13</v>
      </c>
      <c r="M705" s="539">
        <v>1.28</v>
      </c>
      <c r="N705" s="534">
        <v>18.09</v>
      </c>
      <c r="O705" s="526"/>
      <c r="P705" s="529">
        <v>0.69</v>
      </c>
    </row>
    <row r="706" spans="1:16" x14ac:dyDescent="0.25">
      <c r="A706" s="530"/>
      <c r="B706" s="524" t="s">
        <v>1445</v>
      </c>
      <c r="C706" s="1247" t="s">
        <v>1446</v>
      </c>
      <c r="D706" s="1247"/>
      <c r="E706" s="1247"/>
      <c r="F706" s="1247"/>
      <c r="G706" s="1247"/>
      <c r="H706" s="525" t="s">
        <v>1151</v>
      </c>
      <c r="I706" s="536">
        <v>0.02</v>
      </c>
      <c r="J706" s="526"/>
      <c r="K706" s="535">
        <v>5.9999999999999995E-4</v>
      </c>
      <c r="L706" s="538">
        <v>477.92</v>
      </c>
      <c r="M706" s="539">
        <v>1.24</v>
      </c>
      <c r="N706" s="534">
        <v>592.62</v>
      </c>
      <c r="O706" s="526"/>
      <c r="P706" s="529">
        <v>0.36</v>
      </c>
    </row>
    <row r="707" spans="1:16" x14ac:dyDescent="0.25">
      <c r="A707" s="540"/>
      <c r="B707" s="524" t="s">
        <v>1208</v>
      </c>
      <c r="C707" s="1247" t="s">
        <v>1209</v>
      </c>
      <c r="D707" s="1247"/>
      <c r="E707" s="1247"/>
      <c r="F707" s="1247"/>
      <c r="G707" s="1247"/>
      <c r="H707" s="525" t="s">
        <v>1148</v>
      </c>
      <c r="I707" s="536">
        <v>0.02</v>
      </c>
      <c r="J707" s="526"/>
      <c r="K707" s="535">
        <v>5.9999999999999995E-4</v>
      </c>
      <c r="L707" s="528"/>
      <c r="M707" s="526"/>
      <c r="N707" s="541">
        <v>325.38</v>
      </c>
      <c r="O707" s="526"/>
      <c r="P707" s="573">
        <v>0.2</v>
      </c>
    </row>
    <row r="708" spans="1:16" x14ac:dyDescent="0.25">
      <c r="A708" s="523"/>
      <c r="B708" s="524" t="s">
        <v>36</v>
      </c>
      <c r="C708" s="1247" t="s">
        <v>134</v>
      </c>
      <c r="D708" s="1247"/>
      <c r="E708" s="1247"/>
      <c r="F708" s="1247"/>
      <c r="G708" s="1247"/>
      <c r="H708" s="525"/>
      <c r="I708" s="526"/>
      <c r="J708" s="526"/>
      <c r="K708" s="526"/>
      <c r="L708" s="528"/>
      <c r="M708" s="526"/>
      <c r="N708" s="528"/>
      <c r="O708" s="526"/>
      <c r="P708" s="573">
        <v>17.95</v>
      </c>
    </row>
    <row r="709" spans="1:16" x14ac:dyDescent="0.25">
      <c r="A709" s="530"/>
      <c r="B709" s="524" t="s">
        <v>1210</v>
      </c>
      <c r="C709" s="1247" t="s">
        <v>1211</v>
      </c>
      <c r="D709" s="1247"/>
      <c r="E709" s="1247"/>
      <c r="F709" s="1247"/>
      <c r="G709" s="1247"/>
      <c r="H709" s="525" t="s">
        <v>1212</v>
      </c>
      <c r="I709" s="527">
        <v>0.29299999999999998</v>
      </c>
      <c r="J709" s="526"/>
      <c r="K709" s="537">
        <v>8.7899999999999992E-3</v>
      </c>
      <c r="L709" s="538">
        <v>35.71</v>
      </c>
      <c r="M709" s="539">
        <v>0.28000000000000003</v>
      </c>
      <c r="N709" s="534">
        <v>10</v>
      </c>
      <c r="O709" s="526"/>
      <c r="P709" s="529">
        <v>0.09</v>
      </c>
    </row>
    <row r="710" spans="1:16" x14ac:dyDescent="0.25">
      <c r="A710" s="530"/>
      <c r="B710" s="524" t="s">
        <v>1494</v>
      </c>
      <c r="C710" s="1247" t="s">
        <v>1495</v>
      </c>
      <c r="D710" s="1247"/>
      <c r="E710" s="1247"/>
      <c r="F710" s="1247"/>
      <c r="G710" s="1247"/>
      <c r="H710" s="525" t="s">
        <v>1496</v>
      </c>
      <c r="I710" s="535">
        <v>2.4828000000000001</v>
      </c>
      <c r="J710" s="526"/>
      <c r="K710" s="574">
        <v>7.4483999999999995E-2</v>
      </c>
      <c r="L710" s="532"/>
      <c r="M710" s="533"/>
      <c r="N710" s="534">
        <v>6.1</v>
      </c>
      <c r="O710" s="526"/>
      <c r="P710" s="529">
        <v>0.45</v>
      </c>
    </row>
    <row r="711" spans="1:16" x14ac:dyDescent="0.25">
      <c r="A711" s="530"/>
      <c r="B711" s="524" t="s">
        <v>2927</v>
      </c>
      <c r="C711" s="1247" t="s">
        <v>2928</v>
      </c>
      <c r="D711" s="1247"/>
      <c r="E711" s="1247"/>
      <c r="F711" s="1247"/>
      <c r="G711" s="1247"/>
      <c r="H711" s="525" t="s">
        <v>2435</v>
      </c>
      <c r="I711" s="527">
        <v>0.16700000000000001</v>
      </c>
      <c r="J711" s="526"/>
      <c r="K711" s="537">
        <v>5.0099999999999997E-3</v>
      </c>
      <c r="L711" s="538">
        <v>584.14</v>
      </c>
      <c r="M711" s="539">
        <v>1.31</v>
      </c>
      <c r="N711" s="534">
        <v>765.22</v>
      </c>
      <c r="O711" s="526"/>
      <c r="P711" s="529">
        <v>3.83</v>
      </c>
    </row>
    <row r="712" spans="1:16" x14ac:dyDescent="0.25">
      <c r="A712" s="530"/>
      <c r="B712" s="524" t="s">
        <v>2929</v>
      </c>
      <c r="C712" s="1247" t="s">
        <v>2930</v>
      </c>
      <c r="D712" s="1247"/>
      <c r="E712" s="1247"/>
      <c r="F712" s="1247"/>
      <c r="G712" s="1247"/>
      <c r="H712" s="525" t="s">
        <v>1164</v>
      </c>
      <c r="I712" s="537">
        <v>3.1700000000000001E-3</v>
      </c>
      <c r="J712" s="526"/>
      <c r="K712" s="569">
        <v>9.5099999999999994E-5</v>
      </c>
      <c r="L712" s="542">
        <v>150361.35999999999</v>
      </c>
      <c r="M712" s="539">
        <v>0.95</v>
      </c>
      <c r="N712" s="534">
        <v>142843.29</v>
      </c>
      <c r="O712" s="526"/>
      <c r="P712" s="529">
        <v>13.58</v>
      </c>
    </row>
    <row r="713" spans="1:16" x14ac:dyDescent="0.25">
      <c r="A713" s="544" t="s">
        <v>1364</v>
      </c>
      <c r="B713" s="545" t="s">
        <v>2931</v>
      </c>
      <c r="C713" s="1250" t="s">
        <v>2932</v>
      </c>
      <c r="D713" s="1250"/>
      <c r="E713" s="1250"/>
      <c r="F713" s="1250"/>
      <c r="G713" s="1250"/>
      <c r="H713" s="546" t="s">
        <v>1575</v>
      </c>
      <c r="I713" s="547">
        <v>0</v>
      </c>
      <c r="J713" s="548"/>
      <c r="K713" s="547">
        <v>0</v>
      </c>
      <c r="L713" s="550"/>
      <c r="M713" s="548"/>
      <c r="N713" s="550"/>
      <c r="O713" s="548"/>
      <c r="P713" s="551"/>
    </row>
    <row r="714" spans="1:16" x14ac:dyDescent="0.25">
      <c r="A714" s="544" t="s">
        <v>1364</v>
      </c>
      <c r="B714" s="545" t="s">
        <v>2915</v>
      </c>
      <c r="C714" s="1250" t="s">
        <v>2916</v>
      </c>
      <c r="D714" s="1250"/>
      <c r="E714" s="1250"/>
      <c r="F714" s="1250"/>
      <c r="G714" s="1250"/>
      <c r="H714" s="546" t="s">
        <v>1575</v>
      </c>
      <c r="I714" s="547">
        <v>0</v>
      </c>
      <c r="J714" s="548"/>
      <c r="K714" s="547">
        <v>0</v>
      </c>
      <c r="L714" s="550"/>
      <c r="M714" s="548"/>
      <c r="N714" s="550"/>
      <c r="O714" s="548"/>
      <c r="P714" s="551"/>
    </row>
    <row r="715" spans="1:16" x14ac:dyDescent="0.25">
      <c r="A715" s="544" t="s">
        <v>1239</v>
      </c>
      <c r="B715" s="545" t="s">
        <v>2933</v>
      </c>
      <c r="C715" s="1250" t="s">
        <v>2934</v>
      </c>
      <c r="D715" s="1250"/>
      <c r="E715" s="1250"/>
      <c r="F715" s="1250"/>
      <c r="G715" s="1250"/>
      <c r="H715" s="546" t="s">
        <v>1568</v>
      </c>
      <c r="I715" s="566">
        <v>16.7</v>
      </c>
      <c r="J715" s="548"/>
      <c r="K715" s="549">
        <v>0.501</v>
      </c>
      <c r="L715" s="550"/>
      <c r="M715" s="548"/>
      <c r="N715" s="550"/>
      <c r="O715" s="548"/>
      <c r="P715" s="551"/>
    </row>
    <row r="716" spans="1:16" x14ac:dyDescent="0.25">
      <c r="A716" s="544" t="s">
        <v>1239</v>
      </c>
      <c r="B716" s="545" t="s">
        <v>2935</v>
      </c>
      <c r="C716" s="1250" t="s">
        <v>2936</v>
      </c>
      <c r="D716" s="1250"/>
      <c r="E716" s="1250"/>
      <c r="F716" s="1250"/>
      <c r="G716" s="1250"/>
      <c r="H716" s="546" t="s">
        <v>2159</v>
      </c>
      <c r="I716" s="566">
        <v>102.5</v>
      </c>
      <c r="J716" s="548"/>
      <c r="K716" s="549">
        <v>3.0750000000000002</v>
      </c>
      <c r="L716" s="550"/>
      <c r="M716" s="548"/>
      <c r="N716" s="550"/>
      <c r="O716" s="548"/>
      <c r="P716" s="551"/>
    </row>
    <row r="717" spans="1:16" x14ac:dyDescent="0.25">
      <c r="A717" s="544" t="s">
        <v>1364</v>
      </c>
      <c r="B717" s="545" t="s">
        <v>2937</v>
      </c>
      <c r="C717" s="1250" t="s">
        <v>2938</v>
      </c>
      <c r="D717" s="1250"/>
      <c r="E717" s="1250"/>
      <c r="F717" s="1250"/>
      <c r="G717" s="1250"/>
      <c r="H717" s="546" t="s">
        <v>1575</v>
      </c>
      <c r="I717" s="547">
        <v>0</v>
      </c>
      <c r="J717" s="548"/>
      <c r="K717" s="547">
        <v>0</v>
      </c>
      <c r="L717" s="550"/>
      <c r="M717" s="548"/>
      <c r="N717" s="550"/>
      <c r="O717" s="548"/>
      <c r="P717" s="551"/>
    </row>
    <row r="718" spans="1:16" x14ac:dyDescent="0.25">
      <c r="A718" s="552"/>
      <c r="B718" s="553"/>
      <c r="C718" s="1248" t="s">
        <v>1154</v>
      </c>
      <c r="D718" s="1248"/>
      <c r="E718" s="1248"/>
      <c r="F718" s="1248"/>
      <c r="G718" s="1248"/>
      <c r="H718" s="516"/>
      <c r="I718" s="517"/>
      <c r="J718" s="517"/>
      <c r="K718" s="517"/>
      <c r="L718" s="520"/>
      <c r="M718" s="517"/>
      <c r="N718" s="554"/>
      <c r="O718" s="517"/>
      <c r="P718" s="555">
        <v>150.03</v>
      </c>
    </row>
    <row r="719" spans="1:16" x14ac:dyDescent="0.25">
      <c r="A719" s="540"/>
      <c r="B719" s="524"/>
      <c r="C719" s="1247" t="s">
        <v>1155</v>
      </c>
      <c r="D719" s="1247"/>
      <c r="E719" s="1247"/>
      <c r="F719" s="1247"/>
      <c r="G719" s="1247"/>
      <c r="H719" s="525"/>
      <c r="I719" s="526"/>
      <c r="J719" s="526"/>
      <c r="K719" s="526"/>
      <c r="L719" s="528"/>
      <c r="M719" s="526"/>
      <c r="N719" s="528"/>
      <c r="O719" s="526"/>
      <c r="P719" s="573">
        <v>131.03</v>
      </c>
    </row>
    <row r="720" spans="1:16" x14ac:dyDescent="0.25">
      <c r="A720" s="540"/>
      <c r="B720" s="524" t="s">
        <v>2888</v>
      </c>
      <c r="C720" s="1247" t="s">
        <v>2889</v>
      </c>
      <c r="D720" s="1247"/>
      <c r="E720" s="1247"/>
      <c r="F720" s="1247"/>
      <c r="G720" s="1247"/>
      <c r="H720" s="525" t="s">
        <v>1158</v>
      </c>
      <c r="I720" s="543">
        <v>121</v>
      </c>
      <c r="J720" s="526"/>
      <c r="K720" s="543">
        <v>121</v>
      </c>
      <c r="L720" s="528"/>
      <c r="M720" s="526"/>
      <c r="N720" s="528"/>
      <c r="O720" s="526"/>
      <c r="P720" s="573">
        <v>158.55000000000001</v>
      </c>
    </row>
    <row r="721" spans="1:16" x14ac:dyDescent="0.25">
      <c r="A721" s="540"/>
      <c r="B721" s="524" t="s">
        <v>2890</v>
      </c>
      <c r="C721" s="1247" t="s">
        <v>2891</v>
      </c>
      <c r="D721" s="1247"/>
      <c r="E721" s="1247"/>
      <c r="F721" s="1247"/>
      <c r="G721" s="1247"/>
      <c r="H721" s="525" t="s">
        <v>1158</v>
      </c>
      <c r="I721" s="543">
        <v>72</v>
      </c>
      <c r="J721" s="526"/>
      <c r="K721" s="543">
        <v>72</v>
      </c>
      <c r="L721" s="528"/>
      <c r="M721" s="526"/>
      <c r="N721" s="528"/>
      <c r="O721" s="526"/>
      <c r="P721" s="573">
        <v>94.34</v>
      </c>
    </row>
    <row r="722" spans="1:16" x14ac:dyDescent="0.25">
      <c r="A722" s="556"/>
      <c r="B722" s="557"/>
      <c r="C722" s="1248" t="s">
        <v>1161</v>
      </c>
      <c r="D722" s="1248"/>
      <c r="E722" s="1248"/>
      <c r="F722" s="1248"/>
      <c r="G722" s="1248"/>
      <c r="H722" s="516"/>
      <c r="I722" s="517"/>
      <c r="J722" s="517"/>
      <c r="K722" s="517"/>
      <c r="L722" s="520"/>
      <c r="M722" s="517"/>
      <c r="N722" s="554">
        <v>13430.67</v>
      </c>
      <c r="O722" s="517"/>
      <c r="P722" s="612">
        <v>402.92</v>
      </c>
    </row>
    <row r="723" spans="1:16" x14ac:dyDescent="0.25">
      <c r="A723" s="558"/>
      <c r="B723" s="559"/>
      <c r="C723" s="559"/>
      <c r="D723" s="559"/>
      <c r="E723" s="559"/>
      <c r="F723" s="559"/>
      <c r="G723" s="559"/>
      <c r="H723" s="560"/>
      <c r="I723" s="561"/>
      <c r="J723" s="561"/>
      <c r="K723" s="561"/>
      <c r="L723" s="562"/>
      <c r="M723" s="561"/>
      <c r="N723" s="562"/>
      <c r="O723" s="561"/>
      <c r="P723" s="563"/>
    </row>
    <row r="724" spans="1:16" x14ac:dyDescent="0.25">
      <c r="A724" s="514" t="s">
        <v>1592</v>
      </c>
      <c r="B724" s="515" t="s">
        <v>2939</v>
      </c>
      <c r="C724" s="1249" t="s">
        <v>2940</v>
      </c>
      <c r="D724" s="1249"/>
      <c r="E724" s="1249"/>
      <c r="F724" s="1249"/>
      <c r="G724" s="1249"/>
      <c r="H724" s="516" t="s">
        <v>2159</v>
      </c>
      <c r="I724" s="517">
        <v>3.0750000000000002</v>
      </c>
      <c r="J724" s="518">
        <v>1</v>
      </c>
      <c r="K724" s="519">
        <v>3.0750000000000002</v>
      </c>
      <c r="L724" s="593">
        <v>45.22</v>
      </c>
      <c r="M724" s="570">
        <v>1.17</v>
      </c>
      <c r="N724" s="572">
        <v>52.91</v>
      </c>
      <c r="O724" s="517"/>
      <c r="P724" s="612">
        <v>162.69999999999999</v>
      </c>
    </row>
    <row r="725" spans="1:16" x14ac:dyDescent="0.25">
      <c r="A725" s="556"/>
      <c r="B725" s="557"/>
      <c r="C725" s="1248" t="s">
        <v>1161</v>
      </c>
      <c r="D725" s="1248"/>
      <c r="E725" s="1248"/>
      <c r="F725" s="1248"/>
      <c r="G725" s="1248"/>
      <c r="H725" s="516"/>
      <c r="I725" s="517"/>
      <c r="J725" s="517"/>
      <c r="K725" s="517"/>
      <c r="L725" s="520"/>
      <c r="M725" s="517"/>
      <c r="N725" s="520"/>
      <c r="O725" s="517"/>
      <c r="P725" s="612">
        <v>162.69999999999999</v>
      </c>
    </row>
    <row r="726" spans="1:16" x14ac:dyDescent="0.25">
      <c r="A726" s="558"/>
      <c r="B726" s="559"/>
      <c r="C726" s="559"/>
      <c r="D726" s="559"/>
      <c r="E726" s="559"/>
      <c r="F726" s="559"/>
      <c r="G726" s="559"/>
      <c r="H726" s="560"/>
      <c r="I726" s="561"/>
      <c r="J726" s="561"/>
      <c r="K726" s="561"/>
      <c r="L726" s="562"/>
      <c r="M726" s="561"/>
      <c r="N726" s="562"/>
      <c r="O726" s="561"/>
      <c r="P726" s="563"/>
    </row>
    <row r="727" spans="1:16" x14ac:dyDescent="0.25">
      <c r="A727" s="514" t="s">
        <v>1593</v>
      </c>
      <c r="B727" s="515" t="s">
        <v>2941</v>
      </c>
      <c r="C727" s="1249" t="s">
        <v>2942</v>
      </c>
      <c r="D727" s="1249"/>
      <c r="E727" s="1249"/>
      <c r="F727" s="1249"/>
      <c r="G727" s="1249"/>
      <c r="H727" s="516" t="s">
        <v>1575</v>
      </c>
      <c r="I727" s="517">
        <v>4</v>
      </c>
      <c r="J727" s="518">
        <v>1</v>
      </c>
      <c r="K727" s="518">
        <v>4</v>
      </c>
      <c r="L727" s="593">
        <v>4.45</v>
      </c>
      <c r="M727" s="570">
        <v>1.17</v>
      </c>
      <c r="N727" s="572">
        <v>5.21</v>
      </c>
      <c r="O727" s="517"/>
      <c r="P727" s="612">
        <v>20.84</v>
      </c>
    </row>
    <row r="728" spans="1:16" x14ac:dyDescent="0.25">
      <c r="A728" s="556"/>
      <c r="B728" s="557"/>
      <c r="C728" s="1248" t="s">
        <v>1161</v>
      </c>
      <c r="D728" s="1248"/>
      <c r="E728" s="1248"/>
      <c r="F728" s="1248"/>
      <c r="G728" s="1248"/>
      <c r="H728" s="516"/>
      <c r="I728" s="517"/>
      <c r="J728" s="517"/>
      <c r="K728" s="517"/>
      <c r="L728" s="520"/>
      <c r="M728" s="517"/>
      <c r="N728" s="520"/>
      <c r="O728" s="517"/>
      <c r="P728" s="612">
        <v>20.84</v>
      </c>
    </row>
    <row r="729" spans="1:16" x14ac:dyDescent="0.25">
      <c r="A729" s="558"/>
      <c r="B729" s="559"/>
      <c r="C729" s="559"/>
      <c r="D729" s="559"/>
      <c r="E729" s="559"/>
      <c r="F729" s="559"/>
      <c r="G729" s="559"/>
      <c r="H729" s="560"/>
      <c r="I729" s="561"/>
      <c r="J729" s="561"/>
      <c r="K729" s="561"/>
      <c r="L729" s="562"/>
      <c r="M729" s="561"/>
      <c r="N729" s="562"/>
      <c r="O729" s="561"/>
      <c r="P729" s="563"/>
    </row>
    <row r="730" spans="1:16" x14ac:dyDescent="0.25">
      <c r="A730" s="514" t="s">
        <v>1598</v>
      </c>
      <c r="B730" s="515" t="s">
        <v>2943</v>
      </c>
      <c r="C730" s="1249" t="s">
        <v>2944</v>
      </c>
      <c r="D730" s="1249"/>
      <c r="E730" s="1249"/>
      <c r="F730" s="1249"/>
      <c r="G730" s="1249"/>
      <c r="H730" s="516" t="s">
        <v>1575</v>
      </c>
      <c r="I730" s="517">
        <v>3</v>
      </c>
      <c r="J730" s="518">
        <v>1</v>
      </c>
      <c r="K730" s="518">
        <v>3</v>
      </c>
      <c r="L730" s="593">
        <v>5.03</v>
      </c>
      <c r="M730" s="570">
        <v>1.17</v>
      </c>
      <c r="N730" s="572">
        <v>5.89</v>
      </c>
      <c r="O730" s="517"/>
      <c r="P730" s="612">
        <v>17.670000000000002</v>
      </c>
    </row>
    <row r="731" spans="1:16" x14ac:dyDescent="0.25">
      <c r="A731" s="556"/>
      <c r="B731" s="557"/>
      <c r="C731" s="1248" t="s">
        <v>1161</v>
      </c>
      <c r="D731" s="1248"/>
      <c r="E731" s="1248"/>
      <c r="F731" s="1248"/>
      <c r="G731" s="1248"/>
      <c r="H731" s="516"/>
      <c r="I731" s="517"/>
      <c r="J731" s="517"/>
      <c r="K731" s="517"/>
      <c r="L731" s="520"/>
      <c r="M731" s="517"/>
      <c r="N731" s="520"/>
      <c r="O731" s="517"/>
      <c r="P731" s="612">
        <v>17.670000000000002</v>
      </c>
    </row>
    <row r="732" spans="1:16" x14ac:dyDescent="0.25">
      <c r="A732" s="558"/>
      <c r="B732" s="559"/>
      <c r="C732" s="559"/>
      <c r="D732" s="559"/>
      <c r="E732" s="559"/>
      <c r="F732" s="559"/>
      <c r="G732" s="559"/>
      <c r="H732" s="560"/>
      <c r="I732" s="561"/>
      <c r="J732" s="561"/>
      <c r="K732" s="561"/>
      <c r="L732" s="562"/>
      <c r="M732" s="561"/>
      <c r="N732" s="562"/>
      <c r="O732" s="561"/>
      <c r="P732" s="563"/>
    </row>
    <row r="733" spans="1:16" x14ac:dyDescent="0.25">
      <c r="A733" s="514" t="s">
        <v>1599</v>
      </c>
      <c r="B733" s="515" t="s">
        <v>2993</v>
      </c>
      <c r="C733" s="1249" t="s">
        <v>2994</v>
      </c>
      <c r="D733" s="1249"/>
      <c r="E733" s="1249"/>
      <c r="F733" s="1249"/>
      <c r="G733" s="1249"/>
      <c r="H733" s="516" t="s">
        <v>1575</v>
      </c>
      <c r="I733" s="517">
        <v>4</v>
      </c>
      <c r="J733" s="518">
        <v>1</v>
      </c>
      <c r="K733" s="518">
        <v>4</v>
      </c>
      <c r="L733" s="593">
        <v>587.45000000000005</v>
      </c>
      <c r="M733" s="570">
        <v>1.33</v>
      </c>
      <c r="N733" s="572">
        <v>781.31</v>
      </c>
      <c r="O733" s="517"/>
      <c r="P733" s="555">
        <v>3125.24</v>
      </c>
    </row>
    <row r="734" spans="1:16" x14ac:dyDescent="0.25">
      <c r="A734" s="556"/>
      <c r="B734" s="557"/>
      <c r="C734" s="1248" t="s">
        <v>1161</v>
      </c>
      <c r="D734" s="1248"/>
      <c r="E734" s="1248"/>
      <c r="F734" s="1248"/>
      <c r="G734" s="1248"/>
      <c r="H734" s="516"/>
      <c r="I734" s="517"/>
      <c r="J734" s="517"/>
      <c r="K734" s="517"/>
      <c r="L734" s="520"/>
      <c r="M734" s="517"/>
      <c r="N734" s="520"/>
      <c r="O734" s="517"/>
      <c r="P734" s="555">
        <v>3125.24</v>
      </c>
    </row>
    <row r="735" spans="1:16" x14ac:dyDescent="0.25">
      <c r="A735" s="558"/>
      <c r="B735" s="559"/>
      <c r="C735" s="559"/>
      <c r="D735" s="559"/>
      <c r="E735" s="559"/>
      <c r="F735" s="559"/>
      <c r="G735" s="559"/>
      <c r="H735" s="560"/>
      <c r="I735" s="561"/>
      <c r="J735" s="561"/>
      <c r="K735" s="561"/>
      <c r="L735" s="562"/>
      <c r="M735" s="561"/>
      <c r="N735" s="562"/>
      <c r="O735" s="561"/>
      <c r="P735" s="563"/>
    </row>
    <row r="736" spans="1:16" x14ac:dyDescent="0.25">
      <c r="A736" s="514" t="s">
        <v>1602</v>
      </c>
      <c r="B736" s="515" t="s">
        <v>2995</v>
      </c>
      <c r="C736" s="1249" t="s">
        <v>2996</v>
      </c>
      <c r="D736" s="1249"/>
      <c r="E736" s="1249"/>
      <c r="F736" s="1249"/>
      <c r="G736" s="1249"/>
      <c r="H736" s="516" t="s">
        <v>1575</v>
      </c>
      <c r="I736" s="517">
        <v>2</v>
      </c>
      <c r="J736" s="518">
        <v>1</v>
      </c>
      <c r="K736" s="518">
        <v>2</v>
      </c>
      <c r="L736" s="593">
        <v>66.37</v>
      </c>
      <c r="M736" s="570">
        <v>1.1200000000000001</v>
      </c>
      <c r="N736" s="572">
        <v>74.33</v>
      </c>
      <c r="O736" s="517"/>
      <c r="P736" s="612">
        <v>148.66</v>
      </c>
    </row>
    <row r="737" spans="1:16" x14ac:dyDescent="0.25">
      <c r="A737" s="556"/>
      <c r="B737" s="557"/>
      <c r="C737" s="1248" t="s">
        <v>1161</v>
      </c>
      <c r="D737" s="1248"/>
      <c r="E737" s="1248"/>
      <c r="F737" s="1248"/>
      <c r="G737" s="1248"/>
      <c r="H737" s="516"/>
      <c r="I737" s="517"/>
      <c r="J737" s="517"/>
      <c r="K737" s="517"/>
      <c r="L737" s="520"/>
      <c r="M737" s="517"/>
      <c r="N737" s="520"/>
      <c r="O737" s="517"/>
      <c r="P737" s="612">
        <v>148.66</v>
      </c>
    </row>
    <row r="738" spans="1:16" x14ac:dyDescent="0.25">
      <c r="A738" s="558"/>
      <c r="B738" s="559"/>
      <c r="C738" s="559"/>
      <c r="D738" s="559"/>
      <c r="E738" s="559"/>
      <c r="F738" s="559"/>
      <c r="G738" s="559"/>
      <c r="H738" s="560"/>
      <c r="I738" s="561"/>
      <c r="J738" s="561"/>
      <c r="K738" s="561"/>
      <c r="L738" s="562"/>
      <c r="M738" s="561"/>
      <c r="N738" s="562"/>
      <c r="O738" s="561"/>
      <c r="P738" s="563"/>
    </row>
    <row r="739" spans="1:16" x14ac:dyDescent="0.25">
      <c r="A739" s="514" t="s">
        <v>1605</v>
      </c>
      <c r="B739" s="515" t="s">
        <v>2997</v>
      </c>
      <c r="C739" s="1249" t="s">
        <v>2998</v>
      </c>
      <c r="D739" s="1249"/>
      <c r="E739" s="1249"/>
      <c r="F739" s="1249"/>
      <c r="G739" s="1249"/>
      <c r="H739" s="516" t="s">
        <v>1575</v>
      </c>
      <c r="I739" s="517">
        <v>2</v>
      </c>
      <c r="J739" s="518">
        <v>1</v>
      </c>
      <c r="K739" s="518">
        <v>2</v>
      </c>
      <c r="L739" s="593">
        <v>24.54</v>
      </c>
      <c r="M739" s="571">
        <v>1.5</v>
      </c>
      <c r="N739" s="572">
        <v>36.81</v>
      </c>
      <c r="O739" s="517"/>
      <c r="P739" s="612">
        <v>73.62</v>
      </c>
    </row>
    <row r="740" spans="1:16" x14ac:dyDescent="0.25">
      <c r="A740" s="556"/>
      <c r="B740" s="557"/>
      <c r="C740" s="1248" t="s">
        <v>1161</v>
      </c>
      <c r="D740" s="1248"/>
      <c r="E740" s="1248"/>
      <c r="F740" s="1248"/>
      <c r="G740" s="1248"/>
      <c r="H740" s="516"/>
      <c r="I740" s="517"/>
      <c r="J740" s="517"/>
      <c r="K740" s="517"/>
      <c r="L740" s="520"/>
      <c r="M740" s="517"/>
      <c r="N740" s="520"/>
      <c r="O740" s="517"/>
      <c r="P740" s="612">
        <v>73.62</v>
      </c>
    </row>
    <row r="741" spans="1:16" x14ac:dyDescent="0.25">
      <c r="A741" s="558"/>
      <c r="B741" s="559"/>
      <c r="C741" s="559"/>
      <c r="D741" s="559"/>
      <c r="E741" s="559"/>
      <c r="F741" s="559"/>
      <c r="G741" s="559"/>
      <c r="H741" s="560"/>
      <c r="I741" s="561"/>
      <c r="J741" s="561"/>
      <c r="K741" s="561"/>
      <c r="L741" s="562"/>
      <c r="M741" s="561"/>
      <c r="N741" s="562"/>
      <c r="O741" s="561"/>
      <c r="P741" s="563"/>
    </row>
    <row r="742" spans="1:16" x14ac:dyDescent="0.25">
      <c r="A742" s="514" t="s">
        <v>1608</v>
      </c>
      <c r="B742" s="515" t="s">
        <v>2999</v>
      </c>
      <c r="C742" s="1249" t="s">
        <v>3000</v>
      </c>
      <c r="D742" s="1249"/>
      <c r="E742" s="1249"/>
      <c r="F742" s="1249"/>
      <c r="G742" s="1249"/>
      <c r="H742" s="516" t="s">
        <v>1575</v>
      </c>
      <c r="I742" s="517">
        <v>1</v>
      </c>
      <c r="J742" s="518">
        <v>1</v>
      </c>
      <c r="K742" s="518">
        <v>1</v>
      </c>
      <c r="L742" s="593">
        <v>340.01</v>
      </c>
      <c r="M742" s="570">
        <v>1.03</v>
      </c>
      <c r="N742" s="572">
        <v>350.21</v>
      </c>
      <c r="O742" s="517"/>
      <c r="P742" s="612">
        <v>350.21</v>
      </c>
    </row>
    <row r="743" spans="1:16" x14ac:dyDescent="0.25">
      <c r="A743" s="556"/>
      <c r="B743" s="557"/>
      <c r="C743" s="1248" t="s">
        <v>1161</v>
      </c>
      <c r="D743" s="1248"/>
      <c r="E743" s="1248"/>
      <c r="F743" s="1248"/>
      <c r="G743" s="1248"/>
      <c r="H743" s="516"/>
      <c r="I743" s="517"/>
      <c r="J743" s="517"/>
      <c r="K743" s="517"/>
      <c r="L743" s="520"/>
      <c r="M743" s="517"/>
      <c r="N743" s="520"/>
      <c r="O743" s="517"/>
      <c r="P743" s="612">
        <v>350.21</v>
      </c>
    </row>
    <row r="744" spans="1:16" x14ac:dyDescent="0.25">
      <c r="A744" s="558"/>
      <c r="B744" s="559"/>
      <c r="C744" s="559"/>
      <c r="D744" s="559"/>
      <c r="E744" s="559"/>
      <c r="F744" s="559"/>
      <c r="G744" s="559"/>
      <c r="H744" s="560"/>
      <c r="I744" s="561"/>
      <c r="J744" s="561"/>
      <c r="K744" s="561"/>
      <c r="L744" s="562"/>
      <c r="M744" s="561"/>
      <c r="N744" s="562"/>
      <c r="O744" s="561"/>
      <c r="P744" s="563"/>
    </row>
    <row r="745" spans="1:16" x14ac:dyDescent="0.25">
      <c r="A745" s="514" t="s">
        <v>1609</v>
      </c>
      <c r="B745" s="515" t="s">
        <v>3001</v>
      </c>
      <c r="C745" s="1249" t="s">
        <v>3002</v>
      </c>
      <c r="D745" s="1249"/>
      <c r="E745" s="1249"/>
      <c r="F745" s="1249"/>
      <c r="G745" s="1249"/>
      <c r="H745" s="516" t="s">
        <v>1568</v>
      </c>
      <c r="I745" s="517">
        <v>0.4</v>
      </c>
      <c r="J745" s="518">
        <v>1</v>
      </c>
      <c r="K745" s="571">
        <v>0.4</v>
      </c>
      <c r="L745" s="520"/>
      <c r="M745" s="517"/>
      <c r="N745" s="521"/>
      <c r="O745" s="517"/>
      <c r="P745" s="522"/>
    </row>
    <row r="746" spans="1:16" x14ac:dyDescent="0.25">
      <c r="A746" s="523"/>
      <c r="B746" s="524" t="s">
        <v>23</v>
      </c>
      <c r="C746" s="1247" t="s">
        <v>1203</v>
      </c>
      <c r="D746" s="1247"/>
      <c r="E746" s="1247"/>
      <c r="F746" s="1247"/>
      <c r="G746" s="1247"/>
      <c r="H746" s="525" t="s">
        <v>1148</v>
      </c>
      <c r="I746" s="526"/>
      <c r="J746" s="526"/>
      <c r="K746" s="531">
        <v>2.8</v>
      </c>
      <c r="L746" s="528"/>
      <c r="M746" s="526"/>
      <c r="N746" s="528"/>
      <c r="O746" s="526"/>
      <c r="P746" s="573">
        <v>911.06</v>
      </c>
    </row>
    <row r="747" spans="1:16" x14ac:dyDescent="0.25">
      <c r="A747" s="530"/>
      <c r="B747" s="524" t="s">
        <v>2070</v>
      </c>
      <c r="C747" s="1247" t="s">
        <v>2071</v>
      </c>
      <c r="D747" s="1247"/>
      <c r="E747" s="1247"/>
      <c r="F747" s="1247"/>
      <c r="G747" s="1247"/>
      <c r="H747" s="525" t="s">
        <v>1148</v>
      </c>
      <c r="I747" s="543">
        <v>7</v>
      </c>
      <c r="J747" s="526"/>
      <c r="K747" s="531">
        <v>2.8</v>
      </c>
      <c r="L747" s="532"/>
      <c r="M747" s="533"/>
      <c r="N747" s="534">
        <v>325.38</v>
      </c>
      <c r="O747" s="526"/>
      <c r="P747" s="529">
        <v>911.06</v>
      </c>
    </row>
    <row r="748" spans="1:16" x14ac:dyDescent="0.25">
      <c r="A748" s="523"/>
      <c r="B748" s="524" t="s">
        <v>36</v>
      </c>
      <c r="C748" s="1247" t="s">
        <v>134</v>
      </c>
      <c r="D748" s="1247"/>
      <c r="E748" s="1247"/>
      <c r="F748" s="1247"/>
      <c r="G748" s="1247"/>
      <c r="H748" s="525"/>
      <c r="I748" s="526"/>
      <c r="J748" s="526"/>
      <c r="K748" s="526"/>
      <c r="L748" s="528"/>
      <c r="M748" s="526"/>
      <c r="N748" s="528"/>
      <c r="O748" s="526"/>
      <c r="P748" s="573">
        <v>33.520000000000003</v>
      </c>
    </row>
    <row r="749" spans="1:16" x14ac:dyDescent="0.25">
      <c r="A749" s="530"/>
      <c r="B749" s="524" t="s">
        <v>1494</v>
      </c>
      <c r="C749" s="1247" t="s">
        <v>1495</v>
      </c>
      <c r="D749" s="1247"/>
      <c r="E749" s="1247"/>
      <c r="F749" s="1247"/>
      <c r="G749" s="1247"/>
      <c r="H749" s="525" t="s">
        <v>1496</v>
      </c>
      <c r="I749" s="527">
        <v>5.1999999999999998E-2</v>
      </c>
      <c r="J749" s="526"/>
      <c r="K749" s="535">
        <v>2.0799999999999999E-2</v>
      </c>
      <c r="L749" s="532"/>
      <c r="M749" s="533"/>
      <c r="N749" s="534">
        <v>6.1</v>
      </c>
      <c r="O749" s="526"/>
      <c r="P749" s="529">
        <v>0.13</v>
      </c>
    </row>
    <row r="750" spans="1:16" x14ac:dyDescent="0.25">
      <c r="A750" s="530"/>
      <c r="B750" s="524" t="s">
        <v>2884</v>
      </c>
      <c r="C750" s="1247" t="s">
        <v>2885</v>
      </c>
      <c r="D750" s="1247"/>
      <c r="E750" s="1247"/>
      <c r="F750" s="1247"/>
      <c r="G750" s="1247"/>
      <c r="H750" s="525" t="s">
        <v>1244</v>
      </c>
      <c r="I750" s="536">
        <v>0.13</v>
      </c>
      <c r="J750" s="526"/>
      <c r="K750" s="527">
        <v>5.1999999999999998E-2</v>
      </c>
      <c r="L750" s="538">
        <v>128.4</v>
      </c>
      <c r="M750" s="539">
        <v>1.35</v>
      </c>
      <c r="N750" s="534">
        <v>173.34</v>
      </c>
      <c r="O750" s="526"/>
      <c r="P750" s="529">
        <v>9.01</v>
      </c>
    </row>
    <row r="751" spans="1:16" x14ac:dyDescent="0.25">
      <c r="A751" s="530"/>
      <c r="B751" s="524" t="s">
        <v>3003</v>
      </c>
      <c r="C751" s="1247" t="s">
        <v>3004</v>
      </c>
      <c r="D751" s="1247"/>
      <c r="E751" s="1247"/>
      <c r="F751" s="1247"/>
      <c r="G751" s="1247"/>
      <c r="H751" s="525" t="s">
        <v>2435</v>
      </c>
      <c r="I751" s="536">
        <v>0.02</v>
      </c>
      <c r="J751" s="526"/>
      <c r="K751" s="527">
        <v>8.0000000000000002E-3</v>
      </c>
      <c r="L751" s="538">
        <v>174.13</v>
      </c>
      <c r="M751" s="539">
        <v>1.31</v>
      </c>
      <c r="N751" s="534">
        <v>228.11</v>
      </c>
      <c r="O751" s="526"/>
      <c r="P751" s="529">
        <v>1.82</v>
      </c>
    </row>
    <row r="752" spans="1:16" x14ac:dyDescent="0.25">
      <c r="A752" s="530"/>
      <c r="B752" s="524" t="s">
        <v>3005</v>
      </c>
      <c r="C752" s="1247" t="s">
        <v>3006</v>
      </c>
      <c r="D752" s="1247"/>
      <c r="E752" s="1247"/>
      <c r="F752" s="1247"/>
      <c r="G752" s="1247"/>
      <c r="H752" s="525" t="s">
        <v>1164</v>
      </c>
      <c r="I752" s="535">
        <v>1E-4</v>
      </c>
      <c r="J752" s="526"/>
      <c r="K752" s="537">
        <v>4.0000000000000003E-5</v>
      </c>
      <c r="L752" s="542">
        <v>110308.96</v>
      </c>
      <c r="M752" s="539">
        <v>1.31</v>
      </c>
      <c r="N752" s="534">
        <v>144504.74</v>
      </c>
      <c r="O752" s="526"/>
      <c r="P752" s="529">
        <v>5.78</v>
      </c>
    </row>
    <row r="753" spans="1:16" x14ac:dyDescent="0.25">
      <c r="A753" s="530"/>
      <c r="B753" s="524" t="s">
        <v>2627</v>
      </c>
      <c r="C753" s="1247" t="s">
        <v>2628</v>
      </c>
      <c r="D753" s="1247"/>
      <c r="E753" s="1247"/>
      <c r="F753" s="1247"/>
      <c r="G753" s="1247"/>
      <c r="H753" s="525" t="s">
        <v>1244</v>
      </c>
      <c r="I753" s="536">
        <v>0.26</v>
      </c>
      <c r="J753" s="526"/>
      <c r="K753" s="527">
        <v>0.104</v>
      </c>
      <c r="L753" s="538">
        <v>79.88</v>
      </c>
      <c r="M753" s="539">
        <v>1.53</v>
      </c>
      <c r="N753" s="534">
        <v>122.22</v>
      </c>
      <c r="O753" s="526"/>
      <c r="P753" s="529">
        <v>12.71</v>
      </c>
    </row>
    <row r="754" spans="1:16" x14ac:dyDescent="0.25">
      <c r="A754" s="530"/>
      <c r="B754" s="524" t="s">
        <v>2886</v>
      </c>
      <c r="C754" s="1247" t="s">
        <v>2887</v>
      </c>
      <c r="D754" s="1247"/>
      <c r="E754" s="1247"/>
      <c r="F754" s="1247"/>
      <c r="G754" s="1247"/>
      <c r="H754" s="525" t="s">
        <v>1164</v>
      </c>
      <c r="I754" s="537">
        <v>1.2999999999999999E-4</v>
      </c>
      <c r="J754" s="526"/>
      <c r="K754" s="574">
        <v>5.1999999999999997E-5</v>
      </c>
      <c r="L754" s="542">
        <v>60697.21</v>
      </c>
      <c r="M754" s="539">
        <v>1.29</v>
      </c>
      <c r="N754" s="534">
        <v>78299.399999999994</v>
      </c>
      <c r="O754" s="526"/>
      <c r="P754" s="529">
        <v>4.07</v>
      </c>
    </row>
    <row r="755" spans="1:16" x14ac:dyDescent="0.25">
      <c r="A755" s="544" t="s">
        <v>1239</v>
      </c>
      <c r="B755" s="545" t="s">
        <v>3007</v>
      </c>
      <c r="C755" s="1250" t="s">
        <v>3008</v>
      </c>
      <c r="D755" s="1250"/>
      <c r="E755" s="1250"/>
      <c r="F755" s="1250"/>
      <c r="G755" s="1250"/>
      <c r="H755" s="546" t="s">
        <v>1575</v>
      </c>
      <c r="I755" s="547">
        <v>10</v>
      </c>
      <c r="J755" s="548"/>
      <c r="K755" s="547">
        <v>4</v>
      </c>
      <c r="L755" s="550"/>
      <c r="M755" s="548"/>
      <c r="N755" s="550"/>
      <c r="O755" s="548"/>
      <c r="P755" s="551"/>
    </row>
    <row r="756" spans="1:16" x14ac:dyDescent="0.25">
      <c r="A756" s="552"/>
      <c r="B756" s="553"/>
      <c r="C756" s="1248" t="s">
        <v>1154</v>
      </c>
      <c r="D756" s="1248"/>
      <c r="E756" s="1248"/>
      <c r="F756" s="1248"/>
      <c r="G756" s="1248"/>
      <c r="H756" s="516"/>
      <c r="I756" s="517"/>
      <c r="J756" s="517"/>
      <c r="K756" s="517"/>
      <c r="L756" s="520"/>
      <c r="M756" s="517"/>
      <c r="N756" s="554"/>
      <c r="O756" s="517"/>
      <c r="P756" s="555">
        <v>944.58</v>
      </c>
    </row>
    <row r="757" spans="1:16" x14ac:dyDescent="0.25">
      <c r="A757" s="540"/>
      <c r="B757" s="524"/>
      <c r="C757" s="1247" t="s">
        <v>1155</v>
      </c>
      <c r="D757" s="1247"/>
      <c r="E757" s="1247"/>
      <c r="F757" s="1247"/>
      <c r="G757" s="1247"/>
      <c r="H757" s="525"/>
      <c r="I757" s="526"/>
      <c r="J757" s="526"/>
      <c r="K757" s="526"/>
      <c r="L757" s="528"/>
      <c r="M757" s="526"/>
      <c r="N757" s="528"/>
      <c r="O757" s="526"/>
      <c r="P757" s="573">
        <v>911.06</v>
      </c>
    </row>
    <row r="758" spans="1:16" x14ac:dyDescent="0.25">
      <c r="A758" s="540"/>
      <c r="B758" s="524" t="s">
        <v>2888</v>
      </c>
      <c r="C758" s="1247" t="s">
        <v>2889</v>
      </c>
      <c r="D758" s="1247"/>
      <c r="E758" s="1247"/>
      <c r="F758" s="1247"/>
      <c r="G758" s="1247"/>
      <c r="H758" s="525" t="s">
        <v>1158</v>
      </c>
      <c r="I758" s="543">
        <v>121</v>
      </c>
      <c r="J758" s="526"/>
      <c r="K758" s="543">
        <v>121</v>
      </c>
      <c r="L758" s="528"/>
      <c r="M758" s="526"/>
      <c r="N758" s="528"/>
      <c r="O758" s="526"/>
      <c r="P758" s="529">
        <v>1102.3800000000001</v>
      </c>
    </row>
    <row r="759" spans="1:16" x14ac:dyDescent="0.25">
      <c r="A759" s="540"/>
      <c r="B759" s="524" t="s">
        <v>2890</v>
      </c>
      <c r="C759" s="1247" t="s">
        <v>2891</v>
      </c>
      <c r="D759" s="1247"/>
      <c r="E759" s="1247"/>
      <c r="F759" s="1247"/>
      <c r="G759" s="1247"/>
      <c r="H759" s="525" t="s">
        <v>1158</v>
      </c>
      <c r="I759" s="543">
        <v>72</v>
      </c>
      <c r="J759" s="526"/>
      <c r="K759" s="543">
        <v>72</v>
      </c>
      <c r="L759" s="528"/>
      <c r="M759" s="526"/>
      <c r="N759" s="528"/>
      <c r="O759" s="526"/>
      <c r="P759" s="573">
        <v>655.96</v>
      </c>
    </row>
    <row r="760" spans="1:16" x14ac:dyDescent="0.25">
      <c r="A760" s="556"/>
      <c r="B760" s="557"/>
      <c r="C760" s="1248" t="s">
        <v>1161</v>
      </c>
      <c r="D760" s="1248"/>
      <c r="E760" s="1248"/>
      <c r="F760" s="1248"/>
      <c r="G760" s="1248"/>
      <c r="H760" s="516"/>
      <c r="I760" s="517"/>
      <c r="J760" s="517"/>
      <c r="K760" s="517"/>
      <c r="L760" s="520"/>
      <c r="M760" s="517"/>
      <c r="N760" s="554">
        <v>6757.3</v>
      </c>
      <c r="O760" s="517"/>
      <c r="P760" s="555">
        <v>2702.92</v>
      </c>
    </row>
    <row r="761" spans="1:16" x14ac:dyDescent="0.25">
      <c r="A761" s="558"/>
      <c r="B761" s="559"/>
      <c r="C761" s="559"/>
      <c r="D761" s="559"/>
      <c r="E761" s="559"/>
      <c r="F761" s="559"/>
      <c r="G761" s="559"/>
      <c r="H761" s="560"/>
      <c r="I761" s="561"/>
      <c r="J761" s="561"/>
      <c r="K761" s="561"/>
      <c r="L761" s="562"/>
      <c r="M761" s="561"/>
      <c r="N761" s="562"/>
      <c r="O761" s="561"/>
      <c r="P761" s="563"/>
    </row>
    <row r="762" spans="1:16" x14ac:dyDescent="0.25">
      <c r="A762" s="514" t="s">
        <v>1612</v>
      </c>
      <c r="B762" s="515" t="s">
        <v>3009</v>
      </c>
      <c r="C762" s="1249" t="s">
        <v>3010</v>
      </c>
      <c r="D762" s="1249"/>
      <c r="E762" s="1249"/>
      <c r="F762" s="1249"/>
      <c r="G762" s="1249"/>
      <c r="H762" s="516" t="s">
        <v>1575</v>
      </c>
      <c r="I762" s="517">
        <v>1</v>
      </c>
      <c r="J762" s="518">
        <v>1</v>
      </c>
      <c r="K762" s="518">
        <v>1</v>
      </c>
      <c r="L762" s="554">
        <v>2469.39</v>
      </c>
      <c r="M762" s="570">
        <v>1.21</v>
      </c>
      <c r="N762" s="564">
        <v>2987.96</v>
      </c>
      <c r="O762" s="517"/>
      <c r="P762" s="555">
        <v>2987.96</v>
      </c>
    </row>
    <row r="763" spans="1:16" x14ac:dyDescent="0.25">
      <c r="A763" s="556"/>
      <c r="B763" s="557"/>
      <c r="C763" s="1248" t="s">
        <v>1161</v>
      </c>
      <c r="D763" s="1248"/>
      <c r="E763" s="1248"/>
      <c r="F763" s="1248"/>
      <c r="G763" s="1248"/>
      <c r="H763" s="516"/>
      <c r="I763" s="517"/>
      <c r="J763" s="517"/>
      <c r="K763" s="517"/>
      <c r="L763" s="520"/>
      <c r="M763" s="517"/>
      <c r="N763" s="520"/>
      <c r="O763" s="517"/>
      <c r="P763" s="555">
        <v>2987.96</v>
      </c>
    </row>
    <row r="764" spans="1:16" x14ac:dyDescent="0.25">
      <c r="A764" s="558"/>
      <c r="B764" s="559"/>
      <c r="C764" s="559"/>
      <c r="D764" s="559"/>
      <c r="E764" s="559"/>
      <c r="F764" s="559"/>
      <c r="G764" s="559"/>
      <c r="H764" s="560"/>
      <c r="I764" s="561"/>
      <c r="J764" s="561"/>
      <c r="K764" s="561"/>
      <c r="L764" s="562"/>
      <c r="M764" s="561"/>
      <c r="N764" s="562"/>
      <c r="O764" s="561"/>
      <c r="P764" s="563"/>
    </row>
    <row r="765" spans="1:16" x14ac:dyDescent="0.25">
      <c r="A765" s="514" t="s">
        <v>1615</v>
      </c>
      <c r="B765" s="515" t="s">
        <v>3011</v>
      </c>
      <c r="C765" s="1249" t="s">
        <v>3012</v>
      </c>
      <c r="D765" s="1249"/>
      <c r="E765" s="1249"/>
      <c r="F765" s="1249"/>
      <c r="G765" s="1249"/>
      <c r="H765" s="516" t="s">
        <v>2314</v>
      </c>
      <c r="I765" s="517">
        <v>3</v>
      </c>
      <c r="J765" s="518">
        <v>1</v>
      </c>
      <c r="K765" s="518">
        <v>3</v>
      </c>
      <c r="L765" s="554">
        <v>1277.68</v>
      </c>
      <c r="M765" s="570">
        <v>1.21</v>
      </c>
      <c r="N765" s="564">
        <v>1545.99</v>
      </c>
      <c r="O765" s="517"/>
      <c r="P765" s="555">
        <v>4637.97</v>
      </c>
    </row>
    <row r="766" spans="1:16" x14ac:dyDescent="0.25">
      <c r="A766" s="556"/>
      <c r="B766" s="557"/>
      <c r="C766" s="1248" t="s">
        <v>1161</v>
      </c>
      <c r="D766" s="1248"/>
      <c r="E766" s="1248"/>
      <c r="F766" s="1248"/>
      <c r="G766" s="1248"/>
      <c r="H766" s="516"/>
      <c r="I766" s="517"/>
      <c r="J766" s="517"/>
      <c r="K766" s="517"/>
      <c r="L766" s="520"/>
      <c r="M766" s="517"/>
      <c r="N766" s="520"/>
      <c r="O766" s="517"/>
      <c r="P766" s="555">
        <v>4637.97</v>
      </c>
    </row>
    <row r="767" spans="1:16" x14ac:dyDescent="0.25">
      <c r="A767" s="558"/>
      <c r="B767" s="559"/>
      <c r="C767" s="559"/>
      <c r="D767" s="559"/>
      <c r="E767" s="559"/>
      <c r="F767" s="559"/>
      <c r="G767" s="559"/>
      <c r="H767" s="560"/>
      <c r="I767" s="561"/>
      <c r="J767" s="561"/>
      <c r="K767" s="561"/>
      <c r="L767" s="562"/>
      <c r="M767" s="561"/>
      <c r="N767" s="562"/>
      <c r="O767" s="561"/>
      <c r="P767" s="563"/>
    </row>
    <row r="768" spans="1:16" x14ac:dyDescent="0.25">
      <c r="A768" s="514" t="s">
        <v>1619</v>
      </c>
      <c r="B768" s="515" t="s">
        <v>2979</v>
      </c>
      <c r="C768" s="1249" t="s">
        <v>2980</v>
      </c>
      <c r="D768" s="1249"/>
      <c r="E768" s="1249"/>
      <c r="F768" s="1249"/>
      <c r="G768" s="1249"/>
      <c r="H768" s="516" t="s">
        <v>1568</v>
      </c>
      <c r="I768" s="517">
        <v>0.3</v>
      </c>
      <c r="J768" s="518">
        <v>1</v>
      </c>
      <c r="K768" s="571">
        <v>0.3</v>
      </c>
      <c r="L768" s="593">
        <v>651.49</v>
      </c>
      <c r="M768" s="570">
        <v>1.21</v>
      </c>
      <c r="N768" s="572">
        <v>788.3</v>
      </c>
      <c r="O768" s="517"/>
      <c r="P768" s="612">
        <v>236.49</v>
      </c>
    </row>
    <row r="769" spans="1:16" x14ac:dyDescent="0.25">
      <c r="A769" s="556"/>
      <c r="B769" s="557"/>
      <c r="C769" s="1248" t="s">
        <v>1161</v>
      </c>
      <c r="D769" s="1248"/>
      <c r="E769" s="1248"/>
      <c r="F769" s="1248"/>
      <c r="G769" s="1248"/>
      <c r="H769" s="516"/>
      <c r="I769" s="517"/>
      <c r="J769" s="517"/>
      <c r="K769" s="517"/>
      <c r="L769" s="520"/>
      <c r="M769" s="517"/>
      <c r="N769" s="520"/>
      <c r="O769" s="517"/>
      <c r="P769" s="612">
        <v>236.49</v>
      </c>
    </row>
    <row r="770" spans="1:16" x14ac:dyDescent="0.25">
      <c r="A770" s="558"/>
      <c r="B770" s="559"/>
      <c r="C770" s="559"/>
      <c r="D770" s="559"/>
      <c r="E770" s="559"/>
      <c r="F770" s="559"/>
      <c r="G770" s="559"/>
      <c r="H770" s="560"/>
      <c r="I770" s="561"/>
      <c r="J770" s="561"/>
      <c r="K770" s="561"/>
      <c r="L770" s="562"/>
      <c r="M770" s="561"/>
      <c r="N770" s="562"/>
      <c r="O770" s="561"/>
      <c r="P770" s="563"/>
    </row>
    <row r="771" spans="1:16" x14ac:dyDescent="0.25">
      <c r="A771" s="514" t="s">
        <v>1620</v>
      </c>
      <c r="B771" s="515" t="s">
        <v>2993</v>
      </c>
      <c r="C771" s="1249" t="s">
        <v>2994</v>
      </c>
      <c r="D771" s="1249"/>
      <c r="E771" s="1249"/>
      <c r="F771" s="1249"/>
      <c r="G771" s="1249"/>
      <c r="H771" s="516" t="s">
        <v>1575</v>
      </c>
      <c r="I771" s="517">
        <v>4</v>
      </c>
      <c r="J771" s="518">
        <v>1</v>
      </c>
      <c r="K771" s="518">
        <v>4</v>
      </c>
      <c r="L771" s="593">
        <v>587.45000000000005</v>
      </c>
      <c r="M771" s="570">
        <v>1.33</v>
      </c>
      <c r="N771" s="572">
        <v>781.31</v>
      </c>
      <c r="O771" s="517"/>
      <c r="P771" s="555">
        <v>3125.24</v>
      </c>
    </row>
    <row r="772" spans="1:16" x14ac:dyDescent="0.25">
      <c r="A772" s="556"/>
      <c r="B772" s="557"/>
      <c r="C772" s="1248" t="s">
        <v>1161</v>
      </c>
      <c r="D772" s="1248"/>
      <c r="E772" s="1248"/>
      <c r="F772" s="1248"/>
      <c r="G772" s="1248"/>
      <c r="H772" s="516"/>
      <c r="I772" s="517"/>
      <c r="J772" s="517"/>
      <c r="K772" s="517"/>
      <c r="L772" s="520"/>
      <c r="M772" s="517"/>
      <c r="N772" s="520"/>
      <c r="O772" s="517"/>
      <c r="P772" s="555">
        <v>3125.24</v>
      </c>
    </row>
    <row r="773" spans="1:16" x14ac:dyDescent="0.25">
      <c r="A773" s="558"/>
      <c r="B773" s="559"/>
      <c r="C773" s="559"/>
      <c r="D773" s="559"/>
      <c r="E773" s="559"/>
      <c r="F773" s="559"/>
      <c r="G773" s="559"/>
      <c r="H773" s="560"/>
      <c r="I773" s="561"/>
      <c r="J773" s="561"/>
      <c r="K773" s="561"/>
      <c r="L773" s="562"/>
      <c r="M773" s="561"/>
      <c r="N773" s="562"/>
      <c r="O773" s="561"/>
      <c r="P773" s="563"/>
    </row>
    <row r="774" spans="1:16" x14ac:dyDescent="0.25">
      <c r="A774" s="558"/>
      <c r="B774" s="576"/>
      <c r="C774" s="576"/>
      <c r="D774" s="576"/>
      <c r="E774" s="576"/>
      <c r="F774" s="561"/>
      <c r="G774" s="561"/>
      <c r="H774" s="561"/>
      <c r="I774" s="561"/>
      <c r="J774" s="562"/>
      <c r="K774" s="561"/>
      <c r="L774" s="562"/>
      <c r="M774" s="577"/>
      <c r="N774" s="562"/>
      <c r="O774" s="578"/>
      <c r="P774" s="579"/>
    </row>
    <row r="775" spans="1:16" x14ac:dyDescent="0.25">
      <c r="A775" s="552"/>
      <c r="B775" s="580"/>
      <c r="C775" s="1246" t="s">
        <v>3029</v>
      </c>
      <c r="D775" s="1246"/>
      <c r="E775" s="1246"/>
      <c r="F775" s="1246"/>
      <c r="G775" s="1246"/>
      <c r="H775" s="1246"/>
      <c r="I775" s="1246"/>
      <c r="J775" s="1246"/>
      <c r="K775" s="1246"/>
      <c r="L775" s="1246"/>
      <c r="M775" s="1246"/>
      <c r="N775" s="1246"/>
      <c r="O775" s="1246"/>
      <c r="P775" s="581"/>
    </row>
    <row r="776" spans="1:16" x14ac:dyDescent="0.25">
      <c r="A776" s="552"/>
      <c r="B776" s="553"/>
      <c r="C776" s="1243" t="s">
        <v>1249</v>
      </c>
      <c r="D776" s="1243"/>
      <c r="E776" s="1243"/>
      <c r="F776" s="1243"/>
      <c r="G776" s="1243"/>
      <c r="H776" s="1243"/>
      <c r="I776" s="1243"/>
      <c r="J776" s="1243"/>
      <c r="K776" s="1243"/>
      <c r="L776" s="1243"/>
      <c r="M776" s="1243"/>
      <c r="N776" s="1243"/>
      <c r="O776" s="1243"/>
      <c r="P776" s="582">
        <v>16666.82</v>
      </c>
    </row>
    <row r="777" spans="1:16" x14ac:dyDescent="0.25">
      <c r="A777" s="552"/>
      <c r="B777" s="553"/>
      <c r="C777" s="1243" t="s">
        <v>1250</v>
      </c>
      <c r="D777" s="1243"/>
      <c r="E777" s="1243"/>
      <c r="F777" s="1243"/>
      <c r="G777" s="1243"/>
      <c r="H777" s="1243"/>
      <c r="I777" s="1243"/>
      <c r="J777" s="1243"/>
      <c r="K777" s="1243"/>
      <c r="L777" s="1243"/>
      <c r="M777" s="1243"/>
      <c r="N777" s="1243"/>
      <c r="O777" s="1243"/>
      <c r="P777" s="583"/>
    </row>
    <row r="778" spans="1:16" x14ac:dyDescent="0.25">
      <c r="A778" s="552"/>
      <c r="B778" s="553"/>
      <c r="C778" s="1243" t="s">
        <v>1251</v>
      </c>
      <c r="D778" s="1243"/>
      <c r="E778" s="1243"/>
      <c r="F778" s="1243"/>
      <c r="G778" s="1243"/>
      <c r="H778" s="1243"/>
      <c r="I778" s="1243"/>
      <c r="J778" s="1243"/>
      <c r="K778" s="1243"/>
      <c r="L778" s="1243"/>
      <c r="M778" s="1243"/>
      <c r="N778" s="1243"/>
      <c r="O778" s="1243"/>
      <c r="P778" s="582">
        <v>1723.81</v>
      </c>
    </row>
    <row r="779" spans="1:16" x14ac:dyDescent="0.25">
      <c r="A779" s="552"/>
      <c r="B779" s="553"/>
      <c r="C779" s="1243" t="s">
        <v>1252</v>
      </c>
      <c r="D779" s="1243"/>
      <c r="E779" s="1243"/>
      <c r="F779" s="1243"/>
      <c r="G779" s="1243"/>
      <c r="H779" s="1243"/>
      <c r="I779" s="1243"/>
      <c r="J779" s="1243"/>
      <c r="K779" s="1243"/>
      <c r="L779" s="1243"/>
      <c r="M779" s="1243"/>
      <c r="N779" s="1243"/>
      <c r="O779" s="1243"/>
      <c r="P779" s="616">
        <v>1.05</v>
      </c>
    </row>
    <row r="780" spans="1:16" x14ac:dyDescent="0.25">
      <c r="A780" s="552"/>
      <c r="B780" s="553"/>
      <c r="C780" s="1243" t="s">
        <v>1253</v>
      </c>
      <c r="D780" s="1243"/>
      <c r="E780" s="1243"/>
      <c r="F780" s="1243"/>
      <c r="G780" s="1243"/>
      <c r="H780" s="1243"/>
      <c r="I780" s="1243"/>
      <c r="J780" s="1243"/>
      <c r="K780" s="1243"/>
      <c r="L780" s="1243"/>
      <c r="M780" s="1243"/>
      <c r="N780" s="1243"/>
      <c r="O780" s="1243"/>
      <c r="P780" s="616">
        <v>0.2</v>
      </c>
    </row>
    <row r="781" spans="1:16" x14ac:dyDescent="0.25">
      <c r="A781" s="552"/>
      <c r="B781" s="553"/>
      <c r="C781" s="1243" t="s">
        <v>1254</v>
      </c>
      <c r="D781" s="1243"/>
      <c r="E781" s="1243"/>
      <c r="F781" s="1243"/>
      <c r="G781" s="1243"/>
      <c r="H781" s="1243"/>
      <c r="I781" s="1243"/>
      <c r="J781" s="1243"/>
      <c r="K781" s="1243"/>
      <c r="L781" s="1243"/>
      <c r="M781" s="1243"/>
      <c r="N781" s="1243"/>
      <c r="O781" s="1243"/>
      <c r="P781" s="582">
        <v>14941.76</v>
      </c>
    </row>
    <row r="782" spans="1:16" x14ac:dyDescent="0.25">
      <c r="A782" s="552"/>
      <c r="B782" s="553"/>
      <c r="C782" s="1243" t="s">
        <v>1256</v>
      </c>
      <c r="D782" s="1243"/>
      <c r="E782" s="1243"/>
      <c r="F782" s="1243"/>
      <c r="G782" s="1243"/>
      <c r="H782" s="1243"/>
      <c r="I782" s="1243"/>
      <c r="J782" s="1243"/>
      <c r="K782" s="1243"/>
      <c r="L782" s="1243"/>
      <c r="M782" s="1243"/>
      <c r="N782" s="1243"/>
      <c r="O782" s="1243"/>
      <c r="P782" s="582">
        <v>19994.150000000001</v>
      </c>
    </row>
    <row r="783" spans="1:16" x14ac:dyDescent="0.25">
      <c r="A783" s="552"/>
      <c r="B783" s="553"/>
      <c r="C783" s="1243" t="s">
        <v>1250</v>
      </c>
      <c r="D783" s="1243"/>
      <c r="E783" s="1243"/>
      <c r="F783" s="1243"/>
      <c r="G783" s="1243"/>
      <c r="H783" s="1243"/>
      <c r="I783" s="1243"/>
      <c r="J783" s="1243"/>
      <c r="K783" s="1243"/>
      <c r="L783" s="1243"/>
      <c r="M783" s="1243"/>
      <c r="N783" s="1243"/>
      <c r="O783" s="1243"/>
      <c r="P783" s="583"/>
    </row>
    <row r="784" spans="1:16" x14ac:dyDescent="0.25">
      <c r="A784" s="552"/>
      <c r="B784" s="553"/>
      <c r="C784" s="1243" t="s">
        <v>1467</v>
      </c>
      <c r="D784" s="1243"/>
      <c r="E784" s="1243"/>
      <c r="F784" s="1243"/>
      <c r="G784" s="1243"/>
      <c r="H784" s="1243"/>
      <c r="I784" s="1243"/>
      <c r="J784" s="1243"/>
      <c r="K784" s="1243"/>
      <c r="L784" s="1243"/>
      <c r="M784" s="1243"/>
      <c r="N784" s="1243"/>
      <c r="O784" s="1243"/>
      <c r="P784" s="582">
        <v>1723.81</v>
      </c>
    </row>
    <row r="785" spans="1:16" x14ac:dyDescent="0.25">
      <c r="A785" s="552"/>
      <c r="B785" s="553"/>
      <c r="C785" s="1243" t="s">
        <v>1468</v>
      </c>
      <c r="D785" s="1243"/>
      <c r="E785" s="1243"/>
      <c r="F785" s="1243"/>
      <c r="G785" s="1243"/>
      <c r="H785" s="1243"/>
      <c r="I785" s="1243"/>
      <c r="J785" s="1243"/>
      <c r="K785" s="1243"/>
      <c r="L785" s="1243"/>
      <c r="M785" s="1243"/>
      <c r="N785" s="1243"/>
      <c r="O785" s="1243"/>
      <c r="P785" s="616">
        <v>1.05</v>
      </c>
    </row>
    <row r="786" spans="1:16" x14ac:dyDescent="0.25">
      <c r="A786" s="552"/>
      <c r="B786" s="553"/>
      <c r="C786" s="1243" t="s">
        <v>1469</v>
      </c>
      <c r="D786" s="1243"/>
      <c r="E786" s="1243"/>
      <c r="F786" s="1243"/>
      <c r="G786" s="1243"/>
      <c r="H786" s="1243"/>
      <c r="I786" s="1243"/>
      <c r="J786" s="1243"/>
      <c r="K786" s="1243"/>
      <c r="L786" s="1243"/>
      <c r="M786" s="1243"/>
      <c r="N786" s="1243"/>
      <c r="O786" s="1243"/>
      <c r="P786" s="616">
        <v>0.2</v>
      </c>
    </row>
    <row r="787" spans="1:16" x14ac:dyDescent="0.25">
      <c r="A787" s="552"/>
      <c r="B787" s="553"/>
      <c r="C787" s="1243" t="s">
        <v>1470</v>
      </c>
      <c r="D787" s="1243"/>
      <c r="E787" s="1243"/>
      <c r="F787" s="1243"/>
      <c r="G787" s="1243"/>
      <c r="H787" s="1243"/>
      <c r="I787" s="1243"/>
      <c r="J787" s="1243"/>
      <c r="K787" s="1243"/>
      <c r="L787" s="1243"/>
      <c r="M787" s="1243"/>
      <c r="N787" s="1243"/>
      <c r="O787" s="1243"/>
      <c r="P787" s="582">
        <v>14941.76</v>
      </c>
    </row>
    <row r="788" spans="1:16" x14ac:dyDescent="0.25">
      <c r="A788" s="552"/>
      <c r="B788" s="553"/>
      <c r="C788" s="1243" t="s">
        <v>1471</v>
      </c>
      <c r="D788" s="1243"/>
      <c r="E788" s="1243"/>
      <c r="F788" s="1243"/>
      <c r="G788" s="1243"/>
      <c r="H788" s="1243"/>
      <c r="I788" s="1243"/>
      <c r="J788" s="1243"/>
      <c r="K788" s="1243"/>
      <c r="L788" s="1243"/>
      <c r="M788" s="1243"/>
      <c r="N788" s="1243"/>
      <c r="O788" s="1243"/>
      <c r="P788" s="582">
        <v>2086.0500000000002</v>
      </c>
    </row>
    <row r="789" spans="1:16" x14ac:dyDescent="0.25">
      <c r="A789" s="552"/>
      <c r="B789" s="553"/>
      <c r="C789" s="1243" t="s">
        <v>1472</v>
      </c>
      <c r="D789" s="1243"/>
      <c r="E789" s="1243"/>
      <c r="F789" s="1243"/>
      <c r="G789" s="1243"/>
      <c r="H789" s="1243"/>
      <c r="I789" s="1243"/>
      <c r="J789" s="1243"/>
      <c r="K789" s="1243"/>
      <c r="L789" s="1243"/>
      <c r="M789" s="1243"/>
      <c r="N789" s="1243"/>
      <c r="O789" s="1243"/>
      <c r="P789" s="582">
        <v>1241.28</v>
      </c>
    </row>
    <row r="790" spans="1:16" x14ac:dyDescent="0.25">
      <c r="A790" s="552"/>
      <c r="B790" s="553"/>
      <c r="C790" s="1243" t="s">
        <v>2688</v>
      </c>
      <c r="D790" s="1243"/>
      <c r="E790" s="1243"/>
      <c r="F790" s="1243"/>
      <c r="G790" s="1243"/>
      <c r="H790" s="1243"/>
      <c r="I790" s="1243"/>
      <c r="J790" s="1243"/>
      <c r="K790" s="1243"/>
      <c r="L790" s="1243"/>
      <c r="M790" s="1243"/>
      <c r="N790" s="1243"/>
      <c r="O790" s="1243"/>
      <c r="P790" s="582">
        <v>18167.38</v>
      </c>
    </row>
    <row r="791" spans="1:16" x14ac:dyDescent="0.25">
      <c r="A791" s="552"/>
      <c r="B791" s="553"/>
      <c r="C791" s="1243" t="s">
        <v>2689</v>
      </c>
      <c r="D791" s="1243"/>
      <c r="E791" s="1243"/>
      <c r="F791" s="1243"/>
      <c r="G791" s="1243"/>
      <c r="H791" s="1243"/>
      <c r="I791" s="1243"/>
      <c r="J791" s="1243"/>
      <c r="K791" s="1243"/>
      <c r="L791" s="1243"/>
      <c r="M791" s="1243"/>
      <c r="N791" s="1243"/>
      <c r="O791" s="1243"/>
      <c r="P791" s="582">
        <v>18167.38</v>
      </c>
    </row>
    <row r="792" spans="1:16" x14ac:dyDescent="0.25">
      <c r="A792" s="552"/>
      <c r="B792" s="553"/>
      <c r="C792" s="1243" t="s">
        <v>1266</v>
      </c>
      <c r="D792" s="1243"/>
      <c r="E792" s="1243"/>
      <c r="F792" s="1243"/>
      <c r="G792" s="1243"/>
      <c r="H792" s="1243"/>
      <c r="I792" s="1243"/>
      <c r="J792" s="1243"/>
      <c r="K792" s="1243"/>
      <c r="L792" s="1243"/>
      <c r="M792" s="1243"/>
      <c r="N792" s="1243"/>
      <c r="O792" s="1243"/>
      <c r="P792" s="582">
        <v>1724.01</v>
      </c>
    </row>
    <row r="793" spans="1:16" x14ac:dyDescent="0.25">
      <c r="A793" s="552"/>
      <c r="B793" s="553"/>
      <c r="C793" s="1243" t="s">
        <v>1267</v>
      </c>
      <c r="D793" s="1243"/>
      <c r="E793" s="1243"/>
      <c r="F793" s="1243"/>
      <c r="G793" s="1243"/>
      <c r="H793" s="1243"/>
      <c r="I793" s="1243"/>
      <c r="J793" s="1243"/>
      <c r="K793" s="1243"/>
      <c r="L793" s="1243"/>
      <c r="M793" s="1243"/>
      <c r="N793" s="1243"/>
      <c r="O793" s="1243"/>
      <c r="P793" s="582">
        <v>2086.0500000000002</v>
      </c>
    </row>
    <row r="794" spans="1:16" x14ac:dyDescent="0.25">
      <c r="A794" s="552"/>
      <c r="B794" s="553"/>
      <c r="C794" s="1243" t="s">
        <v>1268</v>
      </c>
      <c r="D794" s="1243"/>
      <c r="E794" s="1243"/>
      <c r="F794" s="1243"/>
      <c r="G794" s="1243"/>
      <c r="H794" s="1243"/>
      <c r="I794" s="1243"/>
      <c r="J794" s="1243"/>
      <c r="K794" s="1243"/>
      <c r="L794" s="1243"/>
      <c r="M794" s="1243"/>
      <c r="N794" s="1243"/>
      <c r="O794" s="1243"/>
      <c r="P794" s="582">
        <v>1241.28</v>
      </c>
    </row>
    <row r="795" spans="1:16" x14ac:dyDescent="0.25">
      <c r="A795" s="552"/>
      <c r="B795" s="580"/>
      <c r="C795" s="1246" t="s">
        <v>3030</v>
      </c>
      <c r="D795" s="1246"/>
      <c r="E795" s="1246"/>
      <c r="F795" s="1246"/>
      <c r="G795" s="1246"/>
      <c r="H795" s="1246"/>
      <c r="I795" s="1246"/>
      <c r="J795" s="1246"/>
      <c r="K795" s="1246"/>
      <c r="L795" s="1246"/>
      <c r="M795" s="1246"/>
      <c r="N795" s="1246"/>
      <c r="O795" s="1246"/>
      <c r="P795" s="584">
        <v>38161.53</v>
      </c>
    </row>
    <row r="796" spans="1:16" x14ac:dyDescent="0.25">
      <c r="A796" s="552"/>
      <c r="B796" s="553"/>
      <c r="C796" s="1243" t="s">
        <v>1270</v>
      </c>
      <c r="D796" s="1243"/>
      <c r="E796" s="1243"/>
      <c r="F796" s="1243"/>
      <c r="G796" s="1243"/>
      <c r="H796" s="1243"/>
      <c r="I796" s="1243"/>
      <c r="J796" s="1243"/>
      <c r="K796" s="1243"/>
      <c r="L796" s="1243"/>
      <c r="M796" s="1243"/>
      <c r="N796" s="1243"/>
      <c r="O796" s="1243"/>
      <c r="P796" s="583"/>
    </row>
    <row r="797" spans="1:16" x14ac:dyDescent="0.25">
      <c r="A797" s="552"/>
      <c r="B797" s="553"/>
      <c r="C797" s="1243" t="s">
        <v>1271</v>
      </c>
      <c r="D797" s="1243"/>
      <c r="E797" s="1243"/>
      <c r="F797" s="1243"/>
      <c r="G797" s="1243"/>
      <c r="H797" s="1243"/>
      <c r="I797" s="1243"/>
      <c r="J797" s="1243"/>
      <c r="K797" s="585" t="s">
        <v>3015</v>
      </c>
      <c r="L797" s="586"/>
      <c r="M797" s="586"/>
      <c r="O797" s="586"/>
      <c r="P797" s="587"/>
    </row>
    <row r="798" spans="1:16" x14ac:dyDescent="0.25">
      <c r="A798" s="552"/>
      <c r="B798" s="553"/>
      <c r="C798" s="1243" t="s">
        <v>1273</v>
      </c>
      <c r="D798" s="1243"/>
      <c r="E798" s="1243"/>
      <c r="F798" s="1243"/>
      <c r="G798" s="1243"/>
      <c r="H798" s="1243"/>
      <c r="I798" s="1243"/>
      <c r="J798" s="1243"/>
      <c r="K798" s="585" t="s">
        <v>3016</v>
      </c>
      <c r="L798" s="586"/>
      <c r="M798" s="586"/>
      <c r="O798" s="586"/>
      <c r="P798" s="587"/>
    </row>
    <row r="799" spans="1:16" x14ac:dyDescent="0.25">
      <c r="A799" s="594"/>
      <c r="B799" s="595"/>
      <c r="C799" s="595"/>
      <c r="D799" s="595"/>
      <c r="E799" s="595"/>
      <c r="F799" s="595"/>
      <c r="G799" s="595"/>
      <c r="H799" s="595"/>
      <c r="I799" s="595"/>
      <c r="J799" s="595"/>
      <c r="K799" s="595"/>
      <c r="L799" s="595"/>
      <c r="M799" s="595"/>
      <c r="N799" s="497"/>
      <c r="O799" s="596"/>
      <c r="P799" s="597"/>
    </row>
    <row r="800" spans="1:16" x14ac:dyDescent="0.25">
      <c r="A800" s="552"/>
      <c r="B800" s="580"/>
      <c r="C800" s="1246" t="s">
        <v>594</v>
      </c>
      <c r="D800" s="1246"/>
      <c r="E800" s="1246"/>
      <c r="F800" s="1246"/>
      <c r="G800" s="1246"/>
      <c r="H800" s="1246"/>
      <c r="I800" s="1246"/>
      <c r="J800" s="1246"/>
      <c r="K800" s="1246"/>
      <c r="L800" s="1246"/>
      <c r="M800" s="1246"/>
      <c r="N800" s="1246"/>
      <c r="O800" s="1246"/>
      <c r="P800" s="581"/>
    </row>
    <row r="801" spans="1:16" x14ac:dyDescent="0.25">
      <c r="A801" s="552"/>
      <c r="B801" s="553"/>
      <c r="C801" s="1243" t="s">
        <v>1249</v>
      </c>
      <c r="D801" s="1243"/>
      <c r="E801" s="1243"/>
      <c r="F801" s="1243"/>
      <c r="G801" s="1243"/>
      <c r="H801" s="1243"/>
      <c r="I801" s="1243"/>
      <c r="J801" s="1243"/>
      <c r="K801" s="1243"/>
      <c r="L801" s="1243"/>
      <c r="M801" s="1243"/>
      <c r="N801" s="1243"/>
      <c r="O801" s="1243"/>
      <c r="P801" s="582">
        <v>62616.22</v>
      </c>
    </row>
    <row r="802" spans="1:16" x14ac:dyDescent="0.25">
      <c r="A802" s="552"/>
      <c r="B802" s="553"/>
      <c r="C802" s="1243" t="s">
        <v>1250</v>
      </c>
      <c r="D802" s="1243"/>
      <c r="E802" s="1243"/>
      <c r="F802" s="1243"/>
      <c r="G802" s="1243"/>
      <c r="H802" s="1243"/>
      <c r="I802" s="1243"/>
      <c r="J802" s="1243"/>
      <c r="K802" s="1243"/>
      <c r="L802" s="1243"/>
      <c r="M802" s="1243"/>
      <c r="N802" s="1243"/>
      <c r="O802" s="1243"/>
      <c r="P802" s="583"/>
    </row>
    <row r="803" spans="1:16" x14ac:dyDescent="0.25">
      <c r="A803" s="552"/>
      <c r="B803" s="553"/>
      <c r="C803" s="1243" t="s">
        <v>1251</v>
      </c>
      <c r="D803" s="1243"/>
      <c r="E803" s="1243"/>
      <c r="F803" s="1243"/>
      <c r="G803" s="1243"/>
      <c r="H803" s="1243"/>
      <c r="I803" s="1243"/>
      <c r="J803" s="1243"/>
      <c r="K803" s="1243"/>
      <c r="L803" s="1243"/>
      <c r="M803" s="1243"/>
      <c r="N803" s="1243"/>
      <c r="O803" s="1243"/>
      <c r="P803" s="582">
        <v>7292.04</v>
      </c>
    </row>
    <row r="804" spans="1:16" x14ac:dyDescent="0.25">
      <c r="A804" s="552"/>
      <c r="B804" s="553"/>
      <c r="C804" s="1243" t="s">
        <v>1252</v>
      </c>
      <c r="D804" s="1243"/>
      <c r="E804" s="1243"/>
      <c r="F804" s="1243"/>
      <c r="G804" s="1243"/>
      <c r="H804" s="1243"/>
      <c r="I804" s="1243"/>
      <c r="J804" s="1243"/>
      <c r="K804" s="1243"/>
      <c r="L804" s="1243"/>
      <c r="M804" s="1243"/>
      <c r="N804" s="1243"/>
      <c r="O804" s="1243"/>
      <c r="P804" s="616">
        <v>103.66</v>
      </c>
    </row>
    <row r="805" spans="1:16" x14ac:dyDescent="0.25">
      <c r="A805" s="552"/>
      <c r="B805" s="553"/>
      <c r="C805" s="1243" t="s">
        <v>1253</v>
      </c>
      <c r="D805" s="1243"/>
      <c r="E805" s="1243"/>
      <c r="F805" s="1243"/>
      <c r="G805" s="1243"/>
      <c r="H805" s="1243"/>
      <c r="I805" s="1243"/>
      <c r="J805" s="1243"/>
      <c r="K805" s="1243"/>
      <c r="L805" s="1243"/>
      <c r="M805" s="1243"/>
      <c r="N805" s="1243"/>
      <c r="O805" s="1243"/>
      <c r="P805" s="616">
        <v>36.72</v>
      </c>
    </row>
    <row r="806" spans="1:16" x14ac:dyDescent="0.25">
      <c r="A806" s="552"/>
      <c r="B806" s="553"/>
      <c r="C806" s="1243" t="s">
        <v>1254</v>
      </c>
      <c r="D806" s="1243"/>
      <c r="E806" s="1243"/>
      <c r="F806" s="1243"/>
      <c r="G806" s="1243"/>
      <c r="H806" s="1243"/>
      <c r="I806" s="1243"/>
      <c r="J806" s="1243"/>
      <c r="K806" s="1243"/>
      <c r="L806" s="1243"/>
      <c r="M806" s="1243"/>
      <c r="N806" s="1243"/>
      <c r="O806" s="1243"/>
      <c r="P806" s="582">
        <v>55183.8</v>
      </c>
    </row>
    <row r="807" spans="1:16" x14ac:dyDescent="0.25">
      <c r="A807" s="552"/>
      <c r="B807" s="553"/>
      <c r="C807" s="1243" t="s">
        <v>1256</v>
      </c>
      <c r="D807" s="1243"/>
      <c r="E807" s="1243"/>
      <c r="F807" s="1243"/>
      <c r="G807" s="1243"/>
      <c r="H807" s="1243"/>
      <c r="I807" s="1243"/>
      <c r="J807" s="1243"/>
      <c r="K807" s="1243"/>
      <c r="L807" s="1243"/>
      <c r="M807" s="1243"/>
      <c r="N807" s="1243"/>
      <c r="O807" s="1243"/>
      <c r="P807" s="582">
        <v>76760.679999999993</v>
      </c>
    </row>
    <row r="808" spans="1:16" x14ac:dyDescent="0.25">
      <c r="A808" s="552"/>
      <c r="B808" s="553"/>
      <c r="C808" s="1243" t="s">
        <v>1250</v>
      </c>
      <c r="D808" s="1243"/>
      <c r="E808" s="1243"/>
      <c r="F808" s="1243"/>
      <c r="G808" s="1243"/>
      <c r="H808" s="1243"/>
      <c r="I808" s="1243"/>
      <c r="J808" s="1243"/>
      <c r="K808" s="1243"/>
      <c r="L808" s="1243"/>
      <c r="M808" s="1243"/>
      <c r="N808" s="1243"/>
      <c r="O808" s="1243"/>
      <c r="P808" s="583"/>
    </row>
    <row r="809" spans="1:16" x14ac:dyDescent="0.25">
      <c r="A809" s="552"/>
      <c r="B809" s="553"/>
      <c r="C809" s="1243" t="s">
        <v>1467</v>
      </c>
      <c r="D809" s="1243"/>
      <c r="E809" s="1243"/>
      <c r="F809" s="1243"/>
      <c r="G809" s="1243"/>
      <c r="H809" s="1243"/>
      <c r="I809" s="1243"/>
      <c r="J809" s="1243"/>
      <c r="K809" s="1243"/>
      <c r="L809" s="1243"/>
      <c r="M809" s="1243"/>
      <c r="N809" s="1243"/>
      <c r="O809" s="1243"/>
      <c r="P809" s="582">
        <v>7292.04</v>
      </c>
    </row>
    <row r="810" spans="1:16" x14ac:dyDescent="0.25">
      <c r="A810" s="552"/>
      <c r="B810" s="553"/>
      <c r="C810" s="1243" t="s">
        <v>1468</v>
      </c>
      <c r="D810" s="1243"/>
      <c r="E810" s="1243"/>
      <c r="F810" s="1243"/>
      <c r="G810" s="1243"/>
      <c r="H810" s="1243"/>
      <c r="I810" s="1243"/>
      <c r="J810" s="1243"/>
      <c r="K810" s="1243"/>
      <c r="L810" s="1243"/>
      <c r="M810" s="1243"/>
      <c r="N810" s="1243"/>
      <c r="O810" s="1243"/>
      <c r="P810" s="616">
        <v>103.66</v>
      </c>
    </row>
    <row r="811" spans="1:16" x14ac:dyDescent="0.25">
      <c r="A811" s="552"/>
      <c r="B811" s="553"/>
      <c r="C811" s="1243" t="s">
        <v>1469</v>
      </c>
      <c r="D811" s="1243"/>
      <c r="E811" s="1243"/>
      <c r="F811" s="1243"/>
      <c r="G811" s="1243"/>
      <c r="H811" s="1243"/>
      <c r="I811" s="1243"/>
      <c r="J811" s="1243"/>
      <c r="K811" s="1243"/>
      <c r="L811" s="1243"/>
      <c r="M811" s="1243"/>
      <c r="N811" s="1243"/>
      <c r="O811" s="1243"/>
      <c r="P811" s="616">
        <v>36.72</v>
      </c>
    </row>
    <row r="812" spans="1:16" x14ac:dyDescent="0.25">
      <c r="A812" s="552"/>
      <c r="B812" s="553"/>
      <c r="C812" s="1243" t="s">
        <v>1470</v>
      </c>
      <c r="D812" s="1243"/>
      <c r="E812" s="1243"/>
      <c r="F812" s="1243"/>
      <c r="G812" s="1243"/>
      <c r="H812" s="1243"/>
      <c r="I812" s="1243"/>
      <c r="J812" s="1243"/>
      <c r="K812" s="1243"/>
      <c r="L812" s="1243"/>
      <c r="M812" s="1243"/>
      <c r="N812" s="1243"/>
      <c r="O812" s="1243"/>
      <c r="P812" s="582">
        <v>55183.8</v>
      </c>
    </row>
    <row r="813" spans="1:16" x14ac:dyDescent="0.25">
      <c r="A813" s="552"/>
      <c r="B813" s="553"/>
      <c r="C813" s="1243" t="s">
        <v>1471</v>
      </c>
      <c r="D813" s="1243"/>
      <c r="E813" s="1243"/>
      <c r="F813" s="1243"/>
      <c r="G813" s="1243"/>
      <c r="H813" s="1243"/>
      <c r="I813" s="1243"/>
      <c r="J813" s="1243"/>
      <c r="K813" s="1243"/>
      <c r="L813" s="1243"/>
      <c r="M813" s="1243"/>
      <c r="N813" s="1243"/>
      <c r="O813" s="1243"/>
      <c r="P813" s="582">
        <v>8867.7800000000007</v>
      </c>
    </row>
    <row r="814" spans="1:16" x14ac:dyDescent="0.25">
      <c r="A814" s="552"/>
      <c r="B814" s="553"/>
      <c r="C814" s="1243" t="s">
        <v>1472</v>
      </c>
      <c r="D814" s="1243"/>
      <c r="E814" s="1243"/>
      <c r="F814" s="1243"/>
      <c r="G814" s="1243"/>
      <c r="H814" s="1243"/>
      <c r="I814" s="1243"/>
      <c r="J814" s="1243"/>
      <c r="K814" s="1243"/>
      <c r="L814" s="1243"/>
      <c r="M814" s="1243"/>
      <c r="N814" s="1243"/>
      <c r="O814" s="1243"/>
      <c r="P814" s="582">
        <v>5276.68</v>
      </c>
    </row>
    <row r="815" spans="1:16" x14ac:dyDescent="0.25">
      <c r="A815" s="552"/>
      <c r="B815" s="553"/>
      <c r="C815" s="1243" t="s">
        <v>2688</v>
      </c>
      <c r="D815" s="1243"/>
      <c r="E815" s="1243"/>
      <c r="F815" s="1243"/>
      <c r="G815" s="1243"/>
      <c r="H815" s="1243"/>
      <c r="I815" s="1243"/>
      <c r="J815" s="1243"/>
      <c r="K815" s="1243"/>
      <c r="L815" s="1243"/>
      <c r="M815" s="1243"/>
      <c r="N815" s="1243"/>
      <c r="O815" s="1243"/>
      <c r="P815" s="582">
        <v>39237.839999999997</v>
      </c>
    </row>
    <row r="816" spans="1:16" x14ac:dyDescent="0.25">
      <c r="A816" s="552"/>
      <c r="B816" s="553"/>
      <c r="C816" s="1243" t="s">
        <v>2689</v>
      </c>
      <c r="D816" s="1243"/>
      <c r="E816" s="1243"/>
      <c r="F816" s="1243"/>
      <c r="G816" s="1243"/>
      <c r="H816" s="1243"/>
      <c r="I816" s="1243"/>
      <c r="J816" s="1243"/>
      <c r="K816" s="1243"/>
      <c r="L816" s="1243"/>
      <c r="M816" s="1243"/>
      <c r="N816" s="1243"/>
      <c r="O816" s="1243"/>
      <c r="P816" s="582">
        <v>39237.839999999997</v>
      </c>
    </row>
    <row r="817" spans="1:16" x14ac:dyDescent="0.25">
      <c r="A817" s="552"/>
      <c r="B817" s="553"/>
      <c r="C817" s="1243" t="s">
        <v>1266</v>
      </c>
      <c r="D817" s="1243"/>
      <c r="E817" s="1243"/>
      <c r="F817" s="1243"/>
      <c r="G817" s="1243"/>
      <c r="H817" s="1243"/>
      <c r="I817" s="1243"/>
      <c r="J817" s="1243"/>
      <c r="K817" s="1243"/>
      <c r="L817" s="1243"/>
      <c r="M817" s="1243"/>
      <c r="N817" s="1243"/>
      <c r="O817" s="1243"/>
      <c r="P817" s="582">
        <v>7328.76</v>
      </c>
    </row>
    <row r="818" spans="1:16" x14ac:dyDescent="0.25">
      <c r="A818" s="552"/>
      <c r="B818" s="553"/>
      <c r="C818" s="1243" t="s">
        <v>1267</v>
      </c>
      <c r="D818" s="1243"/>
      <c r="E818" s="1243"/>
      <c r="F818" s="1243"/>
      <c r="G818" s="1243"/>
      <c r="H818" s="1243"/>
      <c r="I818" s="1243"/>
      <c r="J818" s="1243"/>
      <c r="K818" s="1243"/>
      <c r="L818" s="1243"/>
      <c r="M818" s="1243"/>
      <c r="N818" s="1243"/>
      <c r="O818" s="1243"/>
      <c r="P818" s="582">
        <v>8867.7800000000007</v>
      </c>
    </row>
    <row r="819" spans="1:16" x14ac:dyDescent="0.25">
      <c r="A819" s="552"/>
      <c r="B819" s="553"/>
      <c r="C819" s="1243" t="s">
        <v>1268</v>
      </c>
      <c r="D819" s="1243"/>
      <c r="E819" s="1243"/>
      <c r="F819" s="1243"/>
      <c r="G819" s="1243"/>
      <c r="H819" s="1243"/>
      <c r="I819" s="1243"/>
      <c r="J819" s="1243"/>
      <c r="K819" s="1243"/>
      <c r="L819" s="1243"/>
      <c r="M819" s="1243"/>
      <c r="N819" s="1243"/>
      <c r="O819" s="1243"/>
      <c r="P819" s="582">
        <v>5276.68</v>
      </c>
    </row>
    <row r="820" spans="1:16" x14ac:dyDescent="0.25">
      <c r="A820" s="552"/>
      <c r="B820" s="580"/>
      <c r="C820" s="1246" t="s">
        <v>1275</v>
      </c>
      <c r="D820" s="1246"/>
      <c r="E820" s="1246"/>
      <c r="F820" s="1246"/>
      <c r="G820" s="1246"/>
      <c r="H820" s="1246"/>
      <c r="I820" s="1246"/>
      <c r="J820" s="1246"/>
      <c r="K820" s="1246"/>
      <c r="L820" s="1246"/>
      <c r="M820" s="1246"/>
      <c r="N820" s="1246"/>
      <c r="O820" s="1246"/>
      <c r="P820" s="584">
        <v>115998.52</v>
      </c>
    </row>
    <row r="821" spans="1:16" x14ac:dyDescent="0.25">
      <c r="A821" s="552"/>
      <c r="B821" s="553"/>
      <c r="C821" s="1243" t="s">
        <v>1270</v>
      </c>
      <c r="D821" s="1243"/>
      <c r="E821" s="1243"/>
      <c r="F821" s="1243"/>
      <c r="G821" s="1243"/>
      <c r="H821" s="1243"/>
      <c r="I821" s="1243"/>
      <c r="J821" s="1243"/>
      <c r="K821" s="1243"/>
      <c r="L821" s="1243"/>
      <c r="M821" s="1243"/>
      <c r="N821" s="1243"/>
      <c r="O821" s="1243"/>
      <c r="P821" s="583"/>
    </row>
    <row r="822" spans="1:16" x14ac:dyDescent="0.25">
      <c r="A822" s="552"/>
      <c r="B822" s="553"/>
      <c r="C822" s="1243" t="s">
        <v>1271</v>
      </c>
      <c r="D822" s="1243"/>
      <c r="E822" s="1243"/>
      <c r="F822" s="1243"/>
      <c r="G822" s="1243"/>
      <c r="H822" s="1243"/>
      <c r="I822" s="1243"/>
      <c r="J822" s="1243"/>
      <c r="K822" s="585" t="s">
        <v>3031</v>
      </c>
      <c r="L822" s="586"/>
      <c r="M822" s="586"/>
      <c r="O822" s="598"/>
      <c r="P822" s="587"/>
    </row>
    <row r="823" spans="1:16" x14ac:dyDescent="0.25">
      <c r="A823" s="552"/>
      <c r="B823" s="553"/>
      <c r="C823" s="1243" t="s">
        <v>1273</v>
      </c>
      <c r="D823" s="1243"/>
      <c r="E823" s="1243"/>
      <c r="F823" s="1243"/>
      <c r="G823" s="1243"/>
      <c r="H823" s="1243"/>
      <c r="I823" s="1243"/>
      <c r="J823" s="1243"/>
      <c r="K823" s="585" t="s">
        <v>3032</v>
      </c>
      <c r="L823" s="586"/>
      <c r="M823" s="586"/>
      <c r="O823" s="598"/>
      <c r="P823" s="587"/>
    </row>
    <row r="824" spans="1:16" x14ac:dyDescent="0.25">
      <c r="A824" s="594"/>
      <c r="B824" s="562"/>
      <c r="C824" s="576"/>
      <c r="D824" s="576"/>
      <c r="E824" s="576"/>
      <c r="F824" s="576"/>
      <c r="G824" s="576"/>
      <c r="H824" s="576"/>
      <c r="I824" s="576"/>
      <c r="J824" s="576"/>
      <c r="K824" s="576"/>
      <c r="L824" s="599"/>
      <c r="M824" s="600"/>
      <c r="N824" s="601"/>
      <c r="O824" s="602"/>
      <c r="P824" s="603"/>
    </row>
    <row r="825" spans="1:16" x14ac:dyDescent="0.25">
      <c r="A825" s="478"/>
      <c r="B825" s="604"/>
      <c r="C825" s="605"/>
      <c r="D825" s="605"/>
      <c r="E825" s="605"/>
      <c r="F825" s="605"/>
      <c r="G825" s="605"/>
      <c r="H825" s="605"/>
      <c r="I825" s="605"/>
      <c r="J825" s="605"/>
      <c r="K825" s="605"/>
      <c r="L825" s="606"/>
      <c r="M825" s="607"/>
      <c r="N825" s="608"/>
      <c r="O825" s="478"/>
      <c r="P825" s="478"/>
    </row>
    <row r="826" spans="1:16" x14ac:dyDescent="0.25">
      <c r="A826" s="480"/>
      <c r="B826" s="609" t="s">
        <v>179</v>
      </c>
      <c r="C826" s="1244"/>
      <c r="D826" s="1244"/>
      <c r="E826" s="1244"/>
      <c r="F826" s="1244"/>
      <c r="G826" s="1244"/>
      <c r="H826" s="1244"/>
      <c r="I826" s="1245" t="s">
        <v>181</v>
      </c>
      <c r="J826" s="1245"/>
      <c r="K826" s="1245"/>
      <c r="L826" s="1245"/>
      <c r="M826" s="1245"/>
      <c r="N826" s="1245"/>
    </row>
    <row r="827" spans="1:16" x14ac:dyDescent="0.25">
      <c r="A827" s="482"/>
      <c r="B827" s="609"/>
      <c r="C827" s="1240" t="s">
        <v>151</v>
      </c>
      <c r="D827" s="1240"/>
      <c r="E827" s="1240"/>
      <c r="F827" s="1240"/>
      <c r="G827" s="1240"/>
      <c r="H827" s="1240"/>
      <c r="I827" s="1240"/>
      <c r="J827" s="1240"/>
      <c r="K827" s="1240"/>
      <c r="L827" s="1240"/>
      <c r="M827" s="1240"/>
      <c r="N827" s="1240"/>
      <c r="O827" s="610"/>
      <c r="P827" s="610"/>
    </row>
    <row r="828" spans="1:16" x14ac:dyDescent="0.25">
      <c r="A828" s="480"/>
      <c r="B828" s="609" t="s">
        <v>182</v>
      </c>
      <c r="C828" s="1244"/>
      <c r="D828" s="1244"/>
      <c r="E828" s="1244"/>
      <c r="F828" s="1244"/>
      <c r="G828" s="1244"/>
      <c r="H828" s="1244"/>
      <c r="I828" s="1245" t="s">
        <v>177</v>
      </c>
      <c r="J828" s="1245"/>
      <c r="K828" s="1245"/>
      <c r="L828" s="1245"/>
      <c r="M828" s="1245"/>
      <c r="N828" s="1245"/>
    </row>
    <row r="829" spans="1:16" x14ac:dyDescent="0.25">
      <c r="A829" s="482"/>
      <c r="B829" s="610"/>
      <c r="C829" s="1240" t="s">
        <v>151</v>
      </c>
      <c r="D829" s="1240"/>
      <c r="E829" s="1240"/>
      <c r="F829" s="1240"/>
      <c r="G829" s="1240"/>
      <c r="H829" s="1240"/>
      <c r="I829" s="1240"/>
      <c r="J829" s="1240"/>
      <c r="K829" s="1240"/>
      <c r="L829" s="1240"/>
      <c r="M829" s="1240"/>
      <c r="N829" s="1240"/>
      <c r="O829" s="610"/>
      <c r="P829" s="610"/>
    </row>
    <row r="830" spans="1:16" x14ac:dyDescent="0.25">
      <c r="A830" s="478"/>
      <c r="B830" s="478"/>
      <c r="C830" s="478"/>
      <c r="D830" s="478"/>
      <c r="E830" s="478"/>
      <c r="F830" s="478"/>
      <c r="G830" s="478"/>
      <c r="H830" s="478"/>
      <c r="I830" s="478"/>
      <c r="J830" s="478"/>
      <c r="K830" s="478"/>
      <c r="L830" s="478"/>
      <c r="M830" s="478"/>
      <c r="N830" s="478"/>
      <c r="O830" s="478"/>
      <c r="P830" s="478"/>
    </row>
    <row r="831" spans="1:16" x14ac:dyDescent="0.25">
      <c r="A831" s="1241" t="s">
        <v>1276</v>
      </c>
      <c r="B831" s="1242"/>
      <c r="C831" s="1242"/>
      <c r="D831" s="1242"/>
      <c r="E831" s="1242"/>
      <c r="F831" s="1242"/>
      <c r="G831" s="1242"/>
      <c r="H831" s="1242"/>
      <c r="I831" s="1242"/>
      <c r="J831" s="1242"/>
      <c r="K831" s="1242"/>
      <c r="L831" s="1242"/>
      <c r="M831" s="1242"/>
      <c r="N831" s="1242"/>
      <c r="O831" s="1242"/>
      <c r="P831" s="1242"/>
    </row>
    <row r="832" spans="1:16" x14ac:dyDescent="0.25">
      <c r="A832" s="1241" t="s">
        <v>1277</v>
      </c>
      <c r="B832" s="1241"/>
      <c r="C832" s="1241"/>
      <c r="D832" s="1241"/>
      <c r="E832" s="1241"/>
      <c r="F832" s="1241"/>
      <c r="G832" s="1241"/>
      <c r="H832" s="1241"/>
      <c r="I832" s="1241"/>
      <c r="J832" s="1241"/>
      <c r="K832" s="1241"/>
      <c r="L832" s="1241"/>
      <c r="M832" s="1241"/>
      <c r="N832" s="1241"/>
      <c r="O832" s="1241"/>
      <c r="P832" s="1241"/>
    </row>
    <row r="833" spans="1:16" x14ac:dyDescent="0.25">
      <c r="A833" s="1241" t="s">
        <v>1278</v>
      </c>
      <c r="B833" s="1241"/>
      <c r="C833" s="1241"/>
      <c r="D833" s="1241"/>
      <c r="E833" s="1241"/>
      <c r="F833" s="1241"/>
      <c r="G833" s="1241"/>
      <c r="H833" s="1241"/>
      <c r="I833" s="1241"/>
      <c r="J833" s="1241"/>
      <c r="K833" s="1241"/>
      <c r="L833" s="1241"/>
      <c r="M833" s="1241"/>
      <c r="N833" s="1241"/>
      <c r="O833" s="1241"/>
      <c r="P833" s="1241"/>
    </row>
    <row r="834" spans="1:16" x14ac:dyDescent="0.25">
      <c r="A834" s="611"/>
      <c r="B834" s="611"/>
      <c r="C834" s="611"/>
      <c r="D834" s="611"/>
      <c r="E834" s="611"/>
      <c r="F834" s="611"/>
      <c r="G834" s="611"/>
      <c r="H834" s="611"/>
      <c r="I834" s="611"/>
      <c r="J834" s="611"/>
      <c r="K834" s="611"/>
      <c r="L834" s="611"/>
      <c r="M834" s="611"/>
      <c r="N834" s="611"/>
      <c r="O834" s="611"/>
      <c r="P834" s="611"/>
    </row>
    <row r="835" spans="1:16" x14ac:dyDescent="0.25">
      <c r="A835" s="478"/>
    </row>
    <row r="836" spans="1:16" x14ac:dyDescent="0.25">
      <c r="A836" s="478"/>
    </row>
    <row r="837" spans="1:16" x14ac:dyDescent="0.25">
      <c r="A837" s="478"/>
    </row>
    <row r="838" spans="1:16" x14ac:dyDescent="0.25">
      <c r="A838" s="478"/>
    </row>
    <row r="839" spans="1:16" x14ac:dyDescent="0.25">
      <c r="A839" s="478"/>
    </row>
    <row r="840" spans="1:16" x14ac:dyDescent="0.25">
      <c r="A840" s="478"/>
    </row>
    <row r="841" spans="1:16" x14ac:dyDescent="0.25">
      <c r="A841" s="478"/>
    </row>
    <row r="842" spans="1:16" x14ac:dyDescent="0.25">
      <c r="A842" s="478"/>
    </row>
    <row r="843" spans="1:16" x14ac:dyDescent="0.25">
      <c r="A843" s="478"/>
    </row>
    <row r="844" spans="1:16" x14ac:dyDescent="0.25">
      <c r="A844" s="478"/>
    </row>
    <row r="845" spans="1:16" x14ac:dyDescent="0.25">
      <c r="A845" s="478"/>
    </row>
    <row r="846" spans="1:16" x14ac:dyDescent="0.25">
      <c r="A846" s="478"/>
    </row>
    <row r="847" spans="1:16" x14ac:dyDescent="0.25">
      <c r="A847" s="478"/>
    </row>
    <row r="848" spans="1:16" x14ac:dyDescent="0.25">
      <c r="A848" s="478"/>
    </row>
    <row r="849" spans="1:1" x14ac:dyDescent="0.25">
      <c r="A849" s="478"/>
    </row>
    <row r="850" spans="1:1" x14ac:dyDescent="0.25">
      <c r="A850" s="478"/>
    </row>
    <row r="851" spans="1:1" x14ac:dyDescent="0.25">
      <c r="A851" s="478"/>
    </row>
    <row r="852" spans="1:1" x14ac:dyDescent="0.25">
      <c r="A852" s="478"/>
    </row>
    <row r="853" spans="1:1" x14ac:dyDescent="0.25">
      <c r="A853" s="478"/>
    </row>
    <row r="854" spans="1:1" x14ac:dyDescent="0.25">
      <c r="A854" s="478"/>
    </row>
    <row r="855" spans="1:1" x14ac:dyDescent="0.25">
      <c r="A855" s="478"/>
    </row>
  </sheetData>
  <mergeCells count="738">
    <mergeCell ref="A4:F4"/>
    <mergeCell ref="G4:P4"/>
    <mergeCell ref="A5:F5"/>
    <mergeCell ref="G5:P5"/>
    <mergeCell ref="A6:F6"/>
    <mergeCell ref="G6:P6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C42:G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C40:G40"/>
    <mergeCell ref="C41:G41"/>
    <mergeCell ref="C54:G54"/>
    <mergeCell ref="C55:G55"/>
    <mergeCell ref="C57:G57"/>
    <mergeCell ref="C58:G58"/>
    <mergeCell ref="C60:G60"/>
    <mergeCell ref="C61:G61"/>
    <mergeCell ref="C48:G48"/>
    <mergeCell ref="C49:G49"/>
    <mergeCell ref="C50:G50"/>
    <mergeCell ref="C51:G51"/>
    <mergeCell ref="C52:G52"/>
    <mergeCell ref="C53:G53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2:G82"/>
    <mergeCell ref="C83:G83"/>
    <mergeCell ref="C84:G84"/>
    <mergeCell ref="C85:G85"/>
    <mergeCell ref="C86:G86"/>
    <mergeCell ref="C87:G87"/>
    <mergeCell ref="C74:G74"/>
    <mergeCell ref="C75:G75"/>
    <mergeCell ref="C76:G76"/>
    <mergeCell ref="C77:G77"/>
    <mergeCell ref="C79:G79"/>
    <mergeCell ref="C80:G80"/>
    <mergeCell ref="C95:G95"/>
    <mergeCell ref="C96:G96"/>
    <mergeCell ref="C98:G98"/>
    <mergeCell ref="C99:G99"/>
    <mergeCell ref="C101:G101"/>
    <mergeCell ref="C102:G102"/>
    <mergeCell ref="C88:G88"/>
    <mergeCell ref="C89:G89"/>
    <mergeCell ref="C90:G90"/>
    <mergeCell ref="C91:G91"/>
    <mergeCell ref="C92:G92"/>
    <mergeCell ref="C93:G93"/>
    <mergeCell ref="C109:G109"/>
    <mergeCell ref="C110:G110"/>
    <mergeCell ref="C111:G111"/>
    <mergeCell ref="C112:G112"/>
    <mergeCell ref="C113:G113"/>
    <mergeCell ref="C114:G114"/>
    <mergeCell ref="C103:G103"/>
    <mergeCell ref="C104:G104"/>
    <mergeCell ref="C105:G105"/>
    <mergeCell ref="C106:G106"/>
    <mergeCell ref="C107:G107"/>
    <mergeCell ref="C108:G108"/>
    <mergeCell ref="C121:G121"/>
    <mergeCell ref="C122:G122"/>
    <mergeCell ref="C123:G123"/>
    <mergeCell ref="C124:G124"/>
    <mergeCell ref="C125:G125"/>
    <mergeCell ref="C126:G126"/>
    <mergeCell ref="C115:G115"/>
    <mergeCell ref="C116:G116"/>
    <mergeCell ref="C117:G117"/>
    <mergeCell ref="C118:G118"/>
    <mergeCell ref="C119:G119"/>
    <mergeCell ref="C120:G120"/>
    <mergeCell ref="C135:G135"/>
    <mergeCell ref="C136:G136"/>
    <mergeCell ref="C137:G137"/>
    <mergeCell ref="C138:G138"/>
    <mergeCell ref="C139:G139"/>
    <mergeCell ref="C140:G140"/>
    <mergeCell ref="C127:G127"/>
    <mergeCell ref="C128:G128"/>
    <mergeCell ref="C129:G129"/>
    <mergeCell ref="C131:G131"/>
    <mergeCell ref="C132:G132"/>
    <mergeCell ref="C134:G134"/>
    <mergeCell ref="C147:G147"/>
    <mergeCell ref="C148:G148"/>
    <mergeCell ref="C149:G149"/>
    <mergeCell ref="C150:G150"/>
    <mergeCell ref="C151:G151"/>
    <mergeCell ref="C152:G152"/>
    <mergeCell ref="C141:G141"/>
    <mergeCell ref="C142:G142"/>
    <mergeCell ref="C143:G143"/>
    <mergeCell ref="C144:G144"/>
    <mergeCell ref="C145:G145"/>
    <mergeCell ref="C146:G146"/>
    <mergeCell ref="C161:G161"/>
    <mergeCell ref="C162:G162"/>
    <mergeCell ref="C164:G164"/>
    <mergeCell ref="C165:G165"/>
    <mergeCell ref="C167:G167"/>
    <mergeCell ref="C168:G168"/>
    <mergeCell ref="C153:G153"/>
    <mergeCell ref="C154:G154"/>
    <mergeCell ref="C155:G155"/>
    <mergeCell ref="C156:G156"/>
    <mergeCell ref="C158:G158"/>
    <mergeCell ref="C159:G159"/>
    <mergeCell ref="C178:O178"/>
    <mergeCell ref="C179:O179"/>
    <mergeCell ref="C180:O180"/>
    <mergeCell ref="C181:O181"/>
    <mergeCell ref="C182:O182"/>
    <mergeCell ref="C183:O183"/>
    <mergeCell ref="C170:G170"/>
    <mergeCell ref="C171:G171"/>
    <mergeCell ref="C174:O174"/>
    <mergeCell ref="C175:O175"/>
    <mergeCell ref="C176:O176"/>
    <mergeCell ref="C177:O177"/>
    <mergeCell ref="C190:O190"/>
    <mergeCell ref="C191:O191"/>
    <mergeCell ref="C192:O192"/>
    <mergeCell ref="C193:O193"/>
    <mergeCell ref="C194:O194"/>
    <mergeCell ref="C195:O195"/>
    <mergeCell ref="C184:O184"/>
    <mergeCell ref="C185:O185"/>
    <mergeCell ref="C186:O186"/>
    <mergeCell ref="C187:O187"/>
    <mergeCell ref="C188:O188"/>
    <mergeCell ref="C189:O189"/>
    <mergeCell ref="C202:G202"/>
    <mergeCell ref="C203:G203"/>
    <mergeCell ref="C204:G204"/>
    <mergeCell ref="C205:G205"/>
    <mergeCell ref="C206:G206"/>
    <mergeCell ref="C207:G207"/>
    <mergeCell ref="C196:J196"/>
    <mergeCell ref="C197:J197"/>
    <mergeCell ref="A198:P198"/>
    <mergeCell ref="C199:G199"/>
    <mergeCell ref="C200:G200"/>
    <mergeCell ref="C201:G201"/>
    <mergeCell ref="C214:G214"/>
    <mergeCell ref="C215:G215"/>
    <mergeCell ref="C216:G216"/>
    <mergeCell ref="C217:G217"/>
    <mergeCell ref="C218:G218"/>
    <mergeCell ref="C219:G219"/>
    <mergeCell ref="C208:G208"/>
    <mergeCell ref="C209:G209"/>
    <mergeCell ref="C210:G210"/>
    <mergeCell ref="C211:G211"/>
    <mergeCell ref="C212:G212"/>
    <mergeCell ref="C213:G213"/>
    <mergeCell ref="C229:G229"/>
    <mergeCell ref="C230:G230"/>
    <mergeCell ref="C232:G232"/>
    <mergeCell ref="C233:G233"/>
    <mergeCell ref="C234:G234"/>
    <mergeCell ref="C235:G235"/>
    <mergeCell ref="C220:G220"/>
    <mergeCell ref="C221:G221"/>
    <mergeCell ref="C223:G223"/>
    <mergeCell ref="C224:G224"/>
    <mergeCell ref="C226:G226"/>
    <mergeCell ref="C227:G227"/>
    <mergeCell ref="C242:G242"/>
    <mergeCell ref="C243:G243"/>
    <mergeCell ref="C244:G244"/>
    <mergeCell ref="C245:G245"/>
    <mergeCell ref="C246:G246"/>
    <mergeCell ref="C247:G247"/>
    <mergeCell ref="C236:G236"/>
    <mergeCell ref="C237:G237"/>
    <mergeCell ref="C238:G238"/>
    <mergeCell ref="C239:G239"/>
    <mergeCell ref="C240:G240"/>
    <mergeCell ref="C241:G241"/>
    <mergeCell ref="C254:G254"/>
    <mergeCell ref="C255:G255"/>
    <mergeCell ref="C256:G256"/>
    <mergeCell ref="C257:G257"/>
    <mergeCell ref="C258:G258"/>
    <mergeCell ref="C259:G259"/>
    <mergeCell ref="C248:G248"/>
    <mergeCell ref="C249:G249"/>
    <mergeCell ref="C250:G250"/>
    <mergeCell ref="C251:G251"/>
    <mergeCell ref="C252:G252"/>
    <mergeCell ref="C253:G253"/>
    <mergeCell ref="C269:G269"/>
    <mergeCell ref="C271:G271"/>
    <mergeCell ref="C272:G272"/>
    <mergeCell ref="C274:G274"/>
    <mergeCell ref="C275:G275"/>
    <mergeCell ref="C277:G277"/>
    <mergeCell ref="C260:G260"/>
    <mergeCell ref="C262:G262"/>
    <mergeCell ref="C263:G263"/>
    <mergeCell ref="C265:G265"/>
    <mergeCell ref="C266:G266"/>
    <mergeCell ref="C268:G268"/>
    <mergeCell ref="C286:O286"/>
    <mergeCell ref="C287:O287"/>
    <mergeCell ref="C288:O288"/>
    <mergeCell ref="C289:O289"/>
    <mergeCell ref="C290:O290"/>
    <mergeCell ref="C291:O291"/>
    <mergeCell ref="C278:G278"/>
    <mergeCell ref="C281:O281"/>
    <mergeCell ref="C282:O282"/>
    <mergeCell ref="C283:O283"/>
    <mergeCell ref="C284:O284"/>
    <mergeCell ref="C285:O285"/>
    <mergeCell ref="C298:O298"/>
    <mergeCell ref="C299:O299"/>
    <mergeCell ref="C300:O300"/>
    <mergeCell ref="C301:J301"/>
    <mergeCell ref="C302:J302"/>
    <mergeCell ref="A303:P303"/>
    <mergeCell ref="C292:O292"/>
    <mergeCell ref="C293:O293"/>
    <mergeCell ref="C294:O294"/>
    <mergeCell ref="C295:O295"/>
    <mergeCell ref="C296:O296"/>
    <mergeCell ref="C297:O297"/>
    <mergeCell ref="C310:G310"/>
    <mergeCell ref="C311:G311"/>
    <mergeCell ref="C312:G312"/>
    <mergeCell ref="C313:G313"/>
    <mergeCell ref="C314:G314"/>
    <mergeCell ref="C315:G315"/>
    <mergeCell ref="C304:G304"/>
    <mergeCell ref="C305:G305"/>
    <mergeCell ref="C306:G306"/>
    <mergeCell ref="C307:G307"/>
    <mergeCell ref="C308:G308"/>
    <mergeCell ref="C309:G309"/>
    <mergeCell ref="C324:G324"/>
    <mergeCell ref="C325:G325"/>
    <mergeCell ref="C326:G326"/>
    <mergeCell ref="C327:G327"/>
    <mergeCell ref="C328:G328"/>
    <mergeCell ref="C329:G329"/>
    <mergeCell ref="C317:G317"/>
    <mergeCell ref="C318:G318"/>
    <mergeCell ref="C320:G320"/>
    <mergeCell ref="C321:G321"/>
    <mergeCell ref="C322:G322"/>
    <mergeCell ref="C323:G323"/>
    <mergeCell ref="C336:G336"/>
    <mergeCell ref="C337:G337"/>
    <mergeCell ref="C338:G338"/>
    <mergeCell ref="C339:G339"/>
    <mergeCell ref="C340:G340"/>
    <mergeCell ref="C341:G341"/>
    <mergeCell ref="C330:G330"/>
    <mergeCell ref="C331:G331"/>
    <mergeCell ref="C332:G332"/>
    <mergeCell ref="C333:G333"/>
    <mergeCell ref="C334:G334"/>
    <mergeCell ref="C335:G335"/>
    <mergeCell ref="C351:G351"/>
    <mergeCell ref="C353:G353"/>
    <mergeCell ref="C354:G354"/>
    <mergeCell ref="C356:G356"/>
    <mergeCell ref="C357:G357"/>
    <mergeCell ref="C359:G359"/>
    <mergeCell ref="C342:G342"/>
    <mergeCell ref="C344:G344"/>
    <mergeCell ref="C345:G345"/>
    <mergeCell ref="C347:G347"/>
    <mergeCell ref="C348:G348"/>
    <mergeCell ref="C350:G350"/>
    <mergeCell ref="C368:G368"/>
    <mergeCell ref="C369:G369"/>
    <mergeCell ref="C370:G370"/>
    <mergeCell ref="C371:G371"/>
    <mergeCell ref="C372:G372"/>
    <mergeCell ref="C373:G373"/>
    <mergeCell ref="C360:G360"/>
    <mergeCell ref="C362:G362"/>
    <mergeCell ref="C363:G363"/>
    <mergeCell ref="C365:G365"/>
    <mergeCell ref="C366:G366"/>
    <mergeCell ref="C367:G367"/>
    <mergeCell ref="C380:G380"/>
    <mergeCell ref="C382:G382"/>
    <mergeCell ref="C383:G383"/>
    <mergeCell ref="C385:G385"/>
    <mergeCell ref="C386:G386"/>
    <mergeCell ref="C388:G388"/>
    <mergeCell ref="C374:G374"/>
    <mergeCell ref="C375:G375"/>
    <mergeCell ref="C376:G376"/>
    <mergeCell ref="C377:G377"/>
    <mergeCell ref="C378:G378"/>
    <mergeCell ref="C379:G379"/>
    <mergeCell ref="C398:O398"/>
    <mergeCell ref="C399:O399"/>
    <mergeCell ref="C400:O400"/>
    <mergeCell ref="C401:O401"/>
    <mergeCell ref="C402:O402"/>
    <mergeCell ref="C403:O403"/>
    <mergeCell ref="C389:G389"/>
    <mergeCell ref="C391:G391"/>
    <mergeCell ref="C392:G392"/>
    <mergeCell ref="C395:O395"/>
    <mergeCell ref="C396:O396"/>
    <mergeCell ref="C397:O397"/>
    <mergeCell ref="C410:O410"/>
    <mergeCell ref="C411:O411"/>
    <mergeCell ref="C412:O412"/>
    <mergeCell ref="C413:O413"/>
    <mergeCell ref="C414:O414"/>
    <mergeCell ref="C415:O415"/>
    <mergeCell ref="C404:O404"/>
    <mergeCell ref="C405:O405"/>
    <mergeCell ref="C406:O406"/>
    <mergeCell ref="C407:O407"/>
    <mergeCell ref="C408:O408"/>
    <mergeCell ref="C409:O409"/>
    <mergeCell ref="C422:G422"/>
    <mergeCell ref="C423:G423"/>
    <mergeCell ref="C424:G424"/>
    <mergeCell ref="C425:G425"/>
    <mergeCell ref="C426:G426"/>
    <mergeCell ref="C427:G427"/>
    <mergeCell ref="C416:O416"/>
    <mergeCell ref="C417:J417"/>
    <mergeCell ref="C418:J418"/>
    <mergeCell ref="A419:P419"/>
    <mergeCell ref="C420:G420"/>
    <mergeCell ref="C421:G421"/>
    <mergeCell ref="C434:G434"/>
    <mergeCell ref="C435:G435"/>
    <mergeCell ref="C437:G437"/>
    <mergeCell ref="C438:G438"/>
    <mergeCell ref="C440:G440"/>
    <mergeCell ref="C441:G441"/>
    <mergeCell ref="C428:G428"/>
    <mergeCell ref="C429:G429"/>
    <mergeCell ref="C430:G430"/>
    <mergeCell ref="C431:G431"/>
    <mergeCell ref="C432:G432"/>
    <mergeCell ref="C433:G433"/>
    <mergeCell ref="C448:G448"/>
    <mergeCell ref="C449:G449"/>
    <mergeCell ref="C450:G450"/>
    <mergeCell ref="C451:G451"/>
    <mergeCell ref="C452:G452"/>
    <mergeCell ref="C453:G453"/>
    <mergeCell ref="C442:G442"/>
    <mergeCell ref="C443:G443"/>
    <mergeCell ref="C444:G444"/>
    <mergeCell ref="C445:G445"/>
    <mergeCell ref="C446:G446"/>
    <mergeCell ref="C447:G447"/>
    <mergeCell ref="C462:G462"/>
    <mergeCell ref="C463:G463"/>
    <mergeCell ref="C464:G464"/>
    <mergeCell ref="C465:G465"/>
    <mergeCell ref="C466:G466"/>
    <mergeCell ref="C467:G467"/>
    <mergeCell ref="C454:G454"/>
    <mergeCell ref="C455:G455"/>
    <mergeCell ref="C456:G456"/>
    <mergeCell ref="C457:G457"/>
    <mergeCell ref="C459:G459"/>
    <mergeCell ref="C460:G460"/>
    <mergeCell ref="C475:G475"/>
    <mergeCell ref="C476:G476"/>
    <mergeCell ref="C478:G478"/>
    <mergeCell ref="C479:G479"/>
    <mergeCell ref="C481:G481"/>
    <mergeCell ref="C482:G482"/>
    <mergeCell ref="C468:G468"/>
    <mergeCell ref="C469:G469"/>
    <mergeCell ref="C470:G470"/>
    <mergeCell ref="C471:G471"/>
    <mergeCell ref="C472:G472"/>
    <mergeCell ref="C473:G473"/>
    <mergeCell ref="C489:G489"/>
    <mergeCell ref="C490:G490"/>
    <mergeCell ref="C491:G491"/>
    <mergeCell ref="C492:G492"/>
    <mergeCell ref="C493:G493"/>
    <mergeCell ref="C494:G494"/>
    <mergeCell ref="C483:G483"/>
    <mergeCell ref="C484:G484"/>
    <mergeCell ref="C485:G485"/>
    <mergeCell ref="C486:G486"/>
    <mergeCell ref="C487:G487"/>
    <mergeCell ref="C488:G488"/>
    <mergeCell ref="C501:G501"/>
    <mergeCell ref="C502:G502"/>
    <mergeCell ref="C503:G503"/>
    <mergeCell ref="C505:G505"/>
    <mergeCell ref="C506:G506"/>
    <mergeCell ref="C508:G508"/>
    <mergeCell ref="C495:G495"/>
    <mergeCell ref="C496:G496"/>
    <mergeCell ref="C497:G497"/>
    <mergeCell ref="C498:G498"/>
    <mergeCell ref="C499:G499"/>
    <mergeCell ref="C500:G500"/>
    <mergeCell ref="C518:G518"/>
    <mergeCell ref="C519:G519"/>
    <mergeCell ref="C520:G520"/>
    <mergeCell ref="C521:G521"/>
    <mergeCell ref="C522:G522"/>
    <mergeCell ref="C523:G523"/>
    <mergeCell ref="C509:G509"/>
    <mergeCell ref="C511:G511"/>
    <mergeCell ref="C512:G512"/>
    <mergeCell ref="C514:G514"/>
    <mergeCell ref="C515:G515"/>
    <mergeCell ref="C517:G517"/>
    <mergeCell ref="C530:G530"/>
    <mergeCell ref="C531:G531"/>
    <mergeCell ref="C532:G532"/>
    <mergeCell ref="C533:G533"/>
    <mergeCell ref="C534:G534"/>
    <mergeCell ref="C535:G535"/>
    <mergeCell ref="C524:G524"/>
    <mergeCell ref="C525:G525"/>
    <mergeCell ref="C526:G526"/>
    <mergeCell ref="C527:G527"/>
    <mergeCell ref="C528:G528"/>
    <mergeCell ref="C529:G529"/>
    <mergeCell ref="C542:G542"/>
    <mergeCell ref="C543:G543"/>
    <mergeCell ref="C544:G544"/>
    <mergeCell ref="C545:G545"/>
    <mergeCell ref="C547:G547"/>
    <mergeCell ref="C548:G548"/>
    <mergeCell ref="C536:G536"/>
    <mergeCell ref="C537:G537"/>
    <mergeCell ref="C538:G538"/>
    <mergeCell ref="C539:G539"/>
    <mergeCell ref="C540:G540"/>
    <mergeCell ref="C541:G541"/>
    <mergeCell ref="C558:O558"/>
    <mergeCell ref="C559:O559"/>
    <mergeCell ref="C560:O560"/>
    <mergeCell ref="C561:O561"/>
    <mergeCell ref="C562:O562"/>
    <mergeCell ref="C563:O563"/>
    <mergeCell ref="C550:G550"/>
    <mergeCell ref="C551:G551"/>
    <mergeCell ref="C554:O554"/>
    <mergeCell ref="C555:O555"/>
    <mergeCell ref="C556:O556"/>
    <mergeCell ref="C557:O557"/>
    <mergeCell ref="C570:O570"/>
    <mergeCell ref="C571:O571"/>
    <mergeCell ref="C572:O572"/>
    <mergeCell ref="C573:O573"/>
    <mergeCell ref="C574:O574"/>
    <mergeCell ref="C575:O575"/>
    <mergeCell ref="C564:O564"/>
    <mergeCell ref="C565:O565"/>
    <mergeCell ref="C566:O566"/>
    <mergeCell ref="C567:O567"/>
    <mergeCell ref="C568:O568"/>
    <mergeCell ref="C569:O569"/>
    <mergeCell ref="C582:G582"/>
    <mergeCell ref="C583:G583"/>
    <mergeCell ref="C584:G584"/>
    <mergeCell ref="C585:G585"/>
    <mergeCell ref="C586:G586"/>
    <mergeCell ref="C587:G587"/>
    <mergeCell ref="C576:J576"/>
    <mergeCell ref="C577:J577"/>
    <mergeCell ref="A578:P578"/>
    <mergeCell ref="C579:G579"/>
    <mergeCell ref="C580:G580"/>
    <mergeCell ref="C581:G581"/>
    <mergeCell ref="C594:G594"/>
    <mergeCell ref="C595:G595"/>
    <mergeCell ref="C596:G596"/>
    <mergeCell ref="C597:G597"/>
    <mergeCell ref="C598:G598"/>
    <mergeCell ref="C599:G599"/>
    <mergeCell ref="C588:G588"/>
    <mergeCell ref="C589:G589"/>
    <mergeCell ref="C590:G590"/>
    <mergeCell ref="C591:G591"/>
    <mergeCell ref="C592:G592"/>
    <mergeCell ref="C593:G593"/>
    <mergeCell ref="C609:G609"/>
    <mergeCell ref="C610:G610"/>
    <mergeCell ref="C612:G612"/>
    <mergeCell ref="C613:G613"/>
    <mergeCell ref="C614:G614"/>
    <mergeCell ref="C615:G615"/>
    <mergeCell ref="C600:G600"/>
    <mergeCell ref="C601:G601"/>
    <mergeCell ref="C603:G603"/>
    <mergeCell ref="C604:G604"/>
    <mergeCell ref="C606:G606"/>
    <mergeCell ref="C607:G607"/>
    <mergeCell ref="C622:G622"/>
    <mergeCell ref="C623:G623"/>
    <mergeCell ref="C624:G624"/>
    <mergeCell ref="C625:G625"/>
    <mergeCell ref="C626:G626"/>
    <mergeCell ref="C627:G627"/>
    <mergeCell ref="C616:G616"/>
    <mergeCell ref="C617:G617"/>
    <mergeCell ref="C618:G618"/>
    <mergeCell ref="C619:G619"/>
    <mergeCell ref="C620:G620"/>
    <mergeCell ref="C621:G621"/>
    <mergeCell ref="C634:G634"/>
    <mergeCell ref="C635:G635"/>
    <mergeCell ref="C636:G636"/>
    <mergeCell ref="C637:G637"/>
    <mergeCell ref="C638:G638"/>
    <mergeCell ref="C639:G639"/>
    <mergeCell ref="C628:G628"/>
    <mergeCell ref="C629:G629"/>
    <mergeCell ref="C630:G630"/>
    <mergeCell ref="C631:G631"/>
    <mergeCell ref="C632:G632"/>
    <mergeCell ref="C633:G633"/>
    <mergeCell ref="C649:G649"/>
    <mergeCell ref="C651:G651"/>
    <mergeCell ref="C652:G652"/>
    <mergeCell ref="C654:G654"/>
    <mergeCell ref="C655:G655"/>
    <mergeCell ref="C657:G657"/>
    <mergeCell ref="C640:G640"/>
    <mergeCell ref="C642:G642"/>
    <mergeCell ref="C643:G643"/>
    <mergeCell ref="C645:G645"/>
    <mergeCell ref="C646:G646"/>
    <mergeCell ref="C648:G648"/>
    <mergeCell ref="C666:O666"/>
    <mergeCell ref="C667:O667"/>
    <mergeCell ref="C668:O668"/>
    <mergeCell ref="C669:O669"/>
    <mergeCell ref="C670:O670"/>
    <mergeCell ref="C671:O671"/>
    <mergeCell ref="C658:G658"/>
    <mergeCell ref="C661:O661"/>
    <mergeCell ref="C662:O662"/>
    <mergeCell ref="C663:O663"/>
    <mergeCell ref="C664:O664"/>
    <mergeCell ref="C665:O665"/>
    <mergeCell ref="C678:O678"/>
    <mergeCell ref="C679:O679"/>
    <mergeCell ref="C680:O680"/>
    <mergeCell ref="C681:J681"/>
    <mergeCell ref="C682:J682"/>
    <mergeCell ref="A683:P683"/>
    <mergeCell ref="C672:O672"/>
    <mergeCell ref="C673:O673"/>
    <mergeCell ref="C674:O674"/>
    <mergeCell ref="C675:O675"/>
    <mergeCell ref="C676:O676"/>
    <mergeCell ref="C677:O677"/>
    <mergeCell ref="C690:G690"/>
    <mergeCell ref="C691:G691"/>
    <mergeCell ref="C692:G692"/>
    <mergeCell ref="C693:G693"/>
    <mergeCell ref="C694:G694"/>
    <mergeCell ref="C695:G695"/>
    <mergeCell ref="C684:G684"/>
    <mergeCell ref="C685:G685"/>
    <mergeCell ref="C686:G686"/>
    <mergeCell ref="C687:G687"/>
    <mergeCell ref="C688:G688"/>
    <mergeCell ref="C689:G689"/>
    <mergeCell ref="C704:G704"/>
    <mergeCell ref="C705:G705"/>
    <mergeCell ref="C706:G706"/>
    <mergeCell ref="C707:G707"/>
    <mergeCell ref="C708:G708"/>
    <mergeCell ref="C709:G709"/>
    <mergeCell ref="C697:G697"/>
    <mergeCell ref="C698:G698"/>
    <mergeCell ref="C700:G700"/>
    <mergeCell ref="C701:G701"/>
    <mergeCell ref="C702:G702"/>
    <mergeCell ref="C703:G703"/>
    <mergeCell ref="C716:G716"/>
    <mergeCell ref="C717:G717"/>
    <mergeCell ref="C718:G718"/>
    <mergeCell ref="C719:G719"/>
    <mergeCell ref="C720:G720"/>
    <mergeCell ref="C721:G721"/>
    <mergeCell ref="C710:G710"/>
    <mergeCell ref="C711:G711"/>
    <mergeCell ref="C712:G712"/>
    <mergeCell ref="C713:G713"/>
    <mergeCell ref="C714:G714"/>
    <mergeCell ref="C715:G715"/>
    <mergeCell ref="C731:G731"/>
    <mergeCell ref="C733:G733"/>
    <mergeCell ref="C734:G734"/>
    <mergeCell ref="C736:G736"/>
    <mergeCell ref="C737:G737"/>
    <mergeCell ref="C739:G739"/>
    <mergeCell ref="C722:G722"/>
    <mergeCell ref="C724:G724"/>
    <mergeCell ref="C725:G725"/>
    <mergeCell ref="C727:G727"/>
    <mergeCell ref="C728:G728"/>
    <mergeCell ref="C730:G730"/>
    <mergeCell ref="C748:G748"/>
    <mergeCell ref="C749:G749"/>
    <mergeCell ref="C750:G750"/>
    <mergeCell ref="C751:G751"/>
    <mergeCell ref="C752:G752"/>
    <mergeCell ref="C753:G753"/>
    <mergeCell ref="C740:G740"/>
    <mergeCell ref="C742:G742"/>
    <mergeCell ref="C743:G743"/>
    <mergeCell ref="C745:G745"/>
    <mergeCell ref="C746:G746"/>
    <mergeCell ref="C747:G747"/>
    <mergeCell ref="C760:G760"/>
    <mergeCell ref="C762:G762"/>
    <mergeCell ref="C763:G763"/>
    <mergeCell ref="C765:G765"/>
    <mergeCell ref="C766:G766"/>
    <mergeCell ref="C768:G768"/>
    <mergeCell ref="C754:G754"/>
    <mergeCell ref="C755:G755"/>
    <mergeCell ref="C756:G756"/>
    <mergeCell ref="C757:G757"/>
    <mergeCell ref="C758:G758"/>
    <mergeCell ref="C759:G759"/>
    <mergeCell ref="C778:O778"/>
    <mergeCell ref="C779:O779"/>
    <mergeCell ref="C780:O780"/>
    <mergeCell ref="C781:O781"/>
    <mergeCell ref="C782:O782"/>
    <mergeCell ref="C783:O783"/>
    <mergeCell ref="C769:G769"/>
    <mergeCell ref="C771:G771"/>
    <mergeCell ref="C772:G772"/>
    <mergeCell ref="C775:O775"/>
    <mergeCell ref="C776:O776"/>
    <mergeCell ref="C777:O777"/>
    <mergeCell ref="C790:O790"/>
    <mergeCell ref="C791:O791"/>
    <mergeCell ref="C792:O792"/>
    <mergeCell ref="C793:O793"/>
    <mergeCell ref="C794:O794"/>
    <mergeCell ref="C795:O795"/>
    <mergeCell ref="C784:O784"/>
    <mergeCell ref="C785:O785"/>
    <mergeCell ref="C786:O786"/>
    <mergeCell ref="C787:O787"/>
    <mergeCell ref="C788:O788"/>
    <mergeCell ref="C789:O789"/>
    <mergeCell ref="C803:O803"/>
    <mergeCell ref="C804:O804"/>
    <mergeCell ref="C805:O805"/>
    <mergeCell ref="C806:O806"/>
    <mergeCell ref="C807:O807"/>
    <mergeCell ref="C808:O808"/>
    <mergeCell ref="C796:O796"/>
    <mergeCell ref="C797:J797"/>
    <mergeCell ref="C798:J798"/>
    <mergeCell ref="C800:O800"/>
    <mergeCell ref="C801:O801"/>
    <mergeCell ref="C802:O802"/>
    <mergeCell ref="C815:O815"/>
    <mergeCell ref="C816:O816"/>
    <mergeCell ref="C817:O817"/>
    <mergeCell ref="C818:O818"/>
    <mergeCell ref="C819:O819"/>
    <mergeCell ref="C820:O820"/>
    <mergeCell ref="C809:O809"/>
    <mergeCell ref="C810:O810"/>
    <mergeCell ref="C811:O811"/>
    <mergeCell ref="C812:O812"/>
    <mergeCell ref="C813:O813"/>
    <mergeCell ref="C814:O814"/>
    <mergeCell ref="C828:H828"/>
    <mergeCell ref="I828:N828"/>
    <mergeCell ref="C829:N829"/>
    <mergeCell ref="A831:P831"/>
    <mergeCell ref="A832:P832"/>
    <mergeCell ref="A833:P833"/>
    <mergeCell ref="C821:O821"/>
    <mergeCell ref="C822:J822"/>
    <mergeCell ref="C823:J823"/>
    <mergeCell ref="C826:H826"/>
    <mergeCell ref="I826:N826"/>
    <mergeCell ref="C827:N82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5"/>
  <sheetViews>
    <sheetView topLeftCell="A542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2878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2617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3033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205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3034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129.38999999999999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129.38999999999999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11.99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0.18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36.99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0.53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3035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3036</v>
      </c>
      <c r="C40" s="1249" t="s">
        <v>3037</v>
      </c>
      <c r="D40" s="1249"/>
      <c r="E40" s="1249"/>
      <c r="F40" s="1249"/>
      <c r="G40" s="1249"/>
      <c r="H40" s="516" t="s">
        <v>3038</v>
      </c>
      <c r="I40" s="517">
        <v>0.1</v>
      </c>
      <c r="J40" s="518">
        <v>1</v>
      </c>
      <c r="K40" s="571">
        <v>0.1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23</v>
      </c>
      <c r="C41" s="1247" t="s">
        <v>1203</v>
      </c>
      <c r="D41" s="1247"/>
      <c r="E41" s="1247"/>
      <c r="F41" s="1247"/>
      <c r="G41" s="1247"/>
      <c r="H41" s="525" t="s">
        <v>1148</v>
      </c>
      <c r="I41" s="526"/>
      <c r="J41" s="526"/>
      <c r="K41" s="527">
        <v>1.905</v>
      </c>
      <c r="L41" s="528"/>
      <c r="M41" s="526"/>
      <c r="N41" s="528"/>
      <c r="O41" s="526"/>
      <c r="P41" s="573">
        <v>611.19000000000005</v>
      </c>
    </row>
    <row r="42" spans="1:16" x14ac:dyDescent="0.25">
      <c r="A42" s="530"/>
      <c r="B42" s="524" t="s">
        <v>2231</v>
      </c>
      <c r="C42" s="1247" t="s">
        <v>2232</v>
      </c>
      <c r="D42" s="1247"/>
      <c r="E42" s="1247"/>
      <c r="F42" s="1247"/>
      <c r="G42" s="1247"/>
      <c r="H42" s="525" t="s">
        <v>1148</v>
      </c>
      <c r="I42" s="536">
        <v>0.82</v>
      </c>
      <c r="J42" s="526"/>
      <c r="K42" s="527">
        <v>8.2000000000000003E-2</v>
      </c>
      <c r="L42" s="532"/>
      <c r="M42" s="533"/>
      <c r="N42" s="534">
        <v>242.82</v>
      </c>
      <c r="O42" s="526"/>
      <c r="P42" s="529">
        <v>19.91</v>
      </c>
    </row>
    <row r="43" spans="1:16" x14ac:dyDescent="0.25">
      <c r="A43" s="530"/>
      <c r="B43" s="524" t="s">
        <v>2233</v>
      </c>
      <c r="C43" s="1247" t="s">
        <v>2234</v>
      </c>
      <c r="D43" s="1247"/>
      <c r="E43" s="1247"/>
      <c r="F43" s="1247"/>
      <c r="G43" s="1247"/>
      <c r="H43" s="525" t="s">
        <v>1148</v>
      </c>
      <c r="I43" s="536">
        <v>0.31</v>
      </c>
      <c r="J43" s="526"/>
      <c r="K43" s="527">
        <v>3.1E-2</v>
      </c>
      <c r="L43" s="532"/>
      <c r="M43" s="533"/>
      <c r="N43" s="534">
        <v>264.67</v>
      </c>
      <c r="O43" s="526"/>
      <c r="P43" s="529">
        <v>8.1999999999999993</v>
      </c>
    </row>
    <row r="44" spans="1:16" x14ac:dyDescent="0.25">
      <c r="A44" s="530"/>
      <c r="B44" s="524" t="s">
        <v>2237</v>
      </c>
      <c r="C44" s="1247" t="s">
        <v>2238</v>
      </c>
      <c r="D44" s="1247"/>
      <c r="E44" s="1247"/>
      <c r="F44" s="1247"/>
      <c r="G44" s="1247"/>
      <c r="H44" s="525" t="s">
        <v>1148</v>
      </c>
      <c r="I44" s="536">
        <v>17.920000000000002</v>
      </c>
      <c r="J44" s="526"/>
      <c r="K44" s="527">
        <v>1.792</v>
      </c>
      <c r="L44" s="532"/>
      <c r="M44" s="533"/>
      <c r="N44" s="534">
        <v>325.38</v>
      </c>
      <c r="O44" s="526"/>
      <c r="P44" s="529">
        <v>583.08000000000004</v>
      </c>
    </row>
    <row r="45" spans="1:16" x14ac:dyDescent="0.25">
      <c r="A45" s="523"/>
      <c r="B45" s="524" t="s">
        <v>28</v>
      </c>
      <c r="C45" s="1247" t="s">
        <v>132</v>
      </c>
      <c r="D45" s="1247"/>
      <c r="E45" s="1247"/>
      <c r="F45" s="1247"/>
      <c r="G45" s="1247"/>
      <c r="H45" s="525"/>
      <c r="I45" s="526"/>
      <c r="J45" s="526"/>
      <c r="K45" s="526"/>
      <c r="L45" s="528"/>
      <c r="M45" s="526"/>
      <c r="N45" s="528"/>
      <c r="O45" s="526"/>
      <c r="P45" s="573">
        <v>19.87</v>
      </c>
    </row>
    <row r="46" spans="1:16" x14ac:dyDescent="0.25">
      <c r="A46" s="523"/>
      <c r="B46" s="524"/>
      <c r="C46" s="1247" t="s">
        <v>1147</v>
      </c>
      <c r="D46" s="1247"/>
      <c r="E46" s="1247"/>
      <c r="F46" s="1247"/>
      <c r="G46" s="1247"/>
      <c r="H46" s="525" t="s">
        <v>1148</v>
      </c>
      <c r="I46" s="526"/>
      <c r="J46" s="526"/>
      <c r="K46" s="527">
        <v>3.9E-2</v>
      </c>
      <c r="L46" s="528"/>
      <c r="M46" s="526"/>
      <c r="N46" s="528"/>
      <c r="O46" s="526"/>
      <c r="P46" s="573">
        <v>12.47</v>
      </c>
    </row>
    <row r="47" spans="1:16" x14ac:dyDescent="0.25">
      <c r="A47" s="530"/>
      <c r="B47" s="524" t="s">
        <v>2194</v>
      </c>
      <c r="C47" s="1247" t="s">
        <v>2195</v>
      </c>
      <c r="D47" s="1247"/>
      <c r="E47" s="1247"/>
      <c r="F47" s="1247"/>
      <c r="G47" s="1247"/>
      <c r="H47" s="525" t="s">
        <v>1151</v>
      </c>
      <c r="I47" s="536">
        <v>0.06</v>
      </c>
      <c r="J47" s="526"/>
      <c r="K47" s="527">
        <v>6.0000000000000001E-3</v>
      </c>
      <c r="L47" s="538">
        <v>37.32</v>
      </c>
      <c r="M47" s="539">
        <v>1.37</v>
      </c>
      <c r="N47" s="534">
        <v>51.13</v>
      </c>
      <c r="O47" s="526"/>
      <c r="P47" s="529">
        <v>0.31</v>
      </c>
    </row>
    <row r="48" spans="1:16" x14ac:dyDescent="0.25">
      <c r="A48" s="540"/>
      <c r="B48" s="524" t="s">
        <v>2137</v>
      </c>
      <c r="C48" s="1247" t="s">
        <v>2138</v>
      </c>
      <c r="D48" s="1247"/>
      <c r="E48" s="1247"/>
      <c r="F48" s="1247"/>
      <c r="G48" s="1247"/>
      <c r="H48" s="525" t="s">
        <v>1148</v>
      </c>
      <c r="I48" s="536">
        <v>0.06</v>
      </c>
      <c r="J48" s="526"/>
      <c r="K48" s="527">
        <v>6.0000000000000001E-3</v>
      </c>
      <c r="L48" s="528"/>
      <c r="M48" s="526"/>
      <c r="N48" s="541">
        <v>288.95999999999998</v>
      </c>
      <c r="O48" s="526"/>
      <c r="P48" s="573">
        <v>1.73</v>
      </c>
    </row>
    <row r="49" spans="1:16" x14ac:dyDescent="0.25">
      <c r="A49" s="530"/>
      <c r="B49" s="524" t="s">
        <v>1445</v>
      </c>
      <c r="C49" s="1247" t="s">
        <v>1446</v>
      </c>
      <c r="D49" s="1247"/>
      <c r="E49" s="1247"/>
      <c r="F49" s="1247"/>
      <c r="G49" s="1247"/>
      <c r="H49" s="525" t="s">
        <v>1151</v>
      </c>
      <c r="I49" s="536">
        <v>0.33</v>
      </c>
      <c r="J49" s="526"/>
      <c r="K49" s="527">
        <v>3.3000000000000002E-2</v>
      </c>
      <c r="L49" s="538">
        <v>477.92</v>
      </c>
      <c r="M49" s="539">
        <v>1.24</v>
      </c>
      <c r="N49" s="534">
        <v>592.62</v>
      </c>
      <c r="O49" s="526"/>
      <c r="P49" s="529">
        <v>19.559999999999999</v>
      </c>
    </row>
    <row r="50" spans="1:16" x14ac:dyDescent="0.25">
      <c r="A50" s="540"/>
      <c r="B50" s="524" t="s">
        <v>1208</v>
      </c>
      <c r="C50" s="1247" t="s">
        <v>1209</v>
      </c>
      <c r="D50" s="1247"/>
      <c r="E50" s="1247"/>
      <c r="F50" s="1247"/>
      <c r="G50" s="1247"/>
      <c r="H50" s="525" t="s">
        <v>1148</v>
      </c>
      <c r="I50" s="536">
        <v>0.33</v>
      </c>
      <c r="J50" s="526"/>
      <c r="K50" s="527">
        <v>3.3000000000000002E-2</v>
      </c>
      <c r="L50" s="528"/>
      <c r="M50" s="526"/>
      <c r="N50" s="541">
        <v>325.38</v>
      </c>
      <c r="O50" s="526"/>
      <c r="P50" s="573">
        <v>10.74</v>
      </c>
    </row>
    <row r="51" spans="1:16" x14ac:dyDescent="0.25">
      <c r="A51" s="523"/>
      <c r="B51" s="524" t="s">
        <v>36</v>
      </c>
      <c r="C51" s="1247" t="s">
        <v>134</v>
      </c>
      <c r="D51" s="1247"/>
      <c r="E51" s="1247"/>
      <c r="F51" s="1247"/>
      <c r="G51" s="1247"/>
      <c r="H51" s="525"/>
      <c r="I51" s="526"/>
      <c r="J51" s="526"/>
      <c r="K51" s="526"/>
      <c r="L51" s="528"/>
      <c r="M51" s="526"/>
      <c r="N51" s="528"/>
      <c r="O51" s="526"/>
      <c r="P51" s="573">
        <v>872.92</v>
      </c>
    </row>
    <row r="52" spans="1:16" x14ac:dyDescent="0.25">
      <c r="A52" s="530"/>
      <c r="B52" s="524" t="s">
        <v>1494</v>
      </c>
      <c r="C52" s="1247" t="s">
        <v>1495</v>
      </c>
      <c r="D52" s="1247"/>
      <c r="E52" s="1247"/>
      <c r="F52" s="1247"/>
      <c r="G52" s="1247"/>
      <c r="H52" s="525" t="s">
        <v>1496</v>
      </c>
      <c r="I52" s="531">
        <v>2.4</v>
      </c>
      <c r="J52" s="526"/>
      <c r="K52" s="536">
        <v>0.24</v>
      </c>
      <c r="L52" s="532"/>
      <c r="M52" s="533"/>
      <c r="N52" s="534">
        <v>6.1</v>
      </c>
      <c r="O52" s="526"/>
      <c r="P52" s="529">
        <v>1.46</v>
      </c>
    </row>
    <row r="53" spans="1:16" x14ac:dyDescent="0.25">
      <c r="A53" s="530"/>
      <c r="B53" s="524" t="s">
        <v>3039</v>
      </c>
      <c r="C53" s="1247" t="s">
        <v>3040</v>
      </c>
      <c r="D53" s="1247"/>
      <c r="E53" s="1247"/>
      <c r="F53" s="1247"/>
      <c r="G53" s="1247"/>
      <c r="H53" s="525" t="s">
        <v>2435</v>
      </c>
      <c r="I53" s="536">
        <v>0.02</v>
      </c>
      <c r="J53" s="526"/>
      <c r="K53" s="527">
        <v>2E-3</v>
      </c>
      <c r="L53" s="538">
        <v>375.96</v>
      </c>
      <c r="M53" s="539">
        <v>1.31</v>
      </c>
      <c r="N53" s="534">
        <v>492.51</v>
      </c>
      <c r="O53" s="526"/>
      <c r="P53" s="529">
        <v>0.99</v>
      </c>
    </row>
    <row r="54" spans="1:16" x14ac:dyDescent="0.25">
      <c r="A54" s="530"/>
      <c r="B54" s="524" t="s">
        <v>3041</v>
      </c>
      <c r="C54" s="1247" t="s">
        <v>3042</v>
      </c>
      <c r="D54" s="1247"/>
      <c r="E54" s="1247"/>
      <c r="F54" s="1247"/>
      <c r="G54" s="1247"/>
      <c r="H54" s="525" t="s">
        <v>1164</v>
      </c>
      <c r="I54" s="535">
        <v>2.0000000000000001E-4</v>
      </c>
      <c r="J54" s="526"/>
      <c r="K54" s="537">
        <v>2.0000000000000002E-5</v>
      </c>
      <c r="L54" s="542">
        <v>104494.96</v>
      </c>
      <c r="M54" s="539">
        <v>1.31</v>
      </c>
      <c r="N54" s="534">
        <v>136888.4</v>
      </c>
      <c r="O54" s="526"/>
      <c r="P54" s="529">
        <v>2.74</v>
      </c>
    </row>
    <row r="55" spans="1:16" x14ac:dyDescent="0.25">
      <c r="A55" s="530"/>
      <c r="B55" s="524" t="s">
        <v>3043</v>
      </c>
      <c r="C55" s="1247" t="s">
        <v>3044</v>
      </c>
      <c r="D55" s="1247"/>
      <c r="E55" s="1247"/>
      <c r="F55" s="1247"/>
      <c r="G55" s="1247"/>
      <c r="H55" s="525" t="s">
        <v>2166</v>
      </c>
      <c r="I55" s="536">
        <v>0.31</v>
      </c>
      <c r="J55" s="526"/>
      <c r="K55" s="527">
        <v>3.1E-2</v>
      </c>
      <c r="L55" s="538">
        <v>768.53</v>
      </c>
      <c r="M55" s="539">
        <v>1.19</v>
      </c>
      <c r="N55" s="534">
        <v>914.55</v>
      </c>
      <c r="O55" s="526"/>
      <c r="P55" s="529">
        <v>28.35</v>
      </c>
    </row>
    <row r="56" spans="1:16" x14ac:dyDescent="0.25">
      <c r="A56" s="530"/>
      <c r="B56" s="524" t="s">
        <v>3045</v>
      </c>
      <c r="C56" s="1247" t="s">
        <v>3046</v>
      </c>
      <c r="D56" s="1247"/>
      <c r="E56" s="1247"/>
      <c r="F56" s="1247"/>
      <c r="G56" s="1247"/>
      <c r="H56" s="525" t="s">
        <v>1575</v>
      </c>
      <c r="I56" s="543">
        <v>10</v>
      </c>
      <c r="J56" s="526"/>
      <c r="K56" s="543">
        <v>1</v>
      </c>
      <c r="L56" s="538">
        <v>459.38</v>
      </c>
      <c r="M56" s="539">
        <v>1.35</v>
      </c>
      <c r="N56" s="534">
        <v>620.16</v>
      </c>
      <c r="O56" s="526"/>
      <c r="P56" s="529">
        <v>620.16</v>
      </c>
    </row>
    <row r="57" spans="1:16" x14ac:dyDescent="0.25">
      <c r="A57" s="530"/>
      <c r="B57" s="524" t="s">
        <v>3047</v>
      </c>
      <c r="C57" s="1247" t="s">
        <v>3048</v>
      </c>
      <c r="D57" s="1247"/>
      <c r="E57" s="1247"/>
      <c r="F57" s="1247"/>
      <c r="G57" s="1247"/>
      <c r="H57" s="525" t="s">
        <v>1575</v>
      </c>
      <c r="I57" s="543">
        <v>10</v>
      </c>
      <c r="J57" s="526"/>
      <c r="K57" s="543">
        <v>1</v>
      </c>
      <c r="L57" s="538">
        <v>190.63</v>
      </c>
      <c r="M57" s="539">
        <v>1.1499999999999999</v>
      </c>
      <c r="N57" s="534">
        <v>219.22</v>
      </c>
      <c r="O57" s="526"/>
      <c r="P57" s="529">
        <v>219.22</v>
      </c>
    </row>
    <row r="58" spans="1:16" x14ac:dyDescent="0.25">
      <c r="A58" s="544" t="s">
        <v>1239</v>
      </c>
      <c r="B58" s="545" t="s">
        <v>3049</v>
      </c>
      <c r="C58" s="1250" t="s">
        <v>3050</v>
      </c>
      <c r="D58" s="1250"/>
      <c r="E58" s="1250"/>
      <c r="F58" s="1250"/>
      <c r="G58" s="1250"/>
      <c r="H58" s="546" t="s">
        <v>2314</v>
      </c>
      <c r="I58" s="547">
        <v>10</v>
      </c>
      <c r="J58" s="548"/>
      <c r="K58" s="547">
        <v>1</v>
      </c>
      <c r="L58" s="550"/>
      <c r="M58" s="548"/>
      <c r="N58" s="550"/>
      <c r="O58" s="548"/>
      <c r="P58" s="551"/>
    </row>
    <row r="59" spans="1:16" x14ac:dyDescent="0.25">
      <c r="A59" s="544" t="s">
        <v>1239</v>
      </c>
      <c r="B59" s="545" t="s">
        <v>3051</v>
      </c>
      <c r="C59" s="1250" t="s">
        <v>3052</v>
      </c>
      <c r="D59" s="1250"/>
      <c r="E59" s="1250"/>
      <c r="F59" s="1250"/>
      <c r="G59" s="1250"/>
      <c r="H59" s="546" t="s">
        <v>1575</v>
      </c>
      <c r="I59" s="547">
        <v>10</v>
      </c>
      <c r="J59" s="548"/>
      <c r="K59" s="547">
        <v>1</v>
      </c>
      <c r="L59" s="550"/>
      <c r="M59" s="548"/>
      <c r="N59" s="550"/>
      <c r="O59" s="548"/>
      <c r="P59" s="551"/>
    </row>
    <row r="60" spans="1:16" x14ac:dyDescent="0.25">
      <c r="A60" s="552"/>
      <c r="B60" s="553"/>
      <c r="C60" s="1248" t="s">
        <v>1154</v>
      </c>
      <c r="D60" s="1248"/>
      <c r="E60" s="1248"/>
      <c r="F60" s="1248"/>
      <c r="G60" s="1248"/>
      <c r="H60" s="516"/>
      <c r="I60" s="517"/>
      <c r="J60" s="517"/>
      <c r="K60" s="517"/>
      <c r="L60" s="520"/>
      <c r="M60" s="517"/>
      <c r="N60" s="554"/>
      <c r="O60" s="517"/>
      <c r="P60" s="555">
        <v>1516.45</v>
      </c>
    </row>
    <row r="61" spans="1:16" x14ac:dyDescent="0.25">
      <c r="A61" s="540"/>
      <c r="B61" s="524"/>
      <c r="C61" s="1247" t="s">
        <v>1155</v>
      </c>
      <c r="D61" s="1247"/>
      <c r="E61" s="1247"/>
      <c r="F61" s="1247"/>
      <c r="G61" s="1247"/>
      <c r="H61" s="525"/>
      <c r="I61" s="526"/>
      <c r="J61" s="526"/>
      <c r="K61" s="526"/>
      <c r="L61" s="528"/>
      <c r="M61" s="526"/>
      <c r="N61" s="528"/>
      <c r="O61" s="526"/>
      <c r="P61" s="573">
        <v>623.66</v>
      </c>
    </row>
    <row r="62" spans="1:16" x14ac:dyDescent="0.25">
      <c r="A62" s="540"/>
      <c r="B62" s="524" t="s">
        <v>2888</v>
      </c>
      <c r="C62" s="1247" t="s">
        <v>2889</v>
      </c>
      <c r="D62" s="1247"/>
      <c r="E62" s="1247"/>
      <c r="F62" s="1247"/>
      <c r="G62" s="1247"/>
      <c r="H62" s="525" t="s">
        <v>1158</v>
      </c>
      <c r="I62" s="543">
        <v>121</v>
      </c>
      <c r="J62" s="526"/>
      <c r="K62" s="543">
        <v>121</v>
      </c>
      <c r="L62" s="528"/>
      <c r="M62" s="526"/>
      <c r="N62" s="528"/>
      <c r="O62" s="526"/>
      <c r="P62" s="573">
        <v>754.63</v>
      </c>
    </row>
    <row r="63" spans="1:16" x14ac:dyDescent="0.25">
      <c r="A63" s="540"/>
      <c r="B63" s="524" t="s">
        <v>2890</v>
      </c>
      <c r="C63" s="1247" t="s">
        <v>2891</v>
      </c>
      <c r="D63" s="1247"/>
      <c r="E63" s="1247"/>
      <c r="F63" s="1247"/>
      <c r="G63" s="1247"/>
      <c r="H63" s="525" t="s">
        <v>1158</v>
      </c>
      <c r="I63" s="543">
        <v>72</v>
      </c>
      <c r="J63" s="526"/>
      <c r="K63" s="543">
        <v>72</v>
      </c>
      <c r="L63" s="528"/>
      <c r="M63" s="526"/>
      <c r="N63" s="528"/>
      <c r="O63" s="526"/>
      <c r="P63" s="573">
        <v>449.04</v>
      </c>
    </row>
    <row r="64" spans="1:16" x14ac:dyDescent="0.25">
      <c r="A64" s="556"/>
      <c r="B64" s="557"/>
      <c r="C64" s="1248" t="s">
        <v>1161</v>
      </c>
      <c r="D64" s="1248"/>
      <c r="E64" s="1248"/>
      <c r="F64" s="1248"/>
      <c r="G64" s="1248"/>
      <c r="H64" s="516"/>
      <c r="I64" s="517"/>
      <c r="J64" s="517"/>
      <c r="K64" s="517"/>
      <c r="L64" s="520"/>
      <c r="M64" s="517"/>
      <c r="N64" s="554">
        <v>27201.200000000001</v>
      </c>
      <c r="O64" s="517"/>
      <c r="P64" s="555">
        <v>2720.12</v>
      </c>
    </row>
    <row r="65" spans="1:16" x14ac:dyDescent="0.25">
      <c r="A65" s="558"/>
      <c r="B65" s="559"/>
      <c r="C65" s="559"/>
      <c r="D65" s="559"/>
      <c r="E65" s="559"/>
      <c r="F65" s="559"/>
      <c r="G65" s="559"/>
      <c r="H65" s="560"/>
      <c r="I65" s="561"/>
      <c r="J65" s="561"/>
      <c r="K65" s="561"/>
      <c r="L65" s="562"/>
      <c r="M65" s="561"/>
      <c r="N65" s="562"/>
      <c r="O65" s="561"/>
      <c r="P65" s="563"/>
    </row>
    <row r="66" spans="1:16" x14ac:dyDescent="0.25">
      <c r="A66" s="514" t="s">
        <v>28</v>
      </c>
      <c r="B66" s="515" t="s">
        <v>3053</v>
      </c>
      <c r="C66" s="1249" t="s">
        <v>3054</v>
      </c>
      <c r="D66" s="1249"/>
      <c r="E66" s="1249"/>
      <c r="F66" s="1249"/>
      <c r="G66" s="1249"/>
      <c r="H66" s="516" t="s">
        <v>2314</v>
      </c>
      <c r="I66" s="517">
        <v>1</v>
      </c>
      <c r="J66" s="518">
        <v>1</v>
      </c>
      <c r="K66" s="518">
        <v>1</v>
      </c>
      <c r="L66" s="554">
        <v>5837.98</v>
      </c>
      <c r="M66" s="570">
        <v>2.0099999999999998</v>
      </c>
      <c r="N66" s="564">
        <v>11734.34</v>
      </c>
      <c r="O66" s="517"/>
      <c r="P66" s="555">
        <v>11734.34</v>
      </c>
    </row>
    <row r="67" spans="1:16" x14ac:dyDescent="0.25">
      <c r="A67" s="556"/>
      <c r="B67" s="557"/>
      <c r="C67" s="1248" t="s">
        <v>1161</v>
      </c>
      <c r="D67" s="1248"/>
      <c r="E67" s="1248"/>
      <c r="F67" s="1248"/>
      <c r="G67" s="1248"/>
      <c r="H67" s="516"/>
      <c r="I67" s="517"/>
      <c r="J67" s="517"/>
      <c r="K67" s="517"/>
      <c r="L67" s="520"/>
      <c r="M67" s="517"/>
      <c r="N67" s="520"/>
      <c r="O67" s="517"/>
      <c r="P67" s="555">
        <v>11734.34</v>
      </c>
    </row>
    <row r="68" spans="1:16" x14ac:dyDescent="0.25">
      <c r="A68" s="558"/>
      <c r="B68" s="559"/>
      <c r="C68" s="559"/>
      <c r="D68" s="559"/>
      <c r="E68" s="559"/>
      <c r="F68" s="559"/>
      <c r="G68" s="559"/>
      <c r="H68" s="560"/>
      <c r="I68" s="561"/>
      <c r="J68" s="561"/>
      <c r="K68" s="561"/>
      <c r="L68" s="562"/>
      <c r="M68" s="561"/>
      <c r="N68" s="562"/>
      <c r="O68" s="561"/>
      <c r="P68" s="563"/>
    </row>
    <row r="69" spans="1:16" x14ac:dyDescent="0.25">
      <c r="A69" s="514" t="s">
        <v>31</v>
      </c>
      <c r="B69" s="515" t="s">
        <v>3055</v>
      </c>
      <c r="C69" s="1249" t="s">
        <v>3056</v>
      </c>
      <c r="D69" s="1249"/>
      <c r="E69" s="1249"/>
      <c r="F69" s="1249"/>
      <c r="G69" s="1249"/>
      <c r="H69" s="516" t="s">
        <v>3038</v>
      </c>
      <c r="I69" s="517">
        <v>0.2</v>
      </c>
      <c r="J69" s="518">
        <v>1</v>
      </c>
      <c r="K69" s="571">
        <v>0.2</v>
      </c>
      <c r="L69" s="520"/>
      <c r="M69" s="517"/>
      <c r="N69" s="521"/>
      <c r="O69" s="517"/>
      <c r="P69" s="522"/>
    </row>
    <row r="70" spans="1:16" x14ac:dyDescent="0.25">
      <c r="A70" s="523"/>
      <c r="B70" s="524" t="s">
        <v>23</v>
      </c>
      <c r="C70" s="1247" t="s">
        <v>1203</v>
      </c>
      <c r="D70" s="1247"/>
      <c r="E70" s="1247"/>
      <c r="F70" s="1247"/>
      <c r="G70" s="1247"/>
      <c r="H70" s="525" t="s">
        <v>1148</v>
      </c>
      <c r="I70" s="526"/>
      <c r="J70" s="526"/>
      <c r="K70" s="531">
        <v>3.9</v>
      </c>
      <c r="L70" s="528"/>
      <c r="M70" s="526"/>
      <c r="N70" s="528"/>
      <c r="O70" s="526"/>
      <c r="P70" s="529">
        <v>1268.98</v>
      </c>
    </row>
    <row r="71" spans="1:16" x14ac:dyDescent="0.25">
      <c r="A71" s="530"/>
      <c r="B71" s="524" t="s">
        <v>2070</v>
      </c>
      <c r="C71" s="1247" t="s">
        <v>2071</v>
      </c>
      <c r="D71" s="1247"/>
      <c r="E71" s="1247"/>
      <c r="F71" s="1247"/>
      <c r="G71" s="1247"/>
      <c r="H71" s="525" t="s">
        <v>1148</v>
      </c>
      <c r="I71" s="531">
        <v>19.5</v>
      </c>
      <c r="J71" s="526"/>
      <c r="K71" s="531">
        <v>3.9</v>
      </c>
      <c r="L71" s="532"/>
      <c r="M71" s="533"/>
      <c r="N71" s="534">
        <v>325.38</v>
      </c>
      <c r="O71" s="526"/>
      <c r="P71" s="529">
        <v>1268.98</v>
      </c>
    </row>
    <row r="72" spans="1:16" x14ac:dyDescent="0.25">
      <c r="A72" s="523"/>
      <c r="B72" s="524" t="s">
        <v>28</v>
      </c>
      <c r="C72" s="1247" t="s">
        <v>132</v>
      </c>
      <c r="D72" s="1247"/>
      <c r="E72" s="1247"/>
      <c r="F72" s="1247"/>
      <c r="G72" s="1247"/>
      <c r="H72" s="525"/>
      <c r="I72" s="526"/>
      <c r="J72" s="526"/>
      <c r="K72" s="526"/>
      <c r="L72" s="528"/>
      <c r="M72" s="526"/>
      <c r="N72" s="528"/>
      <c r="O72" s="526"/>
      <c r="P72" s="573">
        <v>25.03</v>
      </c>
    </row>
    <row r="73" spans="1:16" x14ac:dyDescent="0.25">
      <c r="A73" s="523"/>
      <c r="B73" s="524"/>
      <c r="C73" s="1247" t="s">
        <v>1147</v>
      </c>
      <c r="D73" s="1247"/>
      <c r="E73" s="1247"/>
      <c r="F73" s="1247"/>
      <c r="G73" s="1247"/>
      <c r="H73" s="525" t="s">
        <v>1148</v>
      </c>
      <c r="I73" s="526"/>
      <c r="J73" s="526"/>
      <c r="K73" s="527">
        <v>6.6000000000000003E-2</v>
      </c>
      <c r="L73" s="528"/>
      <c r="M73" s="526"/>
      <c r="N73" s="528"/>
      <c r="O73" s="526"/>
      <c r="P73" s="573">
        <v>20.53</v>
      </c>
    </row>
    <row r="74" spans="1:16" x14ac:dyDescent="0.25">
      <c r="A74" s="530"/>
      <c r="B74" s="524" t="s">
        <v>2194</v>
      </c>
      <c r="C74" s="1247" t="s">
        <v>2195</v>
      </c>
      <c r="D74" s="1247"/>
      <c r="E74" s="1247"/>
      <c r="F74" s="1247"/>
      <c r="G74" s="1247"/>
      <c r="H74" s="525" t="s">
        <v>1151</v>
      </c>
      <c r="I74" s="536">
        <v>0.13</v>
      </c>
      <c r="J74" s="526"/>
      <c r="K74" s="527">
        <v>2.5999999999999999E-2</v>
      </c>
      <c r="L74" s="538">
        <v>37.32</v>
      </c>
      <c r="M74" s="539">
        <v>1.37</v>
      </c>
      <c r="N74" s="534">
        <v>51.13</v>
      </c>
      <c r="O74" s="526"/>
      <c r="P74" s="529">
        <v>1.33</v>
      </c>
    </row>
    <row r="75" spans="1:16" x14ac:dyDescent="0.25">
      <c r="A75" s="540"/>
      <c r="B75" s="524" t="s">
        <v>2137</v>
      </c>
      <c r="C75" s="1247" t="s">
        <v>2138</v>
      </c>
      <c r="D75" s="1247"/>
      <c r="E75" s="1247"/>
      <c r="F75" s="1247"/>
      <c r="G75" s="1247"/>
      <c r="H75" s="525" t="s">
        <v>1148</v>
      </c>
      <c r="I75" s="536">
        <v>0.13</v>
      </c>
      <c r="J75" s="526"/>
      <c r="K75" s="527">
        <v>2.5999999999999999E-2</v>
      </c>
      <c r="L75" s="528"/>
      <c r="M75" s="526"/>
      <c r="N75" s="541">
        <v>288.95999999999998</v>
      </c>
      <c r="O75" s="526"/>
      <c r="P75" s="573">
        <v>7.51</v>
      </c>
    </row>
    <row r="76" spans="1:16" x14ac:dyDescent="0.25">
      <c r="A76" s="530"/>
      <c r="B76" s="524" t="s">
        <v>1445</v>
      </c>
      <c r="C76" s="1247" t="s">
        <v>1446</v>
      </c>
      <c r="D76" s="1247"/>
      <c r="E76" s="1247"/>
      <c r="F76" s="1247"/>
      <c r="G76" s="1247"/>
      <c r="H76" s="525" t="s">
        <v>1151</v>
      </c>
      <c r="I76" s="531">
        <v>0.2</v>
      </c>
      <c r="J76" s="526"/>
      <c r="K76" s="536">
        <v>0.04</v>
      </c>
      <c r="L76" s="538">
        <v>477.92</v>
      </c>
      <c r="M76" s="539">
        <v>1.24</v>
      </c>
      <c r="N76" s="534">
        <v>592.62</v>
      </c>
      <c r="O76" s="526"/>
      <c r="P76" s="529">
        <v>23.7</v>
      </c>
    </row>
    <row r="77" spans="1:16" x14ac:dyDescent="0.25">
      <c r="A77" s="540"/>
      <c r="B77" s="524" t="s">
        <v>1208</v>
      </c>
      <c r="C77" s="1247" t="s">
        <v>1209</v>
      </c>
      <c r="D77" s="1247"/>
      <c r="E77" s="1247"/>
      <c r="F77" s="1247"/>
      <c r="G77" s="1247"/>
      <c r="H77" s="525" t="s">
        <v>1148</v>
      </c>
      <c r="I77" s="531">
        <v>0.2</v>
      </c>
      <c r="J77" s="526"/>
      <c r="K77" s="536">
        <v>0.04</v>
      </c>
      <c r="L77" s="528"/>
      <c r="M77" s="526"/>
      <c r="N77" s="541">
        <v>325.38</v>
      </c>
      <c r="O77" s="526"/>
      <c r="P77" s="573">
        <v>13.02</v>
      </c>
    </row>
    <row r="78" spans="1:16" x14ac:dyDescent="0.25">
      <c r="A78" s="523"/>
      <c r="B78" s="524" t="s">
        <v>36</v>
      </c>
      <c r="C78" s="1247" t="s">
        <v>134</v>
      </c>
      <c r="D78" s="1247"/>
      <c r="E78" s="1247"/>
      <c r="F78" s="1247"/>
      <c r="G78" s="1247"/>
      <c r="H78" s="525"/>
      <c r="I78" s="526"/>
      <c r="J78" s="526"/>
      <c r="K78" s="526"/>
      <c r="L78" s="528"/>
      <c r="M78" s="526"/>
      <c r="N78" s="528"/>
      <c r="O78" s="526"/>
      <c r="P78" s="573">
        <v>158.94</v>
      </c>
    </row>
    <row r="79" spans="1:16" x14ac:dyDescent="0.25">
      <c r="A79" s="530"/>
      <c r="B79" s="524" t="s">
        <v>1494</v>
      </c>
      <c r="C79" s="1247" t="s">
        <v>1495</v>
      </c>
      <c r="D79" s="1247"/>
      <c r="E79" s="1247"/>
      <c r="F79" s="1247"/>
      <c r="G79" s="1247"/>
      <c r="H79" s="525" t="s">
        <v>1496</v>
      </c>
      <c r="I79" s="527">
        <v>0.104</v>
      </c>
      <c r="J79" s="526"/>
      <c r="K79" s="535">
        <v>2.0799999999999999E-2</v>
      </c>
      <c r="L79" s="532"/>
      <c r="M79" s="533"/>
      <c r="N79" s="534">
        <v>6.1</v>
      </c>
      <c r="O79" s="526"/>
      <c r="P79" s="529">
        <v>0.13</v>
      </c>
    </row>
    <row r="80" spans="1:16" x14ac:dyDescent="0.25">
      <c r="A80" s="530"/>
      <c r="B80" s="524" t="s">
        <v>2884</v>
      </c>
      <c r="C80" s="1247" t="s">
        <v>2885</v>
      </c>
      <c r="D80" s="1247"/>
      <c r="E80" s="1247"/>
      <c r="F80" s="1247"/>
      <c r="G80" s="1247"/>
      <c r="H80" s="525" t="s">
        <v>1244</v>
      </c>
      <c r="I80" s="531">
        <v>0.3</v>
      </c>
      <c r="J80" s="526"/>
      <c r="K80" s="536">
        <v>0.06</v>
      </c>
      <c r="L80" s="538">
        <v>128.4</v>
      </c>
      <c r="M80" s="539">
        <v>1.35</v>
      </c>
      <c r="N80" s="534">
        <v>173.34</v>
      </c>
      <c r="O80" s="526"/>
      <c r="P80" s="529">
        <v>10.4</v>
      </c>
    </row>
    <row r="81" spans="1:16" x14ac:dyDescent="0.25">
      <c r="A81" s="530"/>
      <c r="B81" s="524" t="s">
        <v>3057</v>
      </c>
      <c r="C81" s="1247" t="s">
        <v>3058</v>
      </c>
      <c r="D81" s="1247"/>
      <c r="E81" s="1247"/>
      <c r="F81" s="1247"/>
      <c r="G81" s="1247"/>
      <c r="H81" s="525" t="s">
        <v>2435</v>
      </c>
      <c r="I81" s="536">
        <v>0.04</v>
      </c>
      <c r="J81" s="526"/>
      <c r="K81" s="527">
        <v>8.0000000000000002E-3</v>
      </c>
      <c r="L81" s="538">
        <v>449.47</v>
      </c>
      <c r="M81" s="539">
        <v>1.31</v>
      </c>
      <c r="N81" s="534">
        <v>588.80999999999995</v>
      </c>
      <c r="O81" s="526"/>
      <c r="P81" s="529">
        <v>4.71</v>
      </c>
    </row>
    <row r="82" spans="1:16" x14ac:dyDescent="0.25">
      <c r="A82" s="530"/>
      <c r="B82" s="524" t="s">
        <v>3059</v>
      </c>
      <c r="C82" s="1247" t="s">
        <v>3060</v>
      </c>
      <c r="D82" s="1247"/>
      <c r="E82" s="1247"/>
      <c r="F82" s="1247"/>
      <c r="G82" s="1247"/>
      <c r="H82" s="525" t="s">
        <v>1164</v>
      </c>
      <c r="I82" s="535">
        <v>6.9999999999999999E-4</v>
      </c>
      <c r="J82" s="526"/>
      <c r="K82" s="537">
        <v>1.3999999999999999E-4</v>
      </c>
      <c r="L82" s="542">
        <v>110308.96</v>
      </c>
      <c r="M82" s="539">
        <v>1.31</v>
      </c>
      <c r="N82" s="534">
        <v>144504.74</v>
      </c>
      <c r="O82" s="526"/>
      <c r="P82" s="529">
        <v>20.23</v>
      </c>
    </row>
    <row r="83" spans="1:16" x14ac:dyDescent="0.25">
      <c r="A83" s="530"/>
      <c r="B83" s="524" t="s">
        <v>1759</v>
      </c>
      <c r="C83" s="1247" t="s">
        <v>1760</v>
      </c>
      <c r="D83" s="1247"/>
      <c r="E83" s="1247"/>
      <c r="F83" s="1247"/>
      <c r="G83" s="1247"/>
      <c r="H83" s="525" t="s">
        <v>1164</v>
      </c>
      <c r="I83" s="535">
        <v>3.5999999999999999E-3</v>
      </c>
      <c r="J83" s="526"/>
      <c r="K83" s="537">
        <v>7.2000000000000005E-4</v>
      </c>
      <c r="L83" s="542">
        <v>55898.18</v>
      </c>
      <c r="M83" s="575">
        <v>1.3</v>
      </c>
      <c r="N83" s="534">
        <v>72667.63</v>
      </c>
      <c r="O83" s="526"/>
      <c r="P83" s="529">
        <v>52.32</v>
      </c>
    </row>
    <row r="84" spans="1:16" x14ac:dyDescent="0.25">
      <c r="A84" s="530"/>
      <c r="B84" s="524" t="s">
        <v>2627</v>
      </c>
      <c r="C84" s="1247" t="s">
        <v>2628</v>
      </c>
      <c r="D84" s="1247"/>
      <c r="E84" s="1247"/>
      <c r="F84" s="1247"/>
      <c r="G84" s="1247"/>
      <c r="H84" s="525" t="s">
        <v>1244</v>
      </c>
      <c r="I84" s="531">
        <v>0.4</v>
      </c>
      <c r="J84" s="526"/>
      <c r="K84" s="536">
        <v>0.08</v>
      </c>
      <c r="L84" s="538">
        <v>79.88</v>
      </c>
      <c r="M84" s="539">
        <v>1.53</v>
      </c>
      <c r="N84" s="534">
        <v>122.22</v>
      </c>
      <c r="O84" s="526"/>
      <c r="P84" s="529">
        <v>9.7799999999999994</v>
      </c>
    </row>
    <row r="85" spans="1:16" x14ac:dyDescent="0.25">
      <c r="A85" s="530"/>
      <c r="B85" s="524" t="s">
        <v>3061</v>
      </c>
      <c r="C85" s="1247" t="s">
        <v>3062</v>
      </c>
      <c r="D85" s="1247"/>
      <c r="E85" s="1247"/>
      <c r="F85" s="1247"/>
      <c r="G85" s="1247"/>
      <c r="H85" s="525" t="s">
        <v>1244</v>
      </c>
      <c r="I85" s="543">
        <v>2</v>
      </c>
      <c r="J85" s="526"/>
      <c r="K85" s="531">
        <v>0.4</v>
      </c>
      <c r="L85" s="538">
        <v>66.400000000000006</v>
      </c>
      <c r="M85" s="539">
        <v>1.79</v>
      </c>
      <c r="N85" s="534">
        <v>118.86</v>
      </c>
      <c r="O85" s="526"/>
      <c r="P85" s="529">
        <v>47.54</v>
      </c>
    </row>
    <row r="86" spans="1:16" x14ac:dyDescent="0.25">
      <c r="A86" s="530"/>
      <c r="B86" s="524" t="s">
        <v>2886</v>
      </c>
      <c r="C86" s="1247" t="s">
        <v>2887</v>
      </c>
      <c r="D86" s="1247"/>
      <c r="E86" s="1247"/>
      <c r="F86" s="1247"/>
      <c r="G86" s="1247"/>
      <c r="H86" s="525" t="s">
        <v>1164</v>
      </c>
      <c r="I86" s="535">
        <v>2.0000000000000001E-4</v>
      </c>
      <c r="J86" s="526"/>
      <c r="K86" s="537">
        <v>4.0000000000000003E-5</v>
      </c>
      <c r="L86" s="542">
        <v>60697.21</v>
      </c>
      <c r="M86" s="539">
        <v>1.29</v>
      </c>
      <c r="N86" s="534">
        <v>78299.399999999994</v>
      </c>
      <c r="O86" s="526"/>
      <c r="P86" s="529">
        <v>3.13</v>
      </c>
    </row>
    <row r="87" spans="1:16" x14ac:dyDescent="0.25">
      <c r="A87" s="530"/>
      <c r="B87" s="524" t="s">
        <v>3063</v>
      </c>
      <c r="C87" s="1247" t="s">
        <v>3064</v>
      </c>
      <c r="D87" s="1247"/>
      <c r="E87" s="1247"/>
      <c r="F87" s="1247"/>
      <c r="G87" s="1247"/>
      <c r="H87" s="525" t="s">
        <v>1575</v>
      </c>
      <c r="I87" s="543">
        <v>10</v>
      </c>
      <c r="J87" s="526"/>
      <c r="K87" s="543">
        <v>2</v>
      </c>
      <c r="L87" s="538">
        <v>5.14</v>
      </c>
      <c r="M87" s="539">
        <v>1.04</v>
      </c>
      <c r="N87" s="534">
        <v>5.35</v>
      </c>
      <c r="O87" s="526"/>
      <c r="P87" s="529">
        <v>10.7</v>
      </c>
    </row>
    <row r="88" spans="1:16" x14ac:dyDescent="0.25">
      <c r="A88" s="544" t="s">
        <v>1239</v>
      </c>
      <c r="B88" s="545" t="s">
        <v>3065</v>
      </c>
      <c r="C88" s="1250" t="s">
        <v>3066</v>
      </c>
      <c r="D88" s="1250"/>
      <c r="E88" s="1250"/>
      <c r="F88" s="1250"/>
      <c r="G88" s="1250"/>
      <c r="H88" s="546" t="s">
        <v>2314</v>
      </c>
      <c r="I88" s="547">
        <v>10</v>
      </c>
      <c r="J88" s="548"/>
      <c r="K88" s="547">
        <v>2</v>
      </c>
      <c r="L88" s="550"/>
      <c r="M88" s="548"/>
      <c r="N88" s="550"/>
      <c r="O88" s="548"/>
      <c r="P88" s="551"/>
    </row>
    <row r="89" spans="1:16" x14ac:dyDescent="0.25">
      <c r="A89" s="552"/>
      <c r="B89" s="553"/>
      <c r="C89" s="1248" t="s">
        <v>1154</v>
      </c>
      <c r="D89" s="1248"/>
      <c r="E89" s="1248"/>
      <c r="F89" s="1248"/>
      <c r="G89" s="1248"/>
      <c r="H89" s="516"/>
      <c r="I89" s="517"/>
      <c r="J89" s="517"/>
      <c r="K89" s="517"/>
      <c r="L89" s="520"/>
      <c r="M89" s="517"/>
      <c r="N89" s="554"/>
      <c r="O89" s="517"/>
      <c r="P89" s="555">
        <v>1473.48</v>
      </c>
    </row>
    <row r="90" spans="1:16" x14ac:dyDescent="0.25">
      <c r="A90" s="540"/>
      <c r="B90" s="524"/>
      <c r="C90" s="1247" t="s">
        <v>1155</v>
      </c>
      <c r="D90" s="1247"/>
      <c r="E90" s="1247"/>
      <c r="F90" s="1247"/>
      <c r="G90" s="1247"/>
      <c r="H90" s="525"/>
      <c r="I90" s="526"/>
      <c r="J90" s="526"/>
      <c r="K90" s="526"/>
      <c r="L90" s="528"/>
      <c r="M90" s="526"/>
      <c r="N90" s="528"/>
      <c r="O90" s="526"/>
      <c r="P90" s="529">
        <v>1289.51</v>
      </c>
    </row>
    <row r="91" spans="1:16" x14ac:dyDescent="0.25">
      <c r="A91" s="540"/>
      <c r="B91" s="524" t="s">
        <v>2888</v>
      </c>
      <c r="C91" s="1247" t="s">
        <v>2889</v>
      </c>
      <c r="D91" s="1247"/>
      <c r="E91" s="1247"/>
      <c r="F91" s="1247"/>
      <c r="G91" s="1247"/>
      <c r="H91" s="525" t="s">
        <v>1158</v>
      </c>
      <c r="I91" s="543">
        <v>121</v>
      </c>
      <c r="J91" s="526"/>
      <c r="K91" s="543">
        <v>121</v>
      </c>
      <c r="L91" s="528"/>
      <c r="M91" s="526"/>
      <c r="N91" s="528"/>
      <c r="O91" s="526"/>
      <c r="P91" s="529">
        <v>1560.31</v>
      </c>
    </row>
    <row r="92" spans="1:16" x14ac:dyDescent="0.25">
      <c r="A92" s="540"/>
      <c r="B92" s="524" t="s">
        <v>2890</v>
      </c>
      <c r="C92" s="1247" t="s">
        <v>2891</v>
      </c>
      <c r="D92" s="1247"/>
      <c r="E92" s="1247"/>
      <c r="F92" s="1247"/>
      <c r="G92" s="1247"/>
      <c r="H92" s="525" t="s">
        <v>1158</v>
      </c>
      <c r="I92" s="543">
        <v>72</v>
      </c>
      <c r="J92" s="526"/>
      <c r="K92" s="543">
        <v>72</v>
      </c>
      <c r="L92" s="528"/>
      <c r="M92" s="526"/>
      <c r="N92" s="528"/>
      <c r="O92" s="526"/>
      <c r="P92" s="573">
        <v>928.45</v>
      </c>
    </row>
    <row r="93" spans="1:16" x14ac:dyDescent="0.25">
      <c r="A93" s="556"/>
      <c r="B93" s="557"/>
      <c r="C93" s="1248" t="s">
        <v>1161</v>
      </c>
      <c r="D93" s="1248"/>
      <c r="E93" s="1248"/>
      <c r="F93" s="1248"/>
      <c r="G93" s="1248"/>
      <c r="H93" s="516"/>
      <c r="I93" s="517"/>
      <c r="J93" s="517"/>
      <c r="K93" s="517"/>
      <c r="L93" s="520"/>
      <c r="M93" s="517"/>
      <c r="N93" s="554">
        <v>19811.2</v>
      </c>
      <c r="O93" s="517"/>
      <c r="P93" s="555">
        <v>3962.24</v>
      </c>
    </row>
    <row r="94" spans="1:16" x14ac:dyDescent="0.25">
      <c r="A94" s="558"/>
      <c r="B94" s="559"/>
      <c r="C94" s="559"/>
      <c r="D94" s="559"/>
      <c r="E94" s="559"/>
      <c r="F94" s="559"/>
      <c r="G94" s="559"/>
      <c r="H94" s="560"/>
      <c r="I94" s="561"/>
      <c r="J94" s="561"/>
      <c r="K94" s="561"/>
      <c r="L94" s="562"/>
      <c r="M94" s="561"/>
      <c r="N94" s="562"/>
      <c r="O94" s="561"/>
      <c r="P94" s="563"/>
    </row>
    <row r="95" spans="1:16" ht="22.5" x14ac:dyDescent="0.25">
      <c r="A95" s="514" t="s">
        <v>36</v>
      </c>
      <c r="B95" s="515" t="s">
        <v>3067</v>
      </c>
      <c r="C95" s="1249" t="s">
        <v>3068</v>
      </c>
      <c r="D95" s="1249"/>
      <c r="E95" s="1249"/>
      <c r="F95" s="1249"/>
      <c r="G95" s="1249"/>
      <c r="H95" s="516" t="s">
        <v>1575</v>
      </c>
      <c r="I95" s="517">
        <v>2</v>
      </c>
      <c r="J95" s="518">
        <v>1</v>
      </c>
      <c r="K95" s="518">
        <v>2</v>
      </c>
      <c r="L95" s="520"/>
      <c r="M95" s="517"/>
      <c r="N95" s="564">
        <v>6751.55</v>
      </c>
      <c r="O95" s="517"/>
      <c r="P95" s="555">
        <v>13503.1</v>
      </c>
    </row>
    <row r="96" spans="1:16" x14ac:dyDescent="0.25">
      <c r="A96" s="556"/>
      <c r="B96" s="557"/>
      <c r="C96" s="1248" t="s">
        <v>1161</v>
      </c>
      <c r="D96" s="1248"/>
      <c r="E96" s="1248"/>
      <c r="F96" s="1248"/>
      <c r="G96" s="1248"/>
      <c r="H96" s="516"/>
      <c r="I96" s="517"/>
      <c r="J96" s="517"/>
      <c r="K96" s="517"/>
      <c r="L96" s="520"/>
      <c r="M96" s="517"/>
      <c r="N96" s="520"/>
      <c r="O96" s="517"/>
      <c r="P96" s="555">
        <v>13503.1</v>
      </c>
    </row>
    <row r="97" spans="1:16" x14ac:dyDescent="0.25">
      <c r="A97" s="558"/>
      <c r="B97" s="559"/>
      <c r="C97" s="559"/>
      <c r="D97" s="559"/>
      <c r="E97" s="559"/>
      <c r="F97" s="559"/>
      <c r="G97" s="559"/>
      <c r="H97" s="560"/>
      <c r="I97" s="561"/>
      <c r="J97" s="561"/>
      <c r="K97" s="561"/>
      <c r="L97" s="562"/>
      <c r="M97" s="561"/>
      <c r="N97" s="562"/>
      <c r="O97" s="561"/>
      <c r="P97" s="563"/>
    </row>
    <row r="98" spans="1:16" x14ac:dyDescent="0.25">
      <c r="A98" s="514" t="s">
        <v>41</v>
      </c>
      <c r="B98" s="515" t="s">
        <v>3069</v>
      </c>
      <c r="C98" s="1249" t="s">
        <v>3070</v>
      </c>
      <c r="D98" s="1249"/>
      <c r="E98" s="1249"/>
      <c r="F98" s="1249"/>
      <c r="G98" s="1249"/>
      <c r="H98" s="516" t="s">
        <v>1575</v>
      </c>
      <c r="I98" s="517">
        <v>1</v>
      </c>
      <c r="J98" s="518">
        <v>1</v>
      </c>
      <c r="K98" s="518">
        <v>1</v>
      </c>
      <c r="L98" s="593">
        <v>69.52</v>
      </c>
      <c r="M98" s="570">
        <v>1.17</v>
      </c>
      <c r="N98" s="572">
        <v>81.34</v>
      </c>
      <c r="O98" s="517"/>
      <c r="P98" s="612">
        <v>81.34</v>
      </c>
    </row>
    <row r="99" spans="1:16" x14ac:dyDescent="0.25">
      <c r="A99" s="556"/>
      <c r="B99" s="557"/>
      <c r="C99" s="1248" t="s">
        <v>1161</v>
      </c>
      <c r="D99" s="1248"/>
      <c r="E99" s="1248"/>
      <c r="F99" s="1248"/>
      <c r="G99" s="1248"/>
      <c r="H99" s="516"/>
      <c r="I99" s="517"/>
      <c r="J99" s="517"/>
      <c r="K99" s="517"/>
      <c r="L99" s="520"/>
      <c r="M99" s="517"/>
      <c r="N99" s="520"/>
      <c r="O99" s="517"/>
      <c r="P99" s="612">
        <v>81.34</v>
      </c>
    </row>
    <row r="100" spans="1:16" x14ac:dyDescent="0.25">
      <c r="A100" s="558"/>
      <c r="B100" s="559"/>
      <c r="C100" s="559"/>
      <c r="D100" s="559"/>
      <c r="E100" s="559"/>
      <c r="F100" s="559"/>
      <c r="G100" s="559"/>
      <c r="H100" s="560"/>
      <c r="I100" s="561"/>
      <c r="J100" s="561"/>
      <c r="K100" s="561"/>
      <c r="L100" s="562"/>
      <c r="M100" s="561"/>
      <c r="N100" s="562"/>
      <c r="O100" s="561"/>
      <c r="P100" s="563"/>
    </row>
    <row r="101" spans="1:16" x14ac:dyDescent="0.25">
      <c r="A101" s="514" t="s">
        <v>44</v>
      </c>
      <c r="B101" s="515" t="s">
        <v>3071</v>
      </c>
      <c r="C101" s="1249" t="s">
        <v>3072</v>
      </c>
      <c r="D101" s="1249"/>
      <c r="E101" s="1249"/>
      <c r="F101" s="1249"/>
      <c r="G101" s="1249"/>
      <c r="H101" s="516" t="s">
        <v>2314</v>
      </c>
      <c r="I101" s="517">
        <v>3</v>
      </c>
      <c r="J101" s="518">
        <v>1</v>
      </c>
      <c r="K101" s="518">
        <v>3</v>
      </c>
      <c r="L101" s="593">
        <v>176.21</v>
      </c>
      <c r="M101" s="570">
        <v>1.35</v>
      </c>
      <c r="N101" s="572">
        <v>237.88</v>
      </c>
      <c r="O101" s="517"/>
      <c r="P101" s="612">
        <v>713.64</v>
      </c>
    </row>
    <row r="102" spans="1:16" x14ac:dyDescent="0.25">
      <c r="A102" s="556"/>
      <c r="B102" s="557"/>
      <c r="C102" s="1248" t="s">
        <v>1161</v>
      </c>
      <c r="D102" s="1248"/>
      <c r="E102" s="1248"/>
      <c r="F102" s="1248"/>
      <c r="G102" s="1248"/>
      <c r="H102" s="516"/>
      <c r="I102" s="517"/>
      <c r="J102" s="517"/>
      <c r="K102" s="517"/>
      <c r="L102" s="520"/>
      <c r="M102" s="517"/>
      <c r="N102" s="520"/>
      <c r="O102" s="517"/>
      <c r="P102" s="612">
        <v>713.64</v>
      </c>
    </row>
    <row r="103" spans="1:16" x14ac:dyDescent="0.25">
      <c r="A103" s="558"/>
      <c r="B103" s="559"/>
      <c r="C103" s="559"/>
      <c r="D103" s="559"/>
      <c r="E103" s="559"/>
      <c r="F103" s="559"/>
      <c r="G103" s="559"/>
      <c r="H103" s="560"/>
      <c r="I103" s="561"/>
      <c r="J103" s="561"/>
      <c r="K103" s="561"/>
      <c r="L103" s="562"/>
      <c r="M103" s="561"/>
      <c r="N103" s="562"/>
      <c r="O103" s="561"/>
      <c r="P103" s="563"/>
    </row>
    <row r="104" spans="1:16" x14ac:dyDescent="0.25">
      <c r="A104" s="514" t="s">
        <v>49</v>
      </c>
      <c r="B104" s="515" t="s">
        <v>3073</v>
      </c>
      <c r="C104" s="1249" t="s">
        <v>3074</v>
      </c>
      <c r="D104" s="1249"/>
      <c r="E104" s="1249"/>
      <c r="F104" s="1249"/>
      <c r="G104" s="1249"/>
      <c r="H104" s="516" t="s">
        <v>3038</v>
      </c>
      <c r="I104" s="517">
        <v>0.1</v>
      </c>
      <c r="J104" s="518">
        <v>1</v>
      </c>
      <c r="K104" s="571">
        <v>0.1</v>
      </c>
      <c r="L104" s="520"/>
      <c r="M104" s="517"/>
      <c r="N104" s="521"/>
      <c r="O104" s="517"/>
      <c r="P104" s="522"/>
    </row>
    <row r="105" spans="1:16" x14ac:dyDescent="0.25">
      <c r="A105" s="523"/>
      <c r="B105" s="524" t="s">
        <v>23</v>
      </c>
      <c r="C105" s="1247" t="s">
        <v>1203</v>
      </c>
      <c r="D105" s="1247"/>
      <c r="E105" s="1247"/>
      <c r="F105" s="1247"/>
      <c r="G105" s="1247"/>
      <c r="H105" s="525" t="s">
        <v>1148</v>
      </c>
      <c r="I105" s="526"/>
      <c r="J105" s="526"/>
      <c r="K105" s="536">
        <v>0.99</v>
      </c>
      <c r="L105" s="528"/>
      <c r="M105" s="526"/>
      <c r="N105" s="528"/>
      <c r="O105" s="526"/>
      <c r="P105" s="573">
        <v>322.13</v>
      </c>
    </row>
    <row r="106" spans="1:16" x14ac:dyDescent="0.25">
      <c r="A106" s="530"/>
      <c r="B106" s="524" t="s">
        <v>2070</v>
      </c>
      <c r="C106" s="1247" t="s">
        <v>2071</v>
      </c>
      <c r="D106" s="1247"/>
      <c r="E106" s="1247"/>
      <c r="F106" s="1247"/>
      <c r="G106" s="1247"/>
      <c r="H106" s="525" t="s">
        <v>1148</v>
      </c>
      <c r="I106" s="531">
        <v>9.9</v>
      </c>
      <c r="J106" s="526"/>
      <c r="K106" s="536">
        <v>0.99</v>
      </c>
      <c r="L106" s="532"/>
      <c r="M106" s="533"/>
      <c r="N106" s="534">
        <v>325.38</v>
      </c>
      <c r="O106" s="526"/>
      <c r="P106" s="529">
        <v>322.13</v>
      </c>
    </row>
    <row r="107" spans="1:16" x14ac:dyDescent="0.25">
      <c r="A107" s="523"/>
      <c r="B107" s="524" t="s">
        <v>28</v>
      </c>
      <c r="C107" s="1247" t="s">
        <v>132</v>
      </c>
      <c r="D107" s="1247"/>
      <c r="E107" s="1247"/>
      <c r="F107" s="1247"/>
      <c r="G107" s="1247"/>
      <c r="H107" s="525"/>
      <c r="I107" s="526"/>
      <c r="J107" s="526"/>
      <c r="K107" s="526"/>
      <c r="L107" s="528"/>
      <c r="M107" s="526"/>
      <c r="N107" s="528"/>
      <c r="O107" s="526"/>
      <c r="P107" s="573">
        <v>36.74</v>
      </c>
    </row>
    <row r="108" spans="1:16" x14ac:dyDescent="0.25">
      <c r="A108" s="523"/>
      <c r="B108" s="524"/>
      <c r="C108" s="1247" t="s">
        <v>1147</v>
      </c>
      <c r="D108" s="1247"/>
      <c r="E108" s="1247"/>
      <c r="F108" s="1247"/>
      <c r="G108" s="1247"/>
      <c r="H108" s="525" t="s">
        <v>1148</v>
      </c>
      <c r="I108" s="526"/>
      <c r="J108" s="526"/>
      <c r="K108" s="527">
        <v>8.3000000000000004E-2</v>
      </c>
      <c r="L108" s="528"/>
      <c r="M108" s="526"/>
      <c r="N108" s="528"/>
      <c r="O108" s="526"/>
      <c r="P108" s="573">
        <v>26.17</v>
      </c>
    </row>
    <row r="109" spans="1:16" x14ac:dyDescent="0.25">
      <c r="A109" s="530"/>
      <c r="B109" s="524" t="s">
        <v>2194</v>
      </c>
      <c r="C109" s="1247" t="s">
        <v>2195</v>
      </c>
      <c r="D109" s="1247"/>
      <c r="E109" s="1247"/>
      <c r="F109" s="1247"/>
      <c r="G109" s="1247"/>
      <c r="H109" s="525" t="s">
        <v>1151</v>
      </c>
      <c r="I109" s="536">
        <v>0.23</v>
      </c>
      <c r="J109" s="526"/>
      <c r="K109" s="527">
        <v>2.3E-2</v>
      </c>
      <c r="L109" s="538">
        <v>37.32</v>
      </c>
      <c r="M109" s="539">
        <v>1.37</v>
      </c>
      <c r="N109" s="534">
        <v>51.13</v>
      </c>
      <c r="O109" s="526"/>
      <c r="P109" s="529">
        <v>1.18</v>
      </c>
    </row>
    <row r="110" spans="1:16" x14ac:dyDescent="0.25">
      <c r="A110" s="540"/>
      <c r="B110" s="524" t="s">
        <v>2137</v>
      </c>
      <c r="C110" s="1247" t="s">
        <v>2138</v>
      </c>
      <c r="D110" s="1247"/>
      <c r="E110" s="1247"/>
      <c r="F110" s="1247"/>
      <c r="G110" s="1247"/>
      <c r="H110" s="525" t="s">
        <v>1148</v>
      </c>
      <c r="I110" s="536">
        <v>0.23</v>
      </c>
      <c r="J110" s="526"/>
      <c r="K110" s="527">
        <v>2.3E-2</v>
      </c>
      <c r="L110" s="528"/>
      <c r="M110" s="526"/>
      <c r="N110" s="541">
        <v>288.95999999999998</v>
      </c>
      <c r="O110" s="526"/>
      <c r="P110" s="573">
        <v>6.65</v>
      </c>
    </row>
    <row r="111" spans="1:16" x14ac:dyDescent="0.25">
      <c r="A111" s="530"/>
      <c r="B111" s="524" t="s">
        <v>1445</v>
      </c>
      <c r="C111" s="1247" t="s">
        <v>1446</v>
      </c>
      <c r="D111" s="1247"/>
      <c r="E111" s="1247"/>
      <c r="F111" s="1247"/>
      <c r="G111" s="1247"/>
      <c r="H111" s="525" t="s">
        <v>1151</v>
      </c>
      <c r="I111" s="531">
        <v>0.6</v>
      </c>
      <c r="J111" s="526"/>
      <c r="K111" s="536">
        <v>0.06</v>
      </c>
      <c r="L111" s="538">
        <v>477.92</v>
      </c>
      <c r="M111" s="539">
        <v>1.24</v>
      </c>
      <c r="N111" s="534">
        <v>592.62</v>
      </c>
      <c r="O111" s="526"/>
      <c r="P111" s="529">
        <v>35.56</v>
      </c>
    </row>
    <row r="112" spans="1:16" x14ac:dyDescent="0.25">
      <c r="A112" s="540"/>
      <c r="B112" s="524" t="s">
        <v>1208</v>
      </c>
      <c r="C112" s="1247" t="s">
        <v>1209</v>
      </c>
      <c r="D112" s="1247"/>
      <c r="E112" s="1247"/>
      <c r="F112" s="1247"/>
      <c r="G112" s="1247"/>
      <c r="H112" s="525" t="s">
        <v>1148</v>
      </c>
      <c r="I112" s="531">
        <v>0.6</v>
      </c>
      <c r="J112" s="526"/>
      <c r="K112" s="536">
        <v>0.06</v>
      </c>
      <c r="L112" s="528"/>
      <c r="M112" s="526"/>
      <c r="N112" s="541">
        <v>325.38</v>
      </c>
      <c r="O112" s="526"/>
      <c r="P112" s="573">
        <v>19.52</v>
      </c>
    </row>
    <row r="113" spans="1:16" x14ac:dyDescent="0.25">
      <c r="A113" s="523"/>
      <c r="B113" s="524" t="s">
        <v>36</v>
      </c>
      <c r="C113" s="1247" t="s">
        <v>134</v>
      </c>
      <c r="D113" s="1247"/>
      <c r="E113" s="1247"/>
      <c r="F113" s="1247"/>
      <c r="G113" s="1247"/>
      <c r="H113" s="525"/>
      <c r="I113" s="526"/>
      <c r="J113" s="526"/>
      <c r="K113" s="526"/>
      <c r="L113" s="528"/>
      <c r="M113" s="526"/>
      <c r="N113" s="528"/>
      <c r="O113" s="526"/>
      <c r="P113" s="573">
        <v>337.47</v>
      </c>
    </row>
    <row r="114" spans="1:16" x14ac:dyDescent="0.25">
      <c r="A114" s="530"/>
      <c r="B114" s="524" t="s">
        <v>3075</v>
      </c>
      <c r="C114" s="1247" t="s">
        <v>3076</v>
      </c>
      <c r="D114" s="1247"/>
      <c r="E114" s="1247"/>
      <c r="F114" s="1247"/>
      <c r="G114" s="1247"/>
      <c r="H114" s="525" t="s">
        <v>1164</v>
      </c>
      <c r="I114" s="535">
        <v>6.9999999999999999E-4</v>
      </c>
      <c r="J114" s="526"/>
      <c r="K114" s="537">
        <v>6.9999999999999994E-5</v>
      </c>
      <c r="L114" s="542">
        <v>160056.6</v>
      </c>
      <c r="M114" s="539">
        <v>1.35</v>
      </c>
      <c r="N114" s="534">
        <v>216076.41</v>
      </c>
      <c r="O114" s="526"/>
      <c r="P114" s="529">
        <v>15.13</v>
      </c>
    </row>
    <row r="115" spans="1:16" x14ac:dyDescent="0.25">
      <c r="A115" s="530"/>
      <c r="B115" s="524" t="s">
        <v>2884</v>
      </c>
      <c r="C115" s="1247" t="s">
        <v>2885</v>
      </c>
      <c r="D115" s="1247"/>
      <c r="E115" s="1247"/>
      <c r="F115" s="1247"/>
      <c r="G115" s="1247"/>
      <c r="H115" s="525" t="s">
        <v>1244</v>
      </c>
      <c r="I115" s="531">
        <v>0.6</v>
      </c>
      <c r="J115" s="526"/>
      <c r="K115" s="536">
        <v>0.06</v>
      </c>
      <c r="L115" s="538">
        <v>128.4</v>
      </c>
      <c r="M115" s="539">
        <v>1.35</v>
      </c>
      <c r="N115" s="534">
        <v>173.34</v>
      </c>
      <c r="O115" s="526"/>
      <c r="P115" s="529">
        <v>10.4</v>
      </c>
    </row>
    <row r="116" spans="1:16" x14ac:dyDescent="0.25">
      <c r="A116" s="530"/>
      <c r="B116" s="524" t="s">
        <v>2039</v>
      </c>
      <c r="C116" s="1247" t="s">
        <v>2040</v>
      </c>
      <c r="D116" s="1247"/>
      <c r="E116" s="1247"/>
      <c r="F116" s="1247"/>
      <c r="G116" s="1247"/>
      <c r="H116" s="525" t="s">
        <v>1244</v>
      </c>
      <c r="I116" s="536">
        <v>0.03</v>
      </c>
      <c r="J116" s="526"/>
      <c r="K116" s="527">
        <v>3.0000000000000001E-3</v>
      </c>
      <c r="L116" s="538">
        <v>155.63</v>
      </c>
      <c r="M116" s="539">
        <v>1.05</v>
      </c>
      <c r="N116" s="534">
        <v>163.41</v>
      </c>
      <c r="O116" s="526"/>
      <c r="P116" s="529">
        <v>0.49</v>
      </c>
    </row>
    <row r="117" spans="1:16" x14ac:dyDescent="0.25">
      <c r="A117" s="530"/>
      <c r="B117" s="524" t="s">
        <v>2627</v>
      </c>
      <c r="C117" s="1247" t="s">
        <v>2628</v>
      </c>
      <c r="D117" s="1247"/>
      <c r="E117" s="1247"/>
      <c r="F117" s="1247"/>
      <c r="G117" s="1247"/>
      <c r="H117" s="525" t="s">
        <v>1244</v>
      </c>
      <c r="I117" s="531">
        <v>1.4</v>
      </c>
      <c r="J117" s="526"/>
      <c r="K117" s="536">
        <v>0.14000000000000001</v>
      </c>
      <c r="L117" s="538">
        <v>79.88</v>
      </c>
      <c r="M117" s="539">
        <v>1.53</v>
      </c>
      <c r="N117" s="534">
        <v>122.22</v>
      </c>
      <c r="O117" s="526"/>
      <c r="P117" s="529">
        <v>17.11</v>
      </c>
    </row>
    <row r="118" spans="1:16" x14ac:dyDescent="0.25">
      <c r="A118" s="530"/>
      <c r="B118" s="524" t="s">
        <v>3043</v>
      </c>
      <c r="C118" s="1247" t="s">
        <v>3044</v>
      </c>
      <c r="D118" s="1247"/>
      <c r="E118" s="1247"/>
      <c r="F118" s="1247"/>
      <c r="G118" s="1247"/>
      <c r="H118" s="525" t="s">
        <v>2166</v>
      </c>
      <c r="I118" s="531">
        <v>3.1</v>
      </c>
      <c r="J118" s="526"/>
      <c r="K118" s="536">
        <v>0.31</v>
      </c>
      <c r="L118" s="538">
        <v>768.53</v>
      </c>
      <c r="M118" s="539">
        <v>1.19</v>
      </c>
      <c r="N118" s="534">
        <v>914.55</v>
      </c>
      <c r="O118" s="526"/>
      <c r="P118" s="529">
        <v>283.51</v>
      </c>
    </row>
    <row r="119" spans="1:16" x14ac:dyDescent="0.25">
      <c r="A119" s="530"/>
      <c r="B119" s="524" t="s">
        <v>2886</v>
      </c>
      <c r="C119" s="1247" t="s">
        <v>2887</v>
      </c>
      <c r="D119" s="1247"/>
      <c r="E119" s="1247"/>
      <c r="F119" s="1247"/>
      <c r="G119" s="1247"/>
      <c r="H119" s="525" t="s">
        <v>1164</v>
      </c>
      <c r="I119" s="535">
        <v>6.9999999999999999E-4</v>
      </c>
      <c r="J119" s="526"/>
      <c r="K119" s="537">
        <v>6.9999999999999994E-5</v>
      </c>
      <c r="L119" s="542">
        <v>60697.21</v>
      </c>
      <c r="M119" s="539">
        <v>1.29</v>
      </c>
      <c r="N119" s="534">
        <v>78299.399999999994</v>
      </c>
      <c r="O119" s="526"/>
      <c r="P119" s="529">
        <v>5.48</v>
      </c>
    </row>
    <row r="120" spans="1:16" x14ac:dyDescent="0.25">
      <c r="A120" s="530"/>
      <c r="B120" s="524" t="s">
        <v>3063</v>
      </c>
      <c r="C120" s="1247" t="s">
        <v>3064</v>
      </c>
      <c r="D120" s="1247"/>
      <c r="E120" s="1247"/>
      <c r="F120" s="1247"/>
      <c r="G120" s="1247"/>
      <c r="H120" s="525" t="s">
        <v>1575</v>
      </c>
      <c r="I120" s="543">
        <v>10</v>
      </c>
      <c r="J120" s="526"/>
      <c r="K120" s="543">
        <v>1</v>
      </c>
      <c r="L120" s="538">
        <v>5.14</v>
      </c>
      <c r="M120" s="539">
        <v>1.04</v>
      </c>
      <c r="N120" s="534">
        <v>5.35</v>
      </c>
      <c r="O120" s="526"/>
      <c r="P120" s="529">
        <v>5.35</v>
      </c>
    </row>
    <row r="121" spans="1:16" x14ac:dyDescent="0.25">
      <c r="A121" s="544" t="s">
        <v>1239</v>
      </c>
      <c r="B121" s="545" t="s">
        <v>3077</v>
      </c>
      <c r="C121" s="1250" t="s">
        <v>3078</v>
      </c>
      <c r="D121" s="1250"/>
      <c r="E121" s="1250"/>
      <c r="F121" s="1250"/>
      <c r="G121" s="1250"/>
      <c r="H121" s="546" t="s">
        <v>2314</v>
      </c>
      <c r="I121" s="547">
        <v>10</v>
      </c>
      <c r="J121" s="548"/>
      <c r="K121" s="547">
        <v>1</v>
      </c>
      <c r="L121" s="550"/>
      <c r="M121" s="548"/>
      <c r="N121" s="550"/>
      <c r="O121" s="548"/>
      <c r="P121" s="551"/>
    </row>
    <row r="122" spans="1:16" x14ac:dyDescent="0.25">
      <c r="A122" s="552"/>
      <c r="B122" s="553"/>
      <c r="C122" s="1248" t="s">
        <v>1154</v>
      </c>
      <c r="D122" s="1248"/>
      <c r="E122" s="1248"/>
      <c r="F122" s="1248"/>
      <c r="G122" s="1248"/>
      <c r="H122" s="516"/>
      <c r="I122" s="517"/>
      <c r="J122" s="517"/>
      <c r="K122" s="517"/>
      <c r="L122" s="520"/>
      <c r="M122" s="517"/>
      <c r="N122" s="554"/>
      <c r="O122" s="517"/>
      <c r="P122" s="555">
        <v>722.51</v>
      </c>
    </row>
    <row r="123" spans="1:16" x14ac:dyDescent="0.25">
      <c r="A123" s="540"/>
      <c r="B123" s="524"/>
      <c r="C123" s="1247" t="s">
        <v>1155</v>
      </c>
      <c r="D123" s="1247"/>
      <c r="E123" s="1247"/>
      <c r="F123" s="1247"/>
      <c r="G123" s="1247"/>
      <c r="H123" s="525"/>
      <c r="I123" s="526"/>
      <c r="J123" s="526"/>
      <c r="K123" s="526"/>
      <c r="L123" s="528"/>
      <c r="M123" s="526"/>
      <c r="N123" s="528"/>
      <c r="O123" s="526"/>
      <c r="P123" s="573">
        <v>348.3</v>
      </c>
    </row>
    <row r="124" spans="1:16" x14ac:dyDescent="0.25">
      <c r="A124" s="540"/>
      <c r="B124" s="524" t="s">
        <v>2888</v>
      </c>
      <c r="C124" s="1247" t="s">
        <v>2889</v>
      </c>
      <c r="D124" s="1247"/>
      <c r="E124" s="1247"/>
      <c r="F124" s="1247"/>
      <c r="G124" s="1247"/>
      <c r="H124" s="525" t="s">
        <v>1158</v>
      </c>
      <c r="I124" s="543">
        <v>121</v>
      </c>
      <c r="J124" s="526"/>
      <c r="K124" s="543">
        <v>121</v>
      </c>
      <c r="L124" s="528"/>
      <c r="M124" s="526"/>
      <c r="N124" s="528"/>
      <c r="O124" s="526"/>
      <c r="P124" s="573">
        <v>421.44</v>
      </c>
    </row>
    <row r="125" spans="1:16" x14ac:dyDescent="0.25">
      <c r="A125" s="540"/>
      <c r="B125" s="524" t="s">
        <v>2890</v>
      </c>
      <c r="C125" s="1247" t="s">
        <v>2891</v>
      </c>
      <c r="D125" s="1247"/>
      <c r="E125" s="1247"/>
      <c r="F125" s="1247"/>
      <c r="G125" s="1247"/>
      <c r="H125" s="525" t="s">
        <v>1158</v>
      </c>
      <c r="I125" s="543">
        <v>72</v>
      </c>
      <c r="J125" s="526"/>
      <c r="K125" s="543">
        <v>72</v>
      </c>
      <c r="L125" s="528"/>
      <c r="M125" s="526"/>
      <c r="N125" s="528"/>
      <c r="O125" s="526"/>
      <c r="P125" s="573">
        <v>250.78</v>
      </c>
    </row>
    <row r="126" spans="1:16" x14ac:dyDescent="0.25">
      <c r="A126" s="556"/>
      <c r="B126" s="557"/>
      <c r="C126" s="1248" t="s">
        <v>1161</v>
      </c>
      <c r="D126" s="1248"/>
      <c r="E126" s="1248"/>
      <c r="F126" s="1248"/>
      <c r="G126" s="1248"/>
      <c r="H126" s="516"/>
      <c r="I126" s="517"/>
      <c r="J126" s="517"/>
      <c r="K126" s="517"/>
      <c r="L126" s="520"/>
      <c r="M126" s="517"/>
      <c r="N126" s="554">
        <v>13947.3</v>
      </c>
      <c r="O126" s="517"/>
      <c r="P126" s="555">
        <v>1394.73</v>
      </c>
    </row>
    <row r="127" spans="1:16" x14ac:dyDescent="0.25">
      <c r="A127" s="558"/>
      <c r="B127" s="559"/>
      <c r="C127" s="559"/>
      <c r="D127" s="559"/>
      <c r="E127" s="559"/>
      <c r="F127" s="559"/>
      <c r="G127" s="559"/>
      <c r="H127" s="560"/>
      <c r="I127" s="561"/>
      <c r="J127" s="561"/>
      <c r="K127" s="561"/>
      <c r="L127" s="562"/>
      <c r="M127" s="561"/>
      <c r="N127" s="562"/>
      <c r="O127" s="561"/>
      <c r="P127" s="563"/>
    </row>
    <row r="128" spans="1:16" x14ac:dyDescent="0.25">
      <c r="A128" s="514" t="s">
        <v>54</v>
      </c>
      <c r="B128" s="515" t="s">
        <v>3079</v>
      </c>
      <c r="C128" s="1249" t="s">
        <v>3080</v>
      </c>
      <c r="D128" s="1249"/>
      <c r="E128" s="1249"/>
      <c r="F128" s="1249"/>
      <c r="G128" s="1249"/>
      <c r="H128" s="516" t="s">
        <v>2314</v>
      </c>
      <c r="I128" s="517">
        <v>1</v>
      </c>
      <c r="J128" s="518">
        <v>1</v>
      </c>
      <c r="K128" s="518">
        <v>1</v>
      </c>
      <c r="L128" s="554">
        <v>3812.63</v>
      </c>
      <c r="M128" s="570">
        <v>1.21</v>
      </c>
      <c r="N128" s="564">
        <v>4613.28</v>
      </c>
      <c r="O128" s="517"/>
      <c r="P128" s="555">
        <v>4613.28</v>
      </c>
    </row>
    <row r="129" spans="1:16" x14ac:dyDescent="0.25">
      <c r="A129" s="556"/>
      <c r="B129" s="557"/>
      <c r="C129" s="1248" t="s">
        <v>1161</v>
      </c>
      <c r="D129" s="1248"/>
      <c r="E129" s="1248"/>
      <c r="F129" s="1248"/>
      <c r="G129" s="1248"/>
      <c r="H129" s="516"/>
      <c r="I129" s="517"/>
      <c r="J129" s="517"/>
      <c r="K129" s="517"/>
      <c r="L129" s="520"/>
      <c r="M129" s="517"/>
      <c r="N129" s="520"/>
      <c r="O129" s="517"/>
      <c r="P129" s="555">
        <v>4613.28</v>
      </c>
    </row>
    <row r="130" spans="1:16" x14ac:dyDescent="0.25">
      <c r="A130" s="558"/>
      <c r="B130" s="559"/>
      <c r="C130" s="559"/>
      <c r="D130" s="559"/>
      <c r="E130" s="559"/>
      <c r="F130" s="559"/>
      <c r="G130" s="559"/>
      <c r="H130" s="560"/>
      <c r="I130" s="561"/>
      <c r="J130" s="561"/>
      <c r="K130" s="561"/>
      <c r="L130" s="562"/>
      <c r="M130" s="561"/>
      <c r="N130" s="562"/>
      <c r="O130" s="561"/>
      <c r="P130" s="563"/>
    </row>
    <row r="131" spans="1:16" x14ac:dyDescent="0.25">
      <c r="A131" s="514" t="s">
        <v>61</v>
      </c>
      <c r="B131" s="515" t="s">
        <v>3081</v>
      </c>
      <c r="C131" s="1249" t="s">
        <v>3082</v>
      </c>
      <c r="D131" s="1249"/>
      <c r="E131" s="1249"/>
      <c r="F131" s="1249"/>
      <c r="G131" s="1249"/>
      <c r="H131" s="516" t="s">
        <v>3038</v>
      </c>
      <c r="I131" s="517">
        <v>0.1</v>
      </c>
      <c r="J131" s="518">
        <v>1</v>
      </c>
      <c r="K131" s="571">
        <v>0.1</v>
      </c>
      <c r="L131" s="520"/>
      <c r="M131" s="517"/>
      <c r="N131" s="521"/>
      <c r="O131" s="517"/>
      <c r="P131" s="522"/>
    </row>
    <row r="132" spans="1:16" x14ac:dyDescent="0.25">
      <c r="A132" s="523"/>
      <c r="B132" s="524" t="s">
        <v>23</v>
      </c>
      <c r="C132" s="1247" t="s">
        <v>1203</v>
      </c>
      <c r="D132" s="1247"/>
      <c r="E132" s="1247"/>
      <c r="F132" s="1247"/>
      <c r="G132" s="1247"/>
      <c r="H132" s="525" t="s">
        <v>1148</v>
      </c>
      <c r="I132" s="526"/>
      <c r="J132" s="526"/>
      <c r="K132" s="536">
        <v>1.56</v>
      </c>
      <c r="L132" s="528"/>
      <c r="M132" s="526"/>
      <c r="N132" s="528"/>
      <c r="O132" s="526"/>
      <c r="P132" s="573">
        <v>507.59</v>
      </c>
    </row>
    <row r="133" spans="1:16" x14ac:dyDescent="0.25">
      <c r="A133" s="530"/>
      <c r="B133" s="524" t="s">
        <v>2070</v>
      </c>
      <c r="C133" s="1247" t="s">
        <v>2071</v>
      </c>
      <c r="D133" s="1247"/>
      <c r="E133" s="1247"/>
      <c r="F133" s="1247"/>
      <c r="G133" s="1247"/>
      <c r="H133" s="525" t="s">
        <v>1148</v>
      </c>
      <c r="I133" s="531">
        <v>15.6</v>
      </c>
      <c r="J133" s="526"/>
      <c r="K133" s="536">
        <v>1.56</v>
      </c>
      <c r="L133" s="532"/>
      <c r="M133" s="533"/>
      <c r="N133" s="534">
        <v>325.38</v>
      </c>
      <c r="O133" s="526"/>
      <c r="P133" s="529">
        <v>507.59</v>
      </c>
    </row>
    <row r="134" spans="1:16" x14ac:dyDescent="0.25">
      <c r="A134" s="523"/>
      <c r="B134" s="524" t="s">
        <v>28</v>
      </c>
      <c r="C134" s="1247" t="s">
        <v>132</v>
      </c>
      <c r="D134" s="1247"/>
      <c r="E134" s="1247"/>
      <c r="F134" s="1247"/>
      <c r="G134" s="1247"/>
      <c r="H134" s="525"/>
      <c r="I134" s="526"/>
      <c r="J134" s="526"/>
      <c r="K134" s="526"/>
      <c r="L134" s="528"/>
      <c r="M134" s="526"/>
      <c r="N134" s="528"/>
      <c r="O134" s="526"/>
      <c r="P134" s="573">
        <v>8.9600000000000009</v>
      </c>
    </row>
    <row r="135" spans="1:16" x14ac:dyDescent="0.25">
      <c r="A135" s="523"/>
      <c r="B135" s="524"/>
      <c r="C135" s="1247" t="s">
        <v>1147</v>
      </c>
      <c r="D135" s="1247"/>
      <c r="E135" s="1247"/>
      <c r="F135" s="1247"/>
      <c r="G135" s="1247"/>
      <c r="H135" s="525" t="s">
        <v>1148</v>
      </c>
      <c r="I135" s="526"/>
      <c r="J135" s="526"/>
      <c r="K135" s="527">
        <v>2.7E-2</v>
      </c>
      <c r="L135" s="528"/>
      <c r="M135" s="526"/>
      <c r="N135" s="528"/>
      <c r="O135" s="526"/>
      <c r="P135" s="573">
        <v>8.32</v>
      </c>
    </row>
    <row r="136" spans="1:16" x14ac:dyDescent="0.25">
      <c r="A136" s="530"/>
      <c r="B136" s="524" t="s">
        <v>2194</v>
      </c>
      <c r="C136" s="1247" t="s">
        <v>2195</v>
      </c>
      <c r="D136" s="1247"/>
      <c r="E136" s="1247"/>
      <c r="F136" s="1247"/>
      <c r="G136" s="1247"/>
      <c r="H136" s="525" t="s">
        <v>1151</v>
      </c>
      <c r="I136" s="536">
        <v>0.13</v>
      </c>
      <c r="J136" s="526"/>
      <c r="K136" s="527">
        <v>1.2999999999999999E-2</v>
      </c>
      <c r="L136" s="538">
        <v>37.32</v>
      </c>
      <c r="M136" s="539">
        <v>1.37</v>
      </c>
      <c r="N136" s="534">
        <v>51.13</v>
      </c>
      <c r="O136" s="526"/>
      <c r="P136" s="529">
        <v>0.66</v>
      </c>
    </row>
    <row r="137" spans="1:16" x14ac:dyDescent="0.25">
      <c r="A137" s="540"/>
      <c r="B137" s="524" t="s">
        <v>2137</v>
      </c>
      <c r="C137" s="1247" t="s">
        <v>2138</v>
      </c>
      <c r="D137" s="1247"/>
      <c r="E137" s="1247"/>
      <c r="F137" s="1247"/>
      <c r="G137" s="1247"/>
      <c r="H137" s="525" t="s">
        <v>1148</v>
      </c>
      <c r="I137" s="536">
        <v>0.13</v>
      </c>
      <c r="J137" s="526"/>
      <c r="K137" s="527">
        <v>1.2999999999999999E-2</v>
      </c>
      <c r="L137" s="528"/>
      <c r="M137" s="526"/>
      <c r="N137" s="541">
        <v>288.95999999999998</v>
      </c>
      <c r="O137" s="526"/>
      <c r="P137" s="573">
        <v>3.76</v>
      </c>
    </row>
    <row r="138" spans="1:16" x14ac:dyDescent="0.25">
      <c r="A138" s="530"/>
      <c r="B138" s="524" t="s">
        <v>1445</v>
      </c>
      <c r="C138" s="1247" t="s">
        <v>1446</v>
      </c>
      <c r="D138" s="1247"/>
      <c r="E138" s="1247"/>
      <c r="F138" s="1247"/>
      <c r="G138" s="1247"/>
      <c r="H138" s="525" t="s">
        <v>1151</v>
      </c>
      <c r="I138" s="536">
        <v>0.14000000000000001</v>
      </c>
      <c r="J138" s="526"/>
      <c r="K138" s="527">
        <v>1.4E-2</v>
      </c>
      <c r="L138" s="538">
        <v>477.92</v>
      </c>
      <c r="M138" s="539">
        <v>1.24</v>
      </c>
      <c r="N138" s="534">
        <v>592.62</v>
      </c>
      <c r="O138" s="526"/>
      <c r="P138" s="529">
        <v>8.3000000000000007</v>
      </c>
    </row>
    <row r="139" spans="1:16" x14ac:dyDescent="0.25">
      <c r="A139" s="540"/>
      <c r="B139" s="524" t="s">
        <v>1208</v>
      </c>
      <c r="C139" s="1247" t="s">
        <v>1209</v>
      </c>
      <c r="D139" s="1247"/>
      <c r="E139" s="1247"/>
      <c r="F139" s="1247"/>
      <c r="G139" s="1247"/>
      <c r="H139" s="525" t="s">
        <v>1148</v>
      </c>
      <c r="I139" s="536">
        <v>0.14000000000000001</v>
      </c>
      <c r="J139" s="526"/>
      <c r="K139" s="527">
        <v>1.4E-2</v>
      </c>
      <c r="L139" s="528"/>
      <c r="M139" s="526"/>
      <c r="N139" s="541">
        <v>325.38</v>
      </c>
      <c r="O139" s="526"/>
      <c r="P139" s="573">
        <v>4.5599999999999996</v>
      </c>
    </row>
    <row r="140" spans="1:16" x14ac:dyDescent="0.25">
      <c r="A140" s="523"/>
      <c r="B140" s="524" t="s">
        <v>36</v>
      </c>
      <c r="C140" s="1247" t="s">
        <v>134</v>
      </c>
      <c r="D140" s="1247"/>
      <c r="E140" s="1247"/>
      <c r="F140" s="1247"/>
      <c r="G140" s="1247"/>
      <c r="H140" s="525"/>
      <c r="I140" s="526"/>
      <c r="J140" s="526"/>
      <c r="K140" s="526"/>
      <c r="L140" s="528"/>
      <c r="M140" s="526"/>
      <c r="N140" s="528"/>
      <c r="O140" s="526"/>
      <c r="P140" s="573">
        <v>78.61</v>
      </c>
    </row>
    <row r="141" spans="1:16" x14ac:dyDescent="0.25">
      <c r="A141" s="530"/>
      <c r="B141" s="524" t="s">
        <v>1494</v>
      </c>
      <c r="C141" s="1247" t="s">
        <v>1495</v>
      </c>
      <c r="D141" s="1247"/>
      <c r="E141" s="1247"/>
      <c r="F141" s="1247"/>
      <c r="G141" s="1247"/>
      <c r="H141" s="525" t="s">
        <v>1496</v>
      </c>
      <c r="I141" s="527">
        <v>0.104</v>
      </c>
      <c r="J141" s="526"/>
      <c r="K141" s="535">
        <v>1.04E-2</v>
      </c>
      <c r="L141" s="532"/>
      <c r="M141" s="533"/>
      <c r="N141" s="534">
        <v>6.1</v>
      </c>
      <c r="O141" s="526"/>
      <c r="P141" s="529">
        <v>0.06</v>
      </c>
    </row>
    <row r="142" spans="1:16" x14ac:dyDescent="0.25">
      <c r="A142" s="530"/>
      <c r="B142" s="524" t="s">
        <v>3075</v>
      </c>
      <c r="C142" s="1247" t="s">
        <v>3076</v>
      </c>
      <c r="D142" s="1247"/>
      <c r="E142" s="1247"/>
      <c r="F142" s="1247"/>
      <c r="G142" s="1247"/>
      <c r="H142" s="525" t="s">
        <v>1164</v>
      </c>
      <c r="I142" s="535">
        <v>1.4E-3</v>
      </c>
      <c r="J142" s="526"/>
      <c r="K142" s="537">
        <v>1.3999999999999999E-4</v>
      </c>
      <c r="L142" s="542">
        <v>160056.6</v>
      </c>
      <c r="M142" s="539">
        <v>1.35</v>
      </c>
      <c r="N142" s="534">
        <v>216076.41</v>
      </c>
      <c r="O142" s="526"/>
      <c r="P142" s="529">
        <v>30.25</v>
      </c>
    </row>
    <row r="143" spans="1:16" x14ac:dyDescent="0.25">
      <c r="A143" s="530"/>
      <c r="B143" s="524" t="s">
        <v>2884</v>
      </c>
      <c r="C143" s="1247" t="s">
        <v>2885</v>
      </c>
      <c r="D143" s="1247"/>
      <c r="E143" s="1247"/>
      <c r="F143" s="1247"/>
      <c r="G143" s="1247"/>
      <c r="H143" s="525" t="s">
        <v>1244</v>
      </c>
      <c r="I143" s="536">
        <v>0.13</v>
      </c>
      <c r="J143" s="526"/>
      <c r="K143" s="527">
        <v>1.2999999999999999E-2</v>
      </c>
      <c r="L143" s="538">
        <v>128.4</v>
      </c>
      <c r="M143" s="539">
        <v>1.35</v>
      </c>
      <c r="N143" s="534">
        <v>173.34</v>
      </c>
      <c r="O143" s="526"/>
      <c r="P143" s="529">
        <v>2.25</v>
      </c>
    </row>
    <row r="144" spans="1:16" x14ac:dyDescent="0.25">
      <c r="A144" s="530"/>
      <c r="B144" s="524" t="s">
        <v>3057</v>
      </c>
      <c r="C144" s="1247" t="s">
        <v>3058</v>
      </c>
      <c r="D144" s="1247"/>
      <c r="E144" s="1247"/>
      <c r="F144" s="1247"/>
      <c r="G144" s="1247"/>
      <c r="H144" s="525" t="s">
        <v>2435</v>
      </c>
      <c r="I144" s="536">
        <v>0.04</v>
      </c>
      <c r="J144" s="526"/>
      <c r="K144" s="527">
        <v>4.0000000000000001E-3</v>
      </c>
      <c r="L144" s="538">
        <v>449.47</v>
      </c>
      <c r="M144" s="539">
        <v>1.31</v>
      </c>
      <c r="N144" s="534">
        <v>588.80999999999995</v>
      </c>
      <c r="O144" s="526"/>
      <c r="P144" s="529">
        <v>2.36</v>
      </c>
    </row>
    <row r="145" spans="1:16" x14ac:dyDescent="0.25">
      <c r="A145" s="530"/>
      <c r="B145" s="524" t="s">
        <v>3059</v>
      </c>
      <c r="C145" s="1247" t="s">
        <v>3060</v>
      </c>
      <c r="D145" s="1247"/>
      <c r="E145" s="1247"/>
      <c r="F145" s="1247"/>
      <c r="G145" s="1247"/>
      <c r="H145" s="525" t="s">
        <v>1164</v>
      </c>
      <c r="I145" s="535">
        <v>6.9999999999999999E-4</v>
      </c>
      <c r="J145" s="526"/>
      <c r="K145" s="537">
        <v>6.9999999999999994E-5</v>
      </c>
      <c r="L145" s="542">
        <v>110308.96</v>
      </c>
      <c r="M145" s="539">
        <v>1.31</v>
      </c>
      <c r="N145" s="534">
        <v>144504.74</v>
      </c>
      <c r="O145" s="526"/>
      <c r="P145" s="529">
        <v>10.119999999999999</v>
      </c>
    </row>
    <row r="146" spans="1:16" x14ac:dyDescent="0.25">
      <c r="A146" s="530"/>
      <c r="B146" s="524" t="s">
        <v>1451</v>
      </c>
      <c r="C146" s="1247" t="s">
        <v>1452</v>
      </c>
      <c r="D146" s="1247"/>
      <c r="E146" s="1247"/>
      <c r="F146" s="1247"/>
      <c r="G146" s="1247"/>
      <c r="H146" s="525" t="s">
        <v>1212</v>
      </c>
      <c r="I146" s="536">
        <v>0.01</v>
      </c>
      <c r="J146" s="526"/>
      <c r="K146" s="527">
        <v>1E-3</v>
      </c>
      <c r="L146" s="542">
        <v>3778.62</v>
      </c>
      <c r="M146" s="539">
        <v>1.45</v>
      </c>
      <c r="N146" s="534">
        <v>5479</v>
      </c>
      <c r="O146" s="526"/>
      <c r="P146" s="529">
        <v>5.48</v>
      </c>
    </row>
    <row r="147" spans="1:16" x14ac:dyDescent="0.25">
      <c r="A147" s="530"/>
      <c r="B147" s="524" t="s">
        <v>2627</v>
      </c>
      <c r="C147" s="1247" t="s">
        <v>2628</v>
      </c>
      <c r="D147" s="1247"/>
      <c r="E147" s="1247"/>
      <c r="F147" s="1247"/>
      <c r="G147" s="1247"/>
      <c r="H147" s="525" t="s">
        <v>1244</v>
      </c>
      <c r="I147" s="536">
        <v>0.27</v>
      </c>
      <c r="J147" s="526"/>
      <c r="K147" s="527">
        <v>2.7E-2</v>
      </c>
      <c r="L147" s="538">
        <v>79.88</v>
      </c>
      <c r="M147" s="539">
        <v>1.53</v>
      </c>
      <c r="N147" s="534">
        <v>122.22</v>
      </c>
      <c r="O147" s="526"/>
      <c r="P147" s="529">
        <v>3.3</v>
      </c>
    </row>
    <row r="148" spans="1:16" x14ac:dyDescent="0.25">
      <c r="A148" s="530"/>
      <c r="B148" s="524" t="s">
        <v>3061</v>
      </c>
      <c r="C148" s="1247" t="s">
        <v>3062</v>
      </c>
      <c r="D148" s="1247"/>
      <c r="E148" s="1247"/>
      <c r="F148" s="1247"/>
      <c r="G148" s="1247"/>
      <c r="H148" s="525" t="s">
        <v>1244</v>
      </c>
      <c r="I148" s="543">
        <v>2</v>
      </c>
      <c r="J148" s="526"/>
      <c r="K148" s="531">
        <v>0.2</v>
      </c>
      <c r="L148" s="538">
        <v>66.400000000000006</v>
      </c>
      <c r="M148" s="539">
        <v>1.79</v>
      </c>
      <c r="N148" s="534">
        <v>118.86</v>
      </c>
      <c r="O148" s="526"/>
      <c r="P148" s="529">
        <v>23.77</v>
      </c>
    </row>
    <row r="149" spans="1:16" x14ac:dyDescent="0.25">
      <c r="A149" s="530"/>
      <c r="B149" s="524" t="s">
        <v>2886</v>
      </c>
      <c r="C149" s="1247" t="s">
        <v>2887</v>
      </c>
      <c r="D149" s="1247"/>
      <c r="E149" s="1247"/>
      <c r="F149" s="1247"/>
      <c r="G149" s="1247"/>
      <c r="H149" s="525" t="s">
        <v>1164</v>
      </c>
      <c r="I149" s="537">
        <v>1.2999999999999999E-4</v>
      </c>
      <c r="J149" s="526"/>
      <c r="K149" s="574">
        <v>1.2999999999999999E-5</v>
      </c>
      <c r="L149" s="542">
        <v>60697.21</v>
      </c>
      <c r="M149" s="539">
        <v>1.29</v>
      </c>
      <c r="N149" s="534">
        <v>78299.399999999994</v>
      </c>
      <c r="O149" s="526"/>
      <c r="P149" s="529">
        <v>1.02</v>
      </c>
    </row>
    <row r="150" spans="1:16" x14ac:dyDescent="0.25">
      <c r="A150" s="544" t="s">
        <v>1239</v>
      </c>
      <c r="B150" s="545" t="s">
        <v>3083</v>
      </c>
      <c r="C150" s="1250" t="s">
        <v>3084</v>
      </c>
      <c r="D150" s="1250"/>
      <c r="E150" s="1250"/>
      <c r="F150" s="1250"/>
      <c r="G150" s="1250"/>
      <c r="H150" s="546" t="s">
        <v>2314</v>
      </c>
      <c r="I150" s="547">
        <v>10</v>
      </c>
      <c r="J150" s="548"/>
      <c r="K150" s="547">
        <v>1</v>
      </c>
      <c r="L150" s="550"/>
      <c r="M150" s="548"/>
      <c r="N150" s="550"/>
      <c r="O150" s="548"/>
      <c r="P150" s="551"/>
    </row>
    <row r="151" spans="1:16" x14ac:dyDescent="0.25">
      <c r="A151" s="552"/>
      <c r="B151" s="553"/>
      <c r="C151" s="1248" t="s">
        <v>1154</v>
      </c>
      <c r="D151" s="1248"/>
      <c r="E151" s="1248"/>
      <c r="F151" s="1248"/>
      <c r="G151" s="1248"/>
      <c r="H151" s="516"/>
      <c r="I151" s="517"/>
      <c r="J151" s="517"/>
      <c r="K151" s="517"/>
      <c r="L151" s="520"/>
      <c r="M151" s="517"/>
      <c r="N151" s="554"/>
      <c r="O151" s="517"/>
      <c r="P151" s="555">
        <v>603.48</v>
      </c>
    </row>
    <row r="152" spans="1:16" x14ac:dyDescent="0.25">
      <c r="A152" s="540"/>
      <c r="B152" s="524"/>
      <c r="C152" s="1247" t="s">
        <v>1155</v>
      </c>
      <c r="D152" s="1247"/>
      <c r="E152" s="1247"/>
      <c r="F152" s="1247"/>
      <c r="G152" s="1247"/>
      <c r="H152" s="525"/>
      <c r="I152" s="526"/>
      <c r="J152" s="526"/>
      <c r="K152" s="526"/>
      <c r="L152" s="528"/>
      <c r="M152" s="526"/>
      <c r="N152" s="528"/>
      <c r="O152" s="526"/>
      <c r="P152" s="573">
        <v>515.91</v>
      </c>
    </row>
    <row r="153" spans="1:16" x14ac:dyDescent="0.25">
      <c r="A153" s="540"/>
      <c r="B153" s="524" t="s">
        <v>2888</v>
      </c>
      <c r="C153" s="1247" t="s">
        <v>2889</v>
      </c>
      <c r="D153" s="1247"/>
      <c r="E153" s="1247"/>
      <c r="F153" s="1247"/>
      <c r="G153" s="1247"/>
      <c r="H153" s="525" t="s">
        <v>1158</v>
      </c>
      <c r="I153" s="543">
        <v>121</v>
      </c>
      <c r="J153" s="526"/>
      <c r="K153" s="543">
        <v>121</v>
      </c>
      <c r="L153" s="528"/>
      <c r="M153" s="526"/>
      <c r="N153" s="528"/>
      <c r="O153" s="526"/>
      <c r="P153" s="573">
        <v>624.25</v>
      </c>
    </row>
    <row r="154" spans="1:16" x14ac:dyDescent="0.25">
      <c r="A154" s="540"/>
      <c r="B154" s="524" t="s">
        <v>2890</v>
      </c>
      <c r="C154" s="1247" t="s">
        <v>2891</v>
      </c>
      <c r="D154" s="1247"/>
      <c r="E154" s="1247"/>
      <c r="F154" s="1247"/>
      <c r="G154" s="1247"/>
      <c r="H154" s="525" t="s">
        <v>1158</v>
      </c>
      <c r="I154" s="543">
        <v>72</v>
      </c>
      <c r="J154" s="526"/>
      <c r="K154" s="543">
        <v>72</v>
      </c>
      <c r="L154" s="528"/>
      <c r="M154" s="526"/>
      <c r="N154" s="528"/>
      <c r="O154" s="526"/>
      <c r="P154" s="573">
        <v>371.46</v>
      </c>
    </row>
    <row r="155" spans="1:16" x14ac:dyDescent="0.25">
      <c r="A155" s="556"/>
      <c r="B155" s="557"/>
      <c r="C155" s="1248" t="s">
        <v>1161</v>
      </c>
      <c r="D155" s="1248"/>
      <c r="E155" s="1248"/>
      <c r="F155" s="1248"/>
      <c r="G155" s="1248"/>
      <c r="H155" s="516"/>
      <c r="I155" s="517"/>
      <c r="J155" s="517"/>
      <c r="K155" s="517"/>
      <c r="L155" s="520"/>
      <c r="M155" s="517"/>
      <c r="N155" s="554">
        <v>15991.9</v>
      </c>
      <c r="O155" s="517"/>
      <c r="P155" s="555">
        <v>1599.19</v>
      </c>
    </row>
    <row r="156" spans="1:16" x14ac:dyDescent="0.25">
      <c r="A156" s="558"/>
      <c r="B156" s="559"/>
      <c r="C156" s="559"/>
      <c r="D156" s="559"/>
      <c r="E156" s="559"/>
      <c r="F156" s="559"/>
      <c r="G156" s="559"/>
      <c r="H156" s="560"/>
      <c r="I156" s="561"/>
      <c r="J156" s="561"/>
      <c r="K156" s="561"/>
      <c r="L156" s="562"/>
      <c r="M156" s="561"/>
      <c r="N156" s="562"/>
      <c r="O156" s="561"/>
      <c r="P156" s="563"/>
    </row>
    <row r="157" spans="1:16" x14ac:dyDescent="0.25">
      <c r="A157" s="514" t="s">
        <v>67</v>
      </c>
      <c r="B157" s="515" t="s">
        <v>3085</v>
      </c>
      <c r="C157" s="1249" t="s">
        <v>3086</v>
      </c>
      <c r="D157" s="1249"/>
      <c r="E157" s="1249"/>
      <c r="F157" s="1249"/>
      <c r="G157" s="1249"/>
      <c r="H157" s="516" t="s">
        <v>2314</v>
      </c>
      <c r="I157" s="517">
        <v>1</v>
      </c>
      <c r="J157" s="518">
        <v>1</v>
      </c>
      <c r="K157" s="518">
        <v>1</v>
      </c>
      <c r="L157" s="554">
        <v>2047.93</v>
      </c>
      <c r="M157" s="570">
        <v>1.37</v>
      </c>
      <c r="N157" s="564">
        <v>2805.66</v>
      </c>
      <c r="O157" s="517"/>
      <c r="P157" s="555">
        <v>2805.66</v>
      </c>
    </row>
    <row r="158" spans="1:16" x14ac:dyDescent="0.25">
      <c r="A158" s="556"/>
      <c r="B158" s="557"/>
      <c r="C158" s="1248" t="s">
        <v>1161</v>
      </c>
      <c r="D158" s="1248"/>
      <c r="E158" s="1248"/>
      <c r="F158" s="1248"/>
      <c r="G158" s="1248"/>
      <c r="H158" s="516"/>
      <c r="I158" s="517"/>
      <c r="J158" s="517"/>
      <c r="K158" s="517"/>
      <c r="L158" s="520"/>
      <c r="M158" s="517"/>
      <c r="N158" s="520"/>
      <c r="O158" s="517"/>
      <c r="P158" s="555">
        <v>2805.66</v>
      </c>
    </row>
    <row r="159" spans="1:16" x14ac:dyDescent="0.25">
      <c r="A159" s="558"/>
      <c r="B159" s="559"/>
      <c r="C159" s="559"/>
      <c r="D159" s="559"/>
      <c r="E159" s="559"/>
      <c r="F159" s="559"/>
      <c r="G159" s="559"/>
      <c r="H159" s="560"/>
      <c r="I159" s="561"/>
      <c r="J159" s="561"/>
      <c r="K159" s="561"/>
      <c r="L159" s="562"/>
      <c r="M159" s="561"/>
      <c r="N159" s="562"/>
      <c r="O159" s="561"/>
      <c r="P159" s="563"/>
    </row>
    <row r="160" spans="1:16" x14ac:dyDescent="0.25">
      <c r="A160" s="514" t="s">
        <v>69</v>
      </c>
      <c r="B160" s="515" t="s">
        <v>3087</v>
      </c>
      <c r="C160" s="1249" t="s">
        <v>3088</v>
      </c>
      <c r="D160" s="1249"/>
      <c r="E160" s="1249"/>
      <c r="F160" s="1249"/>
      <c r="G160" s="1249"/>
      <c r="H160" s="516" t="s">
        <v>1440</v>
      </c>
      <c r="I160" s="517">
        <v>0.1</v>
      </c>
      <c r="J160" s="518">
        <v>1</v>
      </c>
      <c r="K160" s="571">
        <v>0.1</v>
      </c>
      <c r="L160" s="520"/>
      <c r="M160" s="517"/>
      <c r="N160" s="521"/>
      <c r="O160" s="517"/>
      <c r="P160" s="522"/>
    </row>
    <row r="161" spans="1:16" x14ac:dyDescent="0.25">
      <c r="A161" s="523"/>
      <c r="B161" s="524" t="s">
        <v>23</v>
      </c>
      <c r="C161" s="1247" t="s">
        <v>1203</v>
      </c>
      <c r="D161" s="1247"/>
      <c r="E161" s="1247"/>
      <c r="F161" s="1247"/>
      <c r="G161" s="1247"/>
      <c r="H161" s="525" t="s">
        <v>1148</v>
      </c>
      <c r="I161" s="526"/>
      <c r="J161" s="526"/>
      <c r="K161" s="527">
        <v>5.5830000000000002</v>
      </c>
      <c r="L161" s="528"/>
      <c r="M161" s="526"/>
      <c r="N161" s="528"/>
      <c r="O161" s="526"/>
      <c r="P161" s="529">
        <v>1775.9</v>
      </c>
    </row>
    <row r="162" spans="1:16" x14ac:dyDescent="0.25">
      <c r="A162" s="530"/>
      <c r="B162" s="524" t="s">
        <v>2403</v>
      </c>
      <c r="C162" s="1247" t="s">
        <v>2404</v>
      </c>
      <c r="D162" s="1247"/>
      <c r="E162" s="1247"/>
      <c r="F162" s="1247"/>
      <c r="G162" s="1247"/>
      <c r="H162" s="525" t="s">
        <v>1148</v>
      </c>
      <c r="I162" s="536">
        <v>55.83</v>
      </c>
      <c r="J162" s="526"/>
      <c r="K162" s="527">
        <v>5.5830000000000002</v>
      </c>
      <c r="L162" s="532"/>
      <c r="M162" s="533"/>
      <c r="N162" s="534">
        <v>318.08999999999997</v>
      </c>
      <c r="O162" s="526"/>
      <c r="P162" s="529">
        <v>1775.9</v>
      </c>
    </row>
    <row r="163" spans="1:16" x14ac:dyDescent="0.25">
      <c r="A163" s="523"/>
      <c r="B163" s="524" t="s">
        <v>28</v>
      </c>
      <c r="C163" s="1247" t="s">
        <v>132</v>
      </c>
      <c r="D163" s="1247"/>
      <c r="E163" s="1247"/>
      <c r="F163" s="1247"/>
      <c r="G163" s="1247"/>
      <c r="H163" s="525"/>
      <c r="I163" s="526"/>
      <c r="J163" s="526"/>
      <c r="K163" s="526"/>
      <c r="L163" s="528"/>
      <c r="M163" s="526"/>
      <c r="N163" s="528"/>
      <c r="O163" s="526"/>
      <c r="P163" s="573">
        <v>47.72</v>
      </c>
    </row>
    <row r="164" spans="1:16" x14ac:dyDescent="0.25">
      <c r="A164" s="523"/>
      <c r="B164" s="524"/>
      <c r="C164" s="1247" t="s">
        <v>1147</v>
      </c>
      <c r="D164" s="1247"/>
      <c r="E164" s="1247"/>
      <c r="F164" s="1247"/>
      <c r="G164" s="1247"/>
      <c r="H164" s="525" t="s">
        <v>1148</v>
      </c>
      <c r="I164" s="526"/>
      <c r="J164" s="526"/>
      <c r="K164" s="527">
        <v>4.5999999999999999E-2</v>
      </c>
      <c r="L164" s="528"/>
      <c r="M164" s="526"/>
      <c r="N164" s="528"/>
      <c r="O164" s="526"/>
      <c r="P164" s="573">
        <v>18.100000000000001</v>
      </c>
    </row>
    <row r="165" spans="1:16" x14ac:dyDescent="0.25">
      <c r="A165" s="530"/>
      <c r="B165" s="524" t="s">
        <v>1991</v>
      </c>
      <c r="C165" s="1247" t="s">
        <v>1992</v>
      </c>
      <c r="D165" s="1247"/>
      <c r="E165" s="1247"/>
      <c r="F165" s="1247"/>
      <c r="G165" s="1247"/>
      <c r="H165" s="525" t="s">
        <v>1151</v>
      </c>
      <c r="I165" s="531">
        <v>0.1</v>
      </c>
      <c r="J165" s="526"/>
      <c r="K165" s="536">
        <v>0.01</v>
      </c>
      <c r="L165" s="532"/>
      <c r="M165" s="533"/>
      <c r="N165" s="534">
        <v>913.67</v>
      </c>
      <c r="O165" s="526"/>
      <c r="P165" s="529">
        <v>9.14</v>
      </c>
    </row>
    <row r="166" spans="1:16" x14ac:dyDescent="0.25">
      <c r="A166" s="540"/>
      <c r="B166" s="524" t="s">
        <v>1152</v>
      </c>
      <c r="C166" s="1247" t="s">
        <v>1153</v>
      </c>
      <c r="D166" s="1247"/>
      <c r="E166" s="1247"/>
      <c r="F166" s="1247"/>
      <c r="G166" s="1247"/>
      <c r="H166" s="525" t="s">
        <v>1148</v>
      </c>
      <c r="I166" s="531">
        <v>0.1</v>
      </c>
      <c r="J166" s="526"/>
      <c r="K166" s="536">
        <v>0.01</v>
      </c>
      <c r="L166" s="528"/>
      <c r="M166" s="526"/>
      <c r="N166" s="541">
        <v>437.08</v>
      </c>
      <c r="O166" s="526"/>
      <c r="P166" s="573">
        <v>4.37</v>
      </c>
    </row>
    <row r="167" spans="1:16" x14ac:dyDescent="0.25">
      <c r="A167" s="530"/>
      <c r="B167" s="524" t="s">
        <v>1443</v>
      </c>
      <c r="C167" s="1247" t="s">
        <v>1444</v>
      </c>
      <c r="D167" s="1247"/>
      <c r="E167" s="1247"/>
      <c r="F167" s="1247"/>
      <c r="G167" s="1247"/>
      <c r="H167" s="525" t="s">
        <v>1151</v>
      </c>
      <c r="I167" s="536">
        <v>0.18</v>
      </c>
      <c r="J167" s="526"/>
      <c r="K167" s="527">
        <v>1.7999999999999999E-2</v>
      </c>
      <c r="L167" s="532"/>
      <c r="M167" s="533"/>
      <c r="N167" s="534">
        <v>1550.39</v>
      </c>
      <c r="O167" s="526"/>
      <c r="P167" s="529">
        <v>27.91</v>
      </c>
    </row>
    <row r="168" spans="1:16" x14ac:dyDescent="0.25">
      <c r="A168" s="540"/>
      <c r="B168" s="524" t="s">
        <v>1152</v>
      </c>
      <c r="C168" s="1247" t="s">
        <v>1153</v>
      </c>
      <c r="D168" s="1247"/>
      <c r="E168" s="1247"/>
      <c r="F168" s="1247"/>
      <c r="G168" s="1247"/>
      <c r="H168" s="525" t="s">
        <v>1148</v>
      </c>
      <c r="I168" s="536">
        <v>0.18</v>
      </c>
      <c r="J168" s="526"/>
      <c r="K168" s="527">
        <v>1.7999999999999999E-2</v>
      </c>
      <c r="L168" s="528"/>
      <c r="M168" s="526"/>
      <c r="N168" s="541">
        <v>437.08</v>
      </c>
      <c r="O168" s="526"/>
      <c r="P168" s="573">
        <v>7.87</v>
      </c>
    </row>
    <row r="169" spans="1:16" x14ac:dyDescent="0.25">
      <c r="A169" s="530"/>
      <c r="B169" s="524" t="s">
        <v>1445</v>
      </c>
      <c r="C169" s="1247" t="s">
        <v>1446</v>
      </c>
      <c r="D169" s="1247"/>
      <c r="E169" s="1247"/>
      <c r="F169" s="1247"/>
      <c r="G169" s="1247"/>
      <c r="H169" s="525" t="s">
        <v>1151</v>
      </c>
      <c r="I169" s="536">
        <v>0.18</v>
      </c>
      <c r="J169" s="526"/>
      <c r="K169" s="527">
        <v>1.7999999999999999E-2</v>
      </c>
      <c r="L169" s="538">
        <v>477.92</v>
      </c>
      <c r="M169" s="539">
        <v>1.24</v>
      </c>
      <c r="N169" s="534">
        <v>592.62</v>
      </c>
      <c r="O169" s="526"/>
      <c r="P169" s="529">
        <v>10.67</v>
      </c>
    </row>
    <row r="170" spans="1:16" x14ac:dyDescent="0.25">
      <c r="A170" s="540"/>
      <c r="B170" s="524" t="s">
        <v>1208</v>
      </c>
      <c r="C170" s="1247" t="s">
        <v>1209</v>
      </c>
      <c r="D170" s="1247"/>
      <c r="E170" s="1247"/>
      <c r="F170" s="1247"/>
      <c r="G170" s="1247"/>
      <c r="H170" s="525" t="s">
        <v>1148</v>
      </c>
      <c r="I170" s="536">
        <v>0.18</v>
      </c>
      <c r="J170" s="526"/>
      <c r="K170" s="527">
        <v>1.7999999999999999E-2</v>
      </c>
      <c r="L170" s="528"/>
      <c r="M170" s="526"/>
      <c r="N170" s="541">
        <v>325.38</v>
      </c>
      <c r="O170" s="526"/>
      <c r="P170" s="573">
        <v>5.86</v>
      </c>
    </row>
    <row r="171" spans="1:16" x14ac:dyDescent="0.25">
      <c r="A171" s="523"/>
      <c r="B171" s="524" t="s">
        <v>36</v>
      </c>
      <c r="C171" s="1247" t="s">
        <v>134</v>
      </c>
      <c r="D171" s="1247"/>
      <c r="E171" s="1247"/>
      <c r="F171" s="1247"/>
      <c r="G171" s="1247"/>
      <c r="H171" s="525"/>
      <c r="I171" s="526"/>
      <c r="J171" s="526"/>
      <c r="K171" s="526"/>
      <c r="L171" s="528"/>
      <c r="M171" s="526"/>
      <c r="N171" s="528"/>
      <c r="O171" s="526"/>
      <c r="P171" s="573">
        <v>75.73</v>
      </c>
    </row>
    <row r="172" spans="1:16" x14ac:dyDescent="0.25">
      <c r="A172" s="530"/>
      <c r="B172" s="524" t="s">
        <v>1210</v>
      </c>
      <c r="C172" s="1247" t="s">
        <v>1211</v>
      </c>
      <c r="D172" s="1247"/>
      <c r="E172" s="1247"/>
      <c r="F172" s="1247"/>
      <c r="G172" s="1247"/>
      <c r="H172" s="525" t="s">
        <v>1212</v>
      </c>
      <c r="I172" s="527">
        <v>0.78600000000000003</v>
      </c>
      <c r="J172" s="526"/>
      <c r="K172" s="535">
        <v>7.8600000000000003E-2</v>
      </c>
      <c r="L172" s="538">
        <v>35.71</v>
      </c>
      <c r="M172" s="539">
        <v>0.28000000000000003</v>
      </c>
      <c r="N172" s="534">
        <v>10</v>
      </c>
      <c r="O172" s="526"/>
      <c r="P172" s="529">
        <v>0.79</v>
      </c>
    </row>
    <row r="173" spans="1:16" x14ac:dyDescent="0.25">
      <c r="A173" s="530"/>
      <c r="B173" s="524" t="s">
        <v>1494</v>
      </c>
      <c r="C173" s="1247" t="s">
        <v>1495</v>
      </c>
      <c r="D173" s="1247"/>
      <c r="E173" s="1247"/>
      <c r="F173" s="1247"/>
      <c r="G173" s="1247"/>
      <c r="H173" s="525" t="s">
        <v>1496</v>
      </c>
      <c r="I173" s="535">
        <v>3.3599999999999998E-2</v>
      </c>
      <c r="J173" s="526"/>
      <c r="K173" s="537">
        <v>3.3600000000000001E-3</v>
      </c>
      <c r="L173" s="532"/>
      <c r="M173" s="533"/>
      <c r="N173" s="534">
        <v>6.1</v>
      </c>
      <c r="O173" s="526"/>
      <c r="P173" s="529">
        <v>0.02</v>
      </c>
    </row>
    <row r="174" spans="1:16" x14ac:dyDescent="0.25">
      <c r="A174" s="530"/>
      <c r="B174" s="524" t="s">
        <v>3089</v>
      </c>
      <c r="C174" s="1247" t="s">
        <v>3090</v>
      </c>
      <c r="D174" s="1247"/>
      <c r="E174" s="1247"/>
      <c r="F174" s="1247"/>
      <c r="G174" s="1247"/>
      <c r="H174" s="525" t="s">
        <v>1164</v>
      </c>
      <c r="I174" s="537">
        <v>2.66E-3</v>
      </c>
      <c r="J174" s="526"/>
      <c r="K174" s="574">
        <v>2.6600000000000001E-4</v>
      </c>
      <c r="L174" s="542">
        <v>145801.49</v>
      </c>
      <c r="M174" s="575">
        <v>1.2</v>
      </c>
      <c r="N174" s="534">
        <v>174961.79</v>
      </c>
      <c r="O174" s="526"/>
      <c r="P174" s="529">
        <v>46.54</v>
      </c>
    </row>
    <row r="175" spans="1:16" x14ac:dyDescent="0.25">
      <c r="A175" s="530"/>
      <c r="B175" s="524" t="s">
        <v>3091</v>
      </c>
      <c r="C175" s="1247" t="s">
        <v>3092</v>
      </c>
      <c r="D175" s="1247"/>
      <c r="E175" s="1247"/>
      <c r="F175" s="1247"/>
      <c r="G175" s="1247"/>
      <c r="H175" s="525" t="s">
        <v>1697</v>
      </c>
      <c r="I175" s="536">
        <v>0.12</v>
      </c>
      <c r="J175" s="526"/>
      <c r="K175" s="527">
        <v>1.2E-2</v>
      </c>
      <c r="L175" s="542">
        <v>2628.13</v>
      </c>
      <c r="M175" s="575">
        <v>0.9</v>
      </c>
      <c r="N175" s="534">
        <v>2365.3200000000002</v>
      </c>
      <c r="O175" s="526"/>
      <c r="P175" s="529">
        <v>28.38</v>
      </c>
    </row>
    <row r="176" spans="1:16" x14ac:dyDescent="0.25">
      <c r="A176" s="544" t="s">
        <v>1364</v>
      </c>
      <c r="B176" s="545" t="s">
        <v>3093</v>
      </c>
      <c r="C176" s="1250" t="s">
        <v>3094</v>
      </c>
      <c r="D176" s="1250"/>
      <c r="E176" s="1250"/>
      <c r="F176" s="1250"/>
      <c r="G176" s="1250"/>
      <c r="H176" s="546" t="s">
        <v>1575</v>
      </c>
      <c r="I176" s="547">
        <v>0</v>
      </c>
      <c r="J176" s="548"/>
      <c r="K176" s="547">
        <v>0</v>
      </c>
      <c r="L176" s="550"/>
      <c r="M176" s="548"/>
      <c r="N176" s="550"/>
      <c r="O176" s="548"/>
      <c r="P176" s="551"/>
    </row>
    <row r="177" spans="1:16" x14ac:dyDescent="0.25">
      <c r="A177" s="544" t="s">
        <v>1364</v>
      </c>
      <c r="B177" s="545" t="s">
        <v>2919</v>
      </c>
      <c r="C177" s="1250" t="s">
        <v>2920</v>
      </c>
      <c r="D177" s="1250"/>
      <c r="E177" s="1250"/>
      <c r="F177" s="1250"/>
      <c r="G177" s="1250"/>
      <c r="H177" s="546" t="s">
        <v>1244</v>
      </c>
      <c r="I177" s="547">
        <v>0</v>
      </c>
      <c r="J177" s="548"/>
      <c r="K177" s="547">
        <v>0</v>
      </c>
      <c r="L177" s="550"/>
      <c r="M177" s="548"/>
      <c r="N177" s="550"/>
      <c r="O177" s="548"/>
      <c r="P177" s="551"/>
    </row>
    <row r="178" spans="1:16" x14ac:dyDescent="0.25">
      <c r="A178" s="544" t="s">
        <v>1239</v>
      </c>
      <c r="B178" s="545" t="s">
        <v>3095</v>
      </c>
      <c r="C178" s="1250" t="s">
        <v>3096</v>
      </c>
      <c r="D178" s="1250"/>
      <c r="E178" s="1250"/>
      <c r="F178" s="1250"/>
      <c r="G178" s="1250"/>
      <c r="H178" s="546" t="s">
        <v>2159</v>
      </c>
      <c r="I178" s="566">
        <v>99.8</v>
      </c>
      <c r="J178" s="548"/>
      <c r="K178" s="589">
        <v>9.98</v>
      </c>
      <c r="L178" s="550"/>
      <c r="M178" s="548"/>
      <c r="N178" s="550"/>
      <c r="O178" s="548"/>
      <c r="P178" s="551"/>
    </row>
    <row r="179" spans="1:16" x14ac:dyDescent="0.25">
      <c r="A179" s="544" t="s">
        <v>1364</v>
      </c>
      <c r="B179" s="545" t="s">
        <v>2937</v>
      </c>
      <c r="C179" s="1250" t="s">
        <v>3097</v>
      </c>
      <c r="D179" s="1250"/>
      <c r="E179" s="1250"/>
      <c r="F179" s="1250"/>
      <c r="G179" s="1250"/>
      <c r="H179" s="546" t="s">
        <v>1575</v>
      </c>
      <c r="I179" s="547">
        <v>0</v>
      </c>
      <c r="J179" s="548"/>
      <c r="K179" s="547">
        <v>0</v>
      </c>
      <c r="L179" s="550"/>
      <c r="M179" s="548"/>
      <c r="N179" s="550"/>
      <c r="O179" s="548"/>
      <c r="P179" s="551"/>
    </row>
    <row r="180" spans="1:16" x14ac:dyDescent="0.25">
      <c r="A180" s="552"/>
      <c r="B180" s="553"/>
      <c r="C180" s="1248" t="s">
        <v>1154</v>
      </c>
      <c r="D180" s="1248"/>
      <c r="E180" s="1248"/>
      <c r="F180" s="1248"/>
      <c r="G180" s="1248"/>
      <c r="H180" s="516"/>
      <c r="I180" s="517"/>
      <c r="J180" s="517"/>
      <c r="K180" s="517"/>
      <c r="L180" s="520"/>
      <c r="M180" s="517"/>
      <c r="N180" s="554"/>
      <c r="O180" s="517"/>
      <c r="P180" s="555">
        <v>1917.45</v>
      </c>
    </row>
    <row r="181" spans="1:16" x14ac:dyDescent="0.25">
      <c r="A181" s="540"/>
      <c r="B181" s="524"/>
      <c r="C181" s="1247" t="s">
        <v>1155</v>
      </c>
      <c r="D181" s="1247"/>
      <c r="E181" s="1247"/>
      <c r="F181" s="1247"/>
      <c r="G181" s="1247"/>
      <c r="H181" s="525"/>
      <c r="I181" s="526"/>
      <c r="J181" s="526"/>
      <c r="K181" s="526"/>
      <c r="L181" s="528"/>
      <c r="M181" s="526"/>
      <c r="N181" s="528"/>
      <c r="O181" s="526"/>
      <c r="P181" s="529">
        <v>1794</v>
      </c>
    </row>
    <row r="182" spans="1:16" x14ac:dyDescent="0.25">
      <c r="A182" s="540"/>
      <c r="B182" s="524" t="s">
        <v>2888</v>
      </c>
      <c r="C182" s="1247" t="s">
        <v>2889</v>
      </c>
      <c r="D182" s="1247"/>
      <c r="E182" s="1247"/>
      <c r="F182" s="1247"/>
      <c r="G182" s="1247"/>
      <c r="H182" s="525" t="s">
        <v>1158</v>
      </c>
      <c r="I182" s="543">
        <v>121</v>
      </c>
      <c r="J182" s="526"/>
      <c r="K182" s="543">
        <v>121</v>
      </c>
      <c r="L182" s="528"/>
      <c r="M182" s="526"/>
      <c r="N182" s="528"/>
      <c r="O182" s="526"/>
      <c r="P182" s="529">
        <v>2170.7399999999998</v>
      </c>
    </row>
    <row r="183" spans="1:16" x14ac:dyDescent="0.25">
      <c r="A183" s="540"/>
      <c r="B183" s="524" t="s">
        <v>2890</v>
      </c>
      <c r="C183" s="1247" t="s">
        <v>2891</v>
      </c>
      <c r="D183" s="1247"/>
      <c r="E183" s="1247"/>
      <c r="F183" s="1247"/>
      <c r="G183" s="1247"/>
      <c r="H183" s="525" t="s">
        <v>1158</v>
      </c>
      <c r="I183" s="543">
        <v>72</v>
      </c>
      <c r="J183" s="526"/>
      <c r="K183" s="543">
        <v>72</v>
      </c>
      <c r="L183" s="528"/>
      <c r="M183" s="526"/>
      <c r="N183" s="528"/>
      <c r="O183" s="526"/>
      <c r="P183" s="529">
        <v>1291.68</v>
      </c>
    </row>
    <row r="184" spans="1:16" x14ac:dyDescent="0.25">
      <c r="A184" s="556"/>
      <c r="B184" s="557"/>
      <c r="C184" s="1248" t="s">
        <v>1161</v>
      </c>
      <c r="D184" s="1248"/>
      <c r="E184" s="1248"/>
      <c r="F184" s="1248"/>
      <c r="G184" s="1248"/>
      <c r="H184" s="516"/>
      <c r="I184" s="517"/>
      <c r="J184" s="517"/>
      <c r="K184" s="517"/>
      <c r="L184" s="520"/>
      <c r="M184" s="517"/>
      <c r="N184" s="554">
        <v>53798.7</v>
      </c>
      <c r="O184" s="517"/>
      <c r="P184" s="555">
        <v>5379.87</v>
      </c>
    </row>
    <row r="185" spans="1:16" x14ac:dyDescent="0.25">
      <c r="A185" s="558"/>
      <c r="B185" s="559"/>
      <c r="C185" s="559"/>
      <c r="D185" s="559"/>
      <c r="E185" s="559"/>
      <c r="F185" s="559"/>
      <c r="G185" s="559"/>
      <c r="H185" s="560"/>
      <c r="I185" s="561"/>
      <c r="J185" s="561"/>
      <c r="K185" s="561"/>
      <c r="L185" s="562"/>
      <c r="M185" s="561"/>
      <c r="N185" s="562"/>
      <c r="O185" s="561"/>
      <c r="P185" s="563"/>
    </row>
    <row r="186" spans="1:16" x14ac:dyDescent="0.25">
      <c r="A186" s="514" t="s">
        <v>72</v>
      </c>
      <c r="B186" s="515" t="s">
        <v>3098</v>
      </c>
      <c r="C186" s="1249" t="s">
        <v>3099</v>
      </c>
      <c r="D186" s="1249"/>
      <c r="E186" s="1249"/>
      <c r="F186" s="1249"/>
      <c r="G186" s="1249"/>
      <c r="H186" s="516" t="s">
        <v>2159</v>
      </c>
      <c r="I186" s="517">
        <v>9.98</v>
      </c>
      <c r="J186" s="518">
        <v>1</v>
      </c>
      <c r="K186" s="570">
        <v>9.98</v>
      </c>
      <c r="L186" s="593">
        <v>324.68</v>
      </c>
      <c r="M186" s="570">
        <v>1.17</v>
      </c>
      <c r="N186" s="572">
        <v>379.88</v>
      </c>
      <c r="O186" s="517"/>
      <c r="P186" s="555">
        <v>3791.2</v>
      </c>
    </row>
    <row r="187" spans="1:16" x14ac:dyDescent="0.25">
      <c r="A187" s="556"/>
      <c r="B187" s="557"/>
      <c r="C187" s="1248" t="s">
        <v>1161</v>
      </c>
      <c r="D187" s="1248"/>
      <c r="E187" s="1248"/>
      <c r="F187" s="1248"/>
      <c r="G187" s="1248"/>
      <c r="H187" s="516"/>
      <c r="I187" s="517"/>
      <c r="J187" s="517"/>
      <c r="K187" s="517"/>
      <c r="L187" s="520"/>
      <c r="M187" s="517"/>
      <c r="N187" s="520"/>
      <c r="O187" s="517"/>
      <c r="P187" s="555">
        <v>3791.2</v>
      </c>
    </row>
    <row r="188" spans="1:16" x14ac:dyDescent="0.25">
      <c r="A188" s="558"/>
      <c r="B188" s="559"/>
      <c r="C188" s="559"/>
      <c r="D188" s="559"/>
      <c r="E188" s="559"/>
      <c r="F188" s="559"/>
      <c r="G188" s="559"/>
      <c r="H188" s="560"/>
      <c r="I188" s="561"/>
      <c r="J188" s="561"/>
      <c r="K188" s="561"/>
      <c r="L188" s="562"/>
      <c r="M188" s="561"/>
      <c r="N188" s="562"/>
      <c r="O188" s="561"/>
      <c r="P188" s="563"/>
    </row>
    <row r="189" spans="1:16" x14ac:dyDescent="0.25">
      <c r="A189" s="514" t="s">
        <v>75</v>
      </c>
      <c r="B189" s="515" t="s">
        <v>3100</v>
      </c>
      <c r="C189" s="1249" t="s">
        <v>3101</v>
      </c>
      <c r="D189" s="1249"/>
      <c r="E189" s="1249"/>
      <c r="F189" s="1249"/>
      <c r="G189" s="1249"/>
      <c r="H189" s="516" t="s">
        <v>1440</v>
      </c>
      <c r="I189" s="517">
        <v>0.06</v>
      </c>
      <c r="J189" s="518">
        <v>1</v>
      </c>
      <c r="K189" s="570">
        <v>0.06</v>
      </c>
      <c r="L189" s="520"/>
      <c r="M189" s="517"/>
      <c r="N189" s="521"/>
      <c r="O189" s="517"/>
      <c r="P189" s="522"/>
    </row>
    <row r="190" spans="1:16" x14ac:dyDescent="0.25">
      <c r="A190" s="523"/>
      <c r="B190" s="524" t="s">
        <v>23</v>
      </c>
      <c r="C190" s="1247" t="s">
        <v>1203</v>
      </c>
      <c r="D190" s="1247"/>
      <c r="E190" s="1247"/>
      <c r="F190" s="1247"/>
      <c r="G190" s="1247"/>
      <c r="H190" s="525" t="s">
        <v>1148</v>
      </c>
      <c r="I190" s="526"/>
      <c r="J190" s="526"/>
      <c r="K190" s="536">
        <v>3.36</v>
      </c>
      <c r="L190" s="528"/>
      <c r="M190" s="526"/>
      <c r="N190" s="528"/>
      <c r="O190" s="526"/>
      <c r="P190" s="529">
        <v>1125.9000000000001</v>
      </c>
    </row>
    <row r="191" spans="1:16" x14ac:dyDescent="0.25">
      <c r="A191" s="530"/>
      <c r="B191" s="524" t="s">
        <v>2190</v>
      </c>
      <c r="C191" s="1247" t="s">
        <v>2191</v>
      </c>
      <c r="D191" s="1247"/>
      <c r="E191" s="1247"/>
      <c r="F191" s="1247"/>
      <c r="G191" s="1247"/>
      <c r="H191" s="525" t="s">
        <v>1148</v>
      </c>
      <c r="I191" s="543">
        <v>56</v>
      </c>
      <c r="J191" s="526"/>
      <c r="K191" s="536">
        <v>3.36</v>
      </c>
      <c r="L191" s="532"/>
      <c r="M191" s="533"/>
      <c r="N191" s="534">
        <v>335.09</v>
      </c>
      <c r="O191" s="526"/>
      <c r="P191" s="529">
        <v>1125.9000000000001</v>
      </c>
    </row>
    <row r="192" spans="1:16" x14ac:dyDescent="0.25">
      <c r="A192" s="523"/>
      <c r="B192" s="524" t="s">
        <v>28</v>
      </c>
      <c r="C192" s="1247" t="s">
        <v>132</v>
      </c>
      <c r="D192" s="1247"/>
      <c r="E192" s="1247"/>
      <c r="F192" s="1247"/>
      <c r="G192" s="1247"/>
      <c r="H192" s="525"/>
      <c r="I192" s="526"/>
      <c r="J192" s="526"/>
      <c r="K192" s="526"/>
      <c r="L192" s="528"/>
      <c r="M192" s="526"/>
      <c r="N192" s="528"/>
      <c r="O192" s="526"/>
      <c r="P192" s="573">
        <v>4.21</v>
      </c>
    </row>
    <row r="193" spans="1:16" x14ac:dyDescent="0.25">
      <c r="A193" s="523"/>
      <c r="B193" s="524"/>
      <c r="C193" s="1247" t="s">
        <v>1147</v>
      </c>
      <c r="D193" s="1247"/>
      <c r="E193" s="1247"/>
      <c r="F193" s="1247"/>
      <c r="G193" s="1247"/>
      <c r="H193" s="525" t="s">
        <v>1148</v>
      </c>
      <c r="I193" s="526"/>
      <c r="J193" s="526"/>
      <c r="K193" s="535">
        <v>4.1999999999999997E-3</v>
      </c>
      <c r="L193" s="528"/>
      <c r="M193" s="526"/>
      <c r="N193" s="528"/>
      <c r="O193" s="526"/>
      <c r="P193" s="573">
        <v>1.7</v>
      </c>
    </row>
    <row r="194" spans="1:16" x14ac:dyDescent="0.25">
      <c r="A194" s="530"/>
      <c r="B194" s="524" t="s">
        <v>1991</v>
      </c>
      <c r="C194" s="1247" t="s">
        <v>1992</v>
      </c>
      <c r="D194" s="1247"/>
      <c r="E194" s="1247"/>
      <c r="F194" s="1247"/>
      <c r="G194" s="1247"/>
      <c r="H194" s="525" t="s">
        <v>1151</v>
      </c>
      <c r="I194" s="536">
        <v>0.03</v>
      </c>
      <c r="J194" s="526"/>
      <c r="K194" s="535">
        <v>1.8E-3</v>
      </c>
      <c r="L194" s="532"/>
      <c r="M194" s="533"/>
      <c r="N194" s="534">
        <v>913.67</v>
      </c>
      <c r="O194" s="526"/>
      <c r="P194" s="529">
        <v>1.64</v>
      </c>
    </row>
    <row r="195" spans="1:16" x14ac:dyDescent="0.25">
      <c r="A195" s="540"/>
      <c r="B195" s="524" t="s">
        <v>1152</v>
      </c>
      <c r="C195" s="1247" t="s">
        <v>1153</v>
      </c>
      <c r="D195" s="1247"/>
      <c r="E195" s="1247"/>
      <c r="F195" s="1247"/>
      <c r="G195" s="1247"/>
      <c r="H195" s="525" t="s">
        <v>1148</v>
      </c>
      <c r="I195" s="536">
        <v>0.03</v>
      </c>
      <c r="J195" s="526"/>
      <c r="K195" s="535">
        <v>1.8E-3</v>
      </c>
      <c r="L195" s="528"/>
      <c r="M195" s="526"/>
      <c r="N195" s="541">
        <v>437.08</v>
      </c>
      <c r="O195" s="526"/>
      <c r="P195" s="573">
        <v>0.79</v>
      </c>
    </row>
    <row r="196" spans="1:16" x14ac:dyDescent="0.25">
      <c r="A196" s="530"/>
      <c r="B196" s="524" t="s">
        <v>1443</v>
      </c>
      <c r="C196" s="1247" t="s">
        <v>1444</v>
      </c>
      <c r="D196" s="1247"/>
      <c r="E196" s="1247"/>
      <c r="F196" s="1247"/>
      <c r="G196" s="1247"/>
      <c r="H196" s="525" t="s">
        <v>1151</v>
      </c>
      <c r="I196" s="536">
        <v>0.02</v>
      </c>
      <c r="J196" s="526"/>
      <c r="K196" s="535">
        <v>1.1999999999999999E-3</v>
      </c>
      <c r="L196" s="532"/>
      <c r="M196" s="533"/>
      <c r="N196" s="534">
        <v>1550.39</v>
      </c>
      <c r="O196" s="526"/>
      <c r="P196" s="529">
        <v>1.86</v>
      </c>
    </row>
    <row r="197" spans="1:16" x14ac:dyDescent="0.25">
      <c r="A197" s="540"/>
      <c r="B197" s="524" t="s">
        <v>1152</v>
      </c>
      <c r="C197" s="1247" t="s">
        <v>1153</v>
      </c>
      <c r="D197" s="1247"/>
      <c r="E197" s="1247"/>
      <c r="F197" s="1247"/>
      <c r="G197" s="1247"/>
      <c r="H197" s="525" t="s">
        <v>1148</v>
      </c>
      <c r="I197" s="536">
        <v>0.02</v>
      </c>
      <c r="J197" s="526"/>
      <c r="K197" s="535">
        <v>1.1999999999999999E-3</v>
      </c>
      <c r="L197" s="528"/>
      <c r="M197" s="526"/>
      <c r="N197" s="541">
        <v>437.08</v>
      </c>
      <c r="O197" s="526"/>
      <c r="P197" s="573">
        <v>0.52</v>
      </c>
    </row>
    <row r="198" spans="1:16" x14ac:dyDescent="0.25">
      <c r="A198" s="530"/>
      <c r="B198" s="524" t="s">
        <v>1445</v>
      </c>
      <c r="C198" s="1247" t="s">
        <v>1446</v>
      </c>
      <c r="D198" s="1247"/>
      <c r="E198" s="1247"/>
      <c r="F198" s="1247"/>
      <c r="G198" s="1247"/>
      <c r="H198" s="525" t="s">
        <v>1151</v>
      </c>
      <c r="I198" s="536">
        <v>0.02</v>
      </c>
      <c r="J198" s="526"/>
      <c r="K198" s="535">
        <v>1.1999999999999999E-3</v>
      </c>
      <c r="L198" s="538">
        <v>477.92</v>
      </c>
      <c r="M198" s="539">
        <v>1.24</v>
      </c>
      <c r="N198" s="534">
        <v>592.62</v>
      </c>
      <c r="O198" s="526"/>
      <c r="P198" s="529">
        <v>0.71</v>
      </c>
    </row>
    <row r="199" spans="1:16" x14ac:dyDescent="0.25">
      <c r="A199" s="540"/>
      <c r="B199" s="524" t="s">
        <v>1208</v>
      </c>
      <c r="C199" s="1247" t="s">
        <v>1209</v>
      </c>
      <c r="D199" s="1247"/>
      <c r="E199" s="1247"/>
      <c r="F199" s="1247"/>
      <c r="G199" s="1247"/>
      <c r="H199" s="525" t="s">
        <v>1148</v>
      </c>
      <c r="I199" s="536">
        <v>0.02</v>
      </c>
      <c r="J199" s="526"/>
      <c r="K199" s="535">
        <v>1.1999999999999999E-3</v>
      </c>
      <c r="L199" s="528"/>
      <c r="M199" s="526"/>
      <c r="N199" s="541">
        <v>325.38</v>
      </c>
      <c r="O199" s="526"/>
      <c r="P199" s="573">
        <v>0.39</v>
      </c>
    </row>
    <row r="200" spans="1:16" x14ac:dyDescent="0.25">
      <c r="A200" s="523"/>
      <c r="B200" s="524" t="s">
        <v>36</v>
      </c>
      <c r="C200" s="1247" t="s">
        <v>134</v>
      </c>
      <c r="D200" s="1247"/>
      <c r="E200" s="1247"/>
      <c r="F200" s="1247"/>
      <c r="G200" s="1247"/>
      <c r="H200" s="525"/>
      <c r="I200" s="526"/>
      <c r="J200" s="526"/>
      <c r="K200" s="526"/>
      <c r="L200" s="528"/>
      <c r="M200" s="526"/>
      <c r="N200" s="528"/>
      <c r="O200" s="526"/>
      <c r="P200" s="573">
        <v>28.86</v>
      </c>
    </row>
    <row r="201" spans="1:16" x14ac:dyDescent="0.25">
      <c r="A201" s="530"/>
      <c r="B201" s="524" t="s">
        <v>1210</v>
      </c>
      <c r="C201" s="1247" t="s">
        <v>1211</v>
      </c>
      <c r="D201" s="1247"/>
      <c r="E201" s="1247"/>
      <c r="F201" s="1247"/>
      <c r="G201" s="1247"/>
      <c r="H201" s="525" t="s">
        <v>1212</v>
      </c>
      <c r="I201" s="536">
        <v>1.57</v>
      </c>
      <c r="J201" s="526"/>
      <c r="K201" s="535">
        <v>9.4200000000000006E-2</v>
      </c>
      <c r="L201" s="538">
        <v>35.71</v>
      </c>
      <c r="M201" s="539">
        <v>0.28000000000000003</v>
      </c>
      <c r="N201" s="534">
        <v>10</v>
      </c>
      <c r="O201" s="526"/>
      <c r="P201" s="529">
        <v>0.94</v>
      </c>
    </row>
    <row r="202" spans="1:16" x14ac:dyDescent="0.25">
      <c r="A202" s="530"/>
      <c r="B202" s="524" t="s">
        <v>3089</v>
      </c>
      <c r="C202" s="1247" t="s">
        <v>3090</v>
      </c>
      <c r="D202" s="1247"/>
      <c r="E202" s="1247"/>
      <c r="F202" s="1247"/>
      <c r="G202" s="1247"/>
      <c r="H202" s="525" t="s">
        <v>1164</v>
      </c>
      <c r="I202" s="537">
        <v>2.66E-3</v>
      </c>
      <c r="J202" s="526"/>
      <c r="K202" s="569">
        <v>1.596E-4</v>
      </c>
      <c r="L202" s="542">
        <v>145801.49</v>
      </c>
      <c r="M202" s="575">
        <v>1.2</v>
      </c>
      <c r="N202" s="534">
        <v>174961.79</v>
      </c>
      <c r="O202" s="526"/>
      <c r="P202" s="529">
        <v>27.92</v>
      </c>
    </row>
    <row r="203" spans="1:16" x14ac:dyDescent="0.25">
      <c r="A203" s="544" t="s">
        <v>1239</v>
      </c>
      <c r="B203" s="545" t="s">
        <v>3102</v>
      </c>
      <c r="C203" s="1250" t="s">
        <v>3103</v>
      </c>
      <c r="D203" s="1250"/>
      <c r="E203" s="1250"/>
      <c r="F203" s="1250"/>
      <c r="G203" s="1250"/>
      <c r="H203" s="546" t="s">
        <v>1244</v>
      </c>
      <c r="I203" s="547">
        <v>4</v>
      </c>
      <c r="J203" s="548"/>
      <c r="K203" s="589">
        <v>0.24</v>
      </c>
      <c r="L203" s="550"/>
      <c r="M203" s="548"/>
      <c r="N203" s="550"/>
      <c r="O203" s="548"/>
      <c r="P203" s="551"/>
    </row>
    <row r="204" spans="1:16" x14ac:dyDescent="0.25">
      <c r="A204" s="544" t="s">
        <v>1364</v>
      </c>
      <c r="B204" s="545" t="s">
        <v>3093</v>
      </c>
      <c r="C204" s="1250" t="s">
        <v>3094</v>
      </c>
      <c r="D204" s="1250"/>
      <c r="E204" s="1250"/>
      <c r="F204" s="1250"/>
      <c r="G204" s="1250"/>
      <c r="H204" s="546" t="s">
        <v>1575</v>
      </c>
      <c r="I204" s="547">
        <v>0</v>
      </c>
      <c r="J204" s="548"/>
      <c r="K204" s="547">
        <v>0</v>
      </c>
      <c r="L204" s="550"/>
      <c r="M204" s="548"/>
      <c r="N204" s="550"/>
      <c r="O204" s="548"/>
      <c r="P204" s="551"/>
    </row>
    <row r="205" spans="1:16" x14ac:dyDescent="0.25">
      <c r="A205" s="544" t="s">
        <v>1364</v>
      </c>
      <c r="B205" s="545" t="s">
        <v>2919</v>
      </c>
      <c r="C205" s="1250" t="s">
        <v>2920</v>
      </c>
      <c r="D205" s="1250"/>
      <c r="E205" s="1250"/>
      <c r="F205" s="1250"/>
      <c r="G205" s="1250"/>
      <c r="H205" s="546" t="s">
        <v>1244</v>
      </c>
      <c r="I205" s="547">
        <v>0</v>
      </c>
      <c r="J205" s="548"/>
      <c r="K205" s="547">
        <v>0</v>
      </c>
      <c r="L205" s="550"/>
      <c r="M205" s="548"/>
      <c r="N205" s="550"/>
      <c r="O205" s="548"/>
      <c r="P205" s="551"/>
    </row>
    <row r="206" spans="1:16" x14ac:dyDescent="0.25">
      <c r="A206" s="544" t="s">
        <v>1239</v>
      </c>
      <c r="B206" s="545" t="s">
        <v>3104</v>
      </c>
      <c r="C206" s="1250" t="s">
        <v>3105</v>
      </c>
      <c r="D206" s="1250"/>
      <c r="E206" s="1250"/>
      <c r="F206" s="1250"/>
      <c r="G206" s="1250"/>
      <c r="H206" s="546" t="s">
        <v>2159</v>
      </c>
      <c r="I206" s="566">
        <v>99.8</v>
      </c>
      <c r="J206" s="548"/>
      <c r="K206" s="549">
        <v>5.9880000000000004</v>
      </c>
      <c r="L206" s="550"/>
      <c r="M206" s="548"/>
      <c r="N206" s="550"/>
      <c r="O206" s="548"/>
      <c r="P206" s="551"/>
    </row>
    <row r="207" spans="1:16" x14ac:dyDescent="0.25">
      <c r="A207" s="552"/>
      <c r="B207" s="553"/>
      <c r="C207" s="1248" t="s">
        <v>1154</v>
      </c>
      <c r="D207" s="1248"/>
      <c r="E207" s="1248"/>
      <c r="F207" s="1248"/>
      <c r="G207" s="1248"/>
      <c r="H207" s="516"/>
      <c r="I207" s="517"/>
      <c r="J207" s="517"/>
      <c r="K207" s="517"/>
      <c r="L207" s="520"/>
      <c r="M207" s="517"/>
      <c r="N207" s="554"/>
      <c r="O207" s="517"/>
      <c r="P207" s="555">
        <v>1160.67</v>
      </c>
    </row>
    <row r="208" spans="1:16" x14ac:dyDescent="0.25">
      <c r="A208" s="540"/>
      <c r="B208" s="524"/>
      <c r="C208" s="1247" t="s">
        <v>1155</v>
      </c>
      <c r="D208" s="1247"/>
      <c r="E208" s="1247"/>
      <c r="F208" s="1247"/>
      <c r="G208" s="1247"/>
      <c r="H208" s="525"/>
      <c r="I208" s="526"/>
      <c r="J208" s="526"/>
      <c r="K208" s="526"/>
      <c r="L208" s="528"/>
      <c r="M208" s="526"/>
      <c r="N208" s="528"/>
      <c r="O208" s="526"/>
      <c r="P208" s="529">
        <v>1127.5999999999999</v>
      </c>
    </row>
    <row r="209" spans="1:16" x14ac:dyDescent="0.25">
      <c r="A209" s="540"/>
      <c r="B209" s="524" t="s">
        <v>2888</v>
      </c>
      <c r="C209" s="1247" t="s">
        <v>2889</v>
      </c>
      <c r="D209" s="1247"/>
      <c r="E209" s="1247"/>
      <c r="F209" s="1247"/>
      <c r="G209" s="1247"/>
      <c r="H209" s="525" t="s">
        <v>1158</v>
      </c>
      <c r="I209" s="543">
        <v>121</v>
      </c>
      <c r="J209" s="526"/>
      <c r="K209" s="543">
        <v>121</v>
      </c>
      <c r="L209" s="528"/>
      <c r="M209" s="526"/>
      <c r="N209" s="528"/>
      <c r="O209" s="526"/>
      <c r="P209" s="529">
        <v>1364.4</v>
      </c>
    </row>
    <row r="210" spans="1:16" x14ac:dyDescent="0.25">
      <c r="A210" s="540"/>
      <c r="B210" s="524" t="s">
        <v>2890</v>
      </c>
      <c r="C210" s="1247" t="s">
        <v>2891</v>
      </c>
      <c r="D210" s="1247"/>
      <c r="E210" s="1247"/>
      <c r="F210" s="1247"/>
      <c r="G210" s="1247"/>
      <c r="H210" s="525" t="s">
        <v>1158</v>
      </c>
      <c r="I210" s="543">
        <v>72</v>
      </c>
      <c r="J210" s="526"/>
      <c r="K210" s="543">
        <v>72</v>
      </c>
      <c r="L210" s="528"/>
      <c r="M210" s="526"/>
      <c r="N210" s="528"/>
      <c r="O210" s="526"/>
      <c r="P210" s="573">
        <v>811.87</v>
      </c>
    </row>
    <row r="211" spans="1:16" x14ac:dyDescent="0.25">
      <c r="A211" s="556"/>
      <c r="B211" s="557"/>
      <c r="C211" s="1248" t="s">
        <v>1161</v>
      </c>
      <c r="D211" s="1248"/>
      <c r="E211" s="1248"/>
      <c r="F211" s="1248"/>
      <c r="G211" s="1248"/>
      <c r="H211" s="516"/>
      <c r="I211" s="517"/>
      <c r="J211" s="517"/>
      <c r="K211" s="517"/>
      <c r="L211" s="520"/>
      <c r="M211" s="517"/>
      <c r="N211" s="554">
        <v>55615.67</v>
      </c>
      <c r="O211" s="517"/>
      <c r="P211" s="555">
        <v>3336.94</v>
      </c>
    </row>
    <row r="212" spans="1:16" x14ac:dyDescent="0.25">
      <c r="A212" s="558"/>
      <c r="B212" s="559"/>
      <c r="C212" s="559"/>
      <c r="D212" s="559"/>
      <c r="E212" s="559"/>
      <c r="F212" s="559"/>
      <c r="G212" s="559"/>
      <c r="H212" s="560"/>
      <c r="I212" s="561"/>
      <c r="J212" s="561"/>
      <c r="K212" s="561"/>
      <c r="L212" s="562"/>
      <c r="M212" s="561"/>
      <c r="N212" s="562"/>
      <c r="O212" s="561"/>
      <c r="P212" s="563"/>
    </row>
    <row r="213" spans="1:16" x14ac:dyDescent="0.25">
      <c r="A213" s="514" t="s">
        <v>78</v>
      </c>
      <c r="B213" s="515" t="s">
        <v>3106</v>
      </c>
      <c r="C213" s="1249" t="s">
        <v>3107</v>
      </c>
      <c r="D213" s="1249"/>
      <c r="E213" s="1249"/>
      <c r="F213" s="1249"/>
      <c r="G213" s="1249"/>
      <c r="H213" s="516" t="s">
        <v>1575</v>
      </c>
      <c r="I213" s="517">
        <v>5.9880000000000004</v>
      </c>
      <c r="J213" s="518">
        <v>1</v>
      </c>
      <c r="K213" s="519">
        <v>5.9880000000000004</v>
      </c>
      <c r="L213" s="593">
        <v>146.04</v>
      </c>
      <c r="M213" s="570">
        <v>1.04</v>
      </c>
      <c r="N213" s="572">
        <v>151.88</v>
      </c>
      <c r="O213" s="517"/>
      <c r="P213" s="612">
        <v>909.46</v>
      </c>
    </row>
    <row r="214" spans="1:16" x14ac:dyDescent="0.25">
      <c r="A214" s="556"/>
      <c r="B214" s="557"/>
      <c r="C214" s="1248" t="s">
        <v>1161</v>
      </c>
      <c r="D214" s="1248"/>
      <c r="E214" s="1248"/>
      <c r="F214" s="1248"/>
      <c r="G214" s="1248"/>
      <c r="H214" s="516"/>
      <c r="I214" s="517"/>
      <c r="J214" s="517"/>
      <c r="K214" s="517"/>
      <c r="L214" s="520"/>
      <c r="M214" s="517"/>
      <c r="N214" s="520"/>
      <c r="O214" s="517"/>
      <c r="P214" s="612">
        <v>909.46</v>
      </c>
    </row>
    <row r="215" spans="1:16" x14ac:dyDescent="0.25">
      <c r="A215" s="558"/>
      <c r="B215" s="559"/>
      <c r="C215" s="559"/>
      <c r="D215" s="559"/>
      <c r="E215" s="559"/>
      <c r="F215" s="559"/>
      <c r="G215" s="559"/>
      <c r="H215" s="560"/>
      <c r="I215" s="561"/>
      <c r="J215" s="561"/>
      <c r="K215" s="561"/>
      <c r="L215" s="562"/>
      <c r="M215" s="561"/>
      <c r="N215" s="562"/>
      <c r="O215" s="561"/>
      <c r="P215" s="563"/>
    </row>
    <row r="216" spans="1:16" x14ac:dyDescent="0.25">
      <c r="A216" s="514" t="s">
        <v>81</v>
      </c>
      <c r="B216" s="515" t="s">
        <v>3108</v>
      </c>
      <c r="C216" s="1249" t="s">
        <v>3109</v>
      </c>
      <c r="D216" s="1249"/>
      <c r="E216" s="1249"/>
      <c r="F216" s="1249"/>
      <c r="G216" s="1249"/>
      <c r="H216" s="516" t="s">
        <v>1440</v>
      </c>
      <c r="I216" s="517">
        <v>0.02</v>
      </c>
      <c r="J216" s="518">
        <v>1</v>
      </c>
      <c r="K216" s="570">
        <v>0.02</v>
      </c>
      <c r="L216" s="520"/>
      <c r="M216" s="517"/>
      <c r="N216" s="521"/>
      <c r="O216" s="517"/>
      <c r="P216" s="522"/>
    </row>
    <row r="217" spans="1:16" x14ac:dyDescent="0.25">
      <c r="A217" s="523"/>
      <c r="B217" s="524" t="s">
        <v>23</v>
      </c>
      <c r="C217" s="1247" t="s">
        <v>1203</v>
      </c>
      <c r="D217" s="1247"/>
      <c r="E217" s="1247"/>
      <c r="F217" s="1247"/>
      <c r="G217" s="1247"/>
      <c r="H217" s="525" t="s">
        <v>1148</v>
      </c>
      <c r="I217" s="526"/>
      <c r="J217" s="526"/>
      <c r="K217" s="535">
        <v>1.1983999999999999</v>
      </c>
      <c r="L217" s="528"/>
      <c r="M217" s="526"/>
      <c r="N217" s="528"/>
      <c r="O217" s="526"/>
      <c r="P217" s="573">
        <v>381.2</v>
      </c>
    </row>
    <row r="218" spans="1:16" x14ac:dyDescent="0.25">
      <c r="A218" s="530"/>
      <c r="B218" s="524" t="s">
        <v>2403</v>
      </c>
      <c r="C218" s="1247" t="s">
        <v>2404</v>
      </c>
      <c r="D218" s="1247"/>
      <c r="E218" s="1247"/>
      <c r="F218" s="1247"/>
      <c r="G218" s="1247"/>
      <c r="H218" s="525" t="s">
        <v>1148</v>
      </c>
      <c r="I218" s="536">
        <v>59.92</v>
      </c>
      <c r="J218" s="526"/>
      <c r="K218" s="535">
        <v>1.1983999999999999</v>
      </c>
      <c r="L218" s="532"/>
      <c r="M218" s="533"/>
      <c r="N218" s="534">
        <v>318.08999999999997</v>
      </c>
      <c r="O218" s="526"/>
      <c r="P218" s="529">
        <v>381.2</v>
      </c>
    </row>
    <row r="219" spans="1:16" x14ac:dyDescent="0.25">
      <c r="A219" s="523"/>
      <c r="B219" s="524" t="s">
        <v>28</v>
      </c>
      <c r="C219" s="1247" t="s">
        <v>132</v>
      </c>
      <c r="D219" s="1247"/>
      <c r="E219" s="1247"/>
      <c r="F219" s="1247"/>
      <c r="G219" s="1247"/>
      <c r="H219" s="525"/>
      <c r="I219" s="526"/>
      <c r="J219" s="526"/>
      <c r="K219" s="526"/>
      <c r="L219" s="528"/>
      <c r="M219" s="526"/>
      <c r="N219" s="528"/>
      <c r="O219" s="526"/>
      <c r="P219" s="573">
        <v>2.08</v>
      </c>
    </row>
    <row r="220" spans="1:16" x14ac:dyDescent="0.25">
      <c r="A220" s="523"/>
      <c r="B220" s="524"/>
      <c r="C220" s="1247" t="s">
        <v>1147</v>
      </c>
      <c r="D220" s="1247"/>
      <c r="E220" s="1247"/>
      <c r="F220" s="1247"/>
      <c r="G220" s="1247"/>
      <c r="H220" s="525" t="s">
        <v>1148</v>
      </c>
      <c r="I220" s="526"/>
      <c r="J220" s="526"/>
      <c r="K220" s="527">
        <v>2E-3</v>
      </c>
      <c r="L220" s="528"/>
      <c r="M220" s="526"/>
      <c r="N220" s="528"/>
      <c r="O220" s="526"/>
      <c r="P220" s="573">
        <v>0.78</v>
      </c>
    </row>
    <row r="221" spans="1:16" x14ac:dyDescent="0.25">
      <c r="A221" s="530"/>
      <c r="B221" s="524" t="s">
        <v>1991</v>
      </c>
      <c r="C221" s="1247" t="s">
        <v>1992</v>
      </c>
      <c r="D221" s="1247"/>
      <c r="E221" s="1247"/>
      <c r="F221" s="1247"/>
      <c r="G221" s="1247"/>
      <c r="H221" s="525" t="s">
        <v>1151</v>
      </c>
      <c r="I221" s="536">
        <v>0.02</v>
      </c>
      <c r="J221" s="526"/>
      <c r="K221" s="535">
        <v>4.0000000000000002E-4</v>
      </c>
      <c r="L221" s="532"/>
      <c r="M221" s="533"/>
      <c r="N221" s="534">
        <v>913.67</v>
      </c>
      <c r="O221" s="526"/>
      <c r="P221" s="529">
        <v>0.37</v>
      </c>
    </row>
    <row r="222" spans="1:16" x14ac:dyDescent="0.25">
      <c r="A222" s="540"/>
      <c r="B222" s="524" t="s">
        <v>1152</v>
      </c>
      <c r="C222" s="1247" t="s">
        <v>1153</v>
      </c>
      <c r="D222" s="1247"/>
      <c r="E222" s="1247"/>
      <c r="F222" s="1247"/>
      <c r="G222" s="1247"/>
      <c r="H222" s="525" t="s">
        <v>1148</v>
      </c>
      <c r="I222" s="536">
        <v>0.02</v>
      </c>
      <c r="J222" s="526"/>
      <c r="K222" s="535">
        <v>4.0000000000000002E-4</v>
      </c>
      <c r="L222" s="528"/>
      <c r="M222" s="526"/>
      <c r="N222" s="541">
        <v>437.08</v>
      </c>
      <c r="O222" s="526"/>
      <c r="P222" s="573">
        <v>0.17</v>
      </c>
    </row>
    <row r="223" spans="1:16" x14ac:dyDescent="0.25">
      <c r="A223" s="530"/>
      <c r="B223" s="524" t="s">
        <v>1443</v>
      </c>
      <c r="C223" s="1247" t="s">
        <v>1444</v>
      </c>
      <c r="D223" s="1247"/>
      <c r="E223" s="1247"/>
      <c r="F223" s="1247"/>
      <c r="G223" s="1247"/>
      <c r="H223" s="525" t="s">
        <v>1151</v>
      </c>
      <c r="I223" s="536">
        <v>0.04</v>
      </c>
      <c r="J223" s="526"/>
      <c r="K223" s="535">
        <v>8.0000000000000004E-4</v>
      </c>
      <c r="L223" s="532"/>
      <c r="M223" s="533"/>
      <c r="N223" s="534">
        <v>1550.39</v>
      </c>
      <c r="O223" s="526"/>
      <c r="P223" s="529">
        <v>1.24</v>
      </c>
    </row>
    <row r="224" spans="1:16" x14ac:dyDescent="0.25">
      <c r="A224" s="540"/>
      <c r="B224" s="524" t="s">
        <v>1152</v>
      </c>
      <c r="C224" s="1247" t="s">
        <v>1153</v>
      </c>
      <c r="D224" s="1247"/>
      <c r="E224" s="1247"/>
      <c r="F224" s="1247"/>
      <c r="G224" s="1247"/>
      <c r="H224" s="525" t="s">
        <v>1148</v>
      </c>
      <c r="I224" s="536">
        <v>0.04</v>
      </c>
      <c r="J224" s="526"/>
      <c r="K224" s="535">
        <v>8.0000000000000004E-4</v>
      </c>
      <c r="L224" s="528"/>
      <c r="M224" s="526"/>
      <c r="N224" s="541">
        <v>437.08</v>
      </c>
      <c r="O224" s="526"/>
      <c r="P224" s="573">
        <v>0.35</v>
      </c>
    </row>
    <row r="225" spans="1:16" x14ac:dyDescent="0.25">
      <c r="A225" s="530"/>
      <c r="B225" s="524" t="s">
        <v>1445</v>
      </c>
      <c r="C225" s="1247" t="s">
        <v>1446</v>
      </c>
      <c r="D225" s="1247"/>
      <c r="E225" s="1247"/>
      <c r="F225" s="1247"/>
      <c r="G225" s="1247"/>
      <c r="H225" s="525" t="s">
        <v>1151</v>
      </c>
      <c r="I225" s="536">
        <v>0.04</v>
      </c>
      <c r="J225" s="526"/>
      <c r="K225" s="535">
        <v>8.0000000000000004E-4</v>
      </c>
      <c r="L225" s="538">
        <v>477.92</v>
      </c>
      <c r="M225" s="539">
        <v>1.24</v>
      </c>
      <c r="N225" s="534">
        <v>592.62</v>
      </c>
      <c r="O225" s="526"/>
      <c r="P225" s="529">
        <v>0.47</v>
      </c>
    </row>
    <row r="226" spans="1:16" x14ac:dyDescent="0.25">
      <c r="A226" s="540"/>
      <c r="B226" s="524" t="s">
        <v>1208</v>
      </c>
      <c r="C226" s="1247" t="s">
        <v>1209</v>
      </c>
      <c r="D226" s="1247"/>
      <c r="E226" s="1247"/>
      <c r="F226" s="1247"/>
      <c r="G226" s="1247"/>
      <c r="H226" s="525" t="s">
        <v>1148</v>
      </c>
      <c r="I226" s="536">
        <v>0.04</v>
      </c>
      <c r="J226" s="526"/>
      <c r="K226" s="535">
        <v>8.0000000000000004E-4</v>
      </c>
      <c r="L226" s="528"/>
      <c r="M226" s="526"/>
      <c r="N226" s="541">
        <v>325.38</v>
      </c>
      <c r="O226" s="526"/>
      <c r="P226" s="573">
        <v>0.26</v>
      </c>
    </row>
    <row r="227" spans="1:16" x14ac:dyDescent="0.25">
      <c r="A227" s="523"/>
      <c r="B227" s="524" t="s">
        <v>36</v>
      </c>
      <c r="C227" s="1247" t="s">
        <v>134</v>
      </c>
      <c r="D227" s="1247"/>
      <c r="E227" s="1247"/>
      <c r="F227" s="1247"/>
      <c r="G227" s="1247"/>
      <c r="H227" s="525"/>
      <c r="I227" s="526"/>
      <c r="J227" s="526"/>
      <c r="K227" s="526"/>
      <c r="L227" s="528"/>
      <c r="M227" s="526"/>
      <c r="N227" s="528"/>
      <c r="O227" s="526"/>
      <c r="P227" s="573">
        <v>6.51</v>
      </c>
    </row>
    <row r="228" spans="1:16" x14ac:dyDescent="0.25">
      <c r="A228" s="530"/>
      <c r="B228" s="524" t="s">
        <v>1210</v>
      </c>
      <c r="C228" s="1247" t="s">
        <v>1211</v>
      </c>
      <c r="D228" s="1247"/>
      <c r="E228" s="1247"/>
      <c r="F228" s="1247"/>
      <c r="G228" s="1247"/>
      <c r="H228" s="525" t="s">
        <v>1212</v>
      </c>
      <c r="I228" s="527">
        <v>0.19700000000000001</v>
      </c>
      <c r="J228" s="526"/>
      <c r="K228" s="537">
        <v>3.9399999999999999E-3</v>
      </c>
      <c r="L228" s="538">
        <v>35.71</v>
      </c>
      <c r="M228" s="539">
        <v>0.28000000000000003</v>
      </c>
      <c r="N228" s="534">
        <v>10</v>
      </c>
      <c r="O228" s="526"/>
      <c r="P228" s="529">
        <v>0.04</v>
      </c>
    </row>
    <row r="229" spans="1:16" x14ac:dyDescent="0.25">
      <c r="A229" s="530"/>
      <c r="B229" s="524" t="s">
        <v>1494</v>
      </c>
      <c r="C229" s="1247" t="s">
        <v>1495</v>
      </c>
      <c r="D229" s="1247"/>
      <c r="E229" s="1247"/>
      <c r="F229" s="1247"/>
      <c r="G229" s="1247"/>
      <c r="H229" s="525" t="s">
        <v>1496</v>
      </c>
      <c r="I229" s="535">
        <v>6.08E-2</v>
      </c>
      <c r="J229" s="526"/>
      <c r="K229" s="574">
        <v>1.2160000000000001E-3</v>
      </c>
      <c r="L229" s="532"/>
      <c r="M229" s="533"/>
      <c r="N229" s="534">
        <v>6.1</v>
      </c>
      <c r="O229" s="526"/>
      <c r="P229" s="529">
        <v>0.01</v>
      </c>
    </row>
    <row r="230" spans="1:16" x14ac:dyDescent="0.25">
      <c r="A230" s="530"/>
      <c r="B230" s="524" t="s">
        <v>3089</v>
      </c>
      <c r="C230" s="1247" t="s">
        <v>3090</v>
      </c>
      <c r="D230" s="1247"/>
      <c r="E230" s="1247"/>
      <c r="F230" s="1247"/>
      <c r="G230" s="1247"/>
      <c r="H230" s="525" t="s">
        <v>1164</v>
      </c>
      <c r="I230" s="535">
        <v>1.1999999999999999E-3</v>
      </c>
      <c r="J230" s="526"/>
      <c r="K230" s="574">
        <v>2.4000000000000001E-5</v>
      </c>
      <c r="L230" s="542">
        <v>145801.49</v>
      </c>
      <c r="M230" s="575">
        <v>1.2</v>
      </c>
      <c r="N230" s="534">
        <v>174961.79</v>
      </c>
      <c r="O230" s="526"/>
      <c r="P230" s="529">
        <v>4.2</v>
      </c>
    </row>
    <row r="231" spans="1:16" x14ac:dyDescent="0.25">
      <c r="A231" s="530"/>
      <c r="B231" s="524" t="s">
        <v>3110</v>
      </c>
      <c r="C231" s="1247" t="s">
        <v>3111</v>
      </c>
      <c r="D231" s="1247"/>
      <c r="E231" s="1247"/>
      <c r="F231" s="1247"/>
      <c r="G231" s="1247"/>
      <c r="H231" s="525" t="s">
        <v>1697</v>
      </c>
      <c r="I231" s="536">
        <v>0.12</v>
      </c>
      <c r="J231" s="526"/>
      <c r="K231" s="535">
        <v>2.3999999999999998E-3</v>
      </c>
      <c r="L231" s="542">
        <v>1047.6300000000001</v>
      </c>
      <c r="M231" s="575">
        <v>0.9</v>
      </c>
      <c r="N231" s="534">
        <v>942.87</v>
      </c>
      <c r="O231" s="526"/>
      <c r="P231" s="529">
        <v>2.2599999999999998</v>
      </c>
    </row>
    <row r="232" spans="1:16" x14ac:dyDescent="0.25">
      <c r="A232" s="544" t="s">
        <v>1364</v>
      </c>
      <c r="B232" s="545" t="s">
        <v>3093</v>
      </c>
      <c r="C232" s="1250" t="s">
        <v>3094</v>
      </c>
      <c r="D232" s="1250"/>
      <c r="E232" s="1250"/>
      <c r="F232" s="1250"/>
      <c r="G232" s="1250"/>
      <c r="H232" s="546" t="s">
        <v>1575</v>
      </c>
      <c r="I232" s="547">
        <v>0</v>
      </c>
      <c r="J232" s="548"/>
      <c r="K232" s="547">
        <v>0</v>
      </c>
      <c r="L232" s="550"/>
      <c r="M232" s="548"/>
      <c r="N232" s="550"/>
      <c r="O232" s="548"/>
      <c r="P232" s="551"/>
    </row>
    <row r="233" spans="1:16" x14ac:dyDescent="0.25">
      <c r="A233" s="544" t="s">
        <v>1364</v>
      </c>
      <c r="B233" s="545" t="s">
        <v>2919</v>
      </c>
      <c r="C233" s="1250" t="s">
        <v>2920</v>
      </c>
      <c r="D233" s="1250"/>
      <c r="E233" s="1250"/>
      <c r="F233" s="1250"/>
      <c r="G233" s="1250"/>
      <c r="H233" s="546" t="s">
        <v>1244</v>
      </c>
      <c r="I233" s="547">
        <v>0</v>
      </c>
      <c r="J233" s="548"/>
      <c r="K233" s="547">
        <v>0</v>
      </c>
      <c r="L233" s="550"/>
      <c r="M233" s="548"/>
      <c r="N233" s="550"/>
      <c r="O233" s="548"/>
      <c r="P233" s="551"/>
    </row>
    <row r="234" spans="1:16" x14ac:dyDescent="0.25">
      <c r="A234" s="544" t="s">
        <v>1239</v>
      </c>
      <c r="B234" s="545" t="s">
        <v>3095</v>
      </c>
      <c r="C234" s="1250" t="s">
        <v>3096</v>
      </c>
      <c r="D234" s="1250"/>
      <c r="E234" s="1250"/>
      <c r="F234" s="1250"/>
      <c r="G234" s="1250"/>
      <c r="H234" s="546" t="s">
        <v>2159</v>
      </c>
      <c r="I234" s="566">
        <v>99.8</v>
      </c>
      <c r="J234" s="548"/>
      <c r="K234" s="549">
        <v>1.996</v>
      </c>
      <c r="L234" s="550"/>
      <c r="M234" s="548"/>
      <c r="N234" s="550"/>
      <c r="O234" s="548"/>
      <c r="P234" s="551"/>
    </row>
    <row r="235" spans="1:16" x14ac:dyDescent="0.25">
      <c r="A235" s="544" t="s">
        <v>1364</v>
      </c>
      <c r="B235" s="545" t="s">
        <v>2937</v>
      </c>
      <c r="C235" s="1250" t="s">
        <v>3097</v>
      </c>
      <c r="D235" s="1250"/>
      <c r="E235" s="1250"/>
      <c r="F235" s="1250"/>
      <c r="G235" s="1250"/>
      <c r="H235" s="546" t="s">
        <v>1575</v>
      </c>
      <c r="I235" s="547">
        <v>0</v>
      </c>
      <c r="J235" s="548"/>
      <c r="K235" s="547">
        <v>0</v>
      </c>
      <c r="L235" s="550"/>
      <c r="M235" s="548"/>
      <c r="N235" s="550"/>
      <c r="O235" s="548"/>
      <c r="P235" s="551"/>
    </row>
    <row r="236" spans="1:16" x14ac:dyDescent="0.25">
      <c r="A236" s="552"/>
      <c r="B236" s="553"/>
      <c r="C236" s="1248" t="s">
        <v>1154</v>
      </c>
      <c r="D236" s="1248"/>
      <c r="E236" s="1248"/>
      <c r="F236" s="1248"/>
      <c r="G236" s="1248"/>
      <c r="H236" s="516"/>
      <c r="I236" s="517"/>
      <c r="J236" s="517"/>
      <c r="K236" s="517"/>
      <c r="L236" s="520"/>
      <c r="M236" s="517"/>
      <c r="N236" s="554"/>
      <c r="O236" s="517"/>
      <c r="P236" s="555">
        <v>390.57</v>
      </c>
    </row>
    <row r="237" spans="1:16" x14ac:dyDescent="0.25">
      <c r="A237" s="540"/>
      <c r="B237" s="524"/>
      <c r="C237" s="1247" t="s">
        <v>1155</v>
      </c>
      <c r="D237" s="1247"/>
      <c r="E237" s="1247"/>
      <c r="F237" s="1247"/>
      <c r="G237" s="1247"/>
      <c r="H237" s="525"/>
      <c r="I237" s="526"/>
      <c r="J237" s="526"/>
      <c r="K237" s="526"/>
      <c r="L237" s="528"/>
      <c r="M237" s="526"/>
      <c r="N237" s="528"/>
      <c r="O237" s="526"/>
      <c r="P237" s="573">
        <v>381.98</v>
      </c>
    </row>
    <row r="238" spans="1:16" x14ac:dyDescent="0.25">
      <c r="A238" s="540"/>
      <c r="B238" s="524" t="s">
        <v>2888</v>
      </c>
      <c r="C238" s="1247" t="s">
        <v>2889</v>
      </c>
      <c r="D238" s="1247"/>
      <c r="E238" s="1247"/>
      <c r="F238" s="1247"/>
      <c r="G238" s="1247"/>
      <c r="H238" s="525" t="s">
        <v>1158</v>
      </c>
      <c r="I238" s="543">
        <v>121</v>
      </c>
      <c r="J238" s="526"/>
      <c r="K238" s="543">
        <v>121</v>
      </c>
      <c r="L238" s="528"/>
      <c r="M238" s="526"/>
      <c r="N238" s="528"/>
      <c r="O238" s="526"/>
      <c r="P238" s="573">
        <v>462.2</v>
      </c>
    </row>
    <row r="239" spans="1:16" x14ac:dyDescent="0.25">
      <c r="A239" s="540"/>
      <c r="B239" s="524" t="s">
        <v>2890</v>
      </c>
      <c r="C239" s="1247" t="s">
        <v>2891</v>
      </c>
      <c r="D239" s="1247"/>
      <c r="E239" s="1247"/>
      <c r="F239" s="1247"/>
      <c r="G239" s="1247"/>
      <c r="H239" s="525" t="s">
        <v>1158</v>
      </c>
      <c r="I239" s="543">
        <v>72</v>
      </c>
      <c r="J239" s="526"/>
      <c r="K239" s="543">
        <v>72</v>
      </c>
      <c r="L239" s="528"/>
      <c r="M239" s="526"/>
      <c r="N239" s="528"/>
      <c r="O239" s="526"/>
      <c r="P239" s="573">
        <v>275.02999999999997</v>
      </c>
    </row>
    <row r="240" spans="1:16" x14ac:dyDescent="0.25">
      <c r="A240" s="556"/>
      <c r="B240" s="557"/>
      <c r="C240" s="1248" t="s">
        <v>1161</v>
      </c>
      <c r="D240" s="1248"/>
      <c r="E240" s="1248"/>
      <c r="F240" s="1248"/>
      <c r="G240" s="1248"/>
      <c r="H240" s="516"/>
      <c r="I240" s="517"/>
      <c r="J240" s="517"/>
      <c r="K240" s="517"/>
      <c r="L240" s="520"/>
      <c r="M240" s="517"/>
      <c r="N240" s="554">
        <v>56390</v>
      </c>
      <c r="O240" s="517"/>
      <c r="P240" s="555">
        <v>1127.8</v>
      </c>
    </row>
    <row r="241" spans="1:16" x14ac:dyDescent="0.25">
      <c r="A241" s="558"/>
      <c r="B241" s="559"/>
      <c r="C241" s="559"/>
      <c r="D241" s="559"/>
      <c r="E241" s="559"/>
      <c r="F241" s="559"/>
      <c r="G241" s="559"/>
      <c r="H241" s="560"/>
      <c r="I241" s="561"/>
      <c r="J241" s="561"/>
      <c r="K241" s="561"/>
      <c r="L241" s="562"/>
      <c r="M241" s="561"/>
      <c r="N241" s="562"/>
      <c r="O241" s="561"/>
      <c r="P241" s="563"/>
    </row>
    <row r="242" spans="1:16" x14ac:dyDescent="0.25">
      <c r="A242" s="514" t="s">
        <v>87</v>
      </c>
      <c r="B242" s="515" t="s">
        <v>3112</v>
      </c>
      <c r="C242" s="1249" t="s">
        <v>3113</v>
      </c>
      <c r="D242" s="1249"/>
      <c r="E242" s="1249"/>
      <c r="F242" s="1249"/>
      <c r="G242" s="1249"/>
      <c r="H242" s="516" t="s">
        <v>2159</v>
      </c>
      <c r="I242" s="517">
        <v>1.996</v>
      </c>
      <c r="J242" s="518">
        <v>1</v>
      </c>
      <c r="K242" s="519">
        <v>1.996</v>
      </c>
      <c r="L242" s="593">
        <v>134</v>
      </c>
      <c r="M242" s="570">
        <v>1.17</v>
      </c>
      <c r="N242" s="572">
        <v>156.78</v>
      </c>
      <c r="O242" s="517"/>
      <c r="P242" s="612">
        <v>312.93</v>
      </c>
    </row>
    <row r="243" spans="1:16" x14ac:dyDescent="0.25">
      <c r="A243" s="556"/>
      <c r="B243" s="557"/>
      <c r="C243" s="1248" t="s">
        <v>1161</v>
      </c>
      <c r="D243" s="1248"/>
      <c r="E243" s="1248"/>
      <c r="F243" s="1248"/>
      <c r="G243" s="1248"/>
      <c r="H243" s="516"/>
      <c r="I243" s="517"/>
      <c r="J243" s="517"/>
      <c r="K243" s="517"/>
      <c r="L243" s="520"/>
      <c r="M243" s="517"/>
      <c r="N243" s="520"/>
      <c r="O243" s="517"/>
      <c r="P243" s="612">
        <v>312.93</v>
      </c>
    </row>
    <row r="244" spans="1:16" x14ac:dyDescent="0.25">
      <c r="A244" s="558"/>
      <c r="B244" s="559"/>
      <c r="C244" s="559"/>
      <c r="D244" s="559"/>
      <c r="E244" s="559"/>
      <c r="F244" s="559"/>
      <c r="G244" s="559"/>
      <c r="H244" s="560"/>
      <c r="I244" s="561"/>
      <c r="J244" s="561"/>
      <c r="K244" s="561"/>
      <c r="L244" s="562"/>
      <c r="M244" s="561"/>
      <c r="N244" s="562"/>
      <c r="O244" s="561"/>
      <c r="P244" s="563"/>
    </row>
    <row r="245" spans="1:16" x14ac:dyDescent="0.25">
      <c r="A245" s="514" t="s">
        <v>93</v>
      </c>
      <c r="B245" s="515" t="s">
        <v>3114</v>
      </c>
      <c r="C245" s="1249" t="s">
        <v>3115</v>
      </c>
      <c r="D245" s="1249"/>
      <c r="E245" s="1249"/>
      <c r="F245" s="1249"/>
      <c r="G245" s="1249"/>
      <c r="H245" s="516" t="s">
        <v>1575</v>
      </c>
      <c r="I245" s="517">
        <v>1</v>
      </c>
      <c r="J245" s="518">
        <v>1</v>
      </c>
      <c r="K245" s="518">
        <v>1</v>
      </c>
      <c r="L245" s="554">
        <v>2448.52</v>
      </c>
      <c r="M245" s="570">
        <v>1.03</v>
      </c>
      <c r="N245" s="564">
        <v>2521.98</v>
      </c>
      <c r="O245" s="517"/>
      <c r="P245" s="555">
        <v>2521.98</v>
      </c>
    </row>
    <row r="246" spans="1:16" x14ac:dyDescent="0.25">
      <c r="A246" s="556"/>
      <c r="B246" s="557"/>
      <c r="C246" s="1248" t="s">
        <v>1161</v>
      </c>
      <c r="D246" s="1248"/>
      <c r="E246" s="1248"/>
      <c r="F246" s="1248"/>
      <c r="G246" s="1248"/>
      <c r="H246" s="516"/>
      <c r="I246" s="517"/>
      <c r="J246" s="517"/>
      <c r="K246" s="517"/>
      <c r="L246" s="520"/>
      <c r="M246" s="517"/>
      <c r="N246" s="520"/>
      <c r="O246" s="517"/>
      <c r="P246" s="555">
        <v>2521.98</v>
      </c>
    </row>
    <row r="247" spans="1:16" x14ac:dyDescent="0.25">
      <c r="A247" s="558"/>
      <c r="B247" s="559"/>
      <c r="C247" s="559"/>
      <c r="D247" s="559"/>
      <c r="E247" s="559"/>
      <c r="F247" s="559"/>
      <c r="G247" s="559"/>
      <c r="H247" s="560"/>
      <c r="I247" s="561"/>
      <c r="J247" s="561"/>
      <c r="K247" s="561"/>
      <c r="L247" s="562"/>
      <c r="M247" s="561"/>
      <c r="N247" s="562"/>
      <c r="O247" s="561"/>
      <c r="P247" s="563"/>
    </row>
    <row r="248" spans="1:16" x14ac:dyDescent="0.25">
      <c r="A248" s="514" t="s">
        <v>96</v>
      </c>
      <c r="B248" s="515" t="s">
        <v>3116</v>
      </c>
      <c r="C248" s="1249" t="s">
        <v>3117</v>
      </c>
      <c r="D248" s="1249"/>
      <c r="E248" s="1249"/>
      <c r="F248" s="1249"/>
      <c r="G248" s="1249"/>
      <c r="H248" s="516" t="s">
        <v>1575</v>
      </c>
      <c r="I248" s="517">
        <v>3</v>
      </c>
      <c r="J248" s="518">
        <v>1</v>
      </c>
      <c r="K248" s="518">
        <v>3</v>
      </c>
      <c r="L248" s="593">
        <v>180.12</v>
      </c>
      <c r="M248" s="570">
        <v>1.03</v>
      </c>
      <c r="N248" s="572">
        <v>185.52</v>
      </c>
      <c r="O248" s="517"/>
      <c r="P248" s="612">
        <v>556.55999999999995</v>
      </c>
    </row>
    <row r="249" spans="1:16" x14ac:dyDescent="0.25">
      <c r="A249" s="556"/>
      <c r="B249" s="557"/>
      <c r="C249" s="1248" t="s">
        <v>1161</v>
      </c>
      <c r="D249" s="1248"/>
      <c r="E249" s="1248"/>
      <c r="F249" s="1248"/>
      <c r="G249" s="1248"/>
      <c r="H249" s="516"/>
      <c r="I249" s="517"/>
      <c r="J249" s="517"/>
      <c r="K249" s="517"/>
      <c r="L249" s="520"/>
      <c r="M249" s="517"/>
      <c r="N249" s="520"/>
      <c r="O249" s="517"/>
      <c r="P249" s="612">
        <v>556.55999999999995</v>
      </c>
    </row>
    <row r="250" spans="1:16" x14ac:dyDescent="0.25">
      <c r="A250" s="558"/>
      <c r="B250" s="559"/>
      <c r="C250" s="559"/>
      <c r="D250" s="559"/>
      <c r="E250" s="559"/>
      <c r="F250" s="559"/>
      <c r="G250" s="559"/>
      <c r="H250" s="560"/>
      <c r="I250" s="561"/>
      <c r="J250" s="561"/>
      <c r="K250" s="561"/>
      <c r="L250" s="562"/>
      <c r="M250" s="561"/>
      <c r="N250" s="562"/>
      <c r="O250" s="561"/>
      <c r="P250" s="563"/>
    </row>
    <row r="251" spans="1:16" x14ac:dyDescent="0.25">
      <c r="A251" s="514" t="s">
        <v>98</v>
      </c>
      <c r="B251" s="515" t="s">
        <v>3069</v>
      </c>
      <c r="C251" s="1249" t="s">
        <v>3070</v>
      </c>
      <c r="D251" s="1249"/>
      <c r="E251" s="1249"/>
      <c r="F251" s="1249"/>
      <c r="G251" s="1249"/>
      <c r="H251" s="516" t="s">
        <v>1575</v>
      </c>
      <c r="I251" s="517">
        <v>3</v>
      </c>
      <c r="J251" s="518">
        <v>1</v>
      </c>
      <c r="K251" s="518">
        <v>3</v>
      </c>
      <c r="L251" s="593">
        <v>69.52</v>
      </c>
      <c r="M251" s="570">
        <v>1.17</v>
      </c>
      <c r="N251" s="572">
        <v>81.34</v>
      </c>
      <c r="O251" s="517"/>
      <c r="P251" s="612">
        <v>244.02</v>
      </c>
    </row>
    <row r="252" spans="1:16" x14ac:dyDescent="0.25">
      <c r="A252" s="556"/>
      <c r="B252" s="557"/>
      <c r="C252" s="1248" t="s">
        <v>1161</v>
      </c>
      <c r="D252" s="1248"/>
      <c r="E252" s="1248"/>
      <c r="F252" s="1248"/>
      <c r="G252" s="1248"/>
      <c r="H252" s="516"/>
      <c r="I252" s="517"/>
      <c r="J252" s="517"/>
      <c r="K252" s="517"/>
      <c r="L252" s="520"/>
      <c r="M252" s="517"/>
      <c r="N252" s="520"/>
      <c r="O252" s="517"/>
      <c r="P252" s="612">
        <v>244.02</v>
      </c>
    </row>
    <row r="253" spans="1:16" x14ac:dyDescent="0.25">
      <c r="A253" s="558"/>
      <c r="B253" s="559"/>
      <c r="C253" s="559"/>
      <c r="D253" s="559"/>
      <c r="E253" s="559"/>
      <c r="F253" s="559"/>
      <c r="G253" s="559"/>
      <c r="H253" s="560"/>
      <c r="I253" s="561"/>
      <c r="J253" s="561"/>
      <c r="K253" s="561"/>
      <c r="L253" s="562"/>
      <c r="M253" s="561"/>
      <c r="N253" s="562"/>
      <c r="O253" s="561"/>
      <c r="P253" s="563"/>
    </row>
    <row r="254" spans="1:16" x14ac:dyDescent="0.25">
      <c r="A254" s="514" t="s">
        <v>102</v>
      </c>
      <c r="B254" s="515" t="s">
        <v>3118</v>
      </c>
      <c r="C254" s="1249" t="s">
        <v>3119</v>
      </c>
      <c r="D254" s="1249"/>
      <c r="E254" s="1249"/>
      <c r="F254" s="1249"/>
      <c r="G254" s="1249"/>
      <c r="H254" s="516" t="s">
        <v>1575</v>
      </c>
      <c r="I254" s="517">
        <v>4</v>
      </c>
      <c r="J254" s="518">
        <v>1</v>
      </c>
      <c r="K254" s="518">
        <v>4</v>
      </c>
      <c r="L254" s="593">
        <v>111.78</v>
      </c>
      <c r="M254" s="570">
        <v>1.17</v>
      </c>
      <c r="N254" s="572">
        <v>130.78</v>
      </c>
      <c r="O254" s="517"/>
      <c r="P254" s="612">
        <v>523.12</v>
      </c>
    </row>
    <row r="255" spans="1:16" x14ac:dyDescent="0.25">
      <c r="A255" s="556"/>
      <c r="B255" s="557"/>
      <c r="C255" s="1248" t="s">
        <v>1161</v>
      </c>
      <c r="D255" s="1248"/>
      <c r="E255" s="1248"/>
      <c r="F255" s="1248"/>
      <c r="G255" s="1248"/>
      <c r="H255" s="516"/>
      <c r="I255" s="517"/>
      <c r="J255" s="517"/>
      <c r="K255" s="517"/>
      <c r="L255" s="520"/>
      <c r="M255" s="517"/>
      <c r="N255" s="520"/>
      <c r="O255" s="517"/>
      <c r="P255" s="612">
        <v>523.12</v>
      </c>
    </row>
    <row r="256" spans="1:16" x14ac:dyDescent="0.25">
      <c r="A256" s="558"/>
      <c r="B256" s="559"/>
      <c r="C256" s="559"/>
      <c r="D256" s="559"/>
      <c r="E256" s="559"/>
      <c r="F256" s="559"/>
      <c r="G256" s="559"/>
      <c r="H256" s="560"/>
      <c r="I256" s="561"/>
      <c r="J256" s="561"/>
      <c r="K256" s="561"/>
      <c r="L256" s="562"/>
      <c r="M256" s="561"/>
      <c r="N256" s="562"/>
      <c r="O256" s="561"/>
      <c r="P256" s="563"/>
    </row>
    <row r="257" spans="1:16" x14ac:dyDescent="0.25">
      <c r="A257" s="514" t="s">
        <v>105</v>
      </c>
      <c r="B257" s="515" t="s">
        <v>3120</v>
      </c>
      <c r="C257" s="1249" t="s">
        <v>3121</v>
      </c>
      <c r="D257" s="1249"/>
      <c r="E257" s="1249"/>
      <c r="F257" s="1249"/>
      <c r="G257" s="1249"/>
      <c r="H257" s="516" t="s">
        <v>1575</v>
      </c>
      <c r="I257" s="517">
        <v>2</v>
      </c>
      <c r="J257" s="518">
        <v>1</v>
      </c>
      <c r="K257" s="518">
        <v>2</v>
      </c>
      <c r="L257" s="593">
        <v>590.98</v>
      </c>
      <c r="M257" s="570">
        <v>1.17</v>
      </c>
      <c r="N257" s="572">
        <v>691.45</v>
      </c>
      <c r="O257" s="517"/>
      <c r="P257" s="555">
        <v>1382.9</v>
      </c>
    </row>
    <row r="258" spans="1:16" x14ac:dyDescent="0.25">
      <c r="A258" s="556"/>
      <c r="B258" s="557"/>
      <c r="C258" s="1248" t="s">
        <v>1161</v>
      </c>
      <c r="D258" s="1248"/>
      <c r="E258" s="1248"/>
      <c r="F258" s="1248"/>
      <c r="G258" s="1248"/>
      <c r="H258" s="516"/>
      <c r="I258" s="517"/>
      <c r="J258" s="517"/>
      <c r="K258" s="517"/>
      <c r="L258" s="520"/>
      <c r="M258" s="517"/>
      <c r="N258" s="520"/>
      <c r="O258" s="517"/>
      <c r="P258" s="555">
        <v>1382.9</v>
      </c>
    </row>
    <row r="259" spans="1:16" x14ac:dyDescent="0.25">
      <c r="A259" s="558"/>
      <c r="B259" s="559"/>
      <c r="C259" s="559"/>
      <c r="D259" s="559"/>
      <c r="E259" s="559"/>
      <c r="F259" s="559"/>
      <c r="G259" s="559"/>
      <c r="H259" s="560"/>
      <c r="I259" s="561"/>
      <c r="J259" s="561"/>
      <c r="K259" s="561"/>
      <c r="L259" s="562"/>
      <c r="M259" s="561"/>
      <c r="N259" s="562"/>
      <c r="O259" s="561"/>
      <c r="P259" s="563"/>
    </row>
    <row r="260" spans="1:16" x14ac:dyDescent="0.25">
      <c r="A260" s="514" t="s">
        <v>111</v>
      </c>
      <c r="B260" s="515" t="s">
        <v>3122</v>
      </c>
      <c r="C260" s="1249" t="s">
        <v>3123</v>
      </c>
      <c r="D260" s="1249"/>
      <c r="E260" s="1249"/>
      <c r="F260" s="1249"/>
      <c r="G260" s="1249"/>
      <c r="H260" s="516" t="s">
        <v>1575</v>
      </c>
      <c r="I260" s="517">
        <v>2</v>
      </c>
      <c r="J260" s="518">
        <v>1</v>
      </c>
      <c r="K260" s="518">
        <v>2</v>
      </c>
      <c r="L260" s="593">
        <v>281.35000000000002</v>
      </c>
      <c r="M260" s="570">
        <v>1.03</v>
      </c>
      <c r="N260" s="572">
        <v>289.79000000000002</v>
      </c>
      <c r="O260" s="517"/>
      <c r="P260" s="612">
        <v>579.58000000000004</v>
      </c>
    </row>
    <row r="261" spans="1:16" x14ac:dyDescent="0.25">
      <c r="A261" s="556"/>
      <c r="B261" s="557"/>
      <c r="C261" s="1248" t="s">
        <v>1161</v>
      </c>
      <c r="D261" s="1248"/>
      <c r="E261" s="1248"/>
      <c r="F261" s="1248"/>
      <c r="G261" s="1248"/>
      <c r="H261" s="516"/>
      <c r="I261" s="517"/>
      <c r="J261" s="517"/>
      <c r="K261" s="517"/>
      <c r="L261" s="520"/>
      <c r="M261" s="517"/>
      <c r="N261" s="520"/>
      <c r="O261" s="517"/>
      <c r="P261" s="612">
        <v>579.58000000000004</v>
      </c>
    </row>
    <row r="262" spans="1:16" x14ac:dyDescent="0.25">
      <c r="A262" s="558"/>
      <c r="B262" s="559"/>
      <c r="C262" s="559"/>
      <c r="D262" s="559"/>
      <c r="E262" s="559"/>
      <c r="F262" s="559"/>
      <c r="G262" s="559"/>
      <c r="H262" s="560"/>
      <c r="I262" s="561"/>
      <c r="J262" s="561"/>
      <c r="K262" s="561"/>
      <c r="L262" s="562"/>
      <c r="M262" s="561"/>
      <c r="N262" s="562"/>
      <c r="O262" s="561"/>
      <c r="P262" s="563"/>
    </row>
    <row r="263" spans="1:16" x14ac:dyDescent="0.25">
      <c r="A263" s="514" t="s">
        <v>121</v>
      </c>
      <c r="B263" s="515" t="s">
        <v>3124</v>
      </c>
      <c r="C263" s="1249" t="s">
        <v>3125</v>
      </c>
      <c r="D263" s="1249"/>
      <c r="E263" s="1249"/>
      <c r="F263" s="1249"/>
      <c r="G263" s="1249"/>
      <c r="H263" s="516" t="s">
        <v>1575</v>
      </c>
      <c r="I263" s="517">
        <v>1</v>
      </c>
      <c r="J263" s="518">
        <v>1</v>
      </c>
      <c r="K263" s="518">
        <v>1</v>
      </c>
      <c r="L263" s="593">
        <v>69.099999999999994</v>
      </c>
      <c r="M263" s="570">
        <v>1.03</v>
      </c>
      <c r="N263" s="572">
        <v>71.17</v>
      </c>
      <c r="O263" s="517"/>
      <c r="P263" s="612">
        <v>71.17</v>
      </c>
    </row>
    <row r="264" spans="1:16" x14ac:dyDescent="0.25">
      <c r="A264" s="556"/>
      <c r="B264" s="557"/>
      <c r="C264" s="1248" t="s">
        <v>1161</v>
      </c>
      <c r="D264" s="1248"/>
      <c r="E264" s="1248"/>
      <c r="F264" s="1248"/>
      <c r="G264" s="1248"/>
      <c r="H264" s="516"/>
      <c r="I264" s="517"/>
      <c r="J264" s="517"/>
      <c r="K264" s="517"/>
      <c r="L264" s="520"/>
      <c r="M264" s="517"/>
      <c r="N264" s="520"/>
      <c r="O264" s="517"/>
      <c r="P264" s="612">
        <v>71.17</v>
      </c>
    </row>
    <row r="265" spans="1:16" x14ac:dyDescent="0.25">
      <c r="A265" s="558"/>
      <c r="B265" s="559"/>
      <c r="C265" s="559"/>
      <c r="D265" s="559"/>
      <c r="E265" s="559"/>
      <c r="F265" s="559"/>
      <c r="G265" s="559"/>
      <c r="H265" s="560"/>
      <c r="I265" s="561"/>
      <c r="J265" s="561"/>
      <c r="K265" s="561"/>
      <c r="L265" s="562"/>
      <c r="M265" s="561"/>
      <c r="N265" s="562"/>
      <c r="O265" s="561"/>
      <c r="P265" s="563"/>
    </row>
    <row r="266" spans="1:16" x14ac:dyDescent="0.25">
      <c r="A266" s="514" t="s">
        <v>558</v>
      </c>
      <c r="B266" s="515" t="s">
        <v>3126</v>
      </c>
      <c r="C266" s="1249" t="s">
        <v>3127</v>
      </c>
      <c r="D266" s="1249"/>
      <c r="E266" s="1249"/>
      <c r="F266" s="1249"/>
      <c r="G266" s="1249"/>
      <c r="H266" s="516" t="s">
        <v>1575</v>
      </c>
      <c r="I266" s="517">
        <v>1</v>
      </c>
      <c r="J266" s="518">
        <v>1</v>
      </c>
      <c r="K266" s="518">
        <v>1</v>
      </c>
      <c r="L266" s="593">
        <v>116.54</v>
      </c>
      <c r="M266" s="570">
        <v>1.17</v>
      </c>
      <c r="N266" s="572">
        <v>136.35</v>
      </c>
      <c r="O266" s="517"/>
      <c r="P266" s="612">
        <v>136.35</v>
      </c>
    </row>
    <row r="267" spans="1:16" x14ac:dyDescent="0.25">
      <c r="A267" s="556"/>
      <c r="B267" s="557"/>
      <c r="C267" s="1248" t="s">
        <v>1161</v>
      </c>
      <c r="D267" s="1248"/>
      <c r="E267" s="1248"/>
      <c r="F267" s="1248"/>
      <c r="G267" s="1248"/>
      <c r="H267" s="516"/>
      <c r="I267" s="517"/>
      <c r="J267" s="517"/>
      <c r="K267" s="517"/>
      <c r="L267" s="520"/>
      <c r="M267" s="517"/>
      <c r="N267" s="520"/>
      <c r="O267" s="517"/>
      <c r="P267" s="612">
        <v>136.35</v>
      </c>
    </row>
    <row r="268" spans="1:16" x14ac:dyDescent="0.25">
      <c r="A268" s="558"/>
      <c r="B268" s="559"/>
      <c r="C268" s="559"/>
      <c r="D268" s="559"/>
      <c r="E268" s="559"/>
      <c r="F268" s="559"/>
      <c r="G268" s="559"/>
      <c r="H268" s="560"/>
      <c r="I268" s="561"/>
      <c r="J268" s="561"/>
      <c r="K268" s="561"/>
      <c r="L268" s="562"/>
      <c r="M268" s="561"/>
      <c r="N268" s="562"/>
      <c r="O268" s="561"/>
      <c r="P268" s="563"/>
    </row>
    <row r="269" spans="1:16" x14ac:dyDescent="0.25">
      <c r="A269" s="558"/>
      <c r="B269" s="576"/>
      <c r="C269" s="576"/>
      <c r="D269" s="576"/>
      <c r="E269" s="576"/>
      <c r="F269" s="561"/>
      <c r="G269" s="561"/>
      <c r="H269" s="561"/>
      <c r="I269" s="561"/>
      <c r="J269" s="562"/>
      <c r="K269" s="561"/>
      <c r="L269" s="562"/>
      <c r="M269" s="577"/>
      <c r="N269" s="562"/>
      <c r="O269" s="578"/>
      <c r="P269" s="579"/>
    </row>
    <row r="270" spans="1:16" x14ac:dyDescent="0.25">
      <c r="A270" s="552"/>
      <c r="B270" s="580"/>
      <c r="C270" s="1246" t="s">
        <v>3128</v>
      </c>
      <c r="D270" s="1246"/>
      <c r="E270" s="1246"/>
      <c r="F270" s="1246"/>
      <c r="G270" s="1246"/>
      <c r="H270" s="1246"/>
      <c r="I270" s="1246"/>
      <c r="J270" s="1246"/>
      <c r="K270" s="1246"/>
      <c r="L270" s="1246"/>
      <c r="M270" s="1246"/>
      <c r="N270" s="1246"/>
      <c r="O270" s="1246"/>
      <c r="P270" s="581"/>
    </row>
    <row r="271" spans="1:16" x14ac:dyDescent="0.25">
      <c r="A271" s="552"/>
      <c r="B271" s="553"/>
      <c r="C271" s="1243" t="s">
        <v>1249</v>
      </c>
      <c r="D271" s="1243"/>
      <c r="E271" s="1243"/>
      <c r="F271" s="1243"/>
      <c r="G271" s="1243"/>
      <c r="H271" s="1243"/>
      <c r="I271" s="1243"/>
      <c r="J271" s="1243"/>
      <c r="K271" s="1243"/>
      <c r="L271" s="1243"/>
      <c r="M271" s="1243"/>
      <c r="N271" s="1243"/>
      <c r="O271" s="1243"/>
      <c r="P271" s="582">
        <v>52265.24</v>
      </c>
    </row>
    <row r="272" spans="1:16" x14ac:dyDescent="0.25">
      <c r="A272" s="552"/>
      <c r="B272" s="553"/>
      <c r="C272" s="1243" t="s">
        <v>1250</v>
      </c>
      <c r="D272" s="1243"/>
      <c r="E272" s="1243"/>
      <c r="F272" s="1243"/>
      <c r="G272" s="1243"/>
      <c r="H272" s="1243"/>
      <c r="I272" s="1243"/>
      <c r="J272" s="1243"/>
      <c r="K272" s="1243"/>
      <c r="L272" s="1243"/>
      <c r="M272" s="1243"/>
      <c r="N272" s="1243"/>
      <c r="O272" s="1243"/>
      <c r="P272" s="583"/>
    </row>
    <row r="273" spans="1:16" x14ac:dyDescent="0.25">
      <c r="A273" s="552"/>
      <c r="B273" s="553"/>
      <c r="C273" s="1243" t="s">
        <v>1251</v>
      </c>
      <c r="D273" s="1243"/>
      <c r="E273" s="1243"/>
      <c r="F273" s="1243"/>
      <c r="G273" s="1243"/>
      <c r="H273" s="1243"/>
      <c r="I273" s="1243"/>
      <c r="J273" s="1243"/>
      <c r="K273" s="1243"/>
      <c r="L273" s="1243"/>
      <c r="M273" s="1243"/>
      <c r="N273" s="1243"/>
      <c r="O273" s="1243"/>
      <c r="P273" s="582">
        <v>5992.89</v>
      </c>
    </row>
    <row r="274" spans="1:16" x14ac:dyDescent="0.25">
      <c r="A274" s="552"/>
      <c r="B274" s="553"/>
      <c r="C274" s="1243" t="s">
        <v>1252</v>
      </c>
      <c r="D274" s="1243"/>
      <c r="E274" s="1243"/>
      <c r="F274" s="1243"/>
      <c r="G274" s="1243"/>
      <c r="H274" s="1243"/>
      <c r="I274" s="1243"/>
      <c r="J274" s="1243"/>
      <c r="K274" s="1243"/>
      <c r="L274" s="1243"/>
      <c r="M274" s="1243"/>
      <c r="N274" s="1243"/>
      <c r="O274" s="1243"/>
      <c r="P274" s="616">
        <v>144.61000000000001</v>
      </c>
    </row>
    <row r="275" spans="1:16" x14ac:dyDescent="0.25">
      <c r="A275" s="552"/>
      <c r="B275" s="553"/>
      <c r="C275" s="1243" t="s">
        <v>1253</v>
      </c>
      <c r="D275" s="1243"/>
      <c r="E275" s="1243"/>
      <c r="F275" s="1243"/>
      <c r="G275" s="1243"/>
      <c r="H275" s="1243"/>
      <c r="I275" s="1243"/>
      <c r="J275" s="1243"/>
      <c r="K275" s="1243"/>
      <c r="L275" s="1243"/>
      <c r="M275" s="1243"/>
      <c r="N275" s="1243"/>
      <c r="O275" s="1243"/>
      <c r="P275" s="616">
        <v>88.07</v>
      </c>
    </row>
    <row r="276" spans="1:16" x14ac:dyDescent="0.25">
      <c r="A276" s="552"/>
      <c r="B276" s="553"/>
      <c r="C276" s="1243" t="s">
        <v>1254</v>
      </c>
      <c r="D276" s="1243"/>
      <c r="E276" s="1243"/>
      <c r="F276" s="1243"/>
      <c r="G276" s="1243"/>
      <c r="H276" s="1243"/>
      <c r="I276" s="1243"/>
      <c r="J276" s="1243"/>
      <c r="K276" s="1243"/>
      <c r="L276" s="1243"/>
      <c r="M276" s="1243"/>
      <c r="N276" s="1243"/>
      <c r="O276" s="1243"/>
      <c r="P276" s="582">
        <v>46039.67</v>
      </c>
    </row>
    <row r="277" spans="1:16" x14ac:dyDescent="0.25">
      <c r="A277" s="552"/>
      <c r="B277" s="553"/>
      <c r="C277" s="1243" t="s">
        <v>1256</v>
      </c>
      <c r="D277" s="1243"/>
      <c r="E277" s="1243"/>
      <c r="F277" s="1243"/>
      <c r="G277" s="1243"/>
      <c r="H277" s="1243"/>
      <c r="I277" s="1243"/>
      <c r="J277" s="1243"/>
      <c r="K277" s="1243"/>
      <c r="L277" s="1243"/>
      <c r="M277" s="1243"/>
      <c r="N277" s="1243"/>
      <c r="O277" s="1243"/>
      <c r="P277" s="582">
        <v>64001.52</v>
      </c>
    </row>
    <row r="278" spans="1:16" x14ac:dyDescent="0.25">
      <c r="A278" s="552"/>
      <c r="B278" s="553"/>
      <c r="C278" s="1243" t="s">
        <v>1250</v>
      </c>
      <c r="D278" s="1243"/>
      <c r="E278" s="1243"/>
      <c r="F278" s="1243"/>
      <c r="G278" s="1243"/>
      <c r="H278" s="1243"/>
      <c r="I278" s="1243"/>
      <c r="J278" s="1243"/>
      <c r="K278" s="1243"/>
      <c r="L278" s="1243"/>
      <c r="M278" s="1243"/>
      <c r="N278" s="1243"/>
      <c r="O278" s="1243"/>
      <c r="P278" s="583"/>
    </row>
    <row r="279" spans="1:16" x14ac:dyDescent="0.25">
      <c r="A279" s="552"/>
      <c r="B279" s="553"/>
      <c r="C279" s="1243" t="s">
        <v>1467</v>
      </c>
      <c r="D279" s="1243"/>
      <c r="E279" s="1243"/>
      <c r="F279" s="1243"/>
      <c r="G279" s="1243"/>
      <c r="H279" s="1243"/>
      <c r="I279" s="1243"/>
      <c r="J279" s="1243"/>
      <c r="K279" s="1243"/>
      <c r="L279" s="1243"/>
      <c r="M279" s="1243"/>
      <c r="N279" s="1243"/>
      <c r="O279" s="1243"/>
      <c r="P279" s="582">
        <v>5992.89</v>
      </c>
    </row>
    <row r="280" spans="1:16" x14ac:dyDescent="0.25">
      <c r="A280" s="552"/>
      <c r="B280" s="553"/>
      <c r="C280" s="1243" t="s">
        <v>1468</v>
      </c>
      <c r="D280" s="1243"/>
      <c r="E280" s="1243"/>
      <c r="F280" s="1243"/>
      <c r="G280" s="1243"/>
      <c r="H280" s="1243"/>
      <c r="I280" s="1243"/>
      <c r="J280" s="1243"/>
      <c r="K280" s="1243"/>
      <c r="L280" s="1243"/>
      <c r="M280" s="1243"/>
      <c r="N280" s="1243"/>
      <c r="O280" s="1243"/>
      <c r="P280" s="616">
        <v>144.61000000000001</v>
      </c>
    </row>
    <row r="281" spans="1:16" x14ac:dyDescent="0.25">
      <c r="A281" s="552"/>
      <c r="B281" s="553"/>
      <c r="C281" s="1243" t="s">
        <v>1469</v>
      </c>
      <c r="D281" s="1243"/>
      <c r="E281" s="1243"/>
      <c r="F281" s="1243"/>
      <c r="G281" s="1243"/>
      <c r="H281" s="1243"/>
      <c r="I281" s="1243"/>
      <c r="J281" s="1243"/>
      <c r="K281" s="1243"/>
      <c r="L281" s="1243"/>
      <c r="M281" s="1243"/>
      <c r="N281" s="1243"/>
      <c r="O281" s="1243"/>
      <c r="P281" s="616">
        <v>88.07</v>
      </c>
    </row>
    <row r="282" spans="1:16" x14ac:dyDescent="0.25">
      <c r="A282" s="552"/>
      <c r="B282" s="553"/>
      <c r="C282" s="1243" t="s">
        <v>1470</v>
      </c>
      <c r="D282" s="1243"/>
      <c r="E282" s="1243"/>
      <c r="F282" s="1243"/>
      <c r="G282" s="1243"/>
      <c r="H282" s="1243"/>
      <c r="I282" s="1243"/>
      <c r="J282" s="1243"/>
      <c r="K282" s="1243"/>
      <c r="L282" s="1243"/>
      <c r="M282" s="1243"/>
      <c r="N282" s="1243"/>
      <c r="O282" s="1243"/>
      <c r="P282" s="582">
        <v>46039.67</v>
      </c>
    </row>
    <row r="283" spans="1:16" x14ac:dyDescent="0.25">
      <c r="A283" s="552"/>
      <c r="B283" s="553"/>
      <c r="C283" s="1243" t="s">
        <v>1471</v>
      </c>
      <c r="D283" s="1243"/>
      <c r="E283" s="1243"/>
      <c r="F283" s="1243"/>
      <c r="G283" s="1243"/>
      <c r="H283" s="1243"/>
      <c r="I283" s="1243"/>
      <c r="J283" s="1243"/>
      <c r="K283" s="1243"/>
      <c r="L283" s="1243"/>
      <c r="M283" s="1243"/>
      <c r="N283" s="1243"/>
      <c r="O283" s="1243"/>
      <c r="P283" s="582">
        <v>7357.97</v>
      </c>
    </row>
    <row r="284" spans="1:16" x14ac:dyDescent="0.25">
      <c r="A284" s="552"/>
      <c r="B284" s="553"/>
      <c r="C284" s="1243" t="s">
        <v>1472</v>
      </c>
      <c r="D284" s="1243"/>
      <c r="E284" s="1243"/>
      <c r="F284" s="1243"/>
      <c r="G284" s="1243"/>
      <c r="H284" s="1243"/>
      <c r="I284" s="1243"/>
      <c r="J284" s="1243"/>
      <c r="K284" s="1243"/>
      <c r="L284" s="1243"/>
      <c r="M284" s="1243"/>
      <c r="N284" s="1243"/>
      <c r="O284" s="1243"/>
      <c r="P284" s="582">
        <v>4378.3100000000004</v>
      </c>
    </row>
    <row r="285" spans="1:16" x14ac:dyDescent="0.25">
      <c r="A285" s="552"/>
      <c r="B285" s="553"/>
      <c r="C285" s="1243" t="s">
        <v>1266</v>
      </c>
      <c r="D285" s="1243"/>
      <c r="E285" s="1243"/>
      <c r="F285" s="1243"/>
      <c r="G285" s="1243"/>
      <c r="H285" s="1243"/>
      <c r="I285" s="1243"/>
      <c r="J285" s="1243"/>
      <c r="K285" s="1243"/>
      <c r="L285" s="1243"/>
      <c r="M285" s="1243"/>
      <c r="N285" s="1243"/>
      <c r="O285" s="1243"/>
      <c r="P285" s="582">
        <v>6080.96</v>
      </c>
    </row>
    <row r="286" spans="1:16" x14ac:dyDescent="0.25">
      <c r="A286" s="552"/>
      <c r="B286" s="553"/>
      <c r="C286" s="1243" t="s">
        <v>1267</v>
      </c>
      <c r="D286" s="1243"/>
      <c r="E286" s="1243"/>
      <c r="F286" s="1243"/>
      <c r="G286" s="1243"/>
      <c r="H286" s="1243"/>
      <c r="I286" s="1243"/>
      <c r="J286" s="1243"/>
      <c r="K286" s="1243"/>
      <c r="L286" s="1243"/>
      <c r="M286" s="1243"/>
      <c r="N286" s="1243"/>
      <c r="O286" s="1243"/>
      <c r="P286" s="582">
        <v>7357.97</v>
      </c>
    </row>
    <row r="287" spans="1:16" x14ac:dyDescent="0.25">
      <c r="A287" s="552"/>
      <c r="B287" s="553"/>
      <c r="C287" s="1243" t="s">
        <v>1268</v>
      </c>
      <c r="D287" s="1243"/>
      <c r="E287" s="1243"/>
      <c r="F287" s="1243"/>
      <c r="G287" s="1243"/>
      <c r="H287" s="1243"/>
      <c r="I287" s="1243"/>
      <c r="J287" s="1243"/>
      <c r="K287" s="1243"/>
      <c r="L287" s="1243"/>
      <c r="M287" s="1243"/>
      <c r="N287" s="1243"/>
      <c r="O287" s="1243"/>
      <c r="P287" s="582">
        <v>4378.3100000000004</v>
      </c>
    </row>
    <row r="288" spans="1:16" x14ac:dyDescent="0.25">
      <c r="A288" s="552"/>
      <c r="B288" s="580"/>
      <c r="C288" s="1246" t="s">
        <v>3129</v>
      </c>
      <c r="D288" s="1246"/>
      <c r="E288" s="1246"/>
      <c r="F288" s="1246"/>
      <c r="G288" s="1246"/>
      <c r="H288" s="1246"/>
      <c r="I288" s="1246"/>
      <c r="J288" s="1246"/>
      <c r="K288" s="1246"/>
      <c r="L288" s="1246"/>
      <c r="M288" s="1246"/>
      <c r="N288" s="1246"/>
      <c r="O288" s="1246"/>
      <c r="P288" s="584">
        <v>64001.52</v>
      </c>
    </row>
    <row r="289" spans="1:16" x14ac:dyDescent="0.25">
      <c r="A289" s="552"/>
      <c r="B289" s="553"/>
      <c r="C289" s="1243" t="s">
        <v>1270</v>
      </c>
      <c r="D289" s="1243"/>
      <c r="E289" s="1243"/>
      <c r="F289" s="1243"/>
      <c r="G289" s="1243"/>
      <c r="H289" s="1243"/>
      <c r="I289" s="1243"/>
      <c r="J289" s="1243"/>
      <c r="K289" s="1243"/>
      <c r="L289" s="1243"/>
      <c r="M289" s="1243"/>
      <c r="N289" s="1243"/>
      <c r="O289" s="1243"/>
      <c r="P289" s="583"/>
    </row>
    <row r="290" spans="1:16" x14ac:dyDescent="0.25">
      <c r="A290" s="552"/>
      <c r="B290" s="553"/>
      <c r="C290" s="1243" t="s">
        <v>1588</v>
      </c>
      <c r="D290" s="1243"/>
      <c r="E290" s="1243"/>
      <c r="F290" s="1243"/>
      <c r="G290" s="1243"/>
      <c r="H290" s="1243"/>
      <c r="I290" s="1243"/>
      <c r="J290" s="1243"/>
      <c r="K290" s="1243"/>
      <c r="L290" s="1243"/>
      <c r="M290" s="1243"/>
      <c r="N290" s="1243"/>
      <c r="O290" s="1243"/>
      <c r="P290" s="582">
        <v>13503.1</v>
      </c>
    </row>
    <row r="291" spans="1:16" x14ac:dyDescent="0.25">
      <c r="A291" s="552"/>
      <c r="B291" s="553"/>
      <c r="C291" s="1243" t="s">
        <v>1271</v>
      </c>
      <c r="D291" s="1243"/>
      <c r="E291" s="1243"/>
      <c r="F291" s="1243"/>
      <c r="G291" s="1243"/>
      <c r="H291" s="1243"/>
      <c r="I291" s="1243"/>
      <c r="J291" s="1243"/>
      <c r="K291" s="585" t="s">
        <v>3130</v>
      </c>
      <c r="L291" s="586"/>
      <c r="M291" s="586"/>
      <c r="O291" s="586"/>
      <c r="P291" s="587"/>
    </row>
    <row r="292" spans="1:16" x14ac:dyDescent="0.25">
      <c r="A292" s="552"/>
      <c r="B292" s="553"/>
      <c r="C292" s="1243" t="s">
        <v>1273</v>
      </c>
      <c r="D292" s="1243"/>
      <c r="E292" s="1243"/>
      <c r="F292" s="1243"/>
      <c r="G292" s="1243"/>
      <c r="H292" s="1243"/>
      <c r="I292" s="1243"/>
      <c r="J292" s="1243"/>
      <c r="K292" s="585" t="s">
        <v>3131</v>
      </c>
      <c r="L292" s="586"/>
      <c r="M292" s="586"/>
      <c r="O292" s="586"/>
      <c r="P292" s="587"/>
    </row>
    <row r="293" spans="1:16" x14ac:dyDescent="0.25">
      <c r="A293" s="1251" t="s">
        <v>2120</v>
      </c>
      <c r="B293" s="1252"/>
      <c r="C293" s="1252"/>
      <c r="D293" s="1252"/>
      <c r="E293" s="1252"/>
      <c r="F293" s="1252"/>
      <c r="G293" s="1252"/>
      <c r="H293" s="1252"/>
      <c r="I293" s="1252"/>
      <c r="J293" s="1252"/>
      <c r="K293" s="1252"/>
      <c r="L293" s="1252"/>
      <c r="M293" s="1252"/>
      <c r="N293" s="1252"/>
      <c r="O293" s="1252"/>
      <c r="P293" s="1253"/>
    </row>
    <row r="294" spans="1:16" x14ac:dyDescent="0.25">
      <c r="A294" s="514" t="s">
        <v>576</v>
      </c>
      <c r="B294" s="515" t="s">
        <v>3036</v>
      </c>
      <c r="C294" s="1249" t="s">
        <v>3037</v>
      </c>
      <c r="D294" s="1249"/>
      <c r="E294" s="1249"/>
      <c r="F294" s="1249"/>
      <c r="G294" s="1249"/>
      <c r="H294" s="516" t="s">
        <v>3038</v>
      </c>
      <c r="I294" s="517">
        <v>0.1</v>
      </c>
      <c r="J294" s="518">
        <v>1</v>
      </c>
      <c r="K294" s="571">
        <v>0.1</v>
      </c>
      <c r="L294" s="520"/>
      <c r="M294" s="517"/>
      <c r="N294" s="521"/>
      <c r="O294" s="517"/>
      <c r="P294" s="522"/>
    </row>
    <row r="295" spans="1:16" x14ac:dyDescent="0.25">
      <c r="A295" s="523"/>
      <c r="B295" s="524" t="s">
        <v>23</v>
      </c>
      <c r="C295" s="1247" t="s">
        <v>1203</v>
      </c>
      <c r="D295" s="1247"/>
      <c r="E295" s="1247"/>
      <c r="F295" s="1247"/>
      <c r="G295" s="1247"/>
      <c r="H295" s="525" t="s">
        <v>1148</v>
      </c>
      <c r="I295" s="526"/>
      <c r="J295" s="526"/>
      <c r="K295" s="527">
        <v>1.905</v>
      </c>
      <c r="L295" s="528"/>
      <c r="M295" s="526"/>
      <c r="N295" s="528"/>
      <c r="O295" s="526"/>
      <c r="P295" s="573">
        <v>611.19000000000005</v>
      </c>
    </row>
    <row r="296" spans="1:16" x14ac:dyDescent="0.25">
      <c r="A296" s="530"/>
      <c r="B296" s="524" t="s">
        <v>2231</v>
      </c>
      <c r="C296" s="1247" t="s">
        <v>2232</v>
      </c>
      <c r="D296" s="1247"/>
      <c r="E296" s="1247"/>
      <c r="F296" s="1247"/>
      <c r="G296" s="1247"/>
      <c r="H296" s="525" t="s">
        <v>1148</v>
      </c>
      <c r="I296" s="536">
        <v>0.82</v>
      </c>
      <c r="J296" s="526"/>
      <c r="K296" s="527">
        <v>8.2000000000000003E-2</v>
      </c>
      <c r="L296" s="532"/>
      <c r="M296" s="533"/>
      <c r="N296" s="534">
        <v>242.82</v>
      </c>
      <c r="O296" s="526"/>
      <c r="P296" s="529">
        <v>19.91</v>
      </c>
    </row>
    <row r="297" spans="1:16" x14ac:dyDescent="0.25">
      <c r="A297" s="530"/>
      <c r="B297" s="524" t="s">
        <v>2233</v>
      </c>
      <c r="C297" s="1247" t="s">
        <v>2234</v>
      </c>
      <c r="D297" s="1247"/>
      <c r="E297" s="1247"/>
      <c r="F297" s="1247"/>
      <c r="G297" s="1247"/>
      <c r="H297" s="525" t="s">
        <v>1148</v>
      </c>
      <c r="I297" s="536">
        <v>0.31</v>
      </c>
      <c r="J297" s="526"/>
      <c r="K297" s="527">
        <v>3.1E-2</v>
      </c>
      <c r="L297" s="532"/>
      <c r="M297" s="533"/>
      <c r="N297" s="534">
        <v>264.67</v>
      </c>
      <c r="O297" s="526"/>
      <c r="P297" s="529">
        <v>8.1999999999999993</v>
      </c>
    </row>
    <row r="298" spans="1:16" x14ac:dyDescent="0.25">
      <c r="A298" s="530"/>
      <c r="B298" s="524" t="s">
        <v>2237</v>
      </c>
      <c r="C298" s="1247" t="s">
        <v>2238</v>
      </c>
      <c r="D298" s="1247"/>
      <c r="E298" s="1247"/>
      <c r="F298" s="1247"/>
      <c r="G298" s="1247"/>
      <c r="H298" s="525" t="s">
        <v>1148</v>
      </c>
      <c r="I298" s="536">
        <v>17.920000000000002</v>
      </c>
      <c r="J298" s="526"/>
      <c r="K298" s="527">
        <v>1.792</v>
      </c>
      <c r="L298" s="532"/>
      <c r="M298" s="533"/>
      <c r="N298" s="534">
        <v>325.38</v>
      </c>
      <c r="O298" s="526"/>
      <c r="P298" s="529">
        <v>583.08000000000004</v>
      </c>
    </row>
    <row r="299" spans="1:16" x14ac:dyDescent="0.25">
      <c r="A299" s="523"/>
      <c r="B299" s="524" t="s">
        <v>28</v>
      </c>
      <c r="C299" s="1247" t="s">
        <v>132</v>
      </c>
      <c r="D299" s="1247"/>
      <c r="E299" s="1247"/>
      <c r="F299" s="1247"/>
      <c r="G299" s="1247"/>
      <c r="H299" s="525"/>
      <c r="I299" s="526"/>
      <c r="J299" s="526"/>
      <c r="K299" s="526"/>
      <c r="L299" s="528"/>
      <c r="M299" s="526"/>
      <c r="N299" s="528"/>
      <c r="O299" s="526"/>
      <c r="P299" s="573">
        <v>19.87</v>
      </c>
    </row>
    <row r="300" spans="1:16" x14ac:dyDescent="0.25">
      <c r="A300" s="523"/>
      <c r="B300" s="524"/>
      <c r="C300" s="1247" t="s">
        <v>1147</v>
      </c>
      <c r="D300" s="1247"/>
      <c r="E300" s="1247"/>
      <c r="F300" s="1247"/>
      <c r="G300" s="1247"/>
      <c r="H300" s="525" t="s">
        <v>1148</v>
      </c>
      <c r="I300" s="526"/>
      <c r="J300" s="526"/>
      <c r="K300" s="527">
        <v>3.9E-2</v>
      </c>
      <c r="L300" s="528"/>
      <c r="M300" s="526"/>
      <c r="N300" s="528"/>
      <c r="O300" s="526"/>
      <c r="P300" s="573">
        <v>12.47</v>
      </c>
    </row>
    <row r="301" spans="1:16" x14ac:dyDescent="0.25">
      <c r="A301" s="530"/>
      <c r="B301" s="524" t="s">
        <v>2194</v>
      </c>
      <c r="C301" s="1247" t="s">
        <v>2195</v>
      </c>
      <c r="D301" s="1247"/>
      <c r="E301" s="1247"/>
      <c r="F301" s="1247"/>
      <c r="G301" s="1247"/>
      <c r="H301" s="525" t="s">
        <v>1151</v>
      </c>
      <c r="I301" s="536">
        <v>0.06</v>
      </c>
      <c r="J301" s="526"/>
      <c r="K301" s="527">
        <v>6.0000000000000001E-3</v>
      </c>
      <c r="L301" s="538">
        <v>37.32</v>
      </c>
      <c r="M301" s="539">
        <v>1.37</v>
      </c>
      <c r="N301" s="534">
        <v>51.13</v>
      </c>
      <c r="O301" s="526"/>
      <c r="P301" s="529">
        <v>0.31</v>
      </c>
    </row>
    <row r="302" spans="1:16" x14ac:dyDescent="0.25">
      <c r="A302" s="540"/>
      <c r="B302" s="524" t="s">
        <v>2137</v>
      </c>
      <c r="C302" s="1247" t="s">
        <v>2138</v>
      </c>
      <c r="D302" s="1247"/>
      <c r="E302" s="1247"/>
      <c r="F302" s="1247"/>
      <c r="G302" s="1247"/>
      <c r="H302" s="525" t="s">
        <v>1148</v>
      </c>
      <c r="I302" s="536">
        <v>0.06</v>
      </c>
      <c r="J302" s="526"/>
      <c r="K302" s="527">
        <v>6.0000000000000001E-3</v>
      </c>
      <c r="L302" s="528"/>
      <c r="M302" s="526"/>
      <c r="N302" s="541">
        <v>288.95999999999998</v>
      </c>
      <c r="O302" s="526"/>
      <c r="P302" s="573">
        <v>1.73</v>
      </c>
    </row>
    <row r="303" spans="1:16" x14ac:dyDescent="0.25">
      <c r="A303" s="530"/>
      <c r="B303" s="524" t="s">
        <v>1445</v>
      </c>
      <c r="C303" s="1247" t="s">
        <v>1446</v>
      </c>
      <c r="D303" s="1247"/>
      <c r="E303" s="1247"/>
      <c r="F303" s="1247"/>
      <c r="G303" s="1247"/>
      <c r="H303" s="525" t="s">
        <v>1151</v>
      </c>
      <c r="I303" s="536">
        <v>0.33</v>
      </c>
      <c r="J303" s="526"/>
      <c r="K303" s="527">
        <v>3.3000000000000002E-2</v>
      </c>
      <c r="L303" s="538">
        <v>477.92</v>
      </c>
      <c r="M303" s="539">
        <v>1.24</v>
      </c>
      <c r="N303" s="534">
        <v>592.62</v>
      </c>
      <c r="O303" s="526"/>
      <c r="P303" s="529">
        <v>19.559999999999999</v>
      </c>
    </row>
    <row r="304" spans="1:16" x14ac:dyDescent="0.25">
      <c r="A304" s="540"/>
      <c r="B304" s="524" t="s">
        <v>1208</v>
      </c>
      <c r="C304" s="1247" t="s">
        <v>1209</v>
      </c>
      <c r="D304" s="1247"/>
      <c r="E304" s="1247"/>
      <c r="F304" s="1247"/>
      <c r="G304" s="1247"/>
      <c r="H304" s="525" t="s">
        <v>1148</v>
      </c>
      <c r="I304" s="536">
        <v>0.33</v>
      </c>
      <c r="J304" s="526"/>
      <c r="K304" s="527">
        <v>3.3000000000000002E-2</v>
      </c>
      <c r="L304" s="528"/>
      <c r="M304" s="526"/>
      <c r="N304" s="541">
        <v>325.38</v>
      </c>
      <c r="O304" s="526"/>
      <c r="P304" s="573">
        <v>10.74</v>
      </c>
    </row>
    <row r="305" spans="1:16" x14ac:dyDescent="0.25">
      <c r="A305" s="523"/>
      <c r="B305" s="524" t="s">
        <v>36</v>
      </c>
      <c r="C305" s="1247" t="s">
        <v>134</v>
      </c>
      <c r="D305" s="1247"/>
      <c r="E305" s="1247"/>
      <c r="F305" s="1247"/>
      <c r="G305" s="1247"/>
      <c r="H305" s="525"/>
      <c r="I305" s="526"/>
      <c r="J305" s="526"/>
      <c r="K305" s="526"/>
      <c r="L305" s="528"/>
      <c r="M305" s="526"/>
      <c r="N305" s="528"/>
      <c r="O305" s="526"/>
      <c r="P305" s="573">
        <v>872.92</v>
      </c>
    </row>
    <row r="306" spans="1:16" x14ac:dyDescent="0.25">
      <c r="A306" s="530"/>
      <c r="B306" s="524" t="s">
        <v>1494</v>
      </c>
      <c r="C306" s="1247" t="s">
        <v>1495</v>
      </c>
      <c r="D306" s="1247"/>
      <c r="E306" s="1247"/>
      <c r="F306" s="1247"/>
      <c r="G306" s="1247"/>
      <c r="H306" s="525" t="s">
        <v>1496</v>
      </c>
      <c r="I306" s="531">
        <v>2.4</v>
      </c>
      <c r="J306" s="526"/>
      <c r="K306" s="536">
        <v>0.24</v>
      </c>
      <c r="L306" s="532"/>
      <c r="M306" s="533"/>
      <c r="N306" s="534">
        <v>6.1</v>
      </c>
      <c r="O306" s="526"/>
      <c r="P306" s="529">
        <v>1.46</v>
      </c>
    </row>
    <row r="307" spans="1:16" x14ac:dyDescent="0.25">
      <c r="A307" s="530"/>
      <c r="B307" s="524" t="s">
        <v>3039</v>
      </c>
      <c r="C307" s="1247" t="s">
        <v>3040</v>
      </c>
      <c r="D307" s="1247"/>
      <c r="E307" s="1247"/>
      <c r="F307" s="1247"/>
      <c r="G307" s="1247"/>
      <c r="H307" s="525" t="s">
        <v>2435</v>
      </c>
      <c r="I307" s="536">
        <v>0.02</v>
      </c>
      <c r="J307" s="526"/>
      <c r="K307" s="527">
        <v>2E-3</v>
      </c>
      <c r="L307" s="538">
        <v>375.96</v>
      </c>
      <c r="M307" s="539">
        <v>1.31</v>
      </c>
      <c r="N307" s="534">
        <v>492.51</v>
      </c>
      <c r="O307" s="526"/>
      <c r="P307" s="529">
        <v>0.99</v>
      </c>
    </row>
    <row r="308" spans="1:16" x14ac:dyDescent="0.25">
      <c r="A308" s="530"/>
      <c r="B308" s="524" t="s">
        <v>3041</v>
      </c>
      <c r="C308" s="1247" t="s">
        <v>3042</v>
      </c>
      <c r="D308" s="1247"/>
      <c r="E308" s="1247"/>
      <c r="F308" s="1247"/>
      <c r="G308" s="1247"/>
      <c r="H308" s="525" t="s">
        <v>1164</v>
      </c>
      <c r="I308" s="535">
        <v>2.0000000000000001E-4</v>
      </c>
      <c r="J308" s="526"/>
      <c r="K308" s="537">
        <v>2.0000000000000002E-5</v>
      </c>
      <c r="L308" s="542">
        <v>104494.96</v>
      </c>
      <c r="M308" s="539">
        <v>1.31</v>
      </c>
      <c r="N308" s="534">
        <v>136888.4</v>
      </c>
      <c r="O308" s="526"/>
      <c r="P308" s="529">
        <v>2.74</v>
      </c>
    </row>
    <row r="309" spans="1:16" x14ac:dyDescent="0.25">
      <c r="A309" s="530"/>
      <c r="B309" s="524" t="s">
        <v>3043</v>
      </c>
      <c r="C309" s="1247" t="s">
        <v>3044</v>
      </c>
      <c r="D309" s="1247"/>
      <c r="E309" s="1247"/>
      <c r="F309" s="1247"/>
      <c r="G309" s="1247"/>
      <c r="H309" s="525" t="s">
        <v>2166</v>
      </c>
      <c r="I309" s="536">
        <v>0.31</v>
      </c>
      <c r="J309" s="526"/>
      <c r="K309" s="527">
        <v>3.1E-2</v>
      </c>
      <c r="L309" s="538">
        <v>768.53</v>
      </c>
      <c r="M309" s="539">
        <v>1.19</v>
      </c>
      <c r="N309" s="534">
        <v>914.55</v>
      </c>
      <c r="O309" s="526"/>
      <c r="P309" s="529">
        <v>28.35</v>
      </c>
    </row>
    <row r="310" spans="1:16" x14ac:dyDescent="0.25">
      <c r="A310" s="530"/>
      <c r="B310" s="524" t="s">
        <v>3045</v>
      </c>
      <c r="C310" s="1247" t="s">
        <v>3046</v>
      </c>
      <c r="D310" s="1247"/>
      <c r="E310" s="1247"/>
      <c r="F310" s="1247"/>
      <c r="G310" s="1247"/>
      <c r="H310" s="525" t="s">
        <v>1575</v>
      </c>
      <c r="I310" s="543">
        <v>10</v>
      </c>
      <c r="J310" s="526"/>
      <c r="K310" s="543">
        <v>1</v>
      </c>
      <c r="L310" s="538">
        <v>459.38</v>
      </c>
      <c r="M310" s="539">
        <v>1.35</v>
      </c>
      <c r="N310" s="534">
        <v>620.16</v>
      </c>
      <c r="O310" s="526"/>
      <c r="P310" s="529">
        <v>620.16</v>
      </c>
    </row>
    <row r="311" spans="1:16" x14ac:dyDescent="0.25">
      <c r="A311" s="530"/>
      <c r="B311" s="524" t="s">
        <v>3047</v>
      </c>
      <c r="C311" s="1247" t="s">
        <v>3048</v>
      </c>
      <c r="D311" s="1247"/>
      <c r="E311" s="1247"/>
      <c r="F311" s="1247"/>
      <c r="G311" s="1247"/>
      <c r="H311" s="525" t="s">
        <v>1575</v>
      </c>
      <c r="I311" s="543">
        <v>10</v>
      </c>
      <c r="J311" s="526"/>
      <c r="K311" s="543">
        <v>1</v>
      </c>
      <c r="L311" s="538">
        <v>190.63</v>
      </c>
      <c r="M311" s="539">
        <v>1.1499999999999999</v>
      </c>
      <c r="N311" s="534">
        <v>219.22</v>
      </c>
      <c r="O311" s="526"/>
      <c r="P311" s="529">
        <v>219.22</v>
      </c>
    </row>
    <row r="312" spans="1:16" x14ac:dyDescent="0.25">
      <c r="A312" s="544" t="s">
        <v>1239</v>
      </c>
      <c r="B312" s="545" t="s">
        <v>3049</v>
      </c>
      <c r="C312" s="1250" t="s">
        <v>3050</v>
      </c>
      <c r="D312" s="1250"/>
      <c r="E312" s="1250"/>
      <c r="F312" s="1250"/>
      <c r="G312" s="1250"/>
      <c r="H312" s="546" t="s">
        <v>2314</v>
      </c>
      <c r="I312" s="547">
        <v>10</v>
      </c>
      <c r="J312" s="548"/>
      <c r="K312" s="547">
        <v>1</v>
      </c>
      <c r="L312" s="550"/>
      <c r="M312" s="548"/>
      <c r="N312" s="550"/>
      <c r="O312" s="548"/>
      <c r="P312" s="551"/>
    </row>
    <row r="313" spans="1:16" x14ac:dyDescent="0.25">
      <c r="A313" s="544" t="s">
        <v>1239</v>
      </c>
      <c r="B313" s="545" t="s">
        <v>3051</v>
      </c>
      <c r="C313" s="1250" t="s">
        <v>3052</v>
      </c>
      <c r="D313" s="1250"/>
      <c r="E313" s="1250"/>
      <c r="F313" s="1250"/>
      <c r="G313" s="1250"/>
      <c r="H313" s="546" t="s">
        <v>1575</v>
      </c>
      <c r="I313" s="547">
        <v>10</v>
      </c>
      <c r="J313" s="548"/>
      <c r="K313" s="547">
        <v>1</v>
      </c>
      <c r="L313" s="550"/>
      <c r="M313" s="548"/>
      <c r="N313" s="550"/>
      <c r="O313" s="548"/>
      <c r="P313" s="551"/>
    </row>
    <row r="314" spans="1:16" x14ac:dyDescent="0.25">
      <c r="A314" s="552"/>
      <c r="B314" s="553"/>
      <c r="C314" s="1248" t="s">
        <v>1154</v>
      </c>
      <c r="D314" s="1248"/>
      <c r="E314" s="1248"/>
      <c r="F314" s="1248"/>
      <c r="G314" s="1248"/>
      <c r="H314" s="516"/>
      <c r="I314" s="517"/>
      <c r="J314" s="517"/>
      <c r="K314" s="517"/>
      <c r="L314" s="520"/>
      <c r="M314" s="517"/>
      <c r="N314" s="554"/>
      <c r="O314" s="517"/>
      <c r="P314" s="555">
        <v>1516.45</v>
      </c>
    </row>
    <row r="315" spans="1:16" x14ac:dyDescent="0.25">
      <c r="A315" s="540"/>
      <c r="B315" s="524"/>
      <c r="C315" s="1247" t="s">
        <v>1155</v>
      </c>
      <c r="D315" s="1247"/>
      <c r="E315" s="1247"/>
      <c r="F315" s="1247"/>
      <c r="G315" s="1247"/>
      <c r="H315" s="525"/>
      <c r="I315" s="526"/>
      <c r="J315" s="526"/>
      <c r="K315" s="526"/>
      <c r="L315" s="528"/>
      <c r="M315" s="526"/>
      <c r="N315" s="528"/>
      <c r="O315" s="526"/>
      <c r="P315" s="573">
        <v>623.66</v>
      </c>
    </row>
    <row r="316" spans="1:16" x14ac:dyDescent="0.25">
      <c r="A316" s="540"/>
      <c r="B316" s="524" t="s">
        <v>2888</v>
      </c>
      <c r="C316" s="1247" t="s">
        <v>2889</v>
      </c>
      <c r="D316" s="1247"/>
      <c r="E316" s="1247"/>
      <c r="F316" s="1247"/>
      <c r="G316" s="1247"/>
      <c r="H316" s="525" t="s">
        <v>1158</v>
      </c>
      <c r="I316" s="543">
        <v>121</v>
      </c>
      <c r="J316" s="526"/>
      <c r="K316" s="543">
        <v>121</v>
      </c>
      <c r="L316" s="528"/>
      <c r="M316" s="526"/>
      <c r="N316" s="528"/>
      <c r="O316" s="526"/>
      <c r="P316" s="573">
        <v>754.63</v>
      </c>
    </row>
    <row r="317" spans="1:16" x14ac:dyDescent="0.25">
      <c r="A317" s="540"/>
      <c r="B317" s="524" t="s">
        <v>2890</v>
      </c>
      <c r="C317" s="1247" t="s">
        <v>2891</v>
      </c>
      <c r="D317" s="1247"/>
      <c r="E317" s="1247"/>
      <c r="F317" s="1247"/>
      <c r="G317" s="1247"/>
      <c r="H317" s="525" t="s">
        <v>1158</v>
      </c>
      <c r="I317" s="543">
        <v>72</v>
      </c>
      <c r="J317" s="526"/>
      <c r="K317" s="543">
        <v>72</v>
      </c>
      <c r="L317" s="528"/>
      <c r="M317" s="526"/>
      <c r="N317" s="528"/>
      <c r="O317" s="526"/>
      <c r="P317" s="573">
        <v>449.04</v>
      </c>
    </row>
    <row r="318" spans="1:16" x14ac:dyDescent="0.25">
      <c r="A318" s="556"/>
      <c r="B318" s="557"/>
      <c r="C318" s="1248" t="s">
        <v>1161</v>
      </c>
      <c r="D318" s="1248"/>
      <c r="E318" s="1248"/>
      <c r="F318" s="1248"/>
      <c r="G318" s="1248"/>
      <c r="H318" s="516"/>
      <c r="I318" s="517"/>
      <c r="J318" s="517"/>
      <c r="K318" s="517"/>
      <c r="L318" s="520"/>
      <c r="M318" s="517"/>
      <c r="N318" s="554">
        <v>27201.200000000001</v>
      </c>
      <c r="O318" s="517"/>
      <c r="P318" s="555">
        <v>2720.12</v>
      </c>
    </row>
    <row r="319" spans="1:16" x14ac:dyDescent="0.25">
      <c r="A319" s="558"/>
      <c r="B319" s="559"/>
      <c r="C319" s="559"/>
      <c r="D319" s="559"/>
      <c r="E319" s="559"/>
      <c r="F319" s="559"/>
      <c r="G319" s="559"/>
      <c r="H319" s="560"/>
      <c r="I319" s="561"/>
      <c r="J319" s="561"/>
      <c r="K319" s="561"/>
      <c r="L319" s="562"/>
      <c r="M319" s="561"/>
      <c r="N319" s="562"/>
      <c r="O319" s="561"/>
      <c r="P319" s="563"/>
    </row>
    <row r="320" spans="1:16" x14ac:dyDescent="0.25">
      <c r="A320" s="514" t="s">
        <v>1180</v>
      </c>
      <c r="B320" s="515" t="s">
        <v>3053</v>
      </c>
      <c r="C320" s="1249" t="s">
        <v>3054</v>
      </c>
      <c r="D320" s="1249"/>
      <c r="E320" s="1249"/>
      <c r="F320" s="1249"/>
      <c r="G320" s="1249"/>
      <c r="H320" s="516" t="s">
        <v>2314</v>
      </c>
      <c r="I320" s="517">
        <v>1</v>
      </c>
      <c r="J320" s="518">
        <v>1</v>
      </c>
      <c r="K320" s="518">
        <v>1</v>
      </c>
      <c r="L320" s="554">
        <v>5837.98</v>
      </c>
      <c r="M320" s="570">
        <v>2.0099999999999998</v>
      </c>
      <c r="N320" s="564">
        <v>11734.34</v>
      </c>
      <c r="O320" s="517"/>
      <c r="P320" s="555">
        <v>11734.34</v>
      </c>
    </row>
    <row r="321" spans="1:16" x14ac:dyDescent="0.25">
      <c r="A321" s="556"/>
      <c r="B321" s="557"/>
      <c r="C321" s="1248" t="s">
        <v>1161</v>
      </c>
      <c r="D321" s="1248"/>
      <c r="E321" s="1248"/>
      <c r="F321" s="1248"/>
      <c r="G321" s="1248"/>
      <c r="H321" s="516"/>
      <c r="I321" s="517"/>
      <c r="J321" s="517"/>
      <c r="K321" s="517"/>
      <c r="L321" s="520"/>
      <c r="M321" s="517"/>
      <c r="N321" s="520"/>
      <c r="O321" s="517"/>
      <c r="P321" s="555">
        <v>11734.34</v>
      </c>
    </row>
    <row r="322" spans="1:16" x14ac:dyDescent="0.25">
      <c r="A322" s="558"/>
      <c r="B322" s="559"/>
      <c r="C322" s="559"/>
      <c r="D322" s="559"/>
      <c r="E322" s="559"/>
      <c r="F322" s="559"/>
      <c r="G322" s="559"/>
      <c r="H322" s="560"/>
      <c r="I322" s="561"/>
      <c r="J322" s="561"/>
      <c r="K322" s="561"/>
      <c r="L322" s="562"/>
      <c r="M322" s="561"/>
      <c r="N322" s="562"/>
      <c r="O322" s="561"/>
      <c r="P322" s="563"/>
    </row>
    <row r="323" spans="1:16" x14ac:dyDescent="0.25">
      <c r="A323" s="514" t="s">
        <v>1182</v>
      </c>
      <c r="B323" s="515" t="s">
        <v>3055</v>
      </c>
      <c r="C323" s="1249" t="s">
        <v>3056</v>
      </c>
      <c r="D323" s="1249"/>
      <c r="E323" s="1249"/>
      <c r="F323" s="1249"/>
      <c r="G323" s="1249"/>
      <c r="H323" s="516" t="s">
        <v>3038</v>
      </c>
      <c r="I323" s="517">
        <v>0.2</v>
      </c>
      <c r="J323" s="518">
        <v>1</v>
      </c>
      <c r="K323" s="571">
        <v>0.2</v>
      </c>
      <c r="L323" s="520"/>
      <c r="M323" s="517"/>
      <c r="N323" s="521"/>
      <c r="O323" s="517"/>
      <c r="P323" s="522"/>
    </row>
    <row r="324" spans="1:16" x14ac:dyDescent="0.25">
      <c r="A324" s="523"/>
      <c r="B324" s="524" t="s">
        <v>23</v>
      </c>
      <c r="C324" s="1247" t="s">
        <v>1203</v>
      </c>
      <c r="D324" s="1247"/>
      <c r="E324" s="1247"/>
      <c r="F324" s="1247"/>
      <c r="G324" s="1247"/>
      <c r="H324" s="525" t="s">
        <v>1148</v>
      </c>
      <c r="I324" s="526"/>
      <c r="J324" s="526"/>
      <c r="K324" s="531">
        <v>3.9</v>
      </c>
      <c r="L324" s="528"/>
      <c r="M324" s="526"/>
      <c r="N324" s="528"/>
      <c r="O324" s="526"/>
      <c r="P324" s="529">
        <v>1268.98</v>
      </c>
    </row>
    <row r="325" spans="1:16" x14ac:dyDescent="0.25">
      <c r="A325" s="530"/>
      <c r="B325" s="524" t="s">
        <v>2070</v>
      </c>
      <c r="C325" s="1247" t="s">
        <v>2071</v>
      </c>
      <c r="D325" s="1247"/>
      <c r="E325" s="1247"/>
      <c r="F325" s="1247"/>
      <c r="G325" s="1247"/>
      <c r="H325" s="525" t="s">
        <v>1148</v>
      </c>
      <c r="I325" s="531">
        <v>19.5</v>
      </c>
      <c r="J325" s="526"/>
      <c r="K325" s="531">
        <v>3.9</v>
      </c>
      <c r="L325" s="532"/>
      <c r="M325" s="533"/>
      <c r="N325" s="534">
        <v>325.38</v>
      </c>
      <c r="O325" s="526"/>
      <c r="P325" s="529">
        <v>1268.98</v>
      </c>
    </row>
    <row r="326" spans="1:16" x14ac:dyDescent="0.25">
      <c r="A326" s="523"/>
      <c r="B326" s="524" t="s">
        <v>28</v>
      </c>
      <c r="C326" s="1247" t="s">
        <v>132</v>
      </c>
      <c r="D326" s="1247"/>
      <c r="E326" s="1247"/>
      <c r="F326" s="1247"/>
      <c r="G326" s="1247"/>
      <c r="H326" s="525"/>
      <c r="I326" s="526"/>
      <c r="J326" s="526"/>
      <c r="K326" s="526"/>
      <c r="L326" s="528"/>
      <c r="M326" s="526"/>
      <c r="N326" s="528"/>
      <c r="O326" s="526"/>
      <c r="P326" s="573">
        <v>25.03</v>
      </c>
    </row>
    <row r="327" spans="1:16" x14ac:dyDescent="0.25">
      <c r="A327" s="523"/>
      <c r="B327" s="524"/>
      <c r="C327" s="1247" t="s">
        <v>1147</v>
      </c>
      <c r="D327" s="1247"/>
      <c r="E327" s="1247"/>
      <c r="F327" s="1247"/>
      <c r="G327" s="1247"/>
      <c r="H327" s="525" t="s">
        <v>1148</v>
      </c>
      <c r="I327" s="526"/>
      <c r="J327" s="526"/>
      <c r="K327" s="527">
        <v>6.6000000000000003E-2</v>
      </c>
      <c r="L327" s="528"/>
      <c r="M327" s="526"/>
      <c r="N327" s="528"/>
      <c r="O327" s="526"/>
      <c r="P327" s="573">
        <v>20.53</v>
      </c>
    </row>
    <row r="328" spans="1:16" x14ac:dyDescent="0.25">
      <c r="A328" s="530"/>
      <c r="B328" s="524" t="s">
        <v>2194</v>
      </c>
      <c r="C328" s="1247" t="s">
        <v>2195</v>
      </c>
      <c r="D328" s="1247"/>
      <c r="E328" s="1247"/>
      <c r="F328" s="1247"/>
      <c r="G328" s="1247"/>
      <c r="H328" s="525" t="s">
        <v>1151</v>
      </c>
      <c r="I328" s="536">
        <v>0.13</v>
      </c>
      <c r="J328" s="526"/>
      <c r="K328" s="527">
        <v>2.5999999999999999E-2</v>
      </c>
      <c r="L328" s="538">
        <v>37.32</v>
      </c>
      <c r="M328" s="539">
        <v>1.37</v>
      </c>
      <c r="N328" s="534">
        <v>51.13</v>
      </c>
      <c r="O328" s="526"/>
      <c r="P328" s="529">
        <v>1.33</v>
      </c>
    </row>
    <row r="329" spans="1:16" x14ac:dyDescent="0.25">
      <c r="A329" s="540"/>
      <c r="B329" s="524" t="s">
        <v>2137</v>
      </c>
      <c r="C329" s="1247" t="s">
        <v>2138</v>
      </c>
      <c r="D329" s="1247"/>
      <c r="E329" s="1247"/>
      <c r="F329" s="1247"/>
      <c r="G329" s="1247"/>
      <c r="H329" s="525" t="s">
        <v>1148</v>
      </c>
      <c r="I329" s="536">
        <v>0.13</v>
      </c>
      <c r="J329" s="526"/>
      <c r="K329" s="527">
        <v>2.5999999999999999E-2</v>
      </c>
      <c r="L329" s="528"/>
      <c r="M329" s="526"/>
      <c r="N329" s="541">
        <v>288.95999999999998</v>
      </c>
      <c r="O329" s="526"/>
      <c r="P329" s="573">
        <v>7.51</v>
      </c>
    </row>
    <row r="330" spans="1:16" x14ac:dyDescent="0.25">
      <c r="A330" s="530"/>
      <c r="B330" s="524" t="s">
        <v>1445</v>
      </c>
      <c r="C330" s="1247" t="s">
        <v>1446</v>
      </c>
      <c r="D330" s="1247"/>
      <c r="E330" s="1247"/>
      <c r="F330" s="1247"/>
      <c r="G330" s="1247"/>
      <c r="H330" s="525" t="s">
        <v>1151</v>
      </c>
      <c r="I330" s="531">
        <v>0.2</v>
      </c>
      <c r="J330" s="526"/>
      <c r="K330" s="536">
        <v>0.04</v>
      </c>
      <c r="L330" s="538">
        <v>477.92</v>
      </c>
      <c r="M330" s="539">
        <v>1.24</v>
      </c>
      <c r="N330" s="534">
        <v>592.62</v>
      </c>
      <c r="O330" s="526"/>
      <c r="P330" s="529">
        <v>23.7</v>
      </c>
    </row>
    <row r="331" spans="1:16" x14ac:dyDescent="0.25">
      <c r="A331" s="540"/>
      <c r="B331" s="524" t="s">
        <v>1208</v>
      </c>
      <c r="C331" s="1247" t="s">
        <v>1209</v>
      </c>
      <c r="D331" s="1247"/>
      <c r="E331" s="1247"/>
      <c r="F331" s="1247"/>
      <c r="G331" s="1247"/>
      <c r="H331" s="525" t="s">
        <v>1148</v>
      </c>
      <c r="I331" s="531">
        <v>0.2</v>
      </c>
      <c r="J331" s="526"/>
      <c r="K331" s="536">
        <v>0.04</v>
      </c>
      <c r="L331" s="528"/>
      <c r="M331" s="526"/>
      <c r="N331" s="541">
        <v>325.38</v>
      </c>
      <c r="O331" s="526"/>
      <c r="P331" s="573">
        <v>13.02</v>
      </c>
    </row>
    <row r="332" spans="1:16" x14ac:dyDescent="0.25">
      <c r="A332" s="523"/>
      <c r="B332" s="524" t="s">
        <v>36</v>
      </c>
      <c r="C332" s="1247" t="s">
        <v>134</v>
      </c>
      <c r="D332" s="1247"/>
      <c r="E332" s="1247"/>
      <c r="F332" s="1247"/>
      <c r="G332" s="1247"/>
      <c r="H332" s="525"/>
      <c r="I332" s="526"/>
      <c r="J332" s="526"/>
      <c r="K332" s="526"/>
      <c r="L332" s="528"/>
      <c r="M332" s="526"/>
      <c r="N332" s="528"/>
      <c r="O332" s="526"/>
      <c r="P332" s="573">
        <v>158.94</v>
      </c>
    </row>
    <row r="333" spans="1:16" x14ac:dyDescent="0.25">
      <c r="A333" s="530"/>
      <c r="B333" s="524" t="s">
        <v>1494</v>
      </c>
      <c r="C333" s="1247" t="s">
        <v>1495</v>
      </c>
      <c r="D333" s="1247"/>
      <c r="E333" s="1247"/>
      <c r="F333" s="1247"/>
      <c r="G333" s="1247"/>
      <c r="H333" s="525" t="s">
        <v>1496</v>
      </c>
      <c r="I333" s="527">
        <v>0.104</v>
      </c>
      <c r="J333" s="526"/>
      <c r="K333" s="535">
        <v>2.0799999999999999E-2</v>
      </c>
      <c r="L333" s="532"/>
      <c r="M333" s="533"/>
      <c r="N333" s="534">
        <v>6.1</v>
      </c>
      <c r="O333" s="526"/>
      <c r="P333" s="529">
        <v>0.13</v>
      </c>
    </row>
    <row r="334" spans="1:16" x14ac:dyDescent="0.25">
      <c r="A334" s="530"/>
      <c r="B334" s="524" t="s">
        <v>2884</v>
      </c>
      <c r="C334" s="1247" t="s">
        <v>2885</v>
      </c>
      <c r="D334" s="1247"/>
      <c r="E334" s="1247"/>
      <c r="F334" s="1247"/>
      <c r="G334" s="1247"/>
      <c r="H334" s="525" t="s">
        <v>1244</v>
      </c>
      <c r="I334" s="531">
        <v>0.3</v>
      </c>
      <c r="J334" s="526"/>
      <c r="K334" s="536">
        <v>0.06</v>
      </c>
      <c r="L334" s="538">
        <v>128.4</v>
      </c>
      <c r="M334" s="539">
        <v>1.35</v>
      </c>
      <c r="N334" s="534">
        <v>173.34</v>
      </c>
      <c r="O334" s="526"/>
      <c r="P334" s="529">
        <v>10.4</v>
      </c>
    </row>
    <row r="335" spans="1:16" x14ac:dyDescent="0.25">
      <c r="A335" s="530"/>
      <c r="B335" s="524" t="s">
        <v>3057</v>
      </c>
      <c r="C335" s="1247" t="s">
        <v>3058</v>
      </c>
      <c r="D335" s="1247"/>
      <c r="E335" s="1247"/>
      <c r="F335" s="1247"/>
      <c r="G335" s="1247"/>
      <c r="H335" s="525" t="s">
        <v>2435</v>
      </c>
      <c r="I335" s="536">
        <v>0.04</v>
      </c>
      <c r="J335" s="526"/>
      <c r="K335" s="527">
        <v>8.0000000000000002E-3</v>
      </c>
      <c r="L335" s="538">
        <v>449.47</v>
      </c>
      <c r="M335" s="539">
        <v>1.31</v>
      </c>
      <c r="N335" s="534">
        <v>588.80999999999995</v>
      </c>
      <c r="O335" s="526"/>
      <c r="P335" s="529">
        <v>4.71</v>
      </c>
    </row>
    <row r="336" spans="1:16" x14ac:dyDescent="0.25">
      <c r="A336" s="530"/>
      <c r="B336" s="524" t="s">
        <v>3059</v>
      </c>
      <c r="C336" s="1247" t="s">
        <v>3060</v>
      </c>
      <c r="D336" s="1247"/>
      <c r="E336" s="1247"/>
      <c r="F336" s="1247"/>
      <c r="G336" s="1247"/>
      <c r="H336" s="525" t="s">
        <v>1164</v>
      </c>
      <c r="I336" s="535">
        <v>6.9999999999999999E-4</v>
      </c>
      <c r="J336" s="526"/>
      <c r="K336" s="537">
        <v>1.3999999999999999E-4</v>
      </c>
      <c r="L336" s="542">
        <v>110308.96</v>
      </c>
      <c r="M336" s="539">
        <v>1.31</v>
      </c>
      <c r="N336" s="534">
        <v>144504.74</v>
      </c>
      <c r="O336" s="526"/>
      <c r="P336" s="529">
        <v>20.23</v>
      </c>
    </row>
    <row r="337" spans="1:16" x14ac:dyDescent="0.25">
      <c r="A337" s="530"/>
      <c r="B337" s="524" t="s">
        <v>1759</v>
      </c>
      <c r="C337" s="1247" t="s">
        <v>1760</v>
      </c>
      <c r="D337" s="1247"/>
      <c r="E337" s="1247"/>
      <c r="F337" s="1247"/>
      <c r="G337" s="1247"/>
      <c r="H337" s="525" t="s">
        <v>1164</v>
      </c>
      <c r="I337" s="535">
        <v>3.5999999999999999E-3</v>
      </c>
      <c r="J337" s="526"/>
      <c r="K337" s="537">
        <v>7.2000000000000005E-4</v>
      </c>
      <c r="L337" s="542">
        <v>55898.18</v>
      </c>
      <c r="M337" s="575">
        <v>1.3</v>
      </c>
      <c r="N337" s="534">
        <v>72667.63</v>
      </c>
      <c r="O337" s="526"/>
      <c r="P337" s="529">
        <v>52.32</v>
      </c>
    </row>
    <row r="338" spans="1:16" x14ac:dyDescent="0.25">
      <c r="A338" s="530"/>
      <c r="B338" s="524" t="s">
        <v>2627</v>
      </c>
      <c r="C338" s="1247" t="s">
        <v>2628</v>
      </c>
      <c r="D338" s="1247"/>
      <c r="E338" s="1247"/>
      <c r="F338" s="1247"/>
      <c r="G338" s="1247"/>
      <c r="H338" s="525" t="s">
        <v>1244</v>
      </c>
      <c r="I338" s="531">
        <v>0.4</v>
      </c>
      <c r="J338" s="526"/>
      <c r="K338" s="536">
        <v>0.08</v>
      </c>
      <c r="L338" s="538">
        <v>79.88</v>
      </c>
      <c r="M338" s="539">
        <v>1.53</v>
      </c>
      <c r="N338" s="534">
        <v>122.22</v>
      </c>
      <c r="O338" s="526"/>
      <c r="P338" s="529">
        <v>9.7799999999999994</v>
      </c>
    </row>
    <row r="339" spans="1:16" x14ac:dyDescent="0.25">
      <c r="A339" s="530"/>
      <c r="B339" s="524" t="s">
        <v>3061</v>
      </c>
      <c r="C339" s="1247" t="s">
        <v>3062</v>
      </c>
      <c r="D339" s="1247"/>
      <c r="E339" s="1247"/>
      <c r="F339" s="1247"/>
      <c r="G339" s="1247"/>
      <c r="H339" s="525" t="s">
        <v>1244</v>
      </c>
      <c r="I339" s="543">
        <v>2</v>
      </c>
      <c r="J339" s="526"/>
      <c r="K339" s="531">
        <v>0.4</v>
      </c>
      <c r="L339" s="538">
        <v>66.400000000000006</v>
      </c>
      <c r="M339" s="539">
        <v>1.79</v>
      </c>
      <c r="N339" s="534">
        <v>118.86</v>
      </c>
      <c r="O339" s="526"/>
      <c r="P339" s="529">
        <v>47.54</v>
      </c>
    </row>
    <row r="340" spans="1:16" x14ac:dyDescent="0.25">
      <c r="A340" s="530"/>
      <c r="B340" s="524" t="s">
        <v>2886</v>
      </c>
      <c r="C340" s="1247" t="s">
        <v>2887</v>
      </c>
      <c r="D340" s="1247"/>
      <c r="E340" s="1247"/>
      <c r="F340" s="1247"/>
      <c r="G340" s="1247"/>
      <c r="H340" s="525" t="s">
        <v>1164</v>
      </c>
      <c r="I340" s="535">
        <v>2.0000000000000001E-4</v>
      </c>
      <c r="J340" s="526"/>
      <c r="K340" s="537">
        <v>4.0000000000000003E-5</v>
      </c>
      <c r="L340" s="542">
        <v>60697.21</v>
      </c>
      <c r="M340" s="539">
        <v>1.29</v>
      </c>
      <c r="N340" s="534">
        <v>78299.399999999994</v>
      </c>
      <c r="O340" s="526"/>
      <c r="P340" s="529">
        <v>3.13</v>
      </c>
    </row>
    <row r="341" spans="1:16" x14ac:dyDescent="0.25">
      <c r="A341" s="530"/>
      <c r="B341" s="524" t="s">
        <v>3063</v>
      </c>
      <c r="C341" s="1247" t="s">
        <v>3064</v>
      </c>
      <c r="D341" s="1247"/>
      <c r="E341" s="1247"/>
      <c r="F341" s="1247"/>
      <c r="G341" s="1247"/>
      <c r="H341" s="525" t="s">
        <v>1575</v>
      </c>
      <c r="I341" s="543">
        <v>10</v>
      </c>
      <c r="J341" s="526"/>
      <c r="K341" s="543">
        <v>2</v>
      </c>
      <c r="L341" s="538">
        <v>5.14</v>
      </c>
      <c r="M341" s="539">
        <v>1.04</v>
      </c>
      <c r="N341" s="534">
        <v>5.35</v>
      </c>
      <c r="O341" s="526"/>
      <c r="P341" s="529">
        <v>10.7</v>
      </c>
    </row>
    <row r="342" spans="1:16" x14ac:dyDescent="0.25">
      <c r="A342" s="544" t="s">
        <v>1239</v>
      </c>
      <c r="B342" s="545" t="s">
        <v>3065</v>
      </c>
      <c r="C342" s="1250" t="s">
        <v>3066</v>
      </c>
      <c r="D342" s="1250"/>
      <c r="E342" s="1250"/>
      <c r="F342" s="1250"/>
      <c r="G342" s="1250"/>
      <c r="H342" s="546" t="s">
        <v>2314</v>
      </c>
      <c r="I342" s="547">
        <v>10</v>
      </c>
      <c r="J342" s="548"/>
      <c r="K342" s="547">
        <v>2</v>
      </c>
      <c r="L342" s="550"/>
      <c r="M342" s="548"/>
      <c r="N342" s="550"/>
      <c r="O342" s="548"/>
      <c r="P342" s="551"/>
    </row>
    <row r="343" spans="1:16" x14ac:dyDescent="0.25">
      <c r="A343" s="552"/>
      <c r="B343" s="553"/>
      <c r="C343" s="1248" t="s">
        <v>1154</v>
      </c>
      <c r="D343" s="1248"/>
      <c r="E343" s="1248"/>
      <c r="F343" s="1248"/>
      <c r="G343" s="1248"/>
      <c r="H343" s="516"/>
      <c r="I343" s="517"/>
      <c r="J343" s="517"/>
      <c r="K343" s="517"/>
      <c r="L343" s="520"/>
      <c r="M343" s="517"/>
      <c r="N343" s="554"/>
      <c r="O343" s="517"/>
      <c r="P343" s="555">
        <v>1473.48</v>
      </c>
    </row>
    <row r="344" spans="1:16" x14ac:dyDescent="0.25">
      <c r="A344" s="540"/>
      <c r="B344" s="524"/>
      <c r="C344" s="1247" t="s">
        <v>1155</v>
      </c>
      <c r="D344" s="1247"/>
      <c r="E344" s="1247"/>
      <c r="F344" s="1247"/>
      <c r="G344" s="1247"/>
      <c r="H344" s="525"/>
      <c r="I344" s="526"/>
      <c r="J344" s="526"/>
      <c r="K344" s="526"/>
      <c r="L344" s="528"/>
      <c r="M344" s="526"/>
      <c r="N344" s="528"/>
      <c r="O344" s="526"/>
      <c r="P344" s="529">
        <v>1289.51</v>
      </c>
    </row>
    <row r="345" spans="1:16" x14ac:dyDescent="0.25">
      <c r="A345" s="540"/>
      <c r="B345" s="524" t="s">
        <v>2888</v>
      </c>
      <c r="C345" s="1247" t="s">
        <v>2889</v>
      </c>
      <c r="D345" s="1247"/>
      <c r="E345" s="1247"/>
      <c r="F345" s="1247"/>
      <c r="G345" s="1247"/>
      <c r="H345" s="525" t="s">
        <v>1158</v>
      </c>
      <c r="I345" s="543">
        <v>121</v>
      </c>
      <c r="J345" s="526"/>
      <c r="K345" s="543">
        <v>121</v>
      </c>
      <c r="L345" s="528"/>
      <c r="M345" s="526"/>
      <c r="N345" s="528"/>
      <c r="O345" s="526"/>
      <c r="P345" s="529">
        <v>1560.31</v>
      </c>
    </row>
    <row r="346" spans="1:16" x14ac:dyDescent="0.25">
      <c r="A346" s="540"/>
      <c r="B346" s="524" t="s">
        <v>2890</v>
      </c>
      <c r="C346" s="1247" t="s">
        <v>2891</v>
      </c>
      <c r="D346" s="1247"/>
      <c r="E346" s="1247"/>
      <c r="F346" s="1247"/>
      <c r="G346" s="1247"/>
      <c r="H346" s="525" t="s">
        <v>1158</v>
      </c>
      <c r="I346" s="543">
        <v>72</v>
      </c>
      <c r="J346" s="526"/>
      <c r="K346" s="543">
        <v>72</v>
      </c>
      <c r="L346" s="528"/>
      <c r="M346" s="526"/>
      <c r="N346" s="528"/>
      <c r="O346" s="526"/>
      <c r="P346" s="573">
        <v>928.45</v>
      </c>
    </row>
    <row r="347" spans="1:16" x14ac:dyDescent="0.25">
      <c r="A347" s="556"/>
      <c r="B347" s="557"/>
      <c r="C347" s="1248" t="s">
        <v>1161</v>
      </c>
      <c r="D347" s="1248"/>
      <c r="E347" s="1248"/>
      <c r="F347" s="1248"/>
      <c r="G347" s="1248"/>
      <c r="H347" s="516"/>
      <c r="I347" s="517"/>
      <c r="J347" s="517"/>
      <c r="K347" s="517"/>
      <c r="L347" s="520"/>
      <c r="M347" s="517"/>
      <c r="N347" s="554">
        <v>19811.2</v>
      </c>
      <c r="O347" s="517"/>
      <c r="P347" s="555">
        <v>3962.24</v>
      </c>
    </row>
    <row r="348" spans="1:16" x14ac:dyDescent="0.25">
      <c r="A348" s="558"/>
      <c r="B348" s="559"/>
      <c r="C348" s="559"/>
      <c r="D348" s="559"/>
      <c r="E348" s="559"/>
      <c r="F348" s="559"/>
      <c r="G348" s="559"/>
      <c r="H348" s="560"/>
      <c r="I348" s="561"/>
      <c r="J348" s="561"/>
      <c r="K348" s="561"/>
      <c r="L348" s="562"/>
      <c r="M348" s="561"/>
      <c r="N348" s="562"/>
      <c r="O348" s="561"/>
      <c r="P348" s="563"/>
    </row>
    <row r="349" spans="1:16" ht="22.5" x14ac:dyDescent="0.25">
      <c r="A349" s="514" t="s">
        <v>1193</v>
      </c>
      <c r="B349" s="515" t="s">
        <v>3067</v>
      </c>
      <c r="C349" s="1249" t="s">
        <v>3068</v>
      </c>
      <c r="D349" s="1249"/>
      <c r="E349" s="1249"/>
      <c r="F349" s="1249"/>
      <c r="G349" s="1249"/>
      <c r="H349" s="516" t="s">
        <v>1575</v>
      </c>
      <c r="I349" s="517">
        <v>2</v>
      </c>
      <c r="J349" s="518">
        <v>1</v>
      </c>
      <c r="K349" s="518">
        <v>2</v>
      </c>
      <c r="L349" s="520"/>
      <c r="M349" s="517"/>
      <c r="N349" s="564">
        <v>6751.55</v>
      </c>
      <c r="O349" s="517"/>
      <c r="P349" s="555">
        <v>13503.1</v>
      </c>
    </row>
    <row r="350" spans="1:16" x14ac:dyDescent="0.25">
      <c r="A350" s="556"/>
      <c r="B350" s="557"/>
      <c r="C350" s="1248" t="s">
        <v>1161</v>
      </c>
      <c r="D350" s="1248"/>
      <c r="E350" s="1248"/>
      <c r="F350" s="1248"/>
      <c r="G350" s="1248"/>
      <c r="H350" s="516"/>
      <c r="I350" s="517"/>
      <c r="J350" s="517"/>
      <c r="K350" s="517"/>
      <c r="L350" s="520"/>
      <c r="M350" s="517"/>
      <c r="N350" s="520"/>
      <c r="O350" s="517"/>
      <c r="P350" s="555">
        <v>13503.1</v>
      </c>
    </row>
    <row r="351" spans="1:16" x14ac:dyDescent="0.25">
      <c r="A351" s="558"/>
      <c r="B351" s="559"/>
      <c r="C351" s="559"/>
      <c r="D351" s="559"/>
      <c r="E351" s="559"/>
      <c r="F351" s="559"/>
      <c r="G351" s="559"/>
      <c r="H351" s="560"/>
      <c r="I351" s="561"/>
      <c r="J351" s="561"/>
      <c r="K351" s="561"/>
      <c r="L351" s="562"/>
      <c r="M351" s="561"/>
      <c r="N351" s="562"/>
      <c r="O351" s="561"/>
      <c r="P351" s="563"/>
    </row>
    <row r="352" spans="1:16" x14ac:dyDescent="0.25">
      <c r="A352" s="514" t="s">
        <v>1198</v>
      </c>
      <c r="B352" s="515" t="s">
        <v>3069</v>
      </c>
      <c r="C352" s="1249" t="s">
        <v>3070</v>
      </c>
      <c r="D352" s="1249"/>
      <c r="E352" s="1249"/>
      <c r="F352" s="1249"/>
      <c r="G352" s="1249"/>
      <c r="H352" s="516" t="s">
        <v>1575</v>
      </c>
      <c r="I352" s="517">
        <v>1</v>
      </c>
      <c r="J352" s="518">
        <v>1</v>
      </c>
      <c r="K352" s="518">
        <v>1</v>
      </c>
      <c r="L352" s="593">
        <v>69.52</v>
      </c>
      <c r="M352" s="570">
        <v>1.17</v>
      </c>
      <c r="N352" s="572">
        <v>81.34</v>
      </c>
      <c r="O352" s="517"/>
      <c r="P352" s="612">
        <v>81.34</v>
      </c>
    </row>
    <row r="353" spans="1:16" x14ac:dyDescent="0.25">
      <c r="A353" s="556"/>
      <c r="B353" s="557"/>
      <c r="C353" s="1248" t="s">
        <v>1161</v>
      </c>
      <c r="D353" s="1248"/>
      <c r="E353" s="1248"/>
      <c r="F353" s="1248"/>
      <c r="G353" s="1248"/>
      <c r="H353" s="516"/>
      <c r="I353" s="517"/>
      <c r="J353" s="517"/>
      <c r="K353" s="517"/>
      <c r="L353" s="520"/>
      <c r="M353" s="517"/>
      <c r="N353" s="520"/>
      <c r="O353" s="517"/>
      <c r="P353" s="612">
        <v>81.34</v>
      </c>
    </row>
    <row r="354" spans="1:16" x14ac:dyDescent="0.25">
      <c r="A354" s="558"/>
      <c r="B354" s="559"/>
      <c r="C354" s="559"/>
      <c r="D354" s="559"/>
      <c r="E354" s="559"/>
      <c r="F354" s="559"/>
      <c r="G354" s="559"/>
      <c r="H354" s="560"/>
      <c r="I354" s="561"/>
      <c r="J354" s="561"/>
      <c r="K354" s="561"/>
      <c r="L354" s="562"/>
      <c r="M354" s="561"/>
      <c r="N354" s="562"/>
      <c r="O354" s="561"/>
      <c r="P354" s="563"/>
    </row>
    <row r="355" spans="1:16" x14ac:dyDescent="0.25">
      <c r="A355" s="514" t="s">
        <v>1199</v>
      </c>
      <c r="B355" s="515" t="s">
        <v>3071</v>
      </c>
      <c r="C355" s="1249" t="s">
        <v>3072</v>
      </c>
      <c r="D355" s="1249"/>
      <c r="E355" s="1249"/>
      <c r="F355" s="1249"/>
      <c r="G355" s="1249"/>
      <c r="H355" s="516" t="s">
        <v>2314</v>
      </c>
      <c r="I355" s="517">
        <v>3</v>
      </c>
      <c r="J355" s="518">
        <v>1</v>
      </c>
      <c r="K355" s="518">
        <v>3</v>
      </c>
      <c r="L355" s="593">
        <v>176.21</v>
      </c>
      <c r="M355" s="570">
        <v>1.35</v>
      </c>
      <c r="N355" s="572">
        <v>237.88</v>
      </c>
      <c r="O355" s="517"/>
      <c r="P355" s="612">
        <v>713.64</v>
      </c>
    </row>
    <row r="356" spans="1:16" x14ac:dyDescent="0.25">
      <c r="A356" s="556"/>
      <c r="B356" s="557"/>
      <c r="C356" s="1248" t="s">
        <v>1161</v>
      </c>
      <c r="D356" s="1248"/>
      <c r="E356" s="1248"/>
      <c r="F356" s="1248"/>
      <c r="G356" s="1248"/>
      <c r="H356" s="516"/>
      <c r="I356" s="517"/>
      <c r="J356" s="517"/>
      <c r="K356" s="517"/>
      <c r="L356" s="520"/>
      <c r="M356" s="517"/>
      <c r="N356" s="520"/>
      <c r="O356" s="517"/>
      <c r="P356" s="612">
        <v>713.64</v>
      </c>
    </row>
    <row r="357" spans="1:16" x14ac:dyDescent="0.25">
      <c r="A357" s="558"/>
      <c r="B357" s="559"/>
      <c r="C357" s="559"/>
      <c r="D357" s="559"/>
      <c r="E357" s="559"/>
      <c r="F357" s="559"/>
      <c r="G357" s="559"/>
      <c r="H357" s="560"/>
      <c r="I357" s="561"/>
      <c r="J357" s="561"/>
      <c r="K357" s="561"/>
      <c r="L357" s="562"/>
      <c r="M357" s="561"/>
      <c r="N357" s="562"/>
      <c r="O357" s="561"/>
      <c r="P357" s="563"/>
    </row>
    <row r="358" spans="1:16" x14ac:dyDescent="0.25">
      <c r="A358" s="514" t="s">
        <v>1200</v>
      </c>
      <c r="B358" s="515" t="s">
        <v>3073</v>
      </c>
      <c r="C358" s="1249" t="s">
        <v>3074</v>
      </c>
      <c r="D358" s="1249"/>
      <c r="E358" s="1249"/>
      <c r="F358" s="1249"/>
      <c r="G358" s="1249"/>
      <c r="H358" s="516" t="s">
        <v>3038</v>
      </c>
      <c r="I358" s="517">
        <v>0.1</v>
      </c>
      <c r="J358" s="518">
        <v>1</v>
      </c>
      <c r="K358" s="571">
        <v>0.1</v>
      </c>
      <c r="L358" s="520"/>
      <c r="M358" s="517"/>
      <c r="N358" s="521"/>
      <c r="O358" s="517"/>
      <c r="P358" s="522"/>
    </row>
    <row r="359" spans="1:16" x14ac:dyDescent="0.25">
      <c r="A359" s="523"/>
      <c r="B359" s="524" t="s">
        <v>23</v>
      </c>
      <c r="C359" s="1247" t="s">
        <v>1203</v>
      </c>
      <c r="D359" s="1247"/>
      <c r="E359" s="1247"/>
      <c r="F359" s="1247"/>
      <c r="G359" s="1247"/>
      <c r="H359" s="525" t="s">
        <v>1148</v>
      </c>
      <c r="I359" s="526"/>
      <c r="J359" s="526"/>
      <c r="K359" s="536">
        <v>0.99</v>
      </c>
      <c r="L359" s="528"/>
      <c r="M359" s="526"/>
      <c r="N359" s="528"/>
      <c r="O359" s="526"/>
      <c r="P359" s="573">
        <v>322.13</v>
      </c>
    </row>
    <row r="360" spans="1:16" x14ac:dyDescent="0.25">
      <c r="A360" s="530"/>
      <c r="B360" s="524" t="s">
        <v>2070</v>
      </c>
      <c r="C360" s="1247" t="s">
        <v>2071</v>
      </c>
      <c r="D360" s="1247"/>
      <c r="E360" s="1247"/>
      <c r="F360" s="1247"/>
      <c r="G360" s="1247"/>
      <c r="H360" s="525" t="s">
        <v>1148</v>
      </c>
      <c r="I360" s="531">
        <v>9.9</v>
      </c>
      <c r="J360" s="526"/>
      <c r="K360" s="536">
        <v>0.99</v>
      </c>
      <c r="L360" s="532"/>
      <c r="M360" s="533"/>
      <c r="N360" s="534">
        <v>325.38</v>
      </c>
      <c r="O360" s="526"/>
      <c r="P360" s="529">
        <v>322.13</v>
      </c>
    </row>
    <row r="361" spans="1:16" x14ac:dyDescent="0.25">
      <c r="A361" s="523"/>
      <c r="B361" s="524" t="s">
        <v>28</v>
      </c>
      <c r="C361" s="1247" t="s">
        <v>132</v>
      </c>
      <c r="D361" s="1247"/>
      <c r="E361" s="1247"/>
      <c r="F361" s="1247"/>
      <c r="G361" s="1247"/>
      <c r="H361" s="525"/>
      <c r="I361" s="526"/>
      <c r="J361" s="526"/>
      <c r="K361" s="526"/>
      <c r="L361" s="528"/>
      <c r="M361" s="526"/>
      <c r="N361" s="528"/>
      <c r="O361" s="526"/>
      <c r="P361" s="573">
        <v>36.74</v>
      </c>
    </row>
    <row r="362" spans="1:16" x14ac:dyDescent="0.25">
      <c r="A362" s="523"/>
      <c r="B362" s="524"/>
      <c r="C362" s="1247" t="s">
        <v>1147</v>
      </c>
      <c r="D362" s="1247"/>
      <c r="E362" s="1247"/>
      <c r="F362" s="1247"/>
      <c r="G362" s="1247"/>
      <c r="H362" s="525" t="s">
        <v>1148</v>
      </c>
      <c r="I362" s="526"/>
      <c r="J362" s="526"/>
      <c r="K362" s="527">
        <v>8.3000000000000004E-2</v>
      </c>
      <c r="L362" s="528"/>
      <c r="M362" s="526"/>
      <c r="N362" s="528"/>
      <c r="O362" s="526"/>
      <c r="P362" s="573">
        <v>26.17</v>
      </c>
    </row>
    <row r="363" spans="1:16" x14ac:dyDescent="0.25">
      <c r="A363" s="530"/>
      <c r="B363" s="524" t="s">
        <v>2194</v>
      </c>
      <c r="C363" s="1247" t="s">
        <v>2195</v>
      </c>
      <c r="D363" s="1247"/>
      <c r="E363" s="1247"/>
      <c r="F363" s="1247"/>
      <c r="G363" s="1247"/>
      <c r="H363" s="525" t="s">
        <v>1151</v>
      </c>
      <c r="I363" s="536">
        <v>0.23</v>
      </c>
      <c r="J363" s="526"/>
      <c r="K363" s="527">
        <v>2.3E-2</v>
      </c>
      <c r="L363" s="538">
        <v>37.32</v>
      </c>
      <c r="M363" s="539">
        <v>1.37</v>
      </c>
      <c r="N363" s="534">
        <v>51.13</v>
      </c>
      <c r="O363" s="526"/>
      <c r="P363" s="529">
        <v>1.18</v>
      </c>
    </row>
    <row r="364" spans="1:16" x14ac:dyDescent="0.25">
      <c r="A364" s="540"/>
      <c r="B364" s="524" t="s">
        <v>2137</v>
      </c>
      <c r="C364" s="1247" t="s">
        <v>2138</v>
      </c>
      <c r="D364" s="1247"/>
      <c r="E364" s="1247"/>
      <c r="F364" s="1247"/>
      <c r="G364" s="1247"/>
      <c r="H364" s="525" t="s">
        <v>1148</v>
      </c>
      <c r="I364" s="536">
        <v>0.23</v>
      </c>
      <c r="J364" s="526"/>
      <c r="K364" s="527">
        <v>2.3E-2</v>
      </c>
      <c r="L364" s="528"/>
      <c r="M364" s="526"/>
      <c r="N364" s="541">
        <v>288.95999999999998</v>
      </c>
      <c r="O364" s="526"/>
      <c r="P364" s="573">
        <v>6.65</v>
      </c>
    </row>
    <row r="365" spans="1:16" x14ac:dyDescent="0.25">
      <c r="A365" s="530"/>
      <c r="B365" s="524" t="s">
        <v>1445</v>
      </c>
      <c r="C365" s="1247" t="s">
        <v>1446</v>
      </c>
      <c r="D365" s="1247"/>
      <c r="E365" s="1247"/>
      <c r="F365" s="1247"/>
      <c r="G365" s="1247"/>
      <c r="H365" s="525" t="s">
        <v>1151</v>
      </c>
      <c r="I365" s="531">
        <v>0.6</v>
      </c>
      <c r="J365" s="526"/>
      <c r="K365" s="536">
        <v>0.06</v>
      </c>
      <c r="L365" s="538">
        <v>477.92</v>
      </c>
      <c r="M365" s="539">
        <v>1.24</v>
      </c>
      <c r="N365" s="534">
        <v>592.62</v>
      </c>
      <c r="O365" s="526"/>
      <c r="P365" s="529">
        <v>35.56</v>
      </c>
    </row>
    <row r="366" spans="1:16" x14ac:dyDescent="0.25">
      <c r="A366" s="540"/>
      <c r="B366" s="524" t="s">
        <v>1208</v>
      </c>
      <c r="C366" s="1247" t="s">
        <v>1209</v>
      </c>
      <c r="D366" s="1247"/>
      <c r="E366" s="1247"/>
      <c r="F366" s="1247"/>
      <c r="G366" s="1247"/>
      <c r="H366" s="525" t="s">
        <v>1148</v>
      </c>
      <c r="I366" s="531">
        <v>0.6</v>
      </c>
      <c r="J366" s="526"/>
      <c r="K366" s="536">
        <v>0.06</v>
      </c>
      <c r="L366" s="528"/>
      <c r="M366" s="526"/>
      <c r="N366" s="541">
        <v>325.38</v>
      </c>
      <c r="O366" s="526"/>
      <c r="P366" s="573">
        <v>19.52</v>
      </c>
    </row>
    <row r="367" spans="1:16" x14ac:dyDescent="0.25">
      <c r="A367" s="523"/>
      <c r="B367" s="524" t="s">
        <v>36</v>
      </c>
      <c r="C367" s="1247" t="s">
        <v>134</v>
      </c>
      <c r="D367" s="1247"/>
      <c r="E367" s="1247"/>
      <c r="F367" s="1247"/>
      <c r="G367" s="1247"/>
      <c r="H367" s="525"/>
      <c r="I367" s="526"/>
      <c r="J367" s="526"/>
      <c r="K367" s="526"/>
      <c r="L367" s="528"/>
      <c r="M367" s="526"/>
      <c r="N367" s="528"/>
      <c r="O367" s="526"/>
      <c r="P367" s="573">
        <v>337.47</v>
      </c>
    </row>
    <row r="368" spans="1:16" x14ac:dyDescent="0.25">
      <c r="A368" s="530"/>
      <c r="B368" s="524" t="s">
        <v>3075</v>
      </c>
      <c r="C368" s="1247" t="s">
        <v>3076</v>
      </c>
      <c r="D368" s="1247"/>
      <c r="E368" s="1247"/>
      <c r="F368" s="1247"/>
      <c r="G368" s="1247"/>
      <c r="H368" s="525" t="s">
        <v>1164</v>
      </c>
      <c r="I368" s="535">
        <v>6.9999999999999999E-4</v>
      </c>
      <c r="J368" s="526"/>
      <c r="K368" s="537">
        <v>6.9999999999999994E-5</v>
      </c>
      <c r="L368" s="542">
        <v>160056.6</v>
      </c>
      <c r="M368" s="539">
        <v>1.35</v>
      </c>
      <c r="N368" s="534">
        <v>216076.41</v>
      </c>
      <c r="O368" s="526"/>
      <c r="P368" s="529">
        <v>15.13</v>
      </c>
    </row>
    <row r="369" spans="1:16" x14ac:dyDescent="0.25">
      <c r="A369" s="530"/>
      <c r="B369" s="524" t="s">
        <v>2884</v>
      </c>
      <c r="C369" s="1247" t="s">
        <v>2885</v>
      </c>
      <c r="D369" s="1247"/>
      <c r="E369" s="1247"/>
      <c r="F369" s="1247"/>
      <c r="G369" s="1247"/>
      <c r="H369" s="525" t="s">
        <v>1244</v>
      </c>
      <c r="I369" s="531">
        <v>0.6</v>
      </c>
      <c r="J369" s="526"/>
      <c r="K369" s="536">
        <v>0.06</v>
      </c>
      <c r="L369" s="538">
        <v>128.4</v>
      </c>
      <c r="M369" s="539">
        <v>1.35</v>
      </c>
      <c r="N369" s="534">
        <v>173.34</v>
      </c>
      <c r="O369" s="526"/>
      <c r="P369" s="529">
        <v>10.4</v>
      </c>
    </row>
    <row r="370" spans="1:16" x14ac:dyDescent="0.25">
      <c r="A370" s="530"/>
      <c r="B370" s="524" t="s">
        <v>2039</v>
      </c>
      <c r="C370" s="1247" t="s">
        <v>2040</v>
      </c>
      <c r="D370" s="1247"/>
      <c r="E370" s="1247"/>
      <c r="F370" s="1247"/>
      <c r="G370" s="1247"/>
      <c r="H370" s="525" t="s">
        <v>1244</v>
      </c>
      <c r="I370" s="536">
        <v>0.03</v>
      </c>
      <c r="J370" s="526"/>
      <c r="K370" s="527">
        <v>3.0000000000000001E-3</v>
      </c>
      <c r="L370" s="538">
        <v>155.63</v>
      </c>
      <c r="M370" s="539">
        <v>1.05</v>
      </c>
      <c r="N370" s="534">
        <v>163.41</v>
      </c>
      <c r="O370" s="526"/>
      <c r="P370" s="529">
        <v>0.49</v>
      </c>
    </row>
    <row r="371" spans="1:16" x14ac:dyDescent="0.25">
      <c r="A371" s="530"/>
      <c r="B371" s="524" t="s">
        <v>2627</v>
      </c>
      <c r="C371" s="1247" t="s">
        <v>2628</v>
      </c>
      <c r="D371" s="1247"/>
      <c r="E371" s="1247"/>
      <c r="F371" s="1247"/>
      <c r="G371" s="1247"/>
      <c r="H371" s="525" t="s">
        <v>1244</v>
      </c>
      <c r="I371" s="531">
        <v>1.4</v>
      </c>
      <c r="J371" s="526"/>
      <c r="K371" s="536">
        <v>0.14000000000000001</v>
      </c>
      <c r="L371" s="538">
        <v>79.88</v>
      </c>
      <c r="M371" s="539">
        <v>1.53</v>
      </c>
      <c r="N371" s="534">
        <v>122.22</v>
      </c>
      <c r="O371" s="526"/>
      <c r="P371" s="529">
        <v>17.11</v>
      </c>
    </row>
    <row r="372" spans="1:16" x14ac:dyDescent="0.25">
      <c r="A372" s="530"/>
      <c r="B372" s="524" t="s">
        <v>3043</v>
      </c>
      <c r="C372" s="1247" t="s">
        <v>3044</v>
      </c>
      <c r="D372" s="1247"/>
      <c r="E372" s="1247"/>
      <c r="F372" s="1247"/>
      <c r="G372" s="1247"/>
      <c r="H372" s="525" t="s">
        <v>2166</v>
      </c>
      <c r="I372" s="531">
        <v>3.1</v>
      </c>
      <c r="J372" s="526"/>
      <c r="K372" s="536">
        <v>0.31</v>
      </c>
      <c r="L372" s="538">
        <v>768.53</v>
      </c>
      <c r="M372" s="539">
        <v>1.19</v>
      </c>
      <c r="N372" s="534">
        <v>914.55</v>
      </c>
      <c r="O372" s="526"/>
      <c r="P372" s="529">
        <v>283.51</v>
      </c>
    </row>
    <row r="373" spans="1:16" x14ac:dyDescent="0.25">
      <c r="A373" s="530"/>
      <c r="B373" s="524" t="s">
        <v>2886</v>
      </c>
      <c r="C373" s="1247" t="s">
        <v>2887</v>
      </c>
      <c r="D373" s="1247"/>
      <c r="E373" s="1247"/>
      <c r="F373" s="1247"/>
      <c r="G373" s="1247"/>
      <c r="H373" s="525" t="s">
        <v>1164</v>
      </c>
      <c r="I373" s="535">
        <v>6.9999999999999999E-4</v>
      </c>
      <c r="J373" s="526"/>
      <c r="K373" s="537">
        <v>6.9999999999999994E-5</v>
      </c>
      <c r="L373" s="542">
        <v>60697.21</v>
      </c>
      <c r="M373" s="539">
        <v>1.29</v>
      </c>
      <c r="N373" s="534">
        <v>78299.399999999994</v>
      </c>
      <c r="O373" s="526"/>
      <c r="P373" s="529">
        <v>5.48</v>
      </c>
    </row>
    <row r="374" spans="1:16" x14ac:dyDescent="0.25">
      <c r="A374" s="530"/>
      <c r="B374" s="524" t="s">
        <v>3063</v>
      </c>
      <c r="C374" s="1247" t="s">
        <v>3064</v>
      </c>
      <c r="D374" s="1247"/>
      <c r="E374" s="1247"/>
      <c r="F374" s="1247"/>
      <c r="G374" s="1247"/>
      <c r="H374" s="525" t="s">
        <v>1575</v>
      </c>
      <c r="I374" s="543">
        <v>10</v>
      </c>
      <c r="J374" s="526"/>
      <c r="K374" s="543">
        <v>1</v>
      </c>
      <c r="L374" s="538">
        <v>5.14</v>
      </c>
      <c r="M374" s="539">
        <v>1.04</v>
      </c>
      <c r="N374" s="534">
        <v>5.35</v>
      </c>
      <c r="O374" s="526"/>
      <c r="P374" s="529">
        <v>5.35</v>
      </c>
    </row>
    <row r="375" spans="1:16" x14ac:dyDescent="0.25">
      <c r="A375" s="544" t="s">
        <v>1239</v>
      </c>
      <c r="B375" s="545" t="s">
        <v>3077</v>
      </c>
      <c r="C375" s="1250" t="s">
        <v>3078</v>
      </c>
      <c r="D375" s="1250"/>
      <c r="E375" s="1250"/>
      <c r="F375" s="1250"/>
      <c r="G375" s="1250"/>
      <c r="H375" s="546" t="s">
        <v>2314</v>
      </c>
      <c r="I375" s="547">
        <v>10</v>
      </c>
      <c r="J375" s="548"/>
      <c r="K375" s="547">
        <v>1</v>
      </c>
      <c r="L375" s="550"/>
      <c r="M375" s="548"/>
      <c r="N375" s="550"/>
      <c r="O375" s="548"/>
      <c r="P375" s="551"/>
    </row>
    <row r="376" spans="1:16" x14ac:dyDescent="0.25">
      <c r="A376" s="552"/>
      <c r="B376" s="553"/>
      <c r="C376" s="1248" t="s">
        <v>1154</v>
      </c>
      <c r="D376" s="1248"/>
      <c r="E376" s="1248"/>
      <c r="F376" s="1248"/>
      <c r="G376" s="1248"/>
      <c r="H376" s="516"/>
      <c r="I376" s="517"/>
      <c r="J376" s="517"/>
      <c r="K376" s="517"/>
      <c r="L376" s="520"/>
      <c r="M376" s="517"/>
      <c r="N376" s="554"/>
      <c r="O376" s="517"/>
      <c r="P376" s="555">
        <v>722.51</v>
      </c>
    </row>
    <row r="377" spans="1:16" x14ac:dyDescent="0.25">
      <c r="A377" s="540"/>
      <c r="B377" s="524"/>
      <c r="C377" s="1247" t="s">
        <v>1155</v>
      </c>
      <c r="D377" s="1247"/>
      <c r="E377" s="1247"/>
      <c r="F377" s="1247"/>
      <c r="G377" s="1247"/>
      <c r="H377" s="525"/>
      <c r="I377" s="526"/>
      <c r="J377" s="526"/>
      <c r="K377" s="526"/>
      <c r="L377" s="528"/>
      <c r="M377" s="526"/>
      <c r="N377" s="528"/>
      <c r="O377" s="526"/>
      <c r="P377" s="573">
        <v>348.3</v>
      </c>
    </row>
    <row r="378" spans="1:16" x14ac:dyDescent="0.25">
      <c r="A378" s="540"/>
      <c r="B378" s="524" t="s">
        <v>2888</v>
      </c>
      <c r="C378" s="1247" t="s">
        <v>2889</v>
      </c>
      <c r="D378" s="1247"/>
      <c r="E378" s="1247"/>
      <c r="F378" s="1247"/>
      <c r="G378" s="1247"/>
      <c r="H378" s="525" t="s">
        <v>1158</v>
      </c>
      <c r="I378" s="543">
        <v>121</v>
      </c>
      <c r="J378" s="526"/>
      <c r="K378" s="543">
        <v>121</v>
      </c>
      <c r="L378" s="528"/>
      <c r="M378" s="526"/>
      <c r="N378" s="528"/>
      <c r="O378" s="526"/>
      <c r="P378" s="573">
        <v>421.44</v>
      </c>
    </row>
    <row r="379" spans="1:16" x14ac:dyDescent="0.25">
      <c r="A379" s="540"/>
      <c r="B379" s="524" t="s">
        <v>2890</v>
      </c>
      <c r="C379" s="1247" t="s">
        <v>2891</v>
      </c>
      <c r="D379" s="1247"/>
      <c r="E379" s="1247"/>
      <c r="F379" s="1247"/>
      <c r="G379" s="1247"/>
      <c r="H379" s="525" t="s">
        <v>1158</v>
      </c>
      <c r="I379" s="543">
        <v>72</v>
      </c>
      <c r="J379" s="526"/>
      <c r="K379" s="543">
        <v>72</v>
      </c>
      <c r="L379" s="528"/>
      <c r="M379" s="526"/>
      <c r="N379" s="528"/>
      <c r="O379" s="526"/>
      <c r="P379" s="573">
        <v>250.78</v>
      </c>
    </row>
    <row r="380" spans="1:16" x14ac:dyDescent="0.25">
      <c r="A380" s="556"/>
      <c r="B380" s="557"/>
      <c r="C380" s="1248" t="s">
        <v>1161</v>
      </c>
      <c r="D380" s="1248"/>
      <c r="E380" s="1248"/>
      <c r="F380" s="1248"/>
      <c r="G380" s="1248"/>
      <c r="H380" s="516"/>
      <c r="I380" s="517"/>
      <c r="J380" s="517"/>
      <c r="K380" s="517"/>
      <c r="L380" s="520"/>
      <c r="M380" s="517"/>
      <c r="N380" s="554">
        <v>13947.3</v>
      </c>
      <c r="O380" s="517"/>
      <c r="P380" s="555">
        <v>1394.73</v>
      </c>
    </row>
    <row r="381" spans="1:16" x14ac:dyDescent="0.25">
      <c r="A381" s="558"/>
      <c r="B381" s="559"/>
      <c r="C381" s="559"/>
      <c r="D381" s="559"/>
      <c r="E381" s="559"/>
      <c r="F381" s="559"/>
      <c r="G381" s="559"/>
      <c r="H381" s="560"/>
      <c r="I381" s="561"/>
      <c r="J381" s="561"/>
      <c r="K381" s="561"/>
      <c r="L381" s="562"/>
      <c r="M381" s="561"/>
      <c r="N381" s="562"/>
      <c r="O381" s="561"/>
      <c r="P381" s="563"/>
    </row>
    <row r="382" spans="1:16" x14ac:dyDescent="0.25">
      <c r="A382" s="514" t="s">
        <v>1214</v>
      </c>
      <c r="B382" s="515" t="s">
        <v>3079</v>
      </c>
      <c r="C382" s="1249" t="s">
        <v>3080</v>
      </c>
      <c r="D382" s="1249"/>
      <c r="E382" s="1249"/>
      <c r="F382" s="1249"/>
      <c r="G382" s="1249"/>
      <c r="H382" s="516" t="s">
        <v>2314</v>
      </c>
      <c r="I382" s="517">
        <v>1</v>
      </c>
      <c r="J382" s="518">
        <v>1</v>
      </c>
      <c r="K382" s="518">
        <v>1</v>
      </c>
      <c r="L382" s="554">
        <v>3812.63</v>
      </c>
      <c r="M382" s="570">
        <v>1.21</v>
      </c>
      <c r="N382" s="564">
        <v>4613.28</v>
      </c>
      <c r="O382" s="517"/>
      <c r="P382" s="555">
        <v>4613.28</v>
      </c>
    </row>
    <row r="383" spans="1:16" x14ac:dyDescent="0.25">
      <c r="A383" s="556"/>
      <c r="B383" s="557"/>
      <c r="C383" s="1248" t="s">
        <v>1161</v>
      </c>
      <c r="D383" s="1248"/>
      <c r="E383" s="1248"/>
      <c r="F383" s="1248"/>
      <c r="G383" s="1248"/>
      <c r="H383" s="516"/>
      <c r="I383" s="517"/>
      <c r="J383" s="517"/>
      <c r="K383" s="517"/>
      <c r="L383" s="520"/>
      <c r="M383" s="517"/>
      <c r="N383" s="520"/>
      <c r="O383" s="517"/>
      <c r="P383" s="555">
        <v>4613.28</v>
      </c>
    </row>
    <row r="384" spans="1:16" x14ac:dyDescent="0.25">
      <c r="A384" s="558"/>
      <c r="B384" s="559"/>
      <c r="C384" s="559"/>
      <c r="D384" s="559"/>
      <c r="E384" s="559"/>
      <c r="F384" s="559"/>
      <c r="G384" s="559"/>
      <c r="H384" s="560"/>
      <c r="I384" s="561"/>
      <c r="J384" s="561"/>
      <c r="K384" s="561"/>
      <c r="L384" s="562"/>
      <c r="M384" s="561"/>
      <c r="N384" s="562"/>
      <c r="O384" s="561"/>
      <c r="P384" s="563"/>
    </row>
    <row r="385" spans="1:16" x14ac:dyDescent="0.25">
      <c r="A385" s="514" t="s">
        <v>1227</v>
      </c>
      <c r="B385" s="515" t="s">
        <v>3081</v>
      </c>
      <c r="C385" s="1249" t="s">
        <v>3082</v>
      </c>
      <c r="D385" s="1249"/>
      <c r="E385" s="1249"/>
      <c r="F385" s="1249"/>
      <c r="G385" s="1249"/>
      <c r="H385" s="516" t="s">
        <v>3038</v>
      </c>
      <c r="I385" s="517">
        <v>0.1</v>
      </c>
      <c r="J385" s="518">
        <v>1</v>
      </c>
      <c r="K385" s="571">
        <v>0.1</v>
      </c>
      <c r="L385" s="520"/>
      <c r="M385" s="517"/>
      <c r="N385" s="521"/>
      <c r="O385" s="517"/>
      <c r="P385" s="522"/>
    </row>
    <row r="386" spans="1:16" x14ac:dyDescent="0.25">
      <c r="A386" s="523"/>
      <c r="B386" s="524" t="s">
        <v>23</v>
      </c>
      <c r="C386" s="1247" t="s">
        <v>1203</v>
      </c>
      <c r="D386" s="1247"/>
      <c r="E386" s="1247"/>
      <c r="F386" s="1247"/>
      <c r="G386" s="1247"/>
      <c r="H386" s="525" t="s">
        <v>1148</v>
      </c>
      <c r="I386" s="526"/>
      <c r="J386" s="526"/>
      <c r="K386" s="536">
        <v>1.56</v>
      </c>
      <c r="L386" s="528"/>
      <c r="M386" s="526"/>
      <c r="N386" s="528"/>
      <c r="O386" s="526"/>
      <c r="P386" s="573">
        <v>507.59</v>
      </c>
    </row>
    <row r="387" spans="1:16" x14ac:dyDescent="0.25">
      <c r="A387" s="530"/>
      <c r="B387" s="524" t="s">
        <v>2070</v>
      </c>
      <c r="C387" s="1247" t="s">
        <v>2071</v>
      </c>
      <c r="D387" s="1247"/>
      <c r="E387" s="1247"/>
      <c r="F387" s="1247"/>
      <c r="G387" s="1247"/>
      <c r="H387" s="525" t="s">
        <v>1148</v>
      </c>
      <c r="I387" s="531">
        <v>15.6</v>
      </c>
      <c r="J387" s="526"/>
      <c r="K387" s="536">
        <v>1.56</v>
      </c>
      <c r="L387" s="532"/>
      <c r="M387" s="533"/>
      <c r="N387" s="534">
        <v>325.38</v>
      </c>
      <c r="O387" s="526"/>
      <c r="P387" s="529">
        <v>507.59</v>
      </c>
    </row>
    <row r="388" spans="1:16" x14ac:dyDescent="0.25">
      <c r="A388" s="523"/>
      <c r="B388" s="524" t="s">
        <v>28</v>
      </c>
      <c r="C388" s="1247" t="s">
        <v>132</v>
      </c>
      <c r="D388" s="1247"/>
      <c r="E388" s="1247"/>
      <c r="F388" s="1247"/>
      <c r="G388" s="1247"/>
      <c r="H388" s="525"/>
      <c r="I388" s="526"/>
      <c r="J388" s="526"/>
      <c r="K388" s="526"/>
      <c r="L388" s="528"/>
      <c r="M388" s="526"/>
      <c r="N388" s="528"/>
      <c r="O388" s="526"/>
      <c r="P388" s="573">
        <v>8.9600000000000009</v>
      </c>
    </row>
    <row r="389" spans="1:16" x14ac:dyDescent="0.25">
      <c r="A389" s="523"/>
      <c r="B389" s="524"/>
      <c r="C389" s="1247" t="s">
        <v>1147</v>
      </c>
      <c r="D389" s="1247"/>
      <c r="E389" s="1247"/>
      <c r="F389" s="1247"/>
      <c r="G389" s="1247"/>
      <c r="H389" s="525" t="s">
        <v>1148</v>
      </c>
      <c r="I389" s="526"/>
      <c r="J389" s="526"/>
      <c r="K389" s="527">
        <v>2.7E-2</v>
      </c>
      <c r="L389" s="528"/>
      <c r="M389" s="526"/>
      <c r="N389" s="528"/>
      <c r="O389" s="526"/>
      <c r="P389" s="573">
        <v>8.32</v>
      </c>
    </row>
    <row r="390" spans="1:16" x14ac:dyDescent="0.25">
      <c r="A390" s="530"/>
      <c r="B390" s="524" t="s">
        <v>2194</v>
      </c>
      <c r="C390" s="1247" t="s">
        <v>2195</v>
      </c>
      <c r="D390" s="1247"/>
      <c r="E390" s="1247"/>
      <c r="F390" s="1247"/>
      <c r="G390" s="1247"/>
      <c r="H390" s="525" t="s">
        <v>1151</v>
      </c>
      <c r="I390" s="536">
        <v>0.13</v>
      </c>
      <c r="J390" s="526"/>
      <c r="K390" s="527">
        <v>1.2999999999999999E-2</v>
      </c>
      <c r="L390" s="538">
        <v>37.32</v>
      </c>
      <c r="M390" s="539">
        <v>1.37</v>
      </c>
      <c r="N390" s="534">
        <v>51.13</v>
      </c>
      <c r="O390" s="526"/>
      <c r="P390" s="529">
        <v>0.66</v>
      </c>
    </row>
    <row r="391" spans="1:16" x14ac:dyDescent="0.25">
      <c r="A391" s="540"/>
      <c r="B391" s="524" t="s">
        <v>2137</v>
      </c>
      <c r="C391" s="1247" t="s">
        <v>2138</v>
      </c>
      <c r="D391" s="1247"/>
      <c r="E391" s="1247"/>
      <c r="F391" s="1247"/>
      <c r="G391" s="1247"/>
      <c r="H391" s="525" t="s">
        <v>1148</v>
      </c>
      <c r="I391" s="536">
        <v>0.13</v>
      </c>
      <c r="J391" s="526"/>
      <c r="K391" s="527">
        <v>1.2999999999999999E-2</v>
      </c>
      <c r="L391" s="528"/>
      <c r="M391" s="526"/>
      <c r="N391" s="541">
        <v>288.95999999999998</v>
      </c>
      <c r="O391" s="526"/>
      <c r="P391" s="573">
        <v>3.76</v>
      </c>
    </row>
    <row r="392" spans="1:16" x14ac:dyDescent="0.25">
      <c r="A392" s="530"/>
      <c r="B392" s="524" t="s">
        <v>1445</v>
      </c>
      <c r="C392" s="1247" t="s">
        <v>1446</v>
      </c>
      <c r="D392" s="1247"/>
      <c r="E392" s="1247"/>
      <c r="F392" s="1247"/>
      <c r="G392" s="1247"/>
      <c r="H392" s="525" t="s">
        <v>1151</v>
      </c>
      <c r="I392" s="536">
        <v>0.14000000000000001</v>
      </c>
      <c r="J392" s="526"/>
      <c r="K392" s="527">
        <v>1.4E-2</v>
      </c>
      <c r="L392" s="538">
        <v>477.92</v>
      </c>
      <c r="M392" s="539">
        <v>1.24</v>
      </c>
      <c r="N392" s="534">
        <v>592.62</v>
      </c>
      <c r="O392" s="526"/>
      <c r="P392" s="529">
        <v>8.3000000000000007</v>
      </c>
    </row>
    <row r="393" spans="1:16" x14ac:dyDescent="0.25">
      <c r="A393" s="540"/>
      <c r="B393" s="524" t="s">
        <v>1208</v>
      </c>
      <c r="C393" s="1247" t="s">
        <v>1209</v>
      </c>
      <c r="D393" s="1247"/>
      <c r="E393" s="1247"/>
      <c r="F393" s="1247"/>
      <c r="G393" s="1247"/>
      <c r="H393" s="525" t="s">
        <v>1148</v>
      </c>
      <c r="I393" s="536">
        <v>0.14000000000000001</v>
      </c>
      <c r="J393" s="526"/>
      <c r="K393" s="527">
        <v>1.4E-2</v>
      </c>
      <c r="L393" s="528"/>
      <c r="M393" s="526"/>
      <c r="N393" s="541">
        <v>325.38</v>
      </c>
      <c r="O393" s="526"/>
      <c r="P393" s="573">
        <v>4.5599999999999996</v>
      </c>
    </row>
    <row r="394" spans="1:16" x14ac:dyDescent="0.25">
      <c r="A394" s="523"/>
      <c r="B394" s="524" t="s">
        <v>36</v>
      </c>
      <c r="C394" s="1247" t="s">
        <v>134</v>
      </c>
      <c r="D394" s="1247"/>
      <c r="E394" s="1247"/>
      <c r="F394" s="1247"/>
      <c r="G394" s="1247"/>
      <c r="H394" s="525"/>
      <c r="I394" s="526"/>
      <c r="J394" s="526"/>
      <c r="K394" s="526"/>
      <c r="L394" s="528"/>
      <c r="M394" s="526"/>
      <c r="N394" s="528"/>
      <c r="O394" s="526"/>
      <c r="P394" s="573">
        <v>78.61</v>
      </c>
    </row>
    <row r="395" spans="1:16" x14ac:dyDescent="0.25">
      <c r="A395" s="530"/>
      <c r="B395" s="524" t="s">
        <v>1494</v>
      </c>
      <c r="C395" s="1247" t="s">
        <v>1495</v>
      </c>
      <c r="D395" s="1247"/>
      <c r="E395" s="1247"/>
      <c r="F395" s="1247"/>
      <c r="G395" s="1247"/>
      <c r="H395" s="525" t="s">
        <v>1496</v>
      </c>
      <c r="I395" s="527">
        <v>0.104</v>
      </c>
      <c r="J395" s="526"/>
      <c r="K395" s="535">
        <v>1.04E-2</v>
      </c>
      <c r="L395" s="532"/>
      <c r="M395" s="533"/>
      <c r="N395" s="534">
        <v>6.1</v>
      </c>
      <c r="O395" s="526"/>
      <c r="P395" s="529">
        <v>0.06</v>
      </c>
    </row>
    <row r="396" spans="1:16" x14ac:dyDescent="0.25">
      <c r="A396" s="530"/>
      <c r="B396" s="524" t="s">
        <v>3075</v>
      </c>
      <c r="C396" s="1247" t="s">
        <v>3076</v>
      </c>
      <c r="D396" s="1247"/>
      <c r="E396" s="1247"/>
      <c r="F396" s="1247"/>
      <c r="G396" s="1247"/>
      <c r="H396" s="525" t="s">
        <v>1164</v>
      </c>
      <c r="I396" s="535">
        <v>1.4E-3</v>
      </c>
      <c r="J396" s="526"/>
      <c r="K396" s="537">
        <v>1.3999999999999999E-4</v>
      </c>
      <c r="L396" s="542">
        <v>160056.6</v>
      </c>
      <c r="M396" s="539">
        <v>1.35</v>
      </c>
      <c r="N396" s="534">
        <v>216076.41</v>
      </c>
      <c r="O396" s="526"/>
      <c r="P396" s="529">
        <v>30.25</v>
      </c>
    </row>
    <row r="397" spans="1:16" x14ac:dyDescent="0.25">
      <c r="A397" s="530"/>
      <c r="B397" s="524" t="s">
        <v>2884</v>
      </c>
      <c r="C397" s="1247" t="s">
        <v>2885</v>
      </c>
      <c r="D397" s="1247"/>
      <c r="E397" s="1247"/>
      <c r="F397" s="1247"/>
      <c r="G397" s="1247"/>
      <c r="H397" s="525" t="s">
        <v>1244</v>
      </c>
      <c r="I397" s="536">
        <v>0.13</v>
      </c>
      <c r="J397" s="526"/>
      <c r="K397" s="527">
        <v>1.2999999999999999E-2</v>
      </c>
      <c r="L397" s="538">
        <v>128.4</v>
      </c>
      <c r="M397" s="539">
        <v>1.35</v>
      </c>
      <c r="N397" s="534">
        <v>173.34</v>
      </c>
      <c r="O397" s="526"/>
      <c r="P397" s="529">
        <v>2.25</v>
      </c>
    </row>
    <row r="398" spans="1:16" x14ac:dyDescent="0.25">
      <c r="A398" s="530"/>
      <c r="B398" s="524" t="s">
        <v>3057</v>
      </c>
      <c r="C398" s="1247" t="s">
        <v>3058</v>
      </c>
      <c r="D398" s="1247"/>
      <c r="E398" s="1247"/>
      <c r="F398" s="1247"/>
      <c r="G398" s="1247"/>
      <c r="H398" s="525" t="s">
        <v>2435</v>
      </c>
      <c r="I398" s="536">
        <v>0.04</v>
      </c>
      <c r="J398" s="526"/>
      <c r="K398" s="527">
        <v>4.0000000000000001E-3</v>
      </c>
      <c r="L398" s="538">
        <v>449.47</v>
      </c>
      <c r="M398" s="539">
        <v>1.31</v>
      </c>
      <c r="N398" s="534">
        <v>588.80999999999995</v>
      </c>
      <c r="O398" s="526"/>
      <c r="P398" s="529">
        <v>2.36</v>
      </c>
    </row>
    <row r="399" spans="1:16" x14ac:dyDescent="0.25">
      <c r="A399" s="530"/>
      <c r="B399" s="524" t="s">
        <v>3059</v>
      </c>
      <c r="C399" s="1247" t="s">
        <v>3060</v>
      </c>
      <c r="D399" s="1247"/>
      <c r="E399" s="1247"/>
      <c r="F399" s="1247"/>
      <c r="G399" s="1247"/>
      <c r="H399" s="525" t="s">
        <v>1164</v>
      </c>
      <c r="I399" s="535">
        <v>6.9999999999999999E-4</v>
      </c>
      <c r="J399" s="526"/>
      <c r="K399" s="537">
        <v>6.9999999999999994E-5</v>
      </c>
      <c r="L399" s="542">
        <v>110308.96</v>
      </c>
      <c r="M399" s="539">
        <v>1.31</v>
      </c>
      <c r="N399" s="534">
        <v>144504.74</v>
      </c>
      <c r="O399" s="526"/>
      <c r="P399" s="529">
        <v>10.119999999999999</v>
      </c>
    </row>
    <row r="400" spans="1:16" x14ac:dyDescent="0.25">
      <c r="A400" s="530"/>
      <c r="B400" s="524" t="s">
        <v>1451</v>
      </c>
      <c r="C400" s="1247" t="s">
        <v>1452</v>
      </c>
      <c r="D400" s="1247"/>
      <c r="E400" s="1247"/>
      <c r="F400" s="1247"/>
      <c r="G400" s="1247"/>
      <c r="H400" s="525" t="s">
        <v>1212</v>
      </c>
      <c r="I400" s="536">
        <v>0.01</v>
      </c>
      <c r="J400" s="526"/>
      <c r="K400" s="527">
        <v>1E-3</v>
      </c>
      <c r="L400" s="542">
        <v>3778.62</v>
      </c>
      <c r="M400" s="539">
        <v>1.45</v>
      </c>
      <c r="N400" s="534">
        <v>5479</v>
      </c>
      <c r="O400" s="526"/>
      <c r="P400" s="529">
        <v>5.48</v>
      </c>
    </row>
    <row r="401" spans="1:16" x14ac:dyDescent="0.25">
      <c r="A401" s="530"/>
      <c r="B401" s="524" t="s">
        <v>2627</v>
      </c>
      <c r="C401" s="1247" t="s">
        <v>2628</v>
      </c>
      <c r="D401" s="1247"/>
      <c r="E401" s="1247"/>
      <c r="F401" s="1247"/>
      <c r="G401" s="1247"/>
      <c r="H401" s="525" t="s">
        <v>1244</v>
      </c>
      <c r="I401" s="536">
        <v>0.27</v>
      </c>
      <c r="J401" s="526"/>
      <c r="K401" s="527">
        <v>2.7E-2</v>
      </c>
      <c r="L401" s="538">
        <v>79.88</v>
      </c>
      <c r="M401" s="539">
        <v>1.53</v>
      </c>
      <c r="N401" s="534">
        <v>122.22</v>
      </c>
      <c r="O401" s="526"/>
      <c r="P401" s="529">
        <v>3.3</v>
      </c>
    </row>
    <row r="402" spans="1:16" x14ac:dyDescent="0.25">
      <c r="A402" s="530"/>
      <c r="B402" s="524" t="s">
        <v>3061</v>
      </c>
      <c r="C402" s="1247" t="s">
        <v>3062</v>
      </c>
      <c r="D402" s="1247"/>
      <c r="E402" s="1247"/>
      <c r="F402" s="1247"/>
      <c r="G402" s="1247"/>
      <c r="H402" s="525" t="s">
        <v>1244</v>
      </c>
      <c r="I402" s="543">
        <v>2</v>
      </c>
      <c r="J402" s="526"/>
      <c r="K402" s="531">
        <v>0.2</v>
      </c>
      <c r="L402" s="538">
        <v>66.400000000000006</v>
      </c>
      <c r="M402" s="539">
        <v>1.79</v>
      </c>
      <c r="N402" s="534">
        <v>118.86</v>
      </c>
      <c r="O402" s="526"/>
      <c r="P402" s="529">
        <v>23.77</v>
      </c>
    </row>
    <row r="403" spans="1:16" x14ac:dyDescent="0.25">
      <c r="A403" s="530"/>
      <c r="B403" s="524" t="s">
        <v>2886</v>
      </c>
      <c r="C403" s="1247" t="s">
        <v>2887</v>
      </c>
      <c r="D403" s="1247"/>
      <c r="E403" s="1247"/>
      <c r="F403" s="1247"/>
      <c r="G403" s="1247"/>
      <c r="H403" s="525" t="s">
        <v>1164</v>
      </c>
      <c r="I403" s="537">
        <v>1.2999999999999999E-4</v>
      </c>
      <c r="J403" s="526"/>
      <c r="K403" s="574">
        <v>1.2999999999999999E-5</v>
      </c>
      <c r="L403" s="542">
        <v>60697.21</v>
      </c>
      <c r="M403" s="539">
        <v>1.29</v>
      </c>
      <c r="N403" s="534">
        <v>78299.399999999994</v>
      </c>
      <c r="O403" s="526"/>
      <c r="P403" s="529">
        <v>1.02</v>
      </c>
    </row>
    <row r="404" spans="1:16" x14ac:dyDescent="0.25">
      <c r="A404" s="544" t="s">
        <v>1239</v>
      </c>
      <c r="B404" s="545" t="s">
        <v>3083</v>
      </c>
      <c r="C404" s="1250" t="s">
        <v>3084</v>
      </c>
      <c r="D404" s="1250"/>
      <c r="E404" s="1250"/>
      <c r="F404" s="1250"/>
      <c r="G404" s="1250"/>
      <c r="H404" s="546" t="s">
        <v>2314</v>
      </c>
      <c r="I404" s="547">
        <v>10</v>
      </c>
      <c r="J404" s="548"/>
      <c r="K404" s="547">
        <v>1</v>
      </c>
      <c r="L404" s="550"/>
      <c r="M404" s="548"/>
      <c r="N404" s="550"/>
      <c r="O404" s="548"/>
      <c r="P404" s="551"/>
    </row>
    <row r="405" spans="1:16" x14ac:dyDescent="0.25">
      <c r="A405" s="552"/>
      <c r="B405" s="553"/>
      <c r="C405" s="1248" t="s">
        <v>1154</v>
      </c>
      <c r="D405" s="1248"/>
      <c r="E405" s="1248"/>
      <c r="F405" s="1248"/>
      <c r="G405" s="1248"/>
      <c r="H405" s="516"/>
      <c r="I405" s="517"/>
      <c r="J405" s="517"/>
      <c r="K405" s="517"/>
      <c r="L405" s="520"/>
      <c r="M405" s="517"/>
      <c r="N405" s="554"/>
      <c r="O405" s="517"/>
      <c r="P405" s="555">
        <v>603.48</v>
      </c>
    </row>
    <row r="406" spans="1:16" x14ac:dyDescent="0.25">
      <c r="A406" s="540"/>
      <c r="B406" s="524"/>
      <c r="C406" s="1247" t="s">
        <v>1155</v>
      </c>
      <c r="D406" s="1247"/>
      <c r="E406" s="1247"/>
      <c r="F406" s="1247"/>
      <c r="G406" s="1247"/>
      <c r="H406" s="525"/>
      <c r="I406" s="526"/>
      <c r="J406" s="526"/>
      <c r="K406" s="526"/>
      <c r="L406" s="528"/>
      <c r="M406" s="526"/>
      <c r="N406" s="528"/>
      <c r="O406" s="526"/>
      <c r="P406" s="573">
        <v>515.91</v>
      </c>
    </row>
    <row r="407" spans="1:16" x14ac:dyDescent="0.25">
      <c r="A407" s="540"/>
      <c r="B407" s="524" t="s">
        <v>2888</v>
      </c>
      <c r="C407" s="1247" t="s">
        <v>2889</v>
      </c>
      <c r="D407" s="1247"/>
      <c r="E407" s="1247"/>
      <c r="F407" s="1247"/>
      <c r="G407" s="1247"/>
      <c r="H407" s="525" t="s">
        <v>1158</v>
      </c>
      <c r="I407" s="543">
        <v>121</v>
      </c>
      <c r="J407" s="526"/>
      <c r="K407" s="543">
        <v>121</v>
      </c>
      <c r="L407" s="528"/>
      <c r="M407" s="526"/>
      <c r="N407" s="528"/>
      <c r="O407" s="526"/>
      <c r="P407" s="573">
        <v>624.25</v>
      </c>
    </row>
    <row r="408" spans="1:16" x14ac:dyDescent="0.25">
      <c r="A408" s="540"/>
      <c r="B408" s="524" t="s">
        <v>2890</v>
      </c>
      <c r="C408" s="1247" t="s">
        <v>2891</v>
      </c>
      <c r="D408" s="1247"/>
      <c r="E408" s="1247"/>
      <c r="F408" s="1247"/>
      <c r="G408" s="1247"/>
      <c r="H408" s="525" t="s">
        <v>1158</v>
      </c>
      <c r="I408" s="543">
        <v>72</v>
      </c>
      <c r="J408" s="526"/>
      <c r="K408" s="543">
        <v>72</v>
      </c>
      <c r="L408" s="528"/>
      <c r="M408" s="526"/>
      <c r="N408" s="528"/>
      <c r="O408" s="526"/>
      <c r="P408" s="573">
        <v>371.46</v>
      </c>
    </row>
    <row r="409" spans="1:16" x14ac:dyDescent="0.25">
      <c r="A409" s="556"/>
      <c r="B409" s="557"/>
      <c r="C409" s="1248" t="s">
        <v>1161</v>
      </c>
      <c r="D409" s="1248"/>
      <c r="E409" s="1248"/>
      <c r="F409" s="1248"/>
      <c r="G409" s="1248"/>
      <c r="H409" s="516"/>
      <c r="I409" s="517"/>
      <c r="J409" s="517"/>
      <c r="K409" s="517"/>
      <c r="L409" s="520"/>
      <c r="M409" s="517"/>
      <c r="N409" s="554">
        <v>15991.9</v>
      </c>
      <c r="O409" s="517"/>
      <c r="P409" s="555">
        <v>1599.19</v>
      </c>
    </row>
    <row r="410" spans="1:16" x14ac:dyDescent="0.25">
      <c r="A410" s="558"/>
      <c r="B410" s="559"/>
      <c r="C410" s="559"/>
      <c r="D410" s="559"/>
      <c r="E410" s="559"/>
      <c r="F410" s="559"/>
      <c r="G410" s="559"/>
      <c r="H410" s="560"/>
      <c r="I410" s="561"/>
      <c r="J410" s="561"/>
      <c r="K410" s="561"/>
      <c r="L410" s="562"/>
      <c r="M410" s="561"/>
      <c r="N410" s="562"/>
      <c r="O410" s="561"/>
      <c r="P410" s="563"/>
    </row>
    <row r="411" spans="1:16" x14ac:dyDescent="0.25">
      <c r="A411" s="514" t="s">
        <v>1228</v>
      </c>
      <c r="B411" s="515" t="s">
        <v>3085</v>
      </c>
      <c r="C411" s="1249" t="s">
        <v>3086</v>
      </c>
      <c r="D411" s="1249"/>
      <c r="E411" s="1249"/>
      <c r="F411" s="1249"/>
      <c r="G411" s="1249"/>
      <c r="H411" s="516" t="s">
        <v>2314</v>
      </c>
      <c r="I411" s="517">
        <v>1</v>
      </c>
      <c r="J411" s="518">
        <v>1</v>
      </c>
      <c r="K411" s="518">
        <v>1</v>
      </c>
      <c r="L411" s="554">
        <v>2047.93</v>
      </c>
      <c r="M411" s="570">
        <v>1.37</v>
      </c>
      <c r="N411" s="564">
        <v>2805.66</v>
      </c>
      <c r="O411" s="517"/>
      <c r="P411" s="555">
        <v>2805.66</v>
      </c>
    </row>
    <row r="412" spans="1:16" x14ac:dyDescent="0.25">
      <c r="A412" s="556"/>
      <c r="B412" s="557"/>
      <c r="C412" s="1248" t="s">
        <v>1161</v>
      </c>
      <c r="D412" s="1248"/>
      <c r="E412" s="1248"/>
      <c r="F412" s="1248"/>
      <c r="G412" s="1248"/>
      <c r="H412" s="516"/>
      <c r="I412" s="517"/>
      <c r="J412" s="517"/>
      <c r="K412" s="517"/>
      <c r="L412" s="520"/>
      <c r="M412" s="517"/>
      <c r="N412" s="520"/>
      <c r="O412" s="517"/>
      <c r="P412" s="555">
        <v>2805.66</v>
      </c>
    </row>
    <row r="413" spans="1:16" x14ac:dyDescent="0.25">
      <c r="A413" s="558"/>
      <c r="B413" s="559"/>
      <c r="C413" s="559"/>
      <c r="D413" s="559"/>
      <c r="E413" s="559"/>
      <c r="F413" s="559"/>
      <c r="G413" s="559"/>
      <c r="H413" s="560"/>
      <c r="I413" s="561"/>
      <c r="J413" s="561"/>
      <c r="K413" s="561"/>
      <c r="L413" s="562"/>
      <c r="M413" s="561"/>
      <c r="N413" s="562"/>
      <c r="O413" s="561"/>
      <c r="P413" s="563"/>
    </row>
    <row r="414" spans="1:16" x14ac:dyDescent="0.25">
      <c r="A414" s="514" t="s">
        <v>1229</v>
      </c>
      <c r="B414" s="515" t="s">
        <v>3087</v>
      </c>
      <c r="C414" s="1249" t="s">
        <v>3088</v>
      </c>
      <c r="D414" s="1249"/>
      <c r="E414" s="1249"/>
      <c r="F414" s="1249"/>
      <c r="G414" s="1249"/>
      <c r="H414" s="516" t="s">
        <v>1440</v>
      </c>
      <c r="I414" s="517">
        <v>0.1</v>
      </c>
      <c r="J414" s="518">
        <v>1</v>
      </c>
      <c r="K414" s="571">
        <v>0.1</v>
      </c>
      <c r="L414" s="520"/>
      <c r="M414" s="517"/>
      <c r="N414" s="521"/>
      <c r="O414" s="517"/>
      <c r="P414" s="522"/>
    </row>
    <row r="415" spans="1:16" x14ac:dyDescent="0.25">
      <c r="A415" s="523"/>
      <c r="B415" s="524" t="s">
        <v>23</v>
      </c>
      <c r="C415" s="1247" t="s">
        <v>1203</v>
      </c>
      <c r="D415" s="1247"/>
      <c r="E415" s="1247"/>
      <c r="F415" s="1247"/>
      <c r="G415" s="1247"/>
      <c r="H415" s="525" t="s">
        <v>1148</v>
      </c>
      <c r="I415" s="526"/>
      <c r="J415" s="526"/>
      <c r="K415" s="527">
        <v>5.5830000000000002</v>
      </c>
      <c r="L415" s="528"/>
      <c r="M415" s="526"/>
      <c r="N415" s="528"/>
      <c r="O415" s="526"/>
      <c r="P415" s="529">
        <v>1775.9</v>
      </c>
    </row>
    <row r="416" spans="1:16" x14ac:dyDescent="0.25">
      <c r="A416" s="530"/>
      <c r="B416" s="524" t="s">
        <v>2403</v>
      </c>
      <c r="C416" s="1247" t="s">
        <v>2404</v>
      </c>
      <c r="D416" s="1247"/>
      <c r="E416" s="1247"/>
      <c r="F416" s="1247"/>
      <c r="G416" s="1247"/>
      <c r="H416" s="525" t="s">
        <v>1148</v>
      </c>
      <c r="I416" s="536">
        <v>55.83</v>
      </c>
      <c r="J416" s="526"/>
      <c r="K416" s="527">
        <v>5.5830000000000002</v>
      </c>
      <c r="L416" s="532"/>
      <c r="M416" s="533"/>
      <c r="N416" s="534">
        <v>318.08999999999997</v>
      </c>
      <c r="O416" s="526"/>
      <c r="P416" s="529">
        <v>1775.9</v>
      </c>
    </row>
    <row r="417" spans="1:16" x14ac:dyDescent="0.25">
      <c r="A417" s="523"/>
      <c r="B417" s="524" t="s">
        <v>28</v>
      </c>
      <c r="C417" s="1247" t="s">
        <v>132</v>
      </c>
      <c r="D417" s="1247"/>
      <c r="E417" s="1247"/>
      <c r="F417" s="1247"/>
      <c r="G417" s="1247"/>
      <c r="H417" s="525"/>
      <c r="I417" s="526"/>
      <c r="J417" s="526"/>
      <c r="K417" s="526"/>
      <c r="L417" s="528"/>
      <c r="M417" s="526"/>
      <c r="N417" s="528"/>
      <c r="O417" s="526"/>
      <c r="P417" s="573">
        <v>47.72</v>
      </c>
    </row>
    <row r="418" spans="1:16" x14ac:dyDescent="0.25">
      <c r="A418" s="523"/>
      <c r="B418" s="524"/>
      <c r="C418" s="1247" t="s">
        <v>1147</v>
      </c>
      <c r="D418" s="1247"/>
      <c r="E418" s="1247"/>
      <c r="F418" s="1247"/>
      <c r="G418" s="1247"/>
      <c r="H418" s="525" t="s">
        <v>1148</v>
      </c>
      <c r="I418" s="526"/>
      <c r="J418" s="526"/>
      <c r="K418" s="527">
        <v>4.5999999999999999E-2</v>
      </c>
      <c r="L418" s="528"/>
      <c r="M418" s="526"/>
      <c r="N418" s="528"/>
      <c r="O418" s="526"/>
      <c r="P418" s="573">
        <v>18.100000000000001</v>
      </c>
    </row>
    <row r="419" spans="1:16" x14ac:dyDescent="0.25">
      <c r="A419" s="530"/>
      <c r="B419" s="524" t="s">
        <v>1991</v>
      </c>
      <c r="C419" s="1247" t="s">
        <v>1992</v>
      </c>
      <c r="D419" s="1247"/>
      <c r="E419" s="1247"/>
      <c r="F419" s="1247"/>
      <c r="G419" s="1247"/>
      <c r="H419" s="525" t="s">
        <v>1151</v>
      </c>
      <c r="I419" s="531">
        <v>0.1</v>
      </c>
      <c r="J419" s="526"/>
      <c r="K419" s="536">
        <v>0.01</v>
      </c>
      <c r="L419" s="532"/>
      <c r="M419" s="533"/>
      <c r="N419" s="534">
        <v>913.67</v>
      </c>
      <c r="O419" s="526"/>
      <c r="P419" s="529">
        <v>9.14</v>
      </c>
    </row>
    <row r="420" spans="1:16" x14ac:dyDescent="0.25">
      <c r="A420" s="540"/>
      <c r="B420" s="524" t="s">
        <v>1152</v>
      </c>
      <c r="C420" s="1247" t="s">
        <v>1153</v>
      </c>
      <c r="D420" s="1247"/>
      <c r="E420" s="1247"/>
      <c r="F420" s="1247"/>
      <c r="G420" s="1247"/>
      <c r="H420" s="525" t="s">
        <v>1148</v>
      </c>
      <c r="I420" s="531">
        <v>0.1</v>
      </c>
      <c r="J420" s="526"/>
      <c r="K420" s="536">
        <v>0.01</v>
      </c>
      <c r="L420" s="528"/>
      <c r="M420" s="526"/>
      <c r="N420" s="541">
        <v>437.08</v>
      </c>
      <c r="O420" s="526"/>
      <c r="P420" s="573">
        <v>4.37</v>
      </c>
    </row>
    <row r="421" spans="1:16" x14ac:dyDescent="0.25">
      <c r="A421" s="530"/>
      <c r="B421" s="524" t="s">
        <v>1443</v>
      </c>
      <c r="C421" s="1247" t="s">
        <v>1444</v>
      </c>
      <c r="D421" s="1247"/>
      <c r="E421" s="1247"/>
      <c r="F421" s="1247"/>
      <c r="G421" s="1247"/>
      <c r="H421" s="525" t="s">
        <v>1151</v>
      </c>
      <c r="I421" s="536">
        <v>0.18</v>
      </c>
      <c r="J421" s="526"/>
      <c r="K421" s="527">
        <v>1.7999999999999999E-2</v>
      </c>
      <c r="L421" s="532"/>
      <c r="M421" s="533"/>
      <c r="N421" s="534">
        <v>1550.39</v>
      </c>
      <c r="O421" s="526"/>
      <c r="P421" s="529">
        <v>27.91</v>
      </c>
    </row>
    <row r="422" spans="1:16" x14ac:dyDescent="0.25">
      <c r="A422" s="540"/>
      <c r="B422" s="524" t="s">
        <v>1152</v>
      </c>
      <c r="C422" s="1247" t="s">
        <v>1153</v>
      </c>
      <c r="D422" s="1247"/>
      <c r="E422" s="1247"/>
      <c r="F422" s="1247"/>
      <c r="G422" s="1247"/>
      <c r="H422" s="525" t="s">
        <v>1148</v>
      </c>
      <c r="I422" s="536">
        <v>0.18</v>
      </c>
      <c r="J422" s="526"/>
      <c r="K422" s="527">
        <v>1.7999999999999999E-2</v>
      </c>
      <c r="L422" s="528"/>
      <c r="M422" s="526"/>
      <c r="N422" s="541">
        <v>437.08</v>
      </c>
      <c r="O422" s="526"/>
      <c r="P422" s="573">
        <v>7.87</v>
      </c>
    </row>
    <row r="423" spans="1:16" x14ac:dyDescent="0.25">
      <c r="A423" s="530"/>
      <c r="B423" s="524" t="s">
        <v>1445</v>
      </c>
      <c r="C423" s="1247" t="s">
        <v>1446</v>
      </c>
      <c r="D423" s="1247"/>
      <c r="E423" s="1247"/>
      <c r="F423" s="1247"/>
      <c r="G423" s="1247"/>
      <c r="H423" s="525" t="s">
        <v>1151</v>
      </c>
      <c r="I423" s="536">
        <v>0.18</v>
      </c>
      <c r="J423" s="526"/>
      <c r="K423" s="527">
        <v>1.7999999999999999E-2</v>
      </c>
      <c r="L423" s="538">
        <v>477.92</v>
      </c>
      <c r="M423" s="539">
        <v>1.24</v>
      </c>
      <c r="N423" s="534">
        <v>592.62</v>
      </c>
      <c r="O423" s="526"/>
      <c r="P423" s="529">
        <v>10.67</v>
      </c>
    </row>
    <row r="424" spans="1:16" x14ac:dyDescent="0.25">
      <c r="A424" s="540"/>
      <c r="B424" s="524" t="s">
        <v>1208</v>
      </c>
      <c r="C424" s="1247" t="s">
        <v>1209</v>
      </c>
      <c r="D424" s="1247"/>
      <c r="E424" s="1247"/>
      <c r="F424" s="1247"/>
      <c r="G424" s="1247"/>
      <c r="H424" s="525" t="s">
        <v>1148</v>
      </c>
      <c r="I424" s="536">
        <v>0.18</v>
      </c>
      <c r="J424" s="526"/>
      <c r="K424" s="527">
        <v>1.7999999999999999E-2</v>
      </c>
      <c r="L424" s="528"/>
      <c r="M424" s="526"/>
      <c r="N424" s="541">
        <v>325.38</v>
      </c>
      <c r="O424" s="526"/>
      <c r="P424" s="573">
        <v>5.86</v>
      </c>
    </row>
    <row r="425" spans="1:16" x14ac:dyDescent="0.25">
      <c r="A425" s="523"/>
      <c r="B425" s="524" t="s">
        <v>36</v>
      </c>
      <c r="C425" s="1247" t="s">
        <v>134</v>
      </c>
      <c r="D425" s="1247"/>
      <c r="E425" s="1247"/>
      <c r="F425" s="1247"/>
      <c r="G425" s="1247"/>
      <c r="H425" s="525"/>
      <c r="I425" s="526"/>
      <c r="J425" s="526"/>
      <c r="K425" s="526"/>
      <c r="L425" s="528"/>
      <c r="M425" s="526"/>
      <c r="N425" s="528"/>
      <c r="O425" s="526"/>
      <c r="P425" s="573">
        <v>75.73</v>
      </c>
    </row>
    <row r="426" spans="1:16" x14ac:dyDescent="0.25">
      <c r="A426" s="530"/>
      <c r="B426" s="524" t="s">
        <v>1210</v>
      </c>
      <c r="C426" s="1247" t="s">
        <v>1211</v>
      </c>
      <c r="D426" s="1247"/>
      <c r="E426" s="1247"/>
      <c r="F426" s="1247"/>
      <c r="G426" s="1247"/>
      <c r="H426" s="525" t="s">
        <v>1212</v>
      </c>
      <c r="I426" s="527">
        <v>0.78600000000000003</v>
      </c>
      <c r="J426" s="526"/>
      <c r="K426" s="535">
        <v>7.8600000000000003E-2</v>
      </c>
      <c r="L426" s="538">
        <v>35.71</v>
      </c>
      <c r="M426" s="539">
        <v>0.28000000000000003</v>
      </c>
      <c r="N426" s="534">
        <v>10</v>
      </c>
      <c r="O426" s="526"/>
      <c r="P426" s="529">
        <v>0.79</v>
      </c>
    </row>
    <row r="427" spans="1:16" x14ac:dyDescent="0.25">
      <c r="A427" s="530"/>
      <c r="B427" s="524" t="s">
        <v>1494</v>
      </c>
      <c r="C427" s="1247" t="s">
        <v>1495</v>
      </c>
      <c r="D427" s="1247"/>
      <c r="E427" s="1247"/>
      <c r="F427" s="1247"/>
      <c r="G427" s="1247"/>
      <c r="H427" s="525" t="s">
        <v>1496</v>
      </c>
      <c r="I427" s="535">
        <v>3.3599999999999998E-2</v>
      </c>
      <c r="J427" s="526"/>
      <c r="K427" s="537">
        <v>3.3600000000000001E-3</v>
      </c>
      <c r="L427" s="532"/>
      <c r="M427" s="533"/>
      <c r="N427" s="534">
        <v>6.1</v>
      </c>
      <c r="O427" s="526"/>
      <c r="P427" s="529">
        <v>0.02</v>
      </c>
    </row>
    <row r="428" spans="1:16" x14ac:dyDescent="0.25">
      <c r="A428" s="530"/>
      <c r="B428" s="524" t="s">
        <v>3089</v>
      </c>
      <c r="C428" s="1247" t="s">
        <v>3090</v>
      </c>
      <c r="D428" s="1247"/>
      <c r="E428" s="1247"/>
      <c r="F428" s="1247"/>
      <c r="G428" s="1247"/>
      <c r="H428" s="525" t="s">
        <v>1164</v>
      </c>
      <c r="I428" s="537">
        <v>2.66E-3</v>
      </c>
      <c r="J428" s="526"/>
      <c r="K428" s="574">
        <v>2.6600000000000001E-4</v>
      </c>
      <c r="L428" s="542">
        <v>145801.49</v>
      </c>
      <c r="M428" s="575">
        <v>1.2</v>
      </c>
      <c r="N428" s="534">
        <v>174961.79</v>
      </c>
      <c r="O428" s="526"/>
      <c r="P428" s="529">
        <v>46.54</v>
      </c>
    </row>
    <row r="429" spans="1:16" x14ac:dyDescent="0.25">
      <c r="A429" s="530"/>
      <c r="B429" s="524" t="s">
        <v>3091</v>
      </c>
      <c r="C429" s="1247" t="s">
        <v>3092</v>
      </c>
      <c r="D429" s="1247"/>
      <c r="E429" s="1247"/>
      <c r="F429" s="1247"/>
      <c r="G429" s="1247"/>
      <c r="H429" s="525" t="s">
        <v>1697</v>
      </c>
      <c r="I429" s="536">
        <v>0.12</v>
      </c>
      <c r="J429" s="526"/>
      <c r="K429" s="527">
        <v>1.2E-2</v>
      </c>
      <c r="L429" s="542">
        <v>2628.13</v>
      </c>
      <c r="M429" s="575">
        <v>0.9</v>
      </c>
      <c r="N429" s="534">
        <v>2365.3200000000002</v>
      </c>
      <c r="O429" s="526"/>
      <c r="P429" s="529">
        <v>28.38</v>
      </c>
    </row>
    <row r="430" spans="1:16" x14ac:dyDescent="0.25">
      <c r="A430" s="544" t="s">
        <v>1364</v>
      </c>
      <c r="B430" s="545" t="s">
        <v>3093</v>
      </c>
      <c r="C430" s="1250" t="s">
        <v>3094</v>
      </c>
      <c r="D430" s="1250"/>
      <c r="E430" s="1250"/>
      <c r="F430" s="1250"/>
      <c r="G430" s="1250"/>
      <c r="H430" s="546" t="s">
        <v>1575</v>
      </c>
      <c r="I430" s="547">
        <v>0</v>
      </c>
      <c r="J430" s="548"/>
      <c r="K430" s="547">
        <v>0</v>
      </c>
      <c r="L430" s="550"/>
      <c r="M430" s="548"/>
      <c r="N430" s="550"/>
      <c r="O430" s="548"/>
      <c r="P430" s="551"/>
    </row>
    <row r="431" spans="1:16" x14ac:dyDescent="0.25">
      <c r="A431" s="544" t="s">
        <v>1364</v>
      </c>
      <c r="B431" s="545" t="s">
        <v>2919</v>
      </c>
      <c r="C431" s="1250" t="s">
        <v>2920</v>
      </c>
      <c r="D431" s="1250"/>
      <c r="E431" s="1250"/>
      <c r="F431" s="1250"/>
      <c r="G431" s="1250"/>
      <c r="H431" s="546" t="s">
        <v>1244</v>
      </c>
      <c r="I431" s="547">
        <v>0</v>
      </c>
      <c r="J431" s="548"/>
      <c r="K431" s="547">
        <v>0</v>
      </c>
      <c r="L431" s="550"/>
      <c r="M431" s="548"/>
      <c r="N431" s="550"/>
      <c r="O431" s="548"/>
      <c r="P431" s="551"/>
    </row>
    <row r="432" spans="1:16" x14ac:dyDescent="0.25">
      <c r="A432" s="544" t="s">
        <v>1239</v>
      </c>
      <c r="B432" s="545" t="s">
        <v>3095</v>
      </c>
      <c r="C432" s="1250" t="s">
        <v>3096</v>
      </c>
      <c r="D432" s="1250"/>
      <c r="E432" s="1250"/>
      <c r="F432" s="1250"/>
      <c r="G432" s="1250"/>
      <c r="H432" s="546" t="s">
        <v>2159</v>
      </c>
      <c r="I432" s="566">
        <v>99.8</v>
      </c>
      <c r="J432" s="548"/>
      <c r="K432" s="589">
        <v>9.98</v>
      </c>
      <c r="L432" s="550"/>
      <c r="M432" s="548"/>
      <c r="N432" s="550"/>
      <c r="O432" s="548"/>
      <c r="P432" s="551"/>
    </row>
    <row r="433" spans="1:16" x14ac:dyDescent="0.25">
      <c r="A433" s="544" t="s">
        <v>1364</v>
      </c>
      <c r="B433" s="545" t="s">
        <v>2937</v>
      </c>
      <c r="C433" s="1250" t="s">
        <v>3097</v>
      </c>
      <c r="D433" s="1250"/>
      <c r="E433" s="1250"/>
      <c r="F433" s="1250"/>
      <c r="G433" s="1250"/>
      <c r="H433" s="546" t="s">
        <v>1575</v>
      </c>
      <c r="I433" s="547">
        <v>0</v>
      </c>
      <c r="J433" s="548"/>
      <c r="K433" s="547">
        <v>0</v>
      </c>
      <c r="L433" s="550"/>
      <c r="M433" s="548"/>
      <c r="N433" s="550"/>
      <c r="O433" s="548"/>
      <c r="P433" s="551"/>
    </row>
    <row r="434" spans="1:16" x14ac:dyDescent="0.25">
      <c r="A434" s="552"/>
      <c r="B434" s="553"/>
      <c r="C434" s="1248" t="s">
        <v>1154</v>
      </c>
      <c r="D434" s="1248"/>
      <c r="E434" s="1248"/>
      <c r="F434" s="1248"/>
      <c r="G434" s="1248"/>
      <c r="H434" s="516"/>
      <c r="I434" s="517"/>
      <c r="J434" s="517"/>
      <c r="K434" s="517"/>
      <c r="L434" s="520"/>
      <c r="M434" s="517"/>
      <c r="N434" s="554"/>
      <c r="O434" s="517"/>
      <c r="P434" s="555">
        <v>1917.45</v>
      </c>
    </row>
    <row r="435" spans="1:16" x14ac:dyDescent="0.25">
      <c r="A435" s="540"/>
      <c r="B435" s="524"/>
      <c r="C435" s="1247" t="s">
        <v>1155</v>
      </c>
      <c r="D435" s="1247"/>
      <c r="E435" s="1247"/>
      <c r="F435" s="1247"/>
      <c r="G435" s="1247"/>
      <c r="H435" s="525"/>
      <c r="I435" s="526"/>
      <c r="J435" s="526"/>
      <c r="K435" s="526"/>
      <c r="L435" s="528"/>
      <c r="M435" s="526"/>
      <c r="N435" s="528"/>
      <c r="O435" s="526"/>
      <c r="P435" s="529">
        <v>1794</v>
      </c>
    </row>
    <row r="436" spans="1:16" x14ac:dyDescent="0.25">
      <c r="A436" s="540"/>
      <c r="B436" s="524" t="s">
        <v>2888</v>
      </c>
      <c r="C436" s="1247" t="s">
        <v>2889</v>
      </c>
      <c r="D436" s="1247"/>
      <c r="E436" s="1247"/>
      <c r="F436" s="1247"/>
      <c r="G436" s="1247"/>
      <c r="H436" s="525" t="s">
        <v>1158</v>
      </c>
      <c r="I436" s="543">
        <v>121</v>
      </c>
      <c r="J436" s="526"/>
      <c r="K436" s="543">
        <v>121</v>
      </c>
      <c r="L436" s="528"/>
      <c r="M436" s="526"/>
      <c r="N436" s="528"/>
      <c r="O436" s="526"/>
      <c r="P436" s="529">
        <v>2170.7399999999998</v>
      </c>
    </row>
    <row r="437" spans="1:16" x14ac:dyDescent="0.25">
      <c r="A437" s="540"/>
      <c r="B437" s="524" t="s">
        <v>2890</v>
      </c>
      <c r="C437" s="1247" t="s">
        <v>2891</v>
      </c>
      <c r="D437" s="1247"/>
      <c r="E437" s="1247"/>
      <c r="F437" s="1247"/>
      <c r="G437" s="1247"/>
      <c r="H437" s="525" t="s">
        <v>1158</v>
      </c>
      <c r="I437" s="543">
        <v>72</v>
      </c>
      <c r="J437" s="526"/>
      <c r="K437" s="543">
        <v>72</v>
      </c>
      <c r="L437" s="528"/>
      <c r="M437" s="526"/>
      <c r="N437" s="528"/>
      <c r="O437" s="526"/>
      <c r="P437" s="529">
        <v>1291.68</v>
      </c>
    </row>
    <row r="438" spans="1:16" x14ac:dyDescent="0.25">
      <c r="A438" s="556"/>
      <c r="B438" s="557"/>
      <c r="C438" s="1248" t="s">
        <v>1161</v>
      </c>
      <c r="D438" s="1248"/>
      <c r="E438" s="1248"/>
      <c r="F438" s="1248"/>
      <c r="G438" s="1248"/>
      <c r="H438" s="516"/>
      <c r="I438" s="517"/>
      <c r="J438" s="517"/>
      <c r="K438" s="517"/>
      <c r="L438" s="520"/>
      <c r="M438" s="517"/>
      <c r="N438" s="554">
        <v>53798.7</v>
      </c>
      <c r="O438" s="517"/>
      <c r="P438" s="555">
        <v>5379.87</v>
      </c>
    </row>
    <row r="439" spans="1:16" x14ac:dyDescent="0.25">
      <c r="A439" s="558"/>
      <c r="B439" s="559"/>
      <c r="C439" s="559"/>
      <c r="D439" s="559"/>
      <c r="E439" s="559"/>
      <c r="F439" s="559"/>
      <c r="G439" s="559"/>
      <c r="H439" s="560"/>
      <c r="I439" s="561"/>
      <c r="J439" s="561"/>
      <c r="K439" s="561"/>
      <c r="L439" s="562"/>
      <c r="M439" s="561"/>
      <c r="N439" s="562"/>
      <c r="O439" s="561"/>
      <c r="P439" s="563"/>
    </row>
    <row r="440" spans="1:16" x14ac:dyDescent="0.25">
      <c r="A440" s="514" t="s">
        <v>1245</v>
      </c>
      <c r="B440" s="515" t="s">
        <v>3098</v>
      </c>
      <c r="C440" s="1249" t="s">
        <v>3099</v>
      </c>
      <c r="D440" s="1249"/>
      <c r="E440" s="1249"/>
      <c r="F440" s="1249"/>
      <c r="G440" s="1249"/>
      <c r="H440" s="516" t="s">
        <v>2159</v>
      </c>
      <c r="I440" s="517">
        <v>9.98</v>
      </c>
      <c r="J440" s="518">
        <v>1</v>
      </c>
      <c r="K440" s="570">
        <v>9.98</v>
      </c>
      <c r="L440" s="593">
        <v>324.68</v>
      </c>
      <c r="M440" s="570">
        <v>1.17</v>
      </c>
      <c r="N440" s="572">
        <v>379.88</v>
      </c>
      <c r="O440" s="517"/>
      <c r="P440" s="555">
        <v>3791.2</v>
      </c>
    </row>
    <row r="441" spans="1:16" x14ac:dyDescent="0.25">
      <c r="A441" s="556"/>
      <c r="B441" s="557"/>
      <c r="C441" s="1248" t="s">
        <v>1161</v>
      </c>
      <c r="D441" s="1248"/>
      <c r="E441" s="1248"/>
      <c r="F441" s="1248"/>
      <c r="G441" s="1248"/>
      <c r="H441" s="516"/>
      <c r="I441" s="517"/>
      <c r="J441" s="517"/>
      <c r="K441" s="517"/>
      <c r="L441" s="520"/>
      <c r="M441" s="517"/>
      <c r="N441" s="520"/>
      <c r="O441" s="517"/>
      <c r="P441" s="555">
        <v>3791.2</v>
      </c>
    </row>
    <row r="442" spans="1:16" x14ac:dyDescent="0.25">
      <c r="A442" s="558"/>
      <c r="B442" s="559"/>
      <c r="C442" s="559"/>
      <c r="D442" s="559"/>
      <c r="E442" s="559"/>
      <c r="F442" s="559"/>
      <c r="G442" s="559"/>
      <c r="H442" s="560"/>
      <c r="I442" s="561"/>
      <c r="J442" s="561"/>
      <c r="K442" s="561"/>
      <c r="L442" s="562"/>
      <c r="M442" s="561"/>
      <c r="N442" s="562"/>
      <c r="O442" s="561"/>
      <c r="P442" s="563"/>
    </row>
    <row r="443" spans="1:16" x14ac:dyDescent="0.25">
      <c r="A443" s="514" t="s">
        <v>1415</v>
      </c>
      <c r="B443" s="515" t="s">
        <v>3100</v>
      </c>
      <c r="C443" s="1249" t="s">
        <v>3101</v>
      </c>
      <c r="D443" s="1249"/>
      <c r="E443" s="1249"/>
      <c r="F443" s="1249"/>
      <c r="G443" s="1249"/>
      <c r="H443" s="516" t="s">
        <v>1440</v>
      </c>
      <c r="I443" s="517">
        <v>0.06</v>
      </c>
      <c r="J443" s="518">
        <v>1</v>
      </c>
      <c r="K443" s="570">
        <v>0.06</v>
      </c>
      <c r="L443" s="520"/>
      <c r="M443" s="517"/>
      <c r="N443" s="521"/>
      <c r="O443" s="517"/>
      <c r="P443" s="522"/>
    </row>
    <row r="444" spans="1:16" x14ac:dyDescent="0.25">
      <c r="A444" s="523"/>
      <c r="B444" s="524" t="s">
        <v>23</v>
      </c>
      <c r="C444" s="1247" t="s">
        <v>1203</v>
      </c>
      <c r="D444" s="1247"/>
      <c r="E444" s="1247"/>
      <c r="F444" s="1247"/>
      <c r="G444" s="1247"/>
      <c r="H444" s="525" t="s">
        <v>1148</v>
      </c>
      <c r="I444" s="526"/>
      <c r="J444" s="526"/>
      <c r="K444" s="536">
        <v>3.36</v>
      </c>
      <c r="L444" s="528"/>
      <c r="M444" s="526"/>
      <c r="N444" s="528"/>
      <c r="O444" s="526"/>
      <c r="P444" s="529">
        <v>1125.9000000000001</v>
      </c>
    </row>
    <row r="445" spans="1:16" x14ac:dyDescent="0.25">
      <c r="A445" s="530"/>
      <c r="B445" s="524" t="s">
        <v>2190</v>
      </c>
      <c r="C445" s="1247" t="s">
        <v>2191</v>
      </c>
      <c r="D445" s="1247"/>
      <c r="E445" s="1247"/>
      <c r="F445" s="1247"/>
      <c r="G445" s="1247"/>
      <c r="H445" s="525" t="s">
        <v>1148</v>
      </c>
      <c r="I445" s="543">
        <v>56</v>
      </c>
      <c r="J445" s="526"/>
      <c r="K445" s="536">
        <v>3.36</v>
      </c>
      <c r="L445" s="532"/>
      <c r="M445" s="533"/>
      <c r="N445" s="534">
        <v>335.09</v>
      </c>
      <c r="O445" s="526"/>
      <c r="P445" s="529">
        <v>1125.9000000000001</v>
      </c>
    </row>
    <row r="446" spans="1:16" x14ac:dyDescent="0.25">
      <c r="A446" s="523"/>
      <c r="B446" s="524" t="s">
        <v>28</v>
      </c>
      <c r="C446" s="1247" t="s">
        <v>132</v>
      </c>
      <c r="D446" s="1247"/>
      <c r="E446" s="1247"/>
      <c r="F446" s="1247"/>
      <c r="G446" s="1247"/>
      <c r="H446" s="525"/>
      <c r="I446" s="526"/>
      <c r="J446" s="526"/>
      <c r="K446" s="526"/>
      <c r="L446" s="528"/>
      <c r="M446" s="526"/>
      <c r="N446" s="528"/>
      <c r="O446" s="526"/>
      <c r="P446" s="573">
        <v>4.21</v>
      </c>
    </row>
    <row r="447" spans="1:16" x14ac:dyDescent="0.25">
      <c r="A447" s="523"/>
      <c r="B447" s="524"/>
      <c r="C447" s="1247" t="s">
        <v>1147</v>
      </c>
      <c r="D447" s="1247"/>
      <c r="E447" s="1247"/>
      <c r="F447" s="1247"/>
      <c r="G447" s="1247"/>
      <c r="H447" s="525" t="s">
        <v>1148</v>
      </c>
      <c r="I447" s="526"/>
      <c r="J447" s="526"/>
      <c r="K447" s="535">
        <v>4.1999999999999997E-3</v>
      </c>
      <c r="L447" s="528"/>
      <c r="M447" s="526"/>
      <c r="N447" s="528"/>
      <c r="O447" s="526"/>
      <c r="P447" s="573">
        <v>1.7</v>
      </c>
    </row>
    <row r="448" spans="1:16" x14ac:dyDescent="0.25">
      <c r="A448" s="530"/>
      <c r="B448" s="524" t="s">
        <v>1991</v>
      </c>
      <c r="C448" s="1247" t="s">
        <v>1992</v>
      </c>
      <c r="D448" s="1247"/>
      <c r="E448" s="1247"/>
      <c r="F448" s="1247"/>
      <c r="G448" s="1247"/>
      <c r="H448" s="525" t="s">
        <v>1151</v>
      </c>
      <c r="I448" s="536">
        <v>0.03</v>
      </c>
      <c r="J448" s="526"/>
      <c r="K448" s="535">
        <v>1.8E-3</v>
      </c>
      <c r="L448" s="532"/>
      <c r="M448" s="533"/>
      <c r="N448" s="534">
        <v>913.67</v>
      </c>
      <c r="O448" s="526"/>
      <c r="P448" s="529">
        <v>1.64</v>
      </c>
    </row>
    <row r="449" spans="1:16" x14ac:dyDescent="0.25">
      <c r="A449" s="540"/>
      <c r="B449" s="524" t="s">
        <v>1152</v>
      </c>
      <c r="C449" s="1247" t="s">
        <v>1153</v>
      </c>
      <c r="D449" s="1247"/>
      <c r="E449" s="1247"/>
      <c r="F449" s="1247"/>
      <c r="G449" s="1247"/>
      <c r="H449" s="525" t="s">
        <v>1148</v>
      </c>
      <c r="I449" s="536">
        <v>0.03</v>
      </c>
      <c r="J449" s="526"/>
      <c r="K449" s="535">
        <v>1.8E-3</v>
      </c>
      <c r="L449" s="528"/>
      <c r="M449" s="526"/>
      <c r="N449" s="541">
        <v>437.08</v>
      </c>
      <c r="O449" s="526"/>
      <c r="P449" s="573">
        <v>0.79</v>
      </c>
    </row>
    <row r="450" spans="1:16" x14ac:dyDescent="0.25">
      <c r="A450" s="530"/>
      <c r="B450" s="524" t="s">
        <v>1443</v>
      </c>
      <c r="C450" s="1247" t="s">
        <v>1444</v>
      </c>
      <c r="D450" s="1247"/>
      <c r="E450" s="1247"/>
      <c r="F450" s="1247"/>
      <c r="G450" s="1247"/>
      <c r="H450" s="525" t="s">
        <v>1151</v>
      </c>
      <c r="I450" s="536">
        <v>0.02</v>
      </c>
      <c r="J450" s="526"/>
      <c r="K450" s="535">
        <v>1.1999999999999999E-3</v>
      </c>
      <c r="L450" s="532"/>
      <c r="M450" s="533"/>
      <c r="N450" s="534">
        <v>1550.39</v>
      </c>
      <c r="O450" s="526"/>
      <c r="P450" s="529">
        <v>1.86</v>
      </c>
    </row>
    <row r="451" spans="1:16" x14ac:dyDescent="0.25">
      <c r="A451" s="540"/>
      <c r="B451" s="524" t="s">
        <v>1152</v>
      </c>
      <c r="C451" s="1247" t="s">
        <v>1153</v>
      </c>
      <c r="D451" s="1247"/>
      <c r="E451" s="1247"/>
      <c r="F451" s="1247"/>
      <c r="G451" s="1247"/>
      <c r="H451" s="525" t="s">
        <v>1148</v>
      </c>
      <c r="I451" s="536">
        <v>0.02</v>
      </c>
      <c r="J451" s="526"/>
      <c r="K451" s="535">
        <v>1.1999999999999999E-3</v>
      </c>
      <c r="L451" s="528"/>
      <c r="M451" s="526"/>
      <c r="N451" s="541">
        <v>437.08</v>
      </c>
      <c r="O451" s="526"/>
      <c r="P451" s="573">
        <v>0.52</v>
      </c>
    </row>
    <row r="452" spans="1:16" x14ac:dyDescent="0.25">
      <c r="A452" s="530"/>
      <c r="B452" s="524" t="s">
        <v>1445</v>
      </c>
      <c r="C452" s="1247" t="s">
        <v>1446</v>
      </c>
      <c r="D452" s="1247"/>
      <c r="E452" s="1247"/>
      <c r="F452" s="1247"/>
      <c r="G452" s="1247"/>
      <c r="H452" s="525" t="s">
        <v>1151</v>
      </c>
      <c r="I452" s="536">
        <v>0.02</v>
      </c>
      <c r="J452" s="526"/>
      <c r="K452" s="535">
        <v>1.1999999999999999E-3</v>
      </c>
      <c r="L452" s="538">
        <v>477.92</v>
      </c>
      <c r="M452" s="539">
        <v>1.24</v>
      </c>
      <c r="N452" s="534">
        <v>592.62</v>
      </c>
      <c r="O452" s="526"/>
      <c r="P452" s="529">
        <v>0.71</v>
      </c>
    </row>
    <row r="453" spans="1:16" x14ac:dyDescent="0.25">
      <c r="A453" s="540"/>
      <c r="B453" s="524" t="s">
        <v>1208</v>
      </c>
      <c r="C453" s="1247" t="s">
        <v>1209</v>
      </c>
      <c r="D453" s="1247"/>
      <c r="E453" s="1247"/>
      <c r="F453" s="1247"/>
      <c r="G453" s="1247"/>
      <c r="H453" s="525" t="s">
        <v>1148</v>
      </c>
      <c r="I453" s="536">
        <v>0.02</v>
      </c>
      <c r="J453" s="526"/>
      <c r="K453" s="535">
        <v>1.1999999999999999E-3</v>
      </c>
      <c r="L453" s="528"/>
      <c r="M453" s="526"/>
      <c r="N453" s="541">
        <v>325.38</v>
      </c>
      <c r="O453" s="526"/>
      <c r="P453" s="573">
        <v>0.39</v>
      </c>
    </row>
    <row r="454" spans="1:16" x14ac:dyDescent="0.25">
      <c r="A454" s="523"/>
      <c r="B454" s="524" t="s">
        <v>36</v>
      </c>
      <c r="C454" s="1247" t="s">
        <v>134</v>
      </c>
      <c r="D454" s="1247"/>
      <c r="E454" s="1247"/>
      <c r="F454" s="1247"/>
      <c r="G454" s="1247"/>
      <c r="H454" s="525"/>
      <c r="I454" s="526"/>
      <c r="J454" s="526"/>
      <c r="K454" s="526"/>
      <c r="L454" s="528"/>
      <c r="M454" s="526"/>
      <c r="N454" s="528"/>
      <c r="O454" s="526"/>
      <c r="P454" s="573">
        <v>28.86</v>
      </c>
    </row>
    <row r="455" spans="1:16" x14ac:dyDescent="0.25">
      <c r="A455" s="530"/>
      <c r="B455" s="524" t="s">
        <v>1210</v>
      </c>
      <c r="C455" s="1247" t="s">
        <v>1211</v>
      </c>
      <c r="D455" s="1247"/>
      <c r="E455" s="1247"/>
      <c r="F455" s="1247"/>
      <c r="G455" s="1247"/>
      <c r="H455" s="525" t="s">
        <v>1212</v>
      </c>
      <c r="I455" s="536">
        <v>1.57</v>
      </c>
      <c r="J455" s="526"/>
      <c r="K455" s="535">
        <v>9.4200000000000006E-2</v>
      </c>
      <c r="L455" s="538">
        <v>35.71</v>
      </c>
      <c r="M455" s="539">
        <v>0.28000000000000003</v>
      </c>
      <c r="N455" s="534">
        <v>10</v>
      </c>
      <c r="O455" s="526"/>
      <c r="P455" s="529">
        <v>0.94</v>
      </c>
    </row>
    <row r="456" spans="1:16" x14ac:dyDescent="0.25">
      <c r="A456" s="530"/>
      <c r="B456" s="524" t="s">
        <v>3089</v>
      </c>
      <c r="C456" s="1247" t="s">
        <v>3090</v>
      </c>
      <c r="D456" s="1247"/>
      <c r="E456" s="1247"/>
      <c r="F456" s="1247"/>
      <c r="G456" s="1247"/>
      <c r="H456" s="525" t="s">
        <v>1164</v>
      </c>
      <c r="I456" s="537">
        <v>2.66E-3</v>
      </c>
      <c r="J456" s="526"/>
      <c r="K456" s="569">
        <v>1.596E-4</v>
      </c>
      <c r="L456" s="542">
        <v>145801.49</v>
      </c>
      <c r="M456" s="575">
        <v>1.2</v>
      </c>
      <c r="N456" s="534">
        <v>174961.79</v>
      </c>
      <c r="O456" s="526"/>
      <c r="P456" s="529">
        <v>27.92</v>
      </c>
    </row>
    <row r="457" spans="1:16" x14ac:dyDescent="0.25">
      <c r="A457" s="544" t="s">
        <v>1239</v>
      </c>
      <c r="B457" s="545" t="s">
        <v>3102</v>
      </c>
      <c r="C457" s="1250" t="s">
        <v>3103</v>
      </c>
      <c r="D457" s="1250"/>
      <c r="E457" s="1250"/>
      <c r="F457" s="1250"/>
      <c r="G457" s="1250"/>
      <c r="H457" s="546" t="s">
        <v>1244</v>
      </c>
      <c r="I457" s="547">
        <v>4</v>
      </c>
      <c r="J457" s="548"/>
      <c r="K457" s="589">
        <v>0.24</v>
      </c>
      <c r="L457" s="550"/>
      <c r="M457" s="548"/>
      <c r="N457" s="550"/>
      <c r="O457" s="548"/>
      <c r="P457" s="551"/>
    </row>
    <row r="458" spans="1:16" x14ac:dyDescent="0.25">
      <c r="A458" s="544" t="s">
        <v>1364</v>
      </c>
      <c r="B458" s="545" t="s">
        <v>3093</v>
      </c>
      <c r="C458" s="1250" t="s">
        <v>3094</v>
      </c>
      <c r="D458" s="1250"/>
      <c r="E458" s="1250"/>
      <c r="F458" s="1250"/>
      <c r="G458" s="1250"/>
      <c r="H458" s="546" t="s">
        <v>1575</v>
      </c>
      <c r="I458" s="547">
        <v>0</v>
      </c>
      <c r="J458" s="548"/>
      <c r="K458" s="547">
        <v>0</v>
      </c>
      <c r="L458" s="550"/>
      <c r="M458" s="548"/>
      <c r="N458" s="550"/>
      <c r="O458" s="548"/>
      <c r="P458" s="551"/>
    </row>
    <row r="459" spans="1:16" x14ac:dyDescent="0.25">
      <c r="A459" s="544" t="s">
        <v>1364</v>
      </c>
      <c r="B459" s="545" t="s">
        <v>2919</v>
      </c>
      <c r="C459" s="1250" t="s">
        <v>2920</v>
      </c>
      <c r="D459" s="1250"/>
      <c r="E459" s="1250"/>
      <c r="F459" s="1250"/>
      <c r="G459" s="1250"/>
      <c r="H459" s="546" t="s">
        <v>1244</v>
      </c>
      <c r="I459" s="547">
        <v>0</v>
      </c>
      <c r="J459" s="548"/>
      <c r="K459" s="547">
        <v>0</v>
      </c>
      <c r="L459" s="550"/>
      <c r="M459" s="548"/>
      <c r="N459" s="550"/>
      <c r="O459" s="548"/>
      <c r="P459" s="551"/>
    </row>
    <row r="460" spans="1:16" x14ac:dyDescent="0.25">
      <c r="A460" s="544" t="s">
        <v>1239</v>
      </c>
      <c r="B460" s="545" t="s">
        <v>3104</v>
      </c>
      <c r="C460" s="1250" t="s">
        <v>3105</v>
      </c>
      <c r="D460" s="1250"/>
      <c r="E460" s="1250"/>
      <c r="F460" s="1250"/>
      <c r="G460" s="1250"/>
      <c r="H460" s="546" t="s">
        <v>2159</v>
      </c>
      <c r="I460" s="566">
        <v>99.8</v>
      </c>
      <c r="J460" s="548"/>
      <c r="K460" s="549">
        <v>5.9880000000000004</v>
      </c>
      <c r="L460" s="550"/>
      <c r="M460" s="548"/>
      <c r="N460" s="550"/>
      <c r="O460" s="548"/>
      <c r="P460" s="551"/>
    </row>
    <row r="461" spans="1:16" x14ac:dyDescent="0.25">
      <c r="A461" s="552"/>
      <c r="B461" s="553"/>
      <c r="C461" s="1248" t="s">
        <v>1154</v>
      </c>
      <c r="D461" s="1248"/>
      <c r="E461" s="1248"/>
      <c r="F461" s="1248"/>
      <c r="G461" s="1248"/>
      <c r="H461" s="516"/>
      <c r="I461" s="517"/>
      <c r="J461" s="517"/>
      <c r="K461" s="517"/>
      <c r="L461" s="520"/>
      <c r="M461" s="517"/>
      <c r="N461" s="554"/>
      <c r="O461" s="517"/>
      <c r="P461" s="555">
        <v>1160.67</v>
      </c>
    </row>
    <row r="462" spans="1:16" x14ac:dyDescent="0.25">
      <c r="A462" s="540"/>
      <c r="B462" s="524"/>
      <c r="C462" s="1247" t="s">
        <v>1155</v>
      </c>
      <c r="D462" s="1247"/>
      <c r="E462" s="1247"/>
      <c r="F462" s="1247"/>
      <c r="G462" s="1247"/>
      <c r="H462" s="525"/>
      <c r="I462" s="526"/>
      <c r="J462" s="526"/>
      <c r="K462" s="526"/>
      <c r="L462" s="528"/>
      <c r="M462" s="526"/>
      <c r="N462" s="528"/>
      <c r="O462" s="526"/>
      <c r="P462" s="529">
        <v>1127.5999999999999</v>
      </c>
    </row>
    <row r="463" spans="1:16" x14ac:dyDescent="0.25">
      <c r="A463" s="540"/>
      <c r="B463" s="524" t="s">
        <v>2888</v>
      </c>
      <c r="C463" s="1247" t="s">
        <v>2889</v>
      </c>
      <c r="D463" s="1247"/>
      <c r="E463" s="1247"/>
      <c r="F463" s="1247"/>
      <c r="G463" s="1247"/>
      <c r="H463" s="525" t="s">
        <v>1158</v>
      </c>
      <c r="I463" s="543">
        <v>121</v>
      </c>
      <c r="J463" s="526"/>
      <c r="K463" s="543">
        <v>121</v>
      </c>
      <c r="L463" s="528"/>
      <c r="M463" s="526"/>
      <c r="N463" s="528"/>
      <c r="O463" s="526"/>
      <c r="P463" s="529">
        <v>1364.4</v>
      </c>
    </row>
    <row r="464" spans="1:16" x14ac:dyDescent="0.25">
      <c r="A464" s="540"/>
      <c r="B464" s="524" t="s">
        <v>2890</v>
      </c>
      <c r="C464" s="1247" t="s">
        <v>2891</v>
      </c>
      <c r="D464" s="1247"/>
      <c r="E464" s="1247"/>
      <c r="F464" s="1247"/>
      <c r="G464" s="1247"/>
      <c r="H464" s="525" t="s">
        <v>1158</v>
      </c>
      <c r="I464" s="543">
        <v>72</v>
      </c>
      <c r="J464" s="526"/>
      <c r="K464" s="543">
        <v>72</v>
      </c>
      <c r="L464" s="528"/>
      <c r="M464" s="526"/>
      <c r="N464" s="528"/>
      <c r="O464" s="526"/>
      <c r="P464" s="573">
        <v>811.87</v>
      </c>
    </row>
    <row r="465" spans="1:16" x14ac:dyDescent="0.25">
      <c r="A465" s="556"/>
      <c r="B465" s="557"/>
      <c r="C465" s="1248" t="s">
        <v>1161</v>
      </c>
      <c r="D465" s="1248"/>
      <c r="E465" s="1248"/>
      <c r="F465" s="1248"/>
      <c r="G465" s="1248"/>
      <c r="H465" s="516"/>
      <c r="I465" s="517"/>
      <c r="J465" s="517"/>
      <c r="K465" s="517"/>
      <c r="L465" s="520"/>
      <c r="M465" s="517"/>
      <c r="N465" s="554">
        <v>55615.67</v>
      </c>
      <c r="O465" s="517"/>
      <c r="P465" s="555">
        <v>3336.94</v>
      </c>
    </row>
    <row r="466" spans="1:16" x14ac:dyDescent="0.25">
      <c r="A466" s="558"/>
      <c r="B466" s="559"/>
      <c r="C466" s="559"/>
      <c r="D466" s="559"/>
      <c r="E466" s="559"/>
      <c r="F466" s="559"/>
      <c r="G466" s="559"/>
      <c r="H466" s="560"/>
      <c r="I466" s="561"/>
      <c r="J466" s="561"/>
      <c r="K466" s="561"/>
      <c r="L466" s="562"/>
      <c r="M466" s="561"/>
      <c r="N466" s="562"/>
      <c r="O466" s="561"/>
      <c r="P466" s="563"/>
    </row>
    <row r="467" spans="1:16" x14ac:dyDescent="0.25">
      <c r="A467" s="514" t="s">
        <v>1418</v>
      </c>
      <c r="B467" s="515" t="s">
        <v>3106</v>
      </c>
      <c r="C467" s="1249" t="s">
        <v>3107</v>
      </c>
      <c r="D467" s="1249"/>
      <c r="E467" s="1249"/>
      <c r="F467" s="1249"/>
      <c r="G467" s="1249"/>
      <c r="H467" s="516" t="s">
        <v>1575</v>
      </c>
      <c r="I467" s="517">
        <v>5.9880000000000004</v>
      </c>
      <c r="J467" s="518">
        <v>1</v>
      </c>
      <c r="K467" s="519">
        <v>5.9880000000000004</v>
      </c>
      <c r="L467" s="593">
        <v>146.04</v>
      </c>
      <c r="M467" s="570">
        <v>1.04</v>
      </c>
      <c r="N467" s="572">
        <v>151.88</v>
      </c>
      <c r="O467" s="517"/>
      <c r="P467" s="612">
        <v>909.46</v>
      </c>
    </row>
    <row r="468" spans="1:16" x14ac:dyDescent="0.25">
      <c r="A468" s="556"/>
      <c r="B468" s="557"/>
      <c r="C468" s="1248" t="s">
        <v>1161</v>
      </c>
      <c r="D468" s="1248"/>
      <c r="E468" s="1248"/>
      <c r="F468" s="1248"/>
      <c r="G468" s="1248"/>
      <c r="H468" s="516"/>
      <c r="I468" s="517"/>
      <c r="J468" s="517"/>
      <c r="K468" s="517"/>
      <c r="L468" s="520"/>
      <c r="M468" s="517"/>
      <c r="N468" s="520"/>
      <c r="O468" s="517"/>
      <c r="P468" s="612">
        <v>909.46</v>
      </c>
    </row>
    <row r="469" spans="1:16" x14ac:dyDescent="0.25">
      <c r="A469" s="558"/>
      <c r="B469" s="559"/>
      <c r="C469" s="559"/>
      <c r="D469" s="559"/>
      <c r="E469" s="559"/>
      <c r="F469" s="559"/>
      <c r="G469" s="559"/>
      <c r="H469" s="560"/>
      <c r="I469" s="561"/>
      <c r="J469" s="561"/>
      <c r="K469" s="561"/>
      <c r="L469" s="562"/>
      <c r="M469" s="561"/>
      <c r="N469" s="562"/>
      <c r="O469" s="561"/>
      <c r="P469" s="563"/>
    </row>
    <row r="470" spans="1:16" x14ac:dyDescent="0.25">
      <c r="A470" s="514" t="s">
        <v>1419</v>
      </c>
      <c r="B470" s="515" t="s">
        <v>3108</v>
      </c>
      <c r="C470" s="1249" t="s">
        <v>3109</v>
      </c>
      <c r="D470" s="1249"/>
      <c r="E470" s="1249"/>
      <c r="F470" s="1249"/>
      <c r="G470" s="1249"/>
      <c r="H470" s="516" t="s">
        <v>1440</v>
      </c>
      <c r="I470" s="517">
        <v>0.02</v>
      </c>
      <c r="J470" s="518">
        <v>1</v>
      </c>
      <c r="K470" s="570">
        <v>0.02</v>
      </c>
      <c r="L470" s="520"/>
      <c r="M470" s="517"/>
      <c r="N470" s="521"/>
      <c r="O470" s="517"/>
      <c r="P470" s="522"/>
    </row>
    <row r="471" spans="1:16" x14ac:dyDescent="0.25">
      <c r="A471" s="523"/>
      <c r="B471" s="524" t="s">
        <v>23</v>
      </c>
      <c r="C471" s="1247" t="s">
        <v>1203</v>
      </c>
      <c r="D471" s="1247"/>
      <c r="E471" s="1247"/>
      <c r="F471" s="1247"/>
      <c r="G471" s="1247"/>
      <c r="H471" s="525" t="s">
        <v>1148</v>
      </c>
      <c r="I471" s="526"/>
      <c r="J471" s="526"/>
      <c r="K471" s="535">
        <v>1.1983999999999999</v>
      </c>
      <c r="L471" s="528"/>
      <c r="M471" s="526"/>
      <c r="N471" s="528"/>
      <c r="O471" s="526"/>
      <c r="P471" s="573">
        <v>381.2</v>
      </c>
    </row>
    <row r="472" spans="1:16" x14ac:dyDescent="0.25">
      <c r="A472" s="530"/>
      <c r="B472" s="524" t="s">
        <v>2403</v>
      </c>
      <c r="C472" s="1247" t="s">
        <v>2404</v>
      </c>
      <c r="D472" s="1247"/>
      <c r="E472" s="1247"/>
      <c r="F472" s="1247"/>
      <c r="G472" s="1247"/>
      <c r="H472" s="525" t="s">
        <v>1148</v>
      </c>
      <c r="I472" s="536">
        <v>59.92</v>
      </c>
      <c r="J472" s="526"/>
      <c r="K472" s="535">
        <v>1.1983999999999999</v>
      </c>
      <c r="L472" s="532"/>
      <c r="M472" s="533"/>
      <c r="N472" s="534">
        <v>318.08999999999997</v>
      </c>
      <c r="O472" s="526"/>
      <c r="P472" s="529">
        <v>381.2</v>
      </c>
    </row>
    <row r="473" spans="1:16" x14ac:dyDescent="0.25">
      <c r="A473" s="523"/>
      <c r="B473" s="524" t="s">
        <v>28</v>
      </c>
      <c r="C473" s="1247" t="s">
        <v>132</v>
      </c>
      <c r="D473" s="1247"/>
      <c r="E473" s="1247"/>
      <c r="F473" s="1247"/>
      <c r="G473" s="1247"/>
      <c r="H473" s="525"/>
      <c r="I473" s="526"/>
      <c r="J473" s="526"/>
      <c r="K473" s="526"/>
      <c r="L473" s="528"/>
      <c r="M473" s="526"/>
      <c r="N473" s="528"/>
      <c r="O473" s="526"/>
      <c r="P473" s="573">
        <v>2.08</v>
      </c>
    </row>
    <row r="474" spans="1:16" x14ac:dyDescent="0.25">
      <c r="A474" s="523"/>
      <c r="B474" s="524"/>
      <c r="C474" s="1247" t="s">
        <v>1147</v>
      </c>
      <c r="D474" s="1247"/>
      <c r="E474" s="1247"/>
      <c r="F474" s="1247"/>
      <c r="G474" s="1247"/>
      <c r="H474" s="525" t="s">
        <v>1148</v>
      </c>
      <c r="I474" s="526"/>
      <c r="J474" s="526"/>
      <c r="K474" s="527">
        <v>2E-3</v>
      </c>
      <c r="L474" s="528"/>
      <c r="M474" s="526"/>
      <c r="N474" s="528"/>
      <c r="O474" s="526"/>
      <c r="P474" s="573">
        <v>0.78</v>
      </c>
    </row>
    <row r="475" spans="1:16" x14ac:dyDescent="0.25">
      <c r="A475" s="530"/>
      <c r="B475" s="524" t="s">
        <v>1991</v>
      </c>
      <c r="C475" s="1247" t="s">
        <v>1992</v>
      </c>
      <c r="D475" s="1247"/>
      <c r="E475" s="1247"/>
      <c r="F475" s="1247"/>
      <c r="G475" s="1247"/>
      <c r="H475" s="525" t="s">
        <v>1151</v>
      </c>
      <c r="I475" s="536">
        <v>0.02</v>
      </c>
      <c r="J475" s="526"/>
      <c r="K475" s="535">
        <v>4.0000000000000002E-4</v>
      </c>
      <c r="L475" s="532"/>
      <c r="M475" s="533"/>
      <c r="N475" s="534">
        <v>913.67</v>
      </c>
      <c r="O475" s="526"/>
      <c r="P475" s="529">
        <v>0.37</v>
      </c>
    </row>
    <row r="476" spans="1:16" x14ac:dyDescent="0.25">
      <c r="A476" s="540"/>
      <c r="B476" s="524" t="s">
        <v>1152</v>
      </c>
      <c r="C476" s="1247" t="s">
        <v>1153</v>
      </c>
      <c r="D476" s="1247"/>
      <c r="E476" s="1247"/>
      <c r="F476" s="1247"/>
      <c r="G476" s="1247"/>
      <c r="H476" s="525" t="s">
        <v>1148</v>
      </c>
      <c r="I476" s="536">
        <v>0.02</v>
      </c>
      <c r="J476" s="526"/>
      <c r="K476" s="535">
        <v>4.0000000000000002E-4</v>
      </c>
      <c r="L476" s="528"/>
      <c r="M476" s="526"/>
      <c r="N476" s="541">
        <v>437.08</v>
      </c>
      <c r="O476" s="526"/>
      <c r="P476" s="573">
        <v>0.17</v>
      </c>
    </row>
    <row r="477" spans="1:16" x14ac:dyDescent="0.25">
      <c r="A477" s="530"/>
      <c r="B477" s="524" t="s">
        <v>1443</v>
      </c>
      <c r="C477" s="1247" t="s">
        <v>1444</v>
      </c>
      <c r="D477" s="1247"/>
      <c r="E477" s="1247"/>
      <c r="F477" s="1247"/>
      <c r="G477" s="1247"/>
      <c r="H477" s="525" t="s">
        <v>1151</v>
      </c>
      <c r="I477" s="536">
        <v>0.04</v>
      </c>
      <c r="J477" s="526"/>
      <c r="K477" s="535">
        <v>8.0000000000000004E-4</v>
      </c>
      <c r="L477" s="532"/>
      <c r="M477" s="533"/>
      <c r="N477" s="534">
        <v>1550.39</v>
      </c>
      <c r="O477" s="526"/>
      <c r="P477" s="529">
        <v>1.24</v>
      </c>
    </row>
    <row r="478" spans="1:16" x14ac:dyDescent="0.25">
      <c r="A478" s="540"/>
      <c r="B478" s="524" t="s">
        <v>1152</v>
      </c>
      <c r="C478" s="1247" t="s">
        <v>1153</v>
      </c>
      <c r="D478" s="1247"/>
      <c r="E478" s="1247"/>
      <c r="F478" s="1247"/>
      <c r="G478" s="1247"/>
      <c r="H478" s="525" t="s">
        <v>1148</v>
      </c>
      <c r="I478" s="536">
        <v>0.04</v>
      </c>
      <c r="J478" s="526"/>
      <c r="K478" s="535">
        <v>8.0000000000000004E-4</v>
      </c>
      <c r="L478" s="528"/>
      <c r="M478" s="526"/>
      <c r="N478" s="541">
        <v>437.08</v>
      </c>
      <c r="O478" s="526"/>
      <c r="P478" s="573">
        <v>0.35</v>
      </c>
    </row>
    <row r="479" spans="1:16" x14ac:dyDescent="0.25">
      <c r="A479" s="530"/>
      <c r="B479" s="524" t="s">
        <v>1445</v>
      </c>
      <c r="C479" s="1247" t="s">
        <v>1446</v>
      </c>
      <c r="D479" s="1247"/>
      <c r="E479" s="1247"/>
      <c r="F479" s="1247"/>
      <c r="G479" s="1247"/>
      <c r="H479" s="525" t="s">
        <v>1151</v>
      </c>
      <c r="I479" s="536">
        <v>0.04</v>
      </c>
      <c r="J479" s="526"/>
      <c r="K479" s="535">
        <v>8.0000000000000004E-4</v>
      </c>
      <c r="L479" s="538">
        <v>477.92</v>
      </c>
      <c r="M479" s="539">
        <v>1.24</v>
      </c>
      <c r="N479" s="534">
        <v>592.62</v>
      </c>
      <c r="O479" s="526"/>
      <c r="P479" s="529">
        <v>0.47</v>
      </c>
    </row>
    <row r="480" spans="1:16" x14ac:dyDescent="0.25">
      <c r="A480" s="540"/>
      <c r="B480" s="524" t="s">
        <v>1208</v>
      </c>
      <c r="C480" s="1247" t="s">
        <v>1209</v>
      </c>
      <c r="D480" s="1247"/>
      <c r="E480" s="1247"/>
      <c r="F480" s="1247"/>
      <c r="G480" s="1247"/>
      <c r="H480" s="525" t="s">
        <v>1148</v>
      </c>
      <c r="I480" s="536">
        <v>0.04</v>
      </c>
      <c r="J480" s="526"/>
      <c r="K480" s="535">
        <v>8.0000000000000004E-4</v>
      </c>
      <c r="L480" s="528"/>
      <c r="M480" s="526"/>
      <c r="N480" s="541">
        <v>325.38</v>
      </c>
      <c r="O480" s="526"/>
      <c r="P480" s="573">
        <v>0.26</v>
      </c>
    </row>
    <row r="481" spans="1:16" x14ac:dyDescent="0.25">
      <c r="A481" s="523"/>
      <c r="B481" s="524" t="s">
        <v>36</v>
      </c>
      <c r="C481" s="1247" t="s">
        <v>134</v>
      </c>
      <c r="D481" s="1247"/>
      <c r="E481" s="1247"/>
      <c r="F481" s="1247"/>
      <c r="G481" s="1247"/>
      <c r="H481" s="525"/>
      <c r="I481" s="526"/>
      <c r="J481" s="526"/>
      <c r="K481" s="526"/>
      <c r="L481" s="528"/>
      <c r="M481" s="526"/>
      <c r="N481" s="528"/>
      <c r="O481" s="526"/>
      <c r="P481" s="573">
        <v>6.51</v>
      </c>
    </row>
    <row r="482" spans="1:16" x14ac:dyDescent="0.25">
      <c r="A482" s="530"/>
      <c r="B482" s="524" t="s">
        <v>1210</v>
      </c>
      <c r="C482" s="1247" t="s">
        <v>1211</v>
      </c>
      <c r="D482" s="1247"/>
      <c r="E482" s="1247"/>
      <c r="F482" s="1247"/>
      <c r="G482" s="1247"/>
      <c r="H482" s="525" t="s">
        <v>1212</v>
      </c>
      <c r="I482" s="527">
        <v>0.19700000000000001</v>
      </c>
      <c r="J482" s="526"/>
      <c r="K482" s="537">
        <v>3.9399999999999999E-3</v>
      </c>
      <c r="L482" s="538">
        <v>35.71</v>
      </c>
      <c r="M482" s="539">
        <v>0.28000000000000003</v>
      </c>
      <c r="N482" s="534">
        <v>10</v>
      </c>
      <c r="O482" s="526"/>
      <c r="P482" s="529">
        <v>0.04</v>
      </c>
    </row>
    <row r="483" spans="1:16" x14ac:dyDescent="0.25">
      <c r="A483" s="530"/>
      <c r="B483" s="524" t="s">
        <v>1494</v>
      </c>
      <c r="C483" s="1247" t="s">
        <v>1495</v>
      </c>
      <c r="D483" s="1247"/>
      <c r="E483" s="1247"/>
      <c r="F483" s="1247"/>
      <c r="G483" s="1247"/>
      <c r="H483" s="525" t="s">
        <v>1496</v>
      </c>
      <c r="I483" s="535">
        <v>6.08E-2</v>
      </c>
      <c r="J483" s="526"/>
      <c r="K483" s="574">
        <v>1.2160000000000001E-3</v>
      </c>
      <c r="L483" s="532"/>
      <c r="M483" s="533"/>
      <c r="N483" s="534">
        <v>6.1</v>
      </c>
      <c r="O483" s="526"/>
      <c r="P483" s="529">
        <v>0.01</v>
      </c>
    </row>
    <row r="484" spans="1:16" x14ac:dyDescent="0.25">
      <c r="A484" s="530"/>
      <c r="B484" s="524" t="s">
        <v>3089</v>
      </c>
      <c r="C484" s="1247" t="s">
        <v>3090</v>
      </c>
      <c r="D484" s="1247"/>
      <c r="E484" s="1247"/>
      <c r="F484" s="1247"/>
      <c r="G484" s="1247"/>
      <c r="H484" s="525" t="s">
        <v>1164</v>
      </c>
      <c r="I484" s="535">
        <v>1.1999999999999999E-3</v>
      </c>
      <c r="J484" s="526"/>
      <c r="K484" s="574">
        <v>2.4000000000000001E-5</v>
      </c>
      <c r="L484" s="542">
        <v>145801.49</v>
      </c>
      <c r="M484" s="575">
        <v>1.2</v>
      </c>
      <c r="N484" s="534">
        <v>174961.79</v>
      </c>
      <c r="O484" s="526"/>
      <c r="P484" s="529">
        <v>4.2</v>
      </c>
    </row>
    <row r="485" spans="1:16" x14ac:dyDescent="0.25">
      <c r="A485" s="530"/>
      <c r="B485" s="524" t="s">
        <v>3110</v>
      </c>
      <c r="C485" s="1247" t="s">
        <v>3111</v>
      </c>
      <c r="D485" s="1247"/>
      <c r="E485" s="1247"/>
      <c r="F485" s="1247"/>
      <c r="G485" s="1247"/>
      <c r="H485" s="525" t="s">
        <v>1697</v>
      </c>
      <c r="I485" s="536">
        <v>0.12</v>
      </c>
      <c r="J485" s="526"/>
      <c r="K485" s="535">
        <v>2.3999999999999998E-3</v>
      </c>
      <c r="L485" s="542">
        <v>1047.6300000000001</v>
      </c>
      <c r="M485" s="575">
        <v>0.9</v>
      </c>
      <c r="N485" s="534">
        <v>942.87</v>
      </c>
      <c r="O485" s="526"/>
      <c r="P485" s="529">
        <v>2.2599999999999998</v>
      </c>
    </row>
    <row r="486" spans="1:16" x14ac:dyDescent="0.25">
      <c r="A486" s="544" t="s">
        <v>1364</v>
      </c>
      <c r="B486" s="545" t="s">
        <v>3093</v>
      </c>
      <c r="C486" s="1250" t="s">
        <v>3094</v>
      </c>
      <c r="D486" s="1250"/>
      <c r="E486" s="1250"/>
      <c r="F486" s="1250"/>
      <c r="G486" s="1250"/>
      <c r="H486" s="546" t="s">
        <v>1575</v>
      </c>
      <c r="I486" s="547">
        <v>0</v>
      </c>
      <c r="J486" s="548"/>
      <c r="K486" s="547">
        <v>0</v>
      </c>
      <c r="L486" s="550"/>
      <c r="M486" s="548"/>
      <c r="N486" s="550"/>
      <c r="O486" s="548"/>
      <c r="P486" s="551"/>
    </row>
    <row r="487" spans="1:16" x14ac:dyDescent="0.25">
      <c r="A487" s="544" t="s">
        <v>1364</v>
      </c>
      <c r="B487" s="545" t="s">
        <v>2919</v>
      </c>
      <c r="C487" s="1250" t="s">
        <v>2920</v>
      </c>
      <c r="D487" s="1250"/>
      <c r="E487" s="1250"/>
      <c r="F487" s="1250"/>
      <c r="G487" s="1250"/>
      <c r="H487" s="546" t="s">
        <v>1244</v>
      </c>
      <c r="I487" s="547">
        <v>0</v>
      </c>
      <c r="J487" s="548"/>
      <c r="K487" s="547">
        <v>0</v>
      </c>
      <c r="L487" s="550"/>
      <c r="M487" s="548"/>
      <c r="N487" s="550"/>
      <c r="O487" s="548"/>
      <c r="P487" s="551"/>
    </row>
    <row r="488" spans="1:16" x14ac:dyDescent="0.25">
      <c r="A488" s="544" t="s">
        <v>1239</v>
      </c>
      <c r="B488" s="545" t="s">
        <v>3095</v>
      </c>
      <c r="C488" s="1250" t="s">
        <v>3096</v>
      </c>
      <c r="D488" s="1250"/>
      <c r="E488" s="1250"/>
      <c r="F488" s="1250"/>
      <c r="G488" s="1250"/>
      <c r="H488" s="546" t="s">
        <v>2159</v>
      </c>
      <c r="I488" s="566">
        <v>99.8</v>
      </c>
      <c r="J488" s="548"/>
      <c r="K488" s="549">
        <v>1.996</v>
      </c>
      <c r="L488" s="550"/>
      <c r="M488" s="548"/>
      <c r="N488" s="550"/>
      <c r="O488" s="548"/>
      <c r="P488" s="551"/>
    </row>
    <row r="489" spans="1:16" x14ac:dyDescent="0.25">
      <c r="A489" s="544" t="s">
        <v>1364</v>
      </c>
      <c r="B489" s="545" t="s">
        <v>2937</v>
      </c>
      <c r="C489" s="1250" t="s">
        <v>3097</v>
      </c>
      <c r="D489" s="1250"/>
      <c r="E489" s="1250"/>
      <c r="F489" s="1250"/>
      <c r="G489" s="1250"/>
      <c r="H489" s="546" t="s">
        <v>1575</v>
      </c>
      <c r="I489" s="547">
        <v>0</v>
      </c>
      <c r="J489" s="548"/>
      <c r="K489" s="547">
        <v>0</v>
      </c>
      <c r="L489" s="550"/>
      <c r="M489" s="548"/>
      <c r="N489" s="550"/>
      <c r="O489" s="548"/>
      <c r="P489" s="551"/>
    </row>
    <row r="490" spans="1:16" x14ac:dyDescent="0.25">
      <c r="A490" s="552"/>
      <c r="B490" s="553"/>
      <c r="C490" s="1248" t="s">
        <v>1154</v>
      </c>
      <c r="D490" s="1248"/>
      <c r="E490" s="1248"/>
      <c r="F490" s="1248"/>
      <c r="G490" s="1248"/>
      <c r="H490" s="516"/>
      <c r="I490" s="517"/>
      <c r="J490" s="517"/>
      <c r="K490" s="517"/>
      <c r="L490" s="520"/>
      <c r="M490" s="517"/>
      <c r="N490" s="554"/>
      <c r="O490" s="517"/>
      <c r="P490" s="555">
        <v>390.57</v>
      </c>
    </row>
    <row r="491" spans="1:16" x14ac:dyDescent="0.25">
      <c r="A491" s="540"/>
      <c r="B491" s="524"/>
      <c r="C491" s="1247" t="s">
        <v>1155</v>
      </c>
      <c r="D491" s="1247"/>
      <c r="E491" s="1247"/>
      <c r="F491" s="1247"/>
      <c r="G491" s="1247"/>
      <c r="H491" s="525"/>
      <c r="I491" s="526"/>
      <c r="J491" s="526"/>
      <c r="K491" s="526"/>
      <c r="L491" s="528"/>
      <c r="M491" s="526"/>
      <c r="N491" s="528"/>
      <c r="O491" s="526"/>
      <c r="P491" s="573">
        <v>381.98</v>
      </c>
    </row>
    <row r="492" spans="1:16" x14ac:dyDescent="0.25">
      <c r="A492" s="540"/>
      <c r="B492" s="524" t="s">
        <v>2888</v>
      </c>
      <c r="C492" s="1247" t="s">
        <v>2889</v>
      </c>
      <c r="D492" s="1247"/>
      <c r="E492" s="1247"/>
      <c r="F492" s="1247"/>
      <c r="G492" s="1247"/>
      <c r="H492" s="525" t="s">
        <v>1158</v>
      </c>
      <c r="I492" s="543">
        <v>121</v>
      </c>
      <c r="J492" s="526"/>
      <c r="K492" s="543">
        <v>121</v>
      </c>
      <c r="L492" s="528"/>
      <c r="M492" s="526"/>
      <c r="N492" s="528"/>
      <c r="O492" s="526"/>
      <c r="P492" s="573">
        <v>462.2</v>
      </c>
    </row>
    <row r="493" spans="1:16" x14ac:dyDescent="0.25">
      <c r="A493" s="540"/>
      <c r="B493" s="524" t="s">
        <v>2890</v>
      </c>
      <c r="C493" s="1247" t="s">
        <v>2891</v>
      </c>
      <c r="D493" s="1247"/>
      <c r="E493" s="1247"/>
      <c r="F493" s="1247"/>
      <c r="G493" s="1247"/>
      <c r="H493" s="525" t="s">
        <v>1158</v>
      </c>
      <c r="I493" s="543">
        <v>72</v>
      </c>
      <c r="J493" s="526"/>
      <c r="K493" s="543">
        <v>72</v>
      </c>
      <c r="L493" s="528"/>
      <c r="M493" s="526"/>
      <c r="N493" s="528"/>
      <c r="O493" s="526"/>
      <c r="P493" s="573">
        <v>275.02999999999997</v>
      </c>
    </row>
    <row r="494" spans="1:16" x14ac:dyDescent="0.25">
      <c r="A494" s="556"/>
      <c r="B494" s="557"/>
      <c r="C494" s="1248" t="s">
        <v>1161</v>
      </c>
      <c r="D494" s="1248"/>
      <c r="E494" s="1248"/>
      <c r="F494" s="1248"/>
      <c r="G494" s="1248"/>
      <c r="H494" s="516"/>
      <c r="I494" s="517"/>
      <c r="J494" s="517"/>
      <c r="K494" s="517"/>
      <c r="L494" s="520"/>
      <c r="M494" s="517"/>
      <c r="N494" s="554">
        <v>56390</v>
      </c>
      <c r="O494" s="517"/>
      <c r="P494" s="555">
        <v>1127.8</v>
      </c>
    </row>
    <row r="495" spans="1:16" x14ac:dyDescent="0.25">
      <c r="A495" s="558"/>
      <c r="B495" s="559"/>
      <c r="C495" s="559"/>
      <c r="D495" s="559"/>
      <c r="E495" s="559"/>
      <c r="F495" s="559"/>
      <c r="G495" s="559"/>
      <c r="H495" s="560"/>
      <c r="I495" s="561"/>
      <c r="J495" s="561"/>
      <c r="K495" s="561"/>
      <c r="L495" s="562"/>
      <c r="M495" s="561"/>
      <c r="N495" s="562"/>
      <c r="O495" s="561"/>
      <c r="P495" s="563"/>
    </row>
    <row r="496" spans="1:16" x14ac:dyDescent="0.25">
      <c r="A496" s="514" t="s">
        <v>1422</v>
      </c>
      <c r="B496" s="515" t="s">
        <v>3112</v>
      </c>
      <c r="C496" s="1249" t="s">
        <v>3113</v>
      </c>
      <c r="D496" s="1249"/>
      <c r="E496" s="1249"/>
      <c r="F496" s="1249"/>
      <c r="G496" s="1249"/>
      <c r="H496" s="516" t="s">
        <v>2159</v>
      </c>
      <c r="I496" s="517">
        <v>1.996</v>
      </c>
      <c r="J496" s="518">
        <v>1</v>
      </c>
      <c r="K496" s="519">
        <v>1.996</v>
      </c>
      <c r="L496" s="593">
        <v>134</v>
      </c>
      <c r="M496" s="570">
        <v>1.17</v>
      </c>
      <c r="N496" s="572">
        <v>156.78</v>
      </c>
      <c r="O496" s="517"/>
      <c r="P496" s="612">
        <v>312.93</v>
      </c>
    </row>
    <row r="497" spans="1:16" x14ac:dyDescent="0.25">
      <c r="A497" s="556"/>
      <c r="B497" s="557"/>
      <c r="C497" s="1248" t="s">
        <v>1161</v>
      </c>
      <c r="D497" s="1248"/>
      <c r="E497" s="1248"/>
      <c r="F497" s="1248"/>
      <c r="G497" s="1248"/>
      <c r="H497" s="516"/>
      <c r="I497" s="517"/>
      <c r="J497" s="517"/>
      <c r="K497" s="517"/>
      <c r="L497" s="520"/>
      <c r="M497" s="517"/>
      <c r="N497" s="520"/>
      <c r="O497" s="517"/>
      <c r="P497" s="612">
        <v>312.93</v>
      </c>
    </row>
    <row r="498" spans="1:16" x14ac:dyDescent="0.25">
      <c r="A498" s="558"/>
      <c r="B498" s="559"/>
      <c r="C498" s="559"/>
      <c r="D498" s="559"/>
      <c r="E498" s="559"/>
      <c r="F498" s="559"/>
      <c r="G498" s="559"/>
      <c r="H498" s="560"/>
      <c r="I498" s="561"/>
      <c r="J498" s="561"/>
      <c r="K498" s="561"/>
      <c r="L498" s="562"/>
      <c r="M498" s="561"/>
      <c r="N498" s="562"/>
      <c r="O498" s="561"/>
      <c r="P498" s="563"/>
    </row>
    <row r="499" spans="1:16" x14ac:dyDescent="0.25">
      <c r="A499" s="514" t="s">
        <v>1425</v>
      </c>
      <c r="B499" s="515" t="s">
        <v>3114</v>
      </c>
      <c r="C499" s="1249" t="s">
        <v>3115</v>
      </c>
      <c r="D499" s="1249"/>
      <c r="E499" s="1249"/>
      <c r="F499" s="1249"/>
      <c r="G499" s="1249"/>
      <c r="H499" s="516" t="s">
        <v>1575</v>
      </c>
      <c r="I499" s="517">
        <v>1</v>
      </c>
      <c r="J499" s="518">
        <v>1</v>
      </c>
      <c r="K499" s="518">
        <v>1</v>
      </c>
      <c r="L499" s="554">
        <v>2448.52</v>
      </c>
      <c r="M499" s="570">
        <v>1.03</v>
      </c>
      <c r="N499" s="564">
        <v>2521.98</v>
      </c>
      <c r="O499" s="517"/>
      <c r="P499" s="555">
        <v>2521.98</v>
      </c>
    </row>
    <row r="500" spans="1:16" x14ac:dyDescent="0.25">
      <c r="A500" s="556"/>
      <c r="B500" s="557"/>
      <c r="C500" s="1248" t="s">
        <v>1161</v>
      </c>
      <c r="D500" s="1248"/>
      <c r="E500" s="1248"/>
      <c r="F500" s="1248"/>
      <c r="G500" s="1248"/>
      <c r="H500" s="516"/>
      <c r="I500" s="517"/>
      <c r="J500" s="517"/>
      <c r="K500" s="517"/>
      <c r="L500" s="520"/>
      <c r="M500" s="517"/>
      <c r="N500" s="520"/>
      <c r="O500" s="517"/>
      <c r="P500" s="555">
        <v>2521.98</v>
      </c>
    </row>
    <row r="501" spans="1:16" x14ac:dyDescent="0.25">
      <c r="A501" s="558"/>
      <c r="B501" s="559"/>
      <c r="C501" s="559"/>
      <c r="D501" s="559"/>
      <c r="E501" s="559"/>
      <c r="F501" s="559"/>
      <c r="G501" s="559"/>
      <c r="H501" s="560"/>
      <c r="I501" s="561"/>
      <c r="J501" s="561"/>
      <c r="K501" s="561"/>
      <c r="L501" s="562"/>
      <c r="M501" s="561"/>
      <c r="N501" s="562"/>
      <c r="O501" s="561"/>
      <c r="P501" s="563"/>
    </row>
    <row r="502" spans="1:16" x14ac:dyDescent="0.25">
      <c r="A502" s="514" t="s">
        <v>1426</v>
      </c>
      <c r="B502" s="515" t="s">
        <v>3069</v>
      </c>
      <c r="C502" s="1249" t="s">
        <v>3070</v>
      </c>
      <c r="D502" s="1249"/>
      <c r="E502" s="1249"/>
      <c r="F502" s="1249"/>
      <c r="G502" s="1249"/>
      <c r="H502" s="516" t="s">
        <v>1575</v>
      </c>
      <c r="I502" s="517">
        <v>3</v>
      </c>
      <c r="J502" s="518">
        <v>1</v>
      </c>
      <c r="K502" s="518">
        <v>3</v>
      </c>
      <c r="L502" s="593">
        <v>69.52</v>
      </c>
      <c r="M502" s="570">
        <v>1.17</v>
      </c>
      <c r="N502" s="572">
        <v>81.34</v>
      </c>
      <c r="O502" s="517"/>
      <c r="P502" s="612">
        <v>244.02</v>
      </c>
    </row>
    <row r="503" spans="1:16" x14ac:dyDescent="0.25">
      <c r="A503" s="556"/>
      <c r="B503" s="557"/>
      <c r="C503" s="1248" t="s">
        <v>1161</v>
      </c>
      <c r="D503" s="1248"/>
      <c r="E503" s="1248"/>
      <c r="F503" s="1248"/>
      <c r="G503" s="1248"/>
      <c r="H503" s="516"/>
      <c r="I503" s="517"/>
      <c r="J503" s="517"/>
      <c r="K503" s="517"/>
      <c r="L503" s="520"/>
      <c r="M503" s="517"/>
      <c r="N503" s="520"/>
      <c r="O503" s="517"/>
      <c r="P503" s="612">
        <v>244.02</v>
      </c>
    </row>
    <row r="504" spans="1:16" x14ac:dyDescent="0.25">
      <c r="A504" s="558"/>
      <c r="B504" s="559"/>
      <c r="C504" s="559"/>
      <c r="D504" s="559"/>
      <c r="E504" s="559"/>
      <c r="F504" s="559"/>
      <c r="G504" s="559"/>
      <c r="H504" s="560"/>
      <c r="I504" s="561"/>
      <c r="J504" s="561"/>
      <c r="K504" s="561"/>
      <c r="L504" s="562"/>
      <c r="M504" s="561"/>
      <c r="N504" s="562"/>
      <c r="O504" s="561"/>
      <c r="P504" s="563"/>
    </row>
    <row r="505" spans="1:16" x14ac:dyDescent="0.25">
      <c r="A505" s="514" t="s">
        <v>1427</v>
      </c>
      <c r="B505" s="515" t="s">
        <v>3116</v>
      </c>
      <c r="C505" s="1249" t="s">
        <v>3117</v>
      </c>
      <c r="D505" s="1249"/>
      <c r="E505" s="1249"/>
      <c r="F505" s="1249"/>
      <c r="G505" s="1249"/>
      <c r="H505" s="516" t="s">
        <v>1575</v>
      </c>
      <c r="I505" s="517">
        <v>3</v>
      </c>
      <c r="J505" s="518">
        <v>1</v>
      </c>
      <c r="K505" s="518">
        <v>3</v>
      </c>
      <c r="L505" s="593">
        <v>180.12</v>
      </c>
      <c r="M505" s="570">
        <v>1.03</v>
      </c>
      <c r="N505" s="572">
        <v>185.52</v>
      </c>
      <c r="O505" s="517"/>
      <c r="P505" s="612">
        <v>556.55999999999995</v>
      </c>
    </row>
    <row r="506" spans="1:16" x14ac:dyDescent="0.25">
      <c r="A506" s="556"/>
      <c r="B506" s="557"/>
      <c r="C506" s="1248" t="s">
        <v>1161</v>
      </c>
      <c r="D506" s="1248"/>
      <c r="E506" s="1248"/>
      <c r="F506" s="1248"/>
      <c r="G506" s="1248"/>
      <c r="H506" s="516"/>
      <c r="I506" s="517"/>
      <c r="J506" s="517"/>
      <c r="K506" s="517"/>
      <c r="L506" s="520"/>
      <c r="M506" s="517"/>
      <c r="N506" s="520"/>
      <c r="O506" s="517"/>
      <c r="P506" s="612">
        <v>556.55999999999995</v>
      </c>
    </row>
    <row r="507" spans="1:16" x14ac:dyDescent="0.25">
      <c r="A507" s="558"/>
      <c r="B507" s="559"/>
      <c r="C507" s="559"/>
      <c r="D507" s="559"/>
      <c r="E507" s="559"/>
      <c r="F507" s="559"/>
      <c r="G507" s="559"/>
      <c r="H507" s="560"/>
      <c r="I507" s="561"/>
      <c r="J507" s="561"/>
      <c r="K507" s="561"/>
      <c r="L507" s="562"/>
      <c r="M507" s="561"/>
      <c r="N507" s="562"/>
      <c r="O507" s="561"/>
      <c r="P507" s="563"/>
    </row>
    <row r="508" spans="1:16" x14ac:dyDescent="0.25">
      <c r="A508" s="514" t="s">
        <v>1430</v>
      </c>
      <c r="B508" s="515" t="s">
        <v>3118</v>
      </c>
      <c r="C508" s="1249" t="s">
        <v>3119</v>
      </c>
      <c r="D508" s="1249"/>
      <c r="E508" s="1249"/>
      <c r="F508" s="1249"/>
      <c r="G508" s="1249"/>
      <c r="H508" s="516" t="s">
        <v>1575</v>
      </c>
      <c r="I508" s="517">
        <v>4</v>
      </c>
      <c r="J508" s="518">
        <v>1</v>
      </c>
      <c r="K508" s="518">
        <v>4</v>
      </c>
      <c r="L508" s="593">
        <v>111.78</v>
      </c>
      <c r="M508" s="570">
        <v>1.17</v>
      </c>
      <c r="N508" s="572">
        <v>130.78</v>
      </c>
      <c r="O508" s="517"/>
      <c r="P508" s="612">
        <v>523.12</v>
      </c>
    </row>
    <row r="509" spans="1:16" x14ac:dyDescent="0.25">
      <c r="A509" s="556"/>
      <c r="B509" s="557"/>
      <c r="C509" s="1248" t="s">
        <v>1161</v>
      </c>
      <c r="D509" s="1248"/>
      <c r="E509" s="1248"/>
      <c r="F509" s="1248"/>
      <c r="G509" s="1248"/>
      <c r="H509" s="516"/>
      <c r="I509" s="517"/>
      <c r="J509" s="517"/>
      <c r="K509" s="517"/>
      <c r="L509" s="520"/>
      <c r="M509" s="517"/>
      <c r="N509" s="520"/>
      <c r="O509" s="517"/>
      <c r="P509" s="612">
        <v>523.12</v>
      </c>
    </row>
    <row r="510" spans="1:16" x14ac:dyDescent="0.25">
      <c r="A510" s="558"/>
      <c r="B510" s="559"/>
      <c r="C510" s="559"/>
      <c r="D510" s="559"/>
      <c r="E510" s="559"/>
      <c r="F510" s="559"/>
      <c r="G510" s="559"/>
      <c r="H510" s="560"/>
      <c r="I510" s="561"/>
      <c r="J510" s="561"/>
      <c r="K510" s="561"/>
      <c r="L510" s="562"/>
      <c r="M510" s="561"/>
      <c r="N510" s="562"/>
      <c r="O510" s="561"/>
      <c r="P510" s="563"/>
    </row>
    <row r="511" spans="1:16" x14ac:dyDescent="0.25">
      <c r="A511" s="514" t="s">
        <v>1431</v>
      </c>
      <c r="B511" s="515" t="s">
        <v>3120</v>
      </c>
      <c r="C511" s="1249" t="s">
        <v>3121</v>
      </c>
      <c r="D511" s="1249"/>
      <c r="E511" s="1249"/>
      <c r="F511" s="1249"/>
      <c r="G511" s="1249"/>
      <c r="H511" s="516" t="s">
        <v>1575</v>
      </c>
      <c r="I511" s="517">
        <v>4</v>
      </c>
      <c r="J511" s="518">
        <v>1</v>
      </c>
      <c r="K511" s="518">
        <v>4</v>
      </c>
      <c r="L511" s="593">
        <v>590.98</v>
      </c>
      <c r="M511" s="570">
        <v>1.17</v>
      </c>
      <c r="N511" s="572">
        <v>691.45</v>
      </c>
      <c r="O511" s="517"/>
      <c r="P511" s="555">
        <v>2765.8</v>
      </c>
    </row>
    <row r="512" spans="1:16" x14ac:dyDescent="0.25">
      <c r="A512" s="556"/>
      <c r="B512" s="557"/>
      <c r="C512" s="1248" t="s">
        <v>1161</v>
      </c>
      <c r="D512" s="1248"/>
      <c r="E512" s="1248"/>
      <c r="F512" s="1248"/>
      <c r="G512" s="1248"/>
      <c r="H512" s="516"/>
      <c r="I512" s="517"/>
      <c r="J512" s="517"/>
      <c r="K512" s="517"/>
      <c r="L512" s="520"/>
      <c r="M512" s="517"/>
      <c r="N512" s="520"/>
      <c r="O512" s="517"/>
      <c r="P512" s="555">
        <v>2765.8</v>
      </c>
    </row>
    <row r="513" spans="1:16" x14ac:dyDescent="0.25">
      <c r="A513" s="558"/>
      <c r="B513" s="559"/>
      <c r="C513" s="559"/>
      <c r="D513" s="559"/>
      <c r="E513" s="559"/>
      <c r="F513" s="559"/>
      <c r="G513" s="559"/>
      <c r="H513" s="560"/>
      <c r="I513" s="561"/>
      <c r="J513" s="561"/>
      <c r="K513" s="561"/>
      <c r="L513" s="562"/>
      <c r="M513" s="561"/>
      <c r="N513" s="562"/>
      <c r="O513" s="561"/>
      <c r="P513" s="563"/>
    </row>
    <row r="514" spans="1:16" x14ac:dyDescent="0.25">
      <c r="A514" s="514" t="s">
        <v>1432</v>
      </c>
      <c r="B514" s="515" t="s">
        <v>3122</v>
      </c>
      <c r="C514" s="1249" t="s">
        <v>3123</v>
      </c>
      <c r="D514" s="1249"/>
      <c r="E514" s="1249"/>
      <c r="F514" s="1249"/>
      <c r="G514" s="1249"/>
      <c r="H514" s="516" t="s">
        <v>1575</v>
      </c>
      <c r="I514" s="517">
        <v>2</v>
      </c>
      <c r="J514" s="518">
        <v>1</v>
      </c>
      <c r="K514" s="518">
        <v>2</v>
      </c>
      <c r="L514" s="593">
        <v>281.35000000000002</v>
      </c>
      <c r="M514" s="570">
        <v>1.03</v>
      </c>
      <c r="N514" s="572">
        <v>289.79000000000002</v>
      </c>
      <c r="O514" s="517"/>
      <c r="P514" s="612">
        <v>579.58000000000004</v>
      </c>
    </row>
    <row r="515" spans="1:16" x14ac:dyDescent="0.25">
      <c r="A515" s="556"/>
      <c r="B515" s="557"/>
      <c r="C515" s="1248" t="s">
        <v>1161</v>
      </c>
      <c r="D515" s="1248"/>
      <c r="E515" s="1248"/>
      <c r="F515" s="1248"/>
      <c r="G515" s="1248"/>
      <c r="H515" s="516"/>
      <c r="I515" s="517"/>
      <c r="J515" s="517"/>
      <c r="K515" s="517"/>
      <c r="L515" s="520"/>
      <c r="M515" s="517"/>
      <c r="N515" s="520"/>
      <c r="O515" s="517"/>
      <c r="P515" s="612">
        <v>579.58000000000004</v>
      </c>
    </row>
    <row r="516" spans="1:16" x14ac:dyDescent="0.25">
      <c r="A516" s="558"/>
      <c r="B516" s="559"/>
      <c r="C516" s="559"/>
      <c r="D516" s="559"/>
      <c r="E516" s="559"/>
      <c r="F516" s="559"/>
      <c r="G516" s="559"/>
      <c r="H516" s="560"/>
      <c r="I516" s="561"/>
      <c r="J516" s="561"/>
      <c r="K516" s="561"/>
      <c r="L516" s="562"/>
      <c r="M516" s="561"/>
      <c r="N516" s="562"/>
      <c r="O516" s="561"/>
      <c r="P516" s="563"/>
    </row>
    <row r="517" spans="1:16" x14ac:dyDescent="0.25">
      <c r="A517" s="514" t="s">
        <v>1433</v>
      </c>
      <c r="B517" s="515" t="s">
        <v>3124</v>
      </c>
      <c r="C517" s="1249" t="s">
        <v>3125</v>
      </c>
      <c r="D517" s="1249"/>
      <c r="E517" s="1249"/>
      <c r="F517" s="1249"/>
      <c r="G517" s="1249"/>
      <c r="H517" s="516" t="s">
        <v>1575</v>
      </c>
      <c r="I517" s="517">
        <v>1</v>
      </c>
      <c r="J517" s="518">
        <v>1</v>
      </c>
      <c r="K517" s="518">
        <v>1</v>
      </c>
      <c r="L517" s="593">
        <v>69.099999999999994</v>
      </c>
      <c r="M517" s="570">
        <v>1.03</v>
      </c>
      <c r="N517" s="572">
        <v>71.17</v>
      </c>
      <c r="O517" s="517"/>
      <c r="P517" s="612">
        <v>71.17</v>
      </c>
    </row>
    <row r="518" spans="1:16" x14ac:dyDescent="0.25">
      <c r="A518" s="556"/>
      <c r="B518" s="557"/>
      <c r="C518" s="1248" t="s">
        <v>1161</v>
      </c>
      <c r="D518" s="1248"/>
      <c r="E518" s="1248"/>
      <c r="F518" s="1248"/>
      <c r="G518" s="1248"/>
      <c r="H518" s="516"/>
      <c r="I518" s="517"/>
      <c r="J518" s="517"/>
      <c r="K518" s="517"/>
      <c r="L518" s="520"/>
      <c r="M518" s="517"/>
      <c r="N518" s="520"/>
      <c r="O518" s="517"/>
      <c r="P518" s="612">
        <v>71.17</v>
      </c>
    </row>
    <row r="519" spans="1:16" x14ac:dyDescent="0.25">
      <c r="A519" s="558"/>
      <c r="B519" s="559"/>
      <c r="C519" s="559"/>
      <c r="D519" s="559"/>
      <c r="E519" s="559"/>
      <c r="F519" s="559"/>
      <c r="G519" s="559"/>
      <c r="H519" s="560"/>
      <c r="I519" s="561"/>
      <c r="J519" s="561"/>
      <c r="K519" s="561"/>
      <c r="L519" s="562"/>
      <c r="M519" s="561"/>
      <c r="N519" s="562"/>
      <c r="O519" s="561"/>
      <c r="P519" s="563"/>
    </row>
    <row r="520" spans="1:16" x14ac:dyDescent="0.25">
      <c r="A520" s="514" t="s">
        <v>1434</v>
      </c>
      <c r="B520" s="515" t="s">
        <v>3126</v>
      </c>
      <c r="C520" s="1249" t="s">
        <v>3127</v>
      </c>
      <c r="D520" s="1249"/>
      <c r="E520" s="1249"/>
      <c r="F520" s="1249"/>
      <c r="G520" s="1249"/>
      <c r="H520" s="516" t="s">
        <v>1575</v>
      </c>
      <c r="I520" s="517">
        <v>1</v>
      </c>
      <c r="J520" s="518">
        <v>1</v>
      </c>
      <c r="K520" s="518">
        <v>1</v>
      </c>
      <c r="L520" s="593">
        <v>116.54</v>
      </c>
      <c r="M520" s="570">
        <v>1.17</v>
      </c>
      <c r="N520" s="572">
        <v>136.35</v>
      </c>
      <c r="O520" s="517"/>
      <c r="P520" s="612">
        <v>136.35</v>
      </c>
    </row>
    <row r="521" spans="1:16" x14ac:dyDescent="0.25">
      <c r="A521" s="556"/>
      <c r="B521" s="557"/>
      <c r="C521" s="1248" t="s">
        <v>1161</v>
      </c>
      <c r="D521" s="1248"/>
      <c r="E521" s="1248"/>
      <c r="F521" s="1248"/>
      <c r="G521" s="1248"/>
      <c r="H521" s="516"/>
      <c r="I521" s="517"/>
      <c r="J521" s="517"/>
      <c r="K521" s="517"/>
      <c r="L521" s="520"/>
      <c r="M521" s="517"/>
      <c r="N521" s="520"/>
      <c r="O521" s="517"/>
      <c r="P521" s="612">
        <v>136.35</v>
      </c>
    </row>
    <row r="522" spans="1:16" x14ac:dyDescent="0.25">
      <c r="A522" s="558"/>
      <c r="B522" s="559"/>
      <c r="C522" s="559"/>
      <c r="D522" s="559"/>
      <c r="E522" s="559"/>
      <c r="F522" s="559"/>
      <c r="G522" s="559"/>
      <c r="H522" s="560"/>
      <c r="I522" s="561"/>
      <c r="J522" s="561"/>
      <c r="K522" s="561"/>
      <c r="L522" s="562"/>
      <c r="M522" s="561"/>
      <c r="N522" s="562"/>
      <c r="O522" s="561"/>
      <c r="P522" s="563"/>
    </row>
    <row r="523" spans="1:16" x14ac:dyDescent="0.25">
      <c r="A523" s="558"/>
      <c r="B523" s="576"/>
      <c r="C523" s="576"/>
      <c r="D523" s="576"/>
      <c r="E523" s="576"/>
      <c r="F523" s="561"/>
      <c r="G523" s="561"/>
      <c r="H523" s="561"/>
      <c r="I523" s="561"/>
      <c r="J523" s="562"/>
      <c r="K523" s="561"/>
      <c r="L523" s="562"/>
      <c r="M523" s="577"/>
      <c r="N523" s="562"/>
      <c r="O523" s="578"/>
      <c r="P523" s="579"/>
    </row>
    <row r="524" spans="1:16" x14ac:dyDescent="0.25">
      <c r="A524" s="552"/>
      <c r="B524" s="580"/>
      <c r="C524" s="1246" t="s">
        <v>2121</v>
      </c>
      <c r="D524" s="1246"/>
      <c r="E524" s="1246"/>
      <c r="F524" s="1246"/>
      <c r="G524" s="1246"/>
      <c r="H524" s="1246"/>
      <c r="I524" s="1246"/>
      <c r="J524" s="1246"/>
      <c r="K524" s="1246"/>
      <c r="L524" s="1246"/>
      <c r="M524" s="1246"/>
      <c r="N524" s="1246"/>
      <c r="O524" s="1246"/>
      <c r="P524" s="581"/>
    </row>
    <row r="525" spans="1:16" x14ac:dyDescent="0.25">
      <c r="A525" s="552"/>
      <c r="B525" s="553"/>
      <c r="C525" s="1243" t="s">
        <v>1249</v>
      </c>
      <c r="D525" s="1243"/>
      <c r="E525" s="1243"/>
      <c r="F525" s="1243"/>
      <c r="G525" s="1243"/>
      <c r="H525" s="1243"/>
      <c r="I525" s="1243"/>
      <c r="J525" s="1243"/>
      <c r="K525" s="1243"/>
      <c r="L525" s="1243"/>
      <c r="M525" s="1243"/>
      <c r="N525" s="1243"/>
      <c r="O525" s="1243"/>
      <c r="P525" s="582">
        <v>53648.14</v>
      </c>
    </row>
    <row r="526" spans="1:16" x14ac:dyDescent="0.25">
      <c r="A526" s="552"/>
      <c r="B526" s="553"/>
      <c r="C526" s="1243" t="s">
        <v>1250</v>
      </c>
      <c r="D526" s="1243"/>
      <c r="E526" s="1243"/>
      <c r="F526" s="1243"/>
      <c r="G526" s="1243"/>
      <c r="H526" s="1243"/>
      <c r="I526" s="1243"/>
      <c r="J526" s="1243"/>
      <c r="K526" s="1243"/>
      <c r="L526" s="1243"/>
      <c r="M526" s="1243"/>
      <c r="N526" s="1243"/>
      <c r="O526" s="1243"/>
      <c r="P526" s="583"/>
    </row>
    <row r="527" spans="1:16" x14ac:dyDescent="0.25">
      <c r="A527" s="552"/>
      <c r="B527" s="553"/>
      <c r="C527" s="1243" t="s">
        <v>1251</v>
      </c>
      <c r="D527" s="1243"/>
      <c r="E527" s="1243"/>
      <c r="F527" s="1243"/>
      <c r="G527" s="1243"/>
      <c r="H527" s="1243"/>
      <c r="I527" s="1243"/>
      <c r="J527" s="1243"/>
      <c r="K527" s="1243"/>
      <c r="L527" s="1243"/>
      <c r="M527" s="1243"/>
      <c r="N527" s="1243"/>
      <c r="O527" s="1243"/>
      <c r="P527" s="582">
        <v>5992.89</v>
      </c>
    </row>
    <row r="528" spans="1:16" x14ac:dyDescent="0.25">
      <c r="A528" s="552"/>
      <c r="B528" s="553"/>
      <c r="C528" s="1243" t="s">
        <v>1252</v>
      </c>
      <c r="D528" s="1243"/>
      <c r="E528" s="1243"/>
      <c r="F528" s="1243"/>
      <c r="G528" s="1243"/>
      <c r="H528" s="1243"/>
      <c r="I528" s="1243"/>
      <c r="J528" s="1243"/>
      <c r="K528" s="1243"/>
      <c r="L528" s="1243"/>
      <c r="M528" s="1243"/>
      <c r="N528" s="1243"/>
      <c r="O528" s="1243"/>
      <c r="P528" s="616">
        <v>144.61000000000001</v>
      </c>
    </row>
    <row r="529" spans="1:16" x14ac:dyDescent="0.25">
      <c r="A529" s="552"/>
      <c r="B529" s="553"/>
      <c r="C529" s="1243" t="s">
        <v>1253</v>
      </c>
      <c r="D529" s="1243"/>
      <c r="E529" s="1243"/>
      <c r="F529" s="1243"/>
      <c r="G529" s="1243"/>
      <c r="H529" s="1243"/>
      <c r="I529" s="1243"/>
      <c r="J529" s="1243"/>
      <c r="K529" s="1243"/>
      <c r="L529" s="1243"/>
      <c r="M529" s="1243"/>
      <c r="N529" s="1243"/>
      <c r="O529" s="1243"/>
      <c r="P529" s="616">
        <v>88.07</v>
      </c>
    </row>
    <row r="530" spans="1:16" x14ac:dyDescent="0.25">
      <c r="A530" s="552"/>
      <c r="B530" s="553"/>
      <c r="C530" s="1243" t="s">
        <v>1254</v>
      </c>
      <c r="D530" s="1243"/>
      <c r="E530" s="1243"/>
      <c r="F530" s="1243"/>
      <c r="G530" s="1243"/>
      <c r="H530" s="1243"/>
      <c r="I530" s="1243"/>
      <c r="J530" s="1243"/>
      <c r="K530" s="1243"/>
      <c r="L530" s="1243"/>
      <c r="M530" s="1243"/>
      <c r="N530" s="1243"/>
      <c r="O530" s="1243"/>
      <c r="P530" s="582">
        <v>47422.57</v>
      </c>
    </row>
    <row r="531" spans="1:16" x14ac:dyDescent="0.25">
      <c r="A531" s="552"/>
      <c r="B531" s="553"/>
      <c r="C531" s="1243" t="s">
        <v>1256</v>
      </c>
      <c r="D531" s="1243"/>
      <c r="E531" s="1243"/>
      <c r="F531" s="1243"/>
      <c r="G531" s="1243"/>
      <c r="H531" s="1243"/>
      <c r="I531" s="1243"/>
      <c r="J531" s="1243"/>
      <c r="K531" s="1243"/>
      <c r="L531" s="1243"/>
      <c r="M531" s="1243"/>
      <c r="N531" s="1243"/>
      <c r="O531" s="1243"/>
      <c r="P531" s="582">
        <v>65384.42</v>
      </c>
    </row>
    <row r="532" spans="1:16" x14ac:dyDescent="0.25">
      <c r="A532" s="552"/>
      <c r="B532" s="553"/>
      <c r="C532" s="1243" t="s">
        <v>1250</v>
      </c>
      <c r="D532" s="1243"/>
      <c r="E532" s="1243"/>
      <c r="F532" s="1243"/>
      <c r="G532" s="1243"/>
      <c r="H532" s="1243"/>
      <c r="I532" s="1243"/>
      <c r="J532" s="1243"/>
      <c r="K532" s="1243"/>
      <c r="L532" s="1243"/>
      <c r="M532" s="1243"/>
      <c r="N532" s="1243"/>
      <c r="O532" s="1243"/>
      <c r="P532" s="583"/>
    </row>
    <row r="533" spans="1:16" x14ac:dyDescent="0.25">
      <c r="A533" s="552"/>
      <c r="B533" s="553"/>
      <c r="C533" s="1243" t="s">
        <v>1467</v>
      </c>
      <c r="D533" s="1243"/>
      <c r="E533" s="1243"/>
      <c r="F533" s="1243"/>
      <c r="G533" s="1243"/>
      <c r="H533" s="1243"/>
      <c r="I533" s="1243"/>
      <c r="J533" s="1243"/>
      <c r="K533" s="1243"/>
      <c r="L533" s="1243"/>
      <c r="M533" s="1243"/>
      <c r="N533" s="1243"/>
      <c r="O533" s="1243"/>
      <c r="P533" s="582">
        <v>5992.89</v>
      </c>
    </row>
    <row r="534" spans="1:16" x14ac:dyDescent="0.25">
      <c r="A534" s="552"/>
      <c r="B534" s="553"/>
      <c r="C534" s="1243" t="s">
        <v>1468</v>
      </c>
      <c r="D534" s="1243"/>
      <c r="E534" s="1243"/>
      <c r="F534" s="1243"/>
      <c r="G534" s="1243"/>
      <c r="H534" s="1243"/>
      <c r="I534" s="1243"/>
      <c r="J534" s="1243"/>
      <c r="K534" s="1243"/>
      <c r="L534" s="1243"/>
      <c r="M534" s="1243"/>
      <c r="N534" s="1243"/>
      <c r="O534" s="1243"/>
      <c r="P534" s="616">
        <v>144.61000000000001</v>
      </c>
    </row>
    <row r="535" spans="1:16" x14ac:dyDescent="0.25">
      <c r="A535" s="552"/>
      <c r="B535" s="553"/>
      <c r="C535" s="1243" t="s">
        <v>1469</v>
      </c>
      <c r="D535" s="1243"/>
      <c r="E535" s="1243"/>
      <c r="F535" s="1243"/>
      <c r="G535" s="1243"/>
      <c r="H535" s="1243"/>
      <c r="I535" s="1243"/>
      <c r="J535" s="1243"/>
      <c r="K535" s="1243"/>
      <c r="L535" s="1243"/>
      <c r="M535" s="1243"/>
      <c r="N535" s="1243"/>
      <c r="O535" s="1243"/>
      <c r="P535" s="616">
        <v>88.07</v>
      </c>
    </row>
    <row r="536" spans="1:16" x14ac:dyDescent="0.25">
      <c r="A536" s="552"/>
      <c r="B536" s="553"/>
      <c r="C536" s="1243" t="s">
        <v>1470</v>
      </c>
      <c r="D536" s="1243"/>
      <c r="E536" s="1243"/>
      <c r="F536" s="1243"/>
      <c r="G536" s="1243"/>
      <c r="H536" s="1243"/>
      <c r="I536" s="1243"/>
      <c r="J536" s="1243"/>
      <c r="K536" s="1243"/>
      <c r="L536" s="1243"/>
      <c r="M536" s="1243"/>
      <c r="N536" s="1243"/>
      <c r="O536" s="1243"/>
      <c r="P536" s="582">
        <v>47422.57</v>
      </c>
    </row>
    <row r="537" spans="1:16" x14ac:dyDescent="0.25">
      <c r="A537" s="552"/>
      <c r="B537" s="553"/>
      <c r="C537" s="1243" t="s">
        <v>1471</v>
      </c>
      <c r="D537" s="1243"/>
      <c r="E537" s="1243"/>
      <c r="F537" s="1243"/>
      <c r="G537" s="1243"/>
      <c r="H537" s="1243"/>
      <c r="I537" s="1243"/>
      <c r="J537" s="1243"/>
      <c r="K537" s="1243"/>
      <c r="L537" s="1243"/>
      <c r="M537" s="1243"/>
      <c r="N537" s="1243"/>
      <c r="O537" s="1243"/>
      <c r="P537" s="582">
        <v>7357.97</v>
      </c>
    </row>
    <row r="538" spans="1:16" x14ac:dyDescent="0.25">
      <c r="A538" s="552"/>
      <c r="B538" s="553"/>
      <c r="C538" s="1243" t="s">
        <v>1472</v>
      </c>
      <c r="D538" s="1243"/>
      <c r="E538" s="1243"/>
      <c r="F538" s="1243"/>
      <c r="G538" s="1243"/>
      <c r="H538" s="1243"/>
      <c r="I538" s="1243"/>
      <c r="J538" s="1243"/>
      <c r="K538" s="1243"/>
      <c r="L538" s="1243"/>
      <c r="M538" s="1243"/>
      <c r="N538" s="1243"/>
      <c r="O538" s="1243"/>
      <c r="P538" s="582">
        <v>4378.3100000000004</v>
      </c>
    </row>
    <row r="539" spans="1:16" x14ac:dyDescent="0.25">
      <c r="A539" s="552"/>
      <c r="B539" s="553"/>
      <c r="C539" s="1243" t="s">
        <v>1266</v>
      </c>
      <c r="D539" s="1243"/>
      <c r="E539" s="1243"/>
      <c r="F539" s="1243"/>
      <c r="G539" s="1243"/>
      <c r="H539" s="1243"/>
      <c r="I539" s="1243"/>
      <c r="J539" s="1243"/>
      <c r="K539" s="1243"/>
      <c r="L539" s="1243"/>
      <c r="M539" s="1243"/>
      <c r="N539" s="1243"/>
      <c r="O539" s="1243"/>
      <c r="P539" s="582">
        <v>6080.96</v>
      </c>
    </row>
    <row r="540" spans="1:16" x14ac:dyDescent="0.25">
      <c r="A540" s="552"/>
      <c r="B540" s="553"/>
      <c r="C540" s="1243" t="s">
        <v>1267</v>
      </c>
      <c r="D540" s="1243"/>
      <c r="E540" s="1243"/>
      <c r="F540" s="1243"/>
      <c r="G540" s="1243"/>
      <c r="H540" s="1243"/>
      <c r="I540" s="1243"/>
      <c r="J540" s="1243"/>
      <c r="K540" s="1243"/>
      <c r="L540" s="1243"/>
      <c r="M540" s="1243"/>
      <c r="N540" s="1243"/>
      <c r="O540" s="1243"/>
      <c r="P540" s="582">
        <v>7357.97</v>
      </c>
    </row>
    <row r="541" spans="1:16" x14ac:dyDescent="0.25">
      <c r="A541" s="552"/>
      <c r="B541" s="553"/>
      <c r="C541" s="1243" t="s">
        <v>1268</v>
      </c>
      <c r="D541" s="1243"/>
      <c r="E541" s="1243"/>
      <c r="F541" s="1243"/>
      <c r="G541" s="1243"/>
      <c r="H541" s="1243"/>
      <c r="I541" s="1243"/>
      <c r="J541" s="1243"/>
      <c r="K541" s="1243"/>
      <c r="L541" s="1243"/>
      <c r="M541" s="1243"/>
      <c r="N541" s="1243"/>
      <c r="O541" s="1243"/>
      <c r="P541" s="582">
        <v>4378.3100000000004</v>
      </c>
    </row>
    <row r="542" spans="1:16" x14ac:dyDescent="0.25">
      <c r="A542" s="552"/>
      <c r="B542" s="580"/>
      <c r="C542" s="1246" t="s">
        <v>2122</v>
      </c>
      <c r="D542" s="1246"/>
      <c r="E542" s="1246"/>
      <c r="F542" s="1246"/>
      <c r="G542" s="1246"/>
      <c r="H542" s="1246"/>
      <c r="I542" s="1246"/>
      <c r="J542" s="1246"/>
      <c r="K542" s="1246"/>
      <c r="L542" s="1246"/>
      <c r="M542" s="1246"/>
      <c r="N542" s="1246"/>
      <c r="O542" s="1246"/>
      <c r="P542" s="584">
        <v>65384.42</v>
      </c>
    </row>
    <row r="543" spans="1:16" x14ac:dyDescent="0.25">
      <c r="A543" s="552"/>
      <c r="B543" s="553"/>
      <c r="C543" s="1243" t="s">
        <v>1270</v>
      </c>
      <c r="D543" s="1243"/>
      <c r="E543" s="1243"/>
      <c r="F543" s="1243"/>
      <c r="G543" s="1243"/>
      <c r="H543" s="1243"/>
      <c r="I543" s="1243"/>
      <c r="J543" s="1243"/>
      <c r="K543" s="1243"/>
      <c r="L543" s="1243"/>
      <c r="M543" s="1243"/>
      <c r="N543" s="1243"/>
      <c r="O543" s="1243"/>
      <c r="P543" s="583"/>
    </row>
    <row r="544" spans="1:16" x14ac:dyDescent="0.25">
      <c r="A544" s="552"/>
      <c r="B544" s="553"/>
      <c r="C544" s="1243" t="s">
        <v>1588</v>
      </c>
      <c r="D544" s="1243"/>
      <c r="E544" s="1243"/>
      <c r="F544" s="1243"/>
      <c r="G544" s="1243"/>
      <c r="H544" s="1243"/>
      <c r="I544" s="1243"/>
      <c r="J544" s="1243"/>
      <c r="K544" s="1243"/>
      <c r="L544" s="1243"/>
      <c r="M544" s="1243"/>
      <c r="N544" s="1243"/>
      <c r="O544" s="1243"/>
      <c r="P544" s="582">
        <v>13503.1</v>
      </c>
    </row>
    <row r="545" spans="1:16" x14ac:dyDescent="0.25">
      <c r="A545" s="552"/>
      <c r="B545" s="553"/>
      <c r="C545" s="1243" t="s">
        <v>1271</v>
      </c>
      <c r="D545" s="1243"/>
      <c r="E545" s="1243"/>
      <c r="F545" s="1243"/>
      <c r="G545" s="1243"/>
      <c r="H545" s="1243"/>
      <c r="I545" s="1243"/>
      <c r="J545" s="1243"/>
      <c r="K545" s="585" t="s">
        <v>3130</v>
      </c>
      <c r="L545" s="586"/>
      <c r="M545" s="586"/>
      <c r="O545" s="586"/>
      <c r="P545" s="587"/>
    </row>
    <row r="546" spans="1:16" x14ac:dyDescent="0.25">
      <c r="A546" s="552"/>
      <c r="B546" s="553"/>
      <c r="C546" s="1243" t="s">
        <v>1273</v>
      </c>
      <c r="D546" s="1243"/>
      <c r="E546" s="1243"/>
      <c r="F546" s="1243"/>
      <c r="G546" s="1243"/>
      <c r="H546" s="1243"/>
      <c r="I546" s="1243"/>
      <c r="J546" s="1243"/>
      <c r="K546" s="585" t="s">
        <v>3131</v>
      </c>
      <c r="L546" s="586"/>
      <c r="M546" s="586"/>
      <c r="O546" s="586"/>
      <c r="P546" s="587"/>
    </row>
    <row r="547" spans="1:16" x14ac:dyDescent="0.25">
      <c r="A547" s="594"/>
      <c r="B547" s="595"/>
      <c r="C547" s="595"/>
      <c r="D547" s="595"/>
      <c r="E547" s="595"/>
      <c r="F547" s="595"/>
      <c r="G547" s="595"/>
      <c r="H547" s="595"/>
      <c r="I547" s="595"/>
      <c r="J547" s="595"/>
      <c r="K547" s="595"/>
      <c r="L547" s="595"/>
      <c r="M547" s="595"/>
      <c r="N547" s="497"/>
      <c r="O547" s="596"/>
      <c r="P547" s="597"/>
    </row>
    <row r="548" spans="1:16" x14ac:dyDescent="0.25">
      <c r="A548" s="552"/>
      <c r="B548" s="580"/>
      <c r="C548" s="1246" t="s">
        <v>594</v>
      </c>
      <c r="D548" s="1246"/>
      <c r="E548" s="1246"/>
      <c r="F548" s="1246"/>
      <c r="G548" s="1246"/>
      <c r="H548" s="1246"/>
      <c r="I548" s="1246"/>
      <c r="J548" s="1246"/>
      <c r="K548" s="1246"/>
      <c r="L548" s="1246"/>
      <c r="M548" s="1246"/>
      <c r="N548" s="1246"/>
      <c r="O548" s="1246"/>
      <c r="P548" s="581"/>
    </row>
    <row r="549" spans="1:16" x14ac:dyDescent="0.25">
      <c r="A549" s="552"/>
      <c r="B549" s="553"/>
      <c r="C549" s="1243" t="s">
        <v>1249</v>
      </c>
      <c r="D549" s="1243"/>
      <c r="E549" s="1243"/>
      <c r="F549" s="1243"/>
      <c r="G549" s="1243"/>
      <c r="H549" s="1243"/>
      <c r="I549" s="1243"/>
      <c r="J549" s="1243"/>
      <c r="K549" s="1243"/>
      <c r="L549" s="1243"/>
      <c r="M549" s="1243"/>
      <c r="N549" s="1243"/>
      <c r="O549" s="1243"/>
      <c r="P549" s="582">
        <v>105913.38</v>
      </c>
    </row>
    <row r="550" spans="1:16" x14ac:dyDescent="0.25">
      <c r="A550" s="552"/>
      <c r="B550" s="553"/>
      <c r="C550" s="1243" t="s">
        <v>1250</v>
      </c>
      <c r="D550" s="1243"/>
      <c r="E550" s="1243"/>
      <c r="F550" s="1243"/>
      <c r="G550" s="1243"/>
      <c r="H550" s="1243"/>
      <c r="I550" s="1243"/>
      <c r="J550" s="1243"/>
      <c r="K550" s="1243"/>
      <c r="L550" s="1243"/>
      <c r="M550" s="1243"/>
      <c r="N550" s="1243"/>
      <c r="O550" s="1243"/>
      <c r="P550" s="583"/>
    </row>
    <row r="551" spans="1:16" x14ac:dyDescent="0.25">
      <c r="A551" s="552"/>
      <c r="B551" s="553"/>
      <c r="C551" s="1243" t="s">
        <v>1251</v>
      </c>
      <c r="D551" s="1243"/>
      <c r="E551" s="1243"/>
      <c r="F551" s="1243"/>
      <c r="G551" s="1243"/>
      <c r="H551" s="1243"/>
      <c r="I551" s="1243"/>
      <c r="J551" s="1243"/>
      <c r="K551" s="1243"/>
      <c r="L551" s="1243"/>
      <c r="M551" s="1243"/>
      <c r="N551" s="1243"/>
      <c r="O551" s="1243"/>
      <c r="P551" s="582">
        <v>11985.78</v>
      </c>
    </row>
    <row r="552" spans="1:16" x14ac:dyDescent="0.25">
      <c r="A552" s="552"/>
      <c r="B552" s="553"/>
      <c r="C552" s="1243" t="s">
        <v>1252</v>
      </c>
      <c r="D552" s="1243"/>
      <c r="E552" s="1243"/>
      <c r="F552" s="1243"/>
      <c r="G552" s="1243"/>
      <c r="H552" s="1243"/>
      <c r="I552" s="1243"/>
      <c r="J552" s="1243"/>
      <c r="K552" s="1243"/>
      <c r="L552" s="1243"/>
      <c r="M552" s="1243"/>
      <c r="N552" s="1243"/>
      <c r="O552" s="1243"/>
      <c r="P552" s="616">
        <v>289.22000000000003</v>
      </c>
    </row>
    <row r="553" spans="1:16" x14ac:dyDescent="0.25">
      <c r="A553" s="552"/>
      <c r="B553" s="553"/>
      <c r="C553" s="1243" t="s">
        <v>1253</v>
      </c>
      <c r="D553" s="1243"/>
      <c r="E553" s="1243"/>
      <c r="F553" s="1243"/>
      <c r="G553" s="1243"/>
      <c r="H553" s="1243"/>
      <c r="I553" s="1243"/>
      <c r="J553" s="1243"/>
      <c r="K553" s="1243"/>
      <c r="L553" s="1243"/>
      <c r="M553" s="1243"/>
      <c r="N553" s="1243"/>
      <c r="O553" s="1243"/>
      <c r="P553" s="616">
        <v>176.14</v>
      </c>
    </row>
    <row r="554" spans="1:16" x14ac:dyDescent="0.25">
      <c r="A554" s="552"/>
      <c r="B554" s="553"/>
      <c r="C554" s="1243" t="s">
        <v>1254</v>
      </c>
      <c r="D554" s="1243"/>
      <c r="E554" s="1243"/>
      <c r="F554" s="1243"/>
      <c r="G554" s="1243"/>
      <c r="H554" s="1243"/>
      <c r="I554" s="1243"/>
      <c r="J554" s="1243"/>
      <c r="K554" s="1243"/>
      <c r="L554" s="1243"/>
      <c r="M554" s="1243"/>
      <c r="N554" s="1243"/>
      <c r="O554" s="1243"/>
      <c r="P554" s="582">
        <v>93462.24</v>
      </c>
    </row>
    <row r="555" spans="1:16" x14ac:dyDescent="0.25">
      <c r="A555" s="552"/>
      <c r="B555" s="553"/>
      <c r="C555" s="1243" t="s">
        <v>1256</v>
      </c>
      <c r="D555" s="1243"/>
      <c r="E555" s="1243"/>
      <c r="F555" s="1243"/>
      <c r="G555" s="1243"/>
      <c r="H555" s="1243"/>
      <c r="I555" s="1243"/>
      <c r="J555" s="1243"/>
      <c r="K555" s="1243"/>
      <c r="L555" s="1243"/>
      <c r="M555" s="1243"/>
      <c r="N555" s="1243"/>
      <c r="O555" s="1243"/>
      <c r="P555" s="582">
        <v>129385.94</v>
      </c>
    </row>
    <row r="556" spans="1:16" x14ac:dyDescent="0.25">
      <c r="A556" s="552"/>
      <c r="B556" s="553"/>
      <c r="C556" s="1243" t="s">
        <v>1250</v>
      </c>
      <c r="D556" s="1243"/>
      <c r="E556" s="1243"/>
      <c r="F556" s="1243"/>
      <c r="G556" s="1243"/>
      <c r="H556" s="1243"/>
      <c r="I556" s="1243"/>
      <c r="J556" s="1243"/>
      <c r="K556" s="1243"/>
      <c r="L556" s="1243"/>
      <c r="M556" s="1243"/>
      <c r="N556" s="1243"/>
      <c r="O556" s="1243"/>
      <c r="P556" s="583"/>
    </row>
    <row r="557" spans="1:16" x14ac:dyDescent="0.25">
      <c r="A557" s="552"/>
      <c r="B557" s="553"/>
      <c r="C557" s="1243" t="s">
        <v>1467</v>
      </c>
      <c r="D557" s="1243"/>
      <c r="E557" s="1243"/>
      <c r="F557" s="1243"/>
      <c r="G557" s="1243"/>
      <c r="H557" s="1243"/>
      <c r="I557" s="1243"/>
      <c r="J557" s="1243"/>
      <c r="K557" s="1243"/>
      <c r="L557" s="1243"/>
      <c r="M557" s="1243"/>
      <c r="N557" s="1243"/>
      <c r="O557" s="1243"/>
      <c r="P557" s="582">
        <v>11985.78</v>
      </c>
    </row>
    <row r="558" spans="1:16" x14ac:dyDescent="0.25">
      <c r="A558" s="552"/>
      <c r="B558" s="553"/>
      <c r="C558" s="1243" t="s">
        <v>1468</v>
      </c>
      <c r="D558" s="1243"/>
      <c r="E558" s="1243"/>
      <c r="F558" s="1243"/>
      <c r="G558" s="1243"/>
      <c r="H558" s="1243"/>
      <c r="I558" s="1243"/>
      <c r="J558" s="1243"/>
      <c r="K558" s="1243"/>
      <c r="L558" s="1243"/>
      <c r="M558" s="1243"/>
      <c r="N558" s="1243"/>
      <c r="O558" s="1243"/>
      <c r="P558" s="616">
        <v>289.22000000000003</v>
      </c>
    </row>
    <row r="559" spans="1:16" x14ac:dyDescent="0.25">
      <c r="A559" s="552"/>
      <c r="B559" s="553"/>
      <c r="C559" s="1243" t="s">
        <v>1469</v>
      </c>
      <c r="D559" s="1243"/>
      <c r="E559" s="1243"/>
      <c r="F559" s="1243"/>
      <c r="G559" s="1243"/>
      <c r="H559" s="1243"/>
      <c r="I559" s="1243"/>
      <c r="J559" s="1243"/>
      <c r="K559" s="1243"/>
      <c r="L559" s="1243"/>
      <c r="M559" s="1243"/>
      <c r="N559" s="1243"/>
      <c r="O559" s="1243"/>
      <c r="P559" s="616">
        <v>176.14</v>
      </c>
    </row>
    <row r="560" spans="1:16" x14ac:dyDescent="0.25">
      <c r="A560" s="552"/>
      <c r="B560" s="553"/>
      <c r="C560" s="1243" t="s">
        <v>1470</v>
      </c>
      <c r="D560" s="1243"/>
      <c r="E560" s="1243"/>
      <c r="F560" s="1243"/>
      <c r="G560" s="1243"/>
      <c r="H560" s="1243"/>
      <c r="I560" s="1243"/>
      <c r="J560" s="1243"/>
      <c r="K560" s="1243"/>
      <c r="L560" s="1243"/>
      <c r="M560" s="1243"/>
      <c r="N560" s="1243"/>
      <c r="O560" s="1243"/>
      <c r="P560" s="582">
        <v>93462.24</v>
      </c>
    </row>
    <row r="561" spans="1:16" x14ac:dyDescent="0.25">
      <c r="A561" s="552"/>
      <c r="B561" s="553"/>
      <c r="C561" s="1243" t="s">
        <v>1471</v>
      </c>
      <c r="D561" s="1243"/>
      <c r="E561" s="1243"/>
      <c r="F561" s="1243"/>
      <c r="G561" s="1243"/>
      <c r="H561" s="1243"/>
      <c r="I561" s="1243"/>
      <c r="J561" s="1243"/>
      <c r="K561" s="1243"/>
      <c r="L561" s="1243"/>
      <c r="M561" s="1243"/>
      <c r="N561" s="1243"/>
      <c r="O561" s="1243"/>
      <c r="P561" s="582">
        <v>14715.94</v>
      </c>
    </row>
    <row r="562" spans="1:16" x14ac:dyDescent="0.25">
      <c r="A562" s="552"/>
      <c r="B562" s="553"/>
      <c r="C562" s="1243" t="s">
        <v>1472</v>
      </c>
      <c r="D562" s="1243"/>
      <c r="E562" s="1243"/>
      <c r="F562" s="1243"/>
      <c r="G562" s="1243"/>
      <c r="H562" s="1243"/>
      <c r="I562" s="1243"/>
      <c r="J562" s="1243"/>
      <c r="K562" s="1243"/>
      <c r="L562" s="1243"/>
      <c r="M562" s="1243"/>
      <c r="N562" s="1243"/>
      <c r="O562" s="1243"/>
      <c r="P562" s="582">
        <v>8756.6200000000008</v>
      </c>
    </row>
    <row r="563" spans="1:16" x14ac:dyDescent="0.25">
      <c r="A563" s="552"/>
      <c r="B563" s="553"/>
      <c r="C563" s="1243" t="s">
        <v>1266</v>
      </c>
      <c r="D563" s="1243"/>
      <c r="E563" s="1243"/>
      <c r="F563" s="1243"/>
      <c r="G563" s="1243"/>
      <c r="H563" s="1243"/>
      <c r="I563" s="1243"/>
      <c r="J563" s="1243"/>
      <c r="K563" s="1243"/>
      <c r="L563" s="1243"/>
      <c r="M563" s="1243"/>
      <c r="N563" s="1243"/>
      <c r="O563" s="1243"/>
      <c r="P563" s="582">
        <v>12161.92</v>
      </c>
    </row>
    <row r="564" spans="1:16" x14ac:dyDescent="0.25">
      <c r="A564" s="552"/>
      <c r="B564" s="553"/>
      <c r="C564" s="1243" t="s">
        <v>1267</v>
      </c>
      <c r="D564" s="1243"/>
      <c r="E564" s="1243"/>
      <c r="F564" s="1243"/>
      <c r="G564" s="1243"/>
      <c r="H564" s="1243"/>
      <c r="I564" s="1243"/>
      <c r="J564" s="1243"/>
      <c r="K564" s="1243"/>
      <c r="L564" s="1243"/>
      <c r="M564" s="1243"/>
      <c r="N564" s="1243"/>
      <c r="O564" s="1243"/>
      <c r="P564" s="582">
        <v>14715.94</v>
      </c>
    </row>
    <row r="565" spans="1:16" x14ac:dyDescent="0.25">
      <c r="A565" s="552"/>
      <c r="B565" s="553"/>
      <c r="C565" s="1243" t="s">
        <v>1268</v>
      </c>
      <c r="D565" s="1243"/>
      <c r="E565" s="1243"/>
      <c r="F565" s="1243"/>
      <c r="G565" s="1243"/>
      <c r="H565" s="1243"/>
      <c r="I565" s="1243"/>
      <c r="J565" s="1243"/>
      <c r="K565" s="1243"/>
      <c r="L565" s="1243"/>
      <c r="M565" s="1243"/>
      <c r="N565" s="1243"/>
      <c r="O565" s="1243"/>
      <c r="P565" s="582">
        <v>8756.6200000000008</v>
      </c>
    </row>
    <row r="566" spans="1:16" x14ac:dyDescent="0.25">
      <c r="A566" s="552"/>
      <c r="B566" s="580"/>
      <c r="C566" s="1246" t="s">
        <v>1275</v>
      </c>
      <c r="D566" s="1246"/>
      <c r="E566" s="1246"/>
      <c r="F566" s="1246"/>
      <c r="G566" s="1246"/>
      <c r="H566" s="1246"/>
      <c r="I566" s="1246"/>
      <c r="J566" s="1246"/>
      <c r="K566" s="1246"/>
      <c r="L566" s="1246"/>
      <c r="M566" s="1246"/>
      <c r="N566" s="1246"/>
      <c r="O566" s="1246"/>
      <c r="P566" s="584">
        <v>129385.94</v>
      </c>
    </row>
    <row r="567" spans="1:16" x14ac:dyDescent="0.25">
      <c r="A567" s="552"/>
      <c r="B567" s="553"/>
      <c r="C567" s="1243" t="s">
        <v>1270</v>
      </c>
      <c r="D567" s="1243"/>
      <c r="E567" s="1243"/>
      <c r="F567" s="1243"/>
      <c r="G567" s="1243"/>
      <c r="H567" s="1243"/>
      <c r="I567" s="1243"/>
      <c r="J567" s="1243"/>
      <c r="K567" s="1243"/>
      <c r="L567" s="1243"/>
      <c r="M567" s="1243"/>
      <c r="N567" s="1243"/>
      <c r="O567" s="1243"/>
      <c r="P567" s="583"/>
    </row>
    <row r="568" spans="1:16" x14ac:dyDescent="0.25">
      <c r="A568" s="552"/>
      <c r="B568" s="553"/>
      <c r="C568" s="1243" t="s">
        <v>1588</v>
      </c>
      <c r="D568" s="1243"/>
      <c r="E568" s="1243"/>
      <c r="F568" s="1243"/>
      <c r="G568" s="1243"/>
      <c r="H568" s="1243"/>
      <c r="I568" s="1243"/>
      <c r="J568" s="1243"/>
      <c r="K568" s="1243"/>
      <c r="L568" s="1243"/>
      <c r="M568" s="1243"/>
      <c r="N568" s="1243"/>
      <c r="O568" s="1243"/>
      <c r="P568" s="582">
        <v>27006.2</v>
      </c>
    </row>
    <row r="569" spans="1:16" x14ac:dyDescent="0.25">
      <c r="A569" s="552"/>
      <c r="B569" s="553"/>
      <c r="C569" s="1243" t="s">
        <v>1271</v>
      </c>
      <c r="D569" s="1243"/>
      <c r="E569" s="1243"/>
      <c r="F569" s="1243"/>
      <c r="G569" s="1243"/>
      <c r="H569" s="1243"/>
      <c r="I569" s="1243"/>
      <c r="J569" s="1243"/>
      <c r="K569" s="585" t="s">
        <v>3132</v>
      </c>
      <c r="L569" s="586"/>
      <c r="M569" s="586"/>
      <c r="O569" s="598"/>
      <c r="P569" s="587"/>
    </row>
    <row r="570" spans="1:16" x14ac:dyDescent="0.25">
      <c r="A570" s="552"/>
      <c r="B570" s="553"/>
      <c r="C570" s="1243" t="s">
        <v>1273</v>
      </c>
      <c r="D570" s="1243"/>
      <c r="E570" s="1243"/>
      <c r="F570" s="1243"/>
      <c r="G570" s="1243"/>
      <c r="H570" s="1243"/>
      <c r="I570" s="1243"/>
      <c r="J570" s="1243"/>
      <c r="K570" s="585" t="s">
        <v>3133</v>
      </c>
      <c r="L570" s="586"/>
      <c r="M570" s="586"/>
      <c r="O570" s="598"/>
      <c r="P570" s="587"/>
    </row>
    <row r="571" spans="1:16" x14ac:dyDescent="0.25">
      <c r="A571" s="594"/>
      <c r="B571" s="562"/>
      <c r="C571" s="576"/>
      <c r="D571" s="576"/>
      <c r="E571" s="576"/>
      <c r="F571" s="576"/>
      <c r="G571" s="576"/>
      <c r="H571" s="576"/>
      <c r="I571" s="576"/>
      <c r="J571" s="576"/>
      <c r="K571" s="576"/>
      <c r="L571" s="599"/>
      <c r="M571" s="600"/>
      <c r="N571" s="601"/>
      <c r="O571" s="602"/>
      <c r="P571" s="603"/>
    </row>
    <row r="572" spans="1:16" x14ac:dyDescent="0.25">
      <c r="A572" s="478"/>
      <c r="B572" s="604"/>
      <c r="C572" s="605"/>
      <c r="D572" s="605"/>
      <c r="E572" s="605"/>
      <c r="F572" s="605"/>
      <c r="G572" s="605"/>
      <c r="H572" s="605"/>
      <c r="I572" s="605"/>
      <c r="J572" s="605"/>
      <c r="K572" s="605"/>
      <c r="L572" s="606"/>
      <c r="M572" s="607"/>
      <c r="N572" s="608"/>
      <c r="O572" s="478"/>
      <c r="P572" s="478"/>
    </row>
    <row r="573" spans="1:16" x14ac:dyDescent="0.25">
      <c r="A573" s="480"/>
      <c r="B573" s="609" t="s">
        <v>179</v>
      </c>
      <c r="C573" s="1244"/>
      <c r="D573" s="1244"/>
      <c r="E573" s="1244"/>
      <c r="F573" s="1244"/>
      <c r="G573" s="1244"/>
      <c r="H573" s="1244"/>
      <c r="I573" s="1245" t="s">
        <v>181</v>
      </c>
      <c r="J573" s="1245"/>
      <c r="K573" s="1245"/>
      <c r="L573" s="1245"/>
      <c r="M573" s="1245"/>
      <c r="N573" s="1245"/>
    </row>
    <row r="574" spans="1:16" x14ac:dyDescent="0.25">
      <c r="A574" s="482"/>
      <c r="B574" s="609"/>
      <c r="C574" s="1240" t="s">
        <v>151</v>
      </c>
      <c r="D574" s="1240"/>
      <c r="E574" s="1240"/>
      <c r="F574" s="1240"/>
      <c r="G574" s="1240"/>
      <c r="H574" s="1240"/>
      <c r="I574" s="1240"/>
      <c r="J574" s="1240"/>
      <c r="K574" s="1240"/>
      <c r="L574" s="1240"/>
      <c r="M574" s="1240"/>
      <c r="N574" s="1240"/>
      <c r="O574" s="610"/>
      <c r="P574" s="610"/>
    </row>
    <row r="575" spans="1:16" x14ac:dyDescent="0.25">
      <c r="A575" s="480"/>
      <c r="B575" s="609" t="s">
        <v>182</v>
      </c>
      <c r="C575" s="1244"/>
      <c r="D575" s="1244"/>
      <c r="E575" s="1244"/>
      <c r="F575" s="1244"/>
      <c r="G575" s="1244"/>
      <c r="H575" s="1244"/>
      <c r="I575" s="1245" t="s">
        <v>177</v>
      </c>
      <c r="J575" s="1245"/>
      <c r="K575" s="1245"/>
      <c r="L575" s="1245"/>
      <c r="M575" s="1245"/>
      <c r="N575" s="1245"/>
    </row>
    <row r="576" spans="1:16" x14ac:dyDescent="0.25">
      <c r="A576" s="482"/>
      <c r="B576" s="610"/>
      <c r="C576" s="1240" t="s">
        <v>151</v>
      </c>
      <c r="D576" s="1240"/>
      <c r="E576" s="1240"/>
      <c r="F576" s="1240"/>
      <c r="G576" s="1240"/>
      <c r="H576" s="1240"/>
      <c r="I576" s="1240"/>
      <c r="J576" s="1240"/>
      <c r="K576" s="1240"/>
      <c r="L576" s="1240"/>
      <c r="M576" s="1240"/>
      <c r="N576" s="1240"/>
      <c r="O576" s="610"/>
      <c r="P576" s="610"/>
    </row>
    <row r="577" spans="1:16" x14ac:dyDescent="0.25">
      <c r="A577" s="478"/>
      <c r="B577" s="478"/>
      <c r="C577" s="478"/>
      <c r="D577" s="478"/>
      <c r="E577" s="478"/>
      <c r="F577" s="478"/>
      <c r="G577" s="478"/>
      <c r="H577" s="478"/>
      <c r="I577" s="478"/>
      <c r="J577" s="478"/>
      <c r="K577" s="478"/>
      <c r="L577" s="478"/>
      <c r="M577" s="478"/>
      <c r="N577" s="478"/>
      <c r="O577" s="478"/>
      <c r="P577" s="478"/>
    </row>
    <row r="578" spans="1:16" x14ac:dyDescent="0.25">
      <c r="A578" s="1241" t="s">
        <v>1276</v>
      </c>
      <c r="B578" s="1242"/>
      <c r="C578" s="1242"/>
      <c r="D578" s="1242"/>
      <c r="E578" s="1242"/>
      <c r="F578" s="1242"/>
      <c r="G578" s="1242"/>
      <c r="H578" s="1242"/>
      <c r="I578" s="1242"/>
      <c r="J578" s="1242"/>
      <c r="K578" s="1242"/>
      <c r="L578" s="1242"/>
      <c r="M578" s="1242"/>
      <c r="N578" s="1242"/>
      <c r="O578" s="1242"/>
      <c r="P578" s="1242"/>
    </row>
    <row r="579" spans="1:16" x14ac:dyDescent="0.25">
      <c r="A579" s="1241" t="s">
        <v>1277</v>
      </c>
      <c r="B579" s="1241"/>
      <c r="C579" s="1241"/>
      <c r="D579" s="1241"/>
      <c r="E579" s="1241"/>
      <c r="F579" s="1241"/>
      <c r="G579" s="1241"/>
      <c r="H579" s="1241"/>
      <c r="I579" s="1241"/>
      <c r="J579" s="1241"/>
      <c r="K579" s="1241"/>
      <c r="L579" s="1241"/>
      <c r="M579" s="1241"/>
      <c r="N579" s="1241"/>
      <c r="O579" s="1241"/>
      <c r="P579" s="1241"/>
    </row>
    <row r="580" spans="1:16" x14ac:dyDescent="0.25">
      <c r="A580" s="1241" t="s">
        <v>1278</v>
      </c>
      <c r="B580" s="1241"/>
      <c r="C580" s="1241"/>
      <c r="D580" s="1241"/>
      <c r="E580" s="1241"/>
      <c r="F580" s="1241"/>
      <c r="G580" s="1241"/>
      <c r="H580" s="1241"/>
      <c r="I580" s="1241"/>
      <c r="J580" s="1241"/>
      <c r="K580" s="1241"/>
      <c r="L580" s="1241"/>
      <c r="M580" s="1241"/>
      <c r="N580" s="1241"/>
      <c r="O580" s="1241"/>
      <c r="P580" s="1241"/>
    </row>
    <row r="581" spans="1:16" x14ac:dyDescent="0.25">
      <c r="A581" s="611"/>
      <c r="B581" s="611"/>
      <c r="C581" s="611"/>
      <c r="D581" s="611"/>
      <c r="E581" s="611"/>
      <c r="F581" s="611"/>
      <c r="G581" s="611"/>
      <c r="H581" s="611"/>
      <c r="I581" s="611"/>
      <c r="J581" s="611"/>
      <c r="K581" s="611"/>
      <c r="L581" s="611"/>
      <c r="M581" s="611"/>
      <c r="N581" s="611"/>
      <c r="O581" s="611"/>
      <c r="P581" s="611"/>
    </row>
    <row r="582" spans="1:16" x14ac:dyDescent="0.25">
      <c r="A582" s="478"/>
    </row>
    <row r="583" spans="1:16" x14ac:dyDescent="0.25">
      <c r="A583" s="478"/>
    </row>
    <row r="584" spans="1:16" x14ac:dyDescent="0.25">
      <c r="A584" s="478"/>
    </row>
    <row r="585" spans="1:16" x14ac:dyDescent="0.25">
      <c r="A585" s="478"/>
    </row>
    <row r="586" spans="1:16" x14ac:dyDescent="0.25">
      <c r="A586" s="478"/>
    </row>
    <row r="587" spans="1:16" x14ac:dyDescent="0.25">
      <c r="A587" s="478"/>
    </row>
    <row r="588" spans="1:16" x14ac:dyDescent="0.25">
      <c r="A588" s="478"/>
    </row>
    <row r="589" spans="1:16" x14ac:dyDescent="0.25">
      <c r="A589" s="478"/>
    </row>
    <row r="590" spans="1:16" x14ac:dyDescent="0.25">
      <c r="A590" s="478"/>
    </row>
    <row r="591" spans="1:16" x14ac:dyDescent="0.25">
      <c r="A591" s="478"/>
    </row>
    <row r="592" spans="1:16" x14ac:dyDescent="0.25">
      <c r="A592" s="478"/>
    </row>
    <row r="593" spans="1:1" x14ac:dyDescent="0.25">
      <c r="A593" s="478"/>
    </row>
    <row r="594" spans="1:1" x14ac:dyDescent="0.25">
      <c r="A594" s="478"/>
    </row>
    <row r="595" spans="1:1" x14ac:dyDescent="0.25">
      <c r="A595" s="478"/>
    </row>
    <row r="596" spans="1:1" x14ac:dyDescent="0.25">
      <c r="A596" s="478"/>
    </row>
    <row r="597" spans="1:1" x14ac:dyDescent="0.25">
      <c r="A597" s="478"/>
    </row>
    <row r="598" spans="1:1" x14ac:dyDescent="0.25">
      <c r="A598" s="478"/>
    </row>
    <row r="599" spans="1:1" x14ac:dyDescent="0.25">
      <c r="A599" s="478"/>
    </row>
    <row r="600" spans="1:1" x14ac:dyDescent="0.25">
      <c r="A600" s="478"/>
    </row>
    <row r="601" spans="1:1" x14ac:dyDescent="0.25">
      <c r="A601" s="478"/>
    </row>
    <row r="602" spans="1:1" x14ac:dyDescent="0.25">
      <c r="A602" s="478"/>
    </row>
    <row r="603" spans="1:1" x14ac:dyDescent="0.25">
      <c r="A603" s="478"/>
    </row>
    <row r="604" spans="1:1" x14ac:dyDescent="0.25">
      <c r="A604" s="478"/>
    </row>
    <row r="605" spans="1:1" x14ac:dyDescent="0.25">
      <c r="A605" s="478"/>
    </row>
  </sheetData>
  <mergeCells count="523">
    <mergeCell ref="A4:F4"/>
    <mergeCell ref="G4:P4"/>
    <mergeCell ref="A5:F5"/>
    <mergeCell ref="G5:P5"/>
    <mergeCell ref="A6:F6"/>
    <mergeCell ref="G6:P6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C42:G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C40:G40"/>
    <mergeCell ref="C41:G41"/>
    <mergeCell ref="C54:G54"/>
    <mergeCell ref="C55:G55"/>
    <mergeCell ref="C56:G56"/>
    <mergeCell ref="C57:G57"/>
    <mergeCell ref="C58:G58"/>
    <mergeCell ref="C59:G59"/>
    <mergeCell ref="C48:G48"/>
    <mergeCell ref="C49:G49"/>
    <mergeCell ref="C50:G50"/>
    <mergeCell ref="C51:G51"/>
    <mergeCell ref="C52:G52"/>
    <mergeCell ref="C53:G53"/>
    <mergeCell ref="C67:G67"/>
    <mergeCell ref="C69:G69"/>
    <mergeCell ref="C70:G70"/>
    <mergeCell ref="C71:G71"/>
    <mergeCell ref="C72:G72"/>
    <mergeCell ref="C73:G73"/>
    <mergeCell ref="C60:G60"/>
    <mergeCell ref="C61:G61"/>
    <mergeCell ref="C62:G62"/>
    <mergeCell ref="C63:G63"/>
    <mergeCell ref="C64:G64"/>
    <mergeCell ref="C66:G66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92:G92"/>
    <mergeCell ref="C93:G93"/>
    <mergeCell ref="C95:G95"/>
    <mergeCell ref="C96:G96"/>
    <mergeCell ref="C98:G98"/>
    <mergeCell ref="C99:G99"/>
    <mergeCell ref="C86:G86"/>
    <mergeCell ref="C87:G87"/>
    <mergeCell ref="C88:G88"/>
    <mergeCell ref="C89:G89"/>
    <mergeCell ref="C90:G90"/>
    <mergeCell ref="C91:G91"/>
    <mergeCell ref="C108:G108"/>
    <mergeCell ref="C109:G109"/>
    <mergeCell ref="C110:G110"/>
    <mergeCell ref="C111:G111"/>
    <mergeCell ref="C112:G112"/>
    <mergeCell ref="C113:G113"/>
    <mergeCell ref="C101:G101"/>
    <mergeCell ref="C102:G102"/>
    <mergeCell ref="C104:G104"/>
    <mergeCell ref="C105:G105"/>
    <mergeCell ref="C106:G106"/>
    <mergeCell ref="C107:G107"/>
    <mergeCell ref="C120:G120"/>
    <mergeCell ref="C121:G121"/>
    <mergeCell ref="C122:G122"/>
    <mergeCell ref="C123:G123"/>
    <mergeCell ref="C124:G124"/>
    <mergeCell ref="C125:G125"/>
    <mergeCell ref="C114:G114"/>
    <mergeCell ref="C115:G115"/>
    <mergeCell ref="C116:G116"/>
    <mergeCell ref="C117:G117"/>
    <mergeCell ref="C118:G118"/>
    <mergeCell ref="C119:G119"/>
    <mergeCell ref="C134:G134"/>
    <mergeCell ref="C135:G135"/>
    <mergeCell ref="C136:G136"/>
    <mergeCell ref="C137:G137"/>
    <mergeCell ref="C138:G138"/>
    <mergeCell ref="C139:G139"/>
    <mergeCell ref="C126:G126"/>
    <mergeCell ref="C128:G128"/>
    <mergeCell ref="C129:G129"/>
    <mergeCell ref="C131:G131"/>
    <mergeCell ref="C132:G132"/>
    <mergeCell ref="C133:G133"/>
    <mergeCell ref="C146:G146"/>
    <mergeCell ref="C147:G147"/>
    <mergeCell ref="C148:G148"/>
    <mergeCell ref="C149:G149"/>
    <mergeCell ref="C150:G150"/>
    <mergeCell ref="C151:G151"/>
    <mergeCell ref="C140:G140"/>
    <mergeCell ref="C141:G141"/>
    <mergeCell ref="C142:G142"/>
    <mergeCell ref="C143:G143"/>
    <mergeCell ref="C144:G144"/>
    <mergeCell ref="C145:G145"/>
    <mergeCell ref="C160:G160"/>
    <mergeCell ref="C161:G161"/>
    <mergeCell ref="C162:G162"/>
    <mergeCell ref="C163:G163"/>
    <mergeCell ref="C164:G164"/>
    <mergeCell ref="C165:G165"/>
    <mergeCell ref="C152:G152"/>
    <mergeCell ref="C153:G153"/>
    <mergeCell ref="C154:G154"/>
    <mergeCell ref="C155:G155"/>
    <mergeCell ref="C157:G157"/>
    <mergeCell ref="C158:G158"/>
    <mergeCell ref="C172:G172"/>
    <mergeCell ref="C173:G173"/>
    <mergeCell ref="C174:G174"/>
    <mergeCell ref="C175:G175"/>
    <mergeCell ref="C176:G176"/>
    <mergeCell ref="C177:G177"/>
    <mergeCell ref="C166:G166"/>
    <mergeCell ref="C167:G167"/>
    <mergeCell ref="C168:G168"/>
    <mergeCell ref="C169:G169"/>
    <mergeCell ref="C170:G170"/>
    <mergeCell ref="C171:G171"/>
    <mergeCell ref="C184:G184"/>
    <mergeCell ref="C186:G186"/>
    <mergeCell ref="C187:G187"/>
    <mergeCell ref="C189:G189"/>
    <mergeCell ref="C190:G190"/>
    <mergeCell ref="C191:G191"/>
    <mergeCell ref="C178:G178"/>
    <mergeCell ref="C179:G179"/>
    <mergeCell ref="C180:G180"/>
    <mergeCell ref="C181:G181"/>
    <mergeCell ref="C182:G182"/>
    <mergeCell ref="C183:G183"/>
    <mergeCell ref="C198:G198"/>
    <mergeCell ref="C199:G199"/>
    <mergeCell ref="C200:G200"/>
    <mergeCell ref="C201:G201"/>
    <mergeCell ref="C202:G202"/>
    <mergeCell ref="C203:G203"/>
    <mergeCell ref="C192:G192"/>
    <mergeCell ref="C193:G193"/>
    <mergeCell ref="C194:G194"/>
    <mergeCell ref="C195:G195"/>
    <mergeCell ref="C196:G196"/>
    <mergeCell ref="C197:G197"/>
    <mergeCell ref="C210:G210"/>
    <mergeCell ref="C211:G211"/>
    <mergeCell ref="C213:G213"/>
    <mergeCell ref="C214:G214"/>
    <mergeCell ref="C216:G216"/>
    <mergeCell ref="C217:G217"/>
    <mergeCell ref="C204:G204"/>
    <mergeCell ref="C205:G205"/>
    <mergeCell ref="C206:G206"/>
    <mergeCell ref="C207:G207"/>
    <mergeCell ref="C208:G208"/>
    <mergeCell ref="C209:G209"/>
    <mergeCell ref="C224:G224"/>
    <mergeCell ref="C225:G225"/>
    <mergeCell ref="C226:G226"/>
    <mergeCell ref="C227:G227"/>
    <mergeCell ref="C228:G228"/>
    <mergeCell ref="C229:G229"/>
    <mergeCell ref="C218:G218"/>
    <mergeCell ref="C219:G219"/>
    <mergeCell ref="C220:G220"/>
    <mergeCell ref="C221:G221"/>
    <mergeCell ref="C222:G222"/>
    <mergeCell ref="C223:G223"/>
    <mergeCell ref="C236:G236"/>
    <mergeCell ref="C237:G237"/>
    <mergeCell ref="C238:G238"/>
    <mergeCell ref="C239:G239"/>
    <mergeCell ref="C240:G240"/>
    <mergeCell ref="C242:G242"/>
    <mergeCell ref="C230:G230"/>
    <mergeCell ref="C231:G231"/>
    <mergeCell ref="C232:G232"/>
    <mergeCell ref="C233:G233"/>
    <mergeCell ref="C234:G234"/>
    <mergeCell ref="C235:G235"/>
    <mergeCell ref="C252:G252"/>
    <mergeCell ref="C254:G254"/>
    <mergeCell ref="C255:G255"/>
    <mergeCell ref="C257:G257"/>
    <mergeCell ref="C258:G258"/>
    <mergeCell ref="C260:G260"/>
    <mergeCell ref="C243:G243"/>
    <mergeCell ref="C245:G245"/>
    <mergeCell ref="C246:G246"/>
    <mergeCell ref="C248:G248"/>
    <mergeCell ref="C249:G249"/>
    <mergeCell ref="C251:G251"/>
    <mergeCell ref="C271:O271"/>
    <mergeCell ref="C272:O272"/>
    <mergeCell ref="C273:O273"/>
    <mergeCell ref="C274:O274"/>
    <mergeCell ref="C275:O275"/>
    <mergeCell ref="C276:O276"/>
    <mergeCell ref="C261:G261"/>
    <mergeCell ref="C263:G263"/>
    <mergeCell ref="C264:G264"/>
    <mergeCell ref="C266:G266"/>
    <mergeCell ref="C267:G267"/>
    <mergeCell ref="C270:O270"/>
    <mergeCell ref="C283:O283"/>
    <mergeCell ref="C284:O284"/>
    <mergeCell ref="C285:O285"/>
    <mergeCell ref="C286:O286"/>
    <mergeCell ref="C287:O287"/>
    <mergeCell ref="C288:O288"/>
    <mergeCell ref="C277:O277"/>
    <mergeCell ref="C278:O278"/>
    <mergeCell ref="C279:O279"/>
    <mergeCell ref="C280:O280"/>
    <mergeCell ref="C281:O281"/>
    <mergeCell ref="C282:O282"/>
    <mergeCell ref="C295:G295"/>
    <mergeCell ref="C296:G296"/>
    <mergeCell ref="C297:G297"/>
    <mergeCell ref="C298:G298"/>
    <mergeCell ref="C299:G299"/>
    <mergeCell ref="C300:G300"/>
    <mergeCell ref="C289:O289"/>
    <mergeCell ref="C290:O290"/>
    <mergeCell ref="C291:J291"/>
    <mergeCell ref="C292:J292"/>
    <mergeCell ref="A293:P293"/>
    <mergeCell ref="C294:G294"/>
    <mergeCell ref="C307:G307"/>
    <mergeCell ref="C308:G308"/>
    <mergeCell ref="C309:G309"/>
    <mergeCell ref="C310:G310"/>
    <mergeCell ref="C311:G311"/>
    <mergeCell ref="C312:G312"/>
    <mergeCell ref="C301:G301"/>
    <mergeCell ref="C302:G302"/>
    <mergeCell ref="C303:G303"/>
    <mergeCell ref="C304:G304"/>
    <mergeCell ref="C305:G305"/>
    <mergeCell ref="C306:G306"/>
    <mergeCell ref="C320:G320"/>
    <mergeCell ref="C321:G321"/>
    <mergeCell ref="C323:G323"/>
    <mergeCell ref="C324:G324"/>
    <mergeCell ref="C325:G325"/>
    <mergeCell ref="C326:G326"/>
    <mergeCell ref="C313:G313"/>
    <mergeCell ref="C314:G314"/>
    <mergeCell ref="C315:G315"/>
    <mergeCell ref="C316:G316"/>
    <mergeCell ref="C317:G317"/>
    <mergeCell ref="C318:G318"/>
    <mergeCell ref="C333:G333"/>
    <mergeCell ref="C334:G334"/>
    <mergeCell ref="C335:G335"/>
    <mergeCell ref="C336:G336"/>
    <mergeCell ref="C337:G337"/>
    <mergeCell ref="C338:G338"/>
    <mergeCell ref="C327:G327"/>
    <mergeCell ref="C328:G328"/>
    <mergeCell ref="C329:G329"/>
    <mergeCell ref="C330:G330"/>
    <mergeCell ref="C331:G331"/>
    <mergeCell ref="C332:G332"/>
    <mergeCell ref="C345:G345"/>
    <mergeCell ref="C346:G346"/>
    <mergeCell ref="C347:G347"/>
    <mergeCell ref="C349:G349"/>
    <mergeCell ref="C350:G350"/>
    <mergeCell ref="C352:G352"/>
    <mergeCell ref="C339:G339"/>
    <mergeCell ref="C340:G340"/>
    <mergeCell ref="C341:G341"/>
    <mergeCell ref="C342:G342"/>
    <mergeCell ref="C343:G343"/>
    <mergeCell ref="C344:G344"/>
    <mergeCell ref="C361:G361"/>
    <mergeCell ref="C362:G362"/>
    <mergeCell ref="C363:G363"/>
    <mergeCell ref="C364:G364"/>
    <mergeCell ref="C365:G365"/>
    <mergeCell ref="C366:G366"/>
    <mergeCell ref="C353:G353"/>
    <mergeCell ref="C355:G355"/>
    <mergeCell ref="C356:G356"/>
    <mergeCell ref="C358:G358"/>
    <mergeCell ref="C359:G359"/>
    <mergeCell ref="C360:G360"/>
    <mergeCell ref="C373:G373"/>
    <mergeCell ref="C374:G374"/>
    <mergeCell ref="C375:G375"/>
    <mergeCell ref="C376:G376"/>
    <mergeCell ref="C377:G377"/>
    <mergeCell ref="C378:G378"/>
    <mergeCell ref="C367:G367"/>
    <mergeCell ref="C368:G368"/>
    <mergeCell ref="C369:G369"/>
    <mergeCell ref="C370:G370"/>
    <mergeCell ref="C371:G371"/>
    <mergeCell ref="C372:G372"/>
    <mergeCell ref="C387:G387"/>
    <mergeCell ref="C388:G388"/>
    <mergeCell ref="C389:G389"/>
    <mergeCell ref="C390:G390"/>
    <mergeCell ref="C391:G391"/>
    <mergeCell ref="C392:G392"/>
    <mergeCell ref="C379:G379"/>
    <mergeCell ref="C380:G380"/>
    <mergeCell ref="C382:G382"/>
    <mergeCell ref="C383:G383"/>
    <mergeCell ref="C385:G385"/>
    <mergeCell ref="C386:G386"/>
    <mergeCell ref="C399:G399"/>
    <mergeCell ref="C400:G400"/>
    <mergeCell ref="C401:G401"/>
    <mergeCell ref="C402:G402"/>
    <mergeCell ref="C403:G403"/>
    <mergeCell ref="C404:G404"/>
    <mergeCell ref="C393:G393"/>
    <mergeCell ref="C394:G394"/>
    <mergeCell ref="C395:G395"/>
    <mergeCell ref="C396:G396"/>
    <mergeCell ref="C397:G397"/>
    <mergeCell ref="C398:G398"/>
    <mergeCell ref="C412:G412"/>
    <mergeCell ref="C414:G414"/>
    <mergeCell ref="C415:G415"/>
    <mergeCell ref="C416:G416"/>
    <mergeCell ref="C417:G417"/>
    <mergeCell ref="C418:G418"/>
    <mergeCell ref="C405:G405"/>
    <mergeCell ref="C406:G406"/>
    <mergeCell ref="C407:G407"/>
    <mergeCell ref="C408:G408"/>
    <mergeCell ref="C409:G409"/>
    <mergeCell ref="C411:G411"/>
    <mergeCell ref="C425:G425"/>
    <mergeCell ref="C426:G426"/>
    <mergeCell ref="C427:G427"/>
    <mergeCell ref="C428:G428"/>
    <mergeCell ref="C429:G429"/>
    <mergeCell ref="C430:G430"/>
    <mergeCell ref="C419:G419"/>
    <mergeCell ref="C420:G420"/>
    <mergeCell ref="C421:G421"/>
    <mergeCell ref="C422:G422"/>
    <mergeCell ref="C423:G423"/>
    <mergeCell ref="C424:G424"/>
    <mergeCell ref="C437:G437"/>
    <mergeCell ref="C438:G438"/>
    <mergeCell ref="C440:G440"/>
    <mergeCell ref="C441:G441"/>
    <mergeCell ref="C443:G443"/>
    <mergeCell ref="C444:G444"/>
    <mergeCell ref="C431:G431"/>
    <mergeCell ref="C432:G432"/>
    <mergeCell ref="C433:G433"/>
    <mergeCell ref="C434:G434"/>
    <mergeCell ref="C435:G435"/>
    <mergeCell ref="C436:G436"/>
    <mergeCell ref="C451:G451"/>
    <mergeCell ref="C452:G452"/>
    <mergeCell ref="C453:G453"/>
    <mergeCell ref="C454:G454"/>
    <mergeCell ref="C455:G455"/>
    <mergeCell ref="C456:G456"/>
    <mergeCell ref="C445:G445"/>
    <mergeCell ref="C446:G446"/>
    <mergeCell ref="C447:G447"/>
    <mergeCell ref="C448:G448"/>
    <mergeCell ref="C449:G449"/>
    <mergeCell ref="C450:G450"/>
    <mergeCell ref="C463:G463"/>
    <mergeCell ref="C464:G464"/>
    <mergeCell ref="C465:G465"/>
    <mergeCell ref="C467:G467"/>
    <mergeCell ref="C468:G468"/>
    <mergeCell ref="C470:G470"/>
    <mergeCell ref="C457:G457"/>
    <mergeCell ref="C458:G458"/>
    <mergeCell ref="C459:G459"/>
    <mergeCell ref="C460:G460"/>
    <mergeCell ref="C461:G461"/>
    <mergeCell ref="C462:G462"/>
    <mergeCell ref="C477:G477"/>
    <mergeCell ref="C478:G478"/>
    <mergeCell ref="C479:G479"/>
    <mergeCell ref="C480:G480"/>
    <mergeCell ref="C481:G481"/>
    <mergeCell ref="C482:G482"/>
    <mergeCell ref="C471:G471"/>
    <mergeCell ref="C472:G472"/>
    <mergeCell ref="C473:G473"/>
    <mergeCell ref="C474:G474"/>
    <mergeCell ref="C475:G475"/>
    <mergeCell ref="C476:G476"/>
    <mergeCell ref="C489:G489"/>
    <mergeCell ref="C490:G490"/>
    <mergeCell ref="C491:G491"/>
    <mergeCell ref="C492:G492"/>
    <mergeCell ref="C493:G493"/>
    <mergeCell ref="C494:G494"/>
    <mergeCell ref="C483:G483"/>
    <mergeCell ref="C484:G484"/>
    <mergeCell ref="C485:G485"/>
    <mergeCell ref="C486:G486"/>
    <mergeCell ref="C487:G487"/>
    <mergeCell ref="C488:G488"/>
    <mergeCell ref="C505:G505"/>
    <mergeCell ref="C506:G506"/>
    <mergeCell ref="C508:G508"/>
    <mergeCell ref="C509:G509"/>
    <mergeCell ref="C511:G511"/>
    <mergeCell ref="C512:G512"/>
    <mergeCell ref="C496:G496"/>
    <mergeCell ref="C497:G497"/>
    <mergeCell ref="C499:G499"/>
    <mergeCell ref="C500:G500"/>
    <mergeCell ref="C502:G502"/>
    <mergeCell ref="C503:G503"/>
    <mergeCell ref="C524:O524"/>
    <mergeCell ref="C525:O525"/>
    <mergeCell ref="C526:O526"/>
    <mergeCell ref="C527:O527"/>
    <mergeCell ref="C528:O528"/>
    <mergeCell ref="C529:O529"/>
    <mergeCell ref="C514:G514"/>
    <mergeCell ref="C515:G515"/>
    <mergeCell ref="C517:G517"/>
    <mergeCell ref="C518:G518"/>
    <mergeCell ref="C520:G520"/>
    <mergeCell ref="C521:G521"/>
    <mergeCell ref="C536:O536"/>
    <mergeCell ref="C537:O537"/>
    <mergeCell ref="C538:O538"/>
    <mergeCell ref="C539:O539"/>
    <mergeCell ref="C540:O540"/>
    <mergeCell ref="C541:O541"/>
    <mergeCell ref="C530:O530"/>
    <mergeCell ref="C531:O531"/>
    <mergeCell ref="C532:O532"/>
    <mergeCell ref="C533:O533"/>
    <mergeCell ref="C534:O534"/>
    <mergeCell ref="C535:O535"/>
    <mergeCell ref="C549:O549"/>
    <mergeCell ref="C550:O550"/>
    <mergeCell ref="C551:O551"/>
    <mergeCell ref="C552:O552"/>
    <mergeCell ref="C553:O553"/>
    <mergeCell ref="C554:O554"/>
    <mergeCell ref="C542:O542"/>
    <mergeCell ref="C543:O543"/>
    <mergeCell ref="C544:O544"/>
    <mergeCell ref="C545:J545"/>
    <mergeCell ref="C546:J546"/>
    <mergeCell ref="C548:O548"/>
    <mergeCell ref="C561:O561"/>
    <mergeCell ref="C562:O562"/>
    <mergeCell ref="C563:O563"/>
    <mergeCell ref="C564:O564"/>
    <mergeCell ref="C565:O565"/>
    <mergeCell ref="C566:O566"/>
    <mergeCell ref="C555:O555"/>
    <mergeCell ref="C556:O556"/>
    <mergeCell ref="C557:O557"/>
    <mergeCell ref="C558:O558"/>
    <mergeCell ref="C559:O559"/>
    <mergeCell ref="C560:O560"/>
    <mergeCell ref="A580:P580"/>
    <mergeCell ref="C574:N574"/>
    <mergeCell ref="C575:H575"/>
    <mergeCell ref="I575:N575"/>
    <mergeCell ref="C576:N576"/>
    <mergeCell ref="A578:P578"/>
    <mergeCell ref="A579:P579"/>
    <mergeCell ref="C567:O567"/>
    <mergeCell ref="C568:O568"/>
    <mergeCell ref="C569:J569"/>
    <mergeCell ref="C570:J570"/>
    <mergeCell ref="C573:H573"/>
    <mergeCell ref="I573:N57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3"/>
  <sheetViews>
    <sheetView topLeftCell="A783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3134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2617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3135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207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3136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1582.96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216.28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107.28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200.99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0.87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1165.69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348.36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2.4900000000000002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3137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3138</v>
      </c>
      <c r="C40" s="1249" t="s">
        <v>3139</v>
      </c>
      <c r="D40" s="1249"/>
      <c r="E40" s="1249"/>
      <c r="F40" s="1249"/>
      <c r="G40" s="1249"/>
      <c r="H40" s="516" t="s">
        <v>1568</v>
      </c>
      <c r="I40" s="517">
        <v>1.2</v>
      </c>
      <c r="J40" s="518">
        <v>1</v>
      </c>
      <c r="K40" s="571">
        <v>1.2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23</v>
      </c>
      <c r="C41" s="1247" t="s">
        <v>1203</v>
      </c>
      <c r="D41" s="1247"/>
      <c r="E41" s="1247"/>
      <c r="F41" s="1247"/>
      <c r="G41" s="1247"/>
      <c r="H41" s="525" t="s">
        <v>1148</v>
      </c>
      <c r="I41" s="526"/>
      <c r="J41" s="526"/>
      <c r="K41" s="536">
        <v>17.34</v>
      </c>
      <c r="L41" s="528"/>
      <c r="M41" s="526"/>
      <c r="N41" s="528"/>
      <c r="O41" s="526"/>
      <c r="P41" s="529">
        <v>5199.92</v>
      </c>
    </row>
    <row r="42" spans="1:16" x14ac:dyDescent="0.25">
      <c r="A42" s="530"/>
      <c r="B42" s="524" t="s">
        <v>2023</v>
      </c>
      <c r="C42" s="1247" t="s">
        <v>2024</v>
      </c>
      <c r="D42" s="1247"/>
      <c r="E42" s="1247"/>
      <c r="F42" s="1247"/>
      <c r="G42" s="1247"/>
      <c r="H42" s="525" t="s">
        <v>1148</v>
      </c>
      <c r="I42" s="536">
        <v>14.45</v>
      </c>
      <c r="J42" s="526"/>
      <c r="K42" s="536">
        <v>17.34</v>
      </c>
      <c r="L42" s="532"/>
      <c r="M42" s="533"/>
      <c r="N42" s="534">
        <v>299.88</v>
      </c>
      <c r="O42" s="526"/>
      <c r="P42" s="529">
        <v>5199.92</v>
      </c>
    </row>
    <row r="43" spans="1:16" x14ac:dyDescent="0.25">
      <c r="A43" s="523"/>
      <c r="B43" s="524" t="s">
        <v>28</v>
      </c>
      <c r="C43" s="1247" t="s">
        <v>132</v>
      </c>
      <c r="D43" s="1247"/>
      <c r="E43" s="1247"/>
      <c r="F43" s="1247"/>
      <c r="G43" s="1247"/>
      <c r="H43" s="525"/>
      <c r="I43" s="526"/>
      <c r="J43" s="526"/>
      <c r="K43" s="526"/>
      <c r="L43" s="528"/>
      <c r="M43" s="526"/>
      <c r="N43" s="528"/>
      <c r="O43" s="526"/>
      <c r="P43" s="573">
        <v>28.45</v>
      </c>
    </row>
    <row r="44" spans="1:16" x14ac:dyDescent="0.25">
      <c r="A44" s="523"/>
      <c r="B44" s="524"/>
      <c r="C44" s="1247" t="s">
        <v>1147</v>
      </c>
      <c r="D44" s="1247"/>
      <c r="E44" s="1247"/>
      <c r="F44" s="1247"/>
      <c r="G44" s="1247"/>
      <c r="H44" s="525" t="s">
        <v>1148</v>
      </c>
      <c r="I44" s="526"/>
      <c r="J44" s="526"/>
      <c r="K44" s="527">
        <v>4.8000000000000001E-2</v>
      </c>
      <c r="L44" s="528"/>
      <c r="M44" s="526"/>
      <c r="N44" s="528"/>
      <c r="O44" s="526"/>
      <c r="P44" s="573">
        <v>15.62</v>
      </c>
    </row>
    <row r="45" spans="1:16" x14ac:dyDescent="0.25">
      <c r="A45" s="530"/>
      <c r="B45" s="524" t="s">
        <v>1445</v>
      </c>
      <c r="C45" s="1247" t="s">
        <v>1446</v>
      </c>
      <c r="D45" s="1247"/>
      <c r="E45" s="1247"/>
      <c r="F45" s="1247"/>
      <c r="G45" s="1247"/>
      <c r="H45" s="525" t="s">
        <v>1151</v>
      </c>
      <c r="I45" s="536">
        <v>0.04</v>
      </c>
      <c r="J45" s="526"/>
      <c r="K45" s="527">
        <v>4.8000000000000001E-2</v>
      </c>
      <c r="L45" s="538">
        <v>477.92</v>
      </c>
      <c r="M45" s="539">
        <v>1.24</v>
      </c>
      <c r="N45" s="534">
        <v>592.62</v>
      </c>
      <c r="O45" s="526"/>
      <c r="P45" s="529">
        <v>28.45</v>
      </c>
    </row>
    <row r="46" spans="1:16" x14ac:dyDescent="0.25">
      <c r="A46" s="540"/>
      <c r="B46" s="524" t="s">
        <v>1208</v>
      </c>
      <c r="C46" s="1247" t="s">
        <v>1209</v>
      </c>
      <c r="D46" s="1247"/>
      <c r="E46" s="1247"/>
      <c r="F46" s="1247"/>
      <c r="G46" s="1247"/>
      <c r="H46" s="525" t="s">
        <v>1148</v>
      </c>
      <c r="I46" s="536">
        <v>0.04</v>
      </c>
      <c r="J46" s="526"/>
      <c r="K46" s="527">
        <v>4.8000000000000001E-2</v>
      </c>
      <c r="L46" s="528"/>
      <c r="M46" s="526"/>
      <c r="N46" s="541">
        <v>325.38</v>
      </c>
      <c r="O46" s="526"/>
      <c r="P46" s="573">
        <v>15.62</v>
      </c>
    </row>
    <row r="47" spans="1:16" x14ac:dyDescent="0.25">
      <c r="A47" s="523"/>
      <c r="B47" s="524" t="s">
        <v>36</v>
      </c>
      <c r="C47" s="1247" t="s">
        <v>134</v>
      </c>
      <c r="D47" s="1247"/>
      <c r="E47" s="1247"/>
      <c r="F47" s="1247"/>
      <c r="G47" s="1247"/>
      <c r="H47" s="525"/>
      <c r="I47" s="526"/>
      <c r="J47" s="526"/>
      <c r="K47" s="526"/>
      <c r="L47" s="528"/>
      <c r="M47" s="526"/>
      <c r="N47" s="528"/>
      <c r="O47" s="526"/>
      <c r="P47" s="573">
        <v>66.790000000000006</v>
      </c>
    </row>
    <row r="48" spans="1:16" x14ac:dyDescent="0.25">
      <c r="A48" s="530"/>
      <c r="B48" s="524" t="s">
        <v>1494</v>
      </c>
      <c r="C48" s="1247" t="s">
        <v>1495</v>
      </c>
      <c r="D48" s="1247"/>
      <c r="E48" s="1247"/>
      <c r="F48" s="1247"/>
      <c r="G48" s="1247"/>
      <c r="H48" s="525" t="s">
        <v>1496</v>
      </c>
      <c r="I48" s="543">
        <v>1</v>
      </c>
      <c r="J48" s="526"/>
      <c r="K48" s="531">
        <v>1.2</v>
      </c>
      <c r="L48" s="532"/>
      <c r="M48" s="533"/>
      <c r="N48" s="534">
        <v>6.1</v>
      </c>
      <c r="O48" s="526"/>
      <c r="P48" s="529">
        <v>7.32</v>
      </c>
    </row>
    <row r="49" spans="1:16" x14ac:dyDescent="0.25">
      <c r="A49" s="530"/>
      <c r="B49" s="524" t="s">
        <v>2625</v>
      </c>
      <c r="C49" s="1247" t="s">
        <v>2626</v>
      </c>
      <c r="D49" s="1247"/>
      <c r="E49" s="1247"/>
      <c r="F49" s="1247"/>
      <c r="G49" s="1247"/>
      <c r="H49" s="525" t="s">
        <v>1697</v>
      </c>
      <c r="I49" s="531">
        <v>0.4</v>
      </c>
      <c r="J49" s="526"/>
      <c r="K49" s="536">
        <v>0.48</v>
      </c>
      <c r="L49" s="538">
        <v>41.71</v>
      </c>
      <c r="M49" s="539">
        <v>1.31</v>
      </c>
      <c r="N49" s="534">
        <v>54.64</v>
      </c>
      <c r="O49" s="526"/>
      <c r="P49" s="529">
        <v>26.23</v>
      </c>
    </row>
    <row r="50" spans="1:16" x14ac:dyDescent="0.25">
      <c r="A50" s="530"/>
      <c r="B50" s="524" t="s">
        <v>3140</v>
      </c>
      <c r="C50" s="1247" t="s">
        <v>3141</v>
      </c>
      <c r="D50" s="1247"/>
      <c r="E50" s="1247"/>
      <c r="F50" s="1247"/>
      <c r="G50" s="1247"/>
      <c r="H50" s="525" t="s">
        <v>1244</v>
      </c>
      <c r="I50" s="531">
        <v>0.2</v>
      </c>
      <c r="J50" s="526"/>
      <c r="K50" s="536">
        <v>0.24</v>
      </c>
      <c r="L50" s="538">
        <v>105.71</v>
      </c>
      <c r="M50" s="539">
        <v>1.31</v>
      </c>
      <c r="N50" s="534">
        <v>138.47999999999999</v>
      </c>
      <c r="O50" s="526"/>
      <c r="P50" s="529">
        <v>33.24</v>
      </c>
    </row>
    <row r="51" spans="1:16" x14ac:dyDescent="0.25">
      <c r="A51" s="544" t="s">
        <v>1239</v>
      </c>
      <c r="B51" s="545" t="s">
        <v>2792</v>
      </c>
      <c r="C51" s="1250" t="s">
        <v>2793</v>
      </c>
      <c r="D51" s="1250"/>
      <c r="E51" s="1250"/>
      <c r="F51" s="1250"/>
      <c r="G51" s="1250"/>
      <c r="H51" s="546" t="s">
        <v>1164</v>
      </c>
      <c r="I51" s="549">
        <v>4.0000000000000001E-3</v>
      </c>
      <c r="J51" s="548"/>
      <c r="K51" s="567">
        <v>4.7999999999999996E-3</v>
      </c>
      <c r="L51" s="550"/>
      <c r="M51" s="548"/>
      <c r="N51" s="550"/>
      <c r="O51" s="548"/>
      <c r="P51" s="551"/>
    </row>
    <row r="52" spans="1:16" x14ac:dyDescent="0.25">
      <c r="A52" s="552"/>
      <c r="B52" s="553"/>
      <c r="C52" s="1248" t="s">
        <v>1154</v>
      </c>
      <c r="D52" s="1248"/>
      <c r="E52" s="1248"/>
      <c r="F52" s="1248"/>
      <c r="G52" s="1248"/>
      <c r="H52" s="516"/>
      <c r="I52" s="517"/>
      <c r="J52" s="517"/>
      <c r="K52" s="517"/>
      <c r="L52" s="520"/>
      <c r="M52" s="517"/>
      <c r="N52" s="554"/>
      <c r="O52" s="517"/>
      <c r="P52" s="555">
        <v>5310.78</v>
      </c>
    </row>
    <row r="53" spans="1:16" x14ac:dyDescent="0.25">
      <c r="A53" s="540" t="s">
        <v>232</v>
      </c>
      <c r="B53" s="524" t="s">
        <v>2637</v>
      </c>
      <c r="C53" s="1247" t="s">
        <v>2638</v>
      </c>
      <c r="D53" s="1247"/>
      <c r="E53" s="1247"/>
      <c r="F53" s="1247"/>
      <c r="G53" s="1247"/>
      <c r="H53" s="525" t="s">
        <v>1158</v>
      </c>
      <c r="I53" s="543">
        <v>2</v>
      </c>
      <c r="J53" s="526"/>
      <c r="K53" s="543">
        <v>2</v>
      </c>
      <c r="L53" s="528"/>
      <c r="M53" s="526"/>
      <c r="N53" s="528"/>
      <c r="O53" s="526"/>
      <c r="P53" s="573">
        <v>104</v>
      </c>
    </row>
    <row r="54" spans="1:16" x14ac:dyDescent="0.25">
      <c r="A54" s="540"/>
      <c r="B54" s="524"/>
      <c r="C54" s="1247" t="s">
        <v>1155</v>
      </c>
      <c r="D54" s="1247"/>
      <c r="E54" s="1247"/>
      <c r="F54" s="1247"/>
      <c r="G54" s="1247"/>
      <c r="H54" s="525"/>
      <c r="I54" s="526"/>
      <c r="J54" s="526"/>
      <c r="K54" s="526"/>
      <c r="L54" s="528"/>
      <c r="M54" s="526"/>
      <c r="N54" s="528"/>
      <c r="O54" s="526"/>
      <c r="P54" s="529">
        <v>5215.54</v>
      </c>
    </row>
    <row r="55" spans="1:16" x14ac:dyDescent="0.25">
      <c r="A55" s="540"/>
      <c r="B55" s="524" t="s">
        <v>2639</v>
      </c>
      <c r="C55" s="1247" t="s">
        <v>2640</v>
      </c>
      <c r="D55" s="1247"/>
      <c r="E55" s="1247"/>
      <c r="F55" s="1247"/>
      <c r="G55" s="1247"/>
      <c r="H55" s="525" t="s">
        <v>1158</v>
      </c>
      <c r="I55" s="543">
        <v>97</v>
      </c>
      <c r="J55" s="526"/>
      <c r="K55" s="543">
        <v>97</v>
      </c>
      <c r="L55" s="528"/>
      <c r="M55" s="526"/>
      <c r="N55" s="528"/>
      <c r="O55" s="526"/>
      <c r="P55" s="529">
        <v>5059.07</v>
      </c>
    </row>
    <row r="56" spans="1:16" x14ac:dyDescent="0.25">
      <c r="A56" s="540"/>
      <c r="B56" s="524" t="s">
        <v>2641</v>
      </c>
      <c r="C56" s="1247" t="s">
        <v>2642</v>
      </c>
      <c r="D56" s="1247"/>
      <c r="E56" s="1247"/>
      <c r="F56" s="1247"/>
      <c r="G56" s="1247"/>
      <c r="H56" s="525" t="s">
        <v>1158</v>
      </c>
      <c r="I56" s="543">
        <v>51</v>
      </c>
      <c r="J56" s="526"/>
      <c r="K56" s="543">
        <v>51</v>
      </c>
      <c r="L56" s="528"/>
      <c r="M56" s="526"/>
      <c r="N56" s="528"/>
      <c r="O56" s="526"/>
      <c r="P56" s="529">
        <v>2659.93</v>
      </c>
    </row>
    <row r="57" spans="1:16" x14ac:dyDescent="0.25">
      <c r="A57" s="556"/>
      <c r="B57" s="557"/>
      <c r="C57" s="1248" t="s">
        <v>1161</v>
      </c>
      <c r="D57" s="1248"/>
      <c r="E57" s="1248"/>
      <c r="F57" s="1248"/>
      <c r="G57" s="1248"/>
      <c r="H57" s="516"/>
      <c r="I57" s="517"/>
      <c r="J57" s="517"/>
      <c r="K57" s="517"/>
      <c r="L57" s="520"/>
      <c r="M57" s="517"/>
      <c r="N57" s="554">
        <v>10944.82</v>
      </c>
      <c r="O57" s="517"/>
      <c r="P57" s="555">
        <v>13133.78</v>
      </c>
    </row>
    <row r="58" spans="1:16" x14ac:dyDescent="0.25">
      <c r="A58" s="558"/>
      <c r="B58" s="559"/>
      <c r="C58" s="559"/>
      <c r="D58" s="559"/>
      <c r="E58" s="559"/>
      <c r="F58" s="559"/>
      <c r="G58" s="559"/>
      <c r="H58" s="560"/>
      <c r="I58" s="561"/>
      <c r="J58" s="561"/>
      <c r="K58" s="561"/>
      <c r="L58" s="562"/>
      <c r="M58" s="561"/>
      <c r="N58" s="562"/>
      <c r="O58" s="561"/>
      <c r="P58" s="563"/>
    </row>
    <row r="59" spans="1:16" ht="22.5" x14ac:dyDescent="0.25">
      <c r="A59" s="514" t="s">
        <v>2892</v>
      </c>
      <c r="B59" s="515" t="s">
        <v>3142</v>
      </c>
      <c r="C59" s="1249" t="s">
        <v>3143</v>
      </c>
      <c r="D59" s="1249"/>
      <c r="E59" s="1249"/>
      <c r="F59" s="1249"/>
      <c r="G59" s="1249"/>
      <c r="H59" s="516" t="s">
        <v>1575</v>
      </c>
      <c r="I59" s="517">
        <v>12</v>
      </c>
      <c r="J59" s="518">
        <v>1</v>
      </c>
      <c r="K59" s="518">
        <v>12</v>
      </c>
      <c r="L59" s="520"/>
      <c r="M59" s="517"/>
      <c r="N59" s="564">
        <v>2858.9</v>
      </c>
      <c r="O59" s="517"/>
      <c r="P59" s="555">
        <v>34306.800000000003</v>
      </c>
    </row>
    <row r="60" spans="1:16" x14ac:dyDescent="0.25">
      <c r="A60" s="556"/>
      <c r="B60" s="557"/>
      <c r="C60" s="1248" t="s">
        <v>1161</v>
      </c>
      <c r="D60" s="1248"/>
      <c r="E60" s="1248"/>
      <c r="F60" s="1248"/>
      <c r="G60" s="1248"/>
      <c r="H60" s="516"/>
      <c r="I60" s="517"/>
      <c r="J60" s="517"/>
      <c r="K60" s="517"/>
      <c r="L60" s="520"/>
      <c r="M60" s="517"/>
      <c r="N60" s="520"/>
      <c r="O60" s="517"/>
      <c r="P60" s="555">
        <v>34306.800000000003</v>
      </c>
    </row>
    <row r="61" spans="1:16" x14ac:dyDescent="0.25">
      <c r="A61" s="558"/>
      <c r="B61" s="559"/>
      <c r="C61" s="559"/>
      <c r="D61" s="559"/>
      <c r="E61" s="559"/>
      <c r="F61" s="559"/>
      <c r="G61" s="559"/>
      <c r="H61" s="560"/>
      <c r="I61" s="561"/>
      <c r="J61" s="561"/>
      <c r="K61" s="561"/>
      <c r="L61" s="562"/>
      <c r="M61" s="561"/>
      <c r="N61" s="562"/>
      <c r="O61" s="561"/>
      <c r="P61" s="563"/>
    </row>
    <row r="62" spans="1:16" x14ac:dyDescent="0.25">
      <c r="A62" s="514" t="s">
        <v>31</v>
      </c>
      <c r="B62" s="515" t="s">
        <v>3144</v>
      </c>
      <c r="C62" s="1249" t="s">
        <v>3145</v>
      </c>
      <c r="D62" s="1249"/>
      <c r="E62" s="1249"/>
      <c r="F62" s="1249"/>
      <c r="G62" s="1249"/>
      <c r="H62" s="516" t="s">
        <v>1568</v>
      </c>
      <c r="I62" s="517">
        <v>12</v>
      </c>
      <c r="J62" s="518">
        <v>1</v>
      </c>
      <c r="K62" s="518">
        <v>12</v>
      </c>
      <c r="L62" s="520"/>
      <c r="M62" s="517"/>
      <c r="N62" s="521"/>
      <c r="O62" s="517"/>
      <c r="P62" s="522"/>
    </row>
    <row r="63" spans="1:16" x14ac:dyDescent="0.25">
      <c r="A63" s="523"/>
      <c r="B63" s="524" t="s">
        <v>23</v>
      </c>
      <c r="C63" s="1247" t="s">
        <v>1203</v>
      </c>
      <c r="D63" s="1247"/>
      <c r="E63" s="1247"/>
      <c r="F63" s="1247"/>
      <c r="G63" s="1247"/>
      <c r="H63" s="525" t="s">
        <v>1148</v>
      </c>
      <c r="I63" s="526"/>
      <c r="J63" s="526"/>
      <c r="K63" s="536">
        <v>174.48</v>
      </c>
      <c r="L63" s="528"/>
      <c r="M63" s="526"/>
      <c r="N63" s="528"/>
      <c r="O63" s="526"/>
      <c r="P63" s="529">
        <v>52323.06</v>
      </c>
    </row>
    <row r="64" spans="1:16" x14ac:dyDescent="0.25">
      <c r="A64" s="530"/>
      <c r="B64" s="524" t="s">
        <v>2023</v>
      </c>
      <c r="C64" s="1247" t="s">
        <v>2024</v>
      </c>
      <c r="D64" s="1247"/>
      <c r="E64" s="1247"/>
      <c r="F64" s="1247"/>
      <c r="G64" s="1247"/>
      <c r="H64" s="525" t="s">
        <v>1148</v>
      </c>
      <c r="I64" s="536">
        <v>14.54</v>
      </c>
      <c r="J64" s="526"/>
      <c r="K64" s="536">
        <v>174.48</v>
      </c>
      <c r="L64" s="532"/>
      <c r="M64" s="533"/>
      <c r="N64" s="534">
        <v>299.88</v>
      </c>
      <c r="O64" s="526"/>
      <c r="P64" s="529">
        <v>52323.06</v>
      </c>
    </row>
    <row r="65" spans="1:16" x14ac:dyDescent="0.25">
      <c r="A65" s="523"/>
      <c r="B65" s="524" t="s">
        <v>28</v>
      </c>
      <c r="C65" s="1247" t="s">
        <v>132</v>
      </c>
      <c r="D65" s="1247"/>
      <c r="E65" s="1247"/>
      <c r="F65" s="1247"/>
      <c r="G65" s="1247"/>
      <c r="H65" s="525"/>
      <c r="I65" s="526"/>
      <c r="J65" s="526"/>
      <c r="K65" s="526"/>
      <c r="L65" s="528"/>
      <c r="M65" s="526"/>
      <c r="N65" s="528"/>
      <c r="O65" s="526"/>
      <c r="P65" s="573">
        <v>355.57</v>
      </c>
    </row>
    <row r="66" spans="1:16" x14ac:dyDescent="0.25">
      <c r="A66" s="523"/>
      <c r="B66" s="524"/>
      <c r="C66" s="1247" t="s">
        <v>1147</v>
      </c>
      <c r="D66" s="1247"/>
      <c r="E66" s="1247"/>
      <c r="F66" s="1247"/>
      <c r="G66" s="1247"/>
      <c r="H66" s="525" t="s">
        <v>1148</v>
      </c>
      <c r="I66" s="526"/>
      <c r="J66" s="526"/>
      <c r="K66" s="531">
        <v>0.6</v>
      </c>
      <c r="L66" s="528"/>
      <c r="M66" s="526"/>
      <c r="N66" s="528"/>
      <c r="O66" s="526"/>
      <c r="P66" s="573">
        <v>195.23</v>
      </c>
    </row>
    <row r="67" spans="1:16" x14ac:dyDescent="0.25">
      <c r="A67" s="530"/>
      <c r="B67" s="524" t="s">
        <v>1445</v>
      </c>
      <c r="C67" s="1247" t="s">
        <v>1446</v>
      </c>
      <c r="D67" s="1247"/>
      <c r="E67" s="1247"/>
      <c r="F67" s="1247"/>
      <c r="G67" s="1247"/>
      <c r="H67" s="525" t="s">
        <v>1151</v>
      </c>
      <c r="I67" s="536">
        <v>0.05</v>
      </c>
      <c r="J67" s="526"/>
      <c r="K67" s="531">
        <v>0.6</v>
      </c>
      <c r="L67" s="538">
        <v>477.92</v>
      </c>
      <c r="M67" s="539">
        <v>1.24</v>
      </c>
      <c r="N67" s="534">
        <v>592.62</v>
      </c>
      <c r="O67" s="526"/>
      <c r="P67" s="529">
        <v>355.57</v>
      </c>
    </row>
    <row r="68" spans="1:16" x14ac:dyDescent="0.25">
      <c r="A68" s="540"/>
      <c r="B68" s="524" t="s">
        <v>1208</v>
      </c>
      <c r="C68" s="1247" t="s">
        <v>1209</v>
      </c>
      <c r="D68" s="1247"/>
      <c r="E68" s="1247"/>
      <c r="F68" s="1247"/>
      <c r="G68" s="1247"/>
      <c r="H68" s="525" t="s">
        <v>1148</v>
      </c>
      <c r="I68" s="536">
        <v>0.05</v>
      </c>
      <c r="J68" s="526"/>
      <c r="K68" s="531">
        <v>0.6</v>
      </c>
      <c r="L68" s="528"/>
      <c r="M68" s="526"/>
      <c r="N68" s="541">
        <v>325.38</v>
      </c>
      <c r="O68" s="526"/>
      <c r="P68" s="573">
        <v>195.23</v>
      </c>
    </row>
    <row r="69" spans="1:16" x14ac:dyDescent="0.25">
      <c r="A69" s="523"/>
      <c r="B69" s="524" t="s">
        <v>36</v>
      </c>
      <c r="C69" s="1247" t="s">
        <v>134</v>
      </c>
      <c r="D69" s="1247"/>
      <c r="E69" s="1247"/>
      <c r="F69" s="1247"/>
      <c r="G69" s="1247"/>
      <c r="H69" s="525"/>
      <c r="I69" s="526"/>
      <c r="J69" s="526"/>
      <c r="K69" s="526"/>
      <c r="L69" s="528"/>
      <c r="M69" s="526"/>
      <c r="N69" s="528"/>
      <c r="O69" s="526"/>
      <c r="P69" s="573">
        <v>667.82</v>
      </c>
    </row>
    <row r="70" spans="1:16" x14ac:dyDescent="0.25">
      <c r="A70" s="530"/>
      <c r="B70" s="524" t="s">
        <v>1494</v>
      </c>
      <c r="C70" s="1247" t="s">
        <v>1495</v>
      </c>
      <c r="D70" s="1247"/>
      <c r="E70" s="1247"/>
      <c r="F70" s="1247"/>
      <c r="G70" s="1247"/>
      <c r="H70" s="525" t="s">
        <v>1496</v>
      </c>
      <c r="I70" s="543">
        <v>1</v>
      </c>
      <c r="J70" s="526"/>
      <c r="K70" s="543">
        <v>12</v>
      </c>
      <c r="L70" s="532"/>
      <c r="M70" s="533"/>
      <c r="N70" s="534">
        <v>6.1</v>
      </c>
      <c r="O70" s="526"/>
      <c r="P70" s="529">
        <v>73.2</v>
      </c>
    </row>
    <row r="71" spans="1:16" x14ac:dyDescent="0.25">
      <c r="A71" s="530"/>
      <c r="B71" s="524" t="s">
        <v>2625</v>
      </c>
      <c r="C71" s="1247" t="s">
        <v>2626</v>
      </c>
      <c r="D71" s="1247"/>
      <c r="E71" s="1247"/>
      <c r="F71" s="1247"/>
      <c r="G71" s="1247"/>
      <c r="H71" s="525" t="s">
        <v>1697</v>
      </c>
      <c r="I71" s="531">
        <v>0.4</v>
      </c>
      <c r="J71" s="526"/>
      <c r="K71" s="531">
        <v>4.8</v>
      </c>
      <c r="L71" s="538">
        <v>41.71</v>
      </c>
      <c r="M71" s="539">
        <v>1.31</v>
      </c>
      <c r="N71" s="534">
        <v>54.64</v>
      </c>
      <c r="O71" s="526"/>
      <c r="P71" s="529">
        <v>262.27</v>
      </c>
    </row>
    <row r="72" spans="1:16" x14ac:dyDescent="0.25">
      <c r="A72" s="530"/>
      <c r="B72" s="524" t="s">
        <v>3140</v>
      </c>
      <c r="C72" s="1247" t="s">
        <v>3141</v>
      </c>
      <c r="D72" s="1247"/>
      <c r="E72" s="1247"/>
      <c r="F72" s="1247"/>
      <c r="G72" s="1247"/>
      <c r="H72" s="525" t="s">
        <v>1244</v>
      </c>
      <c r="I72" s="531">
        <v>0.2</v>
      </c>
      <c r="J72" s="526"/>
      <c r="K72" s="531">
        <v>2.4</v>
      </c>
      <c r="L72" s="538">
        <v>105.71</v>
      </c>
      <c r="M72" s="539">
        <v>1.31</v>
      </c>
      <c r="N72" s="534">
        <v>138.47999999999999</v>
      </c>
      <c r="O72" s="526"/>
      <c r="P72" s="529">
        <v>332.35</v>
      </c>
    </row>
    <row r="73" spans="1:16" x14ac:dyDescent="0.25">
      <c r="A73" s="544" t="s">
        <v>1239</v>
      </c>
      <c r="B73" s="545" t="s">
        <v>2792</v>
      </c>
      <c r="C73" s="1250" t="s">
        <v>2793</v>
      </c>
      <c r="D73" s="1250"/>
      <c r="E73" s="1250"/>
      <c r="F73" s="1250"/>
      <c r="G73" s="1250"/>
      <c r="H73" s="546" t="s">
        <v>1164</v>
      </c>
      <c r="I73" s="549">
        <v>5.0000000000000001E-3</v>
      </c>
      <c r="J73" s="548"/>
      <c r="K73" s="589">
        <v>0.06</v>
      </c>
      <c r="L73" s="550"/>
      <c r="M73" s="548"/>
      <c r="N73" s="550"/>
      <c r="O73" s="548"/>
      <c r="P73" s="551"/>
    </row>
    <row r="74" spans="1:16" x14ac:dyDescent="0.25">
      <c r="A74" s="552"/>
      <c r="B74" s="553"/>
      <c r="C74" s="1248" t="s">
        <v>1154</v>
      </c>
      <c r="D74" s="1248"/>
      <c r="E74" s="1248"/>
      <c r="F74" s="1248"/>
      <c r="G74" s="1248"/>
      <c r="H74" s="516"/>
      <c r="I74" s="517"/>
      <c r="J74" s="517"/>
      <c r="K74" s="517"/>
      <c r="L74" s="520"/>
      <c r="M74" s="517"/>
      <c r="N74" s="554"/>
      <c r="O74" s="517"/>
      <c r="P74" s="555">
        <v>53541.68</v>
      </c>
    </row>
    <row r="75" spans="1:16" x14ac:dyDescent="0.25">
      <c r="A75" s="540" t="s">
        <v>891</v>
      </c>
      <c r="B75" s="524" t="s">
        <v>2637</v>
      </c>
      <c r="C75" s="1247" t="s">
        <v>2638</v>
      </c>
      <c r="D75" s="1247"/>
      <c r="E75" s="1247"/>
      <c r="F75" s="1247"/>
      <c r="G75" s="1247"/>
      <c r="H75" s="525" t="s">
        <v>1158</v>
      </c>
      <c r="I75" s="543">
        <v>2</v>
      </c>
      <c r="J75" s="526"/>
      <c r="K75" s="543">
        <v>2</v>
      </c>
      <c r="L75" s="528"/>
      <c r="M75" s="526"/>
      <c r="N75" s="528"/>
      <c r="O75" s="526"/>
      <c r="P75" s="529">
        <v>1046.46</v>
      </c>
    </row>
    <row r="76" spans="1:16" x14ac:dyDescent="0.25">
      <c r="A76" s="540"/>
      <c r="B76" s="524"/>
      <c r="C76" s="1247" t="s">
        <v>1155</v>
      </c>
      <c r="D76" s="1247"/>
      <c r="E76" s="1247"/>
      <c r="F76" s="1247"/>
      <c r="G76" s="1247"/>
      <c r="H76" s="525"/>
      <c r="I76" s="526"/>
      <c r="J76" s="526"/>
      <c r="K76" s="526"/>
      <c r="L76" s="528"/>
      <c r="M76" s="526"/>
      <c r="N76" s="528"/>
      <c r="O76" s="526"/>
      <c r="P76" s="529">
        <v>52518.29</v>
      </c>
    </row>
    <row r="77" spans="1:16" x14ac:dyDescent="0.25">
      <c r="A77" s="540"/>
      <c r="B77" s="524" t="s">
        <v>2639</v>
      </c>
      <c r="C77" s="1247" t="s">
        <v>2640</v>
      </c>
      <c r="D77" s="1247"/>
      <c r="E77" s="1247"/>
      <c r="F77" s="1247"/>
      <c r="G77" s="1247"/>
      <c r="H77" s="525" t="s">
        <v>1158</v>
      </c>
      <c r="I77" s="543">
        <v>97</v>
      </c>
      <c r="J77" s="526"/>
      <c r="K77" s="543">
        <v>97</v>
      </c>
      <c r="L77" s="528"/>
      <c r="M77" s="526"/>
      <c r="N77" s="528"/>
      <c r="O77" s="526"/>
      <c r="P77" s="529">
        <v>50942.74</v>
      </c>
    </row>
    <row r="78" spans="1:16" x14ac:dyDescent="0.25">
      <c r="A78" s="540"/>
      <c r="B78" s="524" t="s">
        <v>2641</v>
      </c>
      <c r="C78" s="1247" t="s">
        <v>2642</v>
      </c>
      <c r="D78" s="1247"/>
      <c r="E78" s="1247"/>
      <c r="F78" s="1247"/>
      <c r="G78" s="1247"/>
      <c r="H78" s="525" t="s">
        <v>1158</v>
      </c>
      <c r="I78" s="543">
        <v>51</v>
      </c>
      <c r="J78" s="526"/>
      <c r="K78" s="543">
        <v>51</v>
      </c>
      <c r="L78" s="528"/>
      <c r="M78" s="526"/>
      <c r="N78" s="528"/>
      <c r="O78" s="526"/>
      <c r="P78" s="529">
        <v>26784.33</v>
      </c>
    </row>
    <row r="79" spans="1:16" x14ac:dyDescent="0.25">
      <c r="A79" s="556"/>
      <c r="B79" s="557"/>
      <c r="C79" s="1248" t="s">
        <v>1161</v>
      </c>
      <c r="D79" s="1248"/>
      <c r="E79" s="1248"/>
      <c r="F79" s="1248"/>
      <c r="G79" s="1248"/>
      <c r="H79" s="516"/>
      <c r="I79" s="517"/>
      <c r="J79" s="517"/>
      <c r="K79" s="517"/>
      <c r="L79" s="520"/>
      <c r="M79" s="517"/>
      <c r="N79" s="554">
        <v>11026.27</v>
      </c>
      <c r="O79" s="517"/>
      <c r="P79" s="555">
        <v>132315.21</v>
      </c>
    </row>
    <row r="80" spans="1:16" x14ac:dyDescent="0.25">
      <c r="A80" s="558"/>
      <c r="B80" s="559"/>
      <c r="C80" s="559"/>
      <c r="D80" s="559"/>
      <c r="E80" s="559"/>
      <c r="F80" s="559"/>
      <c r="G80" s="559"/>
      <c r="H80" s="560"/>
      <c r="I80" s="561"/>
      <c r="J80" s="561"/>
      <c r="K80" s="561"/>
      <c r="L80" s="562"/>
      <c r="M80" s="561"/>
      <c r="N80" s="562"/>
      <c r="O80" s="561"/>
      <c r="P80" s="563"/>
    </row>
    <row r="81" spans="1:16" ht="22.5" x14ac:dyDescent="0.25">
      <c r="A81" s="514" t="s">
        <v>2647</v>
      </c>
      <c r="B81" s="515" t="s">
        <v>3146</v>
      </c>
      <c r="C81" s="1249" t="s">
        <v>3147</v>
      </c>
      <c r="D81" s="1249"/>
      <c r="E81" s="1249"/>
      <c r="F81" s="1249"/>
      <c r="G81" s="1249"/>
      <c r="H81" s="516" t="s">
        <v>1575</v>
      </c>
      <c r="I81" s="517">
        <v>8</v>
      </c>
      <c r="J81" s="518">
        <v>1</v>
      </c>
      <c r="K81" s="518">
        <v>8</v>
      </c>
      <c r="L81" s="520"/>
      <c r="M81" s="517"/>
      <c r="N81" s="564">
        <v>3111.9</v>
      </c>
      <c r="O81" s="517"/>
      <c r="P81" s="555">
        <v>24895.200000000001</v>
      </c>
    </row>
    <row r="82" spans="1:16" x14ac:dyDescent="0.25">
      <c r="A82" s="556"/>
      <c r="B82" s="557"/>
      <c r="C82" s="1248" t="s">
        <v>1161</v>
      </c>
      <c r="D82" s="1248"/>
      <c r="E82" s="1248"/>
      <c r="F82" s="1248"/>
      <c r="G82" s="1248"/>
      <c r="H82" s="516"/>
      <c r="I82" s="517"/>
      <c r="J82" s="517"/>
      <c r="K82" s="517"/>
      <c r="L82" s="520"/>
      <c r="M82" s="517"/>
      <c r="N82" s="520"/>
      <c r="O82" s="517"/>
      <c r="P82" s="555">
        <v>24895.200000000001</v>
      </c>
    </row>
    <row r="83" spans="1:16" x14ac:dyDescent="0.25">
      <c r="A83" s="558"/>
      <c r="B83" s="559"/>
      <c r="C83" s="559"/>
      <c r="D83" s="559"/>
      <c r="E83" s="559"/>
      <c r="F83" s="559"/>
      <c r="G83" s="559"/>
      <c r="H83" s="560"/>
      <c r="I83" s="561"/>
      <c r="J83" s="561"/>
      <c r="K83" s="561"/>
      <c r="L83" s="562"/>
      <c r="M83" s="561"/>
      <c r="N83" s="562"/>
      <c r="O83" s="561"/>
      <c r="P83" s="563"/>
    </row>
    <row r="84" spans="1:16" ht="22.5" x14ac:dyDescent="0.25">
      <c r="A84" s="514" t="s">
        <v>2650</v>
      </c>
      <c r="B84" s="515" t="s">
        <v>3148</v>
      </c>
      <c r="C84" s="1249" t="s">
        <v>3149</v>
      </c>
      <c r="D84" s="1249"/>
      <c r="E84" s="1249"/>
      <c r="F84" s="1249"/>
      <c r="G84" s="1249"/>
      <c r="H84" s="516" t="s">
        <v>1575</v>
      </c>
      <c r="I84" s="517">
        <v>4</v>
      </c>
      <c r="J84" s="518">
        <v>1</v>
      </c>
      <c r="K84" s="518">
        <v>4</v>
      </c>
      <c r="L84" s="520"/>
      <c r="M84" s="517"/>
      <c r="N84" s="564">
        <v>35926</v>
      </c>
      <c r="O84" s="517"/>
      <c r="P84" s="555">
        <v>143704</v>
      </c>
    </row>
    <row r="85" spans="1:16" x14ac:dyDescent="0.25">
      <c r="A85" s="556"/>
      <c r="B85" s="557"/>
      <c r="C85" s="1248" t="s">
        <v>1161</v>
      </c>
      <c r="D85" s="1248"/>
      <c r="E85" s="1248"/>
      <c r="F85" s="1248"/>
      <c r="G85" s="1248"/>
      <c r="H85" s="516"/>
      <c r="I85" s="517"/>
      <c r="J85" s="517"/>
      <c r="K85" s="517"/>
      <c r="L85" s="520"/>
      <c r="M85" s="517"/>
      <c r="N85" s="520"/>
      <c r="O85" s="517"/>
      <c r="P85" s="555">
        <v>143704</v>
      </c>
    </row>
    <row r="86" spans="1:16" x14ac:dyDescent="0.25">
      <c r="A86" s="558"/>
      <c r="B86" s="559"/>
      <c r="C86" s="559"/>
      <c r="D86" s="559"/>
      <c r="E86" s="559"/>
      <c r="F86" s="559"/>
      <c r="G86" s="559"/>
      <c r="H86" s="560"/>
      <c r="I86" s="561"/>
      <c r="J86" s="561"/>
      <c r="K86" s="561"/>
      <c r="L86" s="562"/>
      <c r="M86" s="561"/>
      <c r="N86" s="562"/>
      <c r="O86" s="561"/>
      <c r="P86" s="563"/>
    </row>
    <row r="87" spans="1:16" x14ac:dyDescent="0.25">
      <c r="A87" s="558"/>
      <c r="B87" s="576"/>
      <c r="C87" s="576"/>
      <c r="D87" s="576"/>
      <c r="E87" s="576"/>
      <c r="F87" s="561"/>
      <c r="G87" s="561"/>
      <c r="H87" s="561"/>
      <c r="I87" s="561"/>
      <c r="J87" s="562"/>
      <c r="K87" s="561"/>
      <c r="L87" s="562"/>
      <c r="M87" s="577"/>
      <c r="N87" s="562"/>
      <c r="O87" s="578"/>
      <c r="P87" s="579"/>
    </row>
    <row r="88" spans="1:16" x14ac:dyDescent="0.25">
      <c r="A88" s="552"/>
      <c r="B88" s="580"/>
      <c r="C88" s="1246" t="s">
        <v>3150</v>
      </c>
      <c r="D88" s="1246"/>
      <c r="E88" s="1246"/>
      <c r="F88" s="1246"/>
      <c r="G88" s="1246"/>
      <c r="H88" s="1246"/>
      <c r="I88" s="1246"/>
      <c r="J88" s="1246"/>
      <c r="K88" s="1246"/>
      <c r="L88" s="1246"/>
      <c r="M88" s="1246"/>
      <c r="N88" s="1246"/>
      <c r="O88" s="1246"/>
      <c r="P88" s="581"/>
    </row>
    <row r="89" spans="1:16" x14ac:dyDescent="0.25">
      <c r="A89" s="552"/>
      <c r="B89" s="553"/>
      <c r="C89" s="1243" t="s">
        <v>1249</v>
      </c>
      <c r="D89" s="1243"/>
      <c r="E89" s="1243"/>
      <c r="F89" s="1243"/>
      <c r="G89" s="1243"/>
      <c r="H89" s="1243"/>
      <c r="I89" s="1243"/>
      <c r="J89" s="1243"/>
      <c r="K89" s="1243"/>
      <c r="L89" s="1243"/>
      <c r="M89" s="1243"/>
      <c r="N89" s="1243"/>
      <c r="O89" s="1243"/>
      <c r="P89" s="582">
        <v>60002.92</v>
      </c>
    </row>
    <row r="90" spans="1:16" x14ac:dyDescent="0.25">
      <c r="A90" s="552"/>
      <c r="B90" s="553"/>
      <c r="C90" s="1243" t="s">
        <v>1250</v>
      </c>
      <c r="D90" s="1243"/>
      <c r="E90" s="1243"/>
      <c r="F90" s="1243"/>
      <c r="G90" s="1243"/>
      <c r="H90" s="1243"/>
      <c r="I90" s="1243"/>
      <c r="J90" s="1243"/>
      <c r="K90" s="1243"/>
      <c r="L90" s="1243"/>
      <c r="M90" s="1243"/>
      <c r="N90" s="1243"/>
      <c r="O90" s="1243"/>
      <c r="P90" s="583"/>
    </row>
    <row r="91" spans="1:16" x14ac:dyDescent="0.25">
      <c r="A91" s="552"/>
      <c r="B91" s="553"/>
      <c r="C91" s="1243" t="s">
        <v>1251</v>
      </c>
      <c r="D91" s="1243"/>
      <c r="E91" s="1243"/>
      <c r="F91" s="1243"/>
      <c r="G91" s="1243"/>
      <c r="H91" s="1243"/>
      <c r="I91" s="1243"/>
      <c r="J91" s="1243"/>
      <c r="K91" s="1243"/>
      <c r="L91" s="1243"/>
      <c r="M91" s="1243"/>
      <c r="N91" s="1243"/>
      <c r="O91" s="1243"/>
      <c r="P91" s="582">
        <v>57522.98</v>
      </c>
    </row>
    <row r="92" spans="1:16" x14ac:dyDescent="0.25">
      <c r="A92" s="552"/>
      <c r="B92" s="553"/>
      <c r="C92" s="1243" t="s">
        <v>1252</v>
      </c>
      <c r="D92" s="1243"/>
      <c r="E92" s="1243"/>
      <c r="F92" s="1243"/>
      <c r="G92" s="1243"/>
      <c r="H92" s="1243"/>
      <c r="I92" s="1243"/>
      <c r="J92" s="1243"/>
      <c r="K92" s="1243"/>
      <c r="L92" s="1243"/>
      <c r="M92" s="1243"/>
      <c r="N92" s="1243"/>
      <c r="O92" s="1243"/>
      <c r="P92" s="616">
        <v>384.02</v>
      </c>
    </row>
    <row r="93" spans="1:16" x14ac:dyDescent="0.25">
      <c r="A93" s="552"/>
      <c r="B93" s="553"/>
      <c r="C93" s="1243" t="s">
        <v>1253</v>
      </c>
      <c r="D93" s="1243"/>
      <c r="E93" s="1243"/>
      <c r="F93" s="1243"/>
      <c r="G93" s="1243"/>
      <c r="H93" s="1243"/>
      <c r="I93" s="1243"/>
      <c r="J93" s="1243"/>
      <c r="K93" s="1243"/>
      <c r="L93" s="1243"/>
      <c r="M93" s="1243"/>
      <c r="N93" s="1243"/>
      <c r="O93" s="1243"/>
      <c r="P93" s="616">
        <v>210.85</v>
      </c>
    </row>
    <row r="94" spans="1:16" x14ac:dyDescent="0.25">
      <c r="A94" s="552"/>
      <c r="B94" s="553"/>
      <c r="C94" s="1243" t="s">
        <v>1254</v>
      </c>
      <c r="D94" s="1243"/>
      <c r="E94" s="1243"/>
      <c r="F94" s="1243"/>
      <c r="G94" s="1243"/>
      <c r="H94" s="1243"/>
      <c r="I94" s="1243"/>
      <c r="J94" s="1243"/>
      <c r="K94" s="1243"/>
      <c r="L94" s="1243"/>
      <c r="M94" s="1243"/>
      <c r="N94" s="1243"/>
      <c r="O94" s="1243"/>
      <c r="P94" s="582">
        <v>1885.07</v>
      </c>
    </row>
    <row r="95" spans="1:16" x14ac:dyDescent="0.25">
      <c r="A95" s="552"/>
      <c r="B95" s="553"/>
      <c r="C95" s="1243" t="s">
        <v>2687</v>
      </c>
      <c r="D95" s="1243"/>
      <c r="E95" s="1243"/>
      <c r="F95" s="1243"/>
      <c r="G95" s="1243"/>
      <c r="H95" s="1243"/>
      <c r="I95" s="1243"/>
      <c r="J95" s="1243"/>
      <c r="K95" s="1243"/>
      <c r="L95" s="1243"/>
      <c r="M95" s="1243"/>
      <c r="N95" s="1243"/>
      <c r="O95" s="1243"/>
      <c r="P95" s="582">
        <v>145448.99</v>
      </c>
    </row>
    <row r="96" spans="1:16" x14ac:dyDescent="0.25">
      <c r="A96" s="552"/>
      <c r="B96" s="553"/>
      <c r="C96" s="1243" t="s">
        <v>1250</v>
      </c>
      <c r="D96" s="1243"/>
      <c r="E96" s="1243"/>
      <c r="F96" s="1243"/>
      <c r="G96" s="1243"/>
      <c r="H96" s="1243"/>
      <c r="I96" s="1243"/>
      <c r="J96" s="1243"/>
      <c r="K96" s="1243"/>
      <c r="L96" s="1243"/>
      <c r="M96" s="1243"/>
      <c r="N96" s="1243"/>
      <c r="O96" s="1243"/>
      <c r="P96" s="583"/>
    </row>
    <row r="97" spans="1:16" x14ac:dyDescent="0.25">
      <c r="A97" s="552"/>
      <c r="B97" s="553"/>
      <c r="C97" s="1243" t="s">
        <v>1467</v>
      </c>
      <c r="D97" s="1243"/>
      <c r="E97" s="1243"/>
      <c r="F97" s="1243"/>
      <c r="G97" s="1243"/>
      <c r="H97" s="1243"/>
      <c r="I97" s="1243"/>
      <c r="J97" s="1243"/>
      <c r="K97" s="1243"/>
      <c r="L97" s="1243"/>
      <c r="M97" s="1243"/>
      <c r="N97" s="1243"/>
      <c r="O97" s="1243"/>
      <c r="P97" s="582">
        <v>57522.98</v>
      </c>
    </row>
    <row r="98" spans="1:16" x14ac:dyDescent="0.25">
      <c r="A98" s="552"/>
      <c r="B98" s="553"/>
      <c r="C98" s="1243" t="s">
        <v>1468</v>
      </c>
      <c r="D98" s="1243"/>
      <c r="E98" s="1243"/>
      <c r="F98" s="1243"/>
      <c r="G98" s="1243"/>
      <c r="H98" s="1243"/>
      <c r="I98" s="1243"/>
      <c r="J98" s="1243"/>
      <c r="K98" s="1243"/>
      <c r="L98" s="1243"/>
      <c r="M98" s="1243"/>
      <c r="N98" s="1243"/>
      <c r="O98" s="1243"/>
      <c r="P98" s="616">
        <v>384.02</v>
      </c>
    </row>
    <row r="99" spans="1:16" x14ac:dyDescent="0.25">
      <c r="A99" s="552"/>
      <c r="B99" s="553"/>
      <c r="C99" s="1243" t="s">
        <v>1469</v>
      </c>
      <c r="D99" s="1243"/>
      <c r="E99" s="1243"/>
      <c r="F99" s="1243"/>
      <c r="G99" s="1243"/>
      <c r="H99" s="1243"/>
      <c r="I99" s="1243"/>
      <c r="J99" s="1243"/>
      <c r="K99" s="1243"/>
      <c r="L99" s="1243"/>
      <c r="M99" s="1243"/>
      <c r="N99" s="1243"/>
      <c r="O99" s="1243"/>
      <c r="P99" s="616">
        <v>210.85</v>
      </c>
    </row>
    <row r="100" spans="1:16" x14ac:dyDescent="0.25">
      <c r="A100" s="552"/>
      <c r="B100" s="553"/>
      <c r="C100" s="1243" t="s">
        <v>1470</v>
      </c>
      <c r="D100" s="1243"/>
      <c r="E100" s="1243"/>
      <c r="F100" s="1243"/>
      <c r="G100" s="1243"/>
      <c r="H100" s="1243"/>
      <c r="I100" s="1243"/>
      <c r="J100" s="1243"/>
      <c r="K100" s="1243"/>
      <c r="L100" s="1243"/>
      <c r="M100" s="1243"/>
      <c r="N100" s="1243"/>
      <c r="O100" s="1243"/>
      <c r="P100" s="582">
        <v>1885.07</v>
      </c>
    </row>
    <row r="101" spans="1:16" x14ac:dyDescent="0.25">
      <c r="A101" s="552"/>
      <c r="B101" s="553"/>
      <c r="C101" s="1243" t="s">
        <v>1471</v>
      </c>
      <c r="D101" s="1243"/>
      <c r="E101" s="1243"/>
      <c r="F101" s="1243"/>
      <c r="G101" s="1243"/>
      <c r="H101" s="1243"/>
      <c r="I101" s="1243"/>
      <c r="J101" s="1243"/>
      <c r="K101" s="1243"/>
      <c r="L101" s="1243"/>
      <c r="M101" s="1243"/>
      <c r="N101" s="1243"/>
      <c r="O101" s="1243"/>
      <c r="P101" s="582">
        <v>56001.81</v>
      </c>
    </row>
    <row r="102" spans="1:16" x14ac:dyDescent="0.25">
      <c r="A102" s="552"/>
      <c r="B102" s="553"/>
      <c r="C102" s="1243" t="s">
        <v>1472</v>
      </c>
      <c r="D102" s="1243"/>
      <c r="E102" s="1243"/>
      <c r="F102" s="1243"/>
      <c r="G102" s="1243"/>
      <c r="H102" s="1243"/>
      <c r="I102" s="1243"/>
      <c r="J102" s="1243"/>
      <c r="K102" s="1243"/>
      <c r="L102" s="1243"/>
      <c r="M102" s="1243"/>
      <c r="N102" s="1243"/>
      <c r="O102" s="1243"/>
      <c r="P102" s="582">
        <v>29444.26</v>
      </c>
    </row>
    <row r="103" spans="1:16" x14ac:dyDescent="0.25">
      <c r="A103" s="552"/>
      <c r="B103" s="553"/>
      <c r="C103" s="1243" t="s">
        <v>2688</v>
      </c>
      <c r="D103" s="1243"/>
      <c r="E103" s="1243"/>
      <c r="F103" s="1243"/>
      <c r="G103" s="1243"/>
      <c r="H103" s="1243"/>
      <c r="I103" s="1243"/>
      <c r="J103" s="1243"/>
      <c r="K103" s="1243"/>
      <c r="L103" s="1243"/>
      <c r="M103" s="1243"/>
      <c r="N103" s="1243"/>
      <c r="O103" s="1243"/>
      <c r="P103" s="582">
        <v>202906</v>
      </c>
    </row>
    <row r="104" spans="1:16" x14ac:dyDescent="0.25">
      <c r="A104" s="552"/>
      <c r="B104" s="553"/>
      <c r="C104" s="1243" t="s">
        <v>2689</v>
      </c>
      <c r="D104" s="1243"/>
      <c r="E104" s="1243"/>
      <c r="F104" s="1243"/>
      <c r="G104" s="1243"/>
      <c r="H104" s="1243"/>
      <c r="I104" s="1243"/>
      <c r="J104" s="1243"/>
      <c r="K104" s="1243"/>
      <c r="L104" s="1243"/>
      <c r="M104" s="1243"/>
      <c r="N104" s="1243"/>
      <c r="O104" s="1243"/>
      <c r="P104" s="582">
        <v>202906</v>
      </c>
    </row>
    <row r="105" spans="1:16" x14ac:dyDescent="0.25">
      <c r="A105" s="552"/>
      <c r="B105" s="553"/>
      <c r="C105" s="1243" t="s">
        <v>1266</v>
      </c>
      <c r="D105" s="1243"/>
      <c r="E105" s="1243"/>
      <c r="F105" s="1243"/>
      <c r="G105" s="1243"/>
      <c r="H105" s="1243"/>
      <c r="I105" s="1243"/>
      <c r="J105" s="1243"/>
      <c r="K105" s="1243"/>
      <c r="L105" s="1243"/>
      <c r="M105" s="1243"/>
      <c r="N105" s="1243"/>
      <c r="O105" s="1243"/>
      <c r="P105" s="582">
        <v>57733.83</v>
      </c>
    </row>
    <row r="106" spans="1:16" x14ac:dyDescent="0.25">
      <c r="A106" s="552"/>
      <c r="B106" s="553"/>
      <c r="C106" s="1243" t="s">
        <v>1267</v>
      </c>
      <c r="D106" s="1243"/>
      <c r="E106" s="1243"/>
      <c r="F106" s="1243"/>
      <c r="G106" s="1243"/>
      <c r="H106" s="1243"/>
      <c r="I106" s="1243"/>
      <c r="J106" s="1243"/>
      <c r="K106" s="1243"/>
      <c r="L106" s="1243"/>
      <c r="M106" s="1243"/>
      <c r="N106" s="1243"/>
      <c r="O106" s="1243"/>
      <c r="P106" s="582">
        <v>56001.81</v>
      </c>
    </row>
    <row r="107" spans="1:16" x14ac:dyDescent="0.25">
      <c r="A107" s="552"/>
      <c r="B107" s="553"/>
      <c r="C107" s="1243" t="s">
        <v>1268</v>
      </c>
      <c r="D107" s="1243"/>
      <c r="E107" s="1243"/>
      <c r="F107" s="1243"/>
      <c r="G107" s="1243"/>
      <c r="H107" s="1243"/>
      <c r="I107" s="1243"/>
      <c r="J107" s="1243"/>
      <c r="K107" s="1243"/>
      <c r="L107" s="1243"/>
      <c r="M107" s="1243"/>
      <c r="N107" s="1243"/>
      <c r="O107" s="1243"/>
      <c r="P107" s="582">
        <v>29444.26</v>
      </c>
    </row>
    <row r="108" spans="1:16" x14ac:dyDescent="0.25">
      <c r="A108" s="552"/>
      <c r="B108" s="580"/>
      <c r="C108" s="1246" t="s">
        <v>3151</v>
      </c>
      <c r="D108" s="1246"/>
      <c r="E108" s="1246"/>
      <c r="F108" s="1246"/>
      <c r="G108" s="1246"/>
      <c r="H108" s="1246"/>
      <c r="I108" s="1246"/>
      <c r="J108" s="1246"/>
      <c r="K108" s="1246"/>
      <c r="L108" s="1246"/>
      <c r="M108" s="1246"/>
      <c r="N108" s="1246"/>
      <c r="O108" s="1246"/>
      <c r="P108" s="584">
        <v>348354.99</v>
      </c>
    </row>
    <row r="109" spans="1:16" x14ac:dyDescent="0.25">
      <c r="A109" s="552"/>
      <c r="B109" s="553"/>
      <c r="C109" s="1243" t="s">
        <v>1270</v>
      </c>
      <c r="D109" s="1243"/>
      <c r="E109" s="1243"/>
      <c r="F109" s="1243"/>
      <c r="G109" s="1243"/>
      <c r="H109" s="1243"/>
      <c r="I109" s="1243"/>
      <c r="J109" s="1243"/>
      <c r="K109" s="1243"/>
      <c r="L109" s="1243"/>
      <c r="M109" s="1243"/>
      <c r="N109" s="1243"/>
      <c r="O109" s="1243"/>
      <c r="P109" s="583"/>
    </row>
    <row r="110" spans="1:16" x14ac:dyDescent="0.25">
      <c r="A110" s="552"/>
      <c r="B110" s="553"/>
      <c r="C110" s="1243" t="s">
        <v>2691</v>
      </c>
      <c r="D110" s="1243"/>
      <c r="E110" s="1243"/>
      <c r="F110" s="1243"/>
      <c r="G110" s="1243"/>
      <c r="H110" s="1243"/>
      <c r="I110" s="1243"/>
      <c r="J110" s="1243"/>
      <c r="K110" s="1243"/>
      <c r="L110" s="1243"/>
      <c r="M110" s="1243"/>
      <c r="N110" s="1243"/>
      <c r="O110" s="1243"/>
      <c r="P110" s="582">
        <v>202906</v>
      </c>
    </row>
    <row r="111" spans="1:16" x14ac:dyDescent="0.25">
      <c r="A111" s="552"/>
      <c r="B111" s="553"/>
      <c r="C111" s="1243" t="s">
        <v>1271</v>
      </c>
      <c r="D111" s="1243"/>
      <c r="E111" s="1243"/>
      <c r="F111" s="1243"/>
      <c r="G111" s="1243"/>
      <c r="H111" s="1243"/>
      <c r="I111" s="1243"/>
      <c r="J111" s="1243"/>
      <c r="K111" s="585" t="s">
        <v>3152</v>
      </c>
      <c r="L111" s="586"/>
      <c r="M111" s="586"/>
      <c r="O111" s="586"/>
      <c r="P111" s="587"/>
    </row>
    <row r="112" spans="1:16" x14ac:dyDescent="0.25">
      <c r="A112" s="552"/>
      <c r="B112" s="553"/>
      <c r="C112" s="1243" t="s">
        <v>1273</v>
      </c>
      <c r="D112" s="1243"/>
      <c r="E112" s="1243"/>
      <c r="F112" s="1243"/>
      <c r="G112" s="1243"/>
      <c r="H112" s="1243"/>
      <c r="I112" s="1243"/>
      <c r="J112" s="1243"/>
      <c r="K112" s="585" t="s">
        <v>3153</v>
      </c>
      <c r="L112" s="586"/>
      <c r="M112" s="586"/>
      <c r="O112" s="586"/>
      <c r="P112" s="587"/>
    </row>
    <row r="113" spans="1:16" x14ac:dyDescent="0.25">
      <c r="A113" s="1251" t="s">
        <v>3154</v>
      </c>
      <c r="B113" s="1252"/>
      <c r="C113" s="1252"/>
      <c r="D113" s="1252"/>
      <c r="E113" s="1252"/>
      <c r="F113" s="1252"/>
      <c r="G113" s="1252"/>
      <c r="H113" s="1252"/>
      <c r="I113" s="1252"/>
      <c r="J113" s="1252"/>
      <c r="K113" s="1252"/>
      <c r="L113" s="1252"/>
      <c r="M113" s="1252"/>
      <c r="N113" s="1252"/>
      <c r="O113" s="1252"/>
      <c r="P113" s="1253"/>
    </row>
    <row r="114" spans="1:16" x14ac:dyDescent="0.25">
      <c r="A114" s="514" t="s">
        <v>44</v>
      </c>
      <c r="B114" s="515" t="s">
        <v>3155</v>
      </c>
      <c r="C114" s="1249" t="s">
        <v>3156</v>
      </c>
      <c r="D114" s="1249"/>
      <c r="E114" s="1249"/>
      <c r="F114" s="1249"/>
      <c r="G114" s="1249"/>
      <c r="H114" s="516" t="s">
        <v>1697</v>
      </c>
      <c r="I114" s="517">
        <v>0.1</v>
      </c>
      <c r="J114" s="518">
        <v>1</v>
      </c>
      <c r="K114" s="571">
        <v>0.1</v>
      </c>
      <c r="L114" s="520"/>
      <c r="M114" s="517"/>
      <c r="N114" s="521"/>
      <c r="O114" s="517"/>
      <c r="P114" s="522"/>
    </row>
    <row r="115" spans="1:16" x14ac:dyDescent="0.25">
      <c r="A115" s="523"/>
      <c r="B115" s="524" t="s">
        <v>23</v>
      </c>
      <c r="C115" s="1247" t="s">
        <v>1203</v>
      </c>
      <c r="D115" s="1247"/>
      <c r="E115" s="1247"/>
      <c r="F115" s="1247"/>
      <c r="G115" s="1247"/>
      <c r="H115" s="525" t="s">
        <v>1148</v>
      </c>
      <c r="I115" s="526"/>
      <c r="J115" s="526"/>
      <c r="K115" s="536">
        <v>2.48</v>
      </c>
      <c r="L115" s="528"/>
      <c r="M115" s="526"/>
      <c r="N115" s="528"/>
      <c r="O115" s="526"/>
      <c r="P115" s="573">
        <v>716.62</v>
      </c>
    </row>
    <row r="116" spans="1:16" x14ac:dyDescent="0.25">
      <c r="A116" s="530"/>
      <c r="B116" s="524" t="s">
        <v>1482</v>
      </c>
      <c r="C116" s="1247" t="s">
        <v>1483</v>
      </c>
      <c r="D116" s="1247"/>
      <c r="E116" s="1247"/>
      <c r="F116" s="1247"/>
      <c r="G116" s="1247"/>
      <c r="H116" s="525" t="s">
        <v>1148</v>
      </c>
      <c r="I116" s="531">
        <v>24.8</v>
      </c>
      <c r="J116" s="526"/>
      <c r="K116" s="536">
        <v>2.48</v>
      </c>
      <c r="L116" s="532"/>
      <c r="M116" s="533"/>
      <c r="N116" s="534">
        <v>288.95999999999998</v>
      </c>
      <c r="O116" s="526"/>
      <c r="P116" s="529">
        <v>716.62</v>
      </c>
    </row>
    <row r="117" spans="1:16" x14ac:dyDescent="0.25">
      <c r="A117" s="523"/>
      <c r="B117" s="524" t="s">
        <v>28</v>
      </c>
      <c r="C117" s="1247" t="s">
        <v>132</v>
      </c>
      <c r="D117" s="1247"/>
      <c r="E117" s="1247"/>
      <c r="F117" s="1247"/>
      <c r="G117" s="1247"/>
      <c r="H117" s="525"/>
      <c r="I117" s="526"/>
      <c r="J117" s="526"/>
      <c r="K117" s="526"/>
      <c r="L117" s="528"/>
      <c r="M117" s="526"/>
      <c r="N117" s="528"/>
      <c r="O117" s="526"/>
      <c r="P117" s="573">
        <v>1.21</v>
      </c>
    </row>
    <row r="118" spans="1:16" x14ac:dyDescent="0.25">
      <c r="A118" s="523"/>
      <c r="B118" s="524"/>
      <c r="C118" s="1247" t="s">
        <v>1147</v>
      </c>
      <c r="D118" s="1247"/>
      <c r="E118" s="1247"/>
      <c r="F118" s="1247"/>
      <c r="G118" s="1247"/>
      <c r="H118" s="525" t="s">
        <v>1148</v>
      </c>
      <c r="I118" s="526"/>
      <c r="J118" s="526"/>
      <c r="K118" s="535">
        <v>2.3E-3</v>
      </c>
      <c r="L118" s="528"/>
      <c r="M118" s="526"/>
      <c r="N118" s="528"/>
      <c r="O118" s="526"/>
      <c r="P118" s="573">
        <v>0.74</v>
      </c>
    </row>
    <row r="119" spans="1:16" x14ac:dyDescent="0.25">
      <c r="A119" s="530"/>
      <c r="B119" s="524" t="s">
        <v>2194</v>
      </c>
      <c r="C119" s="1247" t="s">
        <v>2195</v>
      </c>
      <c r="D119" s="1247"/>
      <c r="E119" s="1247"/>
      <c r="F119" s="1247"/>
      <c r="G119" s="1247"/>
      <c r="H119" s="525" t="s">
        <v>1151</v>
      </c>
      <c r="I119" s="527">
        <v>3.0000000000000001E-3</v>
      </c>
      <c r="J119" s="526"/>
      <c r="K119" s="535">
        <v>2.9999999999999997E-4</v>
      </c>
      <c r="L119" s="538">
        <v>37.32</v>
      </c>
      <c r="M119" s="539">
        <v>1.37</v>
      </c>
      <c r="N119" s="534">
        <v>51.13</v>
      </c>
      <c r="O119" s="526"/>
      <c r="P119" s="529">
        <v>0.02</v>
      </c>
    </row>
    <row r="120" spans="1:16" x14ac:dyDescent="0.25">
      <c r="A120" s="540"/>
      <c r="B120" s="524" t="s">
        <v>2137</v>
      </c>
      <c r="C120" s="1247" t="s">
        <v>2138</v>
      </c>
      <c r="D120" s="1247"/>
      <c r="E120" s="1247"/>
      <c r="F120" s="1247"/>
      <c r="G120" s="1247"/>
      <c r="H120" s="525" t="s">
        <v>1148</v>
      </c>
      <c r="I120" s="527">
        <v>3.0000000000000001E-3</v>
      </c>
      <c r="J120" s="526"/>
      <c r="K120" s="535">
        <v>2.9999999999999997E-4</v>
      </c>
      <c r="L120" s="528"/>
      <c r="M120" s="526"/>
      <c r="N120" s="541">
        <v>288.95999999999998</v>
      </c>
      <c r="O120" s="526"/>
      <c r="P120" s="573">
        <v>0.09</v>
      </c>
    </row>
    <row r="121" spans="1:16" x14ac:dyDescent="0.25">
      <c r="A121" s="530"/>
      <c r="B121" s="524" t="s">
        <v>1445</v>
      </c>
      <c r="C121" s="1247" t="s">
        <v>1446</v>
      </c>
      <c r="D121" s="1247"/>
      <c r="E121" s="1247"/>
      <c r="F121" s="1247"/>
      <c r="G121" s="1247"/>
      <c r="H121" s="525" t="s">
        <v>1151</v>
      </c>
      <c r="I121" s="536">
        <v>0.02</v>
      </c>
      <c r="J121" s="526"/>
      <c r="K121" s="527">
        <v>2E-3</v>
      </c>
      <c r="L121" s="538">
        <v>477.92</v>
      </c>
      <c r="M121" s="539">
        <v>1.24</v>
      </c>
      <c r="N121" s="534">
        <v>592.62</v>
      </c>
      <c r="O121" s="526"/>
      <c r="P121" s="529">
        <v>1.19</v>
      </c>
    </row>
    <row r="122" spans="1:16" x14ac:dyDescent="0.25">
      <c r="A122" s="540"/>
      <c r="B122" s="524" t="s">
        <v>1208</v>
      </c>
      <c r="C122" s="1247" t="s">
        <v>1209</v>
      </c>
      <c r="D122" s="1247"/>
      <c r="E122" s="1247"/>
      <c r="F122" s="1247"/>
      <c r="G122" s="1247"/>
      <c r="H122" s="525" t="s">
        <v>1148</v>
      </c>
      <c r="I122" s="536">
        <v>0.02</v>
      </c>
      <c r="J122" s="526"/>
      <c r="K122" s="527">
        <v>2E-3</v>
      </c>
      <c r="L122" s="528"/>
      <c r="M122" s="526"/>
      <c r="N122" s="541">
        <v>325.38</v>
      </c>
      <c r="O122" s="526"/>
      <c r="P122" s="573">
        <v>0.65</v>
      </c>
    </row>
    <row r="123" spans="1:16" x14ac:dyDescent="0.25">
      <c r="A123" s="523"/>
      <c r="B123" s="524" t="s">
        <v>36</v>
      </c>
      <c r="C123" s="1247" t="s">
        <v>134</v>
      </c>
      <c r="D123" s="1247"/>
      <c r="E123" s="1247"/>
      <c r="F123" s="1247"/>
      <c r="G123" s="1247"/>
      <c r="H123" s="525"/>
      <c r="I123" s="526"/>
      <c r="J123" s="526"/>
      <c r="K123" s="526"/>
      <c r="L123" s="528"/>
      <c r="M123" s="526"/>
      <c r="N123" s="528"/>
      <c r="O123" s="526"/>
      <c r="P123" s="573">
        <v>226.01</v>
      </c>
    </row>
    <row r="124" spans="1:16" x14ac:dyDescent="0.25">
      <c r="A124" s="530"/>
      <c r="B124" s="524" t="s">
        <v>2360</v>
      </c>
      <c r="C124" s="1247" t="s">
        <v>2361</v>
      </c>
      <c r="D124" s="1247"/>
      <c r="E124" s="1247"/>
      <c r="F124" s="1247"/>
      <c r="G124" s="1247"/>
      <c r="H124" s="525" t="s">
        <v>1697</v>
      </c>
      <c r="I124" s="536">
        <v>4.04</v>
      </c>
      <c r="J124" s="526"/>
      <c r="K124" s="527">
        <v>0.40400000000000003</v>
      </c>
      <c r="L124" s="538">
        <v>52.34</v>
      </c>
      <c r="M124" s="539">
        <v>1.49</v>
      </c>
      <c r="N124" s="534">
        <v>77.989999999999995</v>
      </c>
      <c r="O124" s="526"/>
      <c r="P124" s="529">
        <v>31.51</v>
      </c>
    </row>
    <row r="125" spans="1:16" x14ac:dyDescent="0.25">
      <c r="A125" s="530"/>
      <c r="B125" s="524" t="s">
        <v>3043</v>
      </c>
      <c r="C125" s="1247" t="s">
        <v>3044</v>
      </c>
      <c r="D125" s="1247"/>
      <c r="E125" s="1247"/>
      <c r="F125" s="1247"/>
      <c r="G125" s="1247"/>
      <c r="H125" s="525" t="s">
        <v>2166</v>
      </c>
      <c r="I125" s="535">
        <v>2.1267</v>
      </c>
      <c r="J125" s="526"/>
      <c r="K125" s="537">
        <v>0.21267</v>
      </c>
      <c r="L125" s="538">
        <v>768.53</v>
      </c>
      <c r="M125" s="539">
        <v>1.19</v>
      </c>
      <c r="N125" s="534">
        <v>914.55</v>
      </c>
      <c r="O125" s="526"/>
      <c r="P125" s="529">
        <v>194.5</v>
      </c>
    </row>
    <row r="126" spans="1:16" x14ac:dyDescent="0.25">
      <c r="A126" s="544" t="s">
        <v>1364</v>
      </c>
      <c r="B126" s="545" t="s">
        <v>2931</v>
      </c>
      <c r="C126" s="1250" t="s">
        <v>3157</v>
      </c>
      <c r="D126" s="1250"/>
      <c r="E126" s="1250"/>
      <c r="F126" s="1250"/>
      <c r="G126" s="1250"/>
      <c r="H126" s="546" t="s">
        <v>1575</v>
      </c>
      <c r="I126" s="547">
        <v>0</v>
      </c>
      <c r="J126" s="548"/>
      <c r="K126" s="547">
        <v>0</v>
      </c>
      <c r="L126" s="550"/>
      <c r="M126" s="548"/>
      <c r="N126" s="550"/>
      <c r="O126" s="548"/>
      <c r="P126" s="551"/>
    </row>
    <row r="127" spans="1:16" x14ac:dyDescent="0.25">
      <c r="A127" s="544" t="s">
        <v>1239</v>
      </c>
      <c r="B127" s="545" t="s">
        <v>3158</v>
      </c>
      <c r="C127" s="1250" t="s">
        <v>3159</v>
      </c>
      <c r="D127" s="1250"/>
      <c r="E127" s="1250"/>
      <c r="F127" s="1250"/>
      <c r="G127" s="1250"/>
      <c r="H127" s="546" t="s">
        <v>1575</v>
      </c>
      <c r="I127" s="547">
        <v>100</v>
      </c>
      <c r="J127" s="548"/>
      <c r="K127" s="547">
        <v>10</v>
      </c>
      <c r="L127" s="550"/>
      <c r="M127" s="548"/>
      <c r="N127" s="550"/>
      <c r="O127" s="548"/>
      <c r="P127" s="551"/>
    </row>
    <row r="128" spans="1:16" x14ac:dyDescent="0.25">
      <c r="A128" s="552"/>
      <c r="B128" s="553"/>
      <c r="C128" s="1248" t="s">
        <v>1154</v>
      </c>
      <c r="D128" s="1248"/>
      <c r="E128" s="1248"/>
      <c r="F128" s="1248"/>
      <c r="G128" s="1248"/>
      <c r="H128" s="516"/>
      <c r="I128" s="517"/>
      <c r="J128" s="517"/>
      <c r="K128" s="517"/>
      <c r="L128" s="520"/>
      <c r="M128" s="517"/>
      <c r="N128" s="554"/>
      <c r="O128" s="517"/>
      <c r="P128" s="555">
        <v>944.58</v>
      </c>
    </row>
    <row r="129" spans="1:16" x14ac:dyDescent="0.25">
      <c r="A129" s="540"/>
      <c r="B129" s="524"/>
      <c r="C129" s="1247" t="s">
        <v>1155</v>
      </c>
      <c r="D129" s="1247"/>
      <c r="E129" s="1247"/>
      <c r="F129" s="1247"/>
      <c r="G129" s="1247"/>
      <c r="H129" s="525"/>
      <c r="I129" s="526"/>
      <c r="J129" s="526"/>
      <c r="K129" s="526"/>
      <c r="L129" s="528"/>
      <c r="M129" s="526"/>
      <c r="N129" s="528"/>
      <c r="O129" s="526"/>
      <c r="P129" s="573">
        <v>717.36</v>
      </c>
    </row>
    <row r="130" spans="1:16" x14ac:dyDescent="0.25">
      <c r="A130" s="540"/>
      <c r="B130" s="524" t="s">
        <v>2888</v>
      </c>
      <c r="C130" s="1247" t="s">
        <v>2889</v>
      </c>
      <c r="D130" s="1247"/>
      <c r="E130" s="1247"/>
      <c r="F130" s="1247"/>
      <c r="G130" s="1247"/>
      <c r="H130" s="525" t="s">
        <v>1158</v>
      </c>
      <c r="I130" s="543">
        <v>121</v>
      </c>
      <c r="J130" s="526"/>
      <c r="K130" s="543">
        <v>121</v>
      </c>
      <c r="L130" s="528"/>
      <c r="M130" s="526"/>
      <c r="N130" s="528"/>
      <c r="O130" s="526"/>
      <c r="P130" s="573">
        <v>868.01</v>
      </c>
    </row>
    <row r="131" spans="1:16" x14ac:dyDescent="0.25">
      <c r="A131" s="540"/>
      <c r="B131" s="524" t="s">
        <v>2890</v>
      </c>
      <c r="C131" s="1247" t="s">
        <v>2891</v>
      </c>
      <c r="D131" s="1247"/>
      <c r="E131" s="1247"/>
      <c r="F131" s="1247"/>
      <c r="G131" s="1247"/>
      <c r="H131" s="525" t="s">
        <v>1158</v>
      </c>
      <c r="I131" s="543">
        <v>72</v>
      </c>
      <c r="J131" s="526"/>
      <c r="K131" s="543">
        <v>72</v>
      </c>
      <c r="L131" s="528"/>
      <c r="M131" s="526"/>
      <c r="N131" s="528"/>
      <c r="O131" s="526"/>
      <c r="P131" s="573">
        <v>516.5</v>
      </c>
    </row>
    <row r="132" spans="1:16" x14ac:dyDescent="0.25">
      <c r="A132" s="556"/>
      <c r="B132" s="557"/>
      <c r="C132" s="1248" t="s">
        <v>1161</v>
      </c>
      <c r="D132" s="1248"/>
      <c r="E132" s="1248"/>
      <c r="F132" s="1248"/>
      <c r="G132" s="1248"/>
      <c r="H132" s="516"/>
      <c r="I132" s="517"/>
      <c r="J132" s="517"/>
      <c r="K132" s="517"/>
      <c r="L132" s="520"/>
      <c r="M132" s="517"/>
      <c r="N132" s="554">
        <v>23290.9</v>
      </c>
      <c r="O132" s="517"/>
      <c r="P132" s="555">
        <v>2329.09</v>
      </c>
    </row>
    <row r="133" spans="1:16" x14ac:dyDescent="0.25">
      <c r="A133" s="558"/>
      <c r="B133" s="559"/>
      <c r="C133" s="559"/>
      <c r="D133" s="559"/>
      <c r="E133" s="559"/>
      <c r="F133" s="559"/>
      <c r="G133" s="559"/>
      <c r="H133" s="560"/>
      <c r="I133" s="561"/>
      <c r="J133" s="561"/>
      <c r="K133" s="561"/>
      <c r="L133" s="562"/>
      <c r="M133" s="561"/>
      <c r="N133" s="562"/>
      <c r="O133" s="561"/>
      <c r="P133" s="563"/>
    </row>
    <row r="134" spans="1:16" ht="22.5" x14ac:dyDescent="0.25">
      <c r="A134" s="514" t="s">
        <v>49</v>
      </c>
      <c r="B134" s="515" t="s">
        <v>3160</v>
      </c>
      <c r="C134" s="1249" t="s">
        <v>3161</v>
      </c>
      <c r="D134" s="1249"/>
      <c r="E134" s="1249"/>
      <c r="F134" s="1249"/>
      <c r="G134" s="1249"/>
      <c r="H134" s="516" t="s">
        <v>1575</v>
      </c>
      <c r="I134" s="517">
        <v>2</v>
      </c>
      <c r="J134" s="518">
        <v>1</v>
      </c>
      <c r="K134" s="518">
        <v>2</v>
      </c>
      <c r="L134" s="520"/>
      <c r="M134" s="517"/>
      <c r="N134" s="572">
        <v>266.89999999999998</v>
      </c>
      <c r="O134" s="517"/>
      <c r="P134" s="612">
        <v>533.79999999999995</v>
      </c>
    </row>
    <row r="135" spans="1:16" x14ac:dyDescent="0.25">
      <c r="A135" s="556"/>
      <c r="B135" s="557"/>
      <c r="C135" s="1248" t="s">
        <v>1161</v>
      </c>
      <c r="D135" s="1248"/>
      <c r="E135" s="1248"/>
      <c r="F135" s="1248"/>
      <c r="G135" s="1248"/>
      <c r="H135" s="516"/>
      <c r="I135" s="517"/>
      <c r="J135" s="517"/>
      <c r="K135" s="517"/>
      <c r="L135" s="520"/>
      <c r="M135" s="517"/>
      <c r="N135" s="520"/>
      <c r="O135" s="517"/>
      <c r="P135" s="612">
        <v>533.79999999999995</v>
      </c>
    </row>
    <row r="136" spans="1:16" x14ac:dyDescent="0.25">
      <c r="A136" s="558"/>
      <c r="B136" s="559"/>
      <c r="C136" s="559"/>
      <c r="D136" s="559"/>
      <c r="E136" s="559"/>
      <c r="F136" s="559"/>
      <c r="G136" s="559"/>
      <c r="H136" s="560"/>
      <c r="I136" s="561"/>
      <c r="J136" s="561"/>
      <c r="K136" s="561"/>
      <c r="L136" s="562"/>
      <c r="M136" s="561"/>
      <c r="N136" s="562"/>
      <c r="O136" s="561"/>
      <c r="P136" s="563"/>
    </row>
    <row r="137" spans="1:16" ht="22.5" x14ac:dyDescent="0.25">
      <c r="A137" s="514" t="s">
        <v>54</v>
      </c>
      <c r="B137" s="515" t="s">
        <v>3162</v>
      </c>
      <c r="C137" s="1249" t="s">
        <v>3163</v>
      </c>
      <c r="D137" s="1249"/>
      <c r="E137" s="1249"/>
      <c r="F137" s="1249"/>
      <c r="G137" s="1249"/>
      <c r="H137" s="516" t="s">
        <v>1575</v>
      </c>
      <c r="I137" s="517">
        <v>2</v>
      </c>
      <c r="J137" s="518">
        <v>1</v>
      </c>
      <c r="K137" s="518">
        <v>2</v>
      </c>
      <c r="L137" s="520"/>
      <c r="M137" s="517"/>
      <c r="N137" s="572">
        <v>426.7</v>
      </c>
      <c r="O137" s="517"/>
      <c r="P137" s="612">
        <v>853.4</v>
      </c>
    </row>
    <row r="138" spans="1:16" x14ac:dyDescent="0.25">
      <c r="A138" s="556"/>
      <c r="B138" s="557"/>
      <c r="C138" s="1248" t="s">
        <v>1161</v>
      </c>
      <c r="D138" s="1248"/>
      <c r="E138" s="1248"/>
      <c r="F138" s="1248"/>
      <c r="G138" s="1248"/>
      <c r="H138" s="516"/>
      <c r="I138" s="517"/>
      <c r="J138" s="517"/>
      <c r="K138" s="517"/>
      <c r="L138" s="520"/>
      <c r="M138" s="517"/>
      <c r="N138" s="520"/>
      <c r="O138" s="517"/>
      <c r="P138" s="612">
        <v>853.4</v>
      </c>
    </row>
    <row r="139" spans="1:16" x14ac:dyDescent="0.25">
      <c r="A139" s="558"/>
      <c r="B139" s="559"/>
      <c r="C139" s="559"/>
      <c r="D139" s="559"/>
      <c r="E139" s="559"/>
      <c r="F139" s="559"/>
      <c r="G139" s="559"/>
      <c r="H139" s="560"/>
      <c r="I139" s="561"/>
      <c r="J139" s="561"/>
      <c r="K139" s="561"/>
      <c r="L139" s="562"/>
      <c r="M139" s="561"/>
      <c r="N139" s="562"/>
      <c r="O139" s="561"/>
      <c r="P139" s="563"/>
    </row>
    <row r="140" spans="1:16" ht="22.5" x14ac:dyDescent="0.25">
      <c r="A140" s="514" t="s">
        <v>61</v>
      </c>
      <c r="B140" s="515" t="s">
        <v>3164</v>
      </c>
      <c r="C140" s="1249" t="s">
        <v>3165</v>
      </c>
      <c r="D140" s="1249"/>
      <c r="E140" s="1249"/>
      <c r="F140" s="1249"/>
      <c r="G140" s="1249"/>
      <c r="H140" s="516" t="s">
        <v>1575</v>
      </c>
      <c r="I140" s="517">
        <v>6</v>
      </c>
      <c r="J140" s="518">
        <v>1</v>
      </c>
      <c r="K140" s="518">
        <v>6</v>
      </c>
      <c r="L140" s="520"/>
      <c r="M140" s="517"/>
      <c r="N140" s="572">
        <v>498.1</v>
      </c>
      <c r="O140" s="517"/>
      <c r="P140" s="555">
        <v>2988.6</v>
      </c>
    </row>
    <row r="141" spans="1:16" x14ac:dyDescent="0.25">
      <c r="A141" s="556"/>
      <c r="B141" s="557"/>
      <c r="C141" s="1248" t="s">
        <v>1161</v>
      </c>
      <c r="D141" s="1248"/>
      <c r="E141" s="1248"/>
      <c r="F141" s="1248"/>
      <c r="G141" s="1248"/>
      <c r="H141" s="516"/>
      <c r="I141" s="517"/>
      <c r="J141" s="517"/>
      <c r="K141" s="517"/>
      <c r="L141" s="520"/>
      <c r="M141" s="517"/>
      <c r="N141" s="520"/>
      <c r="O141" s="517"/>
      <c r="P141" s="555">
        <v>2988.6</v>
      </c>
    </row>
    <row r="142" spans="1:16" x14ac:dyDescent="0.25">
      <c r="A142" s="558"/>
      <c r="B142" s="559"/>
      <c r="C142" s="559"/>
      <c r="D142" s="559"/>
      <c r="E142" s="559"/>
      <c r="F142" s="559"/>
      <c r="G142" s="559"/>
      <c r="H142" s="560"/>
      <c r="I142" s="561"/>
      <c r="J142" s="561"/>
      <c r="K142" s="561"/>
      <c r="L142" s="562"/>
      <c r="M142" s="561"/>
      <c r="N142" s="562"/>
      <c r="O142" s="561"/>
      <c r="P142" s="563"/>
    </row>
    <row r="143" spans="1:16" x14ac:dyDescent="0.25">
      <c r="A143" s="514" t="s">
        <v>67</v>
      </c>
      <c r="B143" s="515" t="s">
        <v>3166</v>
      </c>
      <c r="C143" s="1249" t="s">
        <v>3167</v>
      </c>
      <c r="D143" s="1249"/>
      <c r="E143" s="1249"/>
      <c r="F143" s="1249"/>
      <c r="G143" s="1249"/>
      <c r="H143" s="516" t="s">
        <v>1232</v>
      </c>
      <c r="I143" s="517">
        <v>0.23200000000000001</v>
      </c>
      <c r="J143" s="518">
        <v>1</v>
      </c>
      <c r="K143" s="519">
        <v>0.23200000000000001</v>
      </c>
      <c r="L143" s="520"/>
      <c r="M143" s="517"/>
      <c r="N143" s="521"/>
      <c r="O143" s="517"/>
      <c r="P143" s="522"/>
    </row>
    <row r="144" spans="1:16" x14ac:dyDescent="0.25">
      <c r="A144" s="523"/>
      <c r="B144" s="524" t="s">
        <v>23</v>
      </c>
      <c r="C144" s="1247" t="s">
        <v>1203</v>
      </c>
      <c r="D144" s="1247"/>
      <c r="E144" s="1247"/>
      <c r="F144" s="1247"/>
      <c r="G144" s="1247"/>
      <c r="H144" s="525" t="s">
        <v>1148</v>
      </c>
      <c r="I144" s="526"/>
      <c r="J144" s="526"/>
      <c r="K144" s="527">
        <v>35.728000000000002</v>
      </c>
      <c r="L144" s="528"/>
      <c r="M144" s="526"/>
      <c r="N144" s="528"/>
      <c r="O144" s="526"/>
      <c r="P144" s="529">
        <v>10584.06</v>
      </c>
    </row>
    <row r="145" spans="1:16" x14ac:dyDescent="0.25">
      <c r="A145" s="530"/>
      <c r="B145" s="524" t="s">
        <v>1933</v>
      </c>
      <c r="C145" s="1247" t="s">
        <v>1934</v>
      </c>
      <c r="D145" s="1247"/>
      <c r="E145" s="1247"/>
      <c r="F145" s="1247"/>
      <c r="G145" s="1247"/>
      <c r="H145" s="525" t="s">
        <v>1148</v>
      </c>
      <c r="I145" s="543">
        <v>154</v>
      </c>
      <c r="J145" s="526"/>
      <c r="K145" s="527">
        <v>35.728000000000002</v>
      </c>
      <c r="L145" s="532"/>
      <c r="M145" s="533"/>
      <c r="N145" s="534">
        <v>296.24</v>
      </c>
      <c r="O145" s="526"/>
      <c r="P145" s="529">
        <v>10584.06</v>
      </c>
    </row>
    <row r="146" spans="1:16" x14ac:dyDescent="0.25">
      <c r="A146" s="523"/>
      <c r="B146" s="524" t="s">
        <v>28</v>
      </c>
      <c r="C146" s="1247" t="s">
        <v>132</v>
      </c>
      <c r="D146" s="1247"/>
      <c r="E146" s="1247"/>
      <c r="F146" s="1247"/>
      <c r="G146" s="1247"/>
      <c r="H146" s="525"/>
      <c r="I146" s="526"/>
      <c r="J146" s="526"/>
      <c r="K146" s="526"/>
      <c r="L146" s="528"/>
      <c r="M146" s="526"/>
      <c r="N146" s="528"/>
      <c r="O146" s="526"/>
      <c r="P146" s="573">
        <v>284.39</v>
      </c>
    </row>
    <row r="147" spans="1:16" x14ac:dyDescent="0.25">
      <c r="A147" s="523"/>
      <c r="B147" s="524"/>
      <c r="C147" s="1247" t="s">
        <v>1147</v>
      </c>
      <c r="D147" s="1247"/>
      <c r="E147" s="1247"/>
      <c r="F147" s="1247"/>
      <c r="G147" s="1247"/>
      <c r="H147" s="525" t="s">
        <v>1148</v>
      </c>
      <c r="I147" s="526"/>
      <c r="J147" s="526"/>
      <c r="K147" s="537">
        <v>0.28072000000000003</v>
      </c>
      <c r="L147" s="528"/>
      <c r="M147" s="526"/>
      <c r="N147" s="528"/>
      <c r="O147" s="526"/>
      <c r="P147" s="573">
        <v>103.78</v>
      </c>
    </row>
    <row r="148" spans="1:16" x14ac:dyDescent="0.25">
      <c r="A148" s="530"/>
      <c r="B148" s="524" t="s">
        <v>1443</v>
      </c>
      <c r="C148" s="1247" t="s">
        <v>1444</v>
      </c>
      <c r="D148" s="1247"/>
      <c r="E148" s="1247"/>
      <c r="F148" s="1247"/>
      <c r="G148" s="1247"/>
      <c r="H148" s="525" t="s">
        <v>1151</v>
      </c>
      <c r="I148" s="536">
        <v>0.48</v>
      </c>
      <c r="J148" s="526"/>
      <c r="K148" s="537">
        <v>0.11136</v>
      </c>
      <c r="L148" s="532"/>
      <c r="M148" s="533"/>
      <c r="N148" s="534">
        <v>1550.39</v>
      </c>
      <c r="O148" s="526"/>
      <c r="P148" s="529">
        <v>172.65</v>
      </c>
    </row>
    <row r="149" spans="1:16" x14ac:dyDescent="0.25">
      <c r="A149" s="540"/>
      <c r="B149" s="524" t="s">
        <v>1152</v>
      </c>
      <c r="C149" s="1247" t="s">
        <v>1153</v>
      </c>
      <c r="D149" s="1247"/>
      <c r="E149" s="1247"/>
      <c r="F149" s="1247"/>
      <c r="G149" s="1247"/>
      <c r="H149" s="525" t="s">
        <v>1148</v>
      </c>
      <c r="I149" s="536">
        <v>0.48</v>
      </c>
      <c r="J149" s="526"/>
      <c r="K149" s="537">
        <v>0.11136</v>
      </c>
      <c r="L149" s="528"/>
      <c r="M149" s="526"/>
      <c r="N149" s="541">
        <v>437.08</v>
      </c>
      <c r="O149" s="526"/>
      <c r="P149" s="573">
        <v>48.67</v>
      </c>
    </row>
    <row r="150" spans="1:16" x14ac:dyDescent="0.25">
      <c r="A150" s="530"/>
      <c r="B150" s="524" t="s">
        <v>3168</v>
      </c>
      <c r="C150" s="1247" t="s">
        <v>3169</v>
      </c>
      <c r="D150" s="1247"/>
      <c r="E150" s="1247"/>
      <c r="F150" s="1247"/>
      <c r="G150" s="1247"/>
      <c r="H150" s="525" t="s">
        <v>1151</v>
      </c>
      <c r="I150" s="536">
        <v>0.34</v>
      </c>
      <c r="J150" s="526"/>
      <c r="K150" s="537">
        <v>7.8880000000000006E-2</v>
      </c>
      <c r="L150" s="532"/>
      <c r="M150" s="533"/>
      <c r="N150" s="534">
        <v>14.75</v>
      </c>
      <c r="O150" s="526"/>
      <c r="P150" s="529">
        <v>1.1599999999999999</v>
      </c>
    </row>
    <row r="151" spans="1:16" x14ac:dyDescent="0.25">
      <c r="A151" s="530"/>
      <c r="B151" s="524" t="s">
        <v>1445</v>
      </c>
      <c r="C151" s="1247" t="s">
        <v>1446</v>
      </c>
      <c r="D151" s="1247"/>
      <c r="E151" s="1247"/>
      <c r="F151" s="1247"/>
      <c r="G151" s="1247"/>
      <c r="H151" s="525" t="s">
        <v>1151</v>
      </c>
      <c r="I151" s="536">
        <v>0.73</v>
      </c>
      <c r="J151" s="526"/>
      <c r="K151" s="537">
        <v>0.16936000000000001</v>
      </c>
      <c r="L151" s="538">
        <v>477.92</v>
      </c>
      <c r="M151" s="539">
        <v>1.24</v>
      </c>
      <c r="N151" s="534">
        <v>592.62</v>
      </c>
      <c r="O151" s="526"/>
      <c r="P151" s="529">
        <v>100.37</v>
      </c>
    </row>
    <row r="152" spans="1:16" x14ac:dyDescent="0.25">
      <c r="A152" s="540"/>
      <c r="B152" s="524" t="s">
        <v>1208</v>
      </c>
      <c r="C152" s="1247" t="s">
        <v>1209</v>
      </c>
      <c r="D152" s="1247"/>
      <c r="E152" s="1247"/>
      <c r="F152" s="1247"/>
      <c r="G152" s="1247"/>
      <c r="H152" s="525" t="s">
        <v>1148</v>
      </c>
      <c r="I152" s="536">
        <v>0.73</v>
      </c>
      <c r="J152" s="526"/>
      <c r="K152" s="537">
        <v>0.16936000000000001</v>
      </c>
      <c r="L152" s="528"/>
      <c r="M152" s="526"/>
      <c r="N152" s="541">
        <v>325.38</v>
      </c>
      <c r="O152" s="526"/>
      <c r="P152" s="573">
        <v>55.11</v>
      </c>
    </row>
    <row r="153" spans="1:16" x14ac:dyDescent="0.25">
      <c r="A153" s="530"/>
      <c r="B153" s="524" t="s">
        <v>2037</v>
      </c>
      <c r="C153" s="1247" t="s">
        <v>2038</v>
      </c>
      <c r="D153" s="1247"/>
      <c r="E153" s="1247"/>
      <c r="F153" s="1247"/>
      <c r="G153" s="1247"/>
      <c r="H153" s="525" t="s">
        <v>1151</v>
      </c>
      <c r="I153" s="536">
        <v>1.54</v>
      </c>
      <c r="J153" s="526"/>
      <c r="K153" s="537">
        <v>0.35727999999999999</v>
      </c>
      <c r="L153" s="532"/>
      <c r="M153" s="533"/>
      <c r="N153" s="534">
        <v>28.59</v>
      </c>
      <c r="O153" s="526"/>
      <c r="P153" s="529">
        <v>10.210000000000001</v>
      </c>
    </row>
    <row r="154" spans="1:16" x14ac:dyDescent="0.25">
      <c r="A154" s="523"/>
      <c r="B154" s="524" t="s">
        <v>36</v>
      </c>
      <c r="C154" s="1247" t="s">
        <v>134</v>
      </c>
      <c r="D154" s="1247"/>
      <c r="E154" s="1247"/>
      <c r="F154" s="1247"/>
      <c r="G154" s="1247"/>
      <c r="H154" s="525"/>
      <c r="I154" s="526"/>
      <c r="J154" s="526"/>
      <c r="K154" s="526"/>
      <c r="L154" s="528"/>
      <c r="M154" s="526"/>
      <c r="N154" s="528"/>
      <c r="O154" s="526"/>
      <c r="P154" s="529">
        <v>1380.6</v>
      </c>
    </row>
    <row r="155" spans="1:16" x14ac:dyDescent="0.25">
      <c r="A155" s="530"/>
      <c r="B155" s="524" t="s">
        <v>3170</v>
      </c>
      <c r="C155" s="1247" t="s">
        <v>3171</v>
      </c>
      <c r="D155" s="1247"/>
      <c r="E155" s="1247"/>
      <c r="F155" s="1247"/>
      <c r="G155" s="1247"/>
      <c r="H155" s="525" t="s">
        <v>1164</v>
      </c>
      <c r="I155" s="535">
        <v>8.9999999999999998E-4</v>
      </c>
      <c r="J155" s="526"/>
      <c r="K155" s="569">
        <v>2.0880000000000001E-4</v>
      </c>
      <c r="L155" s="542">
        <v>286707.84999999998</v>
      </c>
      <c r="M155" s="539">
        <v>1.33</v>
      </c>
      <c r="N155" s="534">
        <v>381321.44</v>
      </c>
      <c r="O155" s="526"/>
      <c r="P155" s="529">
        <v>79.62</v>
      </c>
    </row>
    <row r="156" spans="1:16" x14ac:dyDescent="0.25">
      <c r="A156" s="530"/>
      <c r="B156" s="524" t="s">
        <v>2039</v>
      </c>
      <c r="C156" s="1247" t="s">
        <v>2040</v>
      </c>
      <c r="D156" s="1247"/>
      <c r="E156" s="1247"/>
      <c r="F156" s="1247"/>
      <c r="G156" s="1247"/>
      <c r="H156" s="525" t="s">
        <v>1244</v>
      </c>
      <c r="I156" s="536">
        <v>0.45</v>
      </c>
      <c r="J156" s="526"/>
      <c r="K156" s="535">
        <v>0.10440000000000001</v>
      </c>
      <c r="L156" s="538">
        <v>155.63</v>
      </c>
      <c r="M156" s="539">
        <v>1.05</v>
      </c>
      <c r="N156" s="534">
        <v>163.41</v>
      </c>
      <c r="O156" s="526"/>
      <c r="P156" s="529">
        <v>17.059999999999999</v>
      </c>
    </row>
    <row r="157" spans="1:16" x14ac:dyDescent="0.25">
      <c r="A157" s="530"/>
      <c r="B157" s="524" t="s">
        <v>1499</v>
      </c>
      <c r="C157" s="1247" t="s">
        <v>1500</v>
      </c>
      <c r="D157" s="1247"/>
      <c r="E157" s="1247"/>
      <c r="F157" s="1247"/>
      <c r="G157" s="1247"/>
      <c r="H157" s="525" t="s">
        <v>1244</v>
      </c>
      <c r="I157" s="543">
        <v>15</v>
      </c>
      <c r="J157" s="526"/>
      <c r="K157" s="536">
        <v>3.48</v>
      </c>
      <c r="L157" s="538">
        <v>174.93</v>
      </c>
      <c r="M157" s="575">
        <v>1.2</v>
      </c>
      <c r="N157" s="534">
        <v>209.92</v>
      </c>
      <c r="O157" s="526"/>
      <c r="P157" s="529">
        <v>730.52</v>
      </c>
    </row>
    <row r="158" spans="1:16" x14ac:dyDescent="0.25">
      <c r="A158" s="530"/>
      <c r="B158" s="524" t="s">
        <v>3172</v>
      </c>
      <c r="C158" s="1247" t="s">
        <v>3173</v>
      </c>
      <c r="D158" s="1247"/>
      <c r="E158" s="1247"/>
      <c r="F158" s="1247"/>
      <c r="G158" s="1247"/>
      <c r="H158" s="525" t="s">
        <v>1244</v>
      </c>
      <c r="I158" s="543">
        <v>8</v>
      </c>
      <c r="J158" s="526"/>
      <c r="K158" s="527">
        <v>1.8560000000000001</v>
      </c>
      <c r="L158" s="538">
        <v>138.5</v>
      </c>
      <c r="M158" s="575">
        <v>1.7</v>
      </c>
      <c r="N158" s="534">
        <v>235.45</v>
      </c>
      <c r="O158" s="526"/>
      <c r="P158" s="529">
        <v>437</v>
      </c>
    </row>
    <row r="159" spans="1:16" x14ac:dyDescent="0.25">
      <c r="A159" s="530"/>
      <c r="B159" s="524" t="s">
        <v>3174</v>
      </c>
      <c r="C159" s="1247" t="s">
        <v>3175</v>
      </c>
      <c r="D159" s="1247"/>
      <c r="E159" s="1247"/>
      <c r="F159" s="1247"/>
      <c r="G159" s="1247"/>
      <c r="H159" s="525" t="s">
        <v>1164</v>
      </c>
      <c r="I159" s="527">
        <v>5.0000000000000001E-3</v>
      </c>
      <c r="J159" s="526"/>
      <c r="K159" s="537">
        <v>1.16E-3</v>
      </c>
      <c r="L159" s="542">
        <v>56057.93</v>
      </c>
      <c r="M159" s="539">
        <v>1.79</v>
      </c>
      <c r="N159" s="534">
        <v>100343.69</v>
      </c>
      <c r="O159" s="526"/>
      <c r="P159" s="529">
        <v>116.4</v>
      </c>
    </row>
    <row r="160" spans="1:16" x14ac:dyDescent="0.25">
      <c r="A160" s="544" t="s">
        <v>1364</v>
      </c>
      <c r="B160" s="545" t="s">
        <v>2503</v>
      </c>
      <c r="C160" s="1250" t="s">
        <v>3176</v>
      </c>
      <c r="D160" s="1250"/>
      <c r="E160" s="1250"/>
      <c r="F160" s="1250"/>
      <c r="G160" s="1250"/>
      <c r="H160" s="546" t="s">
        <v>1554</v>
      </c>
      <c r="I160" s="547">
        <v>0</v>
      </c>
      <c r="J160" s="548"/>
      <c r="K160" s="547">
        <v>0</v>
      </c>
      <c r="L160" s="550"/>
      <c r="M160" s="548"/>
      <c r="N160" s="550"/>
      <c r="O160" s="548"/>
      <c r="P160" s="551"/>
    </row>
    <row r="161" spans="1:16" x14ac:dyDescent="0.25">
      <c r="A161" s="544" t="s">
        <v>1239</v>
      </c>
      <c r="B161" s="545" t="s">
        <v>3177</v>
      </c>
      <c r="C161" s="1250" t="s">
        <v>3178</v>
      </c>
      <c r="D161" s="1250"/>
      <c r="E161" s="1250"/>
      <c r="F161" s="1250"/>
      <c r="G161" s="1250"/>
      <c r="H161" s="546" t="s">
        <v>1554</v>
      </c>
      <c r="I161" s="547">
        <v>100</v>
      </c>
      <c r="J161" s="548"/>
      <c r="K161" s="566">
        <v>23.2</v>
      </c>
      <c r="L161" s="550"/>
      <c r="M161" s="548"/>
      <c r="N161" s="550"/>
      <c r="O161" s="548"/>
      <c r="P161" s="551"/>
    </row>
    <row r="162" spans="1:16" x14ac:dyDescent="0.25">
      <c r="A162" s="544" t="s">
        <v>1364</v>
      </c>
      <c r="B162" s="545" t="s">
        <v>3179</v>
      </c>
      <c r="C162" s="1250" t="s">
        <v>3180</v>
      </c>
      <c r="D162" s="1250"/>
      <c r="E162" s="1250"/>
      <c r="F162" s="1250"/>
      <c r="G162" s="1250"/>
      <c r="H162" s="546" t="s">
        <v>1575</v>
      </c>
      <c r="I162" s="547">
        <v>0</v>
      </c>
      <c r="J162" s="548"/>
      <c r="K162" s="547">
        <v>0</v>
      </c>
      <c r="L162" s="550"/>
      <c r="M162" s="548"/>
      <c r="N162" s="550"/>
      <c r="O162" s="548"/>
      <c r="P162" s="551"/>
    </row>
    <row r="163" spans="1:16" x14ac:dyDescent="0.25">
      <c r="A163" s="544" t="s">
        <v>1364</v>
      </c>
      <c r="B163" s="545" t="s">
        <v>3179</v>
      </c>
      <c r="C163" s="1250" t="s">
        <v>2920</v>
      </c>
      <c r="D163" s="1250"/>
      <c r="E163" s="1250"/>
      <c r="F163" s="1250"/>
      <c r="G163" s="1250"/>
      <c r="H163" s="546" t="s">
        <v>1244</v>
      </c>
      <c r="I163" s="547">
        <v>0</v>
      </c>
      <c r="J163" s="548"/>
      <c r="K163" s="547">
        <v>0</v>
      </c>
      <c r="L163" s="550"/>
      <c r="M163" s="548"/>
      <c r="N163" s="550"/>
      <c r="O163" s="548"/>
      <c r="P163" s="551"/>
    </row>
    <row r="164" spans="1:16" x14ac:dyDescent="0.25">
      <c r="A164" s="544" t="s">
        <v>1364</v>
      </c>
      <c r="B164" s="545" t="s">
        <v>3181</v>
      </c>
      <c r="C164" s="1250" t="s">
        <v>3182</v>
      </c>
      <c r="D164" s="1250"/>
      <c r="E164" s="1250"/>
      <c r="F164" s="1250"/>
      <c r="G164" s="1250"/>
      <c r="H164" s="546" t="s">
        <v>1575</v>
      </c>
      <c r="I164" s="547">
        <v>0</v>
      </c>
      <c r="J164" s="548"/>
      <c r="K164" s="547">
        <v>0</v>
      </c>
      <c r="L164" s="550"/>
      <c r="M164" s="548"/>
      <c r="N164" s="550"/>
      <c r="O164" s="548"/>
      <c r="P164" s="551"/>
    </row>
    <row r="165" spans="1:16" x14ac:dyDescent="0.25">
      <c r="A165" s="544" t="s">
        <v>1364</v>
      </c>
      <c r="B165" s="545" t="s">
        <v>3183</v>
      </c>
      <c r="C165" s="1250" t="s">
        <v>3184</v>
      </c>
      <c r="D165" s="1250"/>
      <c r="E165" s="1250"/>
      <c r="F165" s="1250"/>
      <c r="G165" s="1250"/>
      <c r="H165" s="546" t="s">
        <v>1575</v>
      </c>
      <c r="I165" s="547">
        <v>0</v>
      </c>
      <c r="J165" s="548"/>
      <c r="K165" s="547">
        <v>0</v>
      </c>
      <c r="L165" s="550"/>
      <c r="M165" s="548"/>
      <c r="N165" s="550"/>
      <c r="O165" s="548"/>
      <c r="P165" s="551"/>
    </row>
    <row r="166" spans="1:16" x14ac:dyDescent="0.25">
      <c r="A166" s="552"/>
      <c r="B166" s="553"/>
      <c r="C166" s="1248" t="s">
        <v>1154</v>
      </c>
      <c r="D166" s="1248"/>
      <c r="E166" s="1248"/>
      <c r="F166" s="1248"/>
      <c r="G166" s="1248"/>
      <c r="H166" s="516"/>
      <c r="I166" s="517"/>
      <c r="J166" s="517"/>
      <c r="K166" s="517"/>
      <c r="L166" s="520"/>
      <c r="M166" s="517"/>
      <c r="N166" s="554"/>
      <c r="O166" s="517"/>
      <c r="P166" s="555">
        <v>12352.83</v>
      </c>
    </row>
    <row r="167" spans="1:16" x14ac:dyDescent="0.25">
      <c r="A167" s="540"/>
      <c r="B167" s="524"/>
      <c r="C167" s="1247" t="s">
        <v>1155</v>
      </c>
      <c r="D167" s="1247"/>
      <c r="E167" s="1247"/>
      <c r="F167" s="1247"/>
      <c r="G167" s="1247"/>
      <c r="H167" s="525"/>
      <c r="I167" s="526"/>
      <c r="J167" s="526"/>
      <c r="K167" s="526"/>
      <c r="L167" s="528"/>
      <c r="M167" s="526"/>
      <c r="N167" s="528"/>
      <c r="O167" s="526"/>
      <c r="P167" s="529">
        <v>10687.84</v>
      </c>
    </row>
    <row r="168" spans="1:16" x14ac:dyDescent="0.25">
      <c r="A168" s="540"/>
      <c r="B168" s="524" t="s">
        <v>2888</v>
      </c>
      <c r="C168" s="1247" t="s">
        <v>2889</v>
      </c>
      <c r="D168" s="1247"/>
      <c r="E168" s="1247"/>
      <c r="F168" s="1247"/>
      <c r="G168" s="1247"/>
      <c r="H168" s="525" t="s">
        <v>1158</v>
      </c>
      <c r="I168" s="543">
        <v>121</v>
      </c>
      <c r="J168" s="526"/>
      <c r="K168" s="543">
        <v>121</v>
      </c>
      <c r="L168" s="528"/>
      <c r="M168" s="526"/>
      <c r="N168" s="528"/>
      <c r="O168" s="526"/>
      <c r="P168" s="529">
        <v>12932.29</v>
      </c>
    </row>
    <row r="169" spans="1:16" x14ac:dyDescent="0.25">
      <c r="A169" s="540"/>
      <c r="B169" s="524" t="s">
        <v>2890</v>
      </c>
      <c r="C169" s="1247" t="s">
        <v>2891</v>
      </c>
      <c r="D169" s="1247"/>
      <c r="E169" s="1247"/>
      <c r="F169" s="1247"/>
      <c r="G169" s="1247"/>
      <c r="H169" s="525" t="s">
        <v>1158</v>
      </c>
      <c r="I169" s="543">
        <v>72</v>
      </c>
      <c r="J169" s="526"/>
      <c r="K169" s="543">
        <v>72</v>
      </c>
      <c r="L169" s="528"/>
      <c r="M169" s="526"/>
      <c r="N169" s="528"/>
      <c r="O169" s="526"/>
      <c r="P169" s="529">
        <v>7695.24</v>
      </c>
    </row>
    <row r="170" spans="1:16" x14ac:dyDescent="0.25">
      <c r="A170" s="556"/>
      <c r="B170" s="557"/>
      <c r="C170" s="1248" t="s">
        <v>1161</v>
      </c>
      <c r="D170" s="1248"/>
      <c r="E170" s="1248"/>
      <c r="F170" s="1248"/>
      <c r="G170" s="1248"/>
      <c r="H170" s="516"/>
      <c r="I170" s="517"/>
      <c r="J170" s="517"/>
      <c r="K170" s="517"/>
      <c r="L170" s="520"/>
      <c r="M170" s="517"/>
      <c r="N170" s="554">
        <v>142156.72</v>
      </c>
      <c r="O170" s="517"/>
      <c r="P170" s="555">
        <v>32980.36</v>
      </c>
    </row>
    <row r="171" spans="1:16" x14ac:dyDescent="0.25">
      <c r="A171" s="558"/>
      <c r="B171" s="559"/>
      <c r="C171" s="559"/>
      <c r="D171" s="559"/>
      <c r="E171" s="559"/>
      <c r="F171" s="559"/>
      <c r="G171" s="559"/>
      <c r="H171" s="560"/>
      <c r="I171" s="561"/>
      <c r="J171" s="561"/>
      <c r="K171" s="561"/>
      <c r="L171" s="562"/>
      <c r="M171" s="561"/>
      <c r="N171" s="562"/>
      <c r="O171" s="561"/>
      <c r="P171" s="563"/>
    </row>
    <row r="172" spans="1:16" x14ac:dyDescent="0.25">
      <c r="A172" s="514" t="s">
        <v>69</v>
      </c>
      <c r="B172" s="515" t="s">
        <v>3185</v>
      </c>
      <c r="C172" s="1249" t="s">
        <v>3186</v>
      </c>
      <c r="D172" s="1249"/>
      <c r="E172" s="1249"/>
      <c r="F172" s="1249"/>
      <c r="G172" s="1249"/>
      <c r="H172" s="516" t="s">
        <v>1164</v>
      </c>
      <c r="I172" s="517">
        <v>8.0000000000000002E-3</v>
      </c>
      <c r="J172" s="518">
        <v>1</v>
      </c>
      <c r="K172" s="519">
        <v>8.0000000000000002E-3</v>
      </c>
      <c r="L172" s="554">
        <v>77815.72</v>
      </c>
      <c r="M172" s="570">
        <v>1.04</v>
      </c>
      <c r="N172" s="564">
        <v>80928.350000000006</v>
      </c>
      <c r="O172" s="517"/>
      <c r="P172" s="612">
        <v>647.42999999999995</v>
      </c>
    </row>
    <row r="173" spans="1:16" x14ac:dyDescent="0.25">
      <c r="A173" s="556"/>
      <c r="B173" s="557"/>
      <c r="C173" s="1248" t="s">
        <v>1161</v>
      </c>
      <c r="D173" s="1248"/>
      <c r="E173" s="1248"/>
      <c r="F173" s="1248"/>
      <c r="G173" s="1248"/>
      <c r="H173" s="516"/>
      <c r="I173" s="517"/>
      <c r="J173" s="517"/>
      <c r="K173" s="517"/>
      <c r="L173" s="520"/>
      <c r="M173" s="517"/>
      <c r="N173" s="520"/>
      <c r="O173" s="517"/>
      <c r="P173" s="612">
        <v>647.42999999999995</v>
      </c>
    </row>
    <row r="174" spans="1:16" x14ac:dyDescent="0.25">
      <c r="A174" s="558"/>
      <c r="B174" s="559"/>
      <c r="C174" s="559"/>
      <c r="D174" s="559"/>
      <c r="E174" s="559"/>
      <c r="F174" s="559"/>
      <c r="G174" s="559"/>
      <c r="H174" s="560"/>
      <c r="I174" s="561"/>
      <c r="J174" s="561"/>
      <c r="K174" s="561"/>
      <c r="L174" s="562"/>
      <c r="M174" s="561"/>
      <c r="N174" s="562"/>
      <c r="O174" s="561"/>
      <c r="P174" s="563"/>
    </row>
    <row r="175" spans="1:16" x14ac:dyDescent="0.25">
      <c r="A175" s="514" t="s">
        <v>72</v>
      </c>
      <c r="B175" s="515" t="s">
        <v>3187</v>
      </c>
      <c r="C175" s="1249" t="s">
        <v>3188</v>
      </c>
      <c r="D175" s="1249"/>
      <c r="E175" s="1249"/>
      <c r="F175" s="1249"/>
      <c r="G175" s="1249"/>
      <c r="H175" s="516" t="s">
        <v>1554</v>
      </c>
      <c r="I175" s="517">
        <v>23.2</v>
      </c>
      <c r="J175" s="518">
        <v>1</v>
      </c>
      <c r="K175" s="571">
        <v>23.2</v>
      </c>
      <c r="L175" s="593">
        <v>669.69</v>
      </c>
      <c r="M175" s="570">
        <v>1.04</v>
      </c>
      <c r="N175" s="572">
        <v>696.48</v>
      </c>
      <c r="O175" s="517"/>
      <c r="P175" s="555">
        <v>16158.34</v>
      </c>
    </row>
    <row r="176" spans="1:16" x14ac:dyDescent="0.25">
      <c r="A176" s="556"/>
      <c r="B176" s="557"/>
      <c r="C176" s="1248" t="s">
        <v>1161</v>
      </c>
      <c r="D176" s="1248"/>
      <c r="E176" s="1248"/>
      <c r="F176" s="1248"/>
      <c r="G176" s="1248"/>
      <c r="H176" s="516"/>
      <c r="I176" s="517"/>
      <c r="J176" s="517"/>
      <c r="K176" s="517"/>
      <c r="L176" s="520"/>
      <c r="M176" s="517"/>
      <c r="N176" s="520"/>
      <c r="O176" s="517"/>
      <c r="P176" s="555">
        <v>16158.34</v>
      </c>
    </row>
    <row r="177" spans="1:16" x14ac:dyDescent="0.25">
      <c r="A177" s="558"/>
      <c r="B177" s="559"/>
      <c r="C177" s="559"/>
      <c r="D177" s="559"/>
      <c r="E177" s="559"/>
      <c r="F177" s="559"/>
      <c r="G177" s="559"/>
      <c r="H177" s="560"/>
      <c r="I177" s="561"/>
      <c r="J177" s="561"/>
      <c r="K177" s="561"/>
      <c r="L177" s="562"/>
      <c r="M177" s="561"/>
      <c r="N177" s="562"/>
      <c r="O177" s="561"/>
      <c r="P177" s="563"/>
    </row>
    <row r="178" spans="1:16" x14ac:dyDescent="0.25">
      <c r="A178" s="514" t="s">
        <v>75</v>
      </c>
      <c r="B178" s="515" t="s">
        <v>3189</v>
      </c>
      <c r="C178" s="1249" t="s">
        <v>3190</v>
      </c>
      <c r="D178" s="1249"/>
      <c r="E178" s="1249"/>
      <c r="F178" s="1249"/>
      <c r="G178" s="1249"/>
      <c r="H178" s="516" t="s">
        <v>1575</v>
      </c>
      <c r="I178" s="517">
        <v>4</v>
      </c>
      <c r="J178" s="518">
        <v>1</v>
      </c>
      <c r="K178" s="518">
        <v>4</v>
      </c>
      <c r="L178" s="520"/>
      <c r="M178" s="517"/>
      <c r="N178" s="521"/>
      <c r="O178" s="517"/>
      <c r="P178" s="522"/>
    </row>
    <row r="179" spans="1:16" x14ac:dyDescent="0.25">
      <c r="A179" s="523"/>
      <c r="B179" s="524" t="s">
        <v>23</v>
      </c>
      <c r="C179" s="1247" t="s">
        <v>1203</v>
      </c>
      <c r="D179" s="1247"/>
      <c r="E179" s="1247"/>
      <c r="F179" s="1247"/>
      <c r="G179" s="1247"/>
      <c r="H179" s="525" t="s">
        <v>1148</v>
      </c>
      <c r="I179" s="526"/>
      <c r="J179" s="526"/>
      <c r="K179" s="536">
        <v>4.24</v>
      </c>
      <c r="L179" s="528"/>
      <c r="M179" s="526"/>
      <c r="N179" s="528"/>
      <c r="O179" s="526"/>
      <c r="P179" s="529">
        <v>1286.97</v>
      </c>
    </row>
    <row r="180" spans="1:16" x14ac:dyDescent="0.25">
      <c r="A180" s="530"/>
      <c r="B180" s="524" t="s">
        <v>2133</v>
      </c>
      <c r="C180" s="1247" t="s">
        <v>2134</v>
      </c>
      <c r="D180" s="1247"/>
      <c r="E180" s="1247"/>
      <c r="F180" s="1247"/>
      <c r="G180" s="1247"/>
      <c r="H180" s="525" t="s">
        <v>1148</v>
      </c>
      <c r="I180" s="536">
        <v>1.06</v>
      </c>
      <c r="J180" s="526"/>
      <c r="K180" s="536">
        <v>4.24</v>
      </c>
      <c r="L180" s="532"/>
      <c r="M180" s="533"/>
      <c r="N180" s="534">
        <v>303.52999999999997</v>
      </c>
      <c r="O180" s="526"/>
      <c r="P180" s="529">
        <v>1286.97</v>
      </c>
    </row>
    <row r="181" spans="1:16" x14ac:dyDescent="0.25">
      <c r="A181" s="523"/>
      <c r="B181" s="524" t="s">
        <v>28</v>
      </c>
      <c r="C181" s="1247" t="s">
        <v>132</v>
      </c>
      <c r="D181" s="1247"/>
      <c r="E181" s="1247"/>
      <c r="F181" s="1247"/>
      <c r="G181" s="1247"/>
      <c r="H181" s="525"/>
      <c r="I181" s="526"/>
      <c r="J181" s="526"/>
      <c r="K181" s="526"/>
      <c r="L181" s="528"/>
      <c r="M181" s="526"/>
      <c r="N181" s="528"/>
      <c r="O181" s="526"/>
      <c r="P181" s="573">
        <v>27.02</v>
      </c>
    </row>
    <row r="182" spans="1:16" x14ac:dyDescent="0.25">
      <c r="A182" s="523"/>
      <c r="B182" s="524"/>
      <c r="C182" s="1247" t="s">
        <v>1147</v>
      </c>
      <c r="D182" s="1247"/>
      <c r="E182" s="1247"/>
      <c r="F182" s="1247"/>
      <c r="G182" s="1247"/>
      <c r="H182" s="525" t="s">
        <v>1148</v>
      </c>
      <c r="I182" s="526"/>
      <c r="J182" s="526"/>
      <c r="K182" s="536">
        <v>0.04</v>
      </c>
      <c r="L182" s="528"/>
      <c r="M182" s="526"/>
      <c r="N182" s="528"/>
      <c r="O182" s="526"/>
      <c r="P182" s="573">
        <v>13.02</v>
      </c>
    </row>
    <row r="183" spans="1:16" x14ac:dyDescent="0.25">
      <c r="A183" s="530"/>
      <c r="B183" s="524" t="s">
        <v>3191</v>
      </c>
      <c r="C183" s="1247" t="s">
        <v>3192</v>
      </c>
      <c r="D183" s="1247"/>
      <c r="E183" s="1247"/>
      <c r="F183" s="1247"/>
      <c r="G183" s="1247"/>
      <c r="H183" s="525" t="s">
        <v>1151</v>
      </c>
      <c r="I183" s="536">
        <v>0.27</v>
      </c>
      <c r="J183" s="526"/>
      <c r="K183" s="536">
        <v>1.08</v>
      </c>
      <c r="L183" s="538">
        <v>2.36</v>
      </c>
      <c r="M183" s="575">
        <v>1.3</v>
      </c>
      <c r="N183" s="534">
        <v>3.07</v>
      </c>
      <c r="O183" s="526"/>
      <c r="P183" s="529">
        <v>3.32</v>
      </c>
    </row>
    <row r="184" spans="1:16" x14ac:dyDescent="0.25">
      <c r="A184" s="530"/>
      <c r="B184" s="524" t="s">
        <v>1445</v>
      </c>
      <c r="C184" s="1247" t="s">
        <v>1446</v>
      </c>
      <c r="D184" s="1247"/>
      <c r="E184" s="1247"/>
      <c r="F184" s="1247"/>
      <c r="G184" s="1247"/>
      <c r="H184" s="525" t="s">
        <v>1151</v>
      </c>
      <c r="I184" s="536">
        <v>0.01</v>
      </c>
      <c r="J184" s="526"/>
      <c r="K184" s="536">
        <v>0.04</v>
      </c>
      <c r="L184" s="538">
        <v>477.92</v>
      </c>
      <c r="M184" s="539">
        <v>1.24</v>
      </c>
      <c r="N184" s="534">
        <v>592.62</v>
      </c>
      <c r="O184" s="526"/>
      <c r="P184" s="529">
        <v>23.7</v>
      </c>
    </row>
    <row r="185" spans="1:16" x14ac:dyDescent="0.25">
      <c r="A185" s="540"/>
      <c r="B185" s="524" t="s">
        <v>1208</v>
      </c>
      <c r="C185" s="1247" t="s">
        <v>1209</v>
      </c>
      <c r="D185" s="1247"/>
      <c r="E185" s="1247"/>
      <c r="F185" s="1247"/>
      <c r="G185" s="1247"/>
      <c r="H185" s="525" t="s">
        <v>1148</v>
      </c>
      <c r="I185" s="536">
        <v>0.01</v>
      </c>
      <c r="J185" s="526"/>
      <c r="K185" s="536">
        <v>0.04</v>
      </c>
      <c r="L185" s="528"/>
      <c r="M185" s="526"/>
      <c r="N185" s="541">
        <v>325.38</v>
      </c>
      <c r="O185" s="526"/>
      <c r="P185" s="573">
        <v>13.02</v>
      </c>
    </row>
    <row r="186" spans="1:16" x14ac:dyDescent="0.25">
      <c r="A186" s="523"/>
      <c r="B186" s="524" t="s">
        <v>36</v>
      </c>
      <c r="C186" s="1247" t="s">
        <v>134</v>
      </c>
      <c r="D186" s="1247"/>
      <c r="E186" s="1247"/>
      <c r="F186" s="1247"/>
      <c r="G186" s="1247"/>
      <c r="H186" s="525"/>
      <c r="I186" s="526"/>
      <c r="J186" s="526"/>
      <c r="K186" s="526"/>
      <c r="L186" s="528"/>
      <c r="M186" s="526"/>
      <c r="N186" s="528"/>
      <c r="O186" s="526"/>
      <c r="P186" s="573">
        <v>695.35</v>
      </c>
    </row>
    <row r="187" spans="1:16" x14ac:dyDescent="0.25">
      <c r="A187" s="530"/>
      <c r="B187" s="524" t="s">
        <v>1499</v>
      </c>
      <c r="C187" s="1247" t="s">
        <v>1500</v>
      </c>
      <c r="D187" s="1247"/>
      <c r="E187" s="1247"/>
      <c r="F187" s="1247"/>
      <c r="G187" s="1247"/>
      <c r="H187" s="525" t="s">
        <v>1244</v>
      </c>
      <c r="I187" s="531">
        <v>0.2</v>
      </c>
      <c r="J187" s="526"/>
      <c r="K187" s="531">
        <v>0.8</v>
      </c>
      <c r="L187" s="538">
        <v>174.93</v>
      </c>
      <c r="M187" s="575">
        <v>1.2</v>
      </c>
      <c r="N187" s="534">
        <v>209.92</v>
      </c>
      <c r="O187" s="526"/>
      <c r="P187" s="529">
        <v>167.94</v>
      </c>
    </row>
    <row r="188" spans="1:16" x14ac:dyDescent="0.25">
      <c r="A188" s="530"/>
      <c r="B188" s="524" t="s">
        <v>3172</v>
      </c>
      <c r="C188" s="1247" t="s">
        <v>3173</v>
      </c>
      <c r="D188" s="1247"/>
      <c r="E188" s="1247"/>
      <c r="F188" s="1247"/>
      <c r="G188" s="1247"/>
      <c r="H188" s="525" t="s">
        <v>1244</v>
      </c>
      <c r="I188" s="536">
        <v>0.56000000000000005</v>
      </c>
      <c r="J188" s="526"/>
      <c r="K188" s="536">
        <v>2.2400000000000002</v>
      </c>
      <c r="L188" s="538">
        <v>138.5</v>
      </c>
      <c r="M188" s="575">
        <v>1.7</v>
      </c>
      <c r="N188" s="534">
        <v>235.45</v>
      </c>
      <c r="O188" s="526"/>
      <c r="P188" s="529">
        <v>527.41</v>
      </c>
    </row>
    <row r="189" spans="1:16" x14ac:dyDescent="0.25">
      <c r="A189" s="544" t="s">
        <v>1239</v>
      </c>
      <c r="B189" s="545" t="s">
        <v>3193</v>
      </c>
      <c r="C189" s="1250" t="s">
        <v>3194</v>
      </c>
      <c r="D189" s="1250"/>
      <c r="E189" s="1250"/>
      <c r="F189" s="1250"/>
      <c r="G189" s="1250"/>
      <c r="H189" s="546" t="s">
        <v>1575</v>
      </c>
      <c r="I189" s="547">
        <v>1</v>
      </c>
      <c r="J189" s="548"/>
      <c r="K189" s="547">
        <v>4</v>
      </c>
      <c r="L189" s="550"/>
      <c r="M189" s="548"/>
      <c r="N189" s="550"/>
      <c r="O189" s="548"/>
      <c r="P189" s="551"/>
    </row>
    <row r="190" spans="1:16" x14ac:dyDescent="0.25">
      <c r="A190" s="552"/>
      <c r="B190" s="553"/>
      <c r="C190" s="1248" t="s">
        <v>1154</v>
      </c>
      <c r="D190" s="1248"/>
      <c r="E190" s="1248"/>
      <c r="F190" s="1248"/>
      <c r="G190" s="1248"/>
      <c r="H190" s="516"/>
      <c r="I190" s="517"/>
      <c r="J190" s="517"/>
      <c r="K190" s="517"/>
      <c r="L190" s="520"/>
      <c r="M190" s="517"/>
      <c r="N190" s="554"/>
      <c r="O190" s="517"/>
      <c r="P190" s="555">
        <v>2022.36</v>
      </c>
    </row>
    <row r="191" spans="1:16" x14ac:dyDescent="0.25">
      <c r="A191" s="540"/>
      <c r="B191" s="524"/>
      <c r="C191" s="1247" t="s">
        <v>1155</v>
      </c>
      <c r="D191" s="1247"/>
      <c r="E191" s="1247"/>
      <c r="F191" s="1247"/>
      <c r="G191" s="1247"/>
      <c r="H191" s="525"/>
      <c r="I191" s="526"/>
      <c r="J191" s="526"/>
      <c r="K191" s="526"/>
      <c r="L191" s="528"/>
      <c r="M191" s="526"/>
      <c r="N191" s="528"/>
      <c r="O191" s="526"/>
      <c r="P191" s="529">
        <v>1299.99</v>
      </c>
    </row>
    <row r="192" spans="1:16" x14ac:dyDescent="0.25">
      <c r="A192" s="540"/>
      <c r="B192" s="524" t="s">
        <v>2888</v>
      </c>
      <c r="C192" s="1247" t="s">
        <v>2889</v>
      </c>
      <c r="D192" s="1247"/>
      <c r="E192" s="1247"/>
      <c r="F192" s="1247"/>
      <c r="G192" s="1247"/>
      <c r="H192" s="525" t="s">
        <v>1158</v>
      </c>
      <c r="I192" s="543">
        <v>121</v>
      </c>
      <c r="J192" s="526"/>
      <c r="K192" s="543">
        <v>121</v>
      </c>
      <c r="L192" s="528"/>
      <c r="M192" s="526"/>
      <c r="N192" s="528"/>
      <c r="O192" s="526"/>
      <c r="P192" s="529">
        <v>1572.99</v>
      </c>
    </row>
    <row r="193" spans="1:16" x14ac:dyDescent="0.25">
      <c r="A193" s="540"/>
      <c r="B193" s="524" t="s">
        <v>2890</v>
      </c>
      <c r="C193" s="1247" t="s">
        <v>2891</v>
      </c>
      <c r="D193" s="1247"/>
      <c r="E193" s="1247"/>
      <c r="F193" s="1247"/>
      <c r="G193" s="1247"/>
      <c r="H193" s="525" t="s">
        <v>1158</v>
      </c>
      <c r="I193" s="543">
        <v>72</v>
      </c>
      <c r="J193" s="526"/>
      <c r="K193" s="543">
        <v>72</v>
      </c>
      <c r="L193" s="528"/>
      <c r="M193" s="526"/>
      <c r="N193" s="528"/>
      <c r="O193" s="526"/>
      <c r="P193" s="573">
        <v>935.99</v>
      </c>
    </row>
    <row r="194" spans="1:16" x14ac:dyDescent="0.25">
      <c r="A194" s="556"/>
      <c r="B194" s="557"/>
      <c r="C194" s="1248" t="s">
        <v>1161</v>
      </c>
      <c r="D194" s="1248"/>
      <c r="E194" s="1248"/>
      <c r="F194" s="1248"/>
      <c r="G194" s="1248"/>
      <c r="H194" s="516"/>
      <c r="I194" s="517"/>
      <c r="J194" s="517"/>
      <c r="K194" s="517"/>
      <c r="L194" s="520"/>
      <c r="M194" s="517"/>
      <c r="N194" s="554">
        <v>1132.8399999999999</v>
      </c>
      <c r="O194" s="517"/>
      <c r="P194" s="555">
        <v>4531.34</v>
      </c>
    </row>
    <row r="195" spans="1:16" x14ac:dyDescent="0.25">
      <c r="A195" s="558"/>
      <c r="B195" s="559"/>
      <c r="C195" s="559"/>
      <c r="D195" s="559"/>
      <c r="E195" s="559"/>
      <c r="F195" s="559"/>
      <c r="G195" s="559"/>
      <c r="H195" s="560"/>
      <c r="I195" s="561"/>
      <c r="J195" s="561"/>
      <c r="K195" s="561"/>
      <c r="L195" s="562"/>
      <c r="M195" s="561"/>
      <c r="N195" s="562"/>
      <c r="O195" s="561"/>
      <c r="P195" s="563"/>
    </row>
    <row r="196" spans="1:16" ht="22.5" x14ac:dyDescent="0.25">
      <c r="A196" s="514" t="s">
        <v>78</v>
      </c>
      <c r="B196" s="515" t="s">
        <v>3195</v>
      </c>
      <c r="C196" s="1249" t="s">
        <v>3196</v>
      </c>
      <c r="D196" s="1249"/>
      <c r="E196" s="1249"/>
      <c r="F196" s="1249"/>
      <c r="G196" s="1249"/>
      <c r="H196" s="516" t="s">
        <v>1575</v>
      </c>
      <c r="I196" s="517">
        <v>4</v>
      </c>
      <c r="J196" s="518">
        <v>1</v>
      </c>
      <c r="K196" s="518">
        <v>4</v>
      </c>
      <c r="L196" s="520"/>
      <c r="M196" s="517"/>
      <c r="N196" s="564">
        <v>2125</v>
      </c>
      <c r="O196" s="517"/>
      <c r="P196" s="555">
        <v>8500</v>
      </c>
    </row>
    <row r="197" spans="1:16" x14ac:dyDescent="0.25">
      <c r="A197" s="556"/>
      <c r="B197" s="557"/>
      <c r="C197" s="1248" t="s">
        <v>1161</v>
      </c>
      <c r="D197" s="1248"/>
      <c r="E197" s="1248"/>
      <c r="F197" s="1248"/>
      <c r="G197" s="1248"/>
      <c r="H197" s="516"/>
      <c r="I197" s="517"/>
      <c r="J197" s="517"/>
      <c r="K197" s="517"/>
      <c r="L197" s="520"/>
      <c r="M197" s="517"/>
      <c r="N197" s="520"/>
      <c r="O197" s="517"/>
      <c r="P197" s="555">
        <v>8500</v>
      </c>
    </row>
    <row r="198" spans="1:16" x14ac:dyDescent="0.25">
      <c r="A198" s="558"/>
      <c r="B198" s="559"/>
      <c r="C198" s="559"/>
      <c r="D198" s="559"/>
      <c r="E198" s="559"/>
      <c r="F198" s="559"/>
      <c r="G198" s="559"/>
      <c r="H198" s="560"/>
      <c r="I198" s="561"/>
      <c r="J198" s="561"/>
      <c r="K198" s="561"/>
      <c r="L198" s="562"/>
      <c r="M198" s="561"/>
      <c r="N198" s="562"/>
      <c r="O198" s="561"/>
      <c r="P198" s="563"/>
    </row>
    <row r="199" spans="1:16" x14ac:dyDescent="0.25">
      <c r="A199" s="514" t="s">
        <v>81</v>
      </c>
      <c r="B199" s="515" t="s">
        <v>3197</v>
      </c>
      <c r="C199" s="1249" t="s">
        <v>3198</v>
      </c>
      <c r="D199" s="1249"/>
      <c r="E199" s="1249"/>
      <c r="F199" s="1249"/>
      <c r="G199" s="1249"/>
      <c r="H199" s="516" t="s">
        <v>1932</v>
      </c>
      <c r="I199" s="517">
        <v>1.0820000000000001</v>
      </c>
      <c r="J199" s="518">
        <v>1</v>
      </c>
      <c r="K199" s="519">
        <v>1.0820000000000001</v>
      </c>
      <c r="L199" s="520"/>
      <c r="M199" s="517"/>
      <c r="N199" s="521"/>
      <c r="O199" s="517"/>
      <c r="P199" s="522"/>
    </row>
    <row r="200" spans="1:16" x14ac:dyDescent="0.25">
      <c r="A200" s="523"/>
      <c r="B200" s="524" t="s">
        <v>23</v>
      </c>
      <c r="C200" s="1247" t="s">
        <v>1203</v>
      </c>
      <c r="D200" s="1247"/>
      <c r="E200" s="1247"/>
      <c r="F200" s="1247"/>
      <c r="G200" s="1247"/>
      <c r="H200" s="525" t="s">
        <v>1148</v>
      </c>
      <c r="I200" s="526"/>
      <c r="J200" s="526"/>
      <c r="K200" s="536">
        <v>5.41</v>
      </c>
      <c r="L200" s="528"/>
      <c r="M200" s="526"/>
      <c r="N200" s="528"/>
      <c r="O200" s="526"/>
      <c r="P200" s="529">
        <v>1812.84</v>
      </c>
    </row>
    <row r="201" spans="1:16" x14ac:dyDescent="0.25">
      <c r="A201" s="530"/>
      <c r="B201" s="524" t="s">
        <v>2190</v>
      </c>
      <c r="C201" s="1247" t="s">
        <v>2191</v>
      </c>
      <c r="D201" s="1247"/>
      <c r="E201" s="1247"/>
      <c r="F201" s="1247"/>
      <c r="G201" s="1247"/>
      <c r="H201" s="525" t="s">
        <v>1148</v>
      </c>
      <c r="I201" s="543">
        <v>5</v>
      </c>
      <c r="J201" s="526"/>
      <c r="K201" s="536">
        <v>5.41</v>
      </c>
      <c r="L201" s="532"/>
      <c r="M201" s="533"/>
      <c r="N201" s="534">
        <v>335.09</v>
      </c>
      <c r="O201" s="526"/>
      <c r="P201" s="529">
        <v>1812.84</v>
      </c>
    </row>
    <row r="202" spans="1:16" x14ac:dyDescent="0.25">
      <c r="A202" s="523"/>
      <c r="B202" s="524" t="s">
        <v>28</v>
      </c>
      <c r="C202" s="1247" t="s">
        <v>132</v>
      </c>
      <c r="D202" s="1247"/>
      <c r="E202" s="1247"/>
      <c r="F202" s="1247"/>
      <c r="G202" s="1247"/>
      <c r="H202" s="525"/>
      <c r="I202" s="526"/>
      <c r="J202" s="526"/>
      <c r="K202" s="526"/>
      <c r="L202" s="528"/>
      <c r="M202" s="526"/>
      <c r="N202" s="528"/>
      <c r="O202" s="526"/>
      <c r="P202" s="573">
        <v>275.72000000000003</v>
      </c>
    </row>
    <row r="203" spans="1:16" x14ac:dyDescent="0.25">
      <c r="A203" s="523"/>
      <c r="B203" s="524"/>
      <c r="C203" s="1247" t="s">
        <v>1147</v>
      </c>
      <c r="D203" s="1247"/>
      <c r="E203" s="1247"/>
      <c r="F203" s="1247"/>
      <c r="G203" s="1247"/>
      <c r="H203" s="525" t="s">
        <v>1148</v>
      </c>
      <c r="I203" s="526"/>
      <c r="J203" s="526"/>
      <c r="K203" s="537">
        <v>0.46526000000000001</v>
      </c>
      <c r="L203" s="528"/>
      <c r="M203" s="526"/>
      <c r="N203" s="528"/>
      <c r="O203" s="526"/>
      <c r="P203" s="573">
        <v>151.38999999999999</v>
      </c>
    </row>
    <row r="204" spans="1:16" x14ac:dyDescent="0.25">
      <c r="A204" s="530"/>
      <c r="B204" s="524" t="s">
        <v>1445</v>
      </c>
      <c r="C204" s="1247" t="s">
        <v>1446</v>
      </c>
      <c r="D204" s="1247"/>
      <c r="E204" s="1247"/>
      <c r="F204" s="1247"/>
      <c r="G204" s="1247"/>
      <c r="H204" s="525" t="s">
        <v>1151</v>
      </c>
      <c r="I204" s="536">
        <v>0.43</v>
      </c>
      <c r="J204" s="526"/>
      <c r="K204" s="537">
        <v>0.46526000000000001</v>
      </c>
      <c r="L204" s="538">
        <v>477.92</v>
      </c>
      <c r="M204" s="539">
        <v>1.24</v>
      </c>
      <c r="N204" s="534">
        <v>592.62</v>
      </c>
      <c r="O204" s="526"/>
      <c r="P204" s="529">
        <v>275.72000000000003</v>
      </c>
    </row>
    <row r="205" spans="1:16" x14ac:dyDescent="0.25">
      <c r="A205" s="540"/>
      <c r="B205" s="524" t="s">
        <v>1208</v>
      </c>
      <c r="C205" s="1247" t="s">
        <v>1209</v>
      </c>
      <c r="D205" s="1247"/>
      <c r="E205" s="1247"/>
      <c r="F205" s="1247"/>
      <c r="G205" s="1247"/>
      <c r="H205" s="525" t="s">
        <v>1148</v>
      </c>
      <c r="I205" s="536">
        <v>0.43</v>
      </c>
      <c r="J205" s="526"/>
      <c r="K205" s="537">
        <v>0.46526000000000001</v>
      </c>
      <c r="L205" s="528"/>
      <c r="M205" s="526"/>
      <c r="N205" s="541">
        <v>325.38</v>
      </c>
      <c r="O205" s="526"/>
      <c r="P205" s="573">
        <v>151.38999999999999</v>
      </c>
    </row>
    <row r="206" spans="1:16" x14ac:dyDescent="0.25">
      <c r="A206" s="523"/>
      <c r="B206" s="524" t="s">
        <v>36</v>
      </c>
      <c r="C206" s="1247" t="s">
        <v>134</v>
      </c>
      <c r="D206" s="1247"/>
      <c r="E206" s="1247"/>
      <c r="F206" s="1247"/>
      <c r="G206" s="1247"/>
      <c r="H206" s="525"/>
      <c r="I206" s="526"/>
      <c r="J206" s="526"/>
      <c r="K206" s="526"/>
      <c r="L206" s="528"/>
      <c r="M206" s="526"/>
      <c r="N206" s="528"/>
      <c r="O206" s="526"/>
      <c r="P206" s="529">
        <v>3664.12</v>
      </c>
    </row>
    <row r="207" spans="1:16" x14ac:dyDescent="0.25">
      <c r="A207" s="530"/>
      <c r="B207" s="524" t="s">
        <v>3199</v>
      </c>
      <c r="C207" s="1247" t="s">
        <v>3200</v>
      </c>
      <c r="D207" s="1247"/>
      <c r="E207" s="1247"/>
      <c r="F207" s="1247"/>
      <c r="G207" s="1247"/>
      <c r="H207" s="525" t="s">
        <v>2159</v>
      </c>
      <c r="I207" s="543">
        <v>20</v>
      </c>
      <c r="J207" s="526"/>
      <c r="K207" s="536">
        <v>21.64</v>
      </c>
      <c r="L207" s="538">
        <v>40.94</v>
      </c>
      <c r="M207" s="539">
        <v>1.54</v>
      </c>
      <c r="N207" s="534">
        <v>63.05</v>
      </c>
      <c r="O207" s="526"/>
      <c r="P207" s="529">
        <v>1364.4</v>
      </c>
    </row>
    <row r="208" spans="1:16" x14ac:dyDescent="0.25">
      <c r="A208" s="530"/>
      <c r="B208" s="524" t="s">
        <v>3201</v>
      </c>
      <c r="C208" s="1247" t="s">
        <v>3202</v>
      </c>
      <c r="D208" s="1247"/>
      <c r="E208" s="1247"/>
      <c r="F208" s="1247"/>
      <c r="G208" s="1247"/>
      <c r="H208" s="525" t="s">
        <v>2166</v>
      </c>
      <c r="I208" s="531">
        <v>1.5</v>
      </c>
      <c r="J208" s="526"/>
      <c r="K208" s="527">
        <v>1.623</v>
      </c>
      <c r="L208" s="538">
        <v>774.67</v>
      </c>
      <c r="M208" s="539">
        <v>1.77</v>
      </c>
      <c r="N208" s="534">
        <v>1371.17</v>
      </c>
      <c r="O208" s="526"/>
      <c r="P208" s="529">
        <v>2225.41</v>
      </c>
    </row>
    <row r="209" spans="1:16" x14ac:dyDescent="0.25">
      <c r="A209" s="530"/>
      <c r="B209" s="524" t="s">
        <v>3203</v>
      </c>
      <c r="C209" s="1247" t="s">
        <v>3204</v>
      </c>
      <c r="D209" s="1247"/>
      <c r="E209" s="1247"/>
      <c r="F209" s="1247"/>
      <c r="G209" s="1247"/>
      <c r="H209" s="525" t="s">
        <v>2166</v>
      </c>
      <c r="I209" s="527">
        <v>5.7000000000000002E-2</v>
      </c>
      <c r="J209" s="526"/>
      <c r="K209" s="574">
        <v>6.1674E-2</v>
      </c>
      <c r="L209" s="538">
        <v>830.95</v>
      </c>
      <c r="M209" s="539">
        <v>1.45</v>
      </c>
      <c r="N209" s="534">
        <v>1204.8800000000001</v>
      </c>
      <c r="O209" s="526"/>
      <c r="P209" s="529">
        <v>74.31</v>
      </c>
    </row>
    <row r="210" spans="1:16" x14ac:dyDescent="0.25">
      <c r="A210" s="544" t="s">
        <v>1239</v>
      </c>
      <c r="B210" s="545" t="s">
        <v>3205</v>
      </c>
      <c r="C210" s="1250" t="s">
        <v>3206</v>
      </c>
      <c r="D210" s="1250"/>
      <c r="E210" s="1250"/>
      <c r="F210" s="1250"/>
      <c r="G210" s="1250"/>
      <c r="H210" s="546" t="s">
        <v>1554</v>
      </c>
      <c r="I210" s="547">
        <v>11</v>
      </c>
      <c r="J210" s="548"/>
      <c r="K210" s="549">
        <v>11.901999999999999</v>
      </c>
      <c r="L210" s="550"/>
      <c r="M210" s="548"/>
      <c r="N210" s="550"/>
      <c r="O210" s="548"/>
      <c r="P210" s="551"/>
    </row>
    <row r="211" spans="1:16" x14ac:dyDescent="0.25">
      <c r="A211" s="544" t="s">
        <v>1364</v>
      </c>
      <c r="B211" s="545" t="s">
        <v>3207</v>
      </c>
      <c r="C211" s="1250" t="s">
        <v>3208</v>
      </c>
      <c r="D211" s="1250"/>
      <c r="E211" s="1250"/>
      <c r="F211" s="1250"/>
      <c r="G211" s="1250"/>
      <c r="H211" s="546" t="s">
        <v>2166</v>
      </c>
      <c r="I211" s="547">
        <v>0</v>
      </c>
      <c r="J211" s="548"/>
      <c r="K211" s="547">
        <v>0</v>
      </c>
      <c r="L211" s="550"/>
      <c r="M211" s="548"/>
      <c r="N211" s="550"/>
      <c r="O211" s="548"/>
      <c r="P211" s="551"/>
    </row>
    <row r="212" spans="1:16" x14ac:dyDescent="0.25">
      <c r="A212" s="552"/>
      <c r="B212" s="553"/>
      <c r="C212" s="1248" t="s">
        <v>1154</v>
      </c>
      <c r="D212" s="1248"/>
      <c r="E212" s="1248"/>
      <c r="F212" s="1248"/>
      <c r="G212" s="1248"/>
      <c r="H212" s="516"/>
      <c r="I212" s="517"/>
      <c r="J212" s="517"/>
      <c r="K212" s="517"/>
      <c r="L212" s="520"/>
      <c r="M212" s="517"/>
      <c r="N212" s="554"/>
      <c r="O212" s="517"/>
      <c r="P212" s="555">
        <v>5904.07</v>
      </c>
    </row>
    <row r="213" spans="1:16" x14ac:dyDescent="0.25">
      <c r="A213" s="540"/>
      <c r="B213" s="524"/>
      <c r="C213" s="1247" t="s">
        <v>1155</v>
      </c>
      <c r="D213" s="1247"/>
      <c r="E213" s="1247"/>
      <c r="F213" s="1247"/>
      <c r="G213" s="1247"/>
      <c r="H213" s="525"/>
      <c r="I213" s="526"/>
      <c r="J213" s="526"/>
      <c r="K213" s="526"/>
      <c r="L213" s="528"/>
      <c r="M213" s="526"/>
      <c r="N213" s="528"/>
      <c r="O213" s="526"/>
      <c r="P213" s="529">
        <v>1964.23</v>
      </c>
    </row>
    <row r="214" spans="1:16" x14ac:dyDescent="0.25">
      <c r="A214" s="540"/>
      <c r="B214" s="524" t="s">
        <v>3209</v>
      </c>
      <c r="C214" s="1247" t="s">
        <v>3210</v>
      </c>
      <c r="D214" s="1247"/>
      <c r="E214" s="1247"/>
      <c r="F214" s="1247"/>
      <c r="G214" s="1247"/>
      <c r="H214" s="525" t="s">
        <v>1158</v>
      </c>
      <c r="I214" s="543">
        <v>97</v>
      </c>
      <c r="J214" s="526"/>
      <c r="K214" s="543">
        <v>97</v>
      </c>
      <c r="L214" s="528"/>
      <c r="M214" s="526"/>
      <c r="N214" s="528"/>
      <c r="O214" s="526"/>
      <c r="P214" s="529">
        <v>1905.3</v>
      </c>
    </row>
    <row r="215" spans="1:16" x14ac:dyDescent="0.25">
      <c r="A215" s="540"/>
      <c r="B215" s="524" t="s">
        <v>3211</v>
      </c>
      <c r="C215" s="1247" t="s">
        <v>3212</v>
      </c>
      <c r="D215" s="1247"/>
      <c r="E215" s="1247"/>
      <c r="F215" s="1247"/>
      <c r="G215" s="1247"/>
      <c r="H215" s="525" t="s">
        <v>1158</v>
      </c>
      <c r="I215" s="543">
        <v>55</v>
      </c>
      <c r="J215" s="526"/>
      <c r="K215" s="543">
        <v>55</v>
      </c>
      <c r="L215" s="528"/>
      <c r="M215" s="526"/>
      <c r="N215" s="528"/>
      <c r="O215" s="526"/>
      <c r="P215" s="529">
        <v>1080.33</v>
      </c>
    </row>
    <row r="216" spans="1:16" x14ac:dyDescent="0.25">
      <c r="A216" s="556"/>
      <c r="B216" s="557"/>
      <c r="C216" s="1248" t="s">
        <v>1161</v>
      </c>
      <c r="D216" s="1248"/>
      <c r="E216" s="1248"/>
      <c r="F216" s="1248"/>
      <c r="G216" s="1248"/>
      <c r="H216" s="516"/>
      <c r="I216" s="517"/>
      <c r="J216" s="517"/>
      <c r="K216" s="517"/>
      <c r="L216" s="520"/>
      <c r="M216" s="517"/>
      <c r="N216" s="554">
        <v>8215.99</v>
      </c>
      <c r="O216" s="517"/>
      <c r="P216" s="555">
        <v>8889.7000000000007</v>
      </c>
    </row>
    <row r="217" spans="1:16" x14ac:dyDescent="0.25">
      <c r="A217" s="558"/>
      <c r="B217" s="559"/>
      <c r="C217" s="559"/>
      <c r="D217" s="559"/>
      <c r="E217" s="559"/>
      <c r="F217" s="559"/>
      <c r="G217" s="559"/>
      <c r="H217" s="560"/>
      <c r="I217" s="561"/>
      <c r="J217" s="561"/>
      <c r="K217" s="561"/>
      <c r="L217" s="562"/>
      <c r="M217" s="561"/>
      <c r="N217" s="562"/>
      <c r="O217" s="561"/>
      <c r="P217" s="563"/>
    </row>
    <row r="218" spans="1:16" x14ac:dyDescent="0.25">
      <c r="A218" s="514" t="s">
        <v>87</v>
      </c>
      <c r="B218" s="515" t="s">
        <v>3213</v>
      </c>
      <c r="C218" s="1249" t="s">
        <v>3214</v>
      </c>
      <c r="D218" s="1249"/>
      <c r="E218" s="1249"/>
      <c r="F218" s="1249"/>
      <c r="G218" s="1249"/>
      <c r="H218" s="516" t="s">
        <v>1554</v>
      </c>
      <c r="I218" s="517">
        <v>11.901999999999999</v>
      </c>
      <c r="J218" s="518">
        <v>1</v>
      </c>
      <c r="K218" s="519">
        <v>11.901999999999999</v>
      </c>
      <c r="L218" s="593">
        <v>74.959999999999994</v>
      </c>
      <c r="M218" s="570">
        <v>1.59</v>
      </c>
      <c r="N218" s="572">
        <v>119.19</v>
      </c>
      <c r="O218" s="517"/>
      <c r="P218" s="555">
        <v>1418.6</v>
      </c>
    </row>
    <row r="219" spans="1:16" x14ac:dyDescent="0.25">
      <c r="A219" s="556"/>
      <c r="B219" s="557"/>
      <c r="C219" s="1248" t="s">
        <v>1161</v>
      </c>
      <c r="D219" s="1248"/>
      <c r="E219" s="1248"/>
      <c r="F219" s="1248"/>
      <c r="G219" s="1248"/>
      <c r="H219" s="516"/>
      <c r="I219" s="517"/>
      <c r="J219" s="517"/>
      <c r="K219" s="517"/>
      <c r="L219" s="520"/>
      <c r="M219" s="517"/>
      <c r="N219" s="520"/>
      <c r="O219" s="517"/>
      <c r="P219" s="555">
        <v>1418.6</v>
      </c>
    </row>
    <row r="220" spans="1:16" x14ac:dyDescent="0.25">
      <c r="A220" s="558"/>
      <c r="B220" s="559"/>
      <c r="C220" s="559"/>
      <c r="D220" s="559"/>
      <c r="E220" s="559"/>
      <c r="F220" s="559"/>
      <c r="G220" s="559"/>
      <c r="H220" s="560"/>
      <c r="I220" s="561"/>
      <c r="J220" s="561"/>
      <c r="K220" s="561"/>
      <c r="L220" s="562"/>
      <c r="M220" s="561"/>
      <c r="N220" s="562"/>
      <c r="O220" s="561"/>
      <c r="P220" s="563"/>
    </row>
    <row r="221" spans="1:16" x14ac:dyDescent="0.25">
      <c r="A221" s="558"/>
      <c r="B221" s="576"/>
      <c r="C221" s="576"/>
      <c r="D221" s="576"/>
      <c r="E221" s="576"/>
      <c r="F221" s="561"/>
      <c r="G221" s="561"/>
      <c r="H221" s="561"/>
      <c r="I221" s="561"/>
      <c r="J221" s="562"/>
      <c r="K221" s="561"/>
      <c r="L221" s="562"/>
      <c r="M221" s="577"/>
      <c r="N221" s="562"/>
      <c r="O221" s="578"/>
      <c r="P221" s="579"/>
    </row>
    <row r="222" spans="1:16" x14ac:dyDescent="0.25">
      <c r="A222" s="552"/>
      <c r="B222" s="580"/>
      <c r="C222" s="1246" t="s">
        <v>3215</v>
      </c>
      <c r="D222" s="1246"/>
      <c r="E222" s="1246"/>
      <c r="F222" s="1246"/>
      <c r="G222" s="1246"/>
      <c r="H222" s="1246"/>
      <c r="I222" s="1246"/>
      <c r="J222" s="1246"/>
      <c r="K222" s="1246"/>
      <c r="L222" s="1246"/>
      <c r="M222" s="1246"/>
      <c r="N222" s="1246"/>
      <c r="O222" s="1246"/>
      <c r="P222" s="581"/>
    </row>
    <row r="223" spans="1:16" x14ac:dyDescent="0.25">
      <c r="A223" s="552"/>
      <c r="B223" s="553"/>
      <c r="C223" s="1243" t="s">
        <v>1249</v>
      </c>
      <c r="D223" s="1243"/>
      <c r="E223" s="1243"/>
      <c r="F223" s="1243"/>
      <c r="G223" s="1243"/>
      <c r="H223" s="1243"/>
      <c r="I223" s="1243"/>
      <c r="J223" s="1243"/>
      <c r="K223" s="1243"/>
      <c r="L223" s="1243"/>
      <c r="M223" s="1243"/>
      <c r="N223" s="1243"/>
      <c r="O223" s="1243"/>
      <c r="P223" s="582">
        <v>52324.01</v>
      </c>
    </row>
    <row r="224" spans="1:16" x14ac:dyDescent="0.25">
      <c r="A224" s="552"/>
      <c r="B224" s="553"/>
      <c r="C224" s="1243" t="s">
        <v>1250</v>
      </c>
      <c r="D224" s="1243"/>
      <c r="E224" s="1243"/>
      <c r="F224" s="1243"/>
      <c r="G224" s="1243"/>
      <c r="H224" s="1243"/>
      <c r="I224" s="1243"/>
      <c r="J224" s="1243"/>
      <c r="K224" s="1243"/>
      <c r="L224" s="1243"/>
      <c r="M224" s="1243"/>
      <c r="N224" s="1243"/>
      <c r="O224" s="1243"/>
      <c r="P224" s="583"/>
    </row>
    <row r="225" spans="1:16" x14ac:dyDescent="0.25">
      <c r="A225" s="552"/>
      <c r="B225" s="553"/>
      <c r="C225" s="1243" t="s">
        <v>1251</v>
      </c>
      <c r="D225" s="1243"/>
      <c r="E225" s="1243"/>
      <c r="F225" s="1243"/>
      <c r="G225" s="1243"/>
      <c r="H225" s="1243"/>
      <c r="I225" s="1243"/>
      <c r="J225" s="1243"/>
      <c r="K225" s="1243"/>
      <c r="L225" s="1243"/>
      <c r="M225" s="1243"/>
      <c r="N225" s="1243"/>
      <c r="O225" s="1243"/>
      <c r="P225" s="582">
        <v>14400.49</v>
      </c>
    </row>
    <row r="226" spans="1:16" x14ac:dyDescent="0.25">
      <c r="A226" s="552"/>
      <c r="B226" s="553"/>
      <c r="C226" s="1243" t="s">
        <v>1252</v>
      </c>
      <c r="D226" s="1243"/>
      <c r="E226" s="1243"/>
      <c r="F226" s="1243"/>
      <c r="G226" s="1243"/>
      <c r="H226" s="1243"/>
      <c r="I226" s="1243"/>
      <c r="J226" s="1243"/>
      <c r="K226" s="1243"/>
      <c r="L226" s="1243"/>
      <c r="M226" s="1243"/>
      <c r="N226" s="1243"/>
      <c r="O226" s="1243"/>
      <c r="P226" s="616">
        <v>588.34</v>
      </c>
    </row>
    <row r="227" spans="1:16" x14ac:dyDescent="0.25">
      <c r="A227" s="552"/>
      <c r="B227" s="553"/>
      <c r="C227" s="1243" t="s">
        <v>1253</v>
      </c>
      <c r="D227" s="1243"/>
      <c r="E227" s="1243"/>
      <c r="F227" s="1243"/>
      <c r="G227" s="1243"/>
      <c r="H227" s="1243"/>
      <c r="I227" s="1243"/>
      <c r="J227" s="1243"/>
      <c r="K227" s="1243"/>
      <c r="L227" s="1243"/>
      <c r="M227" s="1243"/>
      <c r="N227" s="1243"/>
      <c r="O227" s="1243"/>
      <c r="P227" s="616">
        <v>268.93</v>
      </c>
    </row>
    <row r="228" spans="1:16" x14ac:dyDescent="0.25">
      <c r="A228" s="552"/>
      <c r="B228" s="553"/>
      <c r="C228" s="1243" t="s">
        <v>1254</v>
      </c>
      <c r="D228" s="1243"/>
      <c r="E228" s="1243"/>
      <c r="F228" s="1243"/>
      <c r="G228" s="1243"/>
      <c r="H228" s="1243"/>
      <c r="I228" s="1243"/>
      <c r="J228" s="1243"/>
      <c r="K228" s="1243"/>
      <c r="L228" s="1243"/>
      <c r="M228" s="1243"/>
      <c r="N228" s="1243"/>
      <c r="O228" s="1243"/>
      <c r="P228" s="582">
        <v>37066.25</v>
      </c>
    </row>
    <row r="229" spans="1:16" x14ac:dyDescent="0.25">
      <c r="A229" s="552"/>
      <c r="B229" s="553"/>
      <c r="C229" s="1243" t="s">
        <v>1256</v>
      </c>
      <c r="D229" s="1243"/>
      <c r="E229" s="1243"/>
      <c r="F229" s="1243"/>
      <c r="G229" s="1243"/>
      <c r="H229" s="1243"/>
      <c r="I229" s="1243"/>
      <c r="J229" s="1243"/>
      <c r="K229" s="1243"/>
      <c r="L229" s="1243"/>
      <c r="M229" s="1243"/>
      <c r="N229" s="1243"/>
      <c r="O229" s="1243"/>
      <c r="P229" s="582">
        <v>79830.66</v>
      </c>
    </row>
    <row r="230" spans="1:16" x14ac:dyDescent="0.25">
      <c r="A230" s="552"/>
      <c r="B230" s="553"/>
      <c r="C230" s="1243" t="s">
        <v>1250</v>
      </c>
      <c r="D230" s="1243"/>
      <c r="E230" s="1243"/>
      <c r="F230" s="1243"/>
      <c r="G230" s="1243"/>
      <c r="H230" s="1243"/>
      <c r="I230" s="1243"/>
      <c r="J230" s="1243"/>
      <c r="K230" s="1243"/>
      <c r="L230" s="1243"/>
      <c r="M230" s="1243"/>
      <c r="N230" s="1243"/>
      <c r="O230" s="1243"/>
      <c r="P230" s="583"/>
    </row>
    <row r="231" spans="1:16" x14ac:dyDescent="0.25">
      <c r="A231" s="552"/>
      <c r="B231" s="553"/>
      <c r="C231" s="1243" t="s">
        <v>1467</v>
      </c>
      <c r="D231" s="1243"/>
      <c r="E231" s="1243"/>
      <c r="F231" s="1243"/>
      <c r="G231" s="1243"/>
      <c r="H231" s="1243"/>
      <c r="I231" s="1243"/>
      <c r="J231" s="1243"/>
      <c r="K231" s="1243"/>
      <c r="L231" s="1243"/>
      <c r="M231" s="1243"/>
      <c r="N231" s="1243"/>
      <c r="O231" s="1243"/>
      <c r="P231" s="582">
        <v>14400.49</v>
      </c>
    </row>
    <row r="232" spans="1:16" x14ac:dyDescent="0.25">
      <c r="A232" s="552"/>
      <c r="B232" s="553"/>
      <c r="C232" s="1243" t="s">
        <v>1468</v>
      </c>
      <c r="D232" s="1243"/>
      <c r="E232" s="1243"/>
      <c r="F232" s="1243"/>
      <c r="G232" s="1243"/>
      <c r="H232" s="1243"/>
      <c r="I232" s="1243"/>
      <c r="J232" s="1243"/>
      <c r="K232" s="1243"/>
      <c r="L232" s="1243"/>
      <c r="M232" s="1243"/>
      <c r="N232" s="1243"/>
      <c r="O232" s="1243"/>
      <c r="P232" s="616">
        <v>588.34</v>
      </c>
    </row>
    <row r="233" spans="1:16" x14ac:dyDescent="0.25">
      <c r="A233" s="552"/>
      <c r="B233" s="553"/>
      <c r="C233" s="1243" t="s">
        <v>1469</v>
      </c>
      <c r="D233" s="1243"/>
      <c r="E233" s="1243"/>
      <c r="F233" s="1243"/>
      <c r="G233" s="1243"/>
      <c r="H233" s="1243"/>
      <c r="I233" s="1243"/>
      <c r="J233" s="1243"/>
      <c r="K233" s="1243"/>
      <c r="L233" s="1243"/>
      <c r="M233" s="1243"/>
      <c r="N233" s="1243"/>
      <c r="O233" s="1243"/>
      <c r="P233" s="616">
        <v>268.93</v>
      </c>
    </row>
    <row r="234" spans="1:16" x14ac:dyDescent="0.25">
      <c r="A234" s="552"/>
      <c r="B234" s="553"/>
      <c r="C234" s="1243" t="s">
        <v>1470</v>
      </c>
      <c r="D234" s="1243"/>
      <c r="E234" s="1243"/>
      <c r="F234" s="1243"/>
      <c r="G234" s="1243"/>
      <c r="H234" s="1243"/>
      <c r="I234" s="1243"/>
      <c r="J234" s="1243"/>
      <c r="K234" s="1243"/>
      <c r="L234" s="1243"/>
      <c r="M234" s="1243"/>
      <c r="N234" s="1243"/>
      <c r="O234" s="1243"/>
      <c r="P234" s="582">
        <v>37066.25</v>
      </c>
    </row>
    <row r="235" spans="1:16" x14ac:dyDescent="0.25">
      <c r="A235" s="552"/>
      <c r="B235" s="553"/>
      <c r="C235" s="1243" t="s">
        <v>1471</v>
      </c>
      <c r="D235" s="1243"/>
      <c r="E235" s="1243"/>
      <c r="F235" s="1243"/>
      <c r="G235" s="1243"/>
      <c r="H235" s="1243"/>
      <c r="I235" s="1243"/>
      <c r="J235" s="1243"/>
      <c r="K235" s="1243"/>
      <c r="L235" s="1243"/>
      <c r="M235" s="1243"/>
      <c r="N235" s="1243"/>
      <c r="O235" s="1243"/>
      <c r="P235" s="582">
        <v>17278.59</v>
      </c>
    </row>
    <row r="236" spans="1:16" x14ac:dyDescent="0.25">
      <c r="A236" s="552"/>
      <c r="B236" s="553"/>
      <c r="C236" s="1243" t="s">
        <v>1472</v>
      </c>
      <c r="D236" s="1243"/>
      <c r="E236" s="1243"/>
      <c r="F236" s="1243"/>
      <c r="G236" s="1243"/>
      <c r="H236" s="1243"/>
      <c r="I236" s="1243"/>
      <c r="J236" s="1243"/>
      <c r="K236" s="1243"/>
      <c r="L236" s="1243"/>
      <c r="M236" s="1243"/>
      <c r="N236" s="1243"/>
      <c r="O236" s="1243"/>
      <c r="P236" s="582">
        <v>10228.06</v>
      </c>
    </row>
    <row r="237" spans="1:16" x14ac:dyDescent="0.25">
      <c r="A237" s="552"/>
      <c r="B237" s="553"/>
      <c r="C237" s="1243" t="s">
        <v>1266</v>
      </c>
      <c r="D237" s="1243"/>
      <c r="E237" s="1243"/>
      <c r="F237" s="1243"/>
      <c r="G237" s="1243"/>
      <c r="H237" s="1243"/>
      <c r="I237" s="1243"/>
      <c r="J237" s="1243"/>
      <c r="K237" s="1243"/>
      <c r="L237" s="1243"/>
      <c r="M237" s="1243"/>
      <c r="N237" s="1243"/>
      <c r="O237" s="1243"/>
      <c r="P237" s="582">
        <v>14669.42</v>
      </c>
    </row>
    <row r="238" spans="1:16" x14ac:dyDescent="0.25">
      <c r="A238" s="552"/>
      <c r="B238" s="553"/>
      <c r="C238" s="1243" t="s">
        <v>1267</v>
      </c>
      <c r="D238" s="1243"/>
      <c r="E238" s="1243"/>
      <c r="F238" s="1243"/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582">
        <v>17278.59</v>
      </c>
    </row>
    <row r="239" spans="1:16" x14ac:dyDescent="0.25">
      <c r="A239" s="552"/>
      <c r="B239" s="553"/>
      <c r="C239" s="1243" t="s">
        <v>1268</v>
      </c>
      <c r="D239" s="1243"/>
      <c r="E239" s="1243"/>
      <c r="F239" s="1243"/>
      <c r="G239" s="1243"/>
      <c r="H239" s="1243"/>
      <c r="I239" s="1243"/>
      <c r="J239" s="1243"/>
      <c r="K239" s="1243"/>
      <c r="L239" s="1243"/>
      <c r="M239" s="1243"/>
      <c r="N239" s="1243"/>
      <c r="O239" s="1243"/>
      <c r="P239" s="582">
        <v>10228.06</v>
      </c>
    </row>
    <row r="240" spans="1:16" x14ac:dyDescent="0.25">
      <c r="A240" s="552"/>
      <c r="B240" s="580"/>
      <c r="C240" s="1246" t="s">
        <v>3216</v>
      </c>
      <c r="D240" s="1246"/>
      <c r="E240" s="1246"/>
      <c r="F240" s="1246"/>
      <c r="G240" s="1246"/>
      <c r="H240" s="1246"/>
      <c r="I240" s="1246"/>
      <c r="J240" s="1246"/>
      <c r="K240" s="1246"/>
      <c r="L240" s="1246"/>
      <c r="M240" s="1246"/>
      <c r="N240" s="1246"/>
      <c r="O240" s="1246"/>
      <c r="P240" s="584">
        <v>79830.66</v>
      </c>
    </row>
    <row r="241" spans="1:16" x14ac:dyDescent="0.25">
      <c r="A241" s="552"/>
      <c r="B241" s="553"/>
      <c r="C241" s="1243" t="s">
        <v>1270</v>
      </c>
      <c r="D241" s="1243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583"/>
    </row>
    <row r="242" spans="1:16" x14ac:dyDescent="0.25">
      <c r="A242" s="552"/>
      <c r="B242" s="553"/>
      <c r="C242" s="1243" t="s">
        <v>1588</v>
      </c>
      <c r="D242" s="1243"/>
      <c r="E242" s="1243"/>
      <c r="F242" s="1243"/>
      <c r="G242" s="1243"/>
      <c r="H242" s="1243"/>
      <c r="I242" s="1243"/>
      <c r="J242" s="1243"/>
      <c r="K242" s="1243"/>
      <c r="L242" s="1243"/>
      <c r="M242" s="1243"/>
      <c r="N242" s="1243"/>
      <c r="O242" s="1243"/>
      <c r="P242" s="582">
        <v>12875.8</v>
      </c>
    </row>
    <row r="243" spans="1:16" x14ac:dyDescent="0.25">
      <c r="A243" s="552"/>
      <c r="B243" s="553"/>
      <c r="C243" s="1243" t="s">
        <v>1271</v>
      </c>
      <c r="D243" s="1243"/>
      <c r="E243" s="1243"/>
      <c r="F243" s="1243"/>
      <c r="G243" s="1243"/>
      <c r="H243" s="1243"/>
      <c r="I243" s="1243"/>
      <c r="J243" s="1243"/>
      <c r="K243" s="585" t="s">
        <v>3217</v>
      </c>
      <c r="L243" s="586"/>
      <c r="M243" s="586"/>
      <c r="O243" s="586"/>
      <c r="P243" s="587"/>
    </row>
    <row r="244" spans="1:16" x14ac:dyDescent="0.25">
      <c r="A244" s="552"/>
      <c r="B244" s="553"/>
      <c r="C244" s="1243" t="s">
        <v>1273</v>
      </c>
      <c r="D244" s="1243"/>
      <c r="E244" s="1243"/>
      <c r="F244" s="1243"/>
      <c r="G244" s="1243"/>
      <c r="H244" s="1243"/>
      <c r="I244" s="1243"/>
      <c r="J244" s="1243"/>
      <c r="K244" s="585" t="s">
        <v>3218</v>
      </c>
      <c r="L244" s="586"/>
      <c r="M244" s="586"/>
      <c r="O244" s="586"/>
      <c r="P244" s="587"/>
    </row>
    <row r="245" spans="1:16" x14ac:dyDescent="0.25">
      <c r="A245" s="1251" t="s">
        <v>3219</v>
      </c>
      <c r="B245" s="1252"/>
      <c r="C245" s="1252"/>
      <c r="D245" s="1252"/>
      <c r="E245" s="1252"/>
      <c r="F245" s="1252"/>
      <c r="G245" s="1252"/>
      <c r="H245" s="1252"/>
      <c r="I245" s="1252"/>
      <c r="J245" s="1252"/>
      <c r="K245" s="1252"/>
      <c r="L245" s="1252"/>
      <c r="M245" s="1252"/>
      <c r="N245" s="1252"/>
      <c r="O245" s="1252"/>
      <c r="P245" s="1253"/>
    </row>
    <row r="246" spans="1:16" x14ac:dyDescent="0.25">
      <c r="A246" s="514" t="s">
        <v>93</v>
      </c>
      <c r="B246" s="515" t="s">
        <v>3220</v>
      </c>
      <c r="C246" s="1249" t="s">
        <v>3221</v>
      </c>
      <c r="D246" s="1249"/>
      <c r="E246" s="1249"/>
      <c r="F246" s="1249"/>
      <c r="G246" s="1249"/>
      <c r="H246" s="516" t="s">
        <v>2314</v>
      </c>
      <c r="I246" s="517">
        <v>6</v>
      </c>
      <c r="J246" s="518">
        <v>1</v>
      </c>
      <c r="K246" s="518">
        <v>6</v>
      </c>
      <c r="L246" s="520"/>
      <c r="M246" s="517"/>
      <c r="N246" s="521"/>
      <c r="O246" s="517"/>
      <c r="P246" s="522"/>
    </row>
    <row r="247" spans="1:16" x14ac:dyDescent="0.25">
      <c r="A247" s="523"/>
      <c r="B247" s="524" t="s">
        <v>23</v>
      </c>
      <c r="C247" s="1247" t="s">
        <v>1203</v>
      </c>
      <c r="D247" s="1247"/>
      <c r="E247" s="1247"/>
      <c r="F247" s="1247"/>
      <c r="G247" s="1247"/>
      <c r="H247" s="525" t="s">
        <v>1148</v>
      </c>
      <c r="I247" s="526"/>
      <c r="J247" s="526"/>
      <c r="K247" s="536">
        <v>23.04</v>
      </c>
      <c r="L247" s="528"/>
      <c r="M247" s="526"/>
      <c r="N247" s="528"/>
      <c r="O247" s="526"/>
      <c r="P247" s="529">
        <v>8615.58</v>
      </c>
    </row>
    <row r="248" spans="1:16" x14ac:dyDescent="0.25">
      <c r="A248" s="530"/>
      <c r="B248" s="524" t="s">
        <v>2209</v>
      </c>
      <c r="C248" s="1247" t="s">
        <v>2210</v>
      </c>
      <c r="D248" s="1247"/>
      <c r="E248" s="1247"/>
      <c r="F248" s="1247"/>
      <c r="G248" s="1247"/>
      <c r="H248" s="525" t="s">
        <v>1148</v>
      </c>
      <c r="I248" s="536">
        <v>3.84</v>
      </c>
      <c r="J248" s="526"/>
      <c r="K248" s="536">
        <v>23.04</v>
      </c>
      <c r="L248" s="532"/>
      <c r="M248" s="533"/>
      <c r="N248" s="534">
        <v>373.94</v>
      </c>
      <c r="O248" s="526"/>
      <c r="P248" s="529">
        <v>8615.58</v>
      </c>
    </row>
    <row r="249" spans="1:16" x14ac:dyDescent="0.25">
      <c r="A249" s="523"/>
      <c r="B249" s="524" t="s">
        <v>36</v>
      </c>
      <c r="C249" s="1247" t="s">
        <v>134</v>
      </c>
      <c r="D249" s="1247"/>
      <c r="E249" s="1247"/>
      <c r="F249" s="1247"/>
      <c r="G249" s="1247"/>
      <c r="H249" s="525"/>
      <c r="I249" s="526"/>
      <c r="J249" s="526"/>
      <c r="K249" s="526"/>
      <c r="L249" s="528"/>
      <c r="M249" s="526"/>
      <c r="N249" s="528"/>
      <c r="O249" s="526"/>
      <c r="P249" s="529">
        <v>3538.7</v>
      </c>
    </row>
    <row r="250" spans="1:16" x14ac:dyDescent="0.25">
      <c r="A250" s="530"/>
      <c r="B250" s="524" t="s">
        <v>1494</v>
      </c>
      <c r="C250" s="1247" t="s">
        <v>1495</v>
      </c>
      <c r="D250" s="1247"/>
      <c r="E250" s="1247"/>
      <c r="F250" s="1247"/>
      <c r="G250" s="1247"/>
      <c r="H250" s="525" t="s">
        <v>1496</v>
      </c>
      <c r="I250" s="535">
        <v>0.86519999999999997</v>
      </c>
      <c r="J250" s="526"/>
      <c r="K250" s="535">
        <v>5.1912000000000003</v>
      </c>
      <c r="L250" s="532"/>
      <c r="M250" s="533"/>
      <c r="N250" s="534">
        <v>6.1</v>
      </c>
      <c r="O250" s="526"/>
      <c r="P250" s="529">
        <v>31.67</v>
      </c>
    </row>
    <row r="251" spans="1:16" x14ac:dyDescent="0.25">
      <c r="A251" s="530"/>
      <c r="B251" s="524" t="s">
        <v>2433</v>
      </c>
      <c r="C251" s="1247" t="s">
        <v>2434</v>
      </c>
      <c r="D251" s="1247"/>
      <c r="E251" s="1247"/>
      <c r="F251" s="1247"/>
      <c r="G251" s="1247"/>
      <c r="H251" s="525" t="s">
        <v>2435</v>
      </c>
      <c r="I251" s="527">
        <v>4.0000000000000001E-3</v>
      </c>
      <c r="J251" s="526"/>
      <c r="K251" s="527">
        <v>2.4E-2</v>
      </c>
      <c r="L251" s="538">
        <v>261.08999999999997</v>
      </c>
      <c r="M251" s="539">
        <v>1.31</v>
      </c>
      <c r="N251" s="534">
        <v>342.03</v>
      </c>
      <c r="O251" s="526"/>
      <c r="P251" s="529">
        <v>8.2100000000000009</v>
      </c>
    </row>
    <row r="252" spans="1:16" x14ac:dyDescent="0.25">
      <c r="A252" s="530"/>
      <c r="B252" s="524" t="s">
        <v>3222</v>
      </c>
      <c r="C252" s="1247" t="s">
        <v>3223</v>
      </c>
      <c r="D252" s="1247"/>
      <c r="E252" s="1247"/>
      <c r="F252" s="1247"/>
      <c r="G252" s="1247"/>
      <c r="H252" s="525" t="s">
        <v>1164</v>
      </c>
      <c r="I252" s="537">
        <v>6.9999999999999994E-5</v>
      </c>
      <c r="J252" s="526"/>
      <c r="K252" s="537">
        <v>4.2000000000000002E-4</v>
      </c>
      <c r="L252" s="542">
        <v>263215.45</v>
      </c>
      <c r="M252" s="539">
        <v>1.31</v>
      </c>
      <c r="N252" s="534">
        <v>344812.24</v>
      </c>
      <c r="O252" s="526"/>
      <c r="P252" s="529">
        <v>144.82</v>
      </c>
    </row>
    <row r="253" spans="1:16" x14ac:dyDescent="0.25">
      <c r="A253" s="530"/>
      <c r="B253" s="524" t="s">
        <v>3224</v>
      </c>
      <c r="C253" s="1247" t="s">
        <v>3225</v>
      </c>
      <c r="D253" s="1247"/>
      <c r="E253" s="1247"/>
      <c r="F253" s="1247"/>
      <c r="G253" s="1247"/>
      <c r="H253" s="525" t="s">
        <v>2314</v>
      </c>
      <c r="I253" s="543">
        <v>1</v>
      </c>
      <c r="J253" s="526"/>
      <c r="K253" s="543">
        <v>6</v>
      </c>
      <c r="L253" s="538">
        <v>375.17</v>
      </c>
      <c r="M253" s="539">
        <v>1.49</v>
      </c>
      <c r="N253" s="534">
        <v>559</v>
      </c>
      <c r="O253" s="526"/>
      <c r="P253" s="529">
        <v>3354</v>
      </c>
    </row>
    <row r="254" spans="1:16" x14ac:dyDescent="0.25">
      <c r="A254" s="544" t="s">
        <v>1364</v>
      </c>
      <c r="B254" s="545" t="s">
        <v>3226</v>
      </c>
      <c r="C254" s="1250" t="s">
        <v>3227</v>
      </c>
      <c r="D254" s="1250"/>
      <c r="E254" s="1250"/>
      <c r="F254" s="1250"/>
      <c r="G254" s="1250"/>
      <c r="H254" s="546" t="s">
        <v>1244</v>
      </c>
      <c r="I254" s="547">
        <v>0</v>
      </c>
      <c r="J254" s="548"/>
      <c r="K254" s="547">
        <v>0</v>
      </c>
      <c r="L254" s="550"/>
      <c r="M254" s="548"/>
      <c r="N254" s="550"/>
      <c r="O254" s="548"/>
      <c r="P254" s="551"/>
    </row>
    <row r="255" spans="1:16" x14ac:dyDescent="0.25">
      <c r="A255" s="544" t="s">
        <v>1364</v>
      </c>
      <c r="B255" s="545" t="s">
        <v>2292</v>
      </c>
      <c r="C255" s="1250" t="s">
        <v>2293</v>
      </c>
      <c r="D255" s="1250"/>
      <c r="E255" s="1250"/>
      <c r="F255" s="1250"/>
      <c r="G255" s="1250"/>
      <c r="H255" s="546" t="s">
        <v>1575</v>
      </c>
      <c r="I255" s="547">
        <v>0</v>
      </c>
      <c r="J255" s="548"/>
      <c r="K255" s="547">
        <v>0</v>
      </c>
      <c r="L255" s="550"/>
      <c r="M255" s="548"/>
      <c r="N255" s="550"/>
      <c r="O255" s="548"/>
      <c r="P255" s="551"/>
    </row>
    <row r="256" spans="1:16" x14ac:dyDescent="0.25">
      <c r="A256" s="544" t="s">
        <v>1364</v>
      </c>
      <c r="B256" s="545" t="s">
        <v>3228</v>
      </c>
      <c r="C256" s="1250" t="s">
        <v>3229</v>
      </c>
      <c r="D256" s="1250"/>
      <c r="E256" s="1250"/>
      <c r="F256" s="1250"/>
      <c r="G256" s="1250"/>
      <c r="H256" s="546" t="s">
        <v>2159</v>
      </c>
      <c r="I256" s="547">
        <v>0</v>
      </c>
      <c r="J256" s="548"/>
      <c r="K256" s="547">
        <v>0</v>
      </c>
      <c r="L256" s="550"/>
      <c r="M256" s="548"/>
      <c r="N256" s="550"/>
      <c r="O256" s="548"/>
      <c r="P256" s="551"/>
    </row>
    <row r="257" spans="1:16" x14ac:dyDescent="0.25">
      <c r="A257" s="544" t="s">
        <v>1364</v>
      </c>
      <c r="B257" s="545" t="s">
        <v>3230</v>
      </c>
      <c r="C257" s="1250" t="s">
        <v>3231</v>
      </c>
      <c r="D257" s="1250"/>
      <c r="E257" s="1250"/>
      <c r="F257" s="1250"/>
      <c r="G257" s="1250"/>
      <c r="H257" s="546" t="s">
        <v>1505</v>
      </c>
      <c r="I257" s="547">
        <v>0</v>
      </c>
      <c r="J257" s="548"/>
      <c r="K257" s="547">
        <v>0</v>
      </c>
      <c r="L257" s="550"/>
      <c r="M257" s="548"/>
      <c r="N257" s="550"/>
      <c r="O257" s="548"/>
      <c r="P257" s="551"/>
    </row>
    <row r="258" spans="1:16" x14ac:dyDescent="0.25">
      <c r="A258" s="544" t="s">
        <v>1364</v>
      </c>
      <c r="B258" s="545" t="s">
        <v>3232</v>
      </c>
      <c r="C258" s="1250" t="s">
        <v>3233</v>
      </c>
      <c r="D258" s="1250"/>
      <c r="E258" s="1250"/>
      <c r="F258" s="1250"/>
      <c r="G258" s="1250"/>
      <c r="H258" s="546" t="s">
        <v>2759</v>
      </c>
      <c r="I258" s="547">
        <v>0</v>
      </c>
      <c r="J258" s="548"/>
      <c r="K258" s="547">
        <v>0</v>
      </c>
      <c r="L258" s="550"/>
      <c r="M258" s="548"/>
      <c r="N258" s="550"/>
      <c r="O258" s="548"/>
      <c r="P258" s="551"/>
    </row>
    <row r="259" spans="1:16" x14ac:dyDescent="0.25">
      <c r="A259" s="544" t="s">
        <v>1364</v>
      </c>
      <c r="B259" s="545" t="s">
        <v>3234</v>
      </c>
      <c r="C259" s="1250" t="s">
        <v>3235</v>
      </c>
      <c r="D259" s="1250"/>
      <c r="E259" s="1250"/>
      <c r="F259" s="1250"/>
      <c r="G259" s="1250"/>
      <c r="H259" s="546" t="s">
        <v>2159</v>
      </c>
      <c r="I259" s="547">
        <v>0</v>
      </c>
      <c r="J259" s="548"/>
      <c r="K259" s="547">
        <v>0</v>
      </c>
      <c r="L259" s="550"/>
      <c r="M259" s="548"/>
      <c r="N259" s="550"/>
      <c r="O259" s="548"/>
      <c r="P259" s="551"/>
    </row>
    <row r="260" spans="1:16" x14ac:dyDescent="0.25">
      <c r="A260" s="552"/>
      <c r="B260" s="553"/>
      <c r="C260" s="1248" t="s">
        <v>1154</v>
      </c>
      <c r="D260" s="1248"/>
      <c r="E260" s="1248"/>
      <c r="F260" s="1248"/>
      <c r="G260" s="1248"/>
      <c r="H260" s="516"/>
      <c r="I260" s="517"/>
      <c r="J260" s="517"/>
      <c r="K260" s="517"/>
      <c r="L260" s="520"/>
      <c r="M260" s="517"/>
      <c r="N260" s="554"/>
      <c r="O260" s="517"/>
      <c r="P260" s="555">
        <v>12154.28</v>
      </c>
    </row>
    <row r="261" spans="1:16" x14ac:dyDescent="0.25">
      <c r="A261" s="540"/>
      <c r="B261" s="524"/>
      <c r="C261" s="1247" t="s">
        <v>1155</v>
      </c>
      <c r="D261" s="1247"/>
      <c r="E261" s="1247"/>
      <c r="F261" s="1247"/>
      <c r="G261" s="1247"/>
      <c r="H261" s="525"/>
      <c r="I261" s="526"/>
      <c r="J261" s="526"/>
      <c r="K261" s="526"/>
      <c r="L261" s="528"/>
      <c r="M261" s="526"/>
      <c r="N261" s="528"/>
      <c r="O261" s="526"/>
      <c r="P261" s="529">
        <v>8615.58</v>
      </c>
    </row>
    <row r="262" spans="1:16" x14ac:dyDescent="0.25">
      <c r="A262" s="540"/>
      <c r="B262" s="524" t="s">
        <v>2888</v>
      </c>
      <c r="C262" s="1247" t="s">
        <v>2889</v>
      </c>
      <c r="D262" s="1247"/>
      <c r="E262" s="1247"/>
      <c r="F262" s="1247"/>
      <c r="G262" s="1247"/>
      <c r="H262" s="525" t="s">
        <v>1158</v>
      </c>
      <c r="I262" s="543">
        <v>121</v>
      </c>
      <c r="J262" s="526"/>
      <c r="K262" s="543">
        <v>121</v>
      </c>
      <c r="L262" s="528"/>
      <c r="M262" s="526"/>
      <c r="N262" s="528"/>
      <c r="O262" s="526"/>
      <c r="P262" s="529">
        <v>10424.85</v>
      </c>
    </row>
    <row r="263" spans="1:16" x14ac:dyDescent="0.25">
      <c r="A263" s="540"/>
      <c r="B263" s="524" t="s">
        <v>2890</v>
      </c>
      <c r="C263" s="1247" t="s">
        <v>2891</v>
      </c>
      <c r="D263" s="1247"/>
      <c r="E263" s="1247"/>
      <c r="F263" s="1247"/>
      <c r="G263" s="1247"/>
      <c r="H263" s="525" t="s">
        <v>1158</v>
      </c>
      <c r="I263" s="543">
        <v>72</v>
      </c>
      <c r="J263" s="526"/>
      <c r="K263" s="543">
        <v>72</v>
      </c>
      <c r="L263" s="528"/>
      <c r="M263" s="526"/>
      <c r="N263" s="528"/>
      <c r="O263" s="526"/>
      <c r="P263" s="529">
        <v>6203.22</v>
      </c>
    </row>
    <row r="264" spans="1:16" x14ac:dyDescent="0.25">
      <c r="A264" s="556"/>
      <c r="B264" s="557"/>
      <c r="C264" s="1248" t="s">
        <v>1161</v>
      </c>
      <c r="D264" s="1248"/>
      <c r="E264" s="1248"/>
      <c r="F264" s="1248"/>
      <c r="G264" s="1248"/>
      <c r="H264" s="516"/>
      <c r="I264" s="517"/>
      <c r="J264" s="517"/>
      <c r="K264" s="517"/>
      <c r="L264" s="520"/>
      <c r="M264" s="517"/>
      <c r="N264" s="554">
        <v>4797.0600000000004</v>
      </c>
      <c r="O264" s="517"/>
      <c r="P264" s="555">
        <v>28782.35</v>
      </c>
    </row>
    <row r="265" spans="1:16" x14ac:dyDescent="0.25">
      <c r="A265" s="558"/>
      <c r="B265" s="559"/>
      <c r="C265" s="559"/>
      <c r="D265" s="559"/>
      <c r="E265" s="559"/>
      <c r="F265" s="559"/>
      <c r="G265" s="559"/>
      <c r="H265" s="560"/>
      <c r="I265" s="561"/>
      <c r="J265" s="561"/>
      <c r="K265" s="561"/>
      <c r="L265" s="562"/>
      <c r="M265" s="561"/>
      <c r="N265" s="562"/>
      <c r="O265" s="561"/>
      <c r="P265" s="563"/>
    </row>
    <row r="266" spans="1:16" x14ac:dyDescent="0.25">
      <c r="A266" s="514" t="s">
        <v>96</v>
      </c>
      <c r="B266" s="515" t="s">
        <v>3236</v>
      </c>
      <c r="C266" s="1249" t="s">
        <v>3237</v>
      </c>
      <c r="D266" s="1249"/>
      <c r="E266" s="1249"/>
      <c r="F266" s="1249"/>
      <c r="G266" s="1249"/>
      <c r="H266" s="516" t="s">
        <v>2159</v>
      </c>
      <c r="I266" s="517">
        <v>12</v>
      </c>
      <c r="J266" s="518">
        <v>1</v>
      </c>
      <c r="K266" s="518">
        <v>12</v>
      </c>
      <c r="L266" s="593">
        <v>121.86</v>
      </c>
      <c r="M266" s="570">
        <v>1.05</v>
      </c>
      <c r="N266" s="572">
        <v>127.95</v>
      </c>
      <c r="O266" s="517"/>
      <c r="P266" s="555">
        <v>1535.4</v>
      </c>
    </row>
    <row r="267" spans="1:16" x14ac:dyDescent="0.25">
      <c r="A267" s="556"/>
      <c r="B267" s="557"/>
      <c r="C267" s="1248" t="s">
        <v>1161</v>
      </c>
      <c r="D267" s="1248"/>
      <c r="E267" s="1248"/>
      <c r="F267" s="1248"/>
      <c r="G267" s="1248"/>
      <c r="H267" s="516"/>
      <c r="I267" s="517"/>
      <c r="J267" s="517"/>
      <c r="K267" s="517"/>
      <c r="L267" s="520"/>
      <c r="M267" s="517"/>
      <c r="N267" s="520"/>
      <c r="O267" s="517"/>
      <c r="P267" s="555">
        <v>1535.4</v>
      </c>
    </row>
    <row r="268" spans="1:16" x14ac:dyDescent="0.25">
      <c r="A268" s="558"/>
      <c r="B268" s="559"/>
      <c r="C268" s="559"/>
      <c r="D268" s="559"/>
      <c r="E268" s="559"/>
      <c r="F268" s="559"/>
      <c r="G268" s="559"/>
      <c r="H268" s="560"/>
      <c r="I268" s="561"/>
      <c r="J268" s="561"/>
      <c r="K268" s="561"/>
      <c r="L268" s="562"/>
      <c r="M268" s="561"/>
      <c r="N268" s="562"/>
      <c r="O268" s="561"/>
      <c r="P268" s="563"/>
    </row>
    <row r="269" spans="1:16" x14ac:dyDescent="0.25">
      <c r="A269" s="514" t="s">
        <v>98</v>
      </c>
      <c r="B269" s="515" t="s">
        <v>3238</v>
      </c>
      <c r="C269" s="1249" t="s">
        <v>3239</v>
      </c>
      <c r="D269" s="1249"/>
      <c r="E269" s="1249"/>
      <c r="F269" s="1249"/>
      <c r="G269" s="1249"/>
      <c r="H269" s="516" t="s">
        <v>2159</v>
      </c>
      <c r="I269" s="517">
        <v>12</v>
      </c>
      <c r="J269" s="518">
        <v>1</v>
      </c>
      <c r="K269" s="518">
        <v>12</v>
      </c>
      <c r="L269" s="593">
        <v>221.66</v>
      </c>
      <c r="M269" s="570">
        <v>1.05</v>
      </c>
      <c r="N269" s="572">
        <v>232.74</v>
      </c>
      <c r="O269" s="517"/>
      <c r="P269" s="555">
        <v>2792.88</v>
      </c>
    </row>
    <row r="270" spans="1:16" x14ac:dyDescent="0.25">
      <c r="A270" s="556"/>
      <c r="B270" s="557"/>
      <c r="C270" s="1248" t="s">
        <v>1161</v>
      </c>
      <c r="D270" s="1248"/>
      <c r="E270" s="1248"/>
      <c r="F270" s="1248"/>
      <c r="G270" s="1248"/>
      <c r="H270" s="516"/>
      <c r="I270" s="517"/>
      <c r="J270" s="517"/>
      <c r="K270" s="517"/>
      <c r="L270" s="520"/>
      <c r="M270" s="517"/>
      <c r="N270" s="520"/>
      <c r="O270" s="517"/>
      <c r="P270" s="555">
        <v>2792.88</v>
      </c>
    </row>
    <row r="271" spans="1:16" x14ac:dyDescent="0.25">
      <c r="A271" s="558"/>
      <c r="B271" s="559"/>
      <c r="C271" s="559"/>
      <c r="D271" s="559"/>
      <c r="E271" s="559"/>
      <c r="F271" s="559"/>
      <c r="G271" s="559"/>
      <c r="H271" s="560"/>
      <c r="I271" s="561"/>
      <c r="J271" s="561"/>
      <c r="K271" s="561"/>
      <c r="L271" s="562"/>
      <c r="M271" s="561"/>
      <c r="N271" s="562"/>
      <c r="O271" s="561"/>
      <c r="P271" s="563"/>
    </row>
    <row r="272" spans="1:16" x14ac:dyDescent="0.25">
      <c r="A272" s="514" t="s">
        <v>102</v>
      </c>
      <c r="B272" s="515" t="s">
        <v>3240</v>
      </c>
      <c r="C272" s="1249" t="s">
        <v>3241</v>
      </c>
      <c r="D272" s="1249"/>
      <c r="E272" s="1249"/>
      <c r="F272" s="1249"/>
      <c r="G272" s="1249"/>
      <c r="H272" s="516" t="s">
        <v>2159</v>
      </c>
      <c r="I272" s="517">
        <v>24</v>
      </c>
      <c r="J272" s="518">
        <v>1</v>
      </c>
      <c r="K272" s="518">
        <v>24</v>
      </c>
      <c r="L272" s="593">
        <v>24.65</v>
      </c>
      <c r="M272" s="570">
        <v>1.35</v>
      </c>
      <c r="N272" s="572">
        <v>33.28</v>
      </c>
      <c r="O272" s="517"/>
      <c r="P272" s="612">
        <v>798.72</v>
      </c>
    </row>
    <row r="273" spans="1:16" x14ac:dyDescent="0.25">
      <c r="A273" s="556"/>
      <c r="B273" s="557"/>
      <c r="C273" s="1248" t="s">
        <v>1161</v>
      </c>
      <c r="D273" s="1248"/>
      <c r="E273" s="1248"/>
      <c r="F273" s="1248"/>
      <c r="G273" s="1248"/>
      <c r="H273" s="516"/>
      <c r="I273" s="517"/>
      <c r="J273" s="517"/>
      <c r="K273" s="517"/>
      <c r="L273" s="520"/>
      <c r="M273" s="517"/>
      <c r="N273" s="520"/>
      <c r="O273" s="517"/>
      <c r="P273" s="612">
        <v>798.72</v>
      </c>
    </row>
    <row r="274" spans="1:16" x14ac:dyDescent="0.25">
      <c r="A274" s="558"/>
      <c r="B274" s="559"/>
      <c r="C274" s="559"/>
      <c r="D274" s="559"/>
      <c r="E274" s="559"/>
      <c r="F274" s="559"/>
      <c r="G274" s="559"/>
      <c r="H274" s="560"/>
      <c r="I274" s="561"/>
      <c r="J274" s="561"/>
      <c r="K274" s="561"/>
      <c r="L274" s="562"/>
      <c r="M274" s="561"/>
      <c r="N274" s="562"/>
      <c r="O274" s="561"/>
      <c r="P274" s="563"/>
    </row>
    <row r="275" spans="1:16" ht="22.5" x14ac:dyDescent="0.25">
      <c r="A275" s="514" t="s">
        <v>2676</v>
      </c>
      <c r="B275" s="515" t="s">
        <v>3242</v>
      </c>
      <c r="C275" s="1249" t="s">
        <v>3243</v>
      </c>
      <c r="D275" s="1249"/>
      <c r="E275" s="1249"/>
      <c r="F275" s="1249"/>
      <c r="G275" s="1249"/>
      <c r="H275" s="516" t="s">
        <v>1575</v>
      </c>
      <c r="I275" s="517">
        <v>4</v>
      </c>
      <c r="J275" s="518">
        <v>1</v>
      </c>
      <c r="K275" s="518">
        <v>4</v>
      </c>
      <c r="L275" s="520"/>
      <c r="M275" s="517"/>
      <c r="N275" s="564">
        <v>53121.57</v>
      </c>
      <c r="O275" s="517"/>
      <c r="P275" s="555">
        <v>212486.28</v>
      </c>
    </row>
    <row r="276" spans="1:16" x14ac:dyDescent="0.25">
      <c r="A276" s="556"/>
      <c r="B276" s="557"/>
      <c r="C276" s="1248" t="s">
        <v>1161</v>
      </c>
      <c r="D276" s="1248"/>
      <c r="E276" s="1248"/>
      <c r="F276" s="1248"/>
      <c r="G276" s="1248"/>
      <c r="H276" s="516"/>
      <c r="I276" s="517"/>
      <c r="J276" s="517"/>
      <c r="K276" s="517"/>
      <c r="L276" s="520"/>
      <c r="M276" s="517"/>
      <c r="N276" s="520"/>
      <c r="O276" s="517"/>
      <c r="P276" s="555">
        <v>212486.28</v>
      </c>
    </row>
    <row r="277" spans="1:16" x14ac:dyDescent="0.25">
      <c r="A277" s="558"/>
      <c r="B277" s="559"/>
      <c r="C277" s="559"/>
      <c r="D277" s="559"/>
      <c r="E277" s="559"/>
      <c r="F277" s="559"/>
      <c r="G277" s="559"/>
      <c r="H277" s="560"/>
      <c r="I277" s="561"/>
      <c r="J277" s="561"/>
      <c r="K277" s="561"/>
      <c r="L277" s="562"/>
      <c r="M277" s="561"/>
      <c r="N277" s="562"/>
      <c r="O277" s="561"/>
      <c r="P277" s="563"/>
    </row>
    <row r="278" spans="1:16" ht="22.5" x14ac:dyDescent="0.25">
      <c r="A278" s="514" t="s">
        <v>2679</v>
      </c>
      <c r="B278" s="515" t="s">
        <v>3244</v>
      </c>
      <c r="C278" s="1249" t="s">
        <v>3245</v>
      </c>
      <c r="D278" s="1249"/>
      <c r="E278" s="1249"/>
      <c r="F278" s="1249"/>
      <c r="G278" s="1249"/>
      <c r="H278" s="516" t="s">
        <v>1575</v>
      </c>
      <c r="I278" s="517">
        <v>8</v>
      </c>
      <c r="J278" s="518">
        <v>1</v>
      </c>
      <c r="K278" s="518">
        <v>8</v>
      </c>
      <c r="L278" s="520"/>
      <c r="M278" s="517"/>
      <c r="N278" s="564">
        <v>48904.9</v>
      </c>
      <c r="O278" s="517"/>
      <c r="P278" s="555">
        <v>391239.2</v>
      </c>
    </row>
    <row r="279" spans="1:16" x14ac:dyDescent="0.25">
      <c r="A279" s="556"/>
      <c r="B279" s="557"/>
      <c r="C279" s="1248" t="s">
        <v>1161</v>
      </c>
      <c r="D279" s="1248"/>
      <c r="E279" s="1248"/>
      <c r="F279" s="1248"/>
      <c r="G279" s="1248"/>
      <c r="H279" s="516"/>
      <c r="I279" s="517"/>
      <c r="J279" s="517"/>
      <c r="K279" s="517"/>
      <c r="L279" s="520"/>
      <c r="M279" s="517"/>
      <c r="N279" s="520"/>
      <c r="O279" s="517"/>
      <c r="P279" s="555">
        <v>391239.2</v>
      </c>
    </row>
    <row r="280" spans="1:16" x14ac:dyDescent="0.25">
      <c r="A280" s="558"/>
      <c r="B280" s="559"/>
      <c r="C280" s="559"/>
      <c r="D280" s="559"/>
      <c r="E280" s="559"/>
      <c r="F280" s="559"/>
      <c r="G280" s="559"/>
      <c r="H280" s="560"/>
      <c r="I280" s="561"/>
      <c r="J280" s="561"/>
      <c r="K280" s="561"/>
      <c r="L280" s="562"/>
      <c r="M280" s="561"/>
      <c r="N280" s="562"/>
      <c r="O280" s="561"/>
      <c r="P280" s="563"/>
    </row>
    <row r="281" spans="1:16" x14ac:dyDescent="0.25">
      <c r="A281" s="558"/>
      <c r="B281" s="576"/>
      <c r="C281" s="576"/>
      <c r="D281" s="576"/>
      <c r="E281" s="576"/>
      <c r="F281" s="561"/>
      <c r="G281" s="561"/>
      <c r="H281" s="561"/>
      <c r="I281" s="561"/>
      <c r="J281" s="562"/>
      <c r="K281" s="561"/>
      <c r="L281" s="562"/>
      <c r="M281" s="577"/>
      <c r="N281" s="562"/>
      <c r="O281" s="578"/>
      <c r="P281" s="579"/>
    </row>
    <row r="282" spans="1:16" x14ac:dyDescent="0.25">
      <c r="A282" s="552"/>
      <c r="B282" s="580"/>
      <c r="C282" s="1246" t="s">
        <v>3246</v>
      </c>
      <c r="D282" s="1246"/>
      <c r="E282" s="1246"/>
      <c r="F282" s="1246"/>
      <c r="G282" s="1246"/>
      <c r="H282" s="1246"/>
      <c r="I282" s="1246"/>
      <c r="J282" s="1246"/>
      <c r="K282" s="1246"/>
      <c r="L282" s="1246"/>
      <c r="M282" s="1246"/>
      <c r="N282" s="1246"/>
      <c r="O282" s="1246"/>
      <c r="P282" s="581"/>
    </row>
    <row r="283" spans="1:16" x14ac:dyDescent="0.25">
      <c r="A283" s="552"/>
      <c r="B283" s="553"/>
      <c r="C283" s="1243" t="s">
        <v>1249</v>
      </c>
      <c r="D283" s="1243"/>
      <c r="E283" s="1243"/>
      <c r="F283" s="1243"/>
      <c r="G283" s="1243"/>
      <c r="H283" s="1243"/>
      <c r="I283" s="1243"/>
      <c r="J283" s="1243"/>
      <c r="K283" s="1243"/>
      <c r="L283" s="1243"/>
      <c r="M283" s="1243"/>
      <c r="N283" s="1243"/>
      <c r="O283" s="1243"/>
      <c r="P283" s="582">
        <v>17281.28</v>
      </c>
    </row>
    <row r="284" spans="1:16" x14ac:dyDescent="0.25">
      <c r="A284" s="552"/>
      <c r="B284" s="553"/>
      <c r="C284" s="1243" t="s">
        <v>1250</v>
      </c>
      <c r="D284" s="1243"/>
      <c r="E284" s="1243"/>
      <c r="F284" s="1243"/>
      <c r="G284" s="1243"/>
      <c r="H284" s="1243"/>
      <c r="I284" s="1243"/>
      <c r="J284" s="1243"/>
      <c r="K284" s="1243"/>
      <c r="L284" s="1243"/>
      <c r="M284" s="1243"/>
      <c r="N284" s="1243"/>
      <c r="O284" s="1243"/>
      <c r="P284" s="583"/>
    </row>
    <row r="285" spans="1:16" x14ac:dyDescent="0.25">
      <c r="A285" s="552"/>
      <c r="B285" s="553"/>
      <c r="C285" s="1243" t="s">
        <v>1251</v>
      </c>
      <c r="D285" s="1243"/>
      <c r="E285" s="1243"/>
      <c r="F285" s="1243"/>
      <c r="G285" s="1243"/>
      <c r="H285" s="1243"/>
      <c r="I285" s="1243"/>
      <c r="J285" s="1243"/>
      <c r="K285" s="1243"/>
      <c r="L285" s="1243"/>
      <c r="M285" s="1243"/>
      <c r="N285" s="1243"/>
      <c r="O285" s="1243"/>
      <c r="P285" s="582">
        <v>8615.58</v>
      </c>
    </row>
    <row r="286" spans="1:16" x14ac:dyDescent="0.25">
      <c r="A286" s="552"/>
      <c r="B286" s="553"/>
      <c r="C286" s="1243" t="s">
        <v>1254</v>
      </c>
      <c r="D286" s="1243"/>
      <c r="E286" s="1243"/>
      <c r="F286" s="1243"/>
      <c r="G286" s="1243"/>
      <c r="H286" s="1243"/>
      <c r="I286" s="1243"/>
      <c r="J286" s="1243"/>
      <c r="K286" s="1243"/>
      <c r="L286" s="1243"/>
      <c r="M286" s="1243"/>
      <c r="N286" s="1243"/>
      <c r="O286" s="1243"/>
      <c r="P286" s="582">
        <v>8665.7000000000007</v>
      </c>
    </row>
    <row r="287" spans="1:16" x14ac:dyDescent="0.25">
      <c r="A287" s="552"/>
      <c r="B287" s="553"/>
      <c r="C287" s="1243" t="s">
        <v>1256</v>
      </c>
      <c r="D287" s="1243"/>
      <c r="E287" s="1243"/>
      <c r="F287" s="1243"/>
      <c r="G287" s="1243"/>
      <c r="H287" s="1243"/>
      <c r="I287" s="1243"/>
      <c r="J287" s="1243"/>
      <c r="K287" s="1243"/>
      <c r="L287" s="1243"/>
      <c r="M287" s="1243"/>
      <c r="N287" s="1243"/>
      <c r="O287" s="1243"/>
      <c r="P287" s="582">
        <v>33909.35</v>
      </c>
    </row>
    <row r="288" spans="1:16" x14ac:dyDescent="0.25">
      <c r="A288" s="552"/>
      <c r="B288" s="553"/>
      <c r="C288" s="1243" t="s">
        <v>1250</v>
      </c>
      <c r="D288" s="1243"/>
      <c r="E288" s="1243"/>
      <c r="F288" s="1243"/>
      <c r="G288" s="1243"/>
      <c r="H288" s="1243"/>
      <c r="I288" s="1243"/>
      <c r="J288" s="1243"/>
      <c r="K288" s="1243"/>
      <c r="L288" s="1243"/>
      <c r="M288" s="1243"/>
      <c r="N288" s="1243"/>
      <c r="O288" s="1243"/>
      <c r="P288" s="583"/>
    </row>
    <row r="289" spans="1:16" x14ac:dyDescent="0.25">
      <c r="A289" s="552"/>
      <c r="B289" s="553"/>
      <c r="C289" s="1243" t="s">
        <v>1467</v>
      </c>
      <c r="D289" s="1243"/>
      <c r="E289" s="1243"/>
      <c r="F289" s="1243"/>
      <c r="G289" s="1243"/>
      <c r="H289" s="1243"/>
      <c r="I289" s="1243"/>
      <c r="J289" s="1243"/>
      <c r="K289" s="1243"/>
      <c r="L289" s="1243"/>
      <c r="M289" s="1243"/>
      <c r="N289" s="1243"/>
      <c r="O289" s="1243"/>
      <c r="P289" s="582">
        <v>8615.58</v>
      </c>
    </row>
    <row r="290" spans="1:16" x14ac:dyDescent="0.25">
      <c r="A290" s="552"/>
      <c r="B290" s="553"/>
      <c r="C290" s="1243" t="s">
        <v>1470</v>
      </c>
      <c r="D290" s="1243"/>
      <c r="E290" s="1243"/>
      <c r="F290" s="1243"/>
      <c r="G290" s="1243"/>
      <c r="H290" s="1243"/>
      <c r="I290" s="1243"/>
      <c r="J290" s="1243"/>
      <c r="K290" s="1243"/>
      <c r="L290" s="1243"/>
      <c r="M290" s="1243"/>
      <c r="N290" s="1243"/>
      <c r="O290" s="1243"/>
      <c r="P290" s="582">
        <v>8665.7000000000007</v>
      </c>
    </row>
    <row r="291" spans="1:16" x14ac:dyDescent="0.25">
      <c r="A291" s="552"/>
      <c r="B291" s="553"/>
      <c r="C291" s="1243" t="s">
        <v>1471</v>
      </c>
      <c r="D291" s="1243"/>
      <c r="E291" s="1243"/>
      <c r="F291" s="1243"/>
      <c r="G291" s="1243"/>
      <c r="H291" s="1243"/>
      <c r="I291" s="1243"/>
      <c r="J291" s="1243"/>
      <c r="K291" s="1243"/>
      <c r="L291" s="1243"/>
      <c r="M291" s="1243"/>
      <c r="N291" s="1243"/>
      <c r="O291" s="1243"/>
      <c r="P291" s="582">
        <v>10424.85</v>
      </c>
    </row>
    <row r="292" spans="1:16" x14ac:dyDescent="0.25">
      <c r="A292" s="552"/>
      <c r="B292" s="553"/>
      <c r="C292" s="1243" t="s">
        <v>1472</v>
      </c>
      <c r="D292" s="1243"/>
      <c r="E292" s="1243"/>
      <c r="F292" s="1243"/>
      <c r="G292" s="1243"/>
      <c r="H292" s="1243"/>
      <c r="I292" s="1243"/>
      <c r="J292" s="1243"/>
      <c r="K292" s="1243"/>
      <c r="L292" s="1243"/>
      <c r="M292" s="1243"/>
      <c r="N292" s="1243"/>
      <c r="O292" s="1243"/>
      <c r="P292" s="582">
        <v>6203.22</v>
      </c>
    </row>
    <row r="293" spans="1:16" x14ac:dyDescent="0.25">
      <c r="A293" s="552"/>
      <c r="B293" s="553"/>
      <c r="C293" s="1243" t="s">
        <v>2688</v>
      </c>
      <c r="D293" s="1243"/>
      <c r="E293" s="1243"/>
      <c r="F293" s="1243"/>
      <c r="G293" s="1243"/>
      <c r="H293" s="1243"/>
      <c r="I293" s="1243"/>
      <c r="J293" s="1243"/>
      <c r="K293" s="1243"/>
      <c r="L293" s="1243"/>
      <c r="M293" s="1243"/>
      <c r="N293" s="1243"/>
      <c r="O293" s="1243"/>
      <c r="P293" s="582">
        <v>603725.48</v>
      </c>
    </row>
    <row r="294" spans="1:16" x14ac:dyDescent="0.25">
      <c r="A294" s="552"/>
      <c r="B294" s="553"/>
      <c r="C294" s="1243" t="s">
        <v>2689</v>
      </c>
      <c r="D294" s="1243"/>
      <c r="E294" s="1243"/>
      <c r="F294" s="1243"/>
      <c r="G294" s="1243"/>
      <c r="H294" s="1243"/>
      <c r="I294" s="1243"/>
      <c r="J294" s="1243"/>
      <c r="K294" s="1243"/>
      <c r="L294" s="1243"/>
      <c r="M294" s="1243"/>
      <c r="N294" s="1243"/>
      <c r="O294" s="1243"/>
      <c r="P294" s="582">
        <v>603725.48</v>
      </c>
    </row>
    <row r="295" spans="1:16" x14ac:dyDescent="0.25">
      <c r="A295" s="552"/>
      <c r="B295" s="553"/>
      <c r="C295" s="1243" t="s">
        <v>1266</v>
      </c>
      <c r="D295" s="1243"/>
      <c r="E295" s="1243"/>
      <c r="F295" s="1243"/>
      <c r="G295" s="1243"/>
      <c r="H295" s="1243"/>
      <c r="I295" s="1243"/>
      <c r="J295" s="1243"/>
      <c r="K295" s="1243"/>
      <c r="L295" s="1243"/>
      <c r="M295" s="1243"/>
      <c r="N295" s="1243"/>
      <c r="O295" s="1243"/>
      <c r="P295" s="582">
        <v>8615.58</v>
      </c>
    </row>
    <row r="296" spans="1:16" x14ac:dyDescent="0.25">
      <c r="A296" s="552"/>
      <c r="B296" s="553"/>
      <c r="C296" s="1243" t="s">
        <v>1267</v>
      </c>
      <c r="D296" s="1243"/>
      <c r="E296" s="1243"/>
      <c r="F296" s="1243"/>
      <c r="G296" s="1243"/>
      <c r="H296" s="1243"/>
      <c r="I296" s="1243"/>
      <c r="J296" s="1243"/>
      <c r="K296" s="1243"/>
      <c r="L296" s="1243"/>
      <c r="M296" s="1243"/>
      <c r="N296" s="1243"/>
      <c r="O296" s="1243"/>
      <c r="P296" s="582">
        <v>10424.85</v>
      </c>
    </row>
    <row r="297" spans="1:16" x14ac:dyDescent="0.25">
      <c r="A297" s="552"/>
      <c r="B297" s="553"/>
      <c r="C297" s="1243" t="s">
        <v>1268</v>
      </c>
      <c r="D297" s="1243"/>
      <c r="E297" s="1243"/>
      <c r="F297" s="1243"/>
      <c r="G297" s="1243"/>
      <c r="H297" s="1243"/>
      <c r="I297" s="1243"/>
      <c r="J297" s="1243"/>
      <c r="K297" s="1243"/>
      <c r="L297" s="1243"/>
      <c r="M297" s="1243"/>
      <c r="N297" s="1243"/>
      <c r="O297" s="1243"/>
      <c r="P297" s="582">
        <v>6203.22</v>
      </c>
    </row>
    <row r="298" spans="1:16" x14ac:dyDescent="0.25">
      <c r="A298" s="552"/>
      <c r="B298" s="580"/>
      <c r="C298" s="1246" t="s">
        <v>3247</v>
      </c>
      <c r="D298" s="1246"/>
      <c r="E298" s="1246"/>
      <c r="F298" s="1246"/>
      <c r="G298" s="1246"/>
      <c r="H298" s="1246"/>
      <c r="I298" s="1246"/>
      <c r="J298" s="1246"/>
      <c r="K298" s="1246"/>
      <c r="L298" s="1246"/>
      <c r="M298" s="1246"/>
      <c r="N298" s="1246"/>
      <c r="O298" s="1246"/>
      <c r="P298" s="584">
        <v>637634.82999999996</v>
      </c>
    </row>
    <row r="299" spans="1:16" x14ac:dyDescent="0.25">
      <c r="A299" s="552"/>
      <c r="B299" s="553"/>
      <c r="C299" s="1243" t="s">
        <v>1270</v>
      </c>
      <c r="D299" s="1243"/>
      <c r="E299" s="1243"/>
      <c r="F299" s="1243"/>
      <c r="G299" s="1243"/>
      <c r="H299" s="1243"/>
      <c r="I299" s="1243"/>
      <c r="J299" s="1243"/>
      <c r="K299" s="1243"/>
      <c r="L299" s="1243"/>
      <c r="M299" s="1243"/>
      <c r="N299" s="1243"/>
      <c r="O299" s="1243"/>
      <c r="P299" s="583"/>
    </row>
    <row r="300" spans="1:16" x14ac:dyDescent="0.25">
      <c r="A300" s="552"/>
      <c r="B300" s="553"/>
      <c r="C300" s="1243" t="s">
        <v>2691</v>
      </c>
      <c r="D300" s="1243"/>
      <c r="E300" s="1243"/>
      <c r="F300" s="1243"/>
      <c r="G300" s="1243"/>
      <c r="H300" s="1243"/>
      <c r="I300" s="1243"/>
      <c r="J300" s="1243"/>
      <c r="K300" s="1243"/>
      <c r="L300" s="1243"/>
      <c r="M300" s="1243"/>
      <c r="N300" s="1243"/>
      <c r="O300" s="1243"/>
      <c r="P300" s="582">
        <v>603725.48</v>
      </c>
    </row>
    <row r="301" spans="1:16" x14ac:dyDescent="0.25">
      <c r="A301" s="552"/>
      <c r="B301" s="553"/>
      <c r="C301" s="1243" t="s">
        <v>1271</v>
      </c>
      <c r="D301" s="1243"/>
      <c r="E301" s="1243"/>
      <c r="F301" s="1243"/>
      <c r="G301" s="1243"/>
      <c r="H301" s="1243"/>
      <c r="I301" s="1243"/>
      <c r="J301" s="1243"/>
      <c r="K301" s="585" t="s">
        <v>3248</v>
      </c>
      <c r="L301" s="586"/>
      <c r="M301" s="586"/>
      <c r="O301" s="586"/>
      <c r="P301" s="587"/>
    </row>
    <row r="302" spans="1:16" x14ac:dyDescent="0.25">
      <c r="A302" s="1251" t="s">
        <v>3249</v>
      </c>
      <c r="B302" s="1252"/>
      <c r="C302" s="1252"/>
      <c r="D302" s="1252"/>
      <c r="E302" s="1252"/>
      <c r="F302" s="1252"/>
      <c r="G302" s="1252"/>
      <c r="H302" s="1252"/>
      <c r="I302" s="1252"/>
      <c r="J302" s="1252"/>
      <c r="K302" s="1252"/>
      <c r="L302" s="1252"/>
      <c r="M302" s="1252"/>
      <c r="N302" s="1252"/>
      <c r="O302" s="1252"/>
      <c r="P302" s="1253"/>
    </row>
    <row r="303" spans="1:16" x14ac:dyDescent="0.25">
      <c r="A303" s="514" t="s">
        <v>121</v>
      </c>
      <c r="B303" s="515" t="s">
        <v>3250</v>
      </c>
      <c r="C303" s="1249" t="s">
        <v>3251</v>
      </c>
      <c r="D303" s="1249"/>
      <c r="E303" s="1249"/>
      <c r="F303" s="1249"/>
      <c r="G303" s="1249"/>
      <c r="H303" s="516" t="s">
        <v>1575</v>
      </c>
      <c r="I303" s="517">
        <v>2</v>
      </c>
      <c r="J303" s="518">
        <v>1</v>
      </c>
      <c r="K303" s="518">
        <v>2</v>
      </c>
      <c r="L303" s="520"/>
      <c r="M303" s="517"/>
      <c r="N303" s="521"/>
      <c r="O303" s="517"/>
      <c r="P303" s="522"/>
    </row>
    <row r="304" spans="1:16" x14ac:dyDescent="0.25">
      <c r="A304" s="523"/>
      <c r="B304" s="524" t="s">
        <v>23</v>
      </c>
      <c r="C304" s="1247" t="s">
        <v>1203</v>
      </c>
      <c r="D304" s="1247"/>
      <c r="E304" s="1247"/>
      <c r="F304" s="1247"/>
      <c r="G304" s="1247"/>
      <c r="H304" s="525" t="s">
        <v>1148</v>
      </c>
      <c r="I304" s="526"/>
      <c r="J304" s="526"/>
      <c r="K304" s="536">
        <v>1.22</v>
      </c>
      <c r="L304" s="528"/>
      <c r="M304" s="526"/>
      <c r="N304" s="528"/>
      <c r="O304" s="526"/>
      <c r="P304" s="573">
        <v>365.85</v>
      </c>
    </row>
    <row r="305" spans="1:16" x14ac:dyDescent="0.25">
      <c r="A305" s="530"/>
      <c r="B305" s="524" t="s">
        <v>2023</v>
      </c>
      <c r="C305" s="1247" t="s">
        <v>2024</v>
      </c>
      <c r="D305" s="1247"/>
      <c r="E305" s="1247"/>
      <c r="F305" s="1247"/>
      <c r="G305" s="1247"/>
      <c r="H305" s="525" t="s">
        <v>1148</v>
      </c>
      <c r="I305" s="536">
        <v>0.61</v>
      </c>
      <c r="J305" s="526"/>
      <c r="K305" s="536">
        <v>1.22</v>
      </c>
      <c r="L305" s="532"/>
      <c r="M305" s="533"/>
      <c r="N305" s="534">
        <v>299.88</v>
      </c>
      <c r="O305" s="526"/>
      <c r="P305" s="529">
        <v>365.85</v>
      </c>
    </row>
    <row r="306" spans="1:16" x14ac:dyDescent="0.25">
      <c r="A306" s="523"/>
      <c r="B306" s="524" t="s">
        <v>36</v>
      </c>
      <c r="C306" s="1247" t="s">
        <v>134</v>
      </c>
      <c r="D306" s="1247"/>
      <c r="E306" s="1247"/>
      <c r="F306" s="1247"/>
      <c r="G306" s="1247"/>
      <c r="H306" s="525"/>
      <c r="I306" s="526"/>
      <c r="J306" s="526"/>
      <c r="K306" s="526"/>
      <c r="L306" s="528"/>
      <c r="M306" s="526"/>
      <c r="N306" s="528"/>
      <c r="O306" s="526"/>
      <c r="P306" s="573">
        <v>54</v>
      </c>
    </row>
    <row r="307" spans="1:16" x14ac:dyDescent="0.25">
      <c r="A307" s="530"/>
      <c r="B307" s="524" t="s">
        <v>3075</v>
      </c>
      <c r="C307" s="1247" t="s">
        <v>3076</v>
      </c>
      <c r="D307" s="1247"/>
      <c r="E307" s="1247"/>
      <c r="F307" s="1247"/>
      <c r="G307" s="1247"/>
      <c r="H307" s="525" t="s">
        <v>1164</v>
      </c>
      <c r="I307" s="537">
        <v>6.9999999999999994E-5</v>
      </c>
      <c r="J307" s="526"/>
      <c r="K307" s="537">
        <v>1.3999999999999999E-4</v>
      </c>
      <c r="L307" s="542">
        <v>160056.6</v>
      </c>
      <c r="M307" s="539">
        <v>1.35</v>
      </c>
      <c r="N307" s="534">
        <v>216076.41</v>
      </c>
      <c r="O307" s="526"/>
      <c r="P307" s="529">
        <v>30.25</v>
      </c>
    </row>
    <row r="308" spans="1:16" x14ac:dyDescent="0.25">
      <c r="A308" s="530"/>
      <c r="B308" s="524" t="s">
        <v>3252</v>
      </c>
      <c r="C308" s="1247" t="s">
        <v>3253</v>
      </c>
      <c r="D308" s="1247"/>
      <c r="E308" s="1247"/>
      <c r="F308" s="1247"/>
      <c r="G308" s="1247"/>
      <c r="H308" s="525" t="s">
        <v>1164</v>
      </c>
      <c r="I308" s="537">
        <v>2.4000000000000001E-4</v>
      </c>
      <c r="J308" s="526"/>
      <c r="K308" s="537">
        <v>4.8000000000000001E-4</v>
      </c>
      <c r="L308" s="542">
        <v>30350.05</v>
      </c>
      <c r="M308" s="539">
        <v>1.63</v>
      </c>
      <c r="N308" s="534">
        <v>49470.58</v>
      </c>
      <c r="O308" s="526"/>
      <c r="P308" s="529">
        <v>23.75</v>
      </c>
    </row>
    <row r="309" spans="1:16" x14ac:dyDescent="0.25">
      <c r="A309" s="544" t="s">
        <v>1239</v>
      </c>
      <c r="B309" s="545" t="s">
        <v>3254</v>
      </c>
      <c r="C309" s="1250" t="s">
        <v>3255</v>
      </c>
      <c r="D309" s="1250"/>
      <c r="E309" s="1250"/>
      <c r="F309" s="1250"/>
      <c r="G309" s="1250"/>
      <c r="H309" s="546" t="s">
        <v>1575</v>
      </c>
      <c r="I309" s="547">
        <v>1</v>
      </c>
      <c r="J309" s="548"/>
      <c r="K309" s="547">
        <v>2</v>
      </c>
      <c r="L309" s="550"/>
      <c r="M309" s="548"/>
      <c r="N309" s="550"/>
      <c r="O309" s="548"/>
      <c r="P309" s="551"/>
    </row>
    <row r="310" spans="1:16" x14ac:dyDescent="0.25">
      <c r="A310" s="552"/>
      <c r="B310" s="553"/>
      <c r="C310" s="1248" t="s">
        <v>1154</v>
      </c>
      <c r="D310" s="1248"/>
      <c r="E310" s="1248"/>
      <c r="F310" s="1248"/>
      <c r="G310" s="1248"/>
      <c r="H310" s="516"/>
      <c r="I310" s="517"/>
      <c r="J310" s="517"/>
      <c r="K310" s="517"/>
      <c r="L310" s="520"/>
      <c r="M310" s="517"/>
      <c r="N310" s="554"/>
      <c r="O310" s="517"/>
      <c r="P310" s="555">
        <v>419.85</v>
      </c>
    </row>
    <row r="311" spans="1:16" x14ac:dyDescent="0.25">
      <c r="A311" s="540"/>
      <c r="B311" s="524"/>
      <c r="C311" s="1247" t="s">
        <v>1155</v>
      </c>
      <c r="D311" s="1247"/>
      <c r="E311" s="1247"/>
      <c r="F311" s="1247"/>
      <c r="G311" s="1247"/>
      <c r="H311" s="525"/>
      <c r="I311" s="526"/>
      <c r="J311" s="526"/>
      <c r="K311" s="526"/>
      <c r="L311" s="528"/>
      <c r="M311" s="526"/>
      <c r="N311" s="528"/>
      <c r="O311" s="526"/>
      <c r="P311" s="573">
        <v>365.85</v>
      </c>
    </row>
    <row r="312" spans="1:16" x14ac:dyDescent="0.25">
      <c r="A312" s="540"/>
      <c r="B312" s="524" t="s">
        <v>2888</v>
      </c>
      <c r="C312" s="1247" t="s">
        <v>2889</v>
      </c>
      <c r="D312" s="1247"/>
      <c r="E312" s="1247"/>
      <c r="F312" s="1247"/>
      <c r="G312" s="1247"/>
      <c r="H312" s="525" t="s">
        <v>1158</v>
      </c>
      <c r="I312" s="543">
        <v>121</v>
      </c>
      <c r="J312" s="526"/>
      <c r="K312" s="543">
        <v>121</v>
      </c>
      <c r="L312" s="528"/>
      <c r="M312" s="526"/>
      <c r="N312" s="528"/>
      <c r="O312" s="526"/>
      <c r="P312" s="573">
        <v>442.68</v>
      </c>
    </row>
    <row r="313" spans="1:16" x14ac:dyDescent="0.25">
      <c r="A313" s="540"/>
      <c r="B313" s="524" t="s">
        <v>2890</v>
      </c>
      <c r="C313" s="1247" t="s">
        <v>2891</v>
      </c>
      <c r="D313" s="1247"/>
      <c r="E313" s="1247"/>
      <c r="F313" s="1247"/>
      <c r="G313" s="1247"/>
      <c r="H313" s="525" t="s">
        <v>1158</v>
      </c>
      <c r="I313" s="543">
        <v>72</v>
      </c>
      <c r="J313" s="526"/>
      <c r="K313" s="543">
        <v>72</v>
      </c>
      <c r="L313" s="528"/>
      <c r="M313" s="526"/>
      <c r="N313" s="528"/>
      <c r="O313" s="526"/>
      <c r="P313" s="573">
        <v>263.41000000000003</v>
      </c>
    </row>
    <row r="314" spans="1:16" x14ac:dyDescent="0.25">
      <c r="A314" s="556"/>
      <c r="B314" s="557"/>
      <c r="C314" s="1248" t="s">
        <v>1161</v>
      </c>
      <c r="D314" s="1248"/>
      <c r="E314" s="1248"/>
      <c r="F314" s="1248"/>
      <c r="G314" s="1248"/>
      <c r="H314" s="516"/>
      <c r="I314" s="517"/>
      <c r="J314" s="517"/>
      <c r="K314" s="517"/>
      <c r="L314" s="520"/>
      <c r="M314" s="517"/>
      <c r="N314" s="593">
        <v>562.97</v>
      </c>
      <c r="O314" s="517"/>
      <c r="P314" s="555">
        <v>1125.94</v>
      </c>
    </row>
    <row r="315" spans="1:16" x14ac:dyDescent="0.25">
      <c r="A315" s="558"/>
      <c r="B315" s="559"/>
      <c r="C315" s="559"/>
      <c r="D315" s="559"/>
      <c r="E315" s="559"/>
      <c r="F315" s="559"/>
      <c r="G315" s="559"/>
      <c r="H315" s="560"/>
      <c r="I315" s="561"/>
      <c r="J315" s="561"/>
      <c r="K315" s="561"/>
      <c r="L315" s="562"/>
      <c r="M315" s="561"/>
      <c r="N315" s="562"/>
      <c r="O315" s="561"/>
      <c r="P315" s="563"/>
    </row>
    <row r="316" spans="1:16" ht="22.5" x14ac:dyDescent="0.25">
      <c r="A316" s="514" t="s">
        <v>558</v>
      </c>
      <c r="B316" s="515" t="s">
        <v>3256</v>
      </c>
      <c r="C316" s="1249" t="s">
        <v>3257</v>
      </c>
      <c r="D316" s="1249"/>
      <c r="E316" s="1249"/>
      <c r="F316" s="1249"/>
      <c r="G316" s="1249"/>
      <c r="H316" s="516" t="s">
        <v>1575</v>
      </c>
      <c r="I316" s="517">
        <v>2</v>
      </c>
      <c r="J316" s="518">
        <v>1</v>
      </c>
      <c r="K316" s="518">
        <v>2</v>
      </c>
      <c r="L316" s="520"/>
      <c r="M316" s="517"/>
      <c r="N316" s="564">
        <v>2115.65</v>
      </c>
      <c r="O316" s="517"/>
      <c r="P316" s="555">
        <v>4231.3</v>
      </c>
    </row>
    <row r="317" spans="1:16" x14ac:dyDescent="0.25">
      <c r="A317" s="556"/>
      <c r="B317" s="557"/>
      <c r="C317" s="1248" t="s">
        <v>1161</v>
      </c>
      <c r="D317" s="1248"/>
      <c r="E317" s="1248"/>
      <c r="F317" s="1248"/>
      <c r="G317" s="1248"/>
      <c r="H317" s="516"/>
      <c r="I317" s="517"/>
      <c r="J317" s="517"/>
      <c r="K317" s="517"/>
      <c r="L317" s="520"/>
      <c r="M317" s="517"/>
      <c r="N317" s="520"/>
      <c r="O317" s="517"/>
      <c r="P317" s="555">
        <v>4231.3</v>
      </c>
    </row>
    <row r="318" spans="1:16" x14ac:dyDescent="0.25">
      <c r="A318" s="558"/>
      <c r="B318" s="559"/>
      <c r="C318" s="559"/>
      <c r="D318" s="559"/>
      <c r="E318" s="559"/>
      <c r="F318" s="559"/>
      <c r="G318" s="559"/>
      <c r="H318" s="560"/>
      <c r="I318" s="561"/>
      <c r="J318" s="561"/>
      <c r="K318" s="561"/>
      <c r="L318" s="562"/>
      <c r="M318" s="561"/>
      <c r="N318" s="562"/>
      <c r="O318" s="561"/>
      <c r="P318" s="563"/>
    </row>
    <row r="319" spans="1:16" x14ac:dyDescent="0.25">
      <c r="A319" s="514" t="s">
        <v>576</v>
      </c>
      <c r="B319" s="515" t="s">
        <v>3258</v>
      </c>
      <c r="C319" s="1249" t="s">
        <v>3259</v>
      </c>
      <c r="D319" s="1249"/>
      <c r="E319" s="1249"/>
      <c r="F319" s="1249"/>
      <c r="G319" s="1249"/>
      <c r="H319" s="516" t="s">
        <v>1440</v>
      </c>
      <c r="I319" s="517">
        <v>0.56000000000000005</v>
      </c>
      <c r="J319" s="518">
        <v>1</v>
      </c>
      <c r="K319" s="570">
        <v>0.56000000000000005</v>
      </c>
      <c r="L319" s="520"/>
      <c r="M319" s="517"/>
      <c r="N319" s="521"/>
      <c r="O319" s="517"/>
      <c r="P319" s="522"/>
    </row>
    <row r="320" spans="1:16" x14ac:dyDescent="0.25">
      <c r="A320" s="523"/>
      <c r="B320" s="524" t="s">
        <v>23</v>
      </c>
      <c r="C320" s="1247" t="s">
        <v>1203</v>
      </c>
      <c r="D320" s="1247"/>
      <c r="E320" s="1247"/>
      <c r="F320" s="1247"/>
      <c r="G320" s="1247"/>
      <c r="H320" s="525" t="s">
        <v>1148</v>
      </c>
      <c r="I320" s="526"/>
      <c r="J320" s="526"/>
      <c r="K320" s="527">
        <v>7.1680000000000001</v>
      </c>
      <c r="L320" s="528"/>
      <c r="M320" s="526"/>
      <c r="N320" s="528"/>
      <c r="O320" s="526"/>
      <c r="P320" s="529">
        <v>2280.0700000000002</v>
      </c>
    </row>
    <row r="321" spans="1:16" x14ac:dyDescent="0.25">
      <c r="A321" s="530"/>
      <c r="B321" s="524" t="s">
        <v>2403</v>
      </c>
      <c r="C321" s="1247" t="s">
        <v>2404</v>
      </c>
      <c r="D321" s="1247"/>
      <c r="E321" s="1247"/>
      <c r="F321" s="1247"/>
      <c r="G321" s="1247"/>
      <c r="H321" s="525" t="s">
        <v>1148</v>
      </c>
      <c r="I321" s="531">
        <v>12.8</v>
      </c>
      <c r="J321" s="526"/>
      <c r="K321" s="527">
        <v>7.1680000000000001</v>
      </c>
      <c r="L321" s="532"/>
      <c r="M321" s="533"/>
      <c r="N321" s="534">
        <v>318.08999999999997</v>
      </c>
      <c r="O321" s="526"/>
      <c r="P321" s="529">
        <v>2280.0700000000002</v>
      </c>
    </row>
    <row r="322" spans="1:16" x14ac:dyDescent="0.25">
      <c r="A322" s="523"/>
      <c r="B322" s="524" t="s">
        <v>28</v>
      </c>
      <c r="C322" s="1247" t="s">
        <v>132</v>
      </c>
      <c r="D322" s="1247"/>
      <c r="E322" s="1247"/>
      <c r="F322" s="1247"/>
      <c r="G322" s="1247"/>
      <c r="H322" s="525"/>
      <c r="I322" s="526"/>
      <c r="J322" s="526"/>
      <c r="K322" s="526"/>
      <c r="L322" s="528"/>
      <c r="M322" s="526"/>
      <c r="N322" s="528"/>
      <c r="O322" s="526"/>
      <c r="P322" s="573">
        <v>31.26</v>
      </c>
    </row>
    <row r="323" spans="1:16" x14ac:dyDescent="0.25">
      <c r="A323" s="523"/>
      <c r="B323" s="524"/>
      <c r="C323" s="1247" t="s">
        <v>1147</v>
      </c>
      <c r="D323" s="1247"/>
      <c r="E323" s="1247"/>
      <c r="F323" s="1247"/>
      <c r="G323" s="1247"/>
      <c r="H323" s="525" t="s">
        <v>1148</v>
      </c>
      <c r="I323" s="526"/>
      <c r="J323" s="526"/>
      <c r="K323" s="527">
        <v>2.8000000000000001E-2</v>
      </c>
      <c r="L323" s="528"/>
      <c r="M323" s="526"/>
      <c r="N323" s="528"/>
      <c r="O323" s="526"/>
      <c r="P323" s="573">
        <v>9.74</v>
      </c>
    </row>
    <row r="324" spans="1:16" x14ac:dyDescent="0.25">
      <c r="A324" s="530"/>
      <c r="B324" s="524" t="s">
        <v>1991</v>
      </c>
      <c r="C324" s="1247" t="s">
        <v>1992</v>
      </c>
      <c r="D324" s="1247"/>
      <c r="E324" s="1247"/>
      <c r="F324" s="1247"/>
      <c r="G324" s="1247"/>
      <c r="H324" s="525" t="s">
        <v>1151</v>
      </c>
      <c r="I324" s="536">
        <v>0.01</v>
      </c>
      <c r="J324" s="526"/>
      <c r="K324" s="535">
        <v>5.5999999999999999E-3</v>
      </c>
      <c r="L324" s="532"/>
      <c r="M324" s="533"/>
      <c r="N324" s="534">
        <v>913.67</v>
      </c>
      <c r="O324" s="526"/>
      <c r="P324" s="529">
        <v>5.12</v>
      </c>
    </row>
    <row r="325" spans="1:16" x14ac:dyDescent="0.25">
      <c r="A325" s="540"/>
      <c r="B325" s="524" t="s">
        <v>1152</v>
      </c>
      <c r="C325" s="1247" t="s">
        <v>1153</v>
      </c>
      <c r="D325" s="1247"/>
      <c r="E325" s="1247"/>
      <c r="F325" s="1247"/>
      <c r="G325" s="1247"/>
      <c r="H325" s="525" t="s">
        <v>1148</v>
      </c>
      <c r="I325" s="536">
        <v>0.01</v>
      </c>
      <c r="J325" s="526"/>
      <c r="K325" s="535">
        <v>5.5999999999999999E-3</v>
      </c>
      <c r="L325" s="528"/>
      <c r="M325" s="526"/>
      <c r="N325" s="541">
        <v>437.08</v>
      </c>
      <c r="O325" s="526"/>
      <c r="P325" s="573">
        <v>2.4500000000000002</v>
      </c>
    </row>
    <row r="326" spans="1:16" x14ac:dyDescent="0.25">
      <c r="A326" s="530"/>
      <c r="B326" s="524" t="s">
        <v>2925</v>
      </c>
      <c r="C326" s="1247" t="s">
        <v>2926</v>
      </c>
      <c r="D326" s="1247"/>
      <c r="E326" s="1247"/>
      <c r="F326" s="1247"/>
      <c r="G326" s="1247"/>
      <c r="H326" s="525" t="s">
        <v>1151</v>
      </c>
      <c r="I326" s="536">
        <v>1.27</v>
      </c>
      <c r="J326" s="526"/>
      <c r="K326" s="535">
        <v>0.71120000000000005</v>
      </c>
      <c r="L326" s="538">
        <v>14.13</v>
      </c>
      <c r="M326" s="539">
        <v>1.28</v>
      </c>
      <c r="N326" s="534">
        <v>18.09</v>
      </c>
      <c r="O326" s="526"/>
      <c r="P326" s="529">
        <v>12.87</v>
      </c>
    </row>
    <row r="327" spans="1:16" x14ac:dyDescent="0.25">
      <c r="A327" s="530"/>
      <c r="B327" s="524" t="s">
        <v>1445</v>
      </c>
      <c r="C327" s="1247" t="s">
        <v>1446</v>
      </c>
      <c r="D327" s="1247"/>
      <c r="E327" s="1247"/>
      <c r="F327" s="1247"/>
      <c r="G327" s="1247"/>
      <c r="H327" s="525" t="s">
        <v>1151</v>
      </c>
      <c r="I327" s="536">
        <v>0.04</v>
      </c>
      <c r="J327" s="526"/>
      <c r="K327" s="535">
        <v>2.24E-2</v>
      </c>
      <c r="L327" s="538">
        <v>477.92</v>
      </c>
      <c r="M327" s="539">
        <v>1.24</v>
      </c>
      <c r="N327" s="534">
        <v>592.62</v>
      </c>
      <c r="O327" s="526"/>
      <c r="P327" s="529">
        <v>13.27</v>
      </c>
    </row>
    <row r="328" spans="1:16" x14ac:dyDescent="0.25">
      <c r="A328" s="540"/>
      <c r="B328" s="524" t="s">
        <v>1208</v>
      </c>
      <c r="C328" s="1247" t="s">
        <v>1209</v>
      </c>
      <c r="D328" s="1247"/>
      <c r="E328" s="1247"/>
      <c r="F328" s="1247"/>
      <c r="G328" s="1247"/>
      <c r="H328" s="525" t="s">
        <v>1148</v>
      </c>
      <c r="I328" s="536">
        <v>0.04</v>
      </c>
      <c r="J328" s="526"/>
      <c r="K328" s="535">
        <v>2.24E-2</v>
      </c>
      <c r="L328" s="528"/>
      <c r="M328" s="526"/>
      <c r="N328" s="541">
        <v>325.38</v>
      </c>
      <c r="O328" s="526"/>
      <c r="P328" s="573">
        <v>7.29</v>
      </c>
    </row>
    <row r="329" spans="1:16" x14ac:dyDescent="0.25">
      <c r="A329" s="523"/>
      <c r="B329" s="524" t="s">
        <v>36</v>
      </c>
      <c r="C329" s="1247" t="s">
        <v>134</v>
      </c>
      <c r="D329" s="1247"/>
      <c r="E329" s="1247"/>
      <c r="F329" s="1247"/>
      <c r="G329" s="1247"/>
      <c r="H329" s="525"/>
      <c r="I329" s="526"/>
      <c r="J329" s="526"/>
      <c r="K329" s="526"/>
      <c r="L329" s="528"/>
      <c r="M329" s="526"/>
      <c r="N329" s="528"/>
      <c r="O329" s="526"/>
      <c r="P329" s="573">
        <v>256.27999999999997</v>
      </c>
    </row>
    <row r="330" spans="1:16" x14ac:dyDescent="0.25">
      <c r="A330" s="530"/>
      <c r="B330" s="524" t="s">
        <v>1210</v>
      </c>
      <c r="C330" s="1247" t="s">
        <v>1211</v>
      </c>
      <c r="D330" s="1247"/>
      <c r="E330" s="1247"/>
      <c r="F330" s="1247"/>
      <c r="G330" s="1247"/>
      <c r="H330" s="525" t="s">
        <v>1212</v>
      </c>
      <c r="I330" s="535">
        <v>0.86909999999999998</v>
      </c>
      <c r="J330" s="526"/>
      <c r="K330" s="574">
        <v>0.48669600000000002</v>
      </c>
      <c r="L330" s="538">
        <v>35.71</v>
      </c>
      <c r="M330" s="539">
        <v>0.28000000000000003</v>
      </c>
      <c r="N330" s="534">
        <v>10</v>
      </c>
      <c r="O330" s="526"/>
      <c r="P330" s="529">
        <v>4.87</v>
      </c>
    </row>
    <row r="331" spans="1:16" x14ac:dyDescent="0.25">
      <c r="A331" s="530"/>
      <c r="B331" s="524" t="s">
        <v>1494</v>
      </c>
      <c r="C331" s="1247" t="s">
        <v>1495</v>
      </c>
      <c r="D331" s="1247"/>
      <c r="E331" s="1247"/>
      <c r="F331" s="1247"/>
      <c r="G331" s="1247"/>
      <c r="H331" s="525" t="s">
        <v>1496</v>
      </c>
      <c r="I331" s="535">
        <v>2.1852</v>
      </c>
      <c r="J331" s="526"/>
      <c r="K331" s="574">
        <v>1.2237119999999999</v>
      </c>
      <c r="L331" s="532"/>
      <c r="M331" s="533"/>
      <c r="N331" s="534">
        <v>6.1</v>
      </c>
      <c r="O331" s="526"/>
      <c r="P331" s="529">
        <v>7.46</v>
      </c>
    </row>
    <row r="332" spans="1:16" x14ac:dyDescent="0.25">
      <c r="A332" s="530"/>
      <c r="B332" s="524" t="s">
        <v>2927</v>
      </c>
      <c r="C332" s="1247" t="s">
        <v>2928</v>
      </c>
      <c r="D332" s="1247"/>
      <c r="E332" s="1247"/>
      <c r="F332" s="1247"/>
      <c r="G332" s="1247"/>
      <c r="H332" s="525" t="s">
        <v>2435</v>
      </c>
      <c r="I332" s="527">
        <v>0.125</v>
      </c>
      <c r="J332" s="526"/>
      <c r="K332" s="536">
        <v>7.0000000000000007E-2</v>
      </c>
      <c r="L332" s="538">
        <v>584.14</v>
      </c>
      <c r="M332" s="539">
        <v>1.31</v>
      </c>
      <c r="N332" s="534">
        <v>765.22</v>
      </c>
      <c r="O332" s="526"/>
      <c r="P332" s="529">
        <v>53.57</v>
      </c>
    </row>
    <row r="333" spans="1:16" x14ac:dyDescent="0.25">
      <c r="A333" s="530"/>
      <c r="B333" s="524" t="s">
        <v>2929</v>
      </c>
      <c r="C333" s="1247" t="s">
        <v>2930</v>
      </c>
      <c r="D333" s="1247"/>
      <c r="E333" s="1247"/>
      <c r="F333" s="1247"/>
      <c r="G333" s="1247"/>
      <c r="H333" s="525" t="s">
        <v>1164</v>
      </c>
      <c r="I333" s="537">
        <v>2.3800000000000002E-3</v>
      </c>
      <c r="J333" s="526"/>
      <c r="K333" s="569">
        <v>1.3328000000000001E-3</v>
      </c>
      <c r="L333" s="542">
        <v>150361.35999999999</v>
      </c>
      <c r="M333" s="539">
        <v>0.95</v>
      </c>
      <c r="N333" s="534">
        <v>142843.29</v>
      </c>
      <c r="O333" s="526"/>
      <c r="P333" s="529">
        <v>190.38</v>
      </c>
    </row>
    <row r="334" spans="1:16" x14ac:dyDescent="0.25">
      <c r="A334" s="544" t="s">
        <v>1364</v>
      </c>
      <c r="B334" s="545" t="s">
        <v>2931</v>
      </c>
      <c r="C334" s="1250" t="s">
        <v>2932</v>
      </c>
      <c r="D334" s="1250"/>
      <c r="E334" s="1250"/>
      <c r="F334" s="1250"/>
      <c r="G334" s="1250"/>
      <c r="H334" s="546" t="s">
        <v>1575</v>
      </c>
      <c r="I334" s="547">
        <v>0</v>
      </c>
      <c r="J334" s="548"/>
      <c r="K334" s="547">
        <v>0</v>
      </c>
      <c r="L334" s="550"/>
      <c r="M334" s="548"/>
      <c r="N334" s="550"/>
      <c r="O334" s="548"/>
      <c r="P334" s="551"/>
    </row>
    <row r="335" spans="1:16" x14ac:dyDescent="0.25">
      <c r="A335" s="544" t="s">
        <v>1364</v>
      </c>
      <c r="B335" s="545" t="s">
        <v>2915</v>
      </c>
      <c r="C335" s="1250" t="s">
        <v>2916</v>
      </c>
      <c r="D335" s="1250"/>
      <c r="E335" s="1250"/>
      <c r="F335" s="1250"/>
      <c r="G335" s="1250"/>
      <c r="H335" s="546" t="s">
        <v>1575</v>
      </c>
      <c r="I335" s="547">
        <v>0</v>
      </c>
      <c r="J335" s="548"/>
      <c r="K335" s="547">
        <v>0</v>
      </c>
      <c r="L335" s="550"/>
      <c r="M335" s="548"/>
      <c r="N335" s="550"/>
      <c r="O335" s="548"/>
      <c r="P335" s="551"/>
    </row>
    <row r="336" spans="1:16" x14ac:dyDescent="0.25">
      <c r="A336" s="544" t="s">
        <v>1239</v>
      </c>
      <c r="B336" s="545" t="s">
        <v>2933</v>
      </c>
      <c r="C336" s="1250" t="s">
        <v>2934</v>
      </c>
      <c r="D336" s="1250"/>
      <c r="E336" s="1250"/>
      <c r="F336" s="1250"/>
      <c r="G336" s="1250"/>
      <c r="H336" s="546" t="s">
        <v>1568</v>
      </c>
      <c r="I336" s="566">
        <v>12.5</v>
      </c>
      <c r="J336" s="548"/>
      <c r="K336" s="547">
        <v>7</v>
      </c>
      <c r="L336" s="550"/>
      <c r="M336" s="548"/>
      <c r="N336" s="550"/>
      <c r="O336" s="548"/>
      <c r="P336" s="551"/>
    </row>
    <row r="337" spans="1:16" x14ac:dyDescent="0.25">
      <c r="A337" s="544" t="s">
        <v>1239</v>
      </c>
      <c r="B337" s="545" t="s">
        <v>2935</v>
      </c>
      <c r="C337" s="1250" t="s">
        <v>2936</v>
      </c>
      <c r="D337" s="1250"/>
      <c r="E337" s="1250"/>
      <c r="F337" s="1250"/>
      <c r="G337" s="1250"/>
      <c r="H337" s="546" t="s">
        <v>2159</v>
      </c>
      <c r="I337" s="566">
        <v>102.5</v>
      </c>
      <c r="J337" s="548"/>
      <c r="K337" s="566">
        <v>57.4</v>
      </c>
      <c r="L337" s="550"/>
      <c r="M337" s="548"/>
      <c r="N337" s="550"/>
      <c r="O337" s="548"/>
      <c r="P337" s="551"/>
    </row>
    <row r="338" spans="1:16" x14ac:dyDescent="0.25">
      <c r="A338" s="544" t="s">
        <v>1364</v>
      </c>
      <c r="B338" s="545" t="s">
        <v>2937</v>
      </c>
      <c r="C338" s="1250" t="s">
        <v>2938</v>
      </c>
      <c r="D338" s="1250"/>
      <c r="E338" s="1250"/>
      <c r="F338" s="1250"/>
      <c r="G338" s="1250"/>
      <c r="H338" s="546" t="s">
        <v>1575</v>
      </c>
      <c r="I338" s="547">
        <v>0</v>
      </c>
      <c r="J338" s="548"/>
      <c r="K338" s="547">
        <v>0</v>
      </c>
      <c r="L338" s="550"/>
      <c r="M338" s="548"/>
      <c r="N338" s="550"/>
      <c r="O338" s="548"/>
      <c r="P338" s="551"/>
    </row>
    <row r="339" spans="1:16" x14ac:dyDescent="0.25">
      <c r="A339" s="552"/>
      <c r="B339" s="553"/>
      <c r="C339" s="1248" t="s">
        <v>1154</v>
      </c>
      <c r="D339" s="1248"/>
      <c r="E339" s="1248"/>
      <c r="F339" s="1248"/>
      <c r="G339" s="1248"/>
      <c r="H339" s="516"/>
      <c r="I339" s="517"/>
      <c r="J339" s="517"/>
      <c r="K339" s="517"/>
      <c r="L339" s="520"/>
      <c r="M339" s="517"/>
      <c r="N339" s="554"/>
      <c r="O339" s="517"/>
      <c r="P339" s="555">
        <v>2577.35</v>
      </c>
    </row>
    <row r="340" spans="1:16" x14ac:dyDescent="0.25">
      <c r="A340" s="540"/>
      <c r="B340" s="524"/>
      <c r="C340" s="1247" t="s">
        <v>1155</v>
      </c>
      <c r="D340" s="1247"/>
      <c r="E340" s="1247"/>
      <c r="F340" s="1247"/>
      <c r="G340" s="1247"/>
      <c r="H340" s="525"/>
      <c r="I340" s="526"/>
      <c r="J340" s="526"/>
      <c r="K340" s="526"/>
      <c r="L340" s="528"/>
      <c r="M340" s="526"/>
      <c r="N340" s="528"/>
      <c r="O340" s="526"/>
      <c r="P340" s="529">
        <v>2289.81</v>
      </c>
    </row>
    <row r="341" spans="1:16" x14ac:dyDescent="0.25">
      <c r="A341" s="540"/>
      <c r="B341" s="524" t="s">
        <v>2888</v>
      </c>
      <c r="C341" s="1247" t="s">
        <v>2889</v>
      </c>
      <c r="D341" s="1247"/>
      <c r="E341" s="1247"/>
      <c r="F341" s="1247"/>
      <c r="G341" s="1247"/>
      <c r="H341" s="525" t="s">
        <v>1158</v>
      </c>
      <c r="I341" s="543">
        <v>121</v>
      </c>
      <c r="J341" s="526"/>
      <c r="K341" s="543">
        <v>121</v>
      </c>
      <c r="L341" s="528"/>
      <c r="M341" s="526"/>
      <c r="N341" s="528"/>
      <c r="O341" s="526"/>
      <c r="P341" s="529">
        <v>2770.67</v>
      </c>
    </row>
    <row r="342" spans="1:16" x14ac:dyDescent="0.25">
      <c r="A342" s="540"/>
      <c r="B342" s="524" t="s">
        <v>2890</v>
      </c>
      <c r="C342" s="1247" t="s">
        <v>2891</v>
      </c>
      <c r="D342" s="1247"/>
      <c r="E342" s="1247"/>
      <c r="F342" s="1247"/>
      <c r="G342" s="1247"/>
      <c r="H342" s="525" t="s">
        <v>1158</v>
      </c>
      <c r="I342" s="543">
        <v>72</v>
      </c>
      <c r="J342" s="526"/>
      <c r="K342" s="543">
        <v>72</v>
      </c>
      <c r="L342" s="528"/>
      <c r="M342" s="526"/>
      <c r="N342" s="528"/>
      <c r="O342" s="526"/>
      <c r="P342" s="529">
        <v>1648.66</v>
      </c>
    </row>
    <row r="343" spans="1:16" x14ac:dyDescent="0.25">
      <c r="A343" s="556"/>
      <c r="B343" s="557"/>
      <c r="C343" s="1248" t="s">
        <v>1161</v>
      </c>
      <c r="D343" s="1248"/>
      <c r="E343" s="1248"/>
      <c r="F343" s="1248"/>
      <c r="G343" s="1248"/>
      <c r="H343" s="516"/>
      <c r="I343" s="517"/>
      <c r="J343" s="517"/>
      <c r="K343" s="517"/>
      <c r="L343" s="520"/>
      <c r="M343" s="517"/>
      <c r="N343" s="554">
        <v>12494.07</v>
      </c>
      <c r="O343" s="517"/>
      <c r="P343" s="555">
        <v>6996.68</v>
      </c>
    </row>
    <row r="344" spans="1:16" x14ac:dyDescent="0.25">
      <c r="A344" s="558"/>
      <c r="B344" s="559"/>
      <c r="C344" s="559"/>
      <c r="D344" s="559"/>
      <c r="E344" s="559"/>
      <c r="F344" s="559"/>
      <c r="G344" s="559"/>
      <c r="H344" s="560"/>
      <c r="I344" s="561"/>
      <c r="J344" s="561"/>
      <c r="K344" s="561"/>
      <c r="L344" s="562"/>
      <c r="M344" s="561"/>
      <c r="N344" s="562"/>
      <c r="O344" s="561"/>
      <c r="P344" s="563"/>
    </row>
    <row r="345" spans="1:16" x14ac:dyDescent="0.25">
      <c r="A345" s="514" t="s">
        <v>1180</v>
      </c>
      <c r="B345" s="515" t="s">
        <v>3260</v>
      </c>
      <c r="C345" s="1249" t="s">
        <v>3261</v>
      </c>
      <c r="D345" s="1249"/>
      <c r="E345" s="1249"/>
      <c r="F345" s="1249"/>
      <c r="G345" s="1249"/>
      <c r="H345" s="516" t="s">
        <v>2159</v>
      </c>
      <c r="I345" s="517">
        <v>57.4</v>
      </c>
      <c r="J345" s="518">
        <v>1</v>
      </c>
      <c r="K345" s="571">
        <v>57.4</v>
      </c>
      <c r="L345" s="593">
        <v>76.400000000000006</v>
      </c>
      <c r="M345" s="570">
        <v>1.17</v>
      </c>
      <c r="N345" s="572">
        <v>89.39</v>
      </c>
      <c r="O345" s="517"/>
      <c r="P345" s="555">
        <v>5130.99</v>
      </c>
    </row>
    <row r="346" spans="1:16" x14ac:dyDescent="0.25">
      <c r="A346" s="556"/>
      <c r="B346" s="557"/>
      <c r="C346" s="1248" t="s">
        <v>1161</v>
      </c>
      <c r="D346" s="1248"/>
      <c r="E346" s="1248"/>
      <c r="F346" s="1248"/>
      <c r="G346" s="1248"/>
      <c r="H346" s="516"/>
      <c r="I346" s="517"/>
      <c r="J346" s="517"/>
      <c r="K346" s="517"/>
      <c r="L346" s="520"/>
      <c r="M346" s="517"/>
      <c r="N346" s="520"/>
      <c r="O346" s="517"/>
      <c r="P346" s="555">
        <v>5130.99</v>
      </c>
    </row>
    <row r="347" spans="1:16" x14ac:dyDescent="0.25">
      <c r="A347" s="558"/>
      <c r="B347" s="559"/>
      <c r="C347" s="559"/>
      <c r="D347" s="559"/>
      <c r="E347" s="559"/>
      <c r="F347" s="559"/>
      <c r="G347" s="559"/>
      <c r="H347" s="560"/>
      <c r="I347" s="561"/>
      <c r="J347" s="561"/>
      <c r="K347" s="561"/>
      <c r="L347" s="562"/>
      <c r="M347" s="561"/>
      <c r="N347" s="562"/>
      <c r="O347" s="561"/>
      <c r="P347" s="563"/>
    </row>
    <row r="348" spans="1:16" x14ac:dyDescent="0.25">
      <c r="A348" s="514" t="s">
        <v>1182</v>
      </c>
      <c r="B348" s="515" t="s">
        <v>3262</v>
      </c>
      <c r="C348" s="1249" t="s">
        <v>3263</v>
      </c>
      <c r="D348" s="1249"/>
      <c r="E348" s="1249"/>
      <c r="F348" s="1249"/>
      <c r="G348" s="1249"/>
      <c r="H348" s="516" t="s">
        <v>1568</v>
      </c>
      <c r="I348" s="517">
        <v>11.2</v>
      </c>
      <c r="J348" s="518">
        <v>1</v>
      </c>
      <c r="K348" s="571">
        <v>11.2</v>
      </c>
      <c r="L348" s="593">
        <v>63.46</v>
      </c>
      <c r="M348" s="570">
        <v>1.35</v>
      </c>
      <c r="N348" s="572">
        <v>85.67</v>
      </c>
      <c r="O348" s="517"/>
      <c r="P348" s="612">
        <v>959.5</v>
      </c>
    </row>
    <row r="349" spans="1:16" x14ac:dyDescent="0.25">
      <c r="A349" s="556"/>
      <c r="B349" s="557"/>
      <c r="C349" s="1248" t="s">
        <v>1161</v>
      </c>
      <c r="D349" s="1248"/>
      <c r="E349" s="1248"/>
      <c r="F349" s="1248"/>
      <c r="G349" s="1248"/>
      <c r="H349" s="516"/>
      <c r="I349" s="517"/>
      <c r="J349" s="517"/>
      <c r="K349" s="517"/>
      <c r="L349" s="520"/>
      <c r="M349" s="517"/>
      <c r="N349" s="520"/>
      <c r="O349" s="517"/>
      <c r="P349" s="612">
        <v>959.5</v>
      </c>
    </row>
    <row r="350" spans="1:16" x14ac:dyDescent="0.25">
      <c r="A350" s="558"/>
      <c r="B350" s="559"/>
      <c r="C350" s="559"/>
      <c r="D350" s="559"/>
      <c r="E350" s="559"/>
      <c r="F350" s="559"/>
      <c r="G350" s="559"/>
      <c r="H350" s="560"/>
      <c r="I350" s="561"/>
      <c r="J350" s="561"/>
      <c r="K350" s="561"/>
      <c r="L350" s="562"/>
      <c r="M350" s="561"/>
      <c r="N350" s="562"/>
      <c r="O350" s="561"/>
      <c r="P350" s="563"/>
    </row>
    <row r="351" spans="1:16" x14ac:dyDescent="0.25">
      <c r="A351" s="514" t="s">
        <v>1193</v>
      </c>
      <c r="B351" s="515" t="s">
        <v>3264</v>
      </c>
      <c r="C351" s="1249" t="s">
        <v>3265</v>
      </c>
      <c r="D351" s="1249"/>
      <c r="E351" s="1249"/>
      <c r="F351" s="1249"/>
      <c r="G351" s="1249"/>
      <c r="H351" s="516" t="s">
        <v>1575</v>
      </c>
      <c r="I351" s="517">
        <v>18</v>
      </c>
      <c r="J351" s="518">
        <v>1</v>
      </c>
      <c r="K351" s="518">
        <v>18</v>
      </c>
      <c r="L351" s="593">
        <v>12.22</v>
      </c>
      <c r="M351" s="570">
        <v>1.17</v>
      </c>
      <c r="N351" s="572">
        <v>14.3</v>
      </c>
      <c r="O351" s="517"/>
      <c r="P351" s="612">
        <v>257.39999999999998</v>
      </c>
    </row>
    <row r="352" spans="1:16" x14ac:dyDescent="0.25">
      <c r="A352" s="556"/>
      <c r="B352" s="557"/>
      <c r="C352" s="1248" t="s">
        <v>1161</v>
      </c>
      <c r="D352" s="1248"/>
      <c r="E352" s="1248"/>
      <c r="F352" s="1248"/>
      <c r="G352" s="1248"/>
      <c r="H352" s="516"/>
      <c r="I352" s="517"/>
      <c r="J352" s="517"/>
      <c r="K352" s="517"/>
      <c r="L352" s="520"/>
      <c r="M352" s="517"/>
      <c r="N352" s="520"/>
      <c r="O352" s="517"/>
      <c r="P352" s="612">
        <v>257.39999999999998</v>
      </c>
    </row>
    <row r="353" spans="1:16" x14ac:dyDescent="0.25">
      <c r="A353" s="558"/>
      <c r="B353" s="559"/>
      <c r="C353" s="559"/>
      <c r="D353" s="559"/>
      <c r="E353" s="559"/>
      <c r="F353" s="559"/>
      <c r="G353" s="559"/>
      <c r="H353" s="560"/>
      <c r="I353" s="561"/>
      <c r="J353" s="561"/>
      <c r="K353" s="561"/>
      <c r="L353" s="562"/>
      <c r="M353" s="561"/>
      <c r="N353" s="562"/>
      <c r="O353" s="561"/>
      <c r="P353" s="563"/>
    </row>
    <row r="354" spans="1:16" x14ac:dyDescent="0.25">
      <c r="A354" s="514" t="s">
        <v>1198</v>
      </c>
      <c r="B354" s="515" t="s">
        <v>3266</v>
      </c>
      <c r="C354" s="1249" t="s">
        <v>3267</v>
      </c>
      <c r="D354" s="1249"/>
      <c r="E354" s="1249"/>
      <c r="F354" s="1249"/>
      <c r="G354" s="1249"/>
      <c r="H354" s="516" t="s">
        <v>1575</v>
      </c>
      <c r="I354" s="517">
        <v>2</v>
      </c>
      <c r="J354" s="518">
        <v>1</v>
      </c>
      <c r="K354" s="518">
        <v>2</v>
      </c>
      <c r="L354" s="593">
        <v>91.15</v>
      </c>
      <c r="M354" s="570">
        <v>1.03</v>
      </c>
      <c r="N354" s="572">
        <v>93.88</v>
      </c>
      <c r="O354" s="517"/>
      <c r="P354" s="612">
        <v>187.76</v>
      </c>
    </row>
    <row r="355" spans="1:16" x14ac:dyDescent="0.25">
      <c r="A355" s="556"/>
      <c r="B355" s="557"/>
      <c r="C355" s="1248" t="s">
        <v>1161</v>
      </c>
      <c r="D355" s="1248"/>
      <c r="E355" s="1248"/>
      <c r="F355" s="1248"/>
      <c r="G355" s="1248"/>
      <c r="H355" s="516"/>
      <c r="I355" s="517"/>
      <c r="J355" s="517"/>
      <c r="K355" s="517"/>
      <c r="L355" s="520"/>
      <c r="M355" s="517"/>
      <c r="N355" s="520"/>
      <c r="O355" s="517"/>
      <c r="P355" s="612">
        <v>187.76</v>
      </c>
    </row>
    <row r="356" spans="1:16" x14ac:dyDescent="0.25">
      <c r="A356" s="558"/>
      <c r="B356" s="559"/>
      <c r="C356" s="559"/>
      <c r="D356" s="559"/>
      <c r="E356" s="559"/>
      <c r="F356" s="559"/>
      <c r="G356" s="559"/>
      <c r="H356" s="560"/>
      <c r="I356" s="561"/>
      <c r="J356" s="561"/>
      <c r="K356" s="561"/>
      <c r="L356" s="562"/>
      <c r="M356" s="561"/>
      <c r="N356" s="562"/>
      <c r="O356" s="561"/>
      <c r="P356" s="563"/>
    </row>
    <row r="357" spans="1:16" x14ac:dyDescent="0.25">
      <c r="A357" s="514" t="s">
        <v>1199</v>
      </c>
      <c r="B357" s="515" t="s">
        <v>3268</v>
      </c>
      <c r="C357" s="1249" t="s">
        <v>3269</v>
      </c>
      <c r="D357" s="1249"/>
      <c r="E357" s="1249"/>
      <c r="F357" s="1249"/>
      <c r="G357" s="1249"/>
      <c r="H357" s="516" t="s">
        <v>1575</v>
      </c>
      <c r="I357" s="517">
        <v>4</v>
      </c>
      <c r="J357" s="518">
        <v>1</v>
      </c>
      <c r="K357" s="518">
        <v>4</v>
      </c>
      <c r="L357" s="593">
        <v>15.99</v>
      </c>
      <c r="M357" s="570">
        <v>1.17</v>
      </c>
      <c r="N357" s="572">
        <v>18.71</v>
      </c>
      <c r="O357" s="517"/>
      <c r="P357" s="612">
        <v>74.84</v>
      </c>
    </row>
    <row r="358" spans="1:16" x14ac:dyDescent="0.25">
      <c r="A358" s="556"/>
      <c r="B358" s="557"/>
      <c r="C358" s="1248" t="s">
        <v>1161</v>
      </c>
      <c r="D358" s="1248"/>
      <c r="E358" s="1248"/>
      <c r="F358" s="1248"/>
      <c r="G358" s="1248"/>
      <c r="H358" s="516"/>
      <c r="I358" s="517"/>
      <c r="J358" s="517"/>
      <c r="K358" s="517"/>
      <c r="L358" s="520"/>
      <c r="M358" s="517"/>
      <c r="N358" s="520"/>
      <c r="O358" s="517"/>
      <c r="P358" s="612">
        <v>74.84</v>
      </c>
    </row>
    <row r="359" spans="1:16" x14ac:dyDescent="0.25">
      <c r="A359" s="558"/>
      <c r="B359" s="559"/>
      <c r="C359" s="559"/>
      <c r="D359" s="559"/>
      <c r="E359" s="559"/>
      <c r="F359" s="559"/>
      <c r="G359" s="559"/>
      <c r="H359" s="560"/>
      <c r="I359" s="561"/>
      <c r="J359" s="561"/>
      <c r="K359" s="561"/>
      <c r="L359" s="562"/>
      <c r="M359" s="561"/>
      <c r="N359" s="562"/>
      <c r="O359" s="561"/>
      <c r="P359" s="563"/>
    </row>
    <row r="360" spans="1:16" x14ac:dyDescent="0.25">
      <c r="A360" s="514" t="s">
        <v>1200</v>
      </c>
      <c r="B360" s="515" t="s">
        <v>3270</v>
      </c>
      <c r="C360" s="1249" t="s">
        <v>3271</v>
      </c>
      <c r="D360" s="1249"/>
      <c r="E360" s="1249"/>
      <c r="F360" s="1249"/>
      <c r="G360" s="1249"/>
      <c r="H360" s="516" t="s">
        <v>1575</v>
      </c>
      <c r="I360" s="517">
        <v>2</v>
      </c>
      <c r="J360" s="518">
        <v>1</v>
      </c>
      <c r="K360" s="518">
        <v>2</v>
      </c>
      <c r="L360" s="520"/>
      <c r="M360" s="517"/>
      <c r="N360" s="521"/>
      <c r="O360" s="517"/>
      <c r="P360" s="522"/>
    </row>
    <row r="361" spans="1:16" x14ac:dyDescent="0.25">
      <c r="A361" s="523"/>
      <c r="B361" s="524" t="s">
        <v>23</v>
      </c>
      <c r="C361" s="1247" t="s">
        <v>1203</v>
      </c>
      <c r="D361" s="1247"/>
      <c r="E361" s="1247"/>
      <c r="F361" s="1247"/>
      <c r="G361" s="1247"/>
      <c r="H361" s="525" t="s">
        <v>1148</v>
      </c>
      <c r="I361" s="526"/>
      <c r="J361" s="526"/>
      <c r="K361" s="536">
        <v>13.32</v>
      </c>
      <c r="L361" s="528"/>
      <c r="M361" s="526"/>
      <c r="N361" s="528"/>
      <c r="O361" s="526"/>
      <c r="P361" s="529">
        <v>4334.0600000000004</v>
      </c>
    </row>
    <row r="362" spans="1:16" x14ac:dyDescent="0.25">
      <c r="A362" s="530"/>
      <c r="B362" s="524" t="s">
        <v>2070</v>
      </c>
      <c r="C362" s="1247" t="s">
        <v>2071</v>
      </c>
      <c r="D362" s="1247"/>
      <c r="E362" s="1247"/>
      <c r="F362" s="1247"/>
      <c r="G362" s="1247"/>
      <c r="H362" s="525" t="s">
        <v>1148</v>
      </c>
      <c r="I362" s="536">
        <v>6.66</v>
      </c>
      <c r="J362" s="526"/>
      <c r="K362" s="536">
        <v>13.32</v>
      </c>
      <c r="L362" s="532"/>
      <c r="M362" s="533"/>
      <c r="N362" s="534">
        <v>325.38</v>
      </c>
      <c r="O362" s="526"/>
      <c r="P362" s="529">
        <v>4334.0600000000004</v>
      </c>
    </row>
    <row r="363" spans="1:16" x14ac:dyDescent="0.25">
      <c r="A363" s="523"/>
      <c r="B363" s="524" t="s">
        <v>28</v>
      </c>
      <c r="C363" s="1247" t="s">
        <v>132</v>
      </c>
      <c r="D363" s="1247"/>
      <c r="E363" s="1247"/>
      <c r="F363" s="1247"/>
      <c r="G363" s="1247"/>
      <c r="H363" s="525"/>
      <c r="I363" s="526"/>
      <c r="J363" s="526"/>
      <c r="K363" s="526"/>
      <c r="L363" s="528"/>
      <c r="M363" s="526"/>
      <c r="N363" s="528"/>
      <c r="O363" s="526"/>
      <c r="P363" s="573">
        <v>126.6</v>
      </c>
    </row>
    <row r="364" spans="1:16" x14ac:dyDescent="0.25">
      <c r="A364" s="523"/>
      <c r="B364" s="524"/>
      <c r="C364" s="1247" t="s">
        <v>1147</v>
      </c>
      <c r="D364" s="1247"/>
      <c r="E364" s="1247"/>
      <c r="F364" s="1247"/>
      <c r="G364" s="1247"/>
      <c r="H364" s="525" t="s">
        <v>1148</v>
      </c>
      <c r="I364" s="526"/>
      <c r="J364" s="526"/>
      <c r="K364" s="536">
        <v>0.06</v>
      </c>
      <c r="L364" s="528"/>
      <c r="M364" s="526"/>
      <c r="N364" s="528"/>
      <c r="O364" s="526"/>
      <c r="P364" s="573">
        <v>23.99</v>
      </c>
    </row>
    <row r="365" spans="1:16" x14ac:dyDescent="0.25">
      <c r="A365" s="530"/>
      <c r="B365" s="524" t="s">
        <v>1991</v>
      </c>
      <c r="C365" s="1247" t="s">
        <v>1992</v>
      </c>
      <c r="D365" s="1247"/>
      <c r="E365" s="1247"/>
      <c r="F365" s="1247"/>
      <c r="G365" s="1247"/>
      <c r="H365" s="525" t="s">
        <v>1151</v>
      </c>
      <c r="I365" s="536">
        <v>0.01</v>
      </c>
      <c r="J365" s="526"/>
      <c r="K365" s="536">
        <v>0.02</v>
      </c>
      <c r="L365" s="532"/>
      <c r="M365" s="533"/>
      <c r="N365" s="534">
        <v>913.67</v>
      </c>
      <c r="O365" s="526"/>
      <c r="P365" s="529">
        <v>18.27</v>
      </c>
    </row>
    <row r="366" spans="1:16" x14ac:dyDescent="0.25">
      <c r="A366" s="540"/>
      <c r="B366" s="524" t="s">
        <v>1152</v>
      </c>
      <c r="C366" s="1247" t="s">
        <v>1153</v>
      </c>
      <c r="D366" s="1247"/>
      <c r="E366" s="1247"/>
      <c r="F366" s="1247"/>
      <c r="G366" s="1247"/>
      <c r="H366" s="525" t="s">
        <v>1148</v>
      </c>
      <c r="I366" s="536">
        <v>0.01</v>
      </c>
      <c r="J366" s="526"/>
      <c r="K366" s="536">
        <v>0.02</v>
      </c>
      <c r="L366" s="528"/>
      <c r="M366" s="526"/>
      <c r="N366" s="541">
        <v>437.08</v>
      </c>
      <c r="O366" s="526"/>
      <c r="P366" s="573">
        <v>8.74</v>
      </c>
    </row>
    <row r="367" spans="1:16" x14ac:dyDescent="0.25">
      <c r="A367" s="530"/>
      <c r="B367" s="524" t="s">
        <v>1443</v>
      </c>
      <c r="C367" s="1247" t="s">
        <v>1444</v>
      </c>
      <c r="D367" s="1247"/>
      <c r="E367" s="1247"/>
      <c r="F367" s="1247"/>
      <c r="G367" s="1247"/>
      <c r="H367" s="525" t="s">
        <v>1151</v>
      </c>
      <c r="I367" s="536">
        <v>0.01</v>
      </c>
      <c r="J367" s="526"/>
      <c r="K367" s="536">
        <v>0.02</v>
      </c>
      <c r="L367" s="532"/>
      <c r="M367" s="533"/>
      <c r="N367" s="534">
        <v>1550.39</v>
      </c>
      <c r="O367" s="526"/>
      <c r="P367" s="529">
        <v>31.01</v>
      </c>
    </row>
    <row r="368" spans="1:16" x14ac:dyDescent="0.25">
      <c r="A368" s="540"/>
      <c r="B368" s="524" t="s">
        <v>1152</v>
      </c>
      <c r="C368" s="1247" t="s">
        <v>1153</v>
      </c>
      <c r="D368" s="1247"/>
      <c r="E368" s="1247"/>
      <c r="F368" s="1247"/>
      <c r="G368" s="1247"/>
      <c r="H368" s="525" t="s">
        <v>1148</v>
      </c>
      <c r="I368" s="536">
        <v>0.01</v>
      </c>
      <c r="J368" s="526"/>
      <c r="K368" s="536">
        <v>0.02</v>
      </c>
      <c r="L368" s="528"/>
      <c r="M368" s="526"/>
      <c r="N368" s="541">
        <v>437.08</v>
      </c>
      <c r="O368" s="526"/>
      <c r="P368" s="573">
        <v>8.74</v>
      </c>
    </row>
    <row r="369" spans="1:16" x14ac:dyDescent="0.25">
      <c r="A369" s="530"/>
      <c r="B369" s="524" t="s">
        <v>1445</v>
      </c>
      <c r="C369" s="1247" t="s">
        <v>1446</v>
      </c>
      <c r="D369" s="1247"/>
      <c r="E369" s="1247"/>
      <c r="F369" s="1247"/>
      <c r="G369" s="1247"/>
      <c r="H369" s="525" t="s">
        <v>1151</v>
      </c>
      <c r="I369" s="536">
        <v>0.01</v>
      </c>
      <c r="J369" s="526"/>
      <c r="K369" s="536">
        <v>0.02</v>
      </c>
      <c r="L369" s="538">
        <v>477.92</v>
      </c>
      <c r="M369" s="539">
        <v>1.24</v>
      </c>
      <c r="N369" s="534">
        <v>592.62</v>
      </c>
      <c r="O369" s="526"/>
      <c r="P369" s="529">
        <v>11.85</v>
      </c>
    </row>
    <row r="370" spans="1:16" x14ac:dyDescent="0.25">
      <c r="A370" s="540"/>
      <c r="B370" s="524" t="s">
        <v>1208</v>
      </c>
      <c r="C370" s="1247" t="s">
        <v>1209</v>
      </c>
      <c r="D370" s="1247"/>
      <c r="E370" s="1247"/>
      <c r="F370" s="1247"/>
      <c r="G370" s="1247"/>
      <c r="H370" s="525" t="s">
        <v>1148</v>
      </c>
      <c r="I370" s="536">
        <v>0.01</v>
      </c>
      <c r="J370" s="526"/>
      <c r="K370" s="536">
        <v>0.02</v>
      </c>
      <c r="L370" s="528"/>
      <c r="M370" s="526"/>
      <c r="N370" s="541">
        <v>325.38</v>
      </c>
      <c r="O370" s="526"/>
      <c r="P370" s="573">
        <v>6.51</v>
      </c>
    </row>
    <row r="371" spans="1:16" x14ac:dyDescent="0.25">
      <c r="A371" s="530"/>
      <c r="B371" s="524" t="s">
        <v>1486</v>
      </c>
      <c r="C371" s="1247" t="s">
        <v>1487</v>
      </c>
      <c r="D371" s="1247"/>
      <c r="E371" s="1247"/>
      <c r="F371" s="1247"/>
      <c r="G371" s="1247"/>
      <c r="H371" s="525" t="s">
        <v>1151</v>
      </c>
      <c r="I371" s="536">
        <v>1.84</v>
      </c>
      <c r="J371" s="526"/>
      <c r="K371" s="536">
        <v>3.68</v>
      </c>
      <c r="L371" s="538">
        <v>4.3499999999999996</v>
      </c>
      <c r="M371" s="539">
        <v>1.1599999999999999</v>
      </c>
      <c r="N371" s="534">
        <v>5.05</v>
      </c>
      <c r="O371" s="526"/>
      <c r="P371" s="529">
        <v>18.579999999999998</v>
      </c>
    </row>
    <row r="372" spans="1:16" x14ac:dyDescent="0.25">
      <c r="A372" s="530"/>
      <c r="B372" s="524" t="s">
        <v>2037</v>
      </c>
      <c r="C372" s="1247" t="s">
        <v>2038</v>
      </c>
      <c r="D372" s="1247"/>
      <c r="E372" s="1247"/>
      <c r="F372" s="1247"/>
      <c r="G372" s="1247"/>
      <c r="H372" s="525" t="s">
        <v>1151</v>
      </c>
      <c r="I372" s="536">
        <v>0.82</v>
      </c>
      <c r="J372" s="526"/>
      <c r="K372" s="536">
        <v>1.64</v>
      </c>
      <c r="L372" s="532"/>
      <c r="M372" s="533"/>
      <c r="N372" s="534">
        <v>28.59</v>
      </c>
      <c r="O372" s="526"/>
      <c r="P372" s="529">
        <v>46.89</v>
      </c>
    </row>
    <row r="373" spans="1:16" x14ac:dyDescent="0.25">
      <c r="A373" s="523"/>
      <c r="B373" s="524" t="s">
        <v>36</v>
      </c>
      <c r="C373" s="1247" t="s">
        <v>134</v>
      </c>
      <c r="D373" s="1247"/>
      <c r="E373" s="1247"/>
      <c r="F373" s="1247"/>
      <c r="G373" s="1247"/>
      <c r="H373" s="525"/>
      <c r="I373" s="526"/>
      <c r="J373" s="526"/>
      <c r="K373" s="526"/>
      <c r="L373" s="528"/>
      <c r="M373" s="526"/>
      <c r="N373" s="528"/>
      <c r="O373" s="526"/>
      <c r="P373" s="529">
        <v>1943.95</v>
      </c>
    </row>
    <row r="374" spans="1:16" x14ac:dyDescent="0.25">
      <c r="A374" s="530"/>
      <c r="B374" s="524" t="s">
        <v>3272</v>
      </c>
      <c r="C374" s="1247" t="s">
        <v>3273</v>
      </c>
      <c r="D374" s="1247"/>
      <c r="E374" s="1247"/>
      <c r="F374" s="1247"/>
      <c r="G374" s="1247"/>
      <c r="H374" s="525" t="s">
        <v>2435</v>
      </c>
      <c r="I374" s="527">
        <v>1E-3</v>
      </c>
      <c r="J374" s="526"/>
      <c r="K374" s="527">
        <v>2E-3</v>
      </c>
      <c r="L374" s="542">
        <v>13680.39</v>
      </c>
      <c r="M374" s="539">
        <v>0.99</v>
      </c>
      <c r="N374" s="534">
        <v>13543.59</v>
      </c>
      <c r="O374" s="526"/>
      <c r="P374" s="529">
        <v>27.09</v>
      </c>
    </row>
    <row r="375" spans="1:16" x14ac:dyDescent="0.25">
      <c r="A375" s="530"/>
      <c r="B375" s="524" t="s">
        <v>3274</v>
      </c>
      <c r="C375" s="1247" t="s">
        <v>3275</v>
      </c>
      <c r="D375" s="1247"/>
      <c r="E375" s="1247"/>
      <c r="F375" s="1247"/>
      <c r="G375" s="1247"/>
      <c r="H375" s="525" t="s">
        <v>1212</v>
      </c>
      <c r="I375" s="527">
        <v>3.2000000000000001E-2</v>
      </c>
      <c r="J375" s="526"/>
      <c r="K375" s="527">
        <v>6.4000000000000001E-2</v>
      </c>
      <c r="L375" s="538">
        <v>340.41</v>
      </c>
      <c r="M375" s="539">
        <v>1.77</v>
      </c>
      <c r="N375" s="534">
        <v>602.53</v>
      </c>
      <c r="O375" s="526"/>
      <c r="P375" s="529">
        <v>38.56</v>
      </c>
    </row>
    <row r="376" spans="1:16" x14ac:dyDescent="0.25">
      <c r="A376" s="530"/>
      <c r="B376" s="524" t="s">
        <v>1490</v>
      </c>
      <c r="C376" s="1247" t="s">
        <v>1491</v>
      </c>
      <c r="D376" s="1247"/>
      <c r="E376" s="1247"/>
      <c r="F376" s="1247"/>
      <c r="G376" s="1247"/>
      <c r="H376" s="525" t="s">
        <v>1212</v>
      </c>
      <c r="I376" s="527">
        <v>0.13900000000000001</v>
      </c>
      <c r="J376" s="526"/>
      <c r="K376" s="527">
        <v>0.27800000000000002</v>
      </c>
      <c r="L376" s="538">
        <v>114.64</v>
      </c>
      <c r="M376" s="539">
        <v>1.18</v>
      </c>
      <c r="N376" s="534">
        <v>135.28</v>
      </c>
      <c r="O376" s="526"/>
      <c r="P376" s="529">
        <v>37.61</v>
      </c>
    </row>
    <row r="377" spans="1:16" x14ac:dyDescent="0.25">
      <c r="A377" s="530"/>
      <c r="B377" s="524" t="s">
        <v>2039</v>
      </c>
      <c r="C377" s="1247" t="s">
        <v>2040</v>
      </c>
      <c r="D377" s="1247"/>
      <c r="E377" s="1247"/>
      <c r="F377" s="1247"/>
      <c r="G377" s="1247"/>
      <c r="H377" s="525" t="s">
        <v>1244</v>
      </c>
      <c r="I377" s="536">
        <v>0.36</v>
      </c>
      <c r="J377" s="526"/>
      <c r="K377" s="536">
        <v>0.72</v>
      </c>
      <c r="L377" s="538">
        <v>155.63</v>
      </c>
      <c r="M377" s="539">
        <v>1.05</v>
      </c>
      <c r="N377" s="534">
        <v>163.41</v>
      </c>
      <c r="O377" s="526"/>
      <c r="P377" s="529">
        <v>117.66</v>
      </c>
    </row>
    <row r="378" spans="1:16" x14ac:dyDescent="0.25">
      <c r="A378" s="530"/>
      <c r="B378" s="524" t="s">
        <v>3089</v>
      </c>
      <c r="C378" s="1247" t="s">
        <v>3090</v>
      </c>
      <c r="D378" s="1247"/>
      <c r="E378" s="1247"/>
      <c r="F378" s="1247"/>
      <c r="G378" s="1247"/>
      <c r="H378" s="525" t="s">
        <v>1164</v>
      </c>
      <c r="I378" s="535">
        <v>1.4E-3</v>
      </c>
      <c r="J378" s="526"/>
      <c r="K378" s="535">
        <v>2.8E-3</v>
      </c>
      <c r="L378" s="542">
        <v>145801.49</v>
      </c>
      <c r="M378" s="575">
        <v>1.2</v>
      </c>
      <c r="N378" s="534">
        <v>174961.79</v>
      </c>
      <c r="O378" s="526"/>
      <c r="P378" s="529">
        <v>489.89</v>
      </c>
    </row>
    <row r="379" spans="1:16" x14ac:dyDescent="0.25">
      <c r="A379" s="530"/>
      <c r="B379" s="524" t="s">
        <v>3276</v>
      </c>
      <c r="C379" s="1247" t="s">
        <v>3277</v>
      </c>
      <c r="D379" s="1247"/>
      <c r="E379" s="1247"/>
      <c r="F379" s="1247"/>
      <c r="G379" s="1247"/>
      <c r="H379" s="525" t="s">
        <v>2159</v>
      </c>
      <c r="I379" s="531">
        <v>0.4</v>
      </c>
      <c r="J379" s="526"/>
      <c r="K379" s="531">
        <v>0.8</v>
      </c>
      <c r="L379" s="542">
        <v>1233.1400000000001</v>
      </c>
      <c r="M379" s="539">
        <v>1.25</v>
      </c>
      <c r="N379" s="534">
        <v>1541.43</v>
      </c>
      <c r="O379" s="526"/>
      <c r="P379" s="529">
        <v>1233.1400000000001</v>
      </c>
    </row>
    <row r="380" spans="1:16" x14ac:dyDescent="0.25">
      <c r="A380" s="544" t="s">
        <v>1239</v>
      </c>
      <c r="B380" s="545" t="s">
        <v>3093</v>
      </c>
      <c r="C380" s="1250" t="s">
        <v>3278</v>
      </c>
      <c r="D380" s="1250"/>
      <c r="E380" s="1250"/>
      <c r="F380" s="1250"/>
      <c r="G380" s="1250"/>
      <c r="H380" s="546" t="s">
        <v>1575</v>
      </c>
      <c r="I380" s="547">
        <v>1</v>
      </c>
      <c r="J380" s="548"/>
      <c r="K380" s="547">
        <v>2</v>
      </c>
      <c r="L380" s="550"/>
      <c r="M380" s="548"/>
      <c r="N380" s="550"/>
      <c r="O380" s="548"/>
      <c r="P380" s="551"/>
    </row>
    <row r="381" spans="1:16" x14ac:dyDescent="0.25">
      <c r="A381" s="544" t="s">
        <v>1239</v>
      </c>
      <c r="B381" s="545" t="s">
        <v>3279</v>
      </c>
      <c r="C381" s="1250" t="s">
        <v>3280</v>
      </c>
      <c r="D381" s="1250"/>
      <c r="E381" s="1250"/>
      <c r="F381" s="1250"/>
      <c r="G381" s="1250"/>
      <c r="H381" s="546" t="s">
        <v>1575</v>
      </c>
      <c r="I381" s="547">
        <v>1</v>
      </c>
      <c r="J381" s="548"/>
      <c r="K381" s="547">
        <v>2</v>
      </c>
      <c r="L381" s="550"/>
      <c r="M381" s="548"/>
      <c r="N381" s="550"/>
      <c r="O381" s="548"/>
      <c r="P381" s="551"/>
    </row>
    <row r="382" spans="1:16" x14ac:dyDescent="0.25">
      <c r="A382" s="552"/>
      <c r="B382" s="553"/>
      <c r="C382" s="1248" t="s">
        <v>1154</v>
      </c>
      <c r="D382" s="1248"/>
      <c r="E382" s="1248"/>
      <c r="F382" s="1248"/>
      <c r="G382" s="1248"/>
      <c r="H382" s="516"/>
      <c r="I382" s="517"/>
      <c r="J382" s="517"/>
      <c r="K382" s="517"/>
      <c r="L382" s="520"/>
      <c r="M382" s="517"/>
      <c r="N382" s="554"/>
      <c r="O382" s="517"/>
      <c r="P382" s="555">
        <v>6428.6</v>
      </c>
    </row>
    <row r="383" spans="1:16" x14ac:dyDescent="0.25">
      <c r="A383" s="540"/>
      <c r="B383" s="524"/>
      <c r="C383" s="1247" t="s">
        <v>1155</v>
      </c>
      <c r="D383" s="1247"/>
      <c r="E383" s="1247"/>
      <c r="F383" s="1247"/>
      <c r="G383" s="1247"/>
      <c r="H383" s="525"/>
      <c r="I383" s="526"/>
      <c r="J383" s="526"/>
      <c r="K383" s="526"/>
      <c r="L383" s="528"/>
      <c r="M383" s="526"/>
      <c r="N383" s="528"/>
      <c r="O383" s="526"/>
      <c r="P383" s="529">
        <v>4358.05</v>
      </c>
    </row>
    <row r="384" spans="1:16" x14ac:dyDescent="0.25">
      <c r="A384" s="540"/>
      <c r="B384" s="524" t="s">
        <v>2888</v>
      </c>
      <c r="C384" s="1247" t="s">
        <v>2889</v>
      </c>
      <c r="D384" s="1247"/>
      <c r="E384" s="1247"/>
      <c r="F384" s="1247"/>
      <c r="G384" s="1247"/>
      <c r="H384" s="525" t="s">
        <v>1158</v>
      </c>
      <c r="I384" s="543">
        <v>121</v>
      </c>
      <c r="J384" s="526"/>
      <c r="K384" s="543">
        <v>121</v>
      </c>
      <c r="L384" s="528"/>
      <c r="M384" s="526"/>
      <c r="N384" s="528"/>
      <c r="O384" s="526"/>
      <c r="P384" s="529">
        <v>5273.24</v>
      </c>
    </row>
    <row r="385" spans="1:16" x14ac:dyDescent="0.25">
      <c r="A385" s="540"/>
      <c r="B385" s="524" t="s">
        <v>2890</v>
      </c>
      <c r="C385" s="1247" t="s">
        <v>2891</v>
      </c>
      <c r="D385" s="1247"/>
      <c r="E385" s="1247"/>
      <c r="F385" s="1247"/>
      <c r="G385" s="1247"/>
      <c r="H385" s="525" t="s">
        <v>1158</v>
      </c>
      <c r="I385" s="543">
        <v>72</v>
      </c>
      <c r="J385" s="526"/>
      <c r="K385" s="543">
        <v>72</v>
      </c>
      <c r="L385" s="528"/>
      <c r="M385" s="526"/>
      <c r="N385" s="528"/>
      <c r="O385" s="526"/>
      <c r="P385" s="529">
        <v>3137.8</v>
      </c>
    </row>
    <row r="386" spans="1:16" x14ac:dyDescent="0.25">
      <c r="A386" s="556"/>
      <c r="B386" s="557"/>
      <c r="C386" s="1248" t="s">
        <v>1161</v>
      </c>
      <c r="D386" s="1248"/>
      <c r="E386" s="1248"/>
      <c r="F386" s="1248"/>
      <c r="G386" s="1248"/>
      <c r="H386" s="516"/>
      <c r="I386" s="517"/>
      <c r="J386" s="517"/>
      <c r="K386" s="517"/>
      <c r="L386" s="520"/>
      <c r="M386" s="517"/>
      <c r="N386" s="554">
        <v>7419.82</v>
      </c>
      <c r="O386" s="517"/>
      <c r="P386" s="555">
        <v>14839.64</v>
      </c>
    </row>
    <row r="387" spans="1:16" x14ac:dyDescent="0.25">
      <c r="A387" s="558"/>
      <c r="B387" s="559"/>
      <c r="C387" s="559"/>
      <c r="D387" s="559"/>
      <c r="E387" s="559"/>
      <c r="F387" s="559"/>
      <c r="G387" s="559"/>
      <c r="H387" s="560"/>
      <c r="I387" s="561"/>
      <c r="J387" s="561"/>
      <c r="K387" s="561"/>
      <c r="L387" s="562"/>
      <c r="M387" s="561"/>
      <c r="N387" s="562"/>
      <c r="O387" s="561"/>
      <c r="P387" s="563"/>
    </row>
    <row r="388" spans="1:16" x14ac:dyDescent="0.25">
      <c r="A388" s="558"/>
      <c r="B388" s="576"/>
      <c r="C388" s="576"/>
      <c r="D388" s="576"/>
      <c r="E388" s="576"/>
      <c r="F388" s="561"/>
      <c r="G388" s="561"/>
      <c r="H388" s="561"/>
      <c r="I388" s="561"/>
      <c r="J388" s="562"/>
      <c r="K388" s="561"/>
      <c r="L388" s="562"/>
      <c r="M388" s="577"/>
      <c r="N388" s="562"/>
      <c r="O388" s="578"/>
      <c r="P388" s="579"/>
    </row>
    <row r="389" spans="1:16" x14ac:dyDescent="0.25">
      <c r="A389" s="552"/>
      <c r="B389" s="580"/>
      <c r="C389" s="1246" t="s">
        <v>3281</v>
      </c>
      <c r="D389" s="1246"/>
      <c r="E389" s="1246"/>
      <c r="F389" s="1246"/>
      <c r="G389" s="1246"/>
      <c r="H389" s="1246"/>
      <c r="I389" s="1246"/>
      <c r="J389" s="1246"/>
      <c r="K389" s="1246"/>
      <c r="L389" s="1246"/>
      <c r="M389" s="1246"/>
      <c r="N389" s="1246"/>
      <c r="O389" s="1246"/>
      <c r="P389" s="581"/>
    </row>
    <row r="390" spans="1:16" x14ac:dyDescent="0.25">
      <c r="A390" s="552"/>
      <c r="B390" s="553"/>
      <c r="C390" s="1243" t="s">
        <v>1249</v>
      </c>
      <c r="D390" s="1243"/>
      <c r="E390" s="1243"/>
      <c r="F390" s="1243"/>
      <c r="G390" s="1243"/>
      <c r="H390" s="1243"/>
      <c r="I390" s="1243"/>
      <c r="J390" s="1243"/>
      <c r="K390" s="1243"/>
      <c r="L390" s="1243"/>
      <c r="M390" s="1243"/>
      <c r="N390" s="1243"/>
      <c r="O390" s="1243"/>
      <c r="P390" s="582">
        <v>20267.59</v>
      </c>
    </row>
    <row r="391" spans="1:16" x14ac:dyDescent="0.25">
      <c r="A391" s="552"/>
      <c r="B391" s="553"/>
      <c r="C391" s="1243" t="s">
        <v>1250</v>
      </c>
      <c r="D391" s="1243"/>
      <c r="E391" s="1243"/>
      <c r="F391" s="1243"/>
      <c r="G391" s="1243"/>
      <c r="H391" s="1243"/>
      <c r="I391" s="1243"/>
      <c r="J391" s="1243"/>
      <c r="K391" s="1243"/>
      <c r="L391" s="1243"/>
      <c r="M391" s="1243"/>
      <c r="N391" s="1243"/>
      <c r="O391" s="1243"/>
      <c r="P391" s="583"/>
    </row>
    <row r="392" spans="1:16" x14ac:dyDescent="0.25">
      <c r="A392" s="552"/>
      <c r="B392" s="553"/>
      <c r="C392" s="1243" t="s">
        <v>1251</v>
      </c>
      <c r="D392" s="1243"/>
      <c r="E392" s="1243"/>
      <c r="F392" s="1243"/>
      <c r="G392" s="1243"/>
      <c r="H392" s="1243"/>
      <c r="I392" s="1243"/>
      <c r="J392" s="1243"/>
      <c r="K392" s="1243"/>
      <c r="L392" s="1243"/>
      <c r="M392" s="1243"/>
      <c r="N392" s="1243"/>
      <c r="O392" s="1243"/>
      <c r="P392" s="582">
        <v>6979.98</v>
      </c>
    </row>
    <row r="393" spans="1:16" x14ac:dyDescent="0.25">
      <c r="A393" s="552"/>
      <c r="B393" s="553"/>
      <c r="C393" s="1243" t="s">
        <v>1252</v>
      </c>
      <c r="D393" s="1243"/>
      <c r="E393" s="1243"/>
      <c r="F393" s="1243"/>
      <c r="G393" s="1243"/>
      <c r="H393" s="1243"/>
      <c r="I393" s="1243"/>
      <c r="J393" s="1243"/>
      <c r="K393" s="1243"/>
      <c r="L393" s="1243"/>
      <c r="M393" s="1243"/>
      <c r="N393" s="1243"/>
      <c r="O393" s="1243"/>
      <c r="P393" s="616">
        <v>157.86000000000001</v>
      </c>
    </row>
    <row r="394" spans="1:16" x14ac:dyDescent="0.25">
      <c r="A394" s="552"/>
      <c r="B394" s="553"/>
      <c r="C394" s="1243" t="s">
        <v>1253</v>
      </c>
      <c r="D394" s="1243"/>
      <c r="E394" s="1243"/>
      <c r="F394" s="1243"/>
      <c r="G394" s="1243"/>
      <c r="H394" s="1243"/>
      <c r="I394" s="1243"/>
      <c r="J394" s="1243"/>
      <c r="K394" s="1243"/>
      <c r="L394" s="1243"/>
      <c r="M394" s="1243"/>
      <c r="N394" s="1243"/>
      <c r="O394" s="1243"/>
      <c r="P394" s="616">
        <v>33.729999999999997</v>
      </c>
    </row>
    <row r="395" spans="1:16" x14ac:dyDescent="0.25">
      <c r="A395" s="552"/>
      <c r="B395" s="553"/>
      <c r="C395" s="1243" t="s">
        <v>1254</v>
      </c>
      <c r="D395" s="1243"/>
      <c r="E395" s="1243"/>
      <c r="F395" s="1243"/>
      <c r="G395" s="1243"/>
      <c r="H395" s="1243"/>
      <c r="I395" s="1243"/>
      <c r="J395" s="1243"/>
      <c r="K395" s="1243"/>
      <c r="L395" s="1243"/>
      <c r="M395" s="1243"/>
      <c r="N395" s="1243"/>
      <c r="O395" s="1243"/>
      <c r="P395" s="582">
        <v>13096.02</v>
      </c>
    </row>
    <row r="396" spans="1:16" x14ac:dyDescent="0.25">
      <c r="A396" s="552"/>
      <c r="B396" s="553"/>
      <c r="C396" s="1243" t="s">
        <v>1256</v>
      </c>
      <c r="D396" s="1243"/>
      <c r="E396" s="1243"/>
      <c r="F396" s="1243"/>
      <c r="G396" s="1243"/>
      <c r="H396" s="1243"/>
      <c r="I396" s="1243"/>
      <c r="J396" s="1243"/>
      <c r="K396" s="1243"/>
      <c r="L396" s="1243"/>
      <c r="M396" s="1243"/>
      <c r="N396" s="1243"/>
      <c r="O396" s="1243"/>
      <c r="P396" s="582">
        <v>33804.050000000003</v>
      </c>
    </row>
    <row r="397" spans="1:16" x14ac:dyDescent="0.25">
      <c r="A397" s="552"/>
      <c r="B397" s="553"/>
      <c r="C397" s="1243" t="s">
        <v>1250</v>
      </c>
      <c r="D397" s="1243"/>
      <c r="E397" s="1243"/>
      <c r="F397" s="1243"/>
      <c r="G397" s="1243"/>
      <c r="H397" s="1243"/>
      <c r="I397" s="1243"/>
      <c r="J397" s="1243"/>
      <c r="K397" s="1243"/>
      <c r="L397" s="1243"/>
      <c r="M397" s="1243"/>
      <c r="N397" s="1243"/>
      <c r="O397" s="1243"/>
      <c r="P397" s="583"/>
    </row>
    <row r="398" spans="1:16" x14ac:dyDescent="0.25">
      <c r="A398" s="552"/>
      <c r="B398" s="553"/>
      <c r="C398" s="1243" t="s">
        <v>1467</v>
      </c>
      <c r="D398" s="1243"/>
      <c r="E398" s="1243"/>
      <c r="F398" s="1243"/>
      <c r="G398" s="1243"/>
      <c r="H398" s="1243"/>
      <c r="I398" s="1243"/>
      <c r="J398" s="1243"/>
      <c r="K398" s="1243"/>
      <c r="L398" s="1243"/>
      <c r="M398" s="1243"/>
      <c r="N398" s="1243"/>
      <c r="O398" s="1243"/>
      <c r="P398" s="582">
        <v>6979.98</v>
      </c>
    </row>
    <row r="399" spans="1:16" x14ac:dyDescent="0.25">
      <c r="A399" s="552"/>
      <c r="B399" s="553"/>
      <c r="C399" s="1243" t="s">
        <v>1468</v>
      </c>
      <c r="D399" s="1243"/>
      <c r="E399" s="1243"/>
      <c r="F399" s="1243"/>
      <c r="G399" s="1243"/>
      <c r="H399" s="1243"/>
      <c r="I399" s="1243"/>
      <c r="J399" s="1243"/>
      <c r="K399" s="1243"/>
      <c r="L399" s="1243"/>
      <c r="M399" s="1243"/>
      <c r="N399" s="1243"/>
      <c r="O399" s="1243"/>
      <c r="P399" s="616">
        <v>157.86000000000001</v>
      </c>
    </row>
    <row r="400" spans="1:16" x14ac:dyDescent="0.25">
      <c r="A400" s="552"/>
      <c r="B400" s="553"/>
      <c r="C400" s="1243" t="s">
        <v>1469</v>
      </c>
      <c r="D400" s="1243"/>
      <c r="E400" s="1243"/>
      <c r="F400" s="1243"/>
      <c r="G400" s="1243"/>
      <c r="H400" s="1243"/>
      <c r="I400" s="1243"/>
      <c r="J400" s="1243"/>
      <c r="K400" s="1243"/>
      <c r="L400" s="1243"/>
      <c r="M400" s="1243"/>
      <c r="N400" s="1243"/>
      <c r="O400" s="1243"/>
      <c r="P400" s="616">
        <v>33.729999999999997</v>
      </c>
    </row>
    <row r="401" spans="1:16" x14ac:dyDescent="0.25">
      <c r="A401" s="552"/>
      <c r="B401" s="553"/>
      <c r="C401" s="1243" t="s">
        <v>1470</v>
      </c>
      <c r="D401" s="1243"/>
      <c r="E401" s="1243"/>
      <c r="F401" s="1243"/>
      <c r="G401" s="1243"/>
      <c r="H401" s="1243"/>
      <c r="I401" s="1243"/>
      <c r="J401" s="1243"/>
      <c r="K401" s="1243"/>
      <c r="L401" s="1243"/>
      <c r="M401" s="1243"/>
      <c r="N401" s="1243"/>
      <c r="O401" s="1243"/>
      <c r="P401" s="582">
        <v>13096.02</v>
      </c>
    </row>
    <row r="402" spans="1:16" x14ac:dyDescent="0.25">
      <c r="A402" s="552"/>
      <c r="B402" s="553"/>
      <c r="C402" s="1243" t="s">
        <v>1471</v>
      </c>
      <c r="D402" s="1243"/>
      <c r="E402" s="1243"/>
      <c r="F402" s="1243"/>
      <c r="G402" s="1243"/>
      <c r="H402" s="1243"/>
      <c r="I402" s="1243"/>
      <c r="J402" s="1243"/>
      <c r="K402" s="1243"/>
      <c r="L402" s="1243"/>
      <c r="M402" s="1243"/>
      <c r="N402" s="1243"/>
      <c r="O402" s="1243"/>
      <c r="P402" s="582">
        <v>8486.59</v>
      </c>
    </row>
    <row r="403" spans="1:16" x14ac:dyDescent="0.25">
      <c r="A403" s="552"/>
      <c r="B403" s="553"/>
      <c r="C403" s="1243" t="s">
        <v>1472</v>
      </c>
      <c r="D403" s="1243"/>
      <c r="E403" s="1243"/>
      <c r="F403" s="1243"/>
      <c r="G403" s="1243"/>
      <c r="H403" s="1243"/>
      <c r="I403" s="1243"/>
      <c r="J403" s="1243"/>
      <c r="K403" s="1243"/>
      <c r="L403" s="1243"/>
      <c r="M403" s="1243"/>
      <c r="N403" s="1243"/>
      <c r="O403" s="1243"/>
      <c r="P403" s="582">
        <v>5049.87</v>
      </c>
    </row>
    <row r="404" spans="1:16" x14ac:dyDescent="0.25">
      <c r="A404" s="552"/>
      <c r="B404" s="553"/>
      <c r="C404" s="1243" t="s">
        <v>1266</v>
      </c>
      <c r="D404" s="1243"/>
      <c r="E404" s="1243"/>
      <c r="F404" s="1243"/>
      <c r="G404" s="1243"/>
      <c r="H404" s="1243"/>
      <c r="I404" s="1243"/>
      <c r="J404" s="1243"/>
      <c r="K404" s="1243"/>
      <c r="L404" s="1243"/>
      <c r="M404" s="1243"/>
      <c r="N404" s="1243"/>
      <c r="O404" s="1243"/>
      <c r="P404" s="582">
        <v>7013.71</v>
      </c>
    </row>
    <row r="405" spans="1:16" x14ac:dyDescent="0.25">
      <c r="A405" s="552"/>
      <c r="B405" s="553"/>
      <c r="C405" s="1243" t="s">
        <v>1267</v>
      </c>
      <c r="D405" s="1243"/>
      <c r="E405" s="1243"/>
      <c r="F405" s="1243"/>
      <c r="G405" s="1243"/>
      <c r="H405" s="1243"/>
      <c r="I405" s="1243"/>
      <c r="J405" s="1243"/>
      <c r="K405" s="1243"/>
      <c r="L405" s="1243"/>
      <c r="M405" s="1243"/>
      <c r="N405" s="1243"/>
      <c r="O405" s="1243"/>
      <c r="P405" s="582">
        <v>8486.59</v>
      </c>
    </row>
    <row r="406" spans="1:16" x14ac:dyDescent="0.25">
      <c r="A406" s="552"/>
      <c r="B406" s="553"/>
      <c r="C406" s="1243" t="s">
        <v>1268</v>
      </c>
      <c r="D406" s="1243"/>
      <c r="E406" s="1243"/>
      <c r="F406" s="1243"/>
      <c r="G406" s="1243"/>
      <c r="H406" s="1243"/>
      <c r="I406" s="1243"/>
      <c r="J406" s="1243"/>
      <c r="K406" s="1243"/>
      <c r="L406" s="1243"/>
      <c r="M406" s="1243"/>
      <c r="N406" s="1243"/>
      <c r="O406" s="1243"/>
      <c r="P406" s="582">
        <v>5049.87</v>
      </c>
    </row>
    <row r="407" spans="1:16" x14ac:dyDescent="0.25">
      <c r="A407" s="552"/>
      <c r="B407" s="580"/>
      <c r="C407" s="1246" t="s">
        <v>3282</v>
      </c>
      <c r="D407" s="1246"/>
      <c r="E407" s="1246"/>
      <c r="F407" s="1246"/>
      <c r="G407" s="1246"/>
      <c r="H407" s="1246"/>
      <c r="I407" s="1246"/>
      <c r="J407" s="1246"/>
      <c r="K407" s="1246"/>
      <c r="L407" s="1246"/>
      <c r="M407" s="1246"/>
      <c r="N407" s="1246"/>
      <c r="O407" s="1246"/>
      <c r="P407" s="584">
        <v>33804.050000000003</v>
      </c>
    </row>
    <row r="408" spans="1:16" x14ac:dyDescent="0.25">
      <c r="A408" s="552"/>
      <c r="B408" s="553"/>
      <c r="C408" s="1243" t="s">
        <v>1270</v>
      </c>
      <c r="D408" s="1243"/>
      <c r="E408" s="1243"/>
      <c r="F408" s="1243"/>
      <c r="G408" s="1243"/>
      <c r="H408" s="1243"/>
      <c r="I408" s="1243"/>
      <c r="J408" s="1243"/>
      <c r="K408" s="1243"/>
      <c r="L408" s="1243"/>
      <c r="M408" s="1243"/>
      <c r="N408" s="1243"/>
      <c r="O408" s="1243"/>
      <c r="P408" s="583"/>
    </row>
    <row r="409" spans="1:16" x14ac:dyDescent="0.25">
      <c r="A409" s="552"/>
      <c r="B409" s="553"/>
      <c r="C409" s="1243" t="s">
        <v>1588</v>
      </c>
      <c r="D409" s="1243"/>
      <c r="E409" s="1243"/>
      <c r="F409" s="1243"/>
      <c r="G409" s="1243"/>
      <c r="H409" s="1243"/>
      <c r="I409" s="1243"/>
      <c r="J409" s="1243"/>
      <c r="K409" s="1243"/>
      <c r="L409" s="1243"/>
      <c r="M409" s="1243"/>
      <c r="N409" s="1243"/>
      <c r="O409" s="1243"/>
      <c r="P409" s="582">
        <v>4231.3</v>
      </c>
    </row>
    <row r="410" spans="1:16" x14ac:dyDescent="0.25">
      <c r="A410" s="552"/>
      <c r="B410" s="553"/>
      <c r="C410" s="1243" t="s">
        <v>1271</v>
      </c>
      <c r="D410" s="1243"/>
      <c r="E410" s="1243"/>
      <c r="F410" s="1243"/>
      <c r="G410" s="1243"/>
      <c r="H410" s="1243"/>
      <c r="I410" s="1243"/>
      <c r="J410" s="1243"/>
      <c r="K410" s="585" t="s">
        <v>3283</v>
      </c>
      <c r="L410" s="586"/>
      <c r="M410" s="586"/>
      <c r="O410" s="586"/>
      <c r="P410" s="587"/>
    </row>
    <row r="411" spans="1:16" x14ac:dyDescent="0.25">
      <c r="A411" s="552"/>
      <c r="B411" s="553"/>
      <c r="C411" s="1243" t="s">
        <v>1273</v>
      </c>
      <c r="D411" s="1243"/>
      <c r="E411" s="1243"/>
      <c r="F411" s="1243"/>
      <c r="G411" s="1243"/>
      <c r="H411" s="1243"/>
      <c r="I411" s="1243"/>
      <c r="J411" s="1243"/>
      <c r="K411" s="585" t="s">
        <v>3284</v>
      </c>
      <c r="L411" s="586"/>
      <c r="M411" s="586"/>
      <c r="O411" s="586"/>
      <c r="P411" s="587"/>
    </row>
    <row r="412" spans="1:16" x14ac:dyDescent="0.25">
      <c r="A412" s="1251" t="s">
        <v>3285</v>
      </c>
      <c r="B412" s="1252"/>
      <c r="C412" s="1252"/>
      <c r="D412" s="1252"/>
      <c r="E412" s="1252"/>
      <c r="F412" s="1252"/>
      <c r="G412" s="1252"/>
      <c r="H412" s="1252"/>
      <c r="I412" s="1252"/>
      <c r="J412" s="1252"/>
      <c r="K412" s="1252"/>
      <c r="L412" s="1252"/>
      <c r="M412" s="1252"/>
      <c r="N412" s="1252"/>
      <c r="O412" s="1252"/>
      <c r="P412" s="1253"/>
    </row>
    <row r="413" spans="1:16" x14ac:dyDescent="0.25">
      <c r="A413" s="514" t="s">
        <v>1214</v>
      </c>
      <c r="B413" s="515" t="s">
        <v>3166</v>
      </c>
      <c r="C413" s="1249" t="s">
        <v>3167</v>
      </c>
      <c r="D413" s="1249"/>
      <c r="E413" s="1249"/>
      <c r="F413" s="1249"/>
      <c r="G413" s="1249"/>
      <c r="H413" s="516" t="s">
        <v>1232</v>
      </c>
      <c r="I413" s="517">
        <v>0.04</v>
      </c>
      <c r="J413" s="518">
        <v>1</v>
      </c>
      <c r="K413" s="570">
        <v>0.04</v>
      </c>
      <c r="L413" s="520"/>
      <c r="M413" s="517"/>
      <c r="N413" s="521"/>
      <c r="O413" s="517"/>
      <c r="P413" s="522"/>
    </row>
    <row r="414" spans="1:16" x14ac:dyDescent="0.25">
      <c r="A414" s="523"/>
      <c r="B414" s="524" t="s">
        <v>23</v>
      </c>
      <c r="C414" s="1247" t="s">
        <v>1203</v>
      </c>
      <c r="D414" s="1247"/>
      <c r="E414" s="1247"/>
      <c r="F414" s="1247"/>
      <c r="G414" s="1247"/>
      <c r="H414" s="525" t="s">
        <v>1148</v>
      </c>
      <c r="I414" s="526"/>
      <c r="J414" s="526"/>
      <c r="K414" s="536">
        <v>6.16</v>
      </c>
      <c r="L414" s="528"/>
      <c r="M414" s="526"/>
      <c r="N414" s="528"/>
      <c r="O414" s="526"/>
      <c r="P414" s="529">
        <v>1824.84</v>
      </c>
    </row>
    <row r="415" spans="1:16" x14ac:dyDescent="0.25">
      <c r="A415" s="530"/>
      <c r="B415" s="524" t="s">
        <v>1933</v>
      </c>
      <c r="C415" s="1247" t="s">
        <v>1934</v>
      </c>
      <c r="D415" s="1247"/>
      <c r="E415" s="1247"/>
      <c r="F415" s="1247"/>
      <c r="G415" s="1247"/>
      <c r="H415" s="525" t="s">
        <v>1148</v>
      </c>
      <c r="I415" s="543">
        <v>154</v>
      </c>
      <c r="J415" s="526"/>
      <c r="K415" s="536">
        <v>6.16</v>
      </c>
      <c r="L415" s="532"/>
      <c r="M415" s="533"/>
      <c r="N415" s="534">
        <v>296.24</v>
      </c>
      <c r="O415" s="526"/>
      <c r="P415" s="529">
        <v>1824.84</v>
      </c>
    </row>
    <row r="416" spans="1:16" x14ac:dyDescent="0.25">
      <c r="A416" s="523"/>
      <c r="B416" s="524" t="s">
        <v>28</v>
      </c>
      <c r="C416" s="1247" t="s">
        <v>132</v>
      </c>
      <c r="D416" s="1247"/>
      <c r="E416" s="1247"/>
      <c r="F416" s="1247"/>
      <c r="G416" s="1247"/>
      <c r="H416" s="525"/>
      <c r="I416" s="526"/>
      <c r="J416" s="526"/>
      <c r="K416" s="526"/>
      <c r="L416" s="528"/>
      <c r="M416" s="526"/>
      <c r="N416" s="528"/>
      <c r="O416" s="526"/>
      <c r="P416" s="573">
        <v>49.03</v>
      </c>
    </row>
    <row r="417" spans="1:16" x14ac:dyDescent="0.25">
      <c r="A417" s="523"/>
      <c r="B417" s="524"/>
      <c r="C417" s="1247" t="s">
        <v>1147</v>
      </c>
      <c r="D417" s="1247"/>
      <c r="E417" s="1247"/>
      <c r="F417" s="1247"/>
      <c r="G417" s="1247"/>
      <c r="H417" s="525" t="s">
        <v>1148</v>
      </c>
      <c r="I417" s="526"/>
      <c r="J417" s="526"/>
      <c r="K417" s="535">
        <v>4.8399999999999999E-2</v>
      </c>
      <c r="L417" s="528"/>
      <c r="M417" s="526"/>
      <c r="N417" s="528"/>
      <c r="O417" s="526"/>
      <c r="P417" s="573">
        <v>17.89</v>
      </c>
    </row>
    <row r="418" spans="1:16" x14ac:dyDescent="0.25">
      <c r="A418" s="530"/>
      <c r="B418" s="524" t="s">
        <v>1443</v>
      </c>
      <c r="C418" s="1247" t="s">
        <v>1444</v>
      </c>
      <c r="D418" s="1247"/>
      <c r="E418" s="1247"/>
      <c r="F418" s="1247"/>
      <c r="G418" s="1247"/>
      <c r="H418" s="525" t="s">
        <v>1151</v>
      </c>
      <c r="I418" s="536">
        <v>0.48</v>
      </c>
      <c r="J418" s="526"/>
      <c r="K418" s="535">
        <v>1.9199999999999998E-2</v>
      </c>
      <c r="L418" s="532"/>
      <c r="M418" s="533"/>
      <c r="N418" s="534">
        <v>1550.39</v>
      </c>
      <c r="O418" s="526"/>
      <c r="P418" s="529">
        <v>29.77</v>
      </c>
    </row>
    <row r="419" spans="1:16" x14ac:dyDescent="0.25">
      <c r="A419" s="540"/>
      <c r="B419" s="524" t="s">
        <v>1152</v>
      </c>
      <c r="C419" s="1247" t="s">
        <v>1153</v>
      </c>
      <c r="D419" s="1247"/>
      <c r="E419" s="1247"/>
      <c r="F419" s="1247"/>
      <c r="G419" s="1247"/>
      <c r="H419" s="525" t="s">
        <v>1148</v>
      </c>
      <c r="I419" s="536">
        <v>0.48</v>
      </c>
      <c r="J419" s="526"/>
      <c r="K419" s="535">
        <v>1.9199999999999998E-2</v>
      </c>
      <c r="L419" s="528"/>
      <c r="M419" s="526"/>
      <c r="N419" s="541">
        <v>437.08</v>
      </c>
      <c r="O419" s="526"/>
      <c r="P419" s="573">
        <v>8.39</v>
      </c>
    </row>
    <row r="420" spans="1:16" x14ac:dyDescent="0.25">
      <c r="A420" s="530"/>
      <c r="B420" s="524" t="s">
        <v>3168</v>
      </c>
      <c r="C420" s="1247" t="s">
        <v>3169</v>
      </c>
      <c r="D420" s="1247"/>
      <c r="E420" s="1247"/>
      <c r="F420" s="1247"/>
      <c r="G420" s="1247"/>
      <c r="H420" s="525" t="s">
        <v>1151</v>
      </c>
      <c r="I420" s="536">
        <v>0.34</v>
      </c>
      <c r="J420" s="526"/>
      <c r="K420" s="535">
        <v>1.3599999999999999E-2</v>
      </c>
      <c r="L420" s="532"/>
      <c r="M420" s="533"/>
      <c r="N420" s="534">
        <v>14.75</v>
      </c>
      <c r="O420" s="526"/>
      <c r="P420" s="529">
        <v>0.2</v>
      </c>
    </row>
    <row r="421" spans="1:16" x14ac:dyDescent="0.25">
      <c r="A421" s="530"/>
      <c r="B421" s="524" t="s">
        <v>1445</v>
      </c>
      <c r="C421" s="1247" t="s">
        <v>1446</v>
      </c>
      <c r="D421" s="1247"/>
      <c r="E421" s="1247"/>
      <c r="F421" s="1247"/>
      <c r="G421" s="1247"/>
      <c r="H421" s="525" t="s">
        <v>1151</v>
      </c>
      <c r="I421" s="536">
        <v>0.73</v>
      </c>
      <c r="J421" s="526"/>
      <c r="K421" s="535">
        <v>2.92E-2</v>
      </c>
      <c r="L421" s="538">
        <v>477.92</v>
      </c>
      <c r="M421" s="539">
        <v>1.24</v>
      </c>
      <c r="N421" s="534">
        <v>592.62</v>
      </c>
      <c r="O421" s="526"/>
      <c r="P421" s="529">
        <v>17.3</v>
      </c>
    </row>
    <row r="422" spans="1:16" x14ac:dyDescent="0.25">
      <c r="A422" s="540"/>
      <c r="B422" s="524" t="s">
        <v>1208</v>
      </c>
      <c r="C422" s="1247" t="s">
        <v>1209</v>
      </c>
      <c r="D422" s="1247"/>
      <c r="E422" s="1247"/>
      <c r="F422" s="1247"/>
      <c r="G422" s="1247"/>
      <c r="H422" s="525" t="s">
        <v>1148</v>
      </c>
      <c r="I422" s="536">
        <v>0.73</v>
      </c>
      <c r="J422" s="526"/>
      <c r="K422" s="535">
        <v>2.92E-2</v>
      </c>
      <c r="L422" s="528"/>
      <c r="M422" s="526"/>
      <c r="N422" s="541">
        <v>325.38</v>
      </c>
      <c r="O422" s="526"/>
      <c r="P422" s="573">
        <v>9.5</v>
      </c>
    </row>
    <row r="423" spans="1:16" x14ac:dyDescent="0.25">
      <c r="A423" s="530"/>
      <c r="B423" s="524" t="s">
        <v>2037</v>
      </c>
      <c r="C423" s="1247" t="s">
        <v>2038</v>
      </c>
      <c r="D423" s="1247"/>
      <c r="E423" s="1247"/>
      <c r="F423" s="1247"/>
      <c r="G423" s="1247"/>
      <c r="H423" s="525" t="s">
        <v>1151</v>
      </c>
      <c r="I423" s="536">
        <v>1.54</v>
      </c>
      <c r="J423" s="526"/>
      <c r="K423" s="535">
        <v>6.1600000000000002E-2</v>
      </c>
      <c r="L423" s="532"/>
      <c r="M423" s="533"/>
      <c r="N423" s="534">
        <v>28.59</v>
      </c>
      <c r="O423" s="526"/>
      <c r="P423" s="529">
        <v>1.76</v>
      </c>
    </row>
    <row r="424" spans="1:16" x14ac:dyDescent="0.25">
      <c r="A424" s="523"/>
      <c r="B424" s="524" t="s">
        <v>36</v>
      </c>
      <c r="C424" s="1247" t="s">
        <v>134</v>
      </c>
      <c r="D424" s="1247"/>
      <c r="E424" s="1247"/>
      <c r="F424" s="1247"/>
      <c r="G424" s="1247"/>
      <c r="H424" s="525"/>
      <c r="I424" s="526"/>
      <c r="J424" s="526"/>
      <c r="K424" s="526"/>
      <c r="L424" s="528"/>
      <c r="M424" s="526"/>
      <c r="N424" s="528"/>
      <c r="O424" s="526"/>
      <c r="P424" s="573">
        <v>238.03</v>
      </c>
    </row>
    <row r="425" spans="1:16" x14ac:dyDescent="0.25">
      <c r="A425" s="530"/>
      <c r="B425" s="524" t="s">
        <v>3170</v>
      </c>
      <c r="C425" s="1247" t="s">
        <v>3171</v>
      </c>
      <c r="D425" s="1247"/>
      <c r="E425" s="1247"/>
      <c r="F425" s="1247"/>
      <c r="G425" s="1247"/>
      <c r="H425" s="525" t="s">
        <v>1164</v>
      </c>
      <c r="I425" s="535">
        <v>8.9999999999999998E-4</v>
      </c>
      <c r="J425" s="526"/>
      <c r="K425" s="574">
        <v>3.6000000000000001E-5</v>
      </c>
      <c r="L425" s="542">
        <v>286707.84999999998</v>
      </c>
      <c r="M425" s="539">
        <v>1.33</v>
      </c>
      <c r="N425" s="534">
        <v>381321.44</v>
      </c>
      <c r="O425" s="526"/>
      <c r="P425" s="529">
        <v>13.73</v>
      </c>
    </row>
    <row r="426" spans="1:16" x14ac:dyDescent="0.25">
      <c r="A426" s="530"/>
      <c r="B426" s="524" t="s">
        <v>2039</v>
      </c>
      <c r="C426" s="1247" t="s">
        <v>2040</v>
      </c>
      <c r="D426" s="1247"/>
      <c r="E426" s="1247"/>
      <c r="F426" s="1247"/>
      <c r="G426" s="1247"/>
      <c r="H426" s="525" t="s">
        <v>1244</v>
      </c>
      <c r="I426" s="536">
        <v>0.45</v>
      </c>
      <c r="J426" s="526"/>
      <c r="K426" s="527">
        <v>1.7999999999999999E-2</v>
      </c>
      <c r="L426" s="538">
        <v>155.63</v>
      </c>
      <c r="M426" s="539">
        <v>1.05</v>
      </c>
      <c r="N426" s="534">
        <v>163.41</v>
      </c>
      <c r="O426" s="526"/>
      <c r="P426" s="529">
        <v>2.94</v>
      </c>
    </row>
    <row r="427" spans="1:16" x14ac:dyDescent="0.25">
      <c r="A427" s="530"/>
      <c r="B427" s="524" t="s">
        <v>1499</v>
      </c>
      <c r="C427" s="1247" t="s">
        <v>1500</v>
      </c>
      <c r="D427" s="1247"/>
      <c r="E427" s="1247"/>
      <c r="F427" s="1247"/>
      <c r="G427" s="1247"/>
      <c r="H427" s="525" t="s">
        <v>1244</v>
      </c>
      <c r="I427" s="543">
        <v>15</v>
      </c>
      <c r="J427" s="526"/>
      <c r="K427" s="531">
        <v>0.6</v>
      </c>
      <c r="L427" s="538">
        <v>174.93</v>
      </c>
      <c r="M427" s="575">
        <v>1.2</v>
      </c>
      <c r="N427" s="534">
        <v>209.92</v>
      </c>
      <c r="O427" s="526"/>
      <c r="P427" s="529">
        <v>125.95</v>
      </c>
    </row>
    <row r="428" spans="1:16" x14ac:dyDescent="0.25">
      <c r="A428" s="530"/>
      <c r="B428" s="524" t="s">
        <v>3172</v>
      </c>
      <c r="C428" s="1247" t="s">
        <v>3173</v>
      </c>
      <c r="D428" s="1247"/>
      <c r="E428" s="1247"/>
      <c r="F428" s="1247"/>
      <c r="G428" s="1247"/>
      <c r="H428" s="525" t="s">
        <v>1244</v>
      </c>
      <c r="I428" s="543">
        <v>8</v>
      </c>
      <c r="J428" s="526"/>
      <c r="K428" s="536">
        <v>0.32</v>
      </c>
      <c r="L428" s="538">
        <v>138.5</v>
      </c>
      <c r="M428" s="575">
        <v>1.7</v>
      </c>
      <c r="N428" s="534">
        <v>235.45</v>
      </c>
      <c r="O428" s="526"/>
      <c r="P428" s="529">
        <v>75.34</v>
      </c>
    </row>
    <row r="429" spans="1:16" x14ac:dyDescent="0.25">
      <c r="A429" s="530"/>
      <c r="B429" s="524" t="s">
        <v>3174</v>
      </c>
      <c r="C429" s="1247" t="s">
        <v>3175</v>
      </c>
      <c r="D429" s="1247"/>
      <c r="E429" s="1247"/>
      <c r="F429" s="1247"/>
      <c r="G429" s="1247"/>
      <c r="H429" s="525" t="s">
        <v>1164</v>
      </c>
      <c r="I429" s="527">
        <v>5.0000000000000001E-3</v>
      </c>
      <c r="J429" s="526"/>
      <c r="K429" s="535">
        <v>2.0000000000000001E-4</v>
      </c>
      <c r="L429" s="542">
        <v>56057.93</v>
      </c>
      <c r="M429" s="539">
        <v>1.79</v>
      </c>
      <c r="N429" s="534">
        <v>100343.69</v>
      </c>
      <c r="O429" s="526"/>
      <c r="P429" s="529">
        <v>20.07</v>
      </c>
    </row>
    <row r="430" spans="1:16" x14ac:dyDescent="0.25">
      <c r="A430" s="544" t="s">
        <v>1364</v>
      </c>
      <c r="B430" s="545" t="s">
        <v>2503</v>
      </c>
      <c r="C430" s="1250" t="s">
        <v>3176</v>
      </c>
      <c r="D430" s="1250"/>
      <c r="E430" s="1250"/>
      <c r="F430" s="1250"/>
      <c r="G430" s="1250"/>
      <c r="H430" s="546" t="s">
        <v>1554</v>
      </c>
      <c r="I430" s="547">
        <v>0</v>
      </c>
      <c r="J430" s="548"/>
      <c r="K430" s="547">
        <v>0</v>
      </c>
      <c r="L430" s="550"/>
      <c r="M430" s="548"/>
      <c r="N430" s="550"/>
      <c r="O430" s="548"/>
      <c r="P430" s="551"/>
    </row>
    <row r="431" spans="1:16" x14ac:dyDescent="0.25">
      <c r="A431" s="544" t="s">
        <v>1239</v>
      </c>
      <c r="B431" s="545" t="s">
        <v>3177</v>
      </c>
      <c r="C431" s="1250" t="s">
        <v>3178</v>
      </c>
      <c r="D431" s="1250"/>
      <c r="E431" s="1250"/>
      <c r="F431" s="1250"/>
      <c r="G431" s="1250"/>
      <c r="H431" s="546" t="s">
        <v>1554</v>
      </c>
      <c r="I431" s="547">
        <v>100</v>
      </c>
      <c r="J431" s="548"/>
      <c r="K431" s="547">
        <v>4</v>
      </c>
      <c r="L431" s="550"/>
      <c r="M431" s="548"/>
      <c r="N431" s="550"/>
      <c r="O431" s="548"/>
      <c r="P431" s="551"/>
    </row>
    <row r="432" spans="1:16" x14ac:dyDescent="0.25">
      <c r="A432" s="544" t="s">
        <v>1364</v>
      </c>
      <c r="B432" s="545" t="s">
        <v>3179</v>
      </c>
      <c r="C432" s="1250" t="s">
        <v>3180</v>
      </c>
      <c r="D432" s="1250"/>
      <c r="E432" s="1250"/>
      <c r="F432" s="1250"/>
      <c r="G432" s="1250"/>
      <c r="H432" s="546" t="s">
        <v>1575</v>
      </c>
      <c r="I432" s="547">
        <v>0</v>
      </c>
      <c r="J432" s="548"/>
      <c r="K432" s="547">
        <v>0</v>
      </c>
      <c r="L432" s="550"/>
      <c r="M432" s="548"/>
      <c r="N432" s="550"/>
      <c r="O432" s="548"/>
      <c r="P432" s="551"/>
    </row>
    <row r="433" spans="1:16" x14ac:dyDescent="0.25">
      <c r="A433" s="544" t="s">
        <v>1364</v>
      </c>
      <c r="B433" s="545" t="s">
        <v>3179</v>
      </c>
      <c r="C433" s="1250" t="s">
        <v>2920</v>
      </c>
      <c r="D433" s="1250"/>
      <c r="E433" s="1250"/>
      <c r="F433" s="1250"/>
      <c r="G433" s="1250"/>
      <c r="H433" s="546" t="s">
        <v>1244</v>
      </c>
      <c r="I433" s="547">
        <v>0</v>
      </c>
      <c r="J433" s="548"/>
      <c r="K433" s="547">
        <v>0</v>
      </c>
      <c r="L433" s="550"/>
      <c r="M433" s="548"/>
      <c r="N433" s="550"/>
      <c r="O433" s="548"/>
      <c r="P433" s="551"/>
    </row>
    <row r="434" spans="1:16" x14ac:dyDescent="0.25">
      <c r="A434" s="544" t="s">
        <v>1364</v>
      </c>
      <c r="B434" s="545" t="s">
        <v>3181</v>
      </c>
      <c r="C434" s="1250" t="s">
        <v>3182</v>
      </c>
      <c r="D434" s="1250"/>
      <c r="E434" s="1250"/>
      <c r="F434" s="1250"/>
      <c r="G434" s="1250"/>
      <c r="H434" s="546" t="s">
        <v>1575</v>
      </c>
      <c r="I434" s="547">
        <v>0</v>
      </c>
      <c r="J434" s="548"/>
      <c r="K434" s="547">
        <v>0</v>
      </c>
      <c r="L434" s="550"/>
      <c r="M434" s="548"/>
      <c r="N434" s="550"/>
      <c r="O434" s="548"/>
      <c r="P434" s="551"/>
    </row>
    <row r="435" spans="1:16" x14ac:dyDescent="0.25">
      <c r="A435" s="544" t="s">
        <v>1364</v>
      </c>
      <c r="B435" s="545" t="s">
        <v>3183</v>
      </c>
      <c r="C435" s="1250" t="s">
        <v>3184</v>
      </c>
      <c r="D435" s="1250"/>
      <c r="E435" s="1250"/>
      <c r="F435" s="1250"/>
      <c r="G435" s="1250"/>
      <c r="H435" s="546" t="s">
        <v>1575</v>
      </c>
      <c r="I435" s="547">
        <v>0</v>
      </c>
      <c r="J435" s="548"/>
      <c r="K435" s="547">
        <v>0</v>
      </c>
      <c r="L435" s="550"/>
      <c r="M435" s="548"/>
      <c r="N435" s="550"/>
      <c r="O435" s="548"/>
      <c r="P435" s="551"/>
    </row>
    <row r="436" spans="1:16" x14ac:dyDescent="0.25">
      <c r="A436" s="552"/>
      <c r="B436" s="553"/>
      <c r="C436" s="1248" t="s">
        <v>1154</v>
      </c>
      <c r="D436" s="1248"/>
      <c r="E436" s="1248"/>
      <c r="F436" s="1248"/>
      <c r="G436" s="1248"/>
      <c r="H436" s="516"/>
      <c r="I436" s="517"/>
      <c r="J436" s="517"/>
      <c r="K436" s="517"/>
      <c r="L436" s="520"/>
      <c r="M436" s="517"/>
      <c r="N436" s="554"/>
      <c r="O436" s="517"/>
      <c r="P436" s="555">
        <v>2129.79</v>
      </c>
    </row>
    <row r="437" spans="1:16" x14ac:dyDescent="0.25">
      <c r="A437" s="540"/>
      <c r="B437" s="524"/>
      <c r="C437" s="1247" t="s">
        <v>1155</v>
      </c>
      <c r="D437" s="1247"/>
      <c r="E437" s="1247"/>
      <c r="F437" s="1247"/>
      <c r="G437" s="1247"/>
      <c r="H437" s="525"/>
      <c r="I437" s="526"/>
      <c r="J437" s="526"/>
      <c r="K437" s="526"/>
      <c r="L437" s="528"/>
      <c r="M437" s="526"/>
      <c r="N437" s="528"/>
      <c r="O437" s="526"/>
      <c r="P437" s="529">
        <v>1842.73</v>
      </c>
    </row>
    <row r="438" spans="1:16" x14ac:dyDescent="0.25">
      <c r="A438" s="540"/>
      <c r="B438" s="524" t="s">
        <v>2888</v>
      </c>
      <c r="C438" s="1247" t="s">
        <v>2889</v>
      </c>
      <c r="D438" s="1247"/>
      <c r="E438" s="1247"/>
      <c r="F438" s="1247"/>
      <c r="G438" s="1247"/>
      <c r="H438" s="525" t="s">
        <v>1158</v>
      </c>
      <c r="I438" s="543">
        <v>121</v>
      </c>
      <c r="J438" s="526"/>
      <c r="K438" s="543">
        <v>121</v>
      </c>
      <c r="L438" s="528"/>
      <c r="M438" s="526"/>
      <c r="N438" s="528"/>
      <c r="O438" s="526"/>
      <c r="P438" s="529">
        <v>2229.6999999999998</v>
      </c>
    </row>
    <row r="439" spans="1:16" x14ac:dyDescent="0.25">
      <c r="A439" s="540"/>
      <c r="B439" s="524" t="s">
        <v>2890</v>
      </c>
      <c r="C439" s="1247" t="s">
        <v>2891</v>
      </c>
      <c r="D439" s="1247"/>
      <c r="E439" s="1247"/>
      <c r="F439" s="1247"/>
      <c r="G439" s="1247"/>
      <c r="H439" s="525" t="s">
        <v>1158</v>
      </c>
      <c r="I439" s="543">
        <v>72</v>
      </c>
      <c r="J439" s="526"/>
      <c r="K439" s="543">
        <v>72</v>
      </c>
      <c r="L439" s="528"/>
      <c r="M439" s="526"/>
      <c r="N439" s="528"/>
      <c r="O439" s="526"/>
      <c r="P439" s="529">
        <v>1326.77</v>
      </c>
    </row>
    <row r="440" spans="1:16" x14ac:dyDescent="0.25">
      <c r="A440" s="556"/>
      <c r="B440" s="557"/>
      <c r="C440" s="1248" t="s">
        <v>1161</v>
      </c>
      <c r="D440" s="1248"/>
      <c r="E440" s="1248"/>
      <c r="F440" s="1248"/>
      <c r="G440" s="1248"/>
      <c r="H440" s="516"/>
      <c r="I440" s="517"/>
      <c r="J440" s="517"/>
      <c r="K440" s="517"/>
      <c r="L440" s="520"/>
      <c r="M440" s="517"/>
      <c r="N440" s="554">
        <v>142156.5</v>
      </c>
      <c r="O440" s="517"/>
      <c r="P440" s="555">
        <v>5686.26</v>
      </c>
    </row>
    <row r="441" spans="1:16" x14ac:dyDescent="0.25">
      <c r="A441" s="558"/>
      <c r="B441" s="559"/>
      <c r="C441" s="559"/>
      <c r="D441" s="559"/>
      <c r="E441" s="559"/>
      <c r="F441" s="559"/>
      <c r="G441" s="559"/>
      <c r="H441" s="560"/>
      <c r="I441" s="561"/>
      <c r="J441" s="561"/>
      <c r="K441" s="561"/>
      <c r="L441" s="562"/>
      <c r="M441" s="561"/>
      <c r="N441" s="562"/>
      <c r="O441" s="561"/>
      <c r="P441" s="563"/>
    </row>
    <row r="442" spans="1:16" x14ac:dyDescent="0.25">
      <c r="A442" s="514" t="s">
        <v>1227</v>
      </c>
      <c r="B442" s="515" t="s">
        <v>3185</v>
      </c>
      <c r="C442" s="1249" t="s">
        <v>3186</v>
      </c>
      <c r="D442" s="1249"/>
      <c r="E442" s="1249"/>
      <c r="F442" s="1249"/>
      <c r="G442" s="1249"/>
      <c r="H442" s="516" t="s">
        <v>1164</v>
      </c>
      <c r="I442" s="517">
        <v>2.4399999999999999E-3</v>
      </c>
      <c r="J442" s="518">
        <v>1</v>
      </c>
      <c r="K442" s="590">
        <v>2.4399999999999999E-3</v>
      </c>
      <c r="L442" s="554">
        <v>77815.72</v>
      </c>
      <c r="M442" s="570">
        <v>1.04</v>
      </c>
      <c r="N442" s="564">
        <v>80928.350000000006</v>
      </c>
      <c r="O442" s="517"/>
      <c r="P442" s="612">
        <v>197.47</v>
      </c>
    </row>
    <row r="443" spans="1:16" x14ac:dyDescent="0.25">
      <c r="A443" s="556"/>
      <c r="B443" s="557"/>
      <c r="C443" s="1248" t="s">
        <v>1161</v>
      </c>
      <c r="D443" s="1248"/>
      <c r="E443" s="1248"/>
      <c r="F443" s="1248"/>
      <c r="G443" s="1248"/>
      <c r="H443" s="516"/>
      <c r="I443" s="517"/>
      <c r="J443" s="517"/>
      <c r="K443" s="517"/>
      <c r="L443" s="520"/>
      <c r="M443" s="517"/>
      <c r="N443" s="520"/>
      <c r="O443" s="517"/>
      <c r="P443" s="612">
        <v>197.47</v>
      </c>
    </row>
    <row r="444" spans="1:16" x14ac:dyDescent="0.25">
      <c r="A444" s="558"/>
      <c r="B444" s="559"/>
      <c r="C444" s="559"/>
      <c r="D444" s="559"/>
      <c r="E444" s="559"/>
      <c r="F444" s="559"/>
      <c r="G444" s="559"/>
      <c r="H444" s="560"/>
      <c r="I444" s="561"/>
      <c r="J444" s="561"/>
      <c r="K444" s="561"/>
      <c r="L444" s="562"/>
      <c r="M444" s="561"/>
      <c r="N444" s="562"/>
      <c r="O444" s="561"/>
      <c r="P444" s="563"/>
    </row>
    <row r="445" spans="1:16" x14ac:dyDescent="0.25">
      <c r="A445" s="514" t="s">
        <v>1228</v>
      </c>
      <c r="B445" s="515" t="s">
        <v>3187</v>
      </c>
      <c r="C445" s="1249" t="s">
        <v>3188</v>
      </c>
      <c r="D445" s="1249"/>
      <c r="E445" s="1249"/>
      <c r="F445" s="1249"/>
      <c r="G445" s="1249"/>
      <c r="H445" s="516" t="s">
        <v>1554</v>
      </c>
      <c r="I445" s="517">
        <v>4</v>
      </c>
      <c r="J445" s="518">
        <v>1</v>
      </c>
      <c r="K445" s="518">
        <v>4</v>
      </c>
      <c r="L445" s="593">
        <v>669.69</v>
      </c>
      <c r="M445" s="570">
        <v>1.04</v>
      </c>
      <c r="N445" s="572">
        <v>696.48</v>
      </c>
      <c r="O445" s="517"/>
      <c r="P445" s="555">
        <v>2785.92</v>
      </c>
    </row>
    <row r="446" spans="1:16" x14ac:dyDescent="0.25">
      <c r="A446" s="556"/>
      <c r="B446" s="557"/>
      <c r="C446" s="1248" t="s">
        <v>1161</v>
      </c>
      <c r="D446" s="1248"/>
      <c r="E446" s="1248"/>
      <c r="F446" s="1248"/>
      <c r="G446" s="1248"/>
      <c r="H446" s="516"/>
      <c r="I446" s="517"/>
      <c r="J446" s="517"/>
      <c r="K446" s="517"/>
      <c r="L446" s="520"/>
      <c r="M446" s="517"/>
      <c r="N446" s="520"/>
      <c r="O446" s="517"/>
      <c r="P446" s="555">
        <v>2785.92</v>
      </c>
    </row>
    <row r="447" spans="1:16" x14ac:dyDescent="0.25">
      <c r="A447" s="558"/>
      <c r="B447" s="559"/>
      <c r="C447" s="559"/>
      <c r="D447" s="559"/>
      <c r="E447" s="559"/>
      <c r="F447" s="559"/>
      <c r="G447" s="559"/>
      <c r="H447" s="560"/>
      <c r="I447" s="561"/>
      <c r="J447" s="561"/>
      <c r="K447" s="561"/>
      <c r="L447" s="562"/>
      <c r="M447" s="561"/>
      <c r="N447" s="562"/>
      <c r="O447" s="561"/>
      <c r="P447" s="563"/>
    </row>
    <row r="448" spans="1:16" x14ac:dyDescent="0.25">
      <c r="A448" s="514" t="s">
        <v>1229</v>
      </c>
      <c r="B448" s="515" t="s">
        <v>3286</v>
      </c>
      <c r="C448" s="1249" t="s">
        <v>3287</v>
      </c>
      <c r="D448" s="1249"/>
      <c r="E448" s="1249"/>
      <c r="F448" s="1249"/>
      <c r="G448" s="1249"/>
      <c r="H448" s="516" t="s">
        <v>1575</v>
      </c>
      <c r="I448" s="517">
        <v>2</v>
      </c>
      <c r="J448" s="518">
        <v>1</v>
      </c>
      <c r="K448" s="518">
        <v>2</v>
      </c>
      <c r="L448" s="520"/>
      <c r="M448" s="517"/>
      <c r="N448" s="521"/>
      <c r="O448" s="517"/>
      <c r="P448" s="522"/>
    </row>
    <row r="449" spans="1:16" x14ac:dyDescent="0.25">
      <c r="A449" s="523"/>
      <c r="B449" s="524" t="s">
        <v>23</v>
      </c>
      <c r="C449" s="1247" t="s">
        <v>1203</v>
      </c>
      <c r="D449" s="1247"/>
      <c r="E449" s="1247"/>
      <c r="F449" s="1247"/>
      <c r="G449" s="1247"/>
      <c r="H449" s="525" t="s">
        <v>1148</v>
      </c>
      <c r="I449" s="526"/>
      <c r="J449" s="526"/>
      <c r="K449" s="536">
        <v>0.72</v>
      </c>
      <c r="L449" s="528"/>
      <c r="M449" s="526"/>
      <c r="N449" s="528"/>
      <c r="O449" s="526"/>
      <c r="P449" s="573">
        <v>223.78</v>
      </c>
    </row>
    <row r="450" spans="1:16" x14ac:dyDescent="0.25">
      <c r="A450" s="530"/>
      <c r="B450" s="524" t="s">
        <v>2333</v>
      </c>
      <c r="C450" s="1247" t="s">
        <v>2334</v>
      </c>
      <c r="D450" s="1247"/>
      <c r="E450" s="1247"/>
      <c r="F450" s="1247"/>
      <c r="G450" s="1247"/>
      <c r="H450" s="525" t="s">
        <v>1148</v>
      </c>
      <c r="I450" s="536">
        <v>0.36</v>
      </c>
      <c r="J450" s="526"/>
      <c r="K450" s="536">
        <v>0.72</v>
      </c>
      <c r="L450" s="532"/>
      <c r="M450" s="533"/>
      <c r="N450" s="534">
        <v>310.81</v>
      </c>
      <c r="O450" s="526"/>
      <c r="P450" s="529">
        <v>223.78</v>
      </c>
    </row>
    <row r="451" spans="1:16" x14ac:dyDescent="0.25">
      <c r="A451" s="523"/>
      <c r="B451" s="524" t="s">
        <v>28</v>
      </c>
      <c r="C451" s="1247" t="s">
        <v>132</v>
      </c>
      <c r="D451" s="1247"/>
      <c r="E451" s="1247"/>
      <c r="F451" s="1247"/>
      <c r="G451" s="1247"/>
      <c r="H451" s="525"/>
      <c r="I451" s="526"/>
      <c r="J451" s="526"/>
      <c r="K451" s="526"/>
      <c r="L451" s="528"/>
      <c r="M451" s="526"/>
      <c r="N451" s="528"/>
      <c r="O451" s="526"/>
      <c r="P451" s="573">
        <v>15.26</v>
      </c>
    </row>
    <row r="452" spans="1:16" x14ac:dyDescent="0.25">
      <c r="A452" s="523"/>
      <c r="B452" s="524"/>
      <c r="C452" s="1247" t="s">
        <v>1147</v>
      </c>
      <c r="D452" s="1247"/>
      <c r="E452" s="1247"/>
      <c r="F452" s="1247"/>
      <c r="G452" s="1247"/>
      <c r="H452" s="525" t="s">
        <v>1148</v>
      </c>
      <c r="I452" s="526"/>
      <c r="J452" s="526"/>
      <c r="K452" s="536">
        <v>0.02</v>
      </c>
      <c r="L452" s="528"/>
      <c r="M452" s="526"/>
      <c r="N452" s="528"/>
      <c r="O452" s="526"/>
      <c r="P452" s="573">
        <v>6.51</v>
      </c>
    </row>
    <row r="453" spans="1:16" x14ac:dyDescent="0.25">
      <c r="A453" s="530"/>
      <c r="B453" s="524" t="s">
        <v>3191</v>
      </c>
      <c r="C453" s="1247" t="s">
        <v>3192</v>
      </c>
      <c r="D453" s="1247"/>
      <c r="E453" s="1247"/>
      <c r="F453" s="1247"/>
      <c r="G453" s="1247"/>
      <c r="H453" s="525" t="s">
        <v>1151</v>
      </c>
      <c r="I453" s="536">
        <v>0.09</v>
      </c>
      <c r="J453" s="526"/>
      <c r="K453" s="536">
        <v>0.18</v>
      </c>
      <c r="L453" s="538">
        <v>2.36</v>
      </c>
      <c r="M453" s="575">
        <v>1.3</v>
      </c>
      <c r="N453" s="534">
        <v>3.07</v>
      </c>
      <c r="O453" s="526"/>
      <c r="P453" s="529">
        <v>0.55000000000000004</v>
      </c>
    </row>
    <row r="454" spans="1:16" x14ac:dyDescent="0.25">
      <c r="A454" s="530"/>
      <c r="B454" s="524" t="s">
        <v>1445</v>
      </c>
      <c r="C454" s="1247" t="s">
        <v>1446</v>
      </c>
      <c r="D454" s="1247"/>
      <c r="E454" s="1247"/>
      <c r="F454" s="1247"/>
      <c r="G454" s="1247"/>
      <c r="H454" s="525" t="s">
        <v>1151</v>
      </c>
      <c r="I454" s="536">
        <v>0.01</v>
      </c>
      <c r="J454" s="526"/>
      <c r="K454" s="536">
        <v>0.02</v>
      </c>
      <c r="L454" s="538">
        <v>477.92</v>
      </c>
      <c r="M454" s="539">
        <v>1.24</v>
      </c>
      <c r="N454" s="534">
        <v>592.62</v>
      </c>
      <c r="O454" s="526"/>
      <c r="P454" s="529">
        <v>11.85</v>
      </c>
    </row>
    <row r="455" spans="1:16" x14ac:dyDescent="0.25">
      <c r="A455" s="540"/>
      <c r="B455" s="524" t="s">
        <v>1208</v>
      </c>
      <c r="C455" s="1247" t="s">
        <v>1209</v>
      </c>
      <c r="D455" s="1247"/>
      <c r="E455" s="1247"/>
      <c r="F455" s="1247"/>
      <c r="G455" s="1247"/>
      <c r="H455" s="525" t="s">
        <v>1148</v>
      </c>
      <c r="I455" s="536">
        <v>0.01</v>
      </c>
      <c r="J455" s="526"/>
      <c r="K455" s="536">
        <v>0.02</v>
      </c>
      <c r="L455" s="528"/>
      <c r="M455" s="526"/>
      <c r="N455" s="541">
        <v>325.38</v>
      </c>
      <c r="O455" s="526"/>
      <c r="P455" s="573">
        <v>6.51</v>
      </c>
    </row>
    <row r="456" spans="1:16" x14ac:dyDescent="0.25">
      <c r="A456" s="530"/>
      <c r="B456" s="524" t="s">
        <v>2037</v>
      </c>
      <c r="C456" s="1247" t="s">
        <v>2038</v>
      </c>
      <c r="D456" s="1247"/>
      <c r="E456" s="1247"/>
      <c r="F456" s="1247"/>
      <c r="G456" s="1247"/>
      <c r="H456" s="525" t="s">
        <v>1151</v>
      </c>
      <c r="I456" s="536">
        <v>0.05</v>
      </c>
      <c r="J456" s="526"/>
      <c r="K456" s="531">
        <v>0.1</v>
      </c>
      <c r="L456" s="532"/>
      <c r="M456" s="533"/>
      <c r="N456" s="534">
        <v>28.59</v>
      </c>
      <c r="O456" s="526"/>
      <c r="P456" s="529">
        <v>2.86</v>
      </c>
    </row>
    <row r="457" spans="1:16" x14ac:dyDescent="0.25">
      <c r="A457" s="523"/>
      <c r="B457" s="524" t="s">
        <v>36</v>
      </c>
      <c r="C457" s="1247" t="s">
        <v>134</v>
      </c>
      <c r="D457" s="1247"/>
      <c r="E457" s="1247"/>
      <c r="F457" s="1247"/>
      <c r="G457" s="1247"/>
      <c r="H457" s="525"/>
      <c r="I457" s="526"/>
      <c r="J457" s="526"/>
      <c r="K457" s="526"/>
      <c r="L457" s="528"/>
      <c r="M457" s="526"/>
      <c r="N457" s="528"/>
      <c r="O457" s="526"/>
      <c r="P457" s="573">
        <v>88.64</v>
      </c>
    </row>
    <row r="458" spans="1:16" x14ac:dyDescent="0.25">
      <c r="A458" s="530"/>
      <c r="B458" s="524" t="s">
        <v>2039</v>
      </c>
      <c r="C458" s="1247" t="s">
        <v>2040</v>
      </c>
      <c r="D458" s="1247"/>
      <c r="E458" s="1247"/>
      <c r="F458" s="1247"/>
      <c r="G458" s="1247"/>
      <c r="H458" s="525" t="s">
        <v>1244</v>
      </c>
      <c r="I458" s="536">
        <v>0.04</v>
      </c>
      <c r="J458" s="526"/>
      <c r="K458" s="536">
        <v>0.08</v>
      </c>
      <c r="L458" s="538">
        <v>155.63</v>
      </c>
      <c r="M458" s="539">
        <v>1.05</v>
      </c>
      <c r="N458" s="534">
        <v>163.41</v>
      </c>
      <c r="O458" s="526"/>
      <c r="P458" s="529">
        <v>13.07</v>
      </c>
    </row>
    <row r="459" spans="1:16" x14ac:dyDescent="0.25">
      <c r="A459" s="530"/>
      <c r="B459" s="524" t="s">
        <v>1499</v>
      </c>
      <c r="C459" s="1247" t="s">
        <v>1500</v>
      </c>
      <c r="D459" s="1247"/>
      <c r="E459" s="1247"/>
      <c r="F459" s="1247"/>
      <c r="G459" s="1247"/>
      <c r="H459" s="525" t="s">
        <v>1244</v>
      </c>
      <c r="I459" s="536">
        <v>0.18</v>
      </c>
      <c r="J459" s="526"/>
      <c r="K459" s="536">
        <v>0.36</v>
      </c>
      <c r="L459" s="538">
        <v>174.93</v>
      </c>
      <c r="M459" s="575">
        <v>1.2</v>
      </c>
      <c r="N459" s="534">
        <v>209.92</v>
      </c>
      <c r="O459" s="526"/>
      <c r="P459" s="529">
        <v>75.569999999999993</v>
      </c>
    </row>
    <row r="460" spans="1:16" x14ac:dyDescent="0.25">
      <c r="A460" s="544" t="s">
        <v>1364</v>
      </c>
      <c r="B460" s="545" t="s">
        <v>3179</v>
      </c>
      <c r="C460" s="1250" t="s">
        <v>2920</v>
      </c>
      <c r="D460" s="1250"/>
      <c r="E460" s="1250"/>
      <c r="F460" s="1250"/>
      <c r="G460" s="1250"/>
      <c r="H460" s="546" t="s">
        <v>1244</v>
      </c>
      <c r="I460" s="547">
        <v>0</v>
      </c>
      <c r="J460" s="548"/>
      <c r="K460" s="547">
        <v>0</v>
      </c>
      <c r="L460" s="550"/>
      <c r="M460" s="548"/>
      <c r="N460" s="550"/>
      <c r="O460" s="548"/>
      <c r="P460" s="551"/>
    </row>
    <row r="461" spans="1:16" x14ac:dyDescent="0.25">
      <c r="A461" s="544" t="s">
        <v>1239</v>
      </c>
      <c r="B461" s="545" t="s">
        <v>3288</v>
      </c>
      <c r="C461" s="1250" t="s">
        <v>3289</v>
      </c>
      <c r="D461" s="1250"/>
      <c r="E461" s="1250"/>
      <c r="F461" s="1250"/>
      <c r="G461" s="1250"/>
      <c r="H461" s="546" t="s">
        <v>1575</v>
      </c>
      <c r="I461" s="547">
        <v>1</v>
      </c>
      <c r="J461" s="548"/>
      <c r="K461" s="547">
        <v>2</v>
      </c>
      <c r="L461" s="550"/>
      <c r="M461" s="548"/>
      <c r="N461" s="550"/>
      <c r="O461" s="548"/>
      <c r="P461" s="551"/>
    </row>
    <row r="462" spans="1:16" x14ac:dyDescent="0.25">
      <c r="A462" s="552"/>
      <c r="B462" s="553"/>
      <c r="C462" s="1248" t="s">
        <v>1154</v>
      </c>
      <c r="D462" s="1248"/>
      <c r="E462" s="1248"/>
      <c r="F462" s="1248"/>
      <c r="G462" s="1248"/>
      <c r="H462" s="516"/>
      <c r="I462" s="517"/>
      <c r="J462" s="517"/>
      <c r="K462" s="517"/>
      <c r="L462" s="520"/>
      <c r="M462" s="517"/>
      <c r="N462" s="554"/>
      <c r="O462" s="517"/>
      <c r="P462" s="555">
        <v>334.19</v>
      </c>
    </row>
    <row r="463" spans="1:16" x14ac:dyDescent="0.25">
      <c r="A463" s="540"/>
      <c r="B463" s="524"/>
      <c r="C463" s="1247" t="s">
        <v>1155</v>
      </c>
      <c r="D463" s="1247"/>
      <c r="E463" s="1247"/>
      <c r="F463" s="1247"/>
      <c r="G463" s="1247"/>
      <c r="H463" s="525"/>
      <c r="I463" s="526"/>
      <c r="J463" s="526"/>
      <c r="K463" s="526"/>
      <c r="L463" s="528"/>
      <c r="M463" s="526"/>
      <c r="N463" s="528"/>
      <c r="O463" s="526"/>
      <c r="P463" s="573">
        <v>230.29</v>
      </c>
    </row>
    <row r="464" spans="1:16" x14ac:dyDescent="0.25">
      <c r="A464" s="540"/>
      <c r="B464" s="524" t="s">
        <v>2888</v>
      </c>
      <c r="C464" s="1247" t="s">
        <v>2889</v>
      </c>
      <c r="D464" s="1247"/>
      <c r="E464" s="1247"/>
      <c r="F464" s="1247"/>
      <c r="G464" s="1247"/>
      <c r="H464" s="525" t="s">
        <v>1158</v>
      </c>
      <c r="I464" s="543">
        <v>121</v>
      </c>
      <c r="J464" s="526"/>
      <c r="K464" s="543">
        <v>121</v>
      </c>
      <c r="L464" s="528"/>
      <c r="M464" s="526"/>
      <c r="N464" s="528"/>
      <c r="O464" s="526"/>
      <c r="P464" s="573">
        <v>278.64999999999998</v>
      </c>
    </row>
    <row r="465" spans="1:16" x14ac:dyDescent="0.25">
      <c r="A465" s="540"/>
      <c r="B465" s="524" t="s">
        <v>2890</v>
      </c>
      <c r="C465" s="1247" t="s">
        <v>2891</v>
      </c>
      <c r="D465" s="1247"/>
      <c r="E465" s="1247"/>
      <c r="F465" s="1247"/>
      <c r="G465" s="1247"/>
      <c r="H465" s="525" t="s">
        <v>1158</v>
      </c>
      <c r="I465" s="543">
        <v>72</v>
      </c>
      <c r="J465" s="526"/>
      <c r="K465" s="543">
        <v>72</v>
      </c>
      <c r="L465" s="528"/>
      <c r="M465" s="526"/>
      <c r="N465" s="528"/>
      <c r="O465" s="526"/>
      <c r="P465" s="573">
        <v>165.81</v>
      </c>
    </row>
    <row r="466" spans="1:16" x14ac:dyDescent="0.25">
      <c r="A466" s="556"/>
      <c r="B466" s="557"/>
      <c r="C466" s="1248" t="s">
        <v>1161</v>
      </c>
      <c r="D466" s="1248"/>
      <c r="E466" s="1248"/>
      <c r="F466" s="1248"/>
      <c r="G466" s="1248"/>
      <c r="H466" s="516"/>
      <c r="I466" s="517"/>
      <c r="J466" s="517"/>
      <c r="K466" s="517"/>
      <c r="L466" s="520"/>
      <c r="M466" s="517"/>
      <c r="N466" s="593">
        <v>389.33</v>
      </c>
      <c r="O466" s="517"/>
      <c r="P466" s="612">
        <v>778.65</v>
      </c>
    </row>
    <row r="467" spans="1:16" x14ac:dyDescent="0.25">
      <c r="A467" s="558"/>
      <c r="B467" s="559"/>
      <c r="C467" s="559"/>
      <c r="D467" s="559"/>
      <c r="E467" s="559"/>
      <c r="F467" s="559"/>
      <c r="G467" s="559"/>
      <c r="H467" s="560"/>
      <c r="I467" s="561"/>
      <c r="J467" s="561"/>
      <c r="K467" s="561"/>
      <c r="L467" s="562"/>
      <c r="M467" s="561"/>
      <c r="N467" s="562"/>
      <c r="O467" s="561"/>
      <c r="P467" s="563"/>
    </row>
    <row r="468" spans="1:16" x14ac:dyDescent="0.25">
      <c r="A468" s="514" t="s">
        <v>1245</v>
      </c>
      <c r="B468" s="515" t="s">
        <v>3290</v>
      </c>
      <c r="C468" s="1249" t="s">
        <v>3291</v>
      </c>
      <c r="D468" s="1249"/>
      <c r="E468" s="1249"/>
      <c r="F468" s="1249"/>
      <c r="G468" s="1249"/>
      <c r="H468" s="516" t="s">
        <v>1575</v>
      </c>
      <c r="I468" s="517">
        <v>2</v>
      </c>
      <c r="J468" s="518">
        <v>1</v>
      </c>
      <c r="K468" s="518">
        <v>2</v>
      </c>
      <c r="L468" s="593">
        <v>333.57</v>
      </c>
      <c r="M468" s="570">
        <v>1.43</v>
      </c>
      <c r="N468" s="572">
        <v>477.01</v>
      </c>
      <c r="O468" s="517"/>
      <c r="P468" s="612">
        <v>954.02</v>
      </c>
    </row>
    <row r="469" spans="1:16" x14ac:dyDescent="0.25">
      <c r="A469" s="556"/>
      <c r="B469" s="557"/>
      <c r="C469" s="1248" t="s">
        <v>1161</v>
      </c>
      <c r="D469" s="1248"/>
      <c r="E469" s="1248"/>
      <c r="F469" s="1248"/>
      <c r="G469" s="1248"/>
      <c r="H469" s="516"/>
      <c r="I469" s="517"/>
      <c r="J469" s="517"/>
      <c r="K469" s="517"/>
      <c r="L469" s="520"/>
      <c r="M469" s="517"/>
      <c r="N469" s="520"/>
      <c r="O469" s="517"/>
      <c r="P469" s="612">
        <v>954.02</v>
      </c>
    </row>
    <row r="470" spans="1:16" x14ac:dyDescent="0.25">
      <c r="A470" s="558"/>
      <c r="B470" s="559"/>
      <c r="C470" s="559"/>
      <c r="D470" s="559"/>
      <c r="E470" s="559"/>
      <c r="F470" s="559"/>
      <c r="G470" s="559"/>
      <c r="H470" s="560"/>
      <c r="I470" s="561"/>
      <c r="J470" s="561"/>
      <c r="K470" s="561"/>
      <c r="L470" s="562"/>
      <c r="M470" s="561"/>
      <c r="N470" s="562"/>
      <c r="O470" s="561"/>
      <c r="P470" s="563"/>
    </row>
    <row r="471" spans="1:16" x14ac:dyDescent="0.25">
      <c r="A471" s="514" t="s">
        <v>1415</v>
      </c>
      <c r="B471" s="515" t="s">
        <v>3292</v>
      </c>
      <c r="C471" s="1249" t="s">
        <v>3293</v>
      </c>
      <c r="D471" s="1249"/>
      <c r="E471" s="1249"/>
      <c r="F471" s="1249"/>
      <c r="G471" s="1249"/>
      <c r="H471" s="516" t="s">
        <v>1575</v>
      </c>
      <c r="I471" s="517">
        <v>2</v>
      </c>
      <c r="J471" s="518">
        <v>1</v>
      </c>
      <c r="K471" s="518">
        <v>2</v>
      </c>
      <c r="L471" s="520"/>
      <c r="M471" s="517"/>
      <c r="N471" s="521"/>
      <c r="O471" s="517"/>
      <c r="P471" s="522"/>
    </row>
    <row r="472" spans="1:16" x14ac:dyDescent="0.25">
      <c r="A472" s="523"/>
      <c r="B472" s="524" t="s">
        <v>23</v>
      </c>
      <c r="C472" s="1247" t="s">
        <v>1203</v>
      </c>
      <c r="D472" s="1247"/>
      <c r="E472" s="1247"/>
      <c r="F472" s="1247"/>
      <c r="G472" s="1247"/>
      <c r="H472" s="525" t="s">
        <v>1148</v>
      </c>
      <c r="I472" s="526"/>
      <c r="J472" s="526"/>
      <c r="K472" s="543">
        <v>12</v>
      </c>
      <c r="L472" s="528"/>
      <c r="M472" s="526"/>
      <c r="N472" s="528"/>
      <c r="O472" s="526"/>
      <c r="P472" s="529">
        <v>3467.52</v>
      </c>
    </row>
    <row r="473" spans="1:16" x14ac:dyDescent="0.25">
      <c r="A473" s="530"/>
      <c r="B473" s="524" t="s">
        <v>1482</v>
      </c>
      <c r="C473" s="1247" t="s">
        <v>1483</v>
      </c>
      <c r="D473" s="1247"/>
      <c r="E473" s="1247"/>
      <c r="F473" s="1247"/>
      <c r="G473" s="1247"/>
      <c r="H473" s="525" t="s">
        <v>1148</v>
      </c>
      <c r="I473" s="543">
        <v>6</v>
      </c>
      <c r="J473" s="526"/>
      <c r="K473" s="543">
        <v>12</v>
      </c>
      <c r="L473" s="532"/>
      <c r="M473" s="533"/>
      <c r="N473" s="534">
        <v>288.95999999999998</v>
      </c>
      <c r="O473" s="526"/>
      <c r="P473" s="529">
        <v>3467.52</v>
      </c>
    </row>
    <row r="474" spans="1:16" x14ac:dyDescent="0.25">
      <c r="A474" s="523"/>
      <c r="B474" s="524" t="s">
        <v>28</v>
      </c>
      <c r="C474" s="1247" t="s">
        <v>132</v>
      </c>
      <c r="D474" s="1247"/>
      <c r="E474" s="1247"/>
      <c r="F474" s="1247"/>
      <c r="G474" s="1247"/>
      <c r="H474" s="525"/>
      <c r="I474" s="526"/>
      <c r="J474" s="526"/>
      <c r="K474" s="526"/>
      <c r="L474" s="528"/>
      <c r="M474" s="526"/>
      <c r="N474" s="528"/>
      <c r="O474" s="526"/>
      <c r="P474" s="573">
        <v>52.07</v>
      </c>
    </row>
    <row r="475" spans="1:16" x14ac:dyDescent="0.25">
      <c r="A475" s="523"/>
      <c r="B475" s="524"/>
      <c r="C475" s="1247" t="s">
        <v>1147</v>
      </c>
      <c r="D475" s="1247"/>
      <c r="E475" s="1247"/>
      <c r="F475" s="1247"/>
      <c r="G475" s="1247"/>
      <c r="H475" s="525" t="s">
        <v>1148</v>
      </c>
      <c r="I475" s="526"/>
      <c r="J475" s="526"/>
      <c r="K475" s="536">
        <v>0.04</v>
      </c>
      <c r="L475" s="528"/>
      <c r="M475" s="526"/>
      <c r="N475" s="528"/>
      <c r="O475" s="526"/>
      <c r="P475" s="573">
        <v>15.25</v>
      </c>
    </row>
    <row r="476" spans="1:16" x14ac:dyDescent="0.25">
      <c r="A476" s="530"/>
      <c r="B476" s="524" t="s">
        <v>1443</v>
      </c>
      <c r="C476" s="1247" t="s">
        <v>1444</v>
      </c>
      <c r="D476" s="1247"/>
      <c r="E476" s="1247"/>
      <c r="F476" s="1247"/>
      <c r="G476" s="1247"/>
      <c r="H476" s="525" t="s">
        <v>1151</v>
      </c>
      <c r="I476" s="536">
        <v>0.01</v>
      </c>
      <c r="J476" s="526"/>
      <c r="K476" s="536">
        <v>0.02</v>
      </c>
      <c r="L476" s="532"/>
      <c r="M476" s="533"/>
      <c r="N476" s="534">
        <v>1550.39</v>
      </c>
      <c r="O476" s="526"/>
      <c r="P476" s="529">
        <v>31.01</v>
      </c>
    </row>
    <row r="477" spans="1:16" x14ac:dyDescent="0.25">
      <c r="A477" s="540"/>
      <c r="B477" s="524" t="s">
        <v>1152</v>
      </c>
      <c r="C477" s="1247" t="s">
        <v>1153</v>
      </c>
      <c r="D477" s="1247"/>
      <c r="E477" s="1247"/>
      <c r="F477" s="1247"/>
      <c r="G477" s="1247"/>
      <c r="H477" s="525" t="s">
        <v>1148</v>
      </c>
      <c r="I477" s="536">
        <v>0.01</v>
      </c>
      <c r="J477" s="526"/>
      <c r="K477" s="536">
        <v>0.02</v>
      </c>
      <c r="L477" s="528"/>
      <c r="M477" s="526"/>
      <c r="N477" s="541">
        <v>437.08</v>
      </c>
      <c r="O477" s="526"/>
      <c r="P477" s="573">
        <v>8.74</v>
      </c>
    </row>
    <row r="478" spans="1:16" x14ac:dyDescent="0.25">
      <c r="A478" s="530"/>
      <c r="B478" s="524" t="s">
        <v>3191</v>
      </c>
      <c r="C478" s="1247" t="s">
        <v>3192</v>
      </c>
      <c r="D478" s="1247"/>
      <c r="E478" s="1247"/>
      <c r="F478" s="1247"/>
      <c r="G478" s="1247"/>
      <c r="H478" s="525" t="s">
        <v>1151</v>
      </c>
      <c r="I478" s="531">
        <v>1.5</v>
      </c>
      <c r="J478" s="526"/>
      <c r="K478" s="543">
        <v>3</v>
      </c>
      <c r="L478" s="538">
        <v>2.36</v>
      </c>
      <c r="M478" s="575">
        <v>1.3</v>
      </c>
      <c r="N478" s="534">
        <v>3.07</v>
      </c>
      <c r="O478" s="526"/>
      <c r="P478" s="529">
        <v>9.2100000000000009</v>
      </c>
    </row>
    <row r="479" spans="1:16" x14ac:dyDescent="0.25">
      <c r="A479" s="530"/>
      <c r="B479" s="524" t="s">
        <v>1445</v>
      </c>
      <c r="C479" s="1247" t="s">
        <v>1446</v>
      </c>
      <c r="D479" s="1247"/>
      <c r="E479" s="1247"/>
      <c r="F479" s="1247"/>
      <c r="G479" s="1247"/>
      <c r="H479" s="525" t="s">
        <v>1151</v>
      </c>
      <c r="I479" s="536">
        <v>0.01</v>
      </c>
      <c r="J479" s="526"/>
      <c r="K479" s="536">
        <v>0.02</v>
      </c>
      <c r="L479" s="538">
        <v>477.92</v>
      </c>
      <c r="M479" s="539">
        <v>1.24</v>
      </c>
      <c r="N479" s="534">
        <v>592.62</v>
      </c>
      <c r="O479" s="526"/>
      <c r="P479" s="529">
        <v>11.85</v>
      </c>
    </row>
    <row r="480" spans="1:16" x14ac:dyDescent="0.25">
      <c r="A480" s="540"/>
      <c r="B480" s="524" t="s">
        <v>1208</v>
      </c>
      <c r="C480" s="1247" t="s">
        <v>1209</v>
      </c>
      <c r="D480" s="1247"/>
      <c r="E480" s="1247"/>
      <c r="F480" s="1247"/>
      <c r="G480" s="1247"/>
      <c r="H480" s="525" t="s">
        <v>1148</v>
      </c>
      <c r="I480" s="536">
        <v>0.01</v>
      </c>
      <c r="J480" s="526"/>
      <c r="K480" s="536">
        <v>0.02</v>
      </c>
      <c r="L480" s="528"/>
      <c r="M480" s="526"/>
      <c r="N480" s="541">
        <v>325.38</v>
      </c>
      <c r="O480" s="526"/>
      <c r="P480" s="573">
        <v>6.51</v>
      </c>
    </row>
    <row r="481" spans="1:16" x14ac:dyDescent="0.25">
      <c r="A481" s="523"/>
      <c r="B481" s="524" t="s">
        <v>36</v>
      </c>
      <c r="C481" s="1247" t="s">
        <v>134</v>
      </c>
      <c r="D481" s="1247"/>
      <c r="E481" s="1247"/>
      <c r="F481" s="1247"/>
      <c r="G481" s="1247"/>
      <c r="H481" s="525"/>
      <c r="I481" s="526"/>
      <c r="J481" s="526"/>
      <c r="K481" s="526"/>
      <c r="L481" s="528"/>
      <c r="M481" s="526"/>
      <c r="N481" s="528"/>
      <c r="O481" s="526"/>
      <c r="P481" s="573">
        <v>300.14999999999998</v>
      </c>
    </row>
    <row r="482" spans="1:16" x14ac:dyDescent="0.25">
      <c r="A482" s="530"/>
      <c r="B482" s="524" t="s">
        <v>3294</v>
      </c>
      <c r="C482" s="1247" t="s">
        <v>3295</v>
      </c>
      <c r="D482" s="1247"/>
      <c r="E482" s="1247"/>
      <c r="F482" s="1247"/>
      <c r="G482" s="1247"/>
      <c r="H482" s="525" t="s">
        <v>1164</v>
      </c>
      <c r="I482" s="535">
        <v>1.4E-3</v>
      </c>
      <c r="J482" s="526"/>
      <c r="K482" s="535">
        <v>2.8E-3</v>
      </c>
      <c r="L482" s="542">
        <v>89330.06</v>
      </c>
      <c r="M482" s="575">
        <v>1.2</v>
      </c>
      <c r="N482" s="534">
        <v>107196.07</v>
      </c>
      <c r="O482" s="526"/>
      <c r="P482" s="529">
        <v>300.14999999999998</v>
      </c>
    </row>
    <row r="483" spans="1:16" x14ac:dyDescent="0.25">
      <c r="A483" s="552"/>
      <c r="B483" s="553"/>
      <c r="C483" s="1248" t="s">
        <v>1154</v>
      </c>
      <c r="D483" s="1248"/>
      <c r="E483" s="1248"/>
      <c r="F483" s="1248"/>
      <c r="G483" s="1248"/>
      <c r="H483" s="516"/>
      <c r="I483" s="517"/>
      <c r="J483" s="517"/>
      <c r="K483" s="517"/>
      <c r="L483" s="520"/>
      <c r="M483" s="517"/>
      <c r="N483" s="554"/>
      <c r="O483" s="517"/>
      <c r="P483" s="555">
        <v>3834.99</v>
      </c>
    </row>
    <row r="484" spans="1:16" x14ac:dyDescent="0.25">
      <c r="A484" s="540"/>
      <c r="B484" s="524"/>
      <c r="C484" s="1247" t="s">
        <v>1155</v>
      </c>
      <c r="D484" s="1247"/>
      <c r="E484" s="1247"/>
      <c r="F484" s="1247"/>
      <c r="G484" s="1247"/>
      <c r="H484" s="525"/>
      <c r="I484" s="526"/>
      <c r="J484" s="526"/>
      <c r="K484" s="526"/>
      <c r="L484" s="528"/>
      <c r="M484" s="526"/>
      <c r="N484" s="528"/>
      <c r="O484" s="526"/>
      <c r="P484" s="529">
        <v>3482.77</v>
      </c>
    </row>
    <row r="485" spans="1:16" x14ac:dyDescent="0.25">
      <c r="A485" s="540"/>
      <c r="B485" s="524" t="s">
        <v>2888</v>
      </c>
      <c r="C485" s="1247" t="s">
        <v>2889</v>
      </c>
      <c r="D485" s="1247"/>
      <c r="E485" s="1247"/>
      <c r="F485" s="1247"/>
      <c r="G485" s="1247"/>
      <c r="H485" s="525" t="s">
        <v>1158</v>
      </c>
      <c r="I485" s="543">
        <v>121</v>
      </c>
      <c r="J485" s="526"/>
      <c r="K485" s="543">
        <v>121</v>
      </c>
      <c r="L485" s="528"/>
      <c r="M485" s="526"/>
      <c r="N485" s="528"/>
      <c r="O485" s="526"/>
      <c r="P485" s="529">
        <v>4214.1499999999996</v>
      </c>
    </row>
    <row r="486" spans="1:16" x14ac:dyDescent="0.25">
      <c r="A486" s="540"/>
      <c r="B486" s="524" t="s">
        <v>2890</v>
      </c>
      <c r="C486" s="1247" t="s">
        <v>2891</v>
      </c>
      <c r="D486" s="1247"/>
      <c r="E486" s="1247"/>
      <c r="F486" s="1247"/>
      <c r="G486" s="1247"/>
      <c r="H486" s="525" t="s">
        <v>1158</v>
      </c>
      <c r="I486" s="543">
        <v>72</v>
      </c>
      <c r="J486" s="526"/>
      <c r="K486" s="543">
        <v>72</v>
      </c>
      <c r="L486" s="528"/>
      <c r="M486" s="526"/>
      <c r="N486" s="528"/>
      <c r="O486" s="526"/>
      <c r="P486" s="529">
        <v>2507.59</v>
      </c>
    </row>
    <row r="487" spans="1:16" x14ac:dyDescent="0.25">
      <c r="A487" s="556"/>
      <c r="B487" s="557"/>
      <c r="C487" s="1248" t="s">
        <v>1161</v>
      </c>
      <c r="D487" s="1248"/>
      <c r="E487" s="1248"/>
      <c r="F487" s="1248"/>
      <c r="G487" s="1248"/>
      <c r="H487" s="516"/>
      <c r="I487" s="517"/>
      <c r="J487" s="517"/>
      <c r="K487" s="517"/>
      <c r="L487" s="520"/>
      <c r="M487" s="517"/>
      <c r="N487" s="554">
        <v>5278.37</v>
      </c>
      <c r="O487" s="517"/>
      <c r="P487" s="555">
        <v>10556.73</v>
      </c>
    </row>
    <row r="488" spans="1:16" x14ac:dyDescent="0.25">
      <c r="A488" s="558"/>
      <c r="B488" s="559"/>
      <c r="C488" s="559"/>
      <c r="D488" s="559"/>
      <c r="E488" s="559"/>
      <c r="F488" s="559"/>
      <c r="G488" s="559"/>
      <c r="H488" s="560"/>
      <c r="I488" s="561"/>
      <c r="J488" s="561"/>
      <c r="K488" s="561"/>
      <c r="L488" s="562"/>
      <c r="M488" s="561"/>
      <c r="N488" s="562"/>
      <c r="O488" s="561"/>
      <c r="P488" s="563"/>
    </row>
    <row r="489" spans="1:16" ht="22.5" x14ac:dyDescent="0.25">
      <c r="A489" s="514" t="s">
        <v>3296</v>
      </c>
      <c r="B489" s="515" t="s">
        <v>3297</v>
      </c>
      <c r="C489" s="1249" t="s">
        <v>3298</v>
      </c>
      <c r="D489" s="1249"/>
      <c r="E489" s="1249"/>
      <c r="F489" s="1249"/>
      <c r="G489" s="1249"/>
      <c r="H489" s="516" t="s">
        <v>1575</v>
      </c>
      <c r="I489" s="517">
        <v>2</v>
      </c>
      <c r="J489" s="518">
        <v>1</v>
      </c>
      <c r="K489" s="518">
        <v>2</v>
      </c>
      <c r="L489" s="554">
        <v>31712.95</v>
      </c>
      <c r="M489" s="570">
        <v>1.59</v>
      </c>
      <c r="N489" s="564">
        <v>50423.59</v>
      </c>
      <c r="O489" s="517"/>
      <c r="P489" s="555">
        <v>100847.18</v>
      </c>
    </row>
    <row r="490" spans="1:16" x14ac:dyDescent="0.25">
      <c r="A490" s="556"/>
      <c r="B490" s="557"/>
      <c r="C490" s="1248" t="s">
        <v>1161</v>
      </c>
      <c r="D490" s="1248"/>
      <c r="E490" s="1248"/>
      <c r="F490" s="1248"/>
      <c r="G490" s="1248"/>
      <c r="H490" s="516"/>
      <c r="I490" s="517"/>
      <c r="J490" s="517"/>
      <c r="K490" s="517"/>
      <c r="L490" s="520"/>
      <c r="M490" s="517"/>
      <c r="N490" s="520"/>
      <c r="O490" s="517"/>
      <c r="P490" s="555">
        <v>100847.18</v>
      </c>
    </row>
    <row r="491" spans="1:16" x14ac:dyDescent="0.25">
      <c r="A491" s="558"/>
      <c r="B491" s="559"/>
      <c r="C491" s="559"/>
      <c r="D491" s="559"/>
      <c r="E491" s="559"/>
      <c r="F491" s="559"/>
      <c r="G491" s="559"/>
      <c r="H491" s="560"/>
      <c r="I491" s="561"/>
      <c r="J491" s="561"/>
      <c r="K491" s="561"/>
      <c r="L491" s="562"/>
      <c r="M491" s="561"/>
      <c r="N491" s="562"/>
      <c r="O491" s="561"/>
      <c r="P491" s="563"/>
    </row>
    <row r="492" spans="1:16" x14ac:dyDescent="0.25">
      <c r="A492" s="514" t="s">
        <v>1419</v>
      </c>
      <c r="B492" s="515" t="s">
        <v>3299</v>
      </c>
      <c r="C492" s="1249" t="s">
        <v>3300</v>
      </c>
      <c r="D492" s="1249"/>
      <c r="E492" s="1249"/>
      <c r="F492" s="1249"/>
      <c r="G492" s="1249"/>
      <c r="H492" s="516" t="s">
        <v>1554</v>
      </c>
      <c r="I492" s="517">
        <v>2</v>
      </c>
      <c r="J492" s="518">
        <v>1</v>
      </c>
      <c r="K492" s="518">
        <v>2</v>
      </c>
      <c r="L492" s="520"/>
      <c r="M492" s="517"/>
      <c r="N492" s="521"/>
      <c r="O492" s="517"/>
      <c r="P492" s="522"/>
    </row>
    <row r="493" spans="1:16" x14ac:dyDescent="0.25">
      <c r="A493" s="523"/>
      <c r="B493" s="524" t="s">
        <v>23</v>
      </c>
      <c r="C493" s="1247" t="s">
        <v>1203</v>
      </c>
      <c r="D493" s="1247"/>
      <c r="E493" s="1247"/>
      <c r="F493" s="1247"/>
      <c r="G493" s="1247"/>
      <c r="H493" s="525" t="s">
        <v>1148</v>
      </c>
      <c r="I493" s="526"/>
      <c r="J493" s="526"/>
      <c r="K493" s="531">
        <v>7.6</v>
      </c>
      <c r="L493" s="528"/>
      <c r="M493" s="526"/>
      <c r="N493" s="528"/>
      <c r="O493" s="526"/>
      <c r="P493" s="529">
        <v>2417.48</v>
      </c>
    </row>
    <row r="494" spans="1:16" x14ac:dyDescent="0.25">
      <c r="A494" s="530"/>
      <c r="B494" s="524" t="s">
        <v>2403</v>
      </c>
      <c r="C494" s="1247" t="s">
        <v>2404</v>
      </c>
      <c r="D494" s="1247"/>
      <c r="E494" s="1247"/>
      <c r="F494" s="1247"/>
      <c r="G494" s="1247"/>
      <c r="H494" s="525" t="s">
        <v>1148</v>
      </c>
      <c r="I494" s="531">
        <v>3.8</v>
      </c>
      <c r="J494" s="526"/>
      <c r="K494" s="531">
        <v>7.6</v>
      </c>
      <c r="L494" s="532"/>
      <c r="M494" s="533"/>
      <c r="N494" s="534">
        <v>318.08999999999997</v>
      </c>
      <c r="O494" s="526"/>
      <c r="P494" s="529">
        <v>2417.48</v>
      </c>
    </row>
    <row r="495" spans="1:16" x14ac:dyDescent="0.25">
      <c r="A495" s="523"/>
      <c r="B495" s="524" t="s">
        <v>28</v>
      </c>
      <c r="C495" s="1247" t="s">
        <v>132</v>
      </c>
      <c r="D495" s="1247"/>
      <c r="E495" s="1247"/>
      <c r="F495" s="1247"/>
      <c r="G495" s="1247"/>
      <c r="H495" s="525"/>
      <c r="I495" s="526"/>
      <c r="J495" s="526"/>
      <c r="K495" s="526"/>
      <c r="L495" s="528"/>
      <c r="M495" s="526"/>
      <c r="N495" s="528"/>
      <c r="O495" s="526"/>
      <c r="P495" s="573">
        <v>53.73</v>
      </c>
    </row>
    <row r="496" spans="1:16" x14ac:dyDescent="0.25">
      <c r="A496" s="523"/>
      <c r="B496" s="524"/>
      <c r="C496" s="1247" t="s">
        <v>1147</v>
      </c>
      <c r="D496" s="1247"/>
      <c r="E496" s="1247"/>
      <c r="F496" s="1247"/>
      <c r="G496" s="1247"/>
      <c r="H496" s="525" t="s">
        <v>1148</v>
      </c>
      <c r="I496" s="526"/>
      <c r="J496" s="526"/>
      <c r="K496" s="536">
        <v>0.08</v>
      </c>
      <c r="L496" s="528"/>
      <c r="M496" s="526"/>
      <c r="N496" s="528"/>
      <c r="O496" s="526"/>
      <c r="P496" s="573">
        <v>26.03</v>
      </c>
    </row>
    <row r="497" spans="1:16" x14ac:dyDescent="0.25">
      <c r="A497" s="530"/>
      <c r="B497" s="524" t="s">
        <v>3191</v>
      </c>
      <c r="C497" s="1247" t="s">
        <v>3192</v>
      </c>
      <c r="D497" s="1247"/>
      <c r="E497" s="1247"/>
      <c r="F497" s="1247"/>
      <c r="G497" s="1247"/>
      <c r="H497" s="525" t="s">
        <v>1151</v>
      </c>
      <c r="I497" s="536">
        <v>1.03</v>
      </c>
      <c r="J497" s="526"/>
      <c r="K497" s="536">
        <v>2.06</v>
      </c>
      <c r="L497" s="538">
        <v>2.36</v>
      </c>
      <c r="M497" s="575">
        <v>1.3</v>
      </c>
      <c r="N497" s="534">
        <v>3.07</v>
      </c>
      <c r="O497" s="526"/>
      <c r="P497" s="529">
        <v>6.32</v>
      </c>
    </row>
    <row r="498" spans="1:16" x14ac:dyDescent="0.25">
      <c r="A498" s="530"/>
      <c r="B498" s="524" t="s">
        <v>1445</v>
      </c>
      <c r="C498" s="1247" t="s">
        <v>1446</v>
      </c>
      <c r="D498" s="1247"/>
      <c r="E498" s="1247"/>
      <c r="F498" s="1247"/>
      <c r="G498" s="1247"/>
      <c r="H498" s="525" t="s">
        <v>1151</v>
      </c>
      <c r="I498" s="536">
        <v>0.04</v>
      </c>
      <c r="J498" s="526"/>
      <c r="K498" s="536">
        <v>0.08</v>
      </c>
      <c r="L498" s="538">
        <v>477.92</v>
      </c>
      <c r="M498" s="539">
        <v>1.24</v>
      </c>
      <c r="N498" s="534">
        <v>592.62</v>
      </c>
      <c r="O498" s="526"/>
      <c r="P498" s="529">
        <v>47.41</v>
      </c>
    </row>
    <row r="499" spans="1:16" x14ac:dyDescent="0.25">
      <c r="A499" s="540"/>
      <c r="B499" s="524" t="s">
        <v>1208</v>
      </c>
      <c r="C499" s="1247" t="s">
        <v>1209</v>
      </c>
      <c r="D499" s="1247"/>
      <c r="E499" s="1247"/>
      <c r="F499" s="1247"/>
      <c r="G499" s="1247"/>
      <c r="H499" s="525" t="s">
        <v>1148</v>
      </c>
      <c r="I499" s="536">
        <v>0.04</v>
      </c>
      <c r="J499" s="526"/>
      <c r="K499" s="536">
        <v>0.08</v>
      </c>
      <c r="L499" s="528"/>
      <c r="M499" s="526"/>
      <c r="N499" s="541">
        <v>325.38</v>
      </c>
      <c r="O499" s="526"/>
      <c r="P499" s="573">
        <v>26.03</v>
      </c>
    </row>
    <row r="500" spans="1:16" x14ac:dyDescent="0.25">
      <c r="A500" s="523"/>
      <c r="B500" s="524" t="s">
        <v>36</v>
      </c>
      <c r="C500" s="1247" t="s">
        <v>134</v>
      </c>
      <c r="D500" s="1247"/>
      <c r="E500" s="1247"/>
      <c r="F500" s="1247"/>
      <c r="G500" s="1247"/>
      <c r="H500" s="525"/>
      <c r="I500" s="526"/>
      <c r="J500" s="526"/>
      <c r="K500" s="526"/>
      <c r="L500" s="528"/>
      <c r="M500" s="526"/>
      <c r="N500" s="528"/>
      <c r="O500" s="526"/>
      <c r="P500" s="529">
        <v>1053.29</v>
      </c>
    </row>
    <row r="501" spans="1:16" x14ac:dyDescent="0.25">
      <c r="A501" s="530"/>
      <c r="B501" s="524" t="s">
        <v>3301</v>
      </c>
      <c r="C501" s="1247" t="s">
        <v>3302</v>
      </c>
      <c r="D501" s="1247"/>
      <c r="E501" s="1247"/>
      <c r="F501" s="1247"/>
      <c r="G501" s="1247"/>
      <c r="H501" s="525" t="s">
        <v>2166</v>
      </c>
      <c r="I501" s="535">
        <v>5.8426999999999998</v>
      </c>
      <c r="J501" s="526"/>
      <c r="K501" s="535">
        <v>11.6854</v>
      </c>
      <c r="L501" s="538">
        <v>101.21</v>
      </c>
      <c r="M501" s="539">
        <v>0.84</v>
      </c>
      <c r="N501" s="534">
        <v>85.02</v>
      </c>
      <c r="O501" s="526"/>
      <c r="P501" s="529">
        <v>993.49</v>
      </c>
    </row>
    <row r="502" spans="1:16" x14ac:dyDescent="0.25">
      <c r="A502" s="530"/>
      <c r="B502" s="524" t="s">
        <v>1499</v>
      </c>
      <c r="C502" s="1247" t="s">
        <v>1500</v>
      </c>
      <c r="D502" s="1247"/>
      <c r="E502" s="1247"/>
      <c r="F502" s="1247"/>
      <c r="G502" s="1247"/>
      <c r="H502" s="525" t="s">
        <v>1244</v>
      </c>
      <c r="I502" s="536">
        <v>0.12</v>
      </c>
      <c r="J502" s="526"/>
      <c r="K502" s="536">
        <v>0.24</v>
      </c>
      <c r="L502" s="538">
        <v>174.93</v>
      </c>
      <c r="M502" s="575">
        <v>1.2</v>
      </c>
      <c r="N502" s="534">
        <v>209.92</v>
      </c>
      <c r="O502" s="526"/>
      <c r="P502" s="529">
        <v>50.38</v>
      </c>
    </row>
    <row r="503" spans="1:16" x14ac:dyDescent="0.25">
      <c r="A503" s="530"/>
      <c r="B503" s="524" t="s">
        <v>3172</v>
      </c>
      <c r="C503" s="1247" t="s">
        <v>3173</v>
      </c>
      <c r="D503" s="1247"/>
      <c r="E503" s="1247"/>
      <c r="F503" s="1247"/>
      <c r="G503" s="1247"/>
      <c r="H503" s="525" t="s">
        <v>1244</v>
      </c>
      <c r="I503" s="536">
        <v>0.02</v>
      </c>
      <c r="J503" s="526"/>
      <c r="K503" s="536">
        <v>0.04</v>
      </c>
      <c r="L503" s="538">
        <v>138.5</v>
      </c>
      <c r="M503" s="575">
        <v>1.7</v>
      </c>
      <c r="N503" s="534">
        <v>235.45</v>
      </c>
      <c r="O503" s="526"/>
      <c r="P503" s="529">
        <v>9.42</v>
      </c>
    </row>
    <row r="504" spans="1:16" x14ac:dyDescent="0.25">
      <c r="A504" s="544" t="s">
        <v>1364</v>
      </c>
      <c r="B504" s="545" t="s">
        <v>3303</v>
      </c>
      <c r="C504" s="1250" t="s">
        <v>3304</v>
      </c>
      <c r="D504" s="1250"/>
      <c r="E504" s="1250"/>
      <c r="F504" s="1250"/>
      <c r="G504" s="1250"/>
      <c r="H504" s="546" t="s">
        <v>1575</v>
      </c>
      <c r="I504" s="547">
        <v>0</v>
      </c>
      <c r="J504" s="548"/>
      <c r="K504" s="547">
        <v>0</v>
      </c>
      <c r="L504" s="550"/>
      <c r="M504" s="548"/>
      <c r="N504" s="550"/>
      <c r="O504" s="548"/>
      <c r="P504" s="551"/>
    </row>
    <row r="505" spans="1:16" x14ac:dyDescent="0.25">
      <c r="A505" s="552"/>
      <c r="B505" s="553"/>
      <c r="C505" s="1248" t="s">
        <v>1154</v>
      </c>
      <c r="D505" s="1248"/>
      <c r="E505" s="1248"/>
      <c r="F505" s="1248"/>
      <c r="G505" s="1248"/>
      <c r="H505" s="516"/>
      <c r="I505" s="517"/>
      <c r="J505" s="517"/>
      <c r="K505" s="517"/>
      <c r="L505" s="520"/>
      <c r="M505" s="517"/>
      <c r="N505" s="554"/>
      <c r="O505" s="517"/>
      <c r="P505" s="555">
        <v>3550.53</v>
      </c>
    </row>
    <row r="506" spans="1:16" x14ac:dyDescent="0.25">
      <c r="A506" s="540"/>
      <c r="B506" s="524"/>
      <c r="C506" s="1247" t="s">
        <v>1155</v>
      </c>
      <c r="D506" s="1247"/>
      <c r="E506" s="1247"/>
      <c r="F506" s="1247"/>
      <c r="G506" s="1247"/>
      <c r="H506" s="525"/>
      <c r="I506" s="526"/>
      <c r="J506" s="526"/>
      <c r="K506" s="526"/>
      <c r="L506" s="528"/>
      <c r="M506" s="526"/>
      <c r="N506" s="528"/>
      <c r="O506" s="526"/>
      <c r="P506" s="529">
        <v>2443.5100000000002</v>
      </c>
    </row>
    <row r="507" spans="1:16" x14ac:dyDescent="0.25">
      <c r="A507" s="540"/>
      <c r="B507" s="524" t="s">
        <v>2888</v>
      </c>
      <c r="C507" s="1247" t="s">
        <v>2889</v>
      </c>
      <c r="D507" s="1247"/>
      <c r="E507" s="1247"/>
      <c r="F507" s="1247"/>
      <c r="G507" s="1247"/>
      <c r="H507" s="525" t="s">
        <v>1158</v>
      </c>
      <c r="I507" s="543">
        <v>121</v>
      </c>
      <c r="J507" s="526"/>
      <c r="K507" s="543">
        <v>121</v>
      </c>
      <c r="L507" s="528"/>
      <c r="M507" s="526"/>
      <c r="N507" s="528"/>
      <c r="O507" s="526"/>
      <c r="P507" s="529">
        <v>2956.65</v>
      </c>
    </row>
    <row r="508" spans="1:16" x14ac:dyDescent="0.25">
      <c r="A508" s="540"/>
      <c r="B508" s="524" t="s">
        <v>2890</v>
      </c>
      <c r="C508" s="1247" t="s">
        <v>2891</v>
      </c>
      <c r="D508" s="1247"/>
      <c r="E508" s="1247"/>
      <c r="F508" s="1247"/>
      <c r="G508" s="1247"/>
      <c r="H508" s="525" t="s">
        <v>1158</v>
      </c>
      <c r="I508" s="543">
        <v>72</v>
      </c>
      <c r="J508" s="526"/>
      <c r="K508" s="543">
        <v>72</v>
      </c>
      <c r="L508" s="528"/>
      <c r="M508" s="526"/>
      <c r="N508" s="528"/>
      <c r="O508" s="526"/>
      <c r="P508" s="529">
        <v>1759.33</v>
      </c>
    </row>
    <row r="509" spans="1:16" x14ac:dyDescent="0.25">
      <c r="A509" s="556"/>
      <c r="B509" s="557"/>
      <c r="C509" s="1248" t="s">
        <v>1161</v>
      </c>
      <c r="D509" s="1248"/>
      <c r="E509" s="1248"/>
      <c r="F509" s="1248"/>
      <c r="G509" s="1248"/>
      <c r="H509" s="516"/>
      <c r="I509" s="517"/>
      <c r="J509" s="517"/>
      <c r="K509" s="517"/>
      <c r="L509" s="520"/>
      <c r="M509" s="517"/>
      <c r="N509" s="554">
        <v>4133.26</v>
      </c>
      <c r="O509" s="517"/>
      <c r="P509" s="555">
        <v>8266.51</v>
      </c>
    </row>
    <row r="510" spans="1:16" x14ac:dyDescent="0.25">
      <c r="A510" s="558"/>
      <c r="B510" s="559"/>
      <c r="C510" s="559"/>
      <c r="D510" s="559"/>
      <c r="E510" s="559"/>
      <c r="F510" s="559"/>
      <c r="G510" s="559"/>
      <c r="H510" s="560"/>
      <c r="I510" s="561"/>
      <c r="J510" s="561"/>
      <c r="K510" s="561"/>
      <c r="L510" s="562"/>
      <c r="M510" s="561"/>
      <c r="N510" s="562"/>
      <c r="O510" s="561"/>
      <c r="P510" s="563"/>
    </row>
    <row r="511" spans="1:16" x14ac:dyDescent="0.25">
      <c r="A511" s="514" t="s">
        <v>1422</v>
      </c>
      <c r="B511" s="515" t="s">
        <v>3305</v>
      </c>
      <c r="C511" s="1249" t="s">
        <v>3306</v>
      </c>
      <c r="D511" s="1249"/>
      <c r="E511" s="1249"/>
      <c r="F511" s="1249"/>
      <c r="G511" s="1249"/>
      <c r="H511" s="516" t="s">
        <v>1575</v>
      </c>
      <c r="I511" s="517">
        <v>2</v>
      </c>
      <c r="J511" s="518">
        <v>1</v>
      </c>
      <c r="K511" s="518">
        <v>2</v>
      </c>
      <c r="L511" s="593">
        <v>758.32</v>
      </c>
      <c r="M511" s="570">
        <v>1.04</v>
      </c>
      <c r="N511" s="572">
        <v>788.65</v>
      </c>
      <c r="O511" s="517"/>
      <c r="P511" s="555">
        <v>1577.3</v>
      </c>
    </row>
    <row r="512" spans="1:16" x14ac:dyDescent="0.25">
      <c r="A512" s="556"/>
      <c r="B512" s="557"/>
      <c r="C512" s="1248" t="s">
        <v>1161</v>
      </c>
      <c r="D512" s="1248"/>
      <c r="E512" s="1248"/>
      <c r="F512" s="1248"/>
      <c r="G512" s="1248"/>
      <c r="H512" s="516"/>
      <c r="I512" s="517"/>
      <c r="J512" s="517"/>
      <c r="K512" s="517"/>
      <c r="L512" s="520"/>
      <c r="M512" s="517"/>
      <c r="N512" s="520"/>
      <c r="O512" s="517"/>
      <c r="P512" s="555">
        <v>1577.3</v>
      </c>
    </row>
    <row r="513" spans="1:16" x14ac:dyDescent="0.25">
      <c r="A513" s="558"/>
      <c r="B513" s="559"/>
      <c r="C513" s="559"/>
      <c r="D513" s="559"/>
      <c r="E513" s="559"/>
      <c r="F513" s="559"/>
      <c r="G513" s="559"/>
      <c r="H513" s="560"/>
      <c r="I513" s="561"/>
      <c r="J513" s="561"/>
      <c r="K513" s="561"/>
      <c r="L513" s="562"/>
      <c r="M513" s="561"/>
      <c r="N513" s="562"/>
      <c r="O513" s="561"/>
      <c r="P513" s="563"/>
    </row>
    <row r="514" spans="1:16" ht="22.5" x14ac:dyDescent="0.25">
      <c r="A514" s="514" t="s">
        <v>1425</v>
      </c>
      <c r="B514" s="515" t="s">
        <v>3307</v>
      </c>
      <c r="C514" s="1249" t="s">
        <v>3308</v>
      </c>
      <c r="D514" s="1249"/>
      <c r="E514" s="1249"/>
      <c r="F514" s="1249"/>
      <c r="G514" s="1249"/>
      <c r="H514" s="516" t="s">
        <v>1575</v>
      </c>
      <c r="I514" s="517">
        <v>2</v>
      </c>
      <c r="J514" s="518">
        <v>1</v>
      </c>
      <c r="K514" s="518">
        <v>2</v>
      </c>
      <c r="L514" s="520"/>
      <c r="M514" s="517"/>
      <c r="N514" s="572">
        <v>981.75</v>
      </c>
      <c r="O514" s="517"/>
      <c r="P514" s="555">
        <v>1963.5</v>
      </c>
    </row>
    <row r="515" spans="1:16" x14ac:dyDescent="0.25">
      <c r="A515" s="556"/>
      <c r="B515" s="557"/>
      <c r="C515" s="1248" t="s">
        <v>1161</v>
      </c>
      <c r="D515" s="1248"/>
      <c r="E515" s="1248"/>
      <c r="F515" s="1248"/>
      <c r="G515" s="1248"/>
      <c r="H515" s="516"/>
      <c r="I515" s="517"/>
      <c r="J515" s="517"/>
      <c r="K515" s="517"/>
      <c r="L515" s="520"/>
      <c r="M515" s="517"/>
      <c r="N515" s="520"/>
      <c r="O515" s="517"/>
      <c r="P515" s="555">
        <v>1963.5</v>
      </c>
    </row>
    <row r="516" spans="1:16" x14ac:dyDescent="0.25">
      <c r="A516" s="558"/>
      <c r="B516" s="559"/>
      <c r="C516" s="559"/>
      <c r="D516" s="559"/>
      <c r="E516" s="559"/>
      <c r="F516" s="559"/>
      <c r="G516" s="559"/>
      <c r="H516" s="560"/>
      <c r="I516" s="561"/>
      <c r="J516" s="561"/>
      <c r="K516" s="561"/>
      <c r="L516" s="562"/>
      <c r="M516" s="561"/>
      <c r="N516" s="562"/>
      <c r="O516" s="561"/>
      <c r="P516" s="563"/>
    </row>
    <row r="517" spans="1:16" x14ac:dyDescent="0.25">
      <c r="A517" s="514" t="s">
        <v>1426</v>
      </c>
      <c r="B517" s="515" t="s">
        <v>3189</v>
      </c>
      <c r="C517" s="1249" t="s">
        <v>3190</v>
      </c>
      <c r="D517" s="1249"/>
      <c r="E517" s="1249"/>
      <c r="F517" s="1249"/>
      <c r="G517" s="1249"/>
      <c r="H517" s="516" t="s">
        <v>1575</v>
      </c>
      <c r="I517" s="517">
        <v>2</v>
      </c>
      <c r="J517" s="518">
        <v>1</v>
      </c>
      <c r="K517" s="518">
        <v>2</v>
      </c>
      <c r="L517" s="520"/>
      <c r="M517" s="517"/>
      <c r="N517" s="521"/>
      <c r="O517" s="517"/>
      <c r="P517" s="522"/>
    </row>
    <row r="518" spans="1:16" x14ac:dyDescent="0.25">
      <c r="A518" s="523"/>
      <c r="B518" s="524" t="s">
        <v>23</v>
      </c>
      <c r="C518" s="1247" t="s">
        <v>1203</v>
      </c>
      <c r="D518" s="1247"/>
      <c r="E518" s="1247"/>
      <c r="F518" s="1247"/>
      <c r="G518" s="1247"/>
      <c r="H518" s="525" t="s">
        <v>1148</v>
      </c>
      <c r="I518" s="526"/>
      <c r="J518" s="526"/>
      <c r="K518" s="536">
        <v>2.12</v>
      </c>
      <c r="L518" s="528"/>
      <c r="M518" s="526"/>
      <c r="N518" s="528"/>
      <c r="O518" s="526"/>
      <c r="P518" s="573">
        <v>643.48</v>
      </c>
    </row>
    <row r="519" spans="1:16" x14ac:dyDescent="0.25">
      <c r="A519" s="530"/>
      <c r="B519" s="524" t="s">
        <v>2133</v>
      </c>
      <c r="C519" s="1247" t="s">
        <v>2134</v>
      </c>
      <c r="D519" s="1247"/>
      <c r="E519" s="1247"/>
      <c r="F519" s="1247"/>
      <c r="G519" s="1247"/>
      <c r="H519" s="525" t="s">
        <v>1148</v>
      </c>
      <c r="I519" s="536">
        <v>1.06</v>
      </c>
      <c r="J519" s="526"/>
      <c r="K519" s="536">
        <v>2.12</v>
      </c>
      <c r="L519" s="532"/>
      <c r="M519" s="533"/>
      <c r="N519" s="534">
        <v>303.52999999999997</v>
      </c>
      <c r="O519" s="526"/>
      <c r="P519" s="529">
        <v>643.48</v>
      </c>
    </row>
    <row r="520" spans="1:16" x14ac:dyDescent="0.25">
      <c r="A520" s="523"/>
      <c r="B520" s="524" t="s">
        <v>28</v>
      </c>
      <c r="C520" s="1247" t="s">
        <v>132</v>
      </c>
      <c r="D520" s="1247"/>
      <c r="E520" s="1247"/>
      <c r="F520" s="1247"/>
      <c r="G520" s="1247"/>
      <c r="H520" s="525"/>
      <c r="I520" s="526"/>
      <c r="J520" s="526"/>
      <c r="K520" s="526"/>
      <c r="L520" s="528"/>
      <c r="M520" s="526"/>
      <c r="N520" s="528"/>
      <c r="O520" s="526"/>
      <c r="P520" s="573">
        <v>13.51</v>
      </c>
    </row>
    <row r="521" spans="1:16" x14ac:dyDescent="0.25">
      <c r="A521" s="523"/>
      <c r="B521" s="524"/>
      <c r="C521" s="1247" t="s">
        <v>1147</v>
      </c>
      <c r="D521" s="1247"/>
      <c r="E521" s="1247"/>
      <c r="F521" s="1247"/>
      <c r="G521" s="1247"/>
      <c r="H521" s="525" t="s">
        <v>1148</v>
      </c>
      <c r="I521" s="526"/>
      <c r="J521" s="526"/>
      <c r="K521" s="536">
        <v>0.02</v>
      </c>
      <c r="L521" s="528"/>
      <c r="M521" s="526"/>
      <c r="N521" s="528"/>
      <c r="O521" s="526"/>
      <c r="P521" s="573">
        <v>6.51</v>
      </c>
    </row>
    <row r="522" spans="1:16" x14ac:dyDescent="0.25">
      <c r="A522" s="530"/>
      <c r="B522" s="524" t="s">
        <v>3191</v>
      </c>
      <c r="C522" s="1247" t="s">
        <v>3192</v>
      </c>
      <c r="D522" s="1247"/>
      <c r="E522" s="1247"/>
      <c r="F522" s="1247"/>
      <c r="G522" s="1247"/>
      <c r="H522" s="525" t="s">
        <v>1151</v>
      </c>
      <c r="I522" s="536">
        <v>0.27</v>
      </c>
      <c r="J522" s="526"/>
      <c r="K522" s="536">
        <v>0.54</v>
      </c>
      <c r="L522" s="538">
        <v>2.36</v>
      </c>
      <c r="M522" s="575">
        <v>1.3</v>
      </c>
      <c r="N522" s="534">
        <v>3.07</v>
      </c>
      <c r="O522" s="526"/>
      <c r="P522" s="529">
        <v>1.66</v>
      </c>
    </row>
    <row r="523" spans="1:16" x14ac:dyDescent="0.25">
      <c r="A523" s="530"/>
      <c r="B523" s="524" t="s">
        <v>1445</v>
      </c>
      <c r="C523" s="1247" t="s">
        <v>1446</v>
      </c>
      <c r="D523" s="1247"/>
      <c r="E523" s="1247"/>
      <c r="F523" s="1247"/>
      <c r="G523" s="1247"/>
      <c r="H523" s="525" t="s">
        <v>1151</v>
      </c>
      <c r="I523" s="536">
        <v>0.01</v>
      </c>
      <c r="J523" s="526"/>
      <c r="K523" s="536">
        <v>0.02</v>
      </c>
      <c r="L523" s="538">
        <v>477.92</v>
      </c>
      <c r="M523" s="539">
        <v>1.24</v>
      </c>
      <c r="N523" s="534">
        <v>592.62</v>
      </c>
      <c r="O523" s="526"/>
      <c r="P523" s="529">
        <v>11.85</v>
      </c>
    </row>
    <row r="524" spans="1:16" x14ac:dyDescent="0.25">
      <c r="A524" s="540"/>
      <c r="B524" s="524" t="s">
        <v>1208</v>
      </c>
      <c r="C524" s="1247" t="s">
        <v>1209</v>
      </c>
      <c r="D524" s="1247"/>
      <c r="E524" s="1247"/>
      <c r="F524" s="1247"/>
      <c r="G524" s="1247"/>
      <c r="H524" s="525" t="s">
        <v>1148</v>
      </c>
      <c r="I524" s="536">
        <v>0.01</v>
      </c>
      <c r="J524" s="526"/>
      <c r="K524" s="536">
        <v>0.02</v>
      </c>
      <c r="L524" s="528"/>
      <c r="M524" s="526"/>
      <c r="N524" s="541">
        <v>325.38</v>
      </c>
      <c r="O524" s="526"/>
      <c r="P524" s="573">
        <v>6.51</v>
      </c>
    </row>
    <row r="525" spans="1:16" x14ac:dyDescent="0.25">
      <c r="A525" s="523"/>
      <c r="B525" s="524" t="s">
        <v>36</v>
      </c>
      <c r="C525" s="1247" t="s">
        <v>134</v>
      </c>
      <c r="D525" s="1247"/>
      <c r="E525" s="1247"/>
      <c r="F525" s="1247"/>
      <c r="G525" s="1247"/>
      <c r="H525" s="525"/>
      <c r="I525" s="526"/>
      <c r="J525" s="526"/>
      <c r="K525" s="526"/>
      <c r="L525" s="528"/>
      <c r="M525" s="526"/>
      <c r="N525" s="528"/>
      <c r="O525" s="526"/>
      <c r="P525" s="573">
        <v>347.67</v>
      </c>
    </row>
    <row r="526" spans="1:16" x14ac:dyDescent="0.25">
      <c r="A526" s="530"/>
      <c r="B526" s="524" t="s">
        <v>1499</v>
      </c>
      <c r="C526" s="1247" t="s">
        <v>1500</v>
      </c>
      <c r="D526" s="1247"/>
      <c r="E526" s="1247"/>
      <c r="F526" s="1247"/>
      <c r="G526" s="1247"/>
      <c r="H526" s="525" t="s">
        <v>1244</v>
      </c>
      <c r="I526" s="531">
        <v>0.2</v>
      </c>
      <c r="J526" s="526"/>
      <c r="K526" s="531">
        <v>0.4</v>
      </c>
      <c r="L526" s="538">
        <v>174.93</v>
      </c>
      <c r="M526" s="575">
        <v>1.2</v>
      </c>
      <c r="N526" s="534">
        <v>209.92</v>
      </c>
      <c r="O526" s="526"/>
      <c r="P526" s="529">
        <v>83.97</v>
      </c>
    </row>
    <row r="527" spans="1:16" x14ac:dyDescent="0.25">
      <c r="A527" s="530"/>
      <c r="B527" s="524" t="s">
        <v>3172</v>
      </c>
      <c r="C527" s="1247" t="s">
        <v>3173</v>
      </c>
      <c r="D527" s="1247"/>
      <c r="E527" s="1247"/>
      <c r="F527" s="1247"/>
      <c r="G527" s="1247"/>
      <c r="H527" s="525" t="s">
        <v>1244</v>
      </c>
      <c r="I527" s="536">
        <v>0.56000000000000005</v>
      </c>
      <c r="J527" s="526"/>
      <c r="K527" s="536">
        <v>1.1200000000000001</v>
      </c>
      <c r="L527" s="538">
        <v>138.5</v>
      </c>
      <c r="M527" s="575">
        <v>1.7</v>
      </c>
      <c r="N527" s="534">
        <v>235.45</v>
      </c>
      <c r="O527" s="526"/>
      <c r="P527" s="529">
        <v>263.7</v>
      </c>
    </row>
    <row r="528" spans="1:16" x14ac:dyDescent="0.25">
      <c r="A528" s="544" t="s">
        <v>1239</v>
      </c>
      <c r="B528" s="545" t="s">
        <v>3193</v>
      </c>
      <c r="C528" s="1250" t="s">
        <v>3194</v>
      </c>
      <c r="D528" s="1250"/>
      <c r="E528" s="1250"/>
      <c r="F528" s="1250"/>
      <c r="G528" s="1250"/>
      <c r="H528" s="546" t="s">
        <v>1575</v>
      </c>
      <c r="I528" s="547">
        <v>1</v>
      </c>
      <c r="J528" s="548"/>
      <c r="K528" s="547">
        <v>2</v>
      </c>
      <c r="L528" s="550"/>
      <c r="M528" s="548"/>
      <c r="N528" s="550"/>
      <c r="O528" s="548"/>
      <c r="P528" s="551"/>
    </row>
    <row r="529" spans="1:16" x14ac:dyDescent="0.25">
      <c r="A529" s="552"/>
      <c r="B529" s="553"/>
      <c r="C529" s="1248" t="s">
        <v>1154</v>
      </c>
      <c r="D529" s="1248"/>
      <c r="E529" s="1248"/>
      <c r="F529" s="1248"/>
      <c r="G529" s="1248"/>
      <c r="H529" s="516"/>
      <c r="I529" s="517"/>
      <c r="J529" s="517"/>
      <c r="K529" s="517"/>
      <c r="L529" s="520"/>
      <c r="M529" s="517"/>
      <c r="N529" s="554"/>
      <c r="O529" s="517"/>
      <c r="P529" s="555">
        <v>1011.17</v>
      </c>
    </row>
    <row r="530" spans="1:16" x14ac:dyDescent="0.25">
      <c r="A530" s="540"/>
      <c r="B530" s="524"/>
      <c r="C530" s="1247" t="s">
        <v>1155</v>
      </c>
      <c r="D530" s="1247"/>
      <c r="E530" s="1247"/>
      <c r="F530" s="1247"/>
      <c r="G530" s="1247"/>
      <c r="H530" s="525"/>
      <c r="I530" s="526"/>
      <c r="J530" s="526"/>
      <c r="K530" s="526"/>
      <c r="L530" s="528"/>
      <c r="M530" s="526"/>
      <c r="N530" s="528"/>
      <c r="O530" s="526"/>
      <c r="P530" s="573">
        <v>649.99</v>
      </c>
    </row>
    <row r="531" spans="1:16" x14ac:dyDescent="0.25">
      <c r="A531" s="540"/>
      <c r="B531" s="524" t="s">
        <v>2888</v>
      </c>
      <c r="C531" s="1247" t="s">
        <v>2889</v>
      </c>
      <c r="D531" s="1247"/>
      <c r="E531" s="1247"/>
      <c r="F531" s="1247"/>
      <c r="G531" s="1247"/>
      <c r="H531" s="525" t="s">
        <v>1158</v>
      </c>
      <c r="I531" s="543">
        <v>121</v>
      </c>
      <c r="J531" s="526"/>
      <c r="K531" s="543">
        <v>121</v>
      </c>
      <c r="L531" s="528"/>
      <c r="M531" s="526"/>
      <c r="N531" s="528"/>
      <c r="O531" s="526"/>
      <c r="P531" s="573">
        <v>786.49</v>
      </c>
    </row>
    <row r="532" spans="1:16" x14ac:dyDescent="0.25">
      <c r="A532" s="540"/>
      <c r="B532" s="524" t="s">
        <v>2890</v>
      </c>
      <c r="C532" s="1247" t="s">
        <v>2891</v>
      </c>
      <c r="D532" s="1247"/>
      <c r="E532" s="1247"/>
      <c r="F532" s="1247"/>
      <c r="G532" s="1247"/>
      <c r="H532" s="525" t="s">
        <v>1158</v>
      </c>
      <c r="I532" s="543">
        <v>72</v>
      </c>
      <c r="J532" s="526"/>
      <c r="K532" s="543">
        <v>72</v>
      </c>
      <c r="L532" s="528"/>
      <c r="M532" s="526"/>
      <c r="N532" s="528"/>
      <c r="O532" s="526"/>
      <c r="P532" s="573">
        <v>467.99</v>
      </c>
    </row>
    <row r="533" spans="1:16" x14ac:dyDescent="0.25">
      <c r="A533" s="556"/>
      <c r="B533" s="557"/>
      <c r="C533" s="1248" t="s">
        <v>1161</v>
      </c>
      <c r="D533" s="1248"/>
      <c r="E533" s="1248"/>
      <c r="F533" s="1248"/>
      <c r="G533" s="1248"/>
      <c r="H533" s="516"/>
      <c r="I533" s="517"/>
      <c r="J533" s="517"/>
      <c r="K533" s="517"/>
      <c r="L533" s="520"/>
      <c r="M533" s="517"/>
      <c r="N533" s="554">
        <v>1132.83</v>
      </c>
      <c r="O533" s="517"/>
      <c r="P533" s="555">
        <v>2265.65</v>
      </c>
    </row>
    <row r="534" spans="1:16" x14ac:dyDescent="0.25">
      <c r="A534" s="558"/>
      <c r="B534" s="559"/>
      <c r="C534" s="559"/>
      <c r="D534" s="559"/>
      <c r="E534" s="559"/>
      <c r="F534" s="559"/>
      <c r="G534" s="559"/>
      <c r="H534" s="560"/>
      <c r="I534" s="561"/>
      <c r="J534" s="561"/>
      <c r="K534" s="561"/>
      <c r="L534" s="562"/>
      <c r="M534" s="561"/>
      <c r="N534" s="562"/>
      <c r="O534" s="561"/>
      <c r="P534" s="563"/>
    </row>
    <row r="535" spans="1:16" ht="22.5" x14ac:dyDescent="0.25">
      <c r="A535" s="514" t="s">
        <v>1427</v>
      </c>
      <c r="B535" s="515" t="s">
        <v>3309</v>
      </c>
      <c r="C535" s="1249" t="s">
        <v>3310</v>
      </c>
      <c r="D535" s="1249"/>
      <c r="E535" s="1249"/>
      <c r="F535" s="1249"/>
      <c r="G535" s="1249"/>
      <c r="H535" s="516" t="s">
        <v>1575</v>
      </c>
      <c r="I535" s="517">
        <v>2</v>
      </c>
      <c r="J535" s="518">
        <v>1</v>
      </c>
      <c r="K535" s="518">
        <v>2</v>
      </c>
      <c r="L535" s="520"/>
      <c r="M535" s="517"/>
      <c r="N535" s="564">
        <v>2945.25</v>
      </c>
      <c r="O535" s="517"/>
      <c r="P535" s="555">
        <v>5890.5</v>
      </c>
    </row>
    <row r="536" spans="1:16" x14ac:dyDescent="0.25">
      <c r="A536" s="556"/>
      <c r="B536" s="557"/>
      <c r="C536" s="1248" t="s">
        <v>1161</v>
      </c>
      <c r="D536" s="1248"/>
      <c r="E536" s="1248"/>
      <c r="F536" s="1248"/>
      <c r="G536" s="1248"/>
      <c r="H536" s="516"/>
      <c r="I536" s="517"/>
      <c r="J536" s="517"/>
      <c r="K536" s="517"/>
      <c r="L536" s="520"/>
      <c r="M536" s="517"/>
      <c r="N536" s="520"/>
      <c r="O536" s="517"/>
      <c r="P536" s="555">
        <v>5890.5</v>
      </c>
    </row>
    <row r="537" spans="1:16" x14ac:dyDescent="0.25">
      <c r="A537" s="558"/>
      <c r="B537" s="559"/>
      <c r="C537" s="559"/>
      <c r="D537" s="559"/>
      <c r="E537" s="559"/>
      <c r="F537" s="559"/>
      <c r="G537" s="559"/>
      <c r="H537" s="560"/>
      <c r="I537" s="561"/>
      <c r="J537" s="561"/>
      <c r="K537" s="561"/>
      <c r="L537" s="562"/>
      <c r="M537" s="561"/>
      <c r="N537" s="562"/>
      <c r="O537" s="561"/>
      <c r="P537" s="563"/>
    </row>
    <row r="538" spans="1:16" ht="22.5" x14ac:dyDescent="0.25">
      <c r="A538" s="514" t="s">
        <v>1430</v>
      </c>
      <c r="B538" s="515" t="s">
        <v>3311</v>
      </c>
      <c r="C538" s="1249" t="s">
        <v>3312</v>
      </c>
      <c r="D538" s="1249"/>
      <c r="E538" s="1249"/>
      <c r="F538" s="1249"/>
      <c r="G538" s="1249"/>
      <c r="H538" s="516" t="s">
        <v>1575</v>
      </c>
      <c r="I538" s="517">
        <v>2</v>
      </c>
      <c r="J538" s="518">
        <v>1</v>
      </c>
      <c r="K538" s="518">
        <v>2</v>
      </c>
      <c r="L538" s="520"/>
      <c r="M538" s="517"/>
      <c r="N538" s="572">
        <v>446.25</v>
      </c>
      <c r="O538" s="517"/>
      <c r="P538" s="612">
        <v>892.5</v>
      </c>
    </row>
    <row r="539" spans="1:16" x14ac:dyDescent="0.25">
      <c r="A539" s="556"/>
      <c r="B539" s="557"/>
      <c r="C539" s="1248" t="s">
        <v>1161</v>
      </c>
      <c r="D539" s="1248"/>
      <c r="E539" s="1248"/>
      <c r="F539" s="1248"/>
      <c r="G539" s="1248"/>
      <c r="H539" s="516"/>
      <c r="I539" s="517"/>
      <c r="J539" s="517"/>
      <c r="K539" s="517"/>
      <c r="L539" s="520"/>
      <c r="M539" s="517"/>
      <c r="N539" s="520"/>
      <c r="O539" s="517"/>
      <c r="P539" s="612">
        <v>892.5</v>
      </c>
    </row>
    <row r="540" spans="1:16" x14ac:dyDescent="0.25">
      <c r="A540" s="558"/>
      <c r="B540" s="559"/>
      <c r="C540" s="559"/>
      <c r="D540" s="559"/>
      <c r="E540" s="559"/>
      <c r="F540" s="559"/>
      <c r="G540" s="559"/>
      <c r="H540" s="560"/>
      <c r="I540" s="561"/>
      <c r="J540" s="561"/>
      <c r="K540" s="561"/>
      <c r="L540" s="562"/>
      <c r="M540" s="561"/>
      <c r="N540" s="562"/>
      <c r="O540" s="561"/>
      <c r="P540" s="563"/>
    </row>
    <row r="541" spans="1:16" ht="22.5" x14ac:dyDescent="0.25">
      <c r="A541" s="514" t="s">
        <v>3313</v>
      </c>
      <c r="B541" s="515" t="s">
        <v>3314</v>
      </c>
      <c r="C541" s="1249" t="s">
        <v>3315</v>
      </c>
      <c r="D541" s="1249"/>
      <c r="E541" s="1249"/>
      <c r="F541" s="1249"/>
      <c r="G541" s="1249"/>
      <c r="H541" s="516" t="s">
        <v>1575</v>
      </c>
      <c r="I541" s="517">
        <v>2</v>
      </c>
      <c r="J541" s="518">
        <v>1</v>
      </c>
      <c r="K541" s="518">
        <v>2</v>
      </c>
      <c r="L541" s="520"/>
      <c r="M541" s="517"/>
      <c r="N541" s="564">
        <v>10714.55</v>
      </c>
      <c r="O541" s="517"/>
      <c r="P541" s="555">
        <v>21429.1</v>
      </c>
    </row>
    <row r="542" spans="1:16" x14ac:dyDescent="0.25">
      <c r="A542" s="556"/>
      <c r="B542" s="557"/>
      <c r="C542" s="1248" t="s">
        <v>1161</v>
      </c>
      <c r="D542" s="1248"/>
      <c r="E542" s="1248"/>
      <c r="F542" s="1248"/>
      <c r="G542" s="1248"/>
      <c r="H542" s="516"/>
      <c r="I542" s="517"/>
      <c r="J542" s="517"/>
      <c r="K542" s="517"/>
      <c r="L542" s="520"/>
      <c r="M542" s="517"/>
      <c r="N542" s="520"/>
      <c r="O542" s="517"/>
      <c r="P542" s="555">
        <v>21429.1</v>
      </c>
    </row>
    <row r="543" spans="1:16" x14ac:dyDescent="0.25">
      <c r="A543" s="558"/>
      <c r="B543" s="559"/>
      <c r="C543" s="559"/>
      <c r="D543" s="559"/>
      <c r="E543" s="559"/>
      <c r="F543" s="559"/>
      <c r="G543" s="559"/>
      <c r="H543" s="560"/>
      <c r="I543" s="561"/>
      <c r="J543" s="561"/>
      <c r="K543" s="561"/>
      <c r="L543" s="562"/>
      <c r="M543" s="561"/>
      <c r="N543" s="562"/>
      <c r="O543" s="561"/>
      <c r="P543" s="563"/>
    </row>
    <row r="544" spans="1:16" x14ac:dyDescent="0.25">
      <c r="A544" s="514" t="s">
        <v>1432</v>
      </c>
      <c r="B544" s="515" t="s">
        <v>3316</v>
      </c>
      <c r="C544" s="1249" t="s">
        <v>3317</v>
      </c>
      <c r="D544" s="1249"/>
      <c r="E544" s="1249"/>
      <c r="F544" s="1249"/>
      <c r="G544" s="1249"/>
      <c r="H544" s="516" t="s">
        <v>1575</v>
      </c>
      <c r="I544" s="517">
        <v>2</v>
      </c>
      <c r="J544" s="518">
        <v>1</v>
      </c>
      <c r="K544" s="518">
        <v>2</v>
      </c>
      <c r="L544" s="520"/>
      <c r="M544" s="517"/>
      <c r="N544" s="521"/>
      <c r="O544" s="517"/>
      <c r="P544" s="522"/>
    </row>
    <row r="545" spans="1:16" x14ac:dyDescent="0.25">
      <c r="A545" s="523"/>
      <c r="B545" s="524" t="s">
        <v>23</v>
      </c>
      <c r="C545" s="1247" t="s">
        <v>1203</v>
      </c>
      <c r="D545" s="1247"/>
      <c r="E545" s="1247"/>
      <c r="F545" s="1247"/>
      <c r="G545" s="1247"/>
      <c r="H545" s="525" t="s">
        <v>1148</v>
      </c>
      <c r="I545" s="526"/>
      <c r="J545" s="526"/>
      <c r="K545" s="536">
        <v>15.36</v>
      </c>
      <c r="L545" s="528"/>
      <c r="M545" s="526"/>
      <c r="N545" s="528"/>
      <c r="O545" s="526"/>
      <c r="P545" s="529">
        <v>4997.84</v>
      </c>
    </row>
    <row r="546" spans="1:16" x14ac:dyDescent="0.25">
      <c r="A546" s="530"/>
      <c r="B546" s="524" t="s">
        <v>2070</v>
      </c>
      <c r="C546" s="1247" t="s">
        <v>2071</v>
      </c>
      <c r="D546" s="1247"/>
      <c r="E546" s="1247"/>
      <c r="F546" s="1247"/>
      <c r="G546" s="1247"/>
      <c r="H546" s="525" t="s">
        <v>1148</v>
      </c>
      <c r="I546" s="536">
        <v>7.68</v>
      </c>
      <c r="J546" s="526"/>
      <c r="K546" s="536">
        <v>15.36</v>
      </c>
      <c r="L546" s="532"/>
      <c r="M546" s="533"/>
      <c r="N546" s="534">
        <v>325.38</v>
      </c>
      <c r="O546" s="526"/>
      <c r="P546" s="529">
        <v>4997.84</v>
      </c>
    </row>
    <row r="547" spans="1:16" x14ac:dyDescent="0.25">
      <c r="A547" s="523"/>
      <c r="B547" s="524" t="s">
        <v>28</v>
      </c>
      <c r="C547" s="1247" t="s">
        <v>132</v>
      </c>
      <c r="D547" s="1247"/>
      <c r="E547" s="1247"/>
      <c r="F547" s="1247"/>
      <c r="G547" s="1247"/>
      <c r="H547" s="525"/>
      <c r="I547" s="526"/>
      <c r="J547" s="526"/>
      <c r="K547" s="526"/>
      <c r="L547" s="528"/>
      <c r="M547" s="526"/>
      <c r="N547" s="528"/>
      <c r="O547" s="526"/>
      <c r="P547" s="573">
        <v>307.93</v>
      </c>
    </row>
    <row r="548" spans="1:16" x14ac:dyDescent="0.25">
      <c r="A548" s="523"/>
      <c r="B548" s="524"/>
      <c r="C548" s="1247" t="s">
        <v>1147</v>
      </c>
      <c r="D548" s="1247"/>
      <c r="E548" s="1247"/>
      <c r="F548" s="1247"/>
      <c r="G548" s="1247"/>
      <c r="H548" s="525" t="s">
        <v>1148</v>
      </c>
      <c r="I548" s="526"/>
      <c r="J548" s="526"/>
      <c r="K548" s="531">
        <v>0.3</v>
      </c>
      <c r="L548" s="528"/>
      <c r="M548" s="526"/>
      <c r="N548" s="528"/>
      <c r="O548" s="526"/>
      <c r="P548" s="573">
        <v>111.02</v>
      </c>
    </row>
    <row r="549" spans="1:16" x14ac:dyDescent="0.25">
      <c r="A549" s="530"/>
      <c r="B549" s="524" t="s">
        <v>1443</v>
      </c>
      <c r="C549" s="1247" t="s">
        <v>1444</v>
      </c>
      <c r="D549" s="1247"/>
      <c r="E549" s="1247"/>
      <c r="F549" s="1247"/>
      <c r="G549" s="1247"/>
      <c r="H549" s="525" t="s">
        <v>1151</v>
      </c>
      <c r="I549" s="536">
        <v>0.06</v>
      </c>
      <c r="J549" s="526"/>
      <c r="K549" s="536">
        <v>0.12</v>
      </c>
      <c r="L549" s="532"/>
      <c r="M549" s="533"/>
      <c r="N549" s="534">
        <v>1550.39</v>
      </c>
      <c r="O549" s="526"/>
      <c r="P549" s="529">
        <v>186.05</v>
      </c>
    </row>
    <row r="550" spans="1:16" x14ac:dyDescent="0.25">
      <c r="A550" s="540"/>
      <c r="B550" s="524" t="s">
        <v>1152</v>
      </c>
      <c r="C550" s="1247" t="s">
        <v>1153</v>
      </c>
      <c r="D550" s="1247"/>
      <c r="E550" s="1247"/>
      <c r="F550" s="1247"/>
      <c r="G550" s="1247"/>
      <c r="H550" s="525" t="s">
        <v>1148</v>
      </c>
      <c r="I550" s="536">
        <v>0.06</v>
      </c>
      <c r="J550" s="526"/>
      <c r="K550" s="536">
        <v>0.12</v>
      </c>
      <c r="L550" s="528"/>
      <c r="M550" s="526"/>
      <c r="N550" s="541">
        <v>437.08</v>
      </c>
      <c r="O550" s="526"/>
      <c r="P550" s="573">
        <v>52.45</v>
      </c>
    </row>
    <row r="551" spans="1:16" x14ac:dyDescent="0.25">
      <c r="A551" s="530"/>
      <c r="B551" s="524" t="s">
        <v>3191</v>
      </c>
      <c r="C551" s="1247" t="s">
        <v>3192</v>
      </c>
      <c r="D551" s="1247"/>
      <c r="E551" s="1247"/>
      <c r="F551" s="1247"/>
      <c r="G551" s="1247"/>
      <c r="H551" s="525" t="s">
        <v>1151</v>
      </c>
      <c r="I551" s="536">
        <v>1.08</v>
      </c>
      <c r="J551" s="526"/>
      <c r="K551" s="536">
        <v>2.16</v>
      </c>
      <c r="L551" s="538">
        <v>2.36</v>
      </c>
      <c r="M551" s="575">
        <v>1.3</v>
      </c>
      <c r="N551" s="534">
        <v>3.07</v>
      </c>
      <c r="O551" s="526"/>
      <c r="P551" s="529">
        <v>6.63</v>
      </c>
    </row>
    <row r="552" spans="1:16" x14ac:dyDescent="0.25">
      <c r="A552" s="530"/>
      <c r="B552" s="524" t="s">
        <v>1445</v>
      </c>
      <c r="C552" s="1247" t="s">
        <v>1446</v>
      </c>
      <c r="D552" s="1247"/>
      <c r="E552" s="1247"/>
      <c r="F552" s="1247"/>
      <c r="G552" s="1247"/>
      <c r="H552" s="525" t="s">
        <v>1151</v>
      </c>
      <c r="I552" s="536">
        <v>0.09</v>
      </c>
      <c r="J552" s="526"/>
      <c r="K552" s="536">
        <v>0.18</v>
      </c>
      <c r="L552" s="538">
        <v>477.92</v>
      </c>
      <c r="M552" s="539">
        <v>1.24</v>
      </c>
      <c r="N552" s="534">
        <v>592.62</v>
      </c>
      <c r="O552" s="526"/>
      <c r="P552" s="529">
        <v>106.67</v>
      </c>
    </row>
    <row r="553" spans="1:16" x14ac:dyDescent="0.25">
      <c r="A553" s="540"/>
      <c r="B553" s="524" t="s">
        <v>1208</v>
      </c>
      <c r="C553" s="1247" t="s">
        <v>1209</v>
      </c>
      <c r="D553" s="1247"/>
      <c r="E553" s="1247"/>
      <c r="F553" s="1247"/>
      <c r="G553" s="1247"/>
      <c r="H553" s="525" t="s">
        <v>1148</v>
      </c>
      <c r="I553" s="536">
        <v>0.09</v>
      </c>
      <c r="J553" s="526"/>
      <c r="K553" s="536">
        <v>0.18</v>
      </c>
      <c r="L553" s="528"/>
      <c r="M553" s="526"/>
      <c r="N553" s="541">
        <v>325.38</v>
      </c>
      <c r="O553" s="526"/>
      <c r="P553" s="573">
        <v>58.57</v>
      </c>
    </row>
    <row r="554" spans="1:16" x14ac:dyDescent="0.25">
      <c r="A554" s="530"/>
      <c r="B554" s="524" t="s">
        <v>2037</v>
      </c>
      <c r="C554" s="1247" t="s">
        <v>2038</v>
      </c>
      <c r="D554" s="1247"/>
      <c r="E554" s="1247"/>
      <c r="F554" s="1247"/>
      <c r="G554" s="1247"/>
      <c r="H554" s="525" t="s">
        <v>1151</v>
      </c>
      <c r="I554" s="536">
        <v>0.15</v>
      </c>
      <c r="J554" s="526"/>
      <c r="K554" s="531">
        <v>0.3</v>
      </c>
      <c r="L554" s="532"/>
      <c r="M554" s="533"/>
      <c r="N554" s="534">
        <v>28.59</v>
      </c>
      <c r="O554" s="526"/>
      <c r="P554" s="529">
        <v>8.58</v>
      </c>
    </row>
    <row r="555" spans="1:16" x14ac:dyDescent="0.25">
      <c r="A555" s="523"/>
      <c r="B555" s="524" t="s">
        <v>36</v>
      </c>
      <c r="C555" s="1247" t="s">
        <v>134</v>
      </c>
      <c r="D555" s="1247"/>
      <c r="E555" s="1247"/>
      <c r="F555" s="1247"/>
      <c r="G555" s="1247"/>
      <c r="H555" s="525"/>
      <c r="I555" s="526"/>
      <c r="J555" s="526"/>
      <c r="K555" s="526"/>
      <c r="L555" s="528"/>
      <c r="M555" s="526"/>
      <c r="N555" s="528"/>
      <c r="O555" s="526"/>
      <c r="P555" s="529">
        <v>2570.96</v>
      </c>
    </row>
    <row r="556" spans="1:16" x14ac:dyDescent="0.25">
      <c r="A556" s="530"/>
      <c r="B556" s="524" t="s">
        <v>3318</v>
      </c>
      <c r="C556" s="1247" t="s">
        <v>3319</v>
      </c>
      <c r="D556" s="1247"/>
      <c r="E556" s="1247"/>
      <c r="F556" s="1247"/>
      <c r="G556" s="1247"/>
      <c r="H556" s="525" t="s">
        <v>2435</v>
      </c>
      <c r="I556" s="527">
        <v>2E-3</v>
      </c>
      <c r="J556" s="526"/>
      <c r="K556" s="527">
        <v>4.0000000000000001E-3</v>
      </c>
      <c r="L556" s="542">
        <v>7023.63</v>
      </c>
      <c r="M556" s="539">
        <v>0.99</v>
      </c>
      <c r="N556" s="534">
        <v>6953.39</v>
      </c>
      <c r="O556" s="526"/>
      <c r="P556" s="529">
        <v>27.81</v>
      </c>
    </row>
    <row r="557" spans="1:16" x14ac:dyDescent="0.25">
      <c r="A557" s="530"/>
      <c r="B557" s="524" t="s">
        <v>2039</v>
      </c>
      <c r="C557" s="1247" t="s">
        <v>2040</v>
      </c>
      <c r="D557" s="1247"/>
      <c r="E557" s="1247"/>
      <c r="F557" s="1247"/>
      <c r="G557" s="1247"/>
      <c r="H557" s="525" t="s">
        <v>1244</v>
      </c>
      <c r="I557" s="536">
        <v>0.12</v>
      </c>
      <c r="J557" s="526"/>
      <c r="K557" s="536">
        <v>0.24</v>
      </c>
      <c r="L557" s="538">
        <v>155.63</v>
      </c>
      <c r="M557" s="539">
        <v>1.05</v>
      </c>
      <c r="N557" s="534">
        <v>163.41</v>
      </c>
      <c r="O557" s="526"/>
      <c r="P557" s="529">
        <v>39.22</v>
      </c>
    </row>
    <row r="558" spans="1:16" x14ac:dyDescent="0.25">
      <c r="A558" s="530"/>
      <c r="B558" s="524" t="s">
        <v>3294</v>
      </c>
      <c r="C558" s="1247" t="s">
        <v>3295</v>
      </c>
      <c r="D558" s="1247"/>
      <c r="E558" s="1247"/>
      <c r="F558" s="1247"/>
      <c r="G558" s="1247"/>
      <c r="H558" s="525" t="s">
        <v>1164</v>
      </c>
      <c r="I558" s="537">
        <v>3.0799999999999998E-3</v>
      </c>
      <c r="J558" s="526"/>
      <c r="K558" s="537">
        <v>6.1599999999999997E-3</v>
      </c>
      <c r="L558" s="542">
        <v>89330.06</v>
      </c>
      <c r="M558" s="575">
        <v>1.2</v>
      </c>
      <c r="N558" s="534">
        <v>107196.07</v>
      </c>
      <c r="O558" s="526"/>
      <c r="P558" s="529">
        <v>660.33</v>
      </c>
    </row>
    <row r="559" spans="1:16" x14ac:dyDescent="0.25">
      <c r="A559" s="530"/>
      <c r="B559" s="524" t="s">
        <v>1499</v>
      </c>
      <c r="C559" s="1247" t="s">
        <v>1500</v>
      </c>
      <c r="D559" s="1247"/>
      <c r="E559" s="1247"/>
      <c r="F559" s="1247"/>
      <c r="G559" s="1247"/>
      <c r="H559" s="525" t="s">
        <v>1244</v>
      </c>
      <c r="I559" s="536">
        <v>0.65</v>
      </c>
      <c r="J559" s="526"/>
      <c r="K559" s="531">
        <v>1.3</v>
      </c>
      <c r="L559" s="538">
        <v>174.93</v>
      </c>
      <c r="M559" s="575">
        <v>1.2</v>
      </c>
      <c r="N559" s="534">
        <v>209.92</v>
      </c>
      <c r="O559" s="526"/>
      <c r="P559" s="529">
        <v>272.89999999999998</v>
      </c>
    </row>
    <row r="560" spans="1:16" x14ac:dyDescent="0.25">
      <c r="A560" s="530"/>
      <c r="B560" s="524" t="s">
        <v>1451</v>
      </c>
      <c r="C560" s="1247" t="s">
        <v>1452</v>
      </c>
      <c r="D560" s="1247"/>
      <c r="E560" s="1247"/>
      <c r="F560" s="1247"/>
      <c r="G560" s="1247"/>
      <c r="H560" s="525" t="s">
        <v>1212</v>
      </c>
      <c r="I560" s="535">
        <v>7.7000000000000002E-3</v>
      </c>
      <c r="J560" s="526"/>
      <c r="K560" s="535">
        <v>1.54E-2</v>
      </c>
      <c r="L560" s="542">
        <v>3778.62</v>
      </c>
      <c r="M560" s="539">
        <v>1.45</v>
      </c>
      <c r="N560" s="534">
        <v>5479</v>
      </c>
      <c r="O560" s="526"/>
      <c r="P560" s="529">
        <v>84.38</v>
      </c>
    </row>
    <row r="561" spans="1:16" x14ac:dyDescent="0.25">
      <c r="A561" s="530"/>
      <c r="B561" s="524" t="s">
        <v>3320</v>
      </c>
      <c r="C561" s="1247" t="s">
        <v>3321</v>
      </c>
      <c r="D561" s="1247"/>
      <c r="E561" s="1247"/>
      <c r="F561" s="1247"/>
      <c r="G561" s="1247"/>
      <c r="H561" s="525" t="s">
        <v>1575</v>
      </c>
      <c r="I561" s="543">
        <v>2</v>
      </c>
      <c r="J561" s="526"/>
      <c r="K561" s="543">
        <v>4</v>
      </c>
      <c r="L561" s="538">
        <v>331.77</v>
      </c>
      <c r="M561" s="539">
        <v>1.1200000000000001</v>
      </c>
      <c r="N561" s="534">
        <v>371.58</v>
      </c>
      <c r="O561" s="526"/>
      <c r="P561" s="529">
        <v>1486.32</v>
      </c>
    </row>
    <row r="562" spans="1:16" x14ac:dyDescent="0.25">
      <c r="A562" s="544" t="s">
        <v>1364</v>
      </c>
      <c r="B562" s="545" t="s">
        <v>3179</v>
      </c>
      <c r="C562" s="1250" t="s">
        <v>2920</v>
      </c>
      <c r="D562" s="1250"/>
      <c r="E562" s="1250"/>
      <c r="F562" s="1250"/>
      <c r="G562" s="1250"/>
      <c r="H562" s="546" t="s">
        <v>1244</v>
      </c>
      <c r="I562" s="547">
        <v>0</v>
      </c>
      <c r="J562" s="548"/>
      <c r="K562" s="547">
        <v>0</v>
      </c>
      <c r="L562" s="550"/>
      <c r="M562" s="548"/>
      <c r="N562" s="550"/>
      <c r="O562" s="548"/>
      <c r="P562" s="551"/>
    </row>
    <row r="563" spans="1:16" x14ac:dyDescent="0.25">
      <c r="A563" s="552"/>
      <c r="B563" s="553"/>
      <c r="C563" s="1248" t="s">
        <v>1154</v>
      </c>
      <c r="D563" s="1248"/>
      <c r="E563" s="1248"/>
      <c r="F563" s="1248"/>
      <c r="G563" s="1248"/>
      <c r="H563" s="516"/>
      <c r="I563" s="517"/>
      <c r="J563" s="517"/>
      <c r="K563" s="517"/>
      <c r="L563" s="520"/>
      <c r="M563" s="517"/>
      <c r="N563" s="554"/>
      <c r="O563" s="517"/>
      <c r="P563" s="555">
        <v>7987.75</v>
      </c>
    </row>
    <row r="564" spans="1:16" x14ac:dyDescent="0.25">
      <c r="A564" s="540"/>
      <c r="B564" s="524"/>
      <c r="C564" s="1247" t="s">
        <v>1155</v>
      </c>
      <c r="D564" s="1247"/>
      <c r="E564" s="1247"/>
      <c r="F564" s="1247"/>
      <c r="G564" s="1247"/>
      <c r="H564" s="525"/>
      <c r="I564" s="526"/>
      <c r="J564" s="526"/>
      <c r="K564" s="526"/>
      <c r="L564" s="528"/>
      <c r="M564" s="526"/>
      <c r="N564" s="528"/>
      <c r="O564" s="526"/>
      <c r="P564" s="529">
        <v>5108.8599999999997</v>
      </c>
    </row>
    <row r="565" spans="1:16" x14ac:dyDescent="0.25">
      <c r="A565" s="540"/>
      <c r="B565" s="524" t="s">
        <v>2888</v>
      </c>
      <c r="C565" s="1247" t="s">
        <v>2889</v>
      </c>
      <c r="D565" s="1247"/>
      <c r="E565" s="1247"/>
      <c r="F565" s="1247"/>
      <c r="G565" s="1247"/>
      <c r="H565" s="525" t="s">
        <v>1158</v>
      </c>
      <c r="I565" s="543">
        <v>121</v>
      </c>
      <c r="J565" s="526"/>
      <c r="K565" s="543">
        <v>121</v>
      </c>
      <c r="L565" s="528"/>
      <c r="M565" s="526"/>
      <c r="N565" s="528"/>
      <c r="O565" s="526"/>
      <c r="P565" s="529">
        <v>6181.72</v>
      </c>
    </row>
    <row r="566" spans="1:16" x14ac:dyDescent="0.25">
      <c r="A566" s="540"/>
      <c r="B566" s="524" t="s">
        <v>2890</v>
      </c>
      <c r="C566" s="1247" t="s">
        <v>2891</v>
      </c>
      <c r="D566" s="1247"/>
      <c r="E566" s="1247"/>
      <c r="F566" s="1247"/>
      <c r="G566" s="1247"/>
      <c r="H566" s="525" t="s">
        <v>1158</v>
      </c>
      <c r="I566" s="543">
        <v>72</v>
      </c>
      <c r="J566" s="526"/>
      <c r="K566" s="543">
        <v>72</v>
      </c>
      <c r="L566" s="528"/>
      <c r="M566" s="526"/>
      <c r="N566" s="528"/>
      <c r="O566" s="526"/>
      <c r="P566" s="529">
        <v>3678.38</v>
      </c>
    </row>
    <row r="567" spans="1:16" x14ac:dyDescent="0.25">
      <c r="A567" s="556"/>
      <c r="B567" s="557"/>
      <c r="C567" s="1248" t="s">
        <v>1161</v>
      </c>
      <c r="D567" s="1248"/>
      <c r="E567" s="1248"/>
      <c r="F567" s="1248"/>
      <c r="G567" s="1248"/>
      <c r="H567" s="516"/>
      <c r="I567" s="517"/>
      <c r="J567" s="517"/>
      <c r="K567" s="517"/>
      <c r="L567" s="520"/>
      <c r="M567" s="517"/>
      <c r="N567" s="554">
        <v>8923.93</v>
      </c>
      <c r="O567" s="517"/>
      <c r="P567" s="555">
        <v>17847.849999999999</v>
      </c>
    </row>
    <row r="568" spans="1:16" x14ac:dyDescent="0.25">
      <c r="A568" s="558"/>
      <c r="B568" s="559"/>
      <c r="C568" s="559"/>
      <c r="D568" s="559"/>
      <c r="E568" s="559"/>
      <c r="F568" s="559"/>
      <c r="G568" s="559"/>
      <c r="H568" s="560"/>
      <c r="I568" s="561"/>
      <c r="J568" s="561"/>
      <c r="K568" s="561"/>
      <c r="L568" s="562"/>
      <c r="M568" s="561"/>
      <c r="N568" s="562"/>
      <c r="O568" s="561"/>
      <c r="P568" s="563"/>
    </row>
    <row r="569" spans="1:16" ht="22.5" x14ac:dyDescent="0.25">
      <c r="A569" s="514" t="s">
        <v>3019</v>
      </c>
      <c r="B569" s="515" t="s">
        <v>3322</v>
      </c>
      <c r="C569" s="1249" t="s">
        <v>3323</v>
      </c>
      <c r="D569" s="1249"/>
      <c r="E569" s="1249"/>
      <c r="F569" s="1249"/>
      <c r="G569" s="1249"/>
      <c r="H569" s="516" t="s">
        <v>1575</v>
      </c>
      <c r="I569" s="517">
        <v>2</v>
      </c>
      <c r="J569" s="518">
        <v>1</v>
      </c>
      <c r="K569" s="518">
        <v>2</v>
      </c>
      <c r="L569" s="520"/>
      <c r="M569" s="517"/>
      <c r="N569" s="564">
        <v>15142.05</v>
      </c>
      <c r="O569" s="517"/>
      <c r="P569" s="555">
        <v>30284.1</v>
      </c>
    </row>
    <row r="570" spans="1:16" x14ac:dyDescent="0.25">
      <c r="A570" s="556"/>
      <c r="B570" s="557"/>
      <c r="C570" s="1248" t="s">
        <v>1161</v>
      </c>
      <c r="D570" s="1248"/>
      <c r="E570" s="1248"/>
      <c r="F570" s="1248"/>
      <c r="G570" s="1248"/>
      <c r="H570" s="516"/>
      <c r="I570" s="517"/>
      <c r="J570" s="517"/>
      <c r="K570" s="517"/>
      <c r="L570" s="520"/>
      <c r="M570" s="517"/>
      <c r="N570" s="520"/>
      <c r="O570" s="517"/>
      <c r="P570" s="555">
        <v>30284.1</v>
      </c>
    </row>
    <row r="571" spans="1:16" x14ac:dyDescent="0.25">
      <c r="A571" s="558"/>
      <c r="B571" s="559"/>
      <c r="C571" s="559"/>
      <c r="D571" s="559"/>
      <c r="E571" s="559"/>
      <c r="F571" s="559"/>
      <c r="G571" s="559"/>
      <c r="H571" s="560"/>
      <c r="I571" s="561"/>
      <c r="J571" s="561"/>
      <c r="K571" s="561"/>
      <c r="L571" s="562"/>
      <c r="M571" s="561"/>
      <c r="N571" s="562"/>
      <c r="O571" s="561"/>
      <c r="P571" s="563"/>
    </row>
    <row r="572" spans="1:16" ht="22.5" x14ac:dyDescent="0.25">
      <c r="A572" s="514" t="s">
        <v>1434</v>
      </c>
      <c r="B572" s="515" t="s">
        <v>3324</v>
      </c>
      <c r="C572" s="1249" t="s">
        <v>3325</v>
      </c>
      <c r="D572" s="1249"/>
      <c r="E572" s="1249"/>
      <c r="F572" s="1249"/>
      <c r="G572" s="1249"/>
      <c r="H572" s="516" t="s">
        <v>1575</v>
      </c>
      <c r="I572" s="517">
        <v>4</v>
      </c>
      <c r="J572" s="518">
        <v>1</v>
      </c>
      <c r="K572" s="518">
        <v>4</v>
      </c>
      <c r="L572" s="520"/>
      <c r="M572" s="517"/>
      <c r="N572" s="564">
        <v>1338.75</v>
      </c>
      <c r="O572" s="517"/>
      <c r="P572" s="555">
        <v>5355</v>
      </c>
    </row>
    <row r="573" spans="1:16" x14ac:dyDescent="0.25">
      <c r="A573" s="556"/>
      <c r="B573" s="557"/>
      <c r="C573" s="1248" t="s">
        <v>1161</v>
      </c>
      <c r="D573" s="1248"/>
      <c r="E573" s="1248"/>
      <c r="F573" s="1248"/>
      <c r="G573" s="1248"/>
      <c r="H573" s="516"/>
      <c r="I573" s="517"/>
      <c r="J573" s="517"/>
      <c r="K573" s="517"/>
      <c r="L573" s="520"/>
      <c r="M573" s="517"/>
      <c r="N573" s="520"/>
      <c r="O573" s="517"/>
      <c r="P573" s="555">
        <v>5355</v>
      </c>
    </row>
    <row r="574" spans="1:16" x14ac:dyDescent="0.25">
      <c r="A574" s="558"/>
      <c r="B574" s="559"/>
      <c r="C574" s="559"/>
      <c r="D574" s="559"/>
      <c r="E574" s="559"/>
      <c r="F574" s="559"/>
      <c r="G574" s="559"/>
      <c r="H574" s="560"/>
      <c r="I574" s="561"/>
      <c r="J574" s="561"/>
      <c r="K574" s="561"/>
      <c r="L574" s="562"/>
      <c r="M574" s="561"/>
      <c r="N574" s="562"/>
      <c r="O574" s="561"/>
      <c r="P574" s="563"/>
    </row>
    <row r="575" spans="1:16" x14ac:dyDescent="0.25">
      <c r="A575" s="514" t="s">
        <v>1435</v>
      </c>
      <c r="B575" s="515" t="s">
        <v>3326</v>
      </c>
      <c r="C575" s="1249" t="s">
        <v>3327</v>
      </c>
      <c r="D575" s="1249"/>
      <c r="E575" s="1249"/>
      <c r="F575" s="1249"/>
      <c r="G575" s="1249"/>
      <c r="H575" s="516" t="s">
        <v>1575</v>
      </c>
      <c r="I575" s="517">
        <v>2</v>
      </c>
      <c r="J575" s="518">
        <v>1</v>
      </c>
      <c r="K575" s="518">
        <v>2</v>
      </c>
      <c r="L575" s="520"/>
      <c r="M575" s="517"/>
      <c r="N575" s="521"/>
      <c r="O575" s="517"/>
      <c r="P575" s="522"/>
    </row>
    <row r="576" spans="1:16" x14ac:dyDescent="0.25">
      <c r="A576" s="523"/>
      <c r="B576" s="524" t="s">
        <v>23</v>
      </c>
      <c r="C576" s="1247" t="s">
        <v>1203</v>
      </c>
      <c r="D576" s="1247"/>
      <c r="E576" s="1247"/>
      <c r="F576" s="1247"/>
      <c r="G576" s="1247"/>
      <c r="H576" s="525" t="s">
        <v>1148</v>
      </c>
      <c r="I576" s="526"/>
      <c r="J576" s="526"/>
      <c r="K576" s="536">
        <v>2.1800000000000002</v>
      </c>
      <c r="L576" s="528"/>
      <c r="M576" s="526"/>
      <c r="N576" s="528"/>
      <c r="O576" s="526"/>
      <c r="P576" s="573">
        <v>653.74</v>
      </c>
    </row>
    <row r="577" spans="1:16" x14ac:dyDescent="0.25">
      <c r="A577" s="530"/>
      <c r="B577" s="524" t="s">
        <v>2023</v>
      </c>
      <c r="C577" s="1247" t="s">
        <v>2024</v>
      </c>
      <c r="D577" s="1247"/>
      <c r="E577" s="1247"/>
      <c r="F577" s="1247"/>
      <c r="G577" s="1247"/>
      <c r="H577" s="525" t="s">
        <v>1148</v>
      </c>
      <c r="I577" s="536">
        <v>1.0900000000000001</v>
      </c>
      <c r="J577" s="526"/>
      <c r="K577" s="536">
        <v>2.1800000000000002</v>
      </c>
      <c r="L577" s="532"/>
      <c r="M577" s="533"/>
      <c r="N577" s="534">
        <v>299.88</v>
      </c>
      <c r="O577" s="526"/>
      <c r="P577" s="529">
        <v>653.74</v>
      </c>
    </row>
    <row r="578" spans="1:16" x14ac:dyDescent="0.25">
      <c r="A578" s="523"/>
      <c r="B578" s="524" t="s">
        <v>28</v>
      </c>
      <c r="C578" s="1247" t="s">
        <v>132</v>
      </c>
      <c r="D578" s="1247"/>
      <c r="E578" s="1247"/>
      <c r="F578" s="1247"/>
      <c r="G578" s="1247"/>
      <c r="H578" s="525"/>
      <c r="I578" s="526"/>
      <c r="J578" s="526"/>
      <c r="K578" s="526"/>
      <c r="L578" s="528"/>
      <c r="M578" s="526"/>
      <c r="N578" s="528"/>
      <c r="O578" s="526"/>
      <c r="P578" s="573">
        <v>13.51</v>
      </c>
    </row>
    <row r="579" spans="1:16" x14ac:dyDescent="0.25">
      <c r="A579" s="523"/>
      <c r="B579" s="524"/>
      <c r="C579" s="1247" t="s">
        <v>1147</v>
      </c>
      <c r="D579" s="1247"/>
      <c r="E579" s="1247"/>
      <c r="F579" s="1247"/>
      <c r="G579" s="1247"/>
      <c r="H579" s="525" t="s">
        <v>1148</v>
      </c>
      <c r="I579" s="526"/>
      <c r="J579" s="526"/>
      <c r="K579" s="536">
        <v>0.02</v>
      </c>
      <c r="L579" s="528"/>
      <c r="M579" s="526"/>
      <c r="N579" s="528"/>
      <c r="O579" s="526"/>
      <c r="P579" s="573">
        <v>6.51</v>
      </c>
    </row>
    <row r="580" spans="1:16" x14ac:dyDescent="0.25">
      <c r="A580" s="530"/>
      <c r="B580" s="524" t="s">
        <v>3191</v>
      </c>
      <c r="C580" s="1247" t="s">
        <v>3192</v>
      </c>
      <c r="D580" s="1247"/>
      <c r="E580" s="1247"/>
      <c r="F580" s="1247"/>
      <c r="G580" s="1247"/>
      <c r="H580" s="525" t="s">
        <v>1151</v>
      </c>
      <c r="I580" s="536">
        <v>0.27</v>
      </c>
      <c r="J580" s="526"/>
      <c r="K580" s="536">
        <v>0.54</v>
      </c>
      <c r="L580" s="538">
        <v>2.36</v>
      </c>
      <c r="M580" s="575">
        <v>1.3</v>
      </c>
      <c r="N580" s="534">
        <v>3.07</v>
      </c>
      <c r="O580" s="526"/>
      <c r="P580" s="529">
        <v>1.66</v>
      </c>
    </row>
    <row r="581" spans="1:16" x14ac:dyDescent="0.25">
      <c r="A581" s="530"/>
      <c r="B581" s="524" t="s">
        <v>1445</v>
      </c>
      <c r="C581" s="1247" t="s">
        <v>1446</v>
      </c>
      <c r="D581" s="1247"/>
      <c r="E581" s="1247"/>
      <c r="F581" s="1247"/>
      <c r="G581" s="1247"/>
      <c r="H581" s="525" t="s">
        <v>1151</v>
      </c>
      <c r="I581" s="536">
        <v>0.01</v>
      </c>
      <c r="J581" s="526"/>
      <c r="K581" s="536">
        <v>0.02</v>
      </c>
      <c r="L581" s="538">
        <v>477.92</v>
      </c>
      <c r="M581" s="539">
        <v>1.24</v>
      </c>
      <c r="N581" s="534">
        <v>592.62</v>
      </c>
      <c r="O581" s="526"/>
      <c r="P581" s="529">
        <v>11.85</v>
      </c>
    </row>
    <row r="582" spans="1:16" x14ac:dyDescent="0.25">
      <c r="A582" s="540"/>
      <c r="B582" s="524" t="s">
        <v>1208</v>
      </c>
      <c r="C582" s="1247" t="s">
        <v>1209</v>
      </c>
      <c r="D582" s="1247"/>
      <c r="E582" s="1247"/>
      <c r="F582" s="1247"/>
      <c r="G582" s="1247"/>
      <c r="H582" s="525" t="s">
        <v>1148</v>
      </c>
      <c r="I582" s="536">
        <v>0.01</v>
      </c>
      <c r="J582" s="526"/>
      <c r="K582" s="536">
        <v>0.02</v>
      </c>
      <c r="L582" s="528"/>
      <c r="M582" s="526"/>
      <c r="N582" s="541">
        <v>325.38</v>
      </c>
      <c r="O582" s="526"/>
      <c r="P582" s="573">
        <v>6.51</v>
      </c>
    </row>
    <row r="583" spans="1:16" x14ac:dyDescent="0.25">
      <c r="A583" s="523"/>
      <c r="B583" s="524" t="s">
        <v>36</v>
      </c>
      <c r="C583" s="1247" t="s">
        <v>134</v>
      </c>
      <c r="D583" s="1247"/>
      <c r="E583" s="1247"/>
      <c r="F583" s="1247"/>
      <c r="G583" s="1247"/>
      <c r="H583" s="525"/>
      <c r="I583" s="526"/>
      <c r="J583" s="526"/>
      <c r="K583" s="526"/>
      <c r="L583" s="528"/>
      <c r="M583" s="526"/>
      <c r="N583" s="528"/>
      <c r="O583" s="526"/>
      <c r="P583" s="573">
        <v>114.66</v>
      </c>
    </row>
    <row r="584" spans="1:16" x14ac:dyDescent="0.25">
      <c r="A584" s="530"/>
      <c r="B584" s="524" t="s">
        <v>1499</v>
      </c>
      <c r="C584" s="1247" t="s">
        <v>1500</v>
      </c>
      <c r="D584" s="1247"/>
      <c r="E584" s="1247"/>
      <c r="F584" s="1247"/>
      <c r="G584" s="1247"/>
      <c r="H584" s="525" t="s">
        <v>1244</v>
      </c>
      <c r="I584" s="536">
        <v>0.06</v>
      </c>
      <c r="J584" s="526"/>
      <c r="K584" s="536">
        <v>0.12</v>
      </c>
      <c r="L584" s="538">
        <v>174.93</v>
      </c>
      <c r="M584" s="575">
        <v>1.2</v>
      </c>
      <c r="N584" s="534">
        <v>209.92</v>
      </c>
      <c r="O584" s="526"/>
      <c r="P584" s="529">
        <v>25.19</v>
      </c>
    </row>
    <row r="585" spans="1:16" x14ac:dyDescent="0.25">
      <c r="A585" s="530"/>
      <c r="B585" s="524" t="s">
        <v>3172</v>
      </c>
      <c r="C585" s="1247" t="s">
        <v>3173</v>
      </c>
      <c r="D585" s="1247"/>
      <c r="E585" s="1247"/>
      <c r="F585" s="1247"/>
      <c r="G585" s="1247"/>
      <c r="H585" s="525" t="s">
        <v>1244</v>
      </c>
      <c r="I585" s="536">
        <v>0.19</v>
      </c>
      <c r="J585" s="526"/>
      <c r="K585" s="536">
        <v>0.38</v>
      </c>
      <c r="L585" s="538">
        <v>138.5</v>
      </c>
      <c r="M585" s="575">
        <v>1.7</v>
      </c>
      <c r="N585" s="534">
        <v>235.45</v>
      </c>
      <c r="O585" s="526"/>
      <c r="P585" s="529">
        <v>89.47</v>
      </c>
    </row>
    <row r="586" spans="1:16" x14ac:dyDescent="0.25">
      <c r="A586" s="544" t="s">
        <v>1364</v>
      </c>
      <c r="B586" s="545" t="s">
        <v>3179</v>
      </c>
      <c r="C586" s="1250" t="s">
        <v>2920</v>
      </c>
      <c r="D586" s="1250"/>
      <c r="E586" s="1250"/>
      <c r="F586" s="1250"/>
      <c r="G586" s="1250"/>
      <c r="H586" s="546" t="s">
        <v>1244</v>
      </c>
      <c r="I586" s="547">
        <v>0</v>
      </c>
      <c r="J586" s="548"/>
      <c r="K586" s="547">
        <v>0</v>
      </c>
      <c r="L586" s="550"/>
      <c r="M586" s="548"/>
      <c r="N586" s="550"/>
      <c r="O586" s="548"/>
      <c r="P586" s="551"/>
    </row>
    <row r="587" spans="1:16" x14ac:dyDescent="0.25">
      <c r="A587" s="544" t="s">
        <v>1239</v>
      </c>
      <c r="B587" s="545" t="s">
        <v>3328</v>
      </c>
      <c r="C587" s="1250" t="s">
        <v>3329</v>
      </c>
      <c r="D587" s="1250"/>
      <c r="E587" s="1250"/>
      <c r="F587" s="1250"/>
      <c r="G587" s="1250"/>
      <c r="H587" s="546" t="s">
        <v>1575</v>
      </c>
      <c r="I587" s="547">
        <v>1</v>
      </c>
      <c r="J587" s="548"/>
      <c r="K587" s="547">
        <v>2</v>
      </c>
      <c r="L587" s="550"/>
      <c r="M587" s="548"/>
      <c r="N587" s="550"/>
      <c r="O587" s="548"/>
      <c r="P587" s="551"/>
    </row>
    <row r="588" spans="1:16" x14ac:dyDescent="0.25">
      <c r="A588" s="552"/>
      <c r="B588" s="553"/>
      <c r="C588" s="1248" t="s">
        <v>1154</v>
      </c>
      <c r="D588" s="1248"/>
      <c r="E588" s="1248"/>
      <c r="F588" s="1248"/>
      <c r="G588" s="1248"/>
      <c r="H588" s="516"/>
      <c r="I588" s="517"/>
      <c r="J588" s="517"/>
      <c r="K588" s="517"/>
      <c r="L588" s="520"/>
      <c r="M588" s="517"/>
      <c r="N588" s="554"/>
      <c r="O588" s="517"/>
      <c r="P588" s="555">
        <v>788.42</v>
      </c>
    </row>
    <row r="589" spans="1:16" x14ac:dyDescent="0.25">
      <c r="A589" s="540"/>
      <c r="B589" s="524"/>
      <c r="C589" s="1247" t="s">
        <v>1155</v>
      </c>
      <c r="D589" s="1247"/>
      <c r="E589" s="1247"/>
      <c r="F589" s="1247"/>
      <c r="G589" s="1247"/>
      <c r="H589" s="525"/>
      <c r="I589" s="526"/>
      <c r="J589" s="526"/>
      <c r="K589" s="526"/>
      <c r="L589" s="528"/>
      <c r="M589" s="526"/>
      <c r="N589" s="528"/>
      <c r="O589" s="526"/>
      <c r="P589" s="573">
        <v>660.25</v>
      </c>
    </row>
    <row r="590" spans="1:16" x14ac:dyDescent="0.25">
      <c r="A590" s="540"/>
      <c r="B590" s="524" t="s">
        <v>2888</v>
      </c>
      <c r="C590" s="1247" t="s">
        <v>2889</v>
      </c>
      <c r="D590" s="1247"/>
      <c r="E590" s="1247"/>
      <c r="F590" s="1247"/>
      <c r="G590" s="1247"/>
      <c r="H590" s="525" t="s">
        <v>1158</v>
      </c>
      <c r="I590" s="543">
        <v>121</v>
      </c>
      <c r="J590" s="526"/>
      <c r="K590" s="543">
        <v>121</v>
      </c>
      <c r="L590" s="528"/>
      <c r="M590" s="526"/>
      <c r="N590" s="528"/>
      <c r="O590" s="526"/>
      <c r="P590" s="573">
        <v>798.9</v>
      </c>
    </row>
    <row r="591" spans="1:16" x14ac:dyDescent="0.25">
      <c r="A591" s="540"/>
      <c r="B591" s="524" t="s">
        <v>2890</v>
      </c>
      <c r="C591" s="1247" t="s">
        <v>2891</v>
      </c>
      <c r="D591" s="1247"/>
      <c r="E591" s="1247"/>
      <c r="F591" s="1247"/>
      <c r="G591" s="1247"/>
      <c r="H591" s="525" t="s">
        <v>1158</v>
      </c>
      <c r="I591" s="543">
        <v>72</v>
      </c>
      <c r="J591" s="526"/>
      <c r="K591" s="543">
        <v>72</v>
      </c>
      <c r="L591" s="528"/>
      <c r="M591" s="526"/>
      <c r="N591" s="528"/>
      <c r="O591" s="526"/>
      <c r="P591" s="573">
        <v>475.38</v>
      </c>
    </row>
    <row r="592" spans="1:16" x14ac:dyDescent="0.25">
      <c r="A592" s="556"/>
      <c r="B592" s="557"/>
      <c r="C592" s="1248" t="s">
        <v>1161</v>
      </c>
      <c r="D592" s="1248"/>
      <c r="E592" s="1248"/>
      <c r="F592" s="1248"/>
      <c r="G592" s="1248"/>
      <c r="H592" s="516"/>
      <c r="I592" s="517"/>
      <c r="J592" s="517"/>
      <c r="K592" s="517"/>
      <c r="L592" s="520"/>
      <c r="M592" s="517"/>
      <c r="N592" s="554">
        <v>1031.3499999999999</v>
      </c>
      <c r="O592" s="517"/>
      <c r="P592" s="555">
        <v>2062.6999999999998</v>
      </c>
    </row>
    <row r="593" spans="1:16" x14ac:dyDescent="0.25">
      <c r="A593" s="558"/>
      <c r="B593" s="559"/>
      <c r="C593" s="559"/>
      <c r="D593" s="559"/>
      <c r="E593" s="559"/>
      <c r="F593" s="559"/>
      <c r="G593" s="559"/>
      <c r="H593" s="560"/>
      <c r="I593" s="561"/>
      <c r="J593" s="561"/>
      <c r="K593" s="561"/>
      <c r="L593" s="562"/>
      <c r="M593" s="561"/>
      <c r="N593" s="562"/>
      <c r="O593" s="561"/>
      <c r="P593" s="563"/>
    </row>
    <row r="594" spans="1:16" ht="22.5" x14ac:dyDescent="0.25">
      <c r="A594" s="514" t="s">
        <v>1437</v>
      </c>
      <c r="B594" s="515" t="s">
        <v>3330</v>
      </c>
      <c r="C594" s="1249" t="s">
        <v>3331</v>
      </c>
      <c r="D594" s="1249"/>
      <c r="E594" s="1249"/>
      <c r="F594" s="1249"/>
      <c r="G594" s="1249"/>
      <c r="H594" s="516" t="s">
        <v>1575</v>
      </c>
      <c r="I594" s="517">
        <v>2</v>
      </c>
      <c r="J594" s="518">
        <v>1</v>
      </c>
      <c r="K594" s="518">
        <v>2</v>
      </c>
      <c r="L594" s="520"/>
      <c r="M594" s="517"/>
      <c r="N594" s="564">
        <v>9192.75</v>
      </c>
      <c r="O594" s="517"/>
      <c r="P594" s="555">
        <v>18385.5</v>
      </c>
    </row>
    <row r="595" spans="1:16" x14ac:dyDescent="0.25">
      <c r="A595" s="556"/>
      <c r="B595" s="557"/>
      <c r="C595" s="1248" t="s">
        <v>1161</v>
      </c>
      <c r="D595" s="1248"/>
      <c r="E595" s="1248"/>
      <c r="F595" s="1248"/>
      <c r="G595" s="1248"/>
      <c r="H595" s="516"/>
      <c r="I595" s="517"/>
      <c r="J595" s="517"/>
      <c r="K595" s="517"/>
      <c r="L595" s="520"/>
      <c r="M595" s="517"/>
      <c r="N595" s="520"/>
      <c r="O595" s="517"/>
      <c r="P595" s="555">
        <v>18385.5</v>
      </c>
    </row>
    <row r="596" spans="1:16" x14ac:dyDescent="0.25">
      <c r="A596" s="558"/>
      <c r="B596" s="559"/>
      <c r="C596" s="559"/>
      <c r="D596" s="559"/>
      <c r="E596" s="559"/>
      <c r="F596" s="559"/>
      <c r="G596" s="559"/>
      <c r="H596" s="560"/>
      <c r="I596" s="561"/>
      <c r="J596" s="561"/>
      <c r="K596" s="561"/>
      <c r="L596" s="562"/>
      <c r="M596" s="561"/>
      <c r="N596" s="562"/>
      <c r="O596" s="561"/>
      <c r="P596" s="563"/>
    </row>
    <row r="597" spans="1:16" x14ac:dyDescent="0.25">
      <c r="A597" s="514" t="s">
        <v>1457</v>
      </c>
      <c r="B597" s="515" t="s">
        <v>3332</v>
      </c>
      <c r="C597" s="1249" t="s">
        <v>3333</v>
      </c>
      <c r="D597" s="1249"/>
      <c r="E597" s="1249"/>
      <c r="F597" s="1249"/>
      <c r="G597" s="1249"/>
      <c r="H597" s="516" t="s">
        <v>1575</v>
      </c>
      <c r="I597" s="517">
        <v>2</v>
      </c>
      <c r="J597" s="518">
        <v>1</v>
      </c>
      <c r="K597" s="518">
        <v>2</v>
      </c>
      <c r="L597" s="520"/>
      <c r="M597" s="517"/>
      <c r="N597" s="521"/>
      <c r="O597" s="517"/>
      <c r="P597" s="522"/>
    </row>
    <row r="598" spans="1:16" x14ac:dyDescent="0.25">
      <c r="A598" s="523"/>
      <c r="B598" s="524" t="s">
        <v>23</v>
      </c>
      <c r="C598" s="1247" t="s">
        <v>1203</v>
      </c>
      <c r="D598" s="1247"/>
      <c r="E598" s="1247"/>
      <c r="F598" s="1247"/>
      <c r="G598" s="1247"/>
      <c r="H598" s="525" t="s">
        <v>1148</v>
      </c>
      <c r="I598" s="526"/>
      <c r="J598" s="526"/>
      <c r="K598" s="536">
        <v>1.04</v>
      </c>
      <c r="L598" s="528"/>
      <c r="M598" s="526"/>
      <c r="N598" s="528"/>
      <c r="O598" s="526"/>
      <c r="P598" s="573">
        <v>348.49</v>
      </c>
    </row>
    <row r="599" spans="1:16" x14ac:dyDescent="0.25">
      <c r="A599" s="530"/>
      <c r="B599" s="524" t="s">
        <v>2190</v>
      </c>
      <c r="C599" s="1247" t="s">
        <v>2191</v>
      </c>
      <c r="D599" s="1247"/>
      <c r="E599" s="1247"/>
      <c r="F599" s="1247"/>
      <c r="G599" s="1247"/>
      <c r="H599" s="525" t="s">
        <v>1148</v>
      </c>
      <c r="I599" s="536">
        <v>0.52</v>
      </c>
      <c r="J599" s="526"/>
      <c r="K599" s="536">
        <v>1.04</v>
      </c>
      <c r="L599" s="532"/>
      <c r="M599" s="533"/>
      <c r="N599" s="534">
        <v>335.09</v>
      </c>
      <c r="O599" s="526"/>
      <c r="P599" s="529">
        <v>348.49</v>
      </c>
    </row>
    <row r="600" spans="1:16" x14ac:dyDescent="0.25">
      <c r="A600" s="523"/>
      <c r="B600" s="524" t="s">
        <v>36</v>
      </c>
      <c r="C600" s="1247" t="s">
        <v>134</v>
      </c>
      <c r="D600" s="1247"/>
      <c r="E600" s="1247"/>
      <c r="F600" s="1247"/>
      <c r="G600" s="1247"/>
      <c r="H600" s="525"/>
      <c r="I600" s="526"/>
      <c r="J600" s="526"/>
      <c r="K600" s="526"/>
      <c r="L600" s="528"/>
      <c r="M600" s="526"/>
      <c r="N600" s="528"/>
      <c r="O600" s="526"/>
      <c r="P600" s="573">
        <v>12.99</v>
      </c>
    </row>
    <row r="601" spans="1:16" x14ac:dyDescent="0.25">
      <c r="A601" s="530"/>
      <c r="B601" s="524" t="s">
        <v>3334</v>
      </c>
      <c r="C601" s="1247" t="s">
        <v>3335</v>
      </c>
      <c r="D601" s="1247"/>
      <c r="E601" s="1247"/>
      <c r="F601" s="1247"/>
      <c r="G601" s="1247"/>
      <c r="H601" s="525" t="s">
        <v>1244</v>
      </c>
      <c r="I601" s="527">
        <v>3.5000000000000003E-2</v>
      </c>
      <c r="J601" s="526"/>
      <c r="K601" s="536">
        <v>7.0000000000000007E-2</v>
      </c>
      <c r="L601" s="538">
        <v>154.58000000000001</v>
      </c>
      <c r="M601" s="575">
        <v>1.2</v>
      </c>
      <c r="N601" s="534">
        <v>185.5</v>
      </c>
      <c r="O601" s="526"/>
      <c r="P601" s="529">
        <v>12.99</v>
      </c>
    </row>
    <row r="602" spans="1:16" x14ac:dyDescent="0.25">
      <c r="A602" s="552"/>
      <c r="B602" s="553"/>
      <c r="C602" s="1248" t="s">
        <v>1154</v>
      </c>
      <c r="D602" s="1248"/>
      <c r="E602" s="1248"/>
      <c r="F602" s="1248"/>
      <c r="G602" s="1248"/>
      <c r="H602" s="516"/>
      <c r="I602" s="517"/>
      <c r="J602" s="517"/>
      <c r="K602" s="517"/>
      <c r="L602" s="520"/>
      <c r="M602" s="517"/>
      <c r="N602" s="554"/>
      <c r="O602" s="517"/>
      <c r="P602" s="555">
        <v>361.48</v>
      </c>
    </row>
    <row r="603" spans="1:16" x14ac:dyDescent="0.25">
      <c r="A603" s="540" t="s">
        <v>1461</v>
      </c>
      <c r="B603" s="524" t="s">
        <v>2637</v>
      </c>
      <c r="C603" s="1247" t="s">
        <v>2638</v>
      </c>
      <c r="D603" s="1247"/>
      <c r="E603" s="1247"/>
      <c r="F603" s="1247"/>
      <c r="G603" s="1247"/>
      <c r="H603" s="525" t="s">
        <v>1158</v>
      </c>
      <c r="I603" s="543">
        <v>2</v>
      </c>
      <c r="J603" s="526"/>
      <c r="K603" s="543">
        <v>2</v>
      </c>
      <c r="L603" s="528"/>
      <c r="M603" s="526"/>
      <c r="N603" s="528"/>
      <c r="O603" s="526"/>
      <c r="P603" s="573">
        <v>6.97</v>
      </c>
    </row>
    <row r="604" spans="1:16" x14ac:dyDescent="0.25">
      <c r="A604" s="540"/>
      <c r="B604" s="524"/>
      <c r="C604" s="1247" t="s">
        <v>1155</v>
      </c>
      <c r="D604" s="1247"/>
      <c r="E604" s="1247"/>
      <c r="F604" s="1247"/>
      <c r="G604" s="1247"/>
      <c r="H604" s="525"/>
      <c r="I604" s="526"/>
      <c r="J604" s="526"/>
      <c r="K604" s="526"/>
      <c r="L604" s="528"/>
      <c r="M604" s="526"/>
      <c r="N604" s="528"/>
      <c r="O604" s="526"/>
      <c r="P604" s="573">
        <v>348.49</v>
      </c>
    </row>
    <row r="605" spans="1:16" x14ac:dyDescent="0.25">
      <c r="A605" s="540"/>
      <c r="B605" s="524" t="s">
        <v>3336</v>
      </c>
      <c r="C605" s="1247" t="s">
        <v>3337</v>
      </c>
      <c r="D605" s="1247"/>
      <c r="E605" s="1247"/>
      <c r="F605" s="1247"/>
      <c r="G605" s="1247"/>
      <c r="H605" s="525" t="s">
        <v>1158</v>
      </c>
      <c r="I605" s="543">
        <v>90</v>
      </c>
      <c r="J605" s="526"/>
      <c r="K605" s="543">
        <v>90</v>
      </c>
      <c r="L605" s="528"/>
      <c r="M605" s="526"/>
      <c r="N605" s="528"/>
      <c r="O605" s="526"/>
      <c r="P605" s="573">
        <v>313.64</v>
      </c>
    </row>
    <row r="606" spans="1:16" x14ac:dyDescent="0.25">
      <c r="A606" s="540"/>
      <c r="B606" s="524" t="s">
        <v>3338</v>
      </c>
      <c r="C606" s="1247" t="s">
        <v>3339</v>
      </c>
      <c r="D606" s="1247"/>
      <c r="E606" s="1247"/>
      <c r="F606" s="1247"/>
      <c r="G606" s="1247"/>
      <c r="H606" s="525" t="s">
        <v>1158</v>
      </c>
      <c r="I606" s="543">
        <v>46</v>
      </c>
      <c r="J606" s="526"/>
      <c r="K606" s="543">
        <v>46</v>
      </c>
      <c r="L606" s="528"/>
      <c r="M606" s="526"/>
      <c r="N606" s="528"/>
      <c r="O606" s="526"/>
      <c r="P606" s="573">
        <v>160.31</v>
      </c>
    </row>
    <row r="607" spans="1:16" x14ac:dyDescent="0.25">
      <c r="A607" s="556"/>
      <c r="B607" s="557"/>
      <c r="C607" s="1248" t="s">
        <v>1161</v>
      </c>
      <c r="D607" s="1248"/>
      <c r="E607" s="1248"/>
      <c r="F607" s="1248"/>
      <c r="G607" s="1248"/>
      <c r="H607" s="516"/>
      <c r="I607" s="517"/>
      <c r="J607" s="517"/>
      <c r="K607" s="517"/>
      <c r="L607" s="520"/>
      <c r="M607" s="517"/>
      <c r="N607" s="593">
        <v>421.2</v>
      </c>
      <c r="O607" s="517"/>
      <c r="P607" s="612">
        <v>842.4</v>
      </c>
    </row>
    <row r="608" spans="1:16" x14ac:dyDescent="0.25">
      <c r="A608" s="558"/>
      <c r="B608" s="559"/>
      <c r="C608" s="559"/>
      <c r="D608" s="559"/>
      <c r="E608" s="559"/>
      <c r="F608" s="559"/>
      <c r="G608" s="559"/>
      <c r="H608" s="560"/>
      <c r="I608" s="561"/>
      <c r="J608" s="561"/>
      <c r="K608" s="561"/>
      <c r="L608" s="562"/>
      <c r="M608" s="561"/>
      <c r="N608" s="562"/>
      <c r="O608" s="561"/>
      <c r="P608" s="563"/>
    </row>
    <row r="609" spans="1:16" ht="22.5" x14ac:dyDescent="0.25">
      <c r="A609" s="514" t="s">
        <v>1478</v>
      </c>
      <c r="B609" s="515" t="s">
        <v>3340</v>
      </c>
      <c r="C609" s="1249" t="s">
        <v>3341</v>
      </c>
      <c r="D609" s="1249"/>
      <c r="E609" s="1249"/>
      <c r="F609" s="1249"/>
      <c r="G609" s="1249"/>
      <c r="H609" s="516" t="s">
        <v>1575</v>
      </c>
      <c r="I609" s="517">
        <v>2</v>
      </c>
      <c r="J609" s="518">
        <v>1</v>
      </c>
      <c r="K609" s="518">
        <v>2</v>
      </c>
      <c r="L609" s="520"/>
      <c r="M609" s="517"/>
      <c r="N609" s="564">
        <v>7050.75</v>
      </c>
      <c r="O609" s="517"/>
      <c r="P609" s="555">
        <v>14101.5</v>
      </c>
    </row>
    <row r="610" spans="1:16" x14ac:dyDescent="0.25">
      <c r="A610" s="556"/>
      <c r="B610" s="557"/>
      <c r="C610" s="1248" t="s">
        <v>1161</v>
      </c>
      <c r="D610" s="1248"/>
      <c r="E610" s="1248"/>
      <c r="F610" s="1248"/>
      <c r="G610" s="1248"/>
      <c r="H610" s="516"/>
      <c r="I610" s="517"/>
      <c r="J610" s="517"/>
      <c r="K610" s="517"/>
      <c r="L610" s="520"/>
      <c r="M610" s="517"/>
      <c r="N610" s="520"/>
      <c r="O610" s="517"/>
      <c r="P610" s="555">
        <v>14101.5</v>
      </c>
    </row>
    <row r="611" spans="1:16" x14ac:dyDescent="0.25">
      <c r="A611" s="558"/>
      <c r="B611" s="559"/>
      <c r="C611" s="559"/>
      <c r="D611" s="559"/>
      <c r="E611" s="559"/>
      <c r="F611" s="559"/>
      <c r="G611" s="559"/>
      <c r="H611" s="560"/>
      <c r="I611" s="561"/>
      <c r="J611" s="561"/>
      <c r="K611" s="561"/>
      <c r="L611" s="562"/>
      <c r="M611" s="561"/>
      <c r="N611" s="562"/>
      <c r="O611" s="561"/>
      <c r="P611" s="563"/>
    </row>
    <row r="612" spans="1:16" x14ac:dyDescent="0.25">
      <c r="A612" s="514" t="s">
        <v>1479</v>
      </c>
      <c r="B612" s="515" t="s">
        <v>3342</v>
      </c>
      <c r="C612" s="1249" t="s">
        <v>3343</v>
      </c>
      <c r="D612" s="1249"/>
      <c r="E612" s="1249"/>
      <c r="F612" s="1249"/>
      <c r="G612" s="1249"/>
      <c r="H612" s="516" t="s">
        <v>1575</v>
      </c>
      <c r="I612" s="517">
        <v>6</v>
      </c>
      <c r="J612" s="518">
        <v>1</v>
      </c>
      <c r="K612" s="518">
        <v>6</v>
      </c>
      <c r="L612" s="520"/>
      <c r="M612" s="517"/>
      <c r="N612" s="521"/>
      <c r="O612" s="517"/>
      <c r="P612" s="522"/>
    </row>
    <row r="613" spans="1:16" x14ac:dyDescent="0.25">
      <c r="A613" s="523"/>
      <c r="B613" s="524" t="s">
        <v>23</v>
      </c>
      <c r="C613" s="1247" t="s">
        <v>1203</v>
      </c>
      <c r="D613" s="1247"/>
      <c r="E613" s="1247"/>
      <c r="F613" s="1247"/>
      <c r="G613" s="1247"/>
      <c r="H613" s="525" t="s">
        <v>1148</v>
      </c>
      <c r="I613" s="526"/>
      <c r="J613" s="526"/>
      <c r="K613" s="536">
        <v>6.18</v>
      </c>
      <c r="L613" s="528"/>
      <c r="M613" s="526"/>
      <c r="N613" s="528"/>
      <c r="O613" s="526"/>
      <c r="P613" s="529">
        <v>2010.85</v>
      </c>
    </row>
    <row r="614" spans="1:16" x14ac:dyDescent="0.25">
      <c r="A614" s="530"/>
      <c r="B614" s="524" t="s">
        <v>2070</v>
      </c>
      <c r="C614" s="1247" t="s">
        <v>2071</v>
      </c>
      <c r="D614" s="1247"/>
      <c r="E614" s="1247"/>
      <c r="F614" s="1247"/>
      <c r="G614" s="1247"/>
      <c r="H614" s="525" t="s">
        <v>1148</v>
      </c>
      <c r="I614" s="536">
        <v>1.03</v>
      </c>
      <c r="J614" s="526"/>
      <c r="K614" s="536">
        <v>6.18</v>
      </c>
      <c r="L614" s="532"/>
      <c r="M614" s="533"/>
      <c r="N614" s="534">
        <v>325.38</v>
      </c>
      <c r="O614" s="526"/>
      <c r="P614" s="529">
        <v>2010.85</v>
      </c>
    </row>
    <row r="615" spans="1:16" x14ac:dyDescent="0.25">
      <c r="A615" s="523"/>
      <c r="B615" s="524" t="s">
        <v>28</v>
      </c>
      <c r="C615" s="1247" t="s">
        <v>132</v>
      </c>
      <c r="D615" s="1247"/>
      <c r="E615" s="1247"/>
      <c r="F615" s="1247"/>
      <c r="G615" s="1247"/>
      <c r="H615" s="525"/>
      <c r="I615" s="526"/>
      <c r="J615" s="526"/>
      <c r="K615" s="526"/>
      <c r="L615" s="528"/>
      <c r="M615" s="526"/>
      <c r="N615" s="528"/>
      <c r="O615" s="526"/>
      <c r="P615" s="573">
        <v>385.74</v>
      </c>
    </row>
    <row r="616" spans="1:16" x14ac:dyDescent="0.25">
      <c r="A616" s="523"/>
      <c r="B616" s="524"/>
      <c r="C616" s="1247" t="s">
        <v>1147</v>
      </c>
      <c r="D616" s="1247"/>
      <c r="E616" s="1247"/>
      <c r="F616" s="1247"/>
      <c r="G616" s="1247"/>
      <c r="H616" s="525" t="s">
        <v>1148</v>
      </c>
      <c r="I616" s="526"/>
      <c r="J616" s="526"/>
      <c r="K616" s="536">
        <v>0.36</v>
      </c>
      <c r="L616" s="528"/>
      <c r="M616" s="526"/>
      <c r="N616" s="528"/>
      <c r="O616" s="526"/>
      <c r="P616" s="573">
        <v>137.24</v>
      </c>
    </row>
    <row r="617" spans="1:16" x14ac:dyDescent="0.25">
      <c r="A617" s="530"/>
      <c r="B617" s="524" t="s">
        <v>1443</v>
      </c>
      <c r="C617" s="1247" t="s">
        <v>1444</v>
      </c>
      <c r="D617" s="1247"/>
      <c r="E617" s="1247"/>
      <c r="F617" s="1247"/>
      <c r="G617" s="1247"/>
      <c r="H617" s="525" t="s">
        <v>1151</v>
      </c>
      <c r="I617" s="536">
        <v>0.03</v>
      </c>
      <c r="J617" s="526"/>
      <c r="K617" s="536">
        <v>0.18</v>
      </c>
      <c r="L617" s="532"/>
      <c r="M617" s="533"/>
      <c r="N617" s="534">
        <v>1550.39</v>
      </c>
      <c r="O617" s="526"/>
      <c r="P617" s="529">
        <v>279.07</v>
      </c>
    </row>
    <row r="618" spans="1:16" x14ac:dyDescent="0.25">
      <c r="A618" s="540"/>
      <c r="B618" s="524" t="s">
        <v>1152</v>
      </c>
      <c r="C618" s="1247" t="s">
        <v>1153</v>
      </c>
      <c r="D618" s="1247"/>
      <c r="E618" s="1247"/>
      <c r="F618" s="1247"/>
      <c r="G618" s="1247"/>
      <c r="H618" s="525" t="s">
        <v>1148</v>
      </c>
      <c r="I618" s="536">
        <v>0.03</v>
      </c>
      <c r="J618" s="526"/>
      <c r="K618" s="536">
        <v>0.18</v>
      </c>
      <c r="L618" s="528"/>
      <c r="M618" s="526"/>
      <c r="N618" s="541">
        <v>437.08</v>
      </c>
      <c r="O618" s="526"/>
      <c r="P618" s="573">
        <v>78.67</v>
      </c>
    </row>
    <row r="619" spans="1:16" x14ac:dyDescent="0.25">
      <c r="A619" s="530"/>
      <c r="B619" s="524" t="s">
        <v>1445</v>
      </c>
      <c r="C619" s="1247" t="s">
        <v>1446</v>
      </c>
      <c r="D619" s="1247"/>
      <c r="E619" s="1247"/>
      <c r="F619" s="1247"/>
      <c r="G619" s="1247"/>
      <c r="H619" s="525" t="s">
        <v>1151</v>
      </c>
      <c r="I619" s="536">
        <v>0.03</v>
      </c>
      <c r="J619" s="526"/>
      <c r="K619" s="536">
        <v>0.18</v>
      </c>
      <c r="L619" s="538">
        <v>477.92</v>
      </c>
      <c r="M619" s="539">
        <v>1.24</v>
      </c>
      <c r="N619" s="534">
        <v>592.62</v>
      </c>
      <c r="O619" s="526"/>
      <c r="P619" s="529">
        <v>106.67</v>
      </c>
    </row>
    <row r="620" spans="1:16" x14ac:dyDescent="0.25">
      <c r="A620" s="540"/>
      <c r="B620" s="524" t="s">
        <v>1208</v>
      </c>
      <c r="C620" s="1247" t="s">
        <v>1209</v>
      </c>
      <c r="D620" s="1247"/>
      <c r="E620" s="1247"/>
      <c r="F620" s="1247"/>
      <c r="G620" s="1247"/>
      <c r="H620" s="525" t="s">
        <v>1148</v>
      </c>
      <c r="I620" s="536">
        <v>0.03</v>
      </c>
      <c r="J620" s="526"/>
      <c r="K620" s="536">
        <v>0.18</v>
      </c>
      <c r="L620" s="528"/>
      <c r="M620" s="526"/>
      <c r="N620" s="541">
        <v>325.38</v>
      </c>
      <c r="O620" s="526"/>
      <c r="P620" s="573">
        <v>58.57</v>
      </c>
    </row>
    <row r="621" spans="1:16" x14ac:dyDescent="0.25">
      <c r="A621" s="523"/>
      <c r="B621" s="524" t="s">
        <v>36</v>
      </c>
      <c r="C621" s="1247" t="s">
        <v>134</v>
      </c>
      <c r="D621" s="1247"/>
      <c r="E621" s="1247"/>
      <c r="F621" s="1247"/>
      <c r="G621" s="1247"/>
      <c r="H621" s="525"/>
      <c r="I621" s="526"/>
      <c r="J621" s="526"/>
      <c r="K621" s="526"/>
      <c r="L621" s="528"/>
      <c r="M621" s="526"/>
      <c r="N621" s="528"/>
      <c r="O621" s="526"/>
      <c r="P621" s="573">
        <v>50.38</v>
      </c>
    </row>
    <row r="622" spans="1:16" x14ac:dyDescent="0.25">
      <c r="A622" s="530"/>
      <c r="B622" s="524" t="s">
        <v>1499</v>
      </c>
      <c r="C622" s="1247" t="s">
        <v>1500</v>
      </c>
      <c r="D622" s="1247"/>
      <c r="E622" s="1247"/>
      <c r="F622" s="1247"/>
      <c r="G622" s="1247"/>
      <c r="H622" s="525" t="s">
        <v>1244</v>
      </c>
      <c r="I622" s="536">
        <v>0.04</v>
      </c>
      <c r="J622" s="526"/>
      <c r="K622" s="536">
        <v>0.24</v>
      </c>
      <c r="L622" s="538">
        <v>174.93</v>
      </c>
      <c r="M622" s="575">
        <v>1.2</v>
      </c>
      <c r="N622" s="534">
        <v>209.92</v>
      </c>
      <c r="O622" s="526"/>
      <c r="P622" s="529">
        <v>50.38</v>
      </c>
    </row>
    <row r="623" spans="1:16" x14ac:dyDescent="0.25">
      <c r="A623" s="552"/>
      <c r="B623" s="553"/>
      <c r="C623" s="1248" t="s">
        <v>1154</v>
      </c>
      <c r="D623" s="1248"/>
      <c r="E623" s="1248"/>
      <c r="F623" s="1248"/>
      <c r="G623" s="1248"/>
      <c r="H623" s="516"/>
      <c r="I623" s="517"/>
      <c r="J623" s="517"/>
      <c r="K623" s="517"/>
      <c r="L623" s="520"/>
      <c r="M623" s="517"/>
      <c r="N623" s="554"/>
      <c r="O623" s="517"/>
      <c r="P623" s="555">
        <v>2584.21</v>
      </c>
    </row>
    <row r="624" spans="1:16" x14ac:dyDescent="0.25">
      <c r="A624" s="540" t="s">
        <v>3344</v>
      </c>
      <c r="B624" s="524" t="s">
        <v>2637</v>
      </c>
      <c r="C624" s="1247" t="s">
        <v>2638</v>
      </c>
      <c r="D624" s="1247"/>
      <c r="E624" s="1247"/>
      <c r="F624" s="1247"/>
      <c r="G624" s="1247"/>
      <c r="H624" s="525" t="s">
        <v>1158</v>
      </c>
      <c r="I624" s="543">
        <v>2</v>
      </c>
      <c r="J624" s="526"/>
      <c r="K624" s="543">
        <v>2</v>
      </c>
      <c r="L624" s="528"/>
      <c r="M624" s="526"/>
      <c r="N624" s="528"/>
      <c r="O624" s="526"/>
      <c r="P624" s="573">
        <v>40.22</v>
      </c>
    </row>
    <row r="625" spans="1:16" x14ac:dyDescent="0.25">
      <c r="A625" s="540"/>
      <c r="B625" s="524"/>
      <c r="C625" s="1247" t="s">
        <v>1155</v>
      </c>
      <c r="D625" s="1247"/>
      <c r="E625" s="1247"/>
      <c r="F625" s="1247"/>
      <c r="G625" s="1247"/>
      <c r="H625" s="525"/>
      <c r="I625" s="526"/>
      <c r="J625" s="526"/>
      <c r="K625" s="526"/>
      <c r="L625" s="528"/>
      <c r="M625" s="526"/>
      <c r="N625" s="528"/>
      <c r="O625" s="526"/>
      <c r="P625" s="529">
        <v>2148.09</v>
      </c>
    </row>
    <row r="626" spans="1:16" x14ac:dyDescent="0.25">
      <c r="A626" s="540"/>
      <c r="B626" s="524" t="s">
        <v>2639</v>
      </c>
      <c r="C626" s="1247" t="s">
        <v>2640</v>
      </c>
      <c r="D626" s="1247"/>
      <c r="E626" s="1247"/>
      <c r="F626" s="1247"/>
      <c r="G626" s="1247"/>
      <c r="H626" s="525" t="s">
        <v>1158</v>
      </c>
      <c r="I626" s="543">
        <v>97</v>
      </c>
      <c r="J626" s="526"/>
      <c r="K626" s="543">
        <v>97</v>
      </c>
      <c r="L626" s="528"/>
      <c r="M626" s="526"/>
      <c r="N626" s="528"/>
      <c r="O626" s="526"/>
      <c r="P626" s="529">
        <v>2083.65</v>
      </c>
    </row>
    <row r="627" spans="1:16" x14ac:dyDescent="0.25">
      <c r="A627" s="540"/>
      <c r="B627" s="524" t="s">
        <v>2641</v>
      </c>
      <c r="C627" s="1247" t="s">
        <v>2642</v>
      </c>
      <c r="D627" s="1247"/>
      <c r="E627" s="1247"/>
      <c r="F627" s="1247"/>
      <c r="G627" s="1247"/>
      <c r="H627" s="525" t="s">
        <v>1158</v>
      </c>
      <c r="I627" s="543">
        <v>51</v>
      </c>
      <c r="J627" s="526"/>
      <c r="K627" s="543">
        <v>51</v>
      </c>
      <c r="L627" s="528"/>
      <c r="M627" s="526"/>
      <c r="N627" s="528"/>
      <c r="O627" s="526"/>
      <c r="P627" s="529">
        <v>1095.53</v>
      </c>
    </row>
    <row r="628" spans="1:16" x14ac:dyDescent="0.25">
      <c r="A628" s="556"/>
      <c r="B628" s="557"/>
      <c r="C628" s="1248" t="s">
        <v>1161</v>
      </c>
      <c r="D628" s="1248"/>
      <c r="E628" s="1248"/>
      <c r="F628" s="1248"/>
      <c r="G628" s="1248"/>
      <c r="H628" s="516"/>
      <c r="I628" s="517"/>
      <c r="J628" s="517"/>
      <c r="K628" s="517"/>
      <c r="L628" s="520"/>
      <c r="M628" s="517"/>
      <c r="N628" s="593">
        <v>967.27</v>
      </c>
      <c r="O628" s="517"/>
      <c r="P628" s="555">
        <v>5803.61</v>
      </c>
    </row>
    <row r="629" spans="1:16" x14ac:dyDescent="0.25">
      <c r="A629" s="558"/>
      <c r="B629" s="559"/>
      <c r="C629" s="559"/>
      <c r="D629" s="559"/>
      <c r="E629" s="559"/>
      <c r="F629" s="559"/>
      <c r="G629" s="559"/>
      <c r="H629" s="560"/>
      <c r="I629" s="561"/>
      <c r="J629" s="561"/>
      <c r="K629" s="561"/>
      <c r="L629" s="562"/>
      <c r="M629" s="561"/>
      <c r="N629" s="562"/>
      <c r="O629" s="561"/>
      <c r="P629" s="563"/>
    </row>
    <row r="630" spans="1:16" ht="22.5" x14ac:dyDescent="0.25">
      <c r="A630" s="514" t="s">
        <v>3345</v>
      </c>
      <c r="B630" s="515" t="s">
        <v>3346</v>
      </c>
      <c r="C630" s="1249" t="s">
        <v>3347</v>
      </c>
      <c r="D630" s="1249"/>
      <c r="E630" s="1249"/>
      <c r="F630" s="1249"/>
      <c r="G630" s="1249"/>
      <c r="H630" s="516" t="s">
        <v>1575</v>
      </c>
      <c r="I630" s="517">
        <v>2</v>
      </c>
      <c r="J630" s="518">
        <v>1</v>
      </c>
      <c r="K630" s="518">
        <v>2</v>
      </c>
      <c r="L630" s="520"/>
      <c r="M630" s="517"/>
      <c r="N630" s="564">
        <v>5844.3</v>
      </c>
      <c r="O630" s="517"/>
      <c r="P630" s="555">
        <v>11688.6</v>
      </c>
    </row>
    <row r="631" spans="1:16" x14ac:dyDescent="0.25">
      <c r="A631" s="556"/>
      <c r="B631" s="557"/>
      <c r="C631" s="1248" t="s">
        <v>1161</v>
      </c>
      <c r="D631" s="1248"/>
      <c r="E631" s="1248"/>
      <c r="F631" s="1248"/>
      <c r="G631" s="1248"/>
      <c r="H631" s="516"/>
      <c r="I631" s="517"/>
      <c r="J631" s="517"/>
      <c r="K631" s="517"/>
      <c r="L631" s="520"/>
      <c r="M631" s="517"/>
      <c r="N631" s="520"/>
      <c r="O631" s="517"/>
      <c r="P631" s="555">
        <v>11688.6</v>
      </c>
    </row>
    <row r="632" spans="1:16" x14ac:dyDescent="0.25">
      <c r="A632" s="558"/>
      <c r="B632" s="559"/>
      <c r="C632" s="559"/>
      <c r="D632" s="559"/>
      <c r="E632" s="559"/>
      <c r="F632" s="559"/>
      <c r="G632" s="559"/>
      <c r="H632" s="560"/>
      <c r="I632" s="561"/>
      <c r="J632" s="561"/>
      <c r="K632" s="561"/>
      <c r="L632" s="562"/>
      <c r="M632" s="561"/>
      <c r="N632" s="562"/>
      <c r="O632" s="561"/>
      <c r="P632" s="563"/>
    </row>
    <row r="633" spans="1:16" ht="22.5" x14ac:dyDescent="0.25">
      <c r="A633" s="514" t="s">
        <v>3348</v>
      </c>
      <c r="B633" s="515" t="s">
        <v>3349</v>
      </c>
      <c r="C633" s="1249" t="s">
        <v>3350</v>
      </c>
      <c r="D633" s="1249"/>
      <c r="E633" s="1249"/>
      <c r="F633" s="1249"/>
      <c r="G633" s="1249"/>
      <c r="H633" s="516" t="s">
        <v>1575</v>
      </c>
      <c r="I633" s="517">
        <v>4</v>
      </c>
      <c r="J633" s="518">
        <v>1</v>
      </c>
      <c r="K633" s="518">
        <v>4</v>
      </c>
      <c r="L633" s="520"/>
      <c r="M633" s="517"/>
      <c r="N633" s="564">
        <v>4427.5</v>
      </c>
      <c r="O633" s="517"/>
      <c r="P633" s="555">
        <v>17710</v>
      </c>
    </row>
    <row r="634" spans="1:16" x14ac:dyDescent="0.25">
      <c r="A634" s="556"/>
      <c r="B634" s="557"/>
      <c r="C634" s="1248" t="s">
        <v>1161</v>
      </c>
      <c r="D634" s="1248"/>
      <c r="E634" s="1248"/>
      <c r="F634" s="1248"/>
      <c r="G634" s="1248"/>
      <c r="H634" s="516"/>
      <c r="I634" s="517"/>
      <c r="J634" s="517"/>
      <c r="K634" s="517"/>
      <c r="L634" s="520"/>
      <c r="M634" s="517"/>
      <c r="N634" s="520"/>
      <c r="O634" s="517"/>
      <c r="P634" s="555">
        <v>17710</v>
      </c>
    </row>
    <row r="635" spans="1:16" x14ac:dyDescent="0.25">
      <c r="A635" s="558"/>
      <c r="B635" s="559"/>
      <c r="C635" s="559"/>
      <c r="D635" s="559"/>
      <c r="E635" s="559"/>
      <c r="F635" s="559"/>
      <c r="G635" s="559"/>
      <c r="H635" s="560"/>
      <c r="I635" s="561"/>
      <c r="J635" s="561"/>
      <c r="K635" s="561"/>
      <c r="L635" s="562"/>
      <c r="M635" s="561"/>
      <c r="N635" s="562"/>
      <c r="O635" s="561"/>
      <c r="P635" s="563"/>
    </row>
    <row r="636" spans="1:16" x14ac:dyDescent="0.25">
      <c r="A636" s="514" t="s">
        <v>1526</v>
      </c>
      <c r="B636" s="515" t="s">
        <v>3332</v>
      </c>
      <c r="C636" s="1249" t="s">
        <v>3333</v>
      </c>
      <c r="D636" s="1249"/>
      <c r="E636" s="1249"/>
      <c r="F636" s="1249"/>
      <c r="G636" s="1249"/>
      <c r="H636" s="516" t="s">
        <v>1575</v>
      </c>
      <c r="I636" s="517">
        <v>2</v>
      </c>
      <c r="J636" s="518">
        <v>1</v>
      </c>
      <c r="K636" s="518">
        <v>2</v>
      </c>
      <c r="L636" s="520"/>
      <c r="M636" s="517"/>
      <c r="N636" s="521"/>
      <c r="O636" s="517"/>
      <c r="P636" s="522"/>
    </row>
    <row r="637" spans="1:16" x14ac:dyDescent="0.25">
      <c r="A637" s="523"/>
      <c r="B637" s="524" t="s">
        <v>23</v>
      </c>
      <c r="C637" s="1247" t="s">
        <v>1203</v>
      </c>
      <c r="D637" s="1247"/>
      <c r="E637" s="1247"/>
      <c r="F637" s="1247"/>
      <c r="G637" s="1247"/>
      <c r="H637" s="525" t="s">
        <v>1148</v>
      </c>
      <c r="I637" s="526"/>
      <c r="J637" s="526"/>
      <c r="K637" s="536">
        <v>1.04</v>
      </c>
      <c r="L637" s="528"/>
      <c r="M637" s="526"/>
      <c r="N637" s="528"/>
      <c r="O637" s="526"/>
      <c r="P637" s="573">
        <v>348.49</v>
      </c>
    </row>
    <row r="638" spans="1:16" x14ac:dyDescent="0.25">
      <c r="A638" s="530"/>
      <c r="B638" s="524" t="s">
        <v>2190</v>
      </c>
      <c r="C638" s="1247" t="s">
        <v>2191</v>
      </c>
      <c r="D638" s="1247"/>
      <c r="E638" s="1247"/>
      <c r="F638" s="1247"/>
      <c r="G638" s="1247"/>
      <c r="H638" s="525" t="s">
        <v>1148</v>
      </c>
      <c r="I638" s="536">
        <v>0.52</v>
      </c>
      <c r="J638" s="526"/>
      <c r="K638" s="536">
        <v>1.04</v>
      </c>
      <c r="L638" s="532"/>
      <c r="M638" s="533"/>
      <c r="N638" s="534">
        <v>335.09</v>
      </c>
      <c r="O638" s="526"/>
      <c r="P638" s="529">
        <v>348.49</v>
      </c>
    </row>
    <row r="639" spans="1:16" x14ac:dyDescent="0.25">
      <c r="A639" s="523"/>
      <c r="B639" s="524" t="s">
        <v>36</v>
      </c>
      <c r="C639" s="1247" t="s">
        <v>134</v>
      </c>
      <c r="D639" s="1247"/>
      <c r="E639" s="1247"/>
      <c r="F639" s="1247"/>
      <c r="G639" s="1247"/>
      <c r="H639" s="525"/>
      <c r="I639" s="526"/>
      <c r="J639" s="526"/>
      <c r="K639" s="526"/>
      <c r="L639" s="528"/>
      <c r="M639" s="526"/>
      <c r="N639" s="528"/>
      <c r="O639" s="526"/>
      <c r="P639" s="573">
        <v>12.99</v>
      </c>
    </row>
    <row r="640" spans="1:16" x14ac:dyDescent="0.25">
      <c r="A640" s="530"/>
      <c r="B640" s="524" t="s">
        <v>3334</v>
      </c>
      <c r="C640" s="1247" t="s">
        <v>3335</v>
      </c>
      <c r="D640" s="1247"/>
      <c r="E640" s="1247"/>
      <c r="F640" s="1247"/>
      <c r="G640" s="1247"/>
      <c r="H640" s="525" t="s">
        <v>1244</v>
      </c>
      <c r="I640" s="527">
        <v>3.5000000000000003E-2</v>
      </c>
      <c r="J640" s="526"/>
      <c r="K640" s="536">
        <v>7.0000000000000007E-2</v>
      </c>
      <c r="L640" s="538">
        <v>154.58000000000001</v>
      </c>
      <c r="M640" s="575">
        <v>1.2</v>
      </c>
      <c r="N640" s="534">
        <v>185.5</v>
      </c>
      <c r="O640" s="526"/>
      <c r="P640" s="529">
        <v>12.99</v>
      </c>
    </row>
    <row r="641" spans="1:16" x14ac:dyDescent="0.25">
      <c r="A641" s="552"/>
      <c r="B641" s="553"/>
      <c r="C641" s="1248" t="s">
        <v>1154</v>
      </c>
      <c r="D641" s="1248"/>
      <c r="E641" s="1248"/>
      <c r="F641" s="1248"/>
      <c r="G641" s="1248"/>
      <c r="H641" s="516"/>
      <c r="I641" s="517"/>
      <c r="J641" s="517"/>
      <c r="K641" s="517"/>
      <c r="L641" s="520"/>
      <c r="M641" s="517"/>
      <c r="N641" s="554"/>
      <c r="O641" s="517"/>
      <c r="P641" s="555">
        <v>361.48</v>
      </c>
    </row>
    <row r="642" spans="1:16" x14ac:dyDescent="0.25">
      <c r="A642" s="540" t="s">
        <v>1527</v>
      </c>
      <c r="B642" s="524" t="s">
        <v>2637</v>
      </c>
      <c r="C642" s="1247" t="s">
        <v>2638</v>
      </c>
      <c r="D642" s="1247"/>
      <c r="E642" s="1247"/>
      <c r="F642" s="1247"/>
      <c r="G642" s="1247"/>
      <c r="H642" s="525" t="s">
        <v>1158</v>
      </c>
      <c r="I642" s="543">
        <v>2</v>
      </c>
      <c r="J642" s="526"/>
      <c r="K642" s="543">
        <v>2</v>
      </c>
      <c r="L642" s="528"/>
      <c r="M642" s="526"/>
      <c r="N642" s="528"/>
      <c r="O642" s="526"/>
      <c r="P642" s="573">
        <v>6.97</v>
      </c>
    </row>
    <row r="643" spans="1:16" x14ac:dyDescent="0.25">
      <c r="A643" s="540"/>
      <c r="B643" s="524"/>
      <c r="C643" s="1247" t="s">
        <v>1155</v>
      </c>
      <c r="D643" s="1247"/>
      <c r="E643" s="1247"/>
      <c r="F643" s="1247"/>
      <c r="G643" s="1247"/>
      <c r="H643" s="525"/>
      <c r="I643" s="526"/>
      <c r="J643" s="526"/>
      <c r="K643" s="526"/>
      <c r="L643" s="528"/>
      <c r="M643" s="526"/>
      <c r="N643" s="528"/>
      <c r="O643" s="526"/>
      <c r="P643" s="573">
        <v>348.49</v>
      </c>
    </row>
    <row r="644" spans="1:16" x14ac:dyDescent="0.25">
      <c r="A644" s="540"/>
      <c r="B644" s="524" t="s">
        <v>3336</v>
      </c>
      <c r="C644" s="1247" t="s">
        <v>3337</v>
      </c>
      <c r="D644" s="1247"/>
      <c r="E644" s="1247"/>
      <c r="F644" s="1247"/>
      <c r="G644" s="1247"/>
      <c r="H644" s="525" t="s">
        <v>1158</v>
      </c>
      <c r="I644" s="543">
        <v>90</v>
      </c>
      <c r="J644" s="526"/>
      <c r="K644" s="543">
        <v>90</v>
      </c>
      <c r="L644" s="528"/>
      <c r="M644" s="526"/>
      <c r="N644" s="528"/>
      <c r="O644" s="526"/>
      <c r="P644" s="573">
        <v>313.64</v>
      </c>
    </row>
    <row r="645" spans="1:16" x14ac:dyDescent="0.25">
      <c r="A645" s="540"/>
      <c r="B645" s="524" t="s">
        <v>3338</v>
      </c>
      <c r="C645" s="1247" t="s">
        <v>3339</v>
      </c>
      <c r="D645" s="1247"/>
      <c r="E645" s="1247"/>
      <c r="F645" s="1247"/>
      <c r="G645" s="1247"/>
      <c r="H645" s="525" t="s">
        <v>1158</v>
      </c>
      <c r="I645" s="543">
        <v>46</v>
      </c>
      <c r="J645" s="526"/>
      <c r="K645" s="543">
        <v>46</v>
      </c>
      <c r="L645" s="528"/>
      <c r="M645" s="526"/>
      <c r="N645" s="528"/>
      <c r="O645" s="526"/>
      <c r="P645" s="573">
        <v>160.31</v>
      </c>
    </row>
    <row r="646" spans="1:16" x14ac:dyDescent="0.25">
      <c r="A646" s="556"/>
      <c r="B646" s="557"/>
      <c r="C646" s="1248" t="s">
        <v>1161</v>
      </c>
      <c r="D646" s="1248"/>
      <c r="E646" s="1248"/>
      <c r="F646" s="1248"/>
      <c r="G646" s="1248"/>
      <c r="H646" s="516"/>
      <c r="I646" s="517"/>
      <c r="J646" s="517"/>
      <c r="K646" s="517"/>
      <c r="L646" s="520"/>
      <c r="M646" s="517"/>
      <c r="N646" s="593">
        <v>421.2</v>
      </c>
      <c r="O646" s="517"/>
      <c r="P646" s="612">
        <v>842.4</v>
      </c>
    </row>
    <row r="647" spans="1:16" x14ac:dyDescent="0.25">
      <c r="A647" s="558"/>
      <c r="B647" s="559"/>
      <c r="C647" s="559"/>
      <c r="D647" s="559"/>
      <c r="E647" s="559"/>
      <c r="F647" s="559"/>
      <c r="G647" s="559"/>
      <c r="H647" s="560"/>
      <c r="I647" s="561"/>
      <c r="J647" s="561"/>
      <c r="K647" s="561"/>
      <c r="L647" s="562"/>
      <c r="M647" s="561"/>
      <c r="N647" s="562"/>
      <c r="O647" s="561"/>
      <c r="P647" s="563"/>
    </row>
    <row r="648" spans="1:16" ht="22.5" x14ac:dyDescent="0.25">
      <c r="A648" s="514" t="s">
        <v>3351</v>
      </c>
      <c r="B648" s="515" t="s">
        <v>3352</v>
      </c>
      <c r="C648" s="1249" t="s">
        <v>3353</v>
      </c>
      <c r="D648" s="1249"/>
      <c r="E648" s="1249"/>
      <c r="F648" s="1249"/>
      <c r="G648" s="1249"/>
      <c r="H648" s="516" t="s">
        <v>1575</v>
      </c>
      <c r="I648" s="517">
        <v>2</v>
      </c>
      <c r="J648" s="518">
        <v>1</v>
      </c>
      <c r="K648" s="518">
        <v>2</v>
      </c>
      <c r="L648" s="520"/>
      <c r="M648" s="517"/>
      <c r="N648" s="564">
        <v>9120.65</v>
      </c>
      <c r="O648" s="517"/>
      <c r="P648" s="555">
        <v>18241.3</v>
      </c>
    </row>
    <row r="649" spans="1:16" x14ac:dyDescent="0.25">
      <c r="A649" s="556"/>
      <c r="B649" s="557"/>
      <c r="C649" s="1248" t="s">
        <v>1161</v>
      </c>
      <c r="D649" s="1248"/>
      <c r="E649" s="1248"/>
      <c r="F649" s="1248"/>
      <c r="G649" s="1248"/>
      <c r="H649" s="516"/>
      <c r="I649" s="517"/>
      <c r="J649" s="517"/>
      <c r="K649" s="517"/>
      <c r="L649" s="520"/>
      <c r="M649" s="517"/>
      <c r="N649" s="520"/>
      <c r="O649" s="517"/>
      <c r="P649" s="555">
        <v>18241.3</v>
      </c>
    </row>
    <row r="650" spans="1:16" x14ac:dyDescent="0.25">
      <c r="A650" s="558"/>
      <c r="B650" s="559"/>
      <c r="C650" s="559"/>
      <c r="D650" s="559"/>
      <c r="E650" s="559"/>
      <c r="F650" s="559"/>
      <c r="G650" s="559"/>
      <c r="H650" s="560"/>
      <c r="I650" s="561"/>
      <c r="J650" s="561"/>
      <c r="K650" s="561"/>
      <c r="L650" s="562"/>
      <c r="M650" s="561"/>
      <c r="N650" s="562"/>
      <c r="O650" s="561"/>
      <c r="P650" s="563"/>
    </row>
    <row r="651" spans="1:16" x14ac:dyDescent="0.25">
      <c r="A651" s="514" t="s">
        <v>1531</v>
      </c>
      <c r="B651" s="515" t="s">
        <v>3354</v>
      </c>
      <c r="C651" s="1249" t="s">
        <v>3355</v>
      </c>
      <c r="D651" s="1249"/>
      <c r="E651" s="1249"/>
      <c r="F651" s="1249"/>
      <c r="G651" s="1249"/>
      <c r="H651" s="516" t="s">
        <v>1575</v>
      </c>
      <c r="I651" s="517">
        <v>2</v>
      </c>
      <c r="J651" s="518">
        <v>1</v>
      </c>
      <c r="K651" s="518">
        <v>2</v>
      </c>
      <c r="L651" s="520"/>
      <c r="M651" s="517"/>
      <c r="N651" s="521"/>
      <c r="O651" s="517"/>
      <c r="P651" s="522"/>
    </row>
    <row r="652" spans="1:16" x14ac:dyDescent="0.25">
      <c r="A652" s="523"/>
      <c r="B652" s="524" t="s">
        <v>23</v>
      </c>
      <c r="C652" s="1247" t="s">
        <v>1203</v>
      </c>
      <c r="D652" s="1247"/>
      <c r="E652" s="1247"/>
      <c r="F652" s="1247"/>
      <c r="G652" s="1247"/>
      <c r="H652" s="525" t="s">
        <v>1148</v>
      </c>
      <c r="I652" s="526"/>
      <c r="J652" s="526"/>
      <c r="K652" s="536">
        <v>2.06</v>
      </c>
      <c r="L652" s="528"/>
      <c r="M652" s="526"/>
      <c r="N652" s="528"/>
      <c r="O652" s="526"/>
      <c r="P652" s="573">
        <v>602.76</v>
      </c>
    </row>
    <row r="653" spans="1:16" x14ac:dyDescent="0.25">
      <c r="A653" s="530"/>
      <c r="B653" s="524" t="s">
        <v>2101</v>
      </c>
      <c r="C653" s="1247" t="s">
        <v>2102</v>
      </c>
      <c r="D653" s="1247"/>
      <c r="E653" s="1247"/>
      <c r="F653" s="1247"/>
      <c r="G653" s="1247"/>
      <c r="H653" s="525" t="s">
        <v>1148</v>
      </c>
      <c r="I653" s="536">
        <v>1.03</v>
      </c>
      <c r="J653" s="526"/>
      <c r="K653" s="536">
        <v>2.06</v>
      </c>
      <c r="L653" s="532"/>
      <c r="M653" s="533"/>
      <c r="N653" s="534">
        <v>292.60000000000002</v>
      </c>
      <c r="O653" s="526"/>
      <c r="P653" s="529">
        <v>602.76</v>
      </c>
    </row>
    <row r="654" spans="1:16" x14ac:dyDescent="0.25">
      <c r="A654" s="523"/>
      <c r="B654" s="524" t="s">
        <v>28</v>
      </c>
      <c r="C654" s="1247" t="s">
        <v>132</v>
      </c>
      <c r="D654" s="1247"/>
      <c r="E654" s="1247"/>
      <c r="F654" s="1247"/>
      <c r="G654" s="1247"/>
      <c r="H654" s="525"/>
      <c r="I654" s="526"/>
      <c r="J654" s="526"/>
      <c r="K654" s="526"/>
      <c r="L654" s="528"/>
      <c r="M654" s="526"/>
      <c r="N654" s="528"/>
      <c r="O654" s="526"/>
      <c r="P654" s="573">
        <v>11.85</v>
      </c>
    </row>
    <row r="655" spans="1:16" x14ac:dyDescent="0.25">
      <c r="A655" s="523"/>
      <c r="B655" s="524"/>
      <c r="C655" s="1247" t="s">
        <v>1147</v>
      </c>
      <c r="D655" s="1247"/>
      <c r="E655" s="1247"/>
      <c r="F655" s="1247"/>
      <c r="G655" s="1247"/>
      <c r="H655" s="525" t="s">
        <v>1148</v>
      </c>
      <c r="I655" s="526"/>
      <c r="J655" s="526"/>
      <c r="K655" s="536">
        <v>0.02</v>
      </c>
      <c r="L655" s="528"/>
      <c r="M655" s="526"/>
      <c r="N655" s="528"/>
      <c r="O655" s="526"/>
      <c r="P655" s="573">
        <v>6.51</v>
      </c>
    </row>
    <row r="656" spans="1:16" x14ac:dyDescent="0.25">
      <c r="A656" s="530"/>
      <c r="B656" s="524" t="s">
        <v>1445</v>
      </c>
      <c r="C656" s="1247" t="s">
        <v>1446</v>
      </c>
      <c r="D656" s="1247"/>
      <c r="E656" s="1247"/>
      <c r="F656" s="1247"/>
      <c r="G656" s="1247"/>
      <c r="H656" s="525" t="s">
        <v>1151</v>
      </c>
      <c r="I656" s="536">
        <v>0.01</v>
      </c>
      <c r="J656" s="526"/>
      <c r="K656" s="536">
        <v>0.02</v>
      </c>
      <c r="L656" s="538">
        <v>477.92</v>
      </c>
      <c r="M656" s="539">
        <v>1.24</v>
      </c>
      <c r="N656" s="534">
        <v>592.62</v>
      </c>
      <c r="O656" s="526"/>
      <c r="P656" s="529">
        <v>11.85</v>
      </c>
    </row>
    <row r="657" spans="1:16" x14ac:dyDescent="0.25">
      <c r="A657" s="540"/>
      <c r="B657" s="524" t="s">
        <v>1208</v>
      </c>
      <c r="C657" s="1247" t="s">
        <v>1209</v>
      </c>
      <c r="D657" s="1247"/>
      <c r="E657" s="1247"/>
      <c r="F657" s="1247"/>
      <c r="G657" s="1247"/>
      <c r="H657" s="525" t="s">
        <v>1148</v>
      </c>
      <c r="I657" s="536">
        <v>0.01</v>
      </c>
      <c r="J657" s="526"/>
      <c r="K657" s="536">
        <v>0.02</v>
      </c>
      <c r="L657" s="528"/>
      <c r="M657" s="526"/>
      <c r="N657" s="541">
        <v>325.38</v>
      </c>
      <c r="O657" s="526"/>
      <c r="P657" s="573">
        <v>6.51</v>
      </c>
    </row>
    <row r="658" spans="1:16" x14ac:dyDescent="0.25">
      <c r="A658" s="552"/>
      <c r="B658" s="553"/>
      <c r="C658" s="1248" t="s">
        <v>1154</v>
      </c>
      <c r="D658" s="1248"/>
      <c r="E658" s="1248"/>
      <c r="F658" s="1248"/>
      <c r="G658" s="1248"/>
      <c r="H658" s="516"/>
      <c r="I658" s="517"/>
      <c r="J658" s="517"/>
      <c r="K658" s="517"/>
      <c r="L658" s="520"/>
      <c r="M658" s="517"/>
      <c r="N658" s="554"/>
      <c r="O658" s="517"/>
      <c r="P658" s="555">
        <v>621.12</v>
      </c>
    </row>
    <row r="659" spans="1:16" x14ac:dyDescent="0.25">
      <c r="A659" s="540" t="s">
        <v>1532</v>
      </c>
      <c r="B659" s="524" t="s">
        <v>2637</v>
      </c>
      <c r="C659" s="1247" t="s">
        <v>2638</v>
      </c>
      <c r="D659" s="1247"/>
      <c r="E659" s="1247"/>
      <c r="F659" s="1247"/>
      <c r="G659" s="1247"/>
      <c r="H659" s="525" t="s">
        <v>1158</v>
      </c>
      <c r="I659" s="543">
        <v>2</v>
      </c>
      <c r="J659" s="526"/>
      <c r="K659" s="543">
        <v>2</v>
      </c>
      <c r="L659" s="528"/>
      <c r="M659" s="526"/>
      <c r="N659" s="528"/>
      <c r="O659" s="526"/>
      <c r="P659" s="573">
        <v>12.06</v>
      </c>
    </row>
    <row r="660" spans="1:16" x14ac:dyDescent="0.25">
      <c r="A660" s="540"/>
      <c r="B660" s="524"/>
      <c r="C660" s="1247" t="s">
        <v>1155</v>
      </c>
      <c r="D660" s="1247"/>
      <c r="E660" s="1247"/>
      <c r="F660" s="1247"/>
      <c r="G660" s="1247"/>
      <c r="H660" s="525"/>
      <c r="I660" s="526"/>
      <c r="J660" s="526"/>
      <c r="K660" s="526"/>
      <c r="L660" s="528"/>
      <c r="M660" s="526"/>
      <c r="N660" s="528"/>
      <c r="O660" s="526"/>
      <c r="P660" s="573">
        <v>609.27</v>
      </c>
    </row>
    <row r="661" spans="1:16" x14ac:dyDescent="0.25">
      <c r="A661" s="540"/>
      <c r="B661" s="524" t="s">
        <v>3336</v>
      </c>
      <c r="C661" s="1247" t="s">
        <v>3337</v>
      </c>
      <c r="D661" s="1247"/>
      <c r="E661" s="1247"/>
      <c r="F661" s="1247"/>
      <c r="G661" s="1247"/>
      <c r="H661" s="525" t="s">
        <v>1158</v>
      </c>
      <c r="I661" s="543">
        <v>90</v>
      </c>
      <c r="J661" s="526"/>
      <c r="K661" s="543">
        <v>90</v>
      </c>
      <c r="L661" s="528"/>
      <c r="M661" s="526"/>
      <c r="N661" s="528"/>
      <c r="O661" s="526"/>
      <c r="P661" s="573">
        <v>548.34</v>
      </c>
    </row>
    <row r="662" spans="1:16" x14ac:dyDescent="0.25">
      <c r="A662" s="540"/>
      <c r="B662" s="524" t="s">
        <v>3338</v>
      </c>
      <c r="C662" s="1247" t="s">
        <v>3339</v>
      </c>
      <c r="D662" s="1247"/>
      <c r="E662" s="1247"/>
      <c r="F662" s="1247"/>
      <c r="G662" s="1247"/>
      <c r="H662" s="525" t="s">
        <v>1158</v>
      </c>
      <c r="I662" s="543">
        <v>46</v>
      </c>
      <c r="J662" s="526"/>
      <c r="K662" s="543">
        <v>46</v>
      </c>
      <c r="L662" s="528"/>
      <c r="M662" s="526"/>
      <c r="N662" s="528"/>
      <c r="O662" s="526"/>
      <c r="P662" s="573">
        <v>280.26</v>
      </c>
    </row>
    <row r="663" spans="1:16" x14ac:dyDescent="0.25">
      <c r="A663" s="556"/>
      <c r="B663" s="557"/>
      <c r="C663" s="1248" t="s">
        <v>1161</v>
      </c>
      <c r="D663" s="1248"/>
      <c r="E663" s="1248"/>
      <c r="F663" s="1248"/>
      <c r="G663" s="1248"/>
      <c r="H663" s="516"/>
      <c r="I663" s="517"/>
      <c r="J663" s="517"/>
      <c r="K663" s="517"/>
      <c r="L663" s="520"/>
      <c r="M663" s="517"/>
      <c r="N663" s="593">
        <v>730.89</v>
      </c>
      <c r="O663" s="517"/>
      <c r="P663" s="555">
        <v>1461.78</v>
      </c>
    </row>
    <row r="664" spans="1:16" x14ac:dyDescent="0.25">
      <c r="A664" s="558"/>
      <c r="B664" s="559"/>
      <c r="C664" s="559"/>
      <c r="D664" s="559"/>
      <c r="E664" s="559"/>
      <c r="F664" s="559"/>
      <c r="G664" s="559"/>
      <c r="H664" s="560"/>
      <c r="I664" s="561"/>
      <c r="J664" s="561"/>
      <c r="K664" s="561"/>
      <c r="L664" s="562"/>
      <c r="M664" s="561"/>
      <c r="N664" s="562"/>
      <c r="O664" s="561"/>
      <c r="P664" s="563"/>
    </row>
    <row r="665" spans="1:16" ht="22.5" x14ac:dyDescent="0.25">
      <c r="A665" s="514" t="s">
        <v>3356</v>
      </c>
      <c r="B665" s="515" t="s">
        <v>3357</v>
      </c>
      <c r="C665" s="1249" t="s">
        <v>3358</v>
      </c>
      <c r="D665" s="1249"/>
      <c r="E665" s="1249"/>
      <c r="F665" s="1249"/>
      <c r="G665" s="1249"/>
      <c r="H665" s="516" t="s">
        <v>1575</v>
      </c>
      <c r="I665" s="517">
        <v>2</v>
      </c>
      <c r="J665" s="518">
        <v>1</v>
      </c>
      <c r="K665" s="518">
        <v>2</v>
      </c>
      <c r="L665" s="520"/>
      <c r="M665" s="517"/>
      <c r="N665" s="564">
        <v>79429.350000000006</v>
      </c>
      <c r="O665" s="517"/>
      <c r="P665" s="555">
        <v>158858.70000000001</v>
      </c>
    </row>
    <row r="666" spans="1:16" x14ac:dyDescent="0.25">
      <c r="A666" s="556"/>
      <c r="B666" s="557"/>
      <c r="C666" s="1248" t="s">
        <v>1161</v>
      </c>
      <c r="D666" s="1248"/>
      <c r="E666" s="1248"/>
      <c r="F666" s="1248"/>
      <c r="G666" s="1248"/>
      <c r="H666" s="516"/>
      <c r="I666" s="517"/>
      <c r="J666" s="517"/>
      <c r="K666" s="517"/>
      <c r="L666" s="520"/>
      <c r="M666" s="517"/>
      <c r="N666" s="520"/>
      <c r="O666" s="517"/>
      <c r="P666" s="555">
        <v>158858.70000000001</v>
      </c>
    </row>
    <row r="667" spans="1:16" x14ac:dyDescent="0.25">
      <c r="A667" s="558"/>
      <c r="B667" s="559"/>
      <c r="C667" s="559"/>
      <c r="D667" s="559"/>
      <c r="E667" s="559"/>
      <c r="F667" s="559"/>
      <c r="G667" s="559"/>
      <c r="H667" s="560"/>
      <c r="I667" s="561"/>
      <c r="J667" s="561"/>
      <c r="K667" s="561"/>
      <c r="L667" s="562"/>
      <c r="M667" s="561"/>
      <c r="N667" s="562"/>
      <c r="O667" s="561"/>
      <c r="P667" s="563"/>
    </row>
    <row r="668" spans="1:16" x14ac:dyDescent="0.25">
      <c r="A668" s="514" t="s">
        <v>1537</v>
      </c>
      <c r="B668" s="515" t="s">
        <v>3359</v>
      </c>
      <c r="C668" s="1249" t="s">
        <v>3360</v>
      </c>
      <c r="D668" s="1249"/>
      <c r="E668" s="1249"/>
      <c r="F668" s="1249"/>
      <c r="G668" s="1249"/>
      <c r="H668" s="516" t="s">
        <v>1575</v>
      </c>
      <c r="I668" s="517">
        <v>2</v>
      </c>
      <c r="J668" s="518">
        <v>1</v>
      </c>
      <c r="K668" s="518">
        <v>2</v>
      </c>
      <c r="L668" s="520"/>
      <c r="M668" s="517"/>
      <c r="N668" s="521"/>
      <c r="O668" s="517"/>
      <c r="P668" s="522"/>
    </row>
    <row r="669" spans="1:16" x14ac:dyDescent="0.25">
      <c r="A669" s="523"/>
      <c r="B669" s="524" t="s">
        <v>23</v>
      </c>
      <c r="C669" s="1247" t="s">
        <v>1203</v>
      </c>
      <c r="D669" s="1247"/>
      <c r="E669" s="1247"/>
      <c r="F669" s="1247"/>
      <c r="G669" s="1247"/>
      <c r="H669" s="525" t="s">
        <v>1148</v>
      </c>
      <c r="I669" s="526"/>
      <c r="J669" s="526"/>
      <c r="K669" s="536">
        <v>2.14</v>
      </c>
      <c r="L669" s="528"/>
      <c r="M669" s="526"/>
      <c r="N669" s="528"/>
      <c r="O669" s="526"/>
      <c r="P669" s="573">
        <v>649.54999999999995</v>
      </c>
    </row>
    <row r="670" spans="1:16" x14ac:dyDescent="0.25">
      <c r="A670" s="530"/>
      <c r="B670" s="524" t="s">
        <v>2133</v>
      </c>
      <c r="C670" s="1247" t="s">
        <v>2134</v>
      </c>
      <c r="D670" s="1247"/>
      <c r="E670" s="1247"/>
      <c r="F670" s="1247"/>
      <c r="G670" s="1247"/>
      <c r="H670" s="525" t="s">
        <v>1148</v>
      </c>
      <c r="I670" s="536">
        <v>1.07</v>
      </c>
      <c r="J670" s="526"/>
      <c r="K670" s="536">
        <v>2.14</v>
      </c>
      <c r="L670" s="532"/>
      <c r="M670" s="533"/>
      <c r="N670" s="534">
        <v>303.52999999999997</v>
      </c>
      <c r="O670" s="526"/>
      <c r="P670" s="529">
        <v>649.54999999999995</v>
      </c>
    </row>
    <row r="671" spans="1:16" x14ac:dyDescent="0.25">
      <c r="A671" s="523"/>
      <c r="B671" s="524" t="s">
        <v>28</v>
      </c>
      <c r="C671" s="1247" t="s">
        <v>132</v>
      </c>
      <c r="D671" s="1247"/>
      <c r="E671" s="1247"/>
      <c r="F671" s="1247"/>
      <c r="G671" s="1247"/>
      <c r="H671" s="525"/>
      <c r="I671" s="526"/>
      <c r="J671" s="526"/>
      <c r="K671" s="526"/>
      <c r="L671" s="528"/>
      <c r="M671" s="526"/>
      <c r="N671" s="528"/>
      <c r="O671" s="526"/>
      <c r="P671" s="573">
        <v>17.57</v>
      </c>
    </row>
    <row r="672" spans="1:16" x14ac:dyDescent="0.25">
      <c r="A672" s="523"/>
      <c r="B672" s="524"/>
      <c r="C672" s="1247" t="s">
        <v>1147</v>
      </c>
      <c r="D672" s="1247"/>
      <c r="E672" s="1247"/>
      <c r="F672" s="1247"/>
      <c r="G672" s="1247"/>
      <c r="H672" s="525" t="s">
        <v>1148</v>
      </c>
      <c r="I672" s="526"/>
      <c r="J672" s="526"/>
      <c r="K672" s="536">
        <v>0.02</v>
      </c>
      <c r="L672" s="528"/>
      <c r="M672" s="526"/>
      <c r="N672" s="528"/>
      <c r="O672" s="526"/>
      <c r="P672" s="573">
        <v>6.51</v>
      </c>
    </row>
    <row r="673" spans="1:16" x14ac:dyDescent="0.25">
      <c r="A673" s="530"/>
      <c r="B673" s="524" t="s">
        <v>1445</v>
      </c>
      <c r="C673" s="1247" t="s">
        <v>1446</v>
      </c>
      <c r="D673" s="1247"/>
      <c r="E673" s="1247"/>
      <c r="F673" s="1247"/>
      <c r="G673" s="1247"/>
      <c r="H673" s="525" t="s">
        <v>1151</v>
      </c>
      <c r="I673" s="536">
        <v>0.01</v>
      </c>
      <c r="J673" s="526"/>
      <c r="K673" s="536">
        <v>0.02</v>
      </c>
      <c r="L673" s="538">
        <v>477.92</v>
      </c>
      <c r="M673" s="539">
        <v>1.24</v>
      </c>
      <c r="N673" s="534">
        <v>592.62</v>
      </c>
      <c r="O673" s="526"/>
      <c r="P673" s="529">
        <v>11.85</v>
      </c>
    </row>
    <row r="674" spans="1:16" x14ac:dyDescent="0.25">
      <c r="A674" s="540"/>
      <c r="B674" s="524" t="s">
        <v>1208</v>
      </c>
      <c r="C674" s="1247" t="s">
        <v>1209</v>
      </c>
      <c r="D674" s="1247"/>
      <c r="E674" s="1247"/>
      <c r="F674" s="1247"/>
      <c r="G674" s="1247"/>
      <c r="H674" s="525" t="s">
        <v>1148</v>
      </c>
      <c r="I674" s="536">
        <v>0.01</v>
      </c>
      <c r="J674" s="526"/>
      <c r="K674" s="536">
        <v>0.02</v>
      </c>
      <c r="L674" s="528"/>
      <c r="M674" s="526"/>
      <c r="N674" s="541">
        <v>325.38</v>
      </c>
      <c r="O674" s="526"/>
      <c r="P674" s="573">
        <v>6.51</v>
      </c>
    </row>
    <row r="675" spans="1:16" x14ac:dyDescent="0.25">
      <c r="A675" s="530"/>
      <c r="B675" s="524" t="s">
        <v>2037</v>
      </c>
      <c r="C675" s="1247" t="s">
        <v>2038</v>
      </c>
      <c r="D675" s="1247"/>
      <c r="E675" s="1247"/>
      <c r="F675" s="1247"/>
      <c r="G675" s="1247"/>
      <c r="H675" s="525" t="s">
        <v>1151</v>
      </c>
      <c r="I675" s="531">
        <v>0.1</v>
      </c>
      <c r="J675" s="526"/>
      <c r="K675" s="531">
        <v>0.2</v>
      </c>
      <c r="L675" s="532"/>
      <c r="M675" s="533"/>
      <c r="N675" s="534">
        <v>28.59</v>
      </c>
      <c r="O675" s="526"/>
      <c r="P675" s="529">
        <v>5.72</v>
      </c>
    </row>
    <row r="676" spans="1:16" x14ac:dyDescent="0.25">
      <c r="A676" s="523"/>
      <c r="B676" s="524" t="s">
        <v>36</v>
      </c>
      <c r="C676" s="1247" t="s">
        <v>134</v>
      </c>
      <c r="D676" s="1247"/>
      <c r="E676" s="1247"/>
      <c r="F676" s="1247"/>
      <c r="G676" s="1247"/>
      <c r="H676" s="525"/>
      <c r="I676" s="526"/>
      <c r="J676" s="526"/>
      <c r="K676" s="526"/>
      <c r="L676" s="528"/>
      <c r="M676" s="526"/>
      <c r="N676" s="528"/>
      <c r="O676" s="526"/>
      <c r="P676" s="573">
        <v>95.22</v>
      </c>
    </row>
    <row r="677" spans="1:16" x14ac:dyDescent="0.25">
      <c r="A677" s="530"/>
      <c r="B677" s="524" t="s">
        <v>1494</v>
      </c>
      <c r="C677" s="1247" t="s">
        <v>1495</v>
      </c>
      <c r="D677" s="1247"/>
      <c r="E677" s="1247"/>
      <c r="F677" s="1247"/>
      <c r="G677" s="1247"/>
      <c r="H677" s="525" t="s">
        <v>1496</v>
      </c>
      <c r="I677" s="535">
        <v>0.1404</v>
      </c>
      <c r="J677" s="526"/>
      <c r="K677" s="535">
        <v>0.28079999999999999</v>
      </c>
      <c r="L677" s="532"/>
      <c r="M677" s="533"/>
      <c r="N677" s="534">
        <v>6.1</v>
      </c>
      <c r="O677" s="526"/>
      <c r="P677" s="529">
        <v>1.71</v>
      </c>
    </row>
    <row r="678" spans="1:16" x14ac:dyDescent="0.25">
      <c r="A678" s="530"/>
      <c r="B678" s="524" t="s">
        <v>2039</v>
      </c>
      <c r="C678" s="1247" t="s">
        <v>2040</v>
      </c>
      <c r="D678" s="1247"/>
      <c r="E678" s="1247"/>
      <c r="F678" s="1247"/>
      <c r="G678" s="1247"/>
      <c r="H678" s="525" t="s">
        <v>1244</v>
      </c>
      <c r="I678" s="536">
        <v>0.11</v>
      </c>
      <c r="J678" s="526"/>
      <c r="K678" s="536">
        <v>0.22</v>
      </c>
      <c r="L678" s="538">
        <v>155.63</v>
      </c>
      <c r="M678" s="539">
        <v>1.05</v>
      </c>
      <c r="N678" s="534">
        <v>163.41</v>
      </c>
      <c r="O678" s="526"/>
      <c r="P678" s="529">
        <v>35.950000000000003</v>
      </c>
    </row>
    <row r="679" spans="1:16" x14ac:dyDescent="0.25">
      <c r="A679" s="530"/>
      <c r="B679" s="524" t="s">
        <v>1451</v>
      </c>
      <c r="C679" s="1247" t="s">
        <v>1452</v>
      </c>
      <c r="D679" s="1247"/>
      <c r="E679" s="1247"/>
      <c r="F679" s="1247"/>
      <c r="G679" s="1247"/>
      <c r="H679" s="525" t="s">
        <v>1212</v>
      </c>
      <c r="I679" s="535">
        <v>2.9999999999999997E-4</v>
      </c>
      <c r="J679" s="526"/>
      <c r="K679" s="535">
        <v>5.9999999999999995E-4</v>
      </c>
      <c r="L679" s="542">
        <v>3778.62</v>
      </c>
      <c r="M679" s="539">
        <v>1.45</v>
      </c>
      <c r="N679" s="534">
        <v>5479</v>
      </c>
      <c r="O679" s="526"/>
      <c r="P679" s="529">
        <v>3.29</v>
      </c>
    </row>
    <row r="680" spans="1:16" x14ac:dyDescent="0.25">
      <c r="A680" s="530"/>
      <c r="B680" s="524" t="s">
        <v>3361</v>
      </c>
      <c r="C680" s="1247" t="s">
        <v>2094</v>
      </c>
      <c r="D680" s="1247"/>
      <c r="E680" s="1247"/>
      <c r="F680" s="1247"/>
      <c r="G680" s="1247"/>
      <c r="H680" s="525" t="s">
        <v>1164</v>
      </c>
      <c r="I680" s="537">
        <v>4.2999999999999999E-4</v>
      </c>
      <c r="J680" s="526"/>
      <c r="K680" s="537">
        <v>8.5999999999999998E-4</v>
      </c>
      <c r="L680" s="542">
        <v>63745</v>
      </c>
      <c r="M680" s="539">
        <v>0.99</v>
      </c>
      <c r="N680" s="534">
        <v>63107.55</v>
      </c>
      <c r="O680" s="526"/>
      <c r="P680" s="529">
        <v>54.27</v>
      </c>
    </row>
    <row r="681" spans="1:16" x14ac:dyDescent="0.25">
      <c r="A681" s="544" t="s">
        <v>1239</v>
      </c>
      <c r="B681" s="545" t="s">
        <v>3362</v>
      </c>
      <c r="C681" s="1250" t="s">
        <v>3363</v>
      </c>
      <c r="D681" s="1250"/>
      <c r="E681" s="1250"/>
      <c r="F681" s="1250"/>
      <c r="G681" s="1250"/>
      <c r="H681" s="546" t="s">
        <v>1575</v>
      </c>
      <c r="I681" s="547">
        <v>1</v>
      </c>
      <c r="J681" s="548"/>
      <c r="K681" s="547">
        <v>2</v>
      </c>
      <c r="L681" s="550"/>
      <c r="M681" s="548"/>
      <c r="N681" s="550"/>
      <c r="O681" s="548"/>
      <c r="P681" s="551"/>
    </row>
    <row r="682" spans="1:16" x14ac:dyDescent="0.25">
      <c r="A682" s="552"/>
      <c r="B682" s="553"/>
      <c r="C682" s="1248" t="s">
        <v>1154</v>
      </c>
      <c r="D682" s="1248"/>
      <c r="E682" s="1248"/>
      <c r="F682" s="1248"/>
      <c r="G682" s="1248"/>
      <c r="H682" s="516"/>
      <c r="I682" s="517"/>
      <c r="J682" s="517"/>
      <c r="K682" s="517"/>
      <c r="L682" s="520"/>
      <c r="M682" s="517"/>
      <c r="N682" s="554"/>
      <c r="O682" s="517"/>
      <c r="P682" s="555">
        <v>768.85</v>
      </c>
    </row>
    <row r="683" spans="1:16" x14ac:dyDescent="0.25">
      <c r="A683" s="540"/>
      <c r="B683" s="524"/>
      <c r="C683" s="1247" t="s">
        <v>1155</v>
      </c>
      <c r="D683" s="1247"/>
      <c r="E683" s="1247"/>
      <c r="F683" s="1247"/>
      <c r="G683" s="1247"/>
      <c r="H683" s="525"/>
      <c r="I683" s="526"/>
      <c r="J683" s="526"/>
      <c r="K683" s="526"/>
      <c r="L683" s="528"/>
      <c r="M683" s="526"/>
      <c r="N683" s="528"/>
      <c r="O683" s="526"/>
      <c r="P683" s="573">
        <v>656.06</v>
      </c>
    </row>
    <row r="684" spans="1:16" x14ac:dyDescent="0.25">
      <c r="A684" s="540"/>
      <c r="B684" s="524" t="s">
        <v>2888</v>
      </c>
      <c r="C684" s="1247" t="s">
        <v>2889</v>
      </c>
      <c r="D684" s="1247"/>
      <c r="E684" s="1247"/>
      <c r="F684" s="1247"/>
      <c r="G684" s="1247"/>
      <c r="H684" s="525" t="s">
        <v>1158</v>
      </c>
      <c r="I684" s="543">
        <v>121</v>
      </c>
      <c r="J684" s="526"/>
      <c r="K684" s="543">
        <v>121</v>
      </c>
      <c r="L684" s="528"/>
      <c r="M684" s="526"/>
      <c r="N684" s="528"/>
      <c r="O684" s="526"/>
      <c r="P684" s="573">
        <v>793.83</v>
      </c>
    </row>
    <row r="685" spans="1:16" x14ac:dyDescent="0.25">
      <c r="A685" s="540"/>
      <c r="B685" s="524" t="s">
        <v>2890</v>
      </c>
      <c r="C685" s="1247" t="s">
        <v>2891</v>
      </c>
      <c r="D685" s="1247"/>
      <c r="E685" s="1247"/>
      <c r="F685" s="1247"/>
      <c r="G685" s="1247"/>
      <c r="H685" s="525" t="s">
        <v>1158</v>
      </c>
      <c r="I685" s="543">
        <v>72</v>
      </c>
      <c r="J685" s="526"/>
      <c r="K685" s="543">
        <v>72</v>
      </c>
      <c r="L685" s="528"/>
      <c r="M685" s="526"/>
      <c r="N685" s="528"/>
      <c r="O685" s="526"/>
      <c r="P685" s="573">
        <v>472.36</v>
      </c>
    </row>
    <row r="686" spans="1:16" x14ac:dyDescent="0.25">
      <c r="A686" s="556"/>
      <c r="B686" s="557"/>
      <c r="C686" s="1248" t="s">
        <v>1161</v>
      </c>
      <c r="D686" s="1248"/>
      <c r="E686" s="1248"/>
      <c r="F686" s="1248"/>
      <c r="G686" s="1248"/>
      <c r="H686" s="516"/>
      <c r="I686" s="517"/>
      <c r="J686" s="517"/>
      <c r="K686" s="517"/>
      <c r="L686" s="520"/>
      <c r="M686" s="517"/>
      <c r="N686" s="554">
        <v>1017.52</v>
      </c>
      <c r="O686" s="517"/>
      <c r="P686" s="555">
        <v>2035.04</v>
      </c>
    </row>
    <row r="687" spans="1:16" x14ac:dyDescent="0.25">
      <c r="A687" s="558"/>
      <c r="B687" s="559"/>
      <c r="C687" s="559"/>
      <c r="D687" s="559"/>
      <c r="E687" s="559"/>
      <c r="F687" s="559"/>
      <c r="G687" s="559"/>
      <c r="H687" s="560"/>
      <c r="I687" s="561"/>
      <c r="J687" s="561"/>
      <c r="K687" s="561"/>
      <c r="L687" s="562"/>
      <c r="M687" s="561"/>
      <c r="N687" s="562"/>
      <c r="O687" s="561"/>
      <c r="P687" s="563"/>
    </row>
    <row r="688" spans="1:16" x14ac:dyDescent="0.25">
      <c r="A688" s="514" t="s">
        <v>1540</v>
      </c>
      <c r="B688" s="515" t="s">
        <v>3364</v>
      </c>
      <c r="C688" s="1249" t="s">
        <v>3365</v>
      </c>
      <c r="D688" s="1249"/>
      <c r="E688" s="1249"/>
      <c r="F688" s="1249"/>
      <c r="G688" s="1249"/>
      <c r="H688" s="516" t="s">
        <v>1575</v>
      </c>
      <c r="I688" s="517">
        <v>2</v>
      </c>
      <c r="J688" s="518">
        <v>1</v>
      </c>
      <c r="K688" s="518">
        <v>2</v>
      </c>
      <c r="L688" s="554">
        <v>1701.95</v>
      </c>
      <c r="M688" s="570">
        <v>1.37</v>
      </c>
      <c r="N688" s="564">
        <v>2331.67</v>
      </c>
      <c r="O688" s="517"/>
      <c r="P688" s="555">
        <v>4663.34</v>
      </c>
    </row>
    <row r="689" spans="1:16" x14ac:dyDescent="0.25">
      <c r="A689" s="556"/>
      <c r="B689" s="557"/>
      <c r="C689" s="1248" t="s">
        <v>1161</v>
      </c>
      <c r="D689" s="1248"/>
      <c r="E689" s="1248"/>
      <c r="F689" s="1248"/>
      <c r="G689" s="1248"/>
      <c r="H689" s="516"/>
      <c r="I689" s="517"/>
      <c r="J689" s="517"/>
      <c r="K689" s="517"/>
      <c r="L689" s="520"/>
      <c r="M689" s="517"/>
      <c r="N689" s="520"/>
      <c r="O689" s="517"/>
      <c r="P689" s="555">
        <v>4663.34</v>
      </c>
    </row>
    <row r="690" spans="1:16" x14ac:dyDescent="0.25">
      <c r="A690" s="558"/>
      <c r="B690" s="559"/>
      <c r="C690" s="559"/>
      <c r="D690" s="559"/>
      <c r="E690" s="559"/>
      <c r="F690" s="559"/>
      <c r="G690" s="559"/>
      <c r="H690" s="560"/>
      <c r="I690" s="561"/>
      <c r="J690" s="561"/>
      <c r="K690" s="561"/>
      <c r="L690" s="562"/>
      <c r="M690" s="561"/>
      <c r="N690" s="562"/>
      <c r="O690" s="561"/>
      <c r="P690" s="563"/>
    </row>
    <row r="691" spans="1:16" x14ac:dyDescent="0.25">
      <c r="A691" s="514" t="s">
        <v>1543</v>
      </c>
      <c r="B691" s="515" t="s">
        <v>3155</v>
      </c>
      <c r="C691" s="1249" t="s">
        <v>3156</v>
      </c>
      <c r="D691" s="1249"/>
      <c r="E691" s="1249"/>
      <c r="F691" s="1249"/>
      <c r="G691" s="1249"/>
      <c r="H691" s="516" t="s">
        <v>1697</v>
      </c>
      <c r="I691" s="517">
        <v>0.02</v>
      </c>
      <c r="J691" s="518">
        <v>1</v>
      </c>
      <c r="K691" s="570">
        <v>0.02</v>
      </c>
      <c r="L691" s="520"/>
      <c r="M691" s="517"/>
      <c r="N691" s="521"/>
      <c r="O691" s="517"/>
      <c r="P691" s="522"/>
    </row>
    <row r="692" spans="1:16" x14ac:dyDescent="0.25">
      <c r="A692" s="523"/>
      <c r="B692" s="524" t="s">
        <v>23</v>
      </c>
      <c r="C692" s="1247" t="s">
        <v>1203</v>
      </c>
      <c r="D692" s="1247"/>
      <c r="E692" s="1247"/>
      <c r="F692" s="1247"/>
      <c r="G692" s="1247"/>
      <c r="H692" s="525" t="s">
        <v>1148</v>
      </c>
      <c r="I692" s="526"/>
      <c r="J692" s="526"/>
      <c r="K692" s="527">
        <v>0.496</v>
      </c>
      <c r="L692" s="528"/>
      <c r="M692" s="526"/>
      <c r="N692" s="528"/>
      <c r="O692" s="526"/>
      <c r="P692" s="573">
        <v>143.32</v>
      </c>
    </row>
    <row r="693" spans="1:16" x14ac:dyDescent="0.25">
      <c r="A693" s="530"/>
      <c r="B693" s="524" t="s">
        <v>1482</v>
      </c>
      <c r="C693" s="1247" t="s">
        <v>1483</v>
      </c>
      <c r="D693" s="1247"/>
      <c r="E693" s="1247"/>
      <c r="F693" s="1247"/>
      <c r="G693" s="1247"/>
      <c r="H693" s="525" t="s">
        <v>1148</v>
      </c>
      <c r="I693" s="531">
        <v>24.8</v>
      </c>
      <c r="J693" s="526"/>
      <c r="K693" s="527">
        <v>0.496</v>
      </c>
      <c r="L693" s="532"/>
      <c r="M693" s="533"/>
      <c r="N693" s="534">
        <v>288.95999999999998</v>
      </c>
      <c r="O693" s="526"/>
      <c r="P693" s="529">
        <v>143.32</v>
      </c>
    </row>
    <row r="694" spans="1:16" x14ac:dyDescent="0.25">
      <c r="A694" s="523"/>
      <c r="B694" s="524" t="s">
        <v>28</v>
      </c>
      <c r="C694" s="1247" t="s">
        <v>132</v>
      </c>
      <c r="D694" s="1247"/>
      <c r="E694" s="1247"/>
      <c r="F694" s="1247"/>
      <c r="G694" s="1247"/>
      <c r="H694" s="525"/>
      <c r="I694" s="526"/>
      <c r="J694" s="526"/>
      <c r="K694" s="526"/>
      <c r="L694" s="528"/>
      <c r="M694" s="526"/>
      <c r="N694" s="528"/>
      <c r="O694" s="526"/>
      <c r="P694" s="573">
        <v>0.24</v>
      </c>
    </row>
    <row r="695" spans="1:16" x14ac:dyDescent="0.25">
      <c r="A695" s="523"/>
      <c r="B695" s="524"/>
      <c r="C695" s="1247" t="s">
        <v>1147</v>
      </c>
      <c r="D695" s="1247"/>
      <c r="E695" s="1247"/>
      <c r="F695" s="1247"/>
      <c r="G695" s="1247"/>
      <c r="H695" s="525" t="s">
        <v>1148</v>
      </c>
      <c r="I695" s="526"/>
      <c r="J695" s="526"/>
      <c r="K695" s="537">
        <v>4.6000000000000001E-4</v>
      </c>
      <c r="L695" s="528"/>
      <c r="M695" s="526"/>
      <c r="N695" s="528"/>
      <c r="O695" s="526"/>
      <c r="P695" s="573">
        <v>0.15</v>
      </c>
    </row>
    <row r="696" spans="1:16" x14ac:dyDescent="0.25">
      <c r="A696" s="530"/>
      <c r="B696" s="524" t="s">
        <v>2194</v>
      </c>
      <c r="C696" s="1247" t="s">
        <v>2195</v>
      </c>
      <c r="D696" s="1247"/>
      <c r="E696" s="1247"/>
      <c r="F696" s="1247"/>
      <c r="G696" s="1247"/>
      <c r="H696" s="525" t="s">
        <v>1151</v>
      </c>
      <c r="I696" s="527">
        <v>3.0000000000000001E-3</v>
      </c>
      <c r="J696" s="526"/>
      <c r="K696" s="537">
        <v>6.0000000000000002E-5</v>
      </c>
      <c r="L696" s="538">
        <v>37.32</v>
      </c>
      <c r="M696" s="539">
        <v>1.37</v>
      </c>
      <c r="N696" s="534">
        <v>51.13</v>
      </c>
      <c r="O696" s="526"/>
      <c r="P696" s="529">
        <v>0</v>
      </c>
    </row>
    <row r="697" spans="1:16" x14ac:dyDescent="0.25">
      <c r="A697" s="540"/>
      <c r="B697" s="524" t="s">
        <v>2137</v>
      </c>
      <c r="C697" s="1247" t="s">
        <v>2138</v>
      </c>
      <c r="D697" s="1247"/>
      <c r="E697" s="1247"/>
      <c r="F697" s="1247"/>
      <c r="G697" s="1247"/>
      <c r="H697" s="525" t="s">
        <v>1148</v>
      </c>
      <c r="I697" s="527">
        <v>3.0000000000000001E-3</v>
      </c>
      <c r="J697" s="526"/>
      <c r="K697" s="537">
        <v>6.0000000000000002E-5</v>
      </c>
      <c r="L697" s="528"/>
      <c r="M697" s="526"/>
      <c r="N697" s="541">
        <v>288.95999999999998</v>
      </c>
      <c r="O697" s="526"/>
      <c r="P697" s="573">
        <v>0.02</v>
      </c>
    </row>
    <row r="698" spans="1:16" x14ac:dyDescent="0.25">
      <c r="A698" s="530"/>
      <c r="B698" s="524" t="s">
        <v>1445</v>
      </c>
      <c r="C698" s="1247" t="s">
        <v>1446</v>
      </c>
      <c r="D698" s="1247"/>
      <c r="E698" s="1247"/>
      <c r="F698" s="1247"/>
      <c r="G698" s="1247"/>
      <c r="H698" s="525" t="s">
        <v>1151</v>
      </c>
      <c r="I698" s="536">
        <v>0.02</v>
      </c>
      <c r="J698" s="526"/>
      <c r="K698" s="535">
        <v>4.0000000000000002E-4</v>
      </c>
      <c r="L698" s="538">
        <v>477.92</v>
      </c>
      <c r="M698" s="539">
        <v>1.24</v>
      </c>
      <c r="N698" s="534">
        <v>592.62</v>
      </c>
      <c r="O698" s="526"/>
      <c r="P698" s="529">
        <v>0.24</v>
      </c>
    </row>
    <row r="699" spans="1:16" x14ac:dyDescent="0.25">
      <c r="A699" s="540"/>
      <c r="B699" s="524" t="s">
        <v>1208</v>
      </c>
      <c r="C699" s="1247" t="s">
        <v>1209</v>
      </c>
      <c r="D699" s="1247"/>
      <c r="E699" s="1247"/>
      <c r="F699" s="1247"/>
      <c r="G699" s="1247"/>
      <c r="H699" s="525" t="s">
        <v>1148</v>
      </c>
      <c r="I699" s="536">
        <v>0.02</v>
      </c>
      <c r="J699" s="526"/>
      <c r="K699" s="535">
        <v>4.0000000000000002E-4</v>
      </c>
      <c r="L699" s="528"/>
      <c r="M699" s="526"/>
      <c r="N699" s="541">
        <v>325.38</v>
      </c>
      <c r="O699" s="526"/>
      <c r="P699" s="573">
        <v>0.13</v>
      </c>
    </row>
    <row r="700" spans="1:16" x14ac:dyDescent="0.25">
      <c r="A700" s="523"/>
      <c r="B700" s="524" t="s">
        <v>36</v>
      </c>
      <c r="C700" s="1247" t="s">
        <v>134</v>
      </c>
      <c r="D700" s="1247"/>
      <c r="E700" s="1247"/>
      <c r="F700" s="1247"/>
      <c r="G700" s="1247"/>
      <c r="H700" s="525"/>
      <c r="I700" s="526"/>
      <c r="J700" s="526"/>
      <c r="K700" s="526"/>
      <c r="L700" s="528"/>
      <c r="M700" s="526"/>
      <c r="N700" s="528"/>
      <c r="O700" s="526"/>
      <c r="P700" s="573">
        <v>45.2</v>
      </c>
    </row>
    <row r="701" spans="1:16" x14ac:dyDescent="0.25">
      <c r="A701" s="530"/>
      <c r="B701" s="524" t="s">
        <v>2360</v>
      </c>
      <c r="C701" s="1247" t="s">
        <v>2361</v>
      </c>
      <c r="D701" s="1247"/>
      <c r="E701" s="1247"/>
      <c r="F701" s="1247"/>
      <c r="G701" s="1247"/>
      <c r="H701" s="525" t="s">
        <v>1697</v>
      </c>
      <c r="I701" s="536">
        <v>4.04</v>
      </c>
      <c r="J701" s="526"/>
      <c r="K701" s="535">
        <v>8.0799999999999997E-2</v>
      </c>
      <c r="L701" s="538">
        <v>52.34</v>
      </c>
      <c r="M701" s="539">
        <v>1.49</v>
      </c>
      <c r="N701" s="534">
        <v>77.989999999999995</v>
      </c>
      <c r="O701" s="526"/>
      <c r="P701" s="529">
        <v>6.3</v>
      </c>
    </row>
    <row r="702" spans="1:16" x14ac:dyDescent="0.25">
      <c r="A702" s="530"/>
      <c r="B702" s="524" t="s">
        <v>3043</v>
      </c>
      <c r="C702" s="1247" t="s">
        <v>3044</v>
      </c>
      <c r="D702" s="1247"/>
      <c r="E702" s="1247"/>
      <c r="F702" s="1247"/>
      <c r="G702" s="1247"/>
      <c r="H702" s="525" t="s">
        <v>2166</v>
      </c>
      <c r="I702" s="535">
        <v>2.1267</v>
      </c>
      <c r="J702" s="526"/>
      <c r="K702" s="574">
        <v>4.2534000000000002E-2</v>
      </c>
      <c r="L702" s="538">
        <v>768.53</v>
      </c>
      <c r="M702" s="539">
        <v>1.19</v>
      </c>
      <c r="N702" s="534">
        <v>914.55</v>
      </c>
      <c r="O702" s="526"/>
      <c r="P702" s="529">
        <v>38.9</v>
      </c>
    </row>
    <row r="703" spans="1:16" x14ac:dyDescent="0.25">
      <c r="A703" s="544" t="s">
        <v>1364</v>
      </c>
      <c r="B703" s="545" t="s">
        <v>2931</v>
      </c>
      <c r="C703" s="1250" t="s">
        <v>3157</v>
      </c>
      <c r="D703" s="1250"/>
      <c r="E703" s="1250"/>
      <c r="F703" s="1250"/>
      <c r="G703" s="1250"/>
      <c r="H703" s="546" t="s">
        <v>1575</v>
      </c>
      <c r="I703" s="547">
        <v>0</v>
      </c>
      <c r="J703" s="548"/>
      <c r="K703" s="547">
        <v>0</v>
      </c>
      <c r="L703" s="550"/>
      <c r="M703" s="548"/>
      <c r="N703" s="550"/>
      <c r="O703" s="548"/>
      <c r="P703" s="551"/>
    </row>
    <row r="704" spans="1:16" x14ac:dyDescent="0.25">
      <c r="A704" s="544" t="s">
        <v>1239</v>
      </c>
      <c r="B704" s="545" t="s">
        <v>3158</v>
      </c>
      <c r="C704" s="1250" t="s">
        <v>3159</v>
      </c>
      <c r="D704" s="1250"/>
      <c r="E704" s="1250"/>
      <c r="F704" s="1250"/>
      <c r="G704" s="1250"/>
      <c r="H704" s="546" t="s">
        <v>1575</v>
      </c>
      <c r="I704" s="547">
        <v>100</v>
      </c>
      <c r="J704" s="548"/>
      <c r="K704" s="547">
        <v>2</v>
      </c>
      <c r="L704" s="550"/>
      <c r="M704" s="548"/>
      <c r="N704" s="550"/>
      <c r="O704" s="548"/>
      <c r="P704" s="551"/>
    </row>
    <row r="705" spans="1:16" x14ac:dyDescent="0.25">
      <c r="A705" s="552"/>
      <c r="B705" s="553"/>
      <c r="C705" s="1248" t="s">
        <v>1154</v>
      </c>
      <c r="D705" s="1248"/>
      <c r="E705" s="1248"/>
      <c r="F705" s="1248"/>
      <c r="G705" s="1248"/>
      <c r="H705" s="516"/>
      <c r="I705" s="517"/>
      <c r="J705" s="517"/>
      <c r="K705" s="517"/>
      <c r="L705" s="520"/>
      <c r="M705" s="517"/>
      <c r="N705" s="554"/>
      <c r="O705" s="517"/>
      <c r="P705" s="555">
        <v>188.91</v>
      </c>
    </row>
    <row r="706" spans="1:16" x14ac:dyDescent="0.25">
      <c r="A706" s="540"/>
      <c r="B706" s="524"/>
      <c r="C706" s="1247" t="s">
        <v>1155</v>
      </c>
      <c r="D706" s="1247"/>
      <c r="E706" s="1247"/>
      <c r="F706" s="1247"/>
      <c r="G706" s="1247"/>
      <c r="H706" s="525"/>
      <c r="I706" s="526"/>
      <c r="J706" s="526"/>
      <c r="K706" s="526"/>
      <c r="L706" s="528"/>
      <c r="M706" s="526"/>
      <c r="N706" s="528"/>
      <c r="O706" s="526"/>
      <c r="P706" s="573">
        <v>143.47</v>
      </c>
    </row>
    <row r="707" spans="1:16" x14ac:dyDescent="0.25">
      <c r="A707" s="540"/>
      <c r="B707" s="524" t="s">
        <v>2888</v>
      </c>
      <c r="C707" s="1247" t="s">
        <v>2889</v>
      </c>
      <c r="D707" s="1247"/>
      <c r="E707" s="1247"/>
      <c r="F707" s="1247"/>
      <c r="G707" s="1247"/>
      <c r="H707" s="525" t="s">
        <v>1158</v>
      </c>
      <c r="I707" s="543">
        <v>121</v>
      </c>
      <c r="J707" s="526"/>
      <c r="K707" s="543">
        <v>121</v>
      </c>
      <c r="L707" s="528"/>
      <c r="M707" s="526"/>
      <c r="N707" s="528"/>
      <c r="O707" s="526"/>
      <c r="P707" s="573">
        <v>173.6</v>
      </c>
    </row>
    <row r="708" spans="1:16" x14ac:dyDescent="0.25">
      <c r="A708" s="540"/>
      <c r="B708" s="524" t="s">
        <v>2890</v>
      </c>
      <c r="C708" s="1247" t="s">
        <v>2891</v>
      </c>
      <c r="D708" s="1247"/>
      <c r="E708" s="1247"/>
      <c r="F708" s="1247"/>
      <c r="G708" s="1247"/>
      <c r="H708" s="525" t="s">
        <v>1158</v>
      </c>
      <c r="I708" s="543">
        <v>72</v>
      </c>
      <c r="J708" s="526"/>
      <c r="K708" s="543">
        <v>72</v>
      </c>
      <c r="L708" s="528"/>
      <c r="M708" s="526"/>
      <c r="N708" s="528"/>
      <c r="O708" s="526"/>
      <c r="P708" s="573">
        <v>103.3</v>
      </c>
    </row>
    <row r="709" spans="1:16" x14ac:dyDescent="0.25">
      <c r="A709" s="556"/>
      <c r="B709" s="557"/>
      <c r="C709" s="1248" t="s">
        <v>1161</v>
      </c>
      <c r="D709" s="1248"/>
      <c r="E709" s="1248"/>
      <c r="F709" s="1248"/>
      <c r="G709" s="1248"/>
      <c r="H709" s="516"/>
      <c r="I709" s="517"/>
      <c r="J709" s="517"/>
      <c r="K709" s="517"/>
      <c r="L709" s="520"/>
      <c r="M709" s="517"/>
      <c r="N709" s="554">
        <v>23290.5</v>
      </c>
      <c r="O709" s="517"/>
      <c r="P709" s="612">
        <v>465.81</v>
      </c>
    </row>
    <row r="710" spans="1:16" x14ac:dyDescent="0.25">
      <c r="A710" s="558"/>
      <c r="B710" s="559"/>
      <c r="C710" s="559"/>
      <c r="D710" s="559"/>
      <c r="E710" s="559"/>
      <c r="F710" s="559"/>
      <c r="G710" s="559"/>
      <c r="H710" s="560"/>
      <c r="I710" s="561"/>
      <c r="J710" s="561"/>
      <c r="K710" s="561"/>
      <c r="L710" s="562"/>
      <c r="M710" s="561"/>
      <c r="N710" s="562"/>
      <c r="O710" s="561"/>
      <c r="P710" s="563"/>
    </row>
    <row r="711" spans="1:16" x14ac:dyDescent="0.25">
      <c r="A711" s="514" t="s">
        <v>1559</v>
      </c>
      <c r="B711" s="515" t="s">
        <v>3366</v>
      </c>
      <c r="C711" s="1249" t="s">
        <v>3367</v>
      </c>
      <c r="D711" s="1249"/>
      <c r="E711" s="1249"/>
      <c r="F711" s="1249"/>
      <c r="G711" s="1249"/>
      <c r="H711" s="516" t="s">
        <v>1575</v>
      </c>
      <c r="I711" s="517">
        <v>2</v>
      </c>
      <c r="J711" s="518">
        <v>1</v>
      </c>
      <c r="K711" s="518">
        <v>2</v>
      </c>
      <c r="L711" s="593">
        <v>663.33</v>
      </c>
      <c r="M711" s="570">
        <v>1.37</v>
      </c>
      <c r="N711" s="572">
        <v>908.76</v>
      </c>
      <c r="O711" s="517"/>
      <c r="P711" s="555">
        <v>1817.52</v>
      </c>
    </row>
    <row r="712" spans="1:16" x14ac:dyDescent="0.25">
      <c r="A712" s="556"/>
      <c r="B712" s="557"/>
      <c r="C712" s="1248" t="s">
        <v>1161</v>
      </c>
      <c r="D712" s="1248"/>
      <c r="E712" s="1248"/>
      <c r="F712" s="1248"/>
      <c r="G712" s="1248"/>
      <c r="H712" s="516"/>
      <c r="I712" s="517"/>
      <c r="J712" s="517"/>
      <c r="K712" s="517"/>
      <c r="L712" s="520"/>
      <c r="M712" s="517"/>
      <c r="N712" s="520"/>
      <c r="O712" s="517"/>
      <c r="P712" s="555">
        <v>1817.52</v>
      </c>
    </row>
    <row r="713" spans="1:16" x14ac:dyDescent="0.25">
      <c r="A713" s="558"/>
      <c r="B713" s="559"/>
      <c r="C713" s="559"/>
      <c r="D713" s="559"/>
      <c r="E713" s="559"/>
      <c r="F713" s="559"/>
      <c r="G713" s="559"/>
      <c r="H713" s="560"/>
      <c r="I713" s="561"/>
      <c r="J713" s="561"/>
      <c r="K713" s="561"/>
      <c r="L713" s="562"/>
      <c r="M713" s="561"/>
      <c r="N713" s="562"/>
      <c r="O713" s="561"/>
      <c r="P713" s="563"/>
    </row>
    <row r="714" spans="1:16" x14ac:dyDescent="0.25">
      <c r="A714" s="514" t="s">
        <v>1562</v>
      </c>
      <c r="B714" s="515" t="s">
        <v>3368</v>
      </c>
      <c r="C714" s="1249" t="s">
        <v>3369</v>
      </c>
      <c r="D714" s="1249"/>
      <c r="E714" s="1249"/>
      <c r="F714" s="1249"/>
      <c r="G714" s="1249"/>
      <c r="H714" s="516" t="s">
        <v>1232</v>
      </c>
      <c r="I714" s="517">
        <v>3.1399999999999997E-2</v>
      </c>
      <c r="J714" s="518">
        <v>1</v>
      </c>
      <c r="K714" s="568">
        <v>3.1399999999999997E-2</v>
      </c>
      <c r="L714" s="520"/>
      <c r="M714" s="517"/>
      <c r="N714" s="521"/>
      <c r="O714" s="517"/>
      <c r="P714" s="522"/>
    </row>
    <row r="715" spans="1:16" x14ac:dyDescent="0.25">
      <c r="A715" s="523"/>
      <c r="B715" s="524" t="s">
        <v>23</v>
      </c>
      <c r="C715" s="1247" t="s">
        <v>1203</v>
      </c>
      <c r="D715" s="1247"/>
      <c r="E715" s="1247"/>
      <c r="F715" s="1247"/>
      <c r="G715" s="1247"/>
      <c r="H715" s="525" t="s">
        <v>1148</v>
      </c>
      <c r="I715" s="526"/>
      <c r="J715" s="526"/>
      <c r="K715" s="535">
        <v>4.8356000000000003</v>
      </c>
      <c r="L715" s="528"/>
      <c r="M715" s="526"/>
      <c r="N715" s="528"/>
      <c r="O715" s="526"/>
      <c r="P715" s="529">
        <v>1432.5</v>
      </c>
    </row>
    <row r="716" spans="1:16" x14ac:dyDescent="0.25">
      <c r="A716" s="530"/>
      <c r="B716" s="524" t="s">
        <v>1933</v>
      </c>
      <c r="C716" s="1247" t="s">
        <v>1934</v>
      </c>
      <c r="D716" s="1247"/>
      <c r="E716" s="1247"/>
      <c r="F716" s="1247"/>
      <c r="G716" s="1247"/>
      <c r="H716" s="525" t="s">
        <v>1148</v>
      </c>
      <c r="I716" s="543">
        <v>154</v>
      </c>
      <c r="J716" s="526"/>
      <c r="K716" s="535">
        <v>4.8356000000000003</v>
      </c>
      <c r="L716" s="532"/>
      <c r="M716" s="533"/>
      <c r="N716" s="534">
        <v>296.24</v>
      </c>
      <c r="O716" s="526"/>
      <c r="P716" s="529">
        <v>1432.5</v>
      </c>
    </row>
    <row r="717" spans="1:16" x14ac:dyDescent="0.25">
      <c r="A717" s="523"/>
      <c r="B717" s="524" t="s">
        <v>28</v>
      </c>
      <c r="C717" s="1247" t="s">
        <v>132</v>
      </c>
      <c r="D717" s="1247"/>
      <c r="E717" s="1247"/>
      <c r="F717" s="1247"/>
      <c r="G717" s="1247"/>
      <c r="H717" s="525"/>
      <c r="I717" s="526"/>
      <c r="J717" s="526"/>
      <c r="K717" s="526"/>
      <c r="L717" s="528"/>
      <c r="M717" s="526"/>
      <c r="N717" s="528"/>
      <c r="O717" s="526"/>
      <c r="P717" s="573">
        <v>38.31</v>
      </c>
    </row>
    <row r="718" spans="1:16" x14ac:dyDescent="0.25">
      <c r="A718" s="523"/>
      <c r="B718" s="524"/>
      <c r="C718" s="1247" t="s">
        <v>1147</v>
      </c>
      <c r="D718" s="1247"/>
      <c r="E718" s="1247"/>
      <c r="F718" s="1247"/>
      <c r="G718" s="1247"/>
      <c r="H718" s="525" t="s">
        <v>1148</v>
      </c>
      <c r="I718" s="526"/>
      <c r="J718" s="526"/>
      <c r="K718" s="537">
        <v>3.7679999999999998E-2</v>
      </c>
      <c r="L718" s="528"/>
      <c r="M718" s="526"/>
      <c r="N718" s="528"/>
      <c r="O718" s="526"/>
      <c r="P718" s="573">
        <v>13.95</v>
      </c>
    </row>
    <row r="719" spans="1:16" x14ac:dyDescent="0.25">
      <c r="A719" s="530"/>
      <c r="B719" s="524" t="s">
        <v>1443</v>
      </c>
      <c r="C719" s="1247" t="s">
        <v>1444</v>
      </c>
      <c r="D719" s="1247"/>
      <c r="E719" s="1247"/>
      <c r="F719" s="1247"/>
      <c r="G719" s="1247"/>
      <c r="H719" s="525" t="s">
        <v>1151</v>
      </c>
      <c r="I719" s="536">
        <v>0.48</v>
      </c>
      <c r="J719" s="526"/>
      <c r="K719" s="574">
        <v>1.5072E-2</v>
      </c>
      <c r="L719" s="532"/>
      <c r="M719" s="533"/>
      <c r="N719" s="534">
        <v>1550.39</v>
      </c>
      <c r="O719" s="526"/>
      <c r="P719" s="529">
        <v>23.37</v>
      </c>
    </row>
    <row r="720" spans="1:16" x14ac:dyDescent="0.25">
      <c r="A720" s="540"/>
      <c r="B720" s="524" t="s">
        <v>1152</v>
      </c>
      <c r="C720" s="1247" t="s">
        <v>1153</v>
      </c>
      <c r="D720" s="1247"/>
      <c r="E720" s="1247"/>
      <c r="F720" s="1247"/>
      <c r="G720" s="1247"/>
      <c r="H720" s="525" t="s">
        <v>1148</v>
      </c>
      <c r="I720" s="536">
        <v>0.48</v>
      </c>
      <c r="J720" s="526"/>
      <c r="K720" s="574">
        <v>1.5072E-2</v>
      </c>
      <c r="L720" s="528"/>
      <c r="M720" s="526"/>
      <c r="N720" s="541">
        <v>437.08</v>
      </c>
      <c r="O720" s="526"/>
      <c r="P720" s="573">
        <v>6.59</v>
      </c>
    </row>
    <row r="721" spans="1:16" x14ac:dyDescent="0.25">
      <c r="A721" s="530"/>
      <c r="B721" s="524" t="s">
        <v>3168</v>
      </c>
      <c r="C721" s="1247" t="s">
        <v>3169</v>
      </c>
      <c r="D721" s="1247"/>
      <c r="E721" s="1247"/>
      <c r="F721" s="1247"/>
      <c r="G721" s="1247"/>
      <c r="H721" s="525" t="s">
        <v>1151</v>
      </c>
      <c r="I721" s="536">
        <v>0.34</v>
      </c>
      <c r="J721" s="526"/>
      <c r="K721" s="574">
        <v>1.0676E-2</v>
      </c>
      <c r="L721" s="532"/>
      <c r="M721" s="533"/>
      <c r="N721" s="534">
        <v>14.75</v>
      </c>
      <c r="O721" s="526"/>
      <c r="P721" s="529">
        <v>0.16</v>
      </c>
    </row>
    <row r="722" spans="1:16" x14ac:dyDescent="0.25">
      <c r="A722" s="530"/>
      <c r="B722" s="524" t="s">
        <v>1445</v>
      </c>
      <c r="C722" s="1247" t="s">
        <v>1446</v>
      </c>
      <c r="D722" s="1247"/>
      <c r="E722" s="1247"/>
      <c r="F722" s="1247"/>
      <c r="G722" s="1247"/>
      <c r="H722" s="525" t="s">
        <v>1151</v>
      </c>
      <c r="I722" s="536">
        <v>0.72</v>
      </c>
      <c r="J722" s="526"/>
      <c r="K722" s="574">
        <v>2.2608E-2</v>
      </c>
      <c r="L722" s="538">
        <v>477.92</v>
      </c>
      <c r="M722" s="539">
        <v>1.24</v>
      </c>
      <c r="N722" s="534">
        <v>592.62</v>
      </c>
      <c r="O722" s="526"/>
      <c r="P722" s="529">
        <v>13.4</v>
      </c>
    </row>
    <row r="723" spans="1:16" x14ac:dyDescent="0.25">
      <c r="A723" s="540"/>
      <c r="B723" s="524" t="s">
        <v>1208</v>
      </c>
      <c r="C723" s="1247" t="s">
        <v>1209</v>
      </c>
      <c r="D723" s="1247"/>
      <c r="E723" s="1247"/>
      <c r="F723" s="1247"/>
      <c r="G723" s="1247"/>
      <c r="H723" s="525" t="s">
        <v>1148</v>
      </c>
      <c r="I723" s="536">
        <v>0.72</v>
      </c>
      <c r="J723" s="526"/>
      <c r="K723" s="574">
        <v>2.2608E-2</v>
      </c>
      <c r="L723" s="528"/>
      <c r="M723" s="526"/>
      <c r="N723" s="541">
        <v>325.38</v>
      </c>
      <c r="O723" s="526"/>
      <c r="P723" s="573">
        <v>7.36</v>
      </c>
    </row>
    <row r="724" spans="1:16" x14ac:dyDescent="0.25">
      <c r="A724" s="530"/>
      <c r="B724" s="524" t="s">
        <v>2037</v>
      </c>
      <c r="C724" s="1247" t="s">
        <v>2038</v>
      </c>
      <c r="D724" s="1247"/>
      <c r="E724" s="1247"/>
      <c r="F724" s="1247"/>
      <c r="G724" s="1247"/>
      <c r="H724" s="525" t="s">
        <v>1151</v>
      </c>
      <c r="I724" s="536">
        <v>1.54</v>
      </c>
      <c r="J724" s="526"/>
      <c r="K724" s="574">
        <v>4.8356000000000003E-2</v>
      </c>
      <c r="L724" s="532"/>
      <c r="M724" s="533"/>
      <c r="N724" s="534">
        <v>28.59</v>
      </c>
      <c r="O724" s="526"/>
      <c r="P724" s="529">
        <v>1.38</v>
      </c>
    </row>
    <row r="725" spans="1:16" x14ac:dyDescent="0.25">
      <c r="A725" s="523"/>
      <c r="B725" s="524" t="s">
        <v>36</v>
      </c>
      <c r="C725" s="1247" t="s">
        <v>134</v>
      </c>
      <c r="D725" s="1247"/>
      <c r="E725" s="1247"/>
      <c r="F725" s="1247"/>
      <c r="G725" s="1247"/>
      <c r="H725" s="525"/>
      <c r="I725" s="526"/>
      <c r="J725" s="526"/>
      <c r="K725" s="526"/>
      <c r="L725" s="528"/>
      <c r="M725" s="526"/>
      <c r="N725" s="528"/>
      <c r="O725" s="526"/>
      <c r="P725" s="573">
        <v>186.87</v>
      </c>
    </row>
    <row r="726" spans="1:16" x14ac:dyDescent="0.25">
      <c r="A726" s="530"/>
      <c r="B726" s="524" t="s">
        <v>3170</v>
      </c>
      <c r="C726" s="1247" t="s">
        <v>3171</v>
      </c>
      <c r="D726" s="1247"/>
      <c r="E726" s="1247"/>
      <c r="F726" s="1247"/>
      <c r="G726" s="1247"/>
      <c r="H726" s="525" t="s">
        <v>1164</v>
      </c>
      <c r="I726" s="535">
        <v>8.9999999999999998E-4</v>
      </c>
      <c r="J726" s="526"/>
      <c r="K726" s="569">
        <v>2.83E-5</v>
      </c>
      <c r="L726" s="542">
        <v>286707.84999999998</v>
      </c>
      <c r="M726" s="539">
        <v>1.33</v>
      </c>
      <c r="N726" s="534">
        <v>381321.44</v>
      </c>
      <c r="O726" s="526"/>
      <c r="P726" s="529">
        <v>10.79</v>
      </c>
    </row>
    <row r="727" spans="1:16" x14ac:dyDescent="0.25">
      <c r="A727" s="530"/>
      <c r="B727" s="524" t="s">
        <v>2039</v>
      </c>
      <c r="C727" s="1247" t="s">
        <v>2040</v>
      </c>
      <c r="D727" s="1247"/>
      <c r="E727" s="1247"/>
      <c r="F727" s="1247"/>
      <c r="G727" s="1247"/>
      <c r="H727" s="525" t="s">
        <v>1244</v>
      </c>
      <c r="I727" s="536">
        <v>0.45</v>
      </c>
      <c r="J727" s="526"/>
      <c r="K727" s="537">
        <v>1.413E-2</v>
      </c>
      <c r="L727" s="538">
        <v>155.63</v>
      </c>
      <c r="M727" s="539">
        <v>1.05</v>
      </c>
      <c r="N727" s="534">
        <v>163.41</v>
      </c>
      <c r="O727" s="526"/>
      <c r="P727" s="529">
        <v>2.31</v>
      </c>
    </row>
    <row r="728" spans="1:16" x14ac:dyDescent="0.25">
      <c r="A728" s="530"/>
      <c r="B728" s="524" t="s">
        <v>1499</v>
      </c>
      <c r="C728" s="1247" t="s">
        <v>1500</v>
      </c>
      <c r="D728" s="1247"/>
      <c r="E728" s="1247"/>
      <c r="F728" s="1247"/>
      <c r="G728" s="1247"/>
      <c r="H728" s="525" t="s">
        <v>1244</v>
      </c>
      <c r="I728" s="543">
        <v>15</v>
      </c>
      <c r="J728" s="526"/>
      <c r="K728" s="527">
        <v>0.47099999999999997</v>
      </c>
      <c r="L728" s="538">
        <v>174.93</v>
      </c>
      <c r="M728" s="575">
        <v>1.2</v>
      </c>
      <c r="N728" s="534">
        <v>209.92</v>
      </c>
      <c r="O728" s="526"/>
      <c r="P728" s="529">
        <v>98.87</v>
      </c>
    </row>
    <row r="729" spans="1:16" x14ac:dyDescent="0.25">
      <c r="A729" s="530"/>
      <c r="B729" s="524" t="s">
        <v>3172</v>
      </c>
      <c r="C729" s="1247" t="s">
        <v>3173</v>
      </c>
      <c r="D729" s="1247"/>
      <c r="E729" s="1247"/>
      <c r="F729" s="1247"/>
      <c r="G729" s="1247"/>
      <c r="H729" s="525" t="s">
        <v>1244</v>
      </c>
      <c r="I729" s="543">
        <v>8</v>
      </c>
      <c r="J729" s="526"/>
      <c r="K729" s="535">
        <v>0.25119999999999998</v>
      </c>
      <c r="L729" s="538">
        <v>138.5</v>
      </c>
      <c r="M729" s="575">
        <v>1.7</v>
      </c>
      <c r="N729" s="534">
        <v>235.45</v>
      </c>
      <c r="O729" s="526"/>
      <c r="P729" s="529">
        <v>59.15</v>
      </c>
    </row>
    <row r="730" spans="1:16" x14ac:dyDescent="0.25">
      <c r="A730" s="530"/>
      <c r="B730" s="524" t="s">
        <v>3174</v>
      </c>
      <c r="C730" s="1247" t="s">
        <v>3175</v>
      </c>
      <c r="D730" s="1247"/>
      <c r="E730" s="1247"/>
      <c r="F730" s="1247"/>
      <c r="G730" s="1247"/>
      <c r="H730" s="525" t="s">
        <v>1164</v>
      </c>
      <c r="I730" s="527">
        <v>5.0000000000000001E-3</v>
      </c>
      <c r="J730" s="526"/>
      <c r="K730" s="574">
        <v>1.5699999999999999E-4</v>
      </c>
      <c r="L730" s="542">
        <v>56057.93</v>
      </c>
      <c r="M730" s="539">
        <v>1.79</v>
      </c>
      <c r="N730" s="534">
        <v>100343.69</v>
      </c>
      <c r="O730" s="526"/>
      <c r="P730" s="529">
        <v>15.75</v>
      </c>
    </row>
    <row r="731" spans="1:16" x14ac:dyDescent="0.25">
      <c r="A731" s="544" t="s">
        <v>1364</v>
      </c>
      <c r="B731" s="545" t="s">
        <v>2503</v>
      </c>
      <c r="C731" s="1250" t="s">
        <v>3176</v>
      </c>
      <c r="D731" s="1250"/>
      <c r="E731" s="1250"/>
      <c r="F731" s="1250"/>
      <c r="G731" s="1250"/>
      <c r="H731" s="546" t="s">
        <v>1554</v>
      </c>
      <c r="I731" s="547">
        <v>0</v>
      </c>
      <c r="J731" s="548"/>
      <c r="K731" s="547">
        <v>0</v>
      </c>
      <c r="L731" s="550"/>
      <c r="M731" s="548"/>
      <c r="N731" s="550"/>
      <c r="O731" s="548"/>
      <c r="P731" s="551"/>
    </row>
    <row r="732" spans="1:16" x14ac:dyDescent="0.25">
      <c r="A732" s="544" t="s">
        <v>1239</v>
      </c>
      <c r="B732" s="545" t="s">
        <v>3177</v>
      </c>
      <c r="C732" s="1250" t="s">
        <v>3178</v>
      </c>
      <c r="D732" s="1250"/>
      <c r="E732" s="1250"/>
      <c r="F732" s="1250"/>
      <c r="G732" s="1250"/>
      <c r="H732" s="546" t="s">
        <v>1554</v>
      </c>
      <c r="I732" s="547">
        <v>100</v>
      </c>
      <c r="J732" s="548"/>
      <c r="K732" s="589">
        <v>3.14</v>
      </c>
      <c r="L732" s="550"/>
      <c r="M732" s="548"/>
      <c r="N732" s="550"/>
      <c r="O732" s="548"/>
      <c r="P732" s="551"/>
    </row>
    <row r="733" spans="1:16" x14ac:dyDescent="0.25">
      <c r="A733" s="544" t="s">
        <v>1364</v>
      </c>
      <c r="B733" s="545" t="s">
        <v>3179</v>
      </c>
      <c r="C733" s="1250" t="s">
        <v>3180</v>
      </c>
      <c r="D733" s="1250"/>
      <c r="E733" s="1250"/>
      <c r="F733" s="1250"/>
      <c r="G733" s="1250"/>
      <c r="H733" s="546" t="s">
        <v>1575</v>
      </c>
      <c r="I733" s="547">
        <v>0</v>
      </c>
      <c r="J733" s="548"/>
      <c r="K733" s="547">
        <v>0</v>
      </c>
      <c r="L733" s="550"/>
      <c r="M733" s="548"/>
      <c r="N733" s="550"/>
      <c r="O733" s="548"/>
      <c r="P733" s="551"/>
    </row>
    <row r="734" spans="1:16" x14ac:dyDescent="0.25">
      <c r="A734" s="544" t="s">
        <v>1364</v>
      </c>
      <c r="B734" s="545" t="s">
        <v>3179</v>
      </c>
      <c r="C734" s="1250" t="s">
        <v>2920</v>
      </c>
      <c r="D734" s="1250"/>
      <c r="E734" s="1250"/>
      <c r="F734" s="1250"/>
      <c r="G734" s="1250"/>
      <c r="H734" s="546" t="s">
        <v>1244</v>
      </c>
      <c r="I734" s="547">
        <v>0</v>
      </c>
      <c r="J734" s="548"/>
      <c r="K734" s="547">
        <v>0</v>
      </c>
      <c r="L734" s="550"/>
      <c r="M734" s="548"/>
      <c r="N734" s="550"/>
      <c r="O734" s="548"/>
      <c r="P734" s="551"/>
    </row>
    <row r="735" spans="1:16" x14ac:dyDescent="0.25">
      <c r="A735" s="544" t="s">
        <v>1364</v>
      </c>
      <c r="B735" s="545" t="s">
        <v>3181</v>
      </c>
      <c r="C735" s="1250" t="s">
        <v>3182</v>
      </c>
      <c r="D735" s="1250"/>
      <c r="E735" s="1250"/>
      <c r="F735" s="1250"/>
      <c r="G735" s="1250"/>
      <c r="H735" s="546" t="s">
        <v>1575</v>
      </c>
      <c r="I735" s="547">
        <v>0</v>
      </c>
      <c r="J735" s="548"/>
      <c r="K735" s="547">
        <v>0</v>
      </c>
      <c r="L735" s="550"/>
      <c r="M735" s="548"/>
      <c r="N735" s="550"/>
      <c r="O735" s="548"/>
      <c r="P735" s="551"/>
    </row>
    <row r="736" spans="1:16" x14ac:dyDescent="0.25">
      <c r="A736" s="544" t="s">
        <v>1364</v>
      </c>
      <c r="B736" s="545" t="s">
        <v>3183</v>
      </c>
      <c r="C736" s="1250" t="s">
        <v>3184</v>
      </c>
      <c r="D736" s="1250"/>
      <c r="E736" s="1250"/>
      <c r="F736" s="1250"/>
      <c r="G736" s="1250"/>
      <c r="H736" s="546" t="s">
        <v>1575</v>
      </c>
      <c r="I736" s="547">
        <v>0</v>
      </c>
      <c r="J736" s="548"/>
      <c r="K736" s="547">
        <v>0</v>
      </c>
      <c r="L736" s="550"/>
      <c r="M736" s="548"/>
      <c r="N736" s="550"/>
      <c r="O736" s="548"/>
      <c r="P736" s="551"/>
    </row>
    <row r="737" spans="1:16" x14ac:dyDescent="0.25">
      <c r="A737" s="552"/>
      <c r="B737" s="553"/>
      <c r="C737" s="1248" t="s">
        <v>1154</v>
      </c>
      <c r="D737" s="1248"/>
      <c r="E737" s="1248"/>
      <c r="F737" s="1248"/>
      <c r="G737" s="1248"/>
      <c r="H737" s="516"/>
      <c r="I737" s="517"/>
      <c r="J737" s="517"/>
      <c r="K737" s="517"/>
      <c r="L737" s="520"/>
      <c r="M737" s="517"/>
      <c r="N737" s="554"/>
      <c r="O737" s="517"/>
      <c r="P737" s="555">
        <v>1671.63</v>
      </c>
    </row>
    <row r="738" spans="1:16" x14ac:dyDescent="0.25">
      <c r="A738" s="540"/>
      <c r="B738" s="524"/>
      <c r="C738" s="1247" t="s">
        <v>1155</v>
      </c>
      <c r="D738" s="1247"/>
      <c r="E738" s="1247"/>
      <c r="F738" s="1247"/>
      <c r="G738" s="1247"/>
      <c r="H738" s="525"/>
      <c r="I738" s="526"/>
      <c r="J738" s="526"/>
      <c r="K738" s="526"/>
      <c r="L738" s="528"/>
      <c r="M738" s="526"/>
      <c r="N738" s="528"/>
      <c r="O738" s="526"/>
      <c r="P738" s="529">
        <v>1446.45</v>
      </c>
    </row>
    <row r="739" spans="1:16" x14ac:dyDescent="0.25">
      <c r="A739" s="540"/>
      <c r="B739" s="524" t="s">
        <v>2888</v>
      </c>
      <c r="C739" s="1247" t="s">
        <v>2889</v>
      </c>
      <c r="D739" s="1247"/>
      <c r="E739" s="1247"/>
      <c r="F739" s="1247"/>
      <c r="G739" s="1247"/>
      <c r="H739" s="525" t="s">
        <v>1158</v>
      </c>
      <c r="I739" s="543">
        <v>121</v>
      </c>
      <c r="J739" s="526"/>
      <c r="K739" s="543">
        <v>121</v>
      </c>
      <c r="L739" s="528"/>
      <c r="M739" s="526"/>
      <c r="N739" s="528"/>
      <c r="O739" s="526"/>
      <c r="P739" s="529">
        <v>1750.2</v>
      </c>
    </row>
    <row r="740" spans="1:16" x14ac:dyDescent="0.25">
      <c r="A740" s="540"/>
      <c r="B740" s="524" t="s">
        <v>2890</v>
      </c>
      <c r="C740" s="1247" t="s">
        <v>2891</v>
      </c>
      <c r="D740" s="1247"/>
      <c r="E740" s="1247"/>
      <c r="F740" s="1247"/>
      <c r="G740" s="1247"/>
      <c r="H740" s="525" t="s">
        <v>1158</v>
      </c>
      <c r="I740" s="543">
        <v>72</v>
      </c>
      <c r="J740" s="526"/>
      <c r="K740" s="543">
        <v>72</v>
      </c>
      <c r="L740" s="528"/>
      <c r="M740" s="526"/>
      <c r="N740" s="528"/>
      <c r="O740" s="526"/>
      <c r="P740" s="529">
        <v>1041.44</v>
      </c>
    </row>
    <row r="741" spans="1:16" x14ac:dyDescent="0.25">
      <c r="A741" s="556"/>
      <c r="B741" s="557"/>
      <c r="C741" s="1248" t="s">
        <v>1161</v>
      </c>
      <c r="D741" s="1248"/>
      <c r="E741" s="1248"/>
      <c r="F741" s="1248"/>
      <c r="G741" s="1248"/>
      <c r="H741" s="516"/>
      <c r="I741" s="517"/>
      <c r="J741" s="517"/>
      <c r="K741" s="517"/>
      <c r="L741" s="520"/>
      <c r="M741" s="517"/>
      <c r="N741" s="554">
        <v>142142.35999999999</v>
      </c>
      <c r="O741" s="517"/>
      <c r="P741" s="555">
        <v>4463.2700000000004</v>
      </c>
    </row>
    <row r="742" spans="1:16" x14ac:dyDescent="0.25">
      <c r="A742" s="558"/>
      <c r="B742" s="559"/>
      <c r="C742" s="559"/>
      <c r="D742" s="559"/>
      <c r="E742" s="559"/>
      <c r="F742" s="559"/>
      <c r="G742" s="559"/>
      <c r="H742" s="560"/>
      <c r="I742" s="561"/>
      <c r="J742" s="561"/>
      <c r="K742" s="561"/>
      <c r="L742" s="562"/>
      <c r="M742" s="561"/>
      <c r="N742" s="562"/>
      <c r="O742" s="561"/>
      <c r="P742" s="563"/>
    </row>
    <row r="743" spans="1:16" x14ac:dyDescent="0.25">
      <c r="A743" s="514" t="s">
        <v>1565</v>
      </c>
      <c r="B743" s="515" t="s">
        <v>3370</v>
      </c>
      <c r="C743" s="1249" t="s">
        <v>3371</v>
      </c>
      <c r="D743" s="1249"/>
      <c r="E743" s="1249"/>
      <c r="F743" s="1249"/>
      <c r="G743" s="1249"/>
      <c r="H743" s="516" t="s">
        <v>1554</v>
      </c>
      <c r="I743" s="517">
        <v>3.14</v>
      </c>
      <c r="J743" s="518">
        <v>1</v>
      </c>
      <c r="K743" s="570">
        <v>3.14</v>
      </c>
      <c r="L743" s="593">
        <v>660.95</v>
      </c>
      <c r="M743" s="570">
        <v>1.04</v>
      </c>
      <c r="N743" s="572">
        <v>687.39</v>
      </c>
      <c r="O743" s="517"/>
      <c r="P743" s="555">
        <v>2158.4</v>
      </c>
    </row>
    <row r="744" spans="1:16" x14ac:dyDescent="0.25">
      <c r="A744" s="556"/>
      <c r="B744" s="557"/>
      <c r="C744" s="1248" t="s">
        <v>1161</v>
      </c>
      <c r="D744" s="1248"/>
      <c r="E744" s="1248"/>
      <c r="F744" s="1248"/>
      <c r="G744" s="1248"/>
      <c r="H744" s="516"/>
      <c r="I744" s="517"/>
      <c r="J744" s="517"/>
      <c r="K744" s="517"/>
      <c r="L744" s="520"/>
      <c r="M744" s="517"/>
      <c r="N744" s="520"/>
      <c r="O744" s="517"/>
      <c r="P744" s="555">
        <v>2158.4</v>
      </c>
    </row>
    <row r="745" spans="1:16" x14ac:dyDescent="0.25">
      <c r="A745" s="558"/>
      <c r="B745" s="559"/>
      <c r="C745" s="559"/>
      <c r="D745" s="559"/>
      <c r="E745" s="559"/>
      <c r="F745" s="559"/>
      <c r="G745" s="559"/>
      <c r="H745" s="560"/>
      <c r="I745" s="561"/>
      <c r="J745" s="561"/>
      <c r="K745" s="561"/>
      <c r="L745" s="562"/>
      <c r="M745" s="561"/>
      <c r="N745" s="562"/>
      <c r="O745" s="561"/>
      <c r="P745" s="563"/>
    </row>
    <row r="746" spans="1:16" x14ac:dyDescent="0.25">
      <c r="A746" s="514" t="s">
        <v>1572</v>
      </c>
      <c r="B746" s="515" t="s">
        <v>3185</v>
      </c>
      <c r="C746" s="1249" t="s">
        <v>3186</v>
      </c>
      <c r="D746" s="1249"/>
      <c r="E746" s="1249"/>
      <c r="F746" s="1249"/>
      <c r="G746" s="1249"/>
      <c r="H746" s="516" t="s">
        <v>1164</v>
      </c>
      <c r="I746" s="517">
        <v>1.9E-3</v>
      </c>
      <c r="J746" s="518">
        <v>1</v>
      </c>
      <c r="K746" s="568">
        <v>1.9E-3</v>
      </c>
      <c r="L746" s="554">
        <v>77815.72</v>
      </c>
      <c r="M746" s="570">
        <v>1.04</v>
      </c>
      <c r="N746" s="564">
        <v>80928.350000000006</v>
      </c>
      <c r="O746" s="517"/>
      <c r="P746" s="612">
        <v>153.76</v>
      </c>
    </row>
    <row r="747" spans="1:16" x14ac:dyDescent="0.25">
      <c r="A747" s="556"/>
      <c r="B747" s="557"/>
      <c r="C747" s="1248" t="s">
        <v>1161</v>
      </c>
      <c r="D747" s="1248"/>
      <c r="E747" s="1248"/>
      <c r="F747" s="1248"/>
      <c r="G747" s="1248"/>
      <c r="H747" s="516"/>
      <c r="I747" s="517"/>
      <c r="J747" s="517"/>
      <c r="K747" s="517"/>
      <c r="L747" s="520"/>
      <c r="M747" s="517"/>
      <c r="N747" s="520"/>
      <c r="O747" s="517"/>
      <c r="P747" s="612">
        <v>153.76</v>
      </c>
    </row>
    <row r="748" spans="1:16" x14ac:dyDescent="0.25">
      <c r="A748" s="558"/>
      <c r="B748" s="559"/>
      <c r="C748" s="559"/>
      <c r="D748" s="559"/>
      <c r="E748" s="559"/>
      <c r="F748" s="559"/>
      <c r="G748" s="559"/>
      <c r="H748" s="560"/>
      <c r="I748" s="561"/>
      <c r="J748" s="561"/>
      <c r="K748" s="561"/>
      <c r="L748" s="562"/>
      <c r="M748" s="561"/>
      <c r="N748" s="562"/>
      <c r="O748" s="561"/>
      <c r="P748" s="563"/>
    </row>
    <row r="749" spans="1:16" x14ac:dyDescent="0.25">
      <c r="A749" s="558"/>
      <c r="B749" s="576"/>
      <c r="C749" s="576"/>
      <c r="D749" s="576"/>
      <c r="E749" s="576"/>
      <c r="F749" s="561"/>
      <c r="G749" s="561"/>
      <c r="H749" s="561"/>
      <c r="I749" s="561"/>
      <c r="J749" s="562"/>
      <c r="K749" s="561"/>
      <c r="L749" s="562"/>
      <c r="M749" s="577"/>
      <c r="N749" s="562"/>
      <c r="O749" s="578"/>
      <c r="P749" s="579"/>
    </row>
    <row r="750" spans="1:16" x14ac:dyDescent="0.25">
      <c r="A750" s="552"/>
      <c r="B750" s="580"/>
      <c r="C750" s="1246" t="s">
        <v>3372</v>
      </c>
      <c r="D750" s="1246"/>
      <c r="E750" s="1246"/>
      <c r="F750" s="1246"/>
      <c r="G750" s="1246"/>
      <c r="H750" s="1246"/>
      <c r="I750" s="1246"/>
      <c r="J750" s="1246"/>
      <c r="K750" s="1246"/>
      <c r="L750" s="1246"/>
      <c r="M750" s="1246"/>
      <c r="N750" s="1246"/>
      <c r="O750" s="1246"/>
      <c r="P750" s="581"/>
    </row>
    <row r="751" spans="1:16" x14ac:dyDescent="0.25">
      <c r="A751" s="552"/>
      <c r="B751" s="553"/>
      <c r="C751" s="1243" t="s">
        <v>1249</v>
      </c>
      <c r="D751" s="1243"/>
      <c r="E751" s="1243"/>
      <c r="F751" s="1243"/>
      <c r="G751" s="1243"/>
      <c r="H751" s="1243"/>
      <c r="I751" s="1243"/>
      <c r="J751" s="1243"/>
      <c r="K751" s="1243"/>
      <c r="L751" s="1243"/>
      <c r="M751" s="1243"/>
      <c r="N751" s="1243"/>
      <c r="O751" s="1243"/>
      <c r="P751" s="582">
        <v>87156.97</v>
      </c>
    </row>
    <row r="752" spans="1:16" x14ac:dyDescent="0.25">
      <c r="A752" s="552"/>
      <c r="B752" s="553"/>
      <c r="C752" s="1243" t="s">
        <v>1250</v>
      </c>
      <c r="D752" s="1243"/>
      <c r="E752" s="1243"/>
      <c r="F752" s="1243"/>
      <c r="G752" s="1243"/>
      <c r="H752" s="1243"/>
      <c r="I752" s="1243"/>
      <c r="J752" s="1243"/>
      <c r="K752" s="1243"/>
      <c r="L752" s="1243"/>
      <c r="M752" s="1243"/>
      <c r="N752" s="1243"/>
      <c r="O752" s="1243"/>
      <c r="P752" s="583"/>
    </row>
    <row r="753" spans="1:16" x14ac:dyDescent="0.25">
      <c r="A753" s="552"/>
      <c r="B753" s="553"/>
      <c r="C753" s="1243" t="s">
        <v>1251</v>
      </c>
      <c r="D753" s="1243"/>
      <c r="E753" s="1243"/>
      <c r="F753" s="1243"/>
      <c r="G753" s="1243"/>
      <c r="H753" s="1243"/>
      <c r="I753" s="1243"/>
      <c r="J753" s="1243"/>
      <c r="K753" s="1243"/>
      <c r="L753" s="1243"/>
      <c r="M753" s="1243"/>
      <c r="N753" s="1243"/>
      <c r="O753" s="1243"/>
      <c r="P753" s="582">
        <v>19764.64</v>
      </c>
    </row>
    <row r="754" spans="1:16" x14ac:dyDescent="0.25">
      <c r="A754" s="552"/>
      <c r="B754" s="553"/>
      <c r="C754" s="1243" t="s">
        <v>1252</v>
      </c>
      <c r="D754" s="1243"/>
      <c r="E754" s="1243"/>
      <c r="F754" s="1243"/>
      <c r="G754" s="1243"/>
      <c r="H754" s="1243"/>
      <c r="I754" s="1243"/>
      <c r="J754" s="1243"/>
      <c r="K754" s="1243"/>
      <c r="L754" s="1243"/>
      <c r="M754" s="1243"/>
      <c r="N754" s="1243"/>
      <c r="O754" s="1243"/>
      <c r="P754" s="616">
        <v>958.75</v>
      </c>
    </row>
    <row r="755" spans="1:16" x14ac:dyDescent="0.25">
      <c r="A755" s="552"/>
      <c r="B755" s="553"/>
      <c r="C755" s="1243" t="s">
        <v>1253</v>
      </c>
      <c r="D755" s="1243"/>
      <c r="E755" s="1243"/>
      <c r="F755" s="1243"/>
      <c r="G755" s="1243"/>
      <c r="H755" s="1243"/>
      <c r="I755" s="1243"/>
      <c r="J755" s="1243"/>
      <c r="K755" s="1243"/>
      <c r="L755" s="1243"/>
      <c r="M755" s="1243"/>
      <c r="N755" s="1243"/>
      <c r="O755" s="1243"/>
      <c r="P755" s="616">
        <v>354.08</v>
      </c>
    </row>
    <row r="756" spans="1:16" x14ac:dyDescent="0.25">
      <c r="A756" s="552"/>
      <c r="B756" s="553"/>
      <c r="C756" s="1243" t="s">
        <v>1254</v>
      </c>
      <c r="D756" s="1243"/>
      <c r="E756" s="1243"/>
      <c r="F756" s="1243"/>
      <c r="G756" s="1243"/>
      <c r="H756" s="1243"/>
      <c r="I756" s="1243"/>
      <c r="J756" s="1243"/>
      <c r="K756" s="1243"/>
      <c r="L756" s="1243"/>
      <c r="M756" s="1243"/>
      <c r="N756" s="1243"/>
      <c r="O756" s="1243"/>
      <c r="P756" s="582">
        <v>66079.5</v>
      </c>
    </row>
    <row r="757" spans="1:16" x14ac:dyDescent="0.25">
      <c r="A757" s="552"/>
      <c r="B757" s="553"/>
      <c r="C757" s="1243" t="s">
        <v>1256</v>
      </c>
      <c r="D757" s="1243"/>
      <c r="E757" s="1243"/>
      <c r="F757" s="1243"/>
      <c r="G757" s="1243"/>
      <c r="H757" s="1243"/>
      <c r="I757" s="1243"/>
      <c r="J757" s="1243"/>
      <c r="K757" s="1243"/>
      <c r="L757" s="1243"/>
      <c r="M757" s="1243"/>
      <c r="N757" s="1243"/>
      <c r="O757" s="1243"/>
      <c r="P757" s="582">
        <v>68736.2</v>
      </c>
    </row>
    <row r="758" spans="1:16" x14ac:dyDescent="0.25">
      <c r="A758" s="552"/>
      <c r="B758" s="553"/>
      <c r="C758" s="1243" t="s">
        <v>1250</v>
      </c>
      <c r="D758" s="1243"/>
      <c r="E758" s="1243"/>
      <c r="F758" s="1243"/>
      <c r="G758" s="1243"/>
      <c r="H758" s="1243"/>
      <c r="I758" s="1243"/>
      <c r="J758" s="1243"/>
      <c r="K758" s="1243"/>
      <c r="L758" s="1243"/>
      <c r="M758" s="1243"/>
      <c r="N758" s="1243"/>
      <c r="O758" s="1243"/>
      <c r="P758" s="583"/>
    </row>
    <row r="759" spans="1:16" x14ac:dyDescent="0.25">
      <c r="A759" s="552"/>
      <c r="B759" s="553"/>
      <c r="C759" s="1243" t="s">
        <v>1467</v>
      </c>
      <c r="D759" s="1243"/>
      <c r="E759" s="1243"/>
      <c r="F759" s="1243"/>
      <c r="G759" s="1243"/>
      <c r="H759" s="1243"/>
      <c r="I759" s="1243"/>
      <c r="J759" s="1243"/>
      <c r="K759" s="1243"/>
      <c r="L759" s="1243"/>
      <c r="M759" s="1243"/>
      <c r="N759" s="1243"/>
      <c r="O759" s="1243"/>
      <c r="P759" s="582">
        <v>16454.05</v>
      </c>
    </row>
    <row r="760" spans="1:16" x14ac:dyDescent="0.25">
      <c r="A760" s="552"/>
      <c r="B760" s="553"/>
      <c r="C760" s="1243" t="s">
        <v>1468</v>
      </c>
      <c r="D760" s="1243"/>
      <c r="E760" s="1243"/>
      <c r="F760" s="1243"/>
      <c r="G760" s="1243"/>
      <c r="H760" s="1243"/>
      <c r="I760" s="1243"/>
      <c r="J760" s="1243"/>
      <c r="K760" s="1243"/>
      <c r="L760" s="1243"/>
      <c r="M760" s="1243"/>
      <c r="N760" s="1243"/>
      <c r="O760" s="1243"/>
      <c r="P760" s="616">
        <v>561.16</v>
      </c>
    </row>
    <row r="761" spans="1:16" x14ac:dyDescent="0.25">
      <c r="A761" s="552"/>
      <c r="B761" s="553"/>
      <c r="C761" s="1243" t="s">
        <v>1469</v>
      </c>
      <c r="D761" s="1243"/>
      <c r="E761" s="1243"/>
      <c r="F761" s="1243"/>
      <c r="G761" s="1243"/>
      <c r="H761" s="1243"/>
      <c r="I761" s="1243"/>
      <c r="J761" s="1243"/>
      <c r="K761" s="1243"/>
      <c r="L761" s="1243"/>
      <c r="M761" s="1243"/>
      <c r="N761" s="1243"/>
      <c r="O761" s="1243"/>
      <c r="P761" s="616">
        <v>210.33</v>
      </c>
    </row>
    <row r="762" spans="1:16" x14ac:dyDescent="0.25">
      <c r="A762" s="552"/>
      <c r="B762" s="553"/>
      <c r="C762" s="1243" t="s">
        <v>1470</v>
      </c>
      <c r="D762" s="1243"/>
      <c r="E762" s="1243"/>
      <c r="F762" s="1243"/>
      <c r="G762" s="1243"/>
      <c r="H762" s="1243"/>
      <c r="I762" s="1243"/>
      <c r="J762" s="1243"/>
      <c r="K762" s="1243"/>
      <c r="L762" s="1243"/>
      <c r="M762" s="1243"/>
      <c r="N762" s="1243"/>
      <c r="O762" s="1243"/>
      <c r="P762" s="582">
        <v>19348.419999999998</v>
      </c>
    </row>
    <row r="763" spans="1:16" x14ac:dyDescent="0.25">
      <c r="A763" s="552"/>
      <c r="B763" s="553"/>
      <c r="C763" s="1243" t="s">
        <v>1471</v>
      </c>
      <c r="D763" s="1243"/>
      <c r="E763" s="1243"/>
      <c r="F763" s="1243"/>
      <c r="G763" s="1243"/>
      <c r="H763" s="1243"/>
      <c r="I763" s="1243"/>
      <c r="J763" s="1243"/>
      <c r="K763" s="1243"/>
      <c r="L763" s="1243"/>
      <c r="M763" s="1243"/>
      <c r="N763" s="1243"/>
      <c r="O763" s="1243"/>
      <c r="P763" s="582">
        <v>20163.89</v>
      </c>
    </row>
    <row r="764" spans="1:16" x14ac:dyDescent="0.25">
      <c r="A764" s="552"/>
      <c r="B764" s="553"/>
      <c r="C764" s="1243" t="s">
        <v>1472</v>
      </c>
      <c r="D764" s="1243"/>
      <c r="E764" s="1243"/>
      <c r="F764" s="1243"/>
      <c r="G764" s="1243"/>
      <c r="H764" s="1243"/>
      <c r="I764" s="1243"/>
      <c r="J764" s="1243"/>
      <c r="K764" s="1243"/>
      <c r="L764" s="1243"/>
      <c r="M764" s="1243"/>
      <c r="N764" s="1243"/>
      <c r="O764" s="1243"/>
      <c r="P764" s="582">
        <v>11998.35</v>
      </c>
    </row>
    <row r="765" spans="1:16" x14ac:dyDescent="0.25">
      <c r="A765" s="552"/>
      <c r="B765" s="553"/>
      <c r="C765" s="1243" t="s">
        <v>2687</v>
      </c>
      <c r="D765" s="1243"/>
      <c r="E765" s="1243"/>
      <c r="F765" s="1243"/>
      <c r="G765" s="1243"/>
      <c r="H765" s="1243"/>
      <c r="I765" s="1243"/>
      <c r="J765" s="1243"/>
      <c r="K765" s="1243"/>
      <c r="L765" s="1243"/>
      <c r="M765" s="1243"/>
      <c r="N765" s="1243"/>
      <c r="O765" s="1243"/>
      <c r="P765" s="582">
        <v>55538.69</v>
      </c>
    </row>
    <row r="766" spans="1:16" x14ac:dyDescent="0.25">
      <c r="A766" s="552"/>
      <c r="B766" s="553"/>
      <c r="C766" s="1243" t="s">
        <v>1250</v>
      </c>
      <c r="D766" s="1243"/>
      <c r="E766" s="1243"/>
      <c r="F766" s="1243"/>
      <c r="G766" s="1243"/>
      <c r="H766" s="1243"/>
      <c r="I766" s="1243"/>
      <c r="J766" s="1243"/>
      <c r="K766" s="1243"/>
      <c r="L766" s="1243"/>
      <c r="M766" s="1243"/>
      <c r="N766" s="1243"/>
      <c r="O766" s="1243"/>
      <c r="P766" s="583"/>
    </row>
    <row r="767" spans="1:16" x14ac:dyDescent="0.25">
      <c r="A767" s="552"/>
      <c r="B767" s="553"/>
      <c r="C767" s="1243" t="s">
        <v>1467</v>
      </c>
      <c r="D767" s="1243"/>
      <c r="E767" s="1243"/>
      <c r="F767" s="1243"/>
      <c r="G767" s="1243"/>
      <c r="H767" s="1243"/>
      <c r="I767" s="1243"/>
      <c r="J767" s="1243"/>
      <c r="K767" s="1243"/>
      <c r="L767" s="1243"/>
      <c r="M767" s="1243"/>
      <c r="N767" s="1243"/>
      <c r="O767" s="1243"/>
      <c r="P767" s="582">
        <v>3310.59</v>
      </c>
    </row>
    <row r="768" spans="1:16" x14ac:dyDescent="0.25">
      <c r="A768" s="552"/>
      <c r="B768" s="553"/>
      <c r="C768" s="1243" t="s">
        <v>1468</v>
      </c>
      <c r="D768" s="1243"/>
      <c r="E768" s="1243"/>
      <c r="F768" s="1243"/>
      <c r="G768" s="1243"/>
      <c r="H768" s="1243"/>
      <c r="I768" s="1243"/>
      <c r="J768" s="1243"/>
      <c r="K768" s="1243"/>
      <c r="L768" s="1243"/>
      <c r="M768" s="1243"/>
      <c r="N768" s="1243"/>
      <c r="O768" s="1243"/>
      <c r="P768" s="616">
        <v>397.59</v>
      </c>
    </row>
    <row r="769" spans="1:16" x14ac:dyDescent="0.25">
      <c r="A769" s="552"/>
      <c r="B769" s="553"/>
      <c r="C769" s="1243" t="s">
        <v>1469</v>
      </c>
      <c r="D769" s="1243"/>
      <c r="E769" s="1243"/>
      <c r="F769" s="1243"/>
      <c r="G769" s="1243"/>
      <c r="H769" s="1243"/>
      <c r="I769" s="1243"/>
      <c r="J769" s="1243"/>
      <c r="K769" s="1243"/>
      <c r="L769" s="1243"/>
      <c r="M769" s="1243"/>
      <c r="N769" s="1243"/>
      <c r="O769" s="1243"/>
      <c r="P769" s="616">
        <v>143.75</v>
      </c>
    </row>
    <row r="770" spans="1:16" x14ac:dyDescent="0.25">
      <c r="A770" s="552"/>
      <c r="B770" s="553"/>
      <c r="C770" s="1243" t="s">
        <v>1470</v>
      </c>
      <c r="D770" s="1243"/>
      <c r="E770" s="1243"/>
      <c r="F770" s="1243"/>
      <c r="G770" s="1243"/>
      <c r="H770" s="1243"/>
      <c r="I770" s="1243"/>
      <c r="J770" s="1243"/>
      <c r="K770" s="1243"/>
      <c r="L770" s="1243"/>
      <c r="M770" s="1243"/>
      <c r="N770" s="1243"/>
      <c r="O770" s="1243"/>
      <c r="P770" s="582">
        <v>46731.08</v>
      </c>
    </row>
    <row r="771" spans="1:16" x14ac:dyDescent="0.25">
      <c r="A771" s="552"/>
      <c r="B771" s="553"/>
      <c r="C771" s="1243" t="s">
        <v>1471</v>
      </c>
      <c r="D771" s="1243"/>
      <c r="E771" s="1243"/>
      <c r="F771" s="1243"/>
      <c r="G771" s="1243"/>
      <c r="H771" s="1243"/>
      <c r="I771" s="1243"/>
      <c r="J771" s="1243"/>
      <c r="K771" s="1243"/>
      <c r="L771" s="1243"/>
      <c r="M771" s="1243"/>
      <c r="N771" s="1243"/>
      <c r="O771" s="1243"/>
      <c r="P771" s="582">
        <v>3259.27</v>
      </c>
    </row>
    <row r="772" spans="1:16" x14ac:dyDescent="0.25">
      <c r="A772" s="552"/>
      <c r="B772" s="553"/>
      <c r="C772" s="1243" t="s">
        <v>1472</v>
      </c>
      <c r="D772" s="1243"/>
      <c r="E772" s="1243"/>
      <c r="F772" s="1243"/>
      <c r="G772" s="1243"/>
      <c r="H772" s="1243"/>
      <c r="I772" s="1243"/>
      <c r="J772" s="1243"/>
      <c r="K772" s="1243"/>
      <c r="L772" s="1243"/>
      <c r="M772" s="1243"/>
      <c r="N772" s="1243"/>
      <c r="O772" s="1243"/>
      <c r="P772" s="582">
        <v>1696.41</v>
      </c>
    </row>
    <row r="773" spans="1:16" x14ac:dyDescent="0.25">
      <c r="A773" s="552"/>
      <c r="B773" s="553"/>
      <c r="C773" s="1243" t="s">
        <v>2688</v>
      </c>
      <c r="D773" s="1243"/>
      <c r="E773" s="1243"/>
      <c r="F773" s="1243"/>
      <c r="G773" s="1243"/>
      <c r="H773" s="1243"/>
      <c r="I773" s="1243"/>
      <c r="J773" s="1243"/>
      <c r="K773" s="1243"/>
      <c r="L773" s="1243"/>
      <c r="M773" s="1243"/>
      <c r="N773" s="1243"/>
      <c r="O773" s="1243"/>
      <c r="P773" s="582">
        <v>359058.98</v>
      </c>
    </row>
    <row r="774" spans="1:16" x14ac:dyDescent="0.25">
      <c r="A774" s="552"/>
      <c r="B774" s="553"/>
      <c r="C774" s="1243" t="s">
        <v>2689</v>
      </c>
      <c r="D774" s="1243"/>
      <c r="E774" s="1243"/>
      <c r="F774" s="1243"/>
      <c r="G774" s="1243"/>
      <c r="H774" s="1243"/>
      <c r="I774" s="1243"/>
      <c r="J774" s="1243"/>
      <c r="K774" s="1243"/>
      <c r="L774" s="1243"/>
      <c r="M774" s="1243"/>
      <c r="N774" s="1243"/>
      <c r="O774" s="1243"/>
      <c r="P774" s="582">
        <v>359058.98</v>
      </c>
    </row>
    <row r="775" spans="1:16" x14ac:dyDescent="0.25">
      <c r="A775" s="552"/>
      <c r="B775" s="553"/>
      <c r="C775" s="1243" t="s">
        <v>1266</v>
      </c>
      <c r="D775" s="1243"/>
      <c r="E775" s="1243"/>
      <c r="F775" s="1243"/>
      <c r="G775" s="1243"/>
      <c r="H775" s="1243"/>
      <c r="I775" s="1243"/>
      <c r="J775" s="1243"/>
      <c r="K775" s="1243"/>
      <c r="L775" s="1243"/>
      <c r="M775" s="1243"/>
      <c r="N775" s="1243"/>
      <c r="O775" s="1243"/>
      <c r="P775" s="582">
        <v>20118.72</v>
      </c>
    </row>
    <row r="776" spans="1:16" x14ac:dyDescent="0.25">
      <c r="A776" s="552"/>
      <c r="B776" s="553"/>
      <c r="C776" s="1243" t="s">
        <v>1267</v>
      </c>
      <c r="D776" s="1243"/>
      <c r="E776" s="1243"/>
      <c r="F776" s="1243"/>
      <c r="G776" s="1243"/>
      <c r="H776" s="1243"/>
      <c r="I776" s="1243"/>
      <c r="J776" s="1243"/>
      <c r="K776" s="1243"/>
      <c r="L776" s="1243"/>
      <c r="M776" s="1243"/>
      <c r="N776" s="1243"/>
      <c r="O776" s="1243"/>
      <c r="P776" s="582">
        <v>23423.16</v>
      </c>
    </row>
    <row r="777" spans="1:16" x14ac:dyDescent="0.25">
      <c r="A777" s="552"/>
      <c r="B777" s="553"/>
      <c r="C777" s="1243" t="s">
        <v>1268</v>
      </c>
      <c r="D777" s="1243"/>
      <c r="E777" s="1243"/>
      <c r="F777" s="1243"/>
      <c r="G777" s="1243"/>
      <c r="H777" s="1243"/>
      <c r="I777" s="1243"/>
      <c r="J777" s="1243"/>
      <c r="K777" s="1243"/>
      <c r="L777" s="1243"/>
      <c r="M777" s="1243"/>
      <c r="N777" s="1243"/>
      <c r="O777" s="1243"/>
      <c r="P777" s="582">
        <v>13694.76</v>
      </c>
    </row>
    <row r="778" spans="1:16" x14ac:dyDescent="0.25">
      <c r="A778" s="552"/>
      <c r="B778" s="580"/>
      <c r="C778" s="1246" t="s">
        <v>3373</v>
      </c>
      <c r="D778" s="1246"/>
      <c r="E778" s="1246"/>
      <c r="F778" s="1246"/>
      <c r="G778" s="1246"/>
      <c r="H778" s="1246"/>
      <c r="I778" s="1246"/>
      <c r="J778" s="1246"/>
      <c r="K778" s="1246"/>
      <c r="L778" s="1246"/>
      <c r="M778" s="1246"/>
      <c r="N778" s="1246"/>
      <c r="O778" s="1246"/>
      <c r="P778" s="584">
        <v>483333.87</v>
      </c>
    </row>
    <row r="779" spans="1:16" x14ac:dyDescent="0.25">
      <c r="A779" s="552"/>
      <c r="B779" s="553"/>
      <c r="C779" s="1243" t="s">
        <v>1270</v>
      </c>
      <c r="D779" s="1243"/>
      <c r="E779" s="1243"/>
      <c r="F779" s="1243"/>
      <c r="G779" s="1243"/>
      <c r="H779" s="1243"/>
      <c r="I779" s="1243"/>
      <c r="J779" s="1243"/>
      <c r="K779" s="1243"/>
      <c r="L779" s="1243"/>
      <c r="M779" s="1243"/>
      <c r="N779" s="1243"/>
      <c r="O779" s="1243"/>
      <c r="P779" s="583"/>
    </row>
    <row r="780" spans="1:16" x14ac:dyDescent="0.25">
      <c r="A780" s="552"/>
      <c r="B780" s="553"/>
      <c r="C780" s="1243" t="s">
        <v>1588</v>
      </c>
      <c r="D780" s="1243"/>
      <c r="E780" s="1243"/>
      <c r="F780" s="1243"/>
      <c r="G780" s="1243"/>
      <c r="H780" s="1243"/>
      <c r="I780" s="1243"/>
      <c r="J780" s="1243"/>
      <c r="K780" s="1243"/>
      <c r="L780" s="1243"/>
      <c r="M780" s="1243"/>
      <c r="N780" s="1243"/>
      <c r="O780" s="1243"/>
      <c r="P780" s="582">
        <v>46588.5</v>
      </c>
    </row>
    <row r="781" spans="1:16" x14ac:dyDescent="0.25">
      <c r="A781" s="552"/>
      <c r="B781" s="553"/>
      <c r="C781" s="1243" t="s">
        <v>2691</v>
      </c>
      <c r="D781" s="1243"/>
      <c r="E781" s="1243"/>
      <c r="F781" s="1243"/>
      <c r="G781" s="1243"/>
      <c r="H781" s="1243"/>
      <c r="I781" s="1243"/>
      <c r="J781" s="1243"/>
      <c r="K781" s="1243"/>
      <c r="L781" s="1243"/>
      <c r="M781" s="1243"/>
      <c r="N781" s="1243"/>
      <c r="O781" s="1243"/>
      <c r="P781" s="582">
        <v>258211.8</v>
      </c>
    </row>
    <row r="782" spans="1:16" x14ac:dyDescent="0.25">
      <c r="A782" s="552"/>
      <c r="B782" s="553"/>
      <c r="C782" s="1243" t="s">
        <v>1271</v>
      </c>
      <c r="D782" s="1243"/>
      <c r="E782" s="1243"/>
      <c r="F782" s="1243"/>
      <c r="G782" s="1243"/>
      <c r="H782" s="1243"/>
      <c r="I782" s="1243"/>
      <c r="J782" s="1243"/>
      <c r="K782" s="585" t="s">
        <v>3374</v>
      </c>
      <c r="L782" s="586"/>
      <c r="M782" s="586"/>
      <c r="O782" s="586"/>
      <c r="P782" s="587"/>
    </row>
    <row r="783" spans="1:16" x14ac:dyDescent="0.25">
      <c r="A783" s="552"/>
      <c r="B783" s="553"/>
      <c r="C783" s="1243" t="s">
        <v>1273</v>
      </c>
      <c r="D783" s="1243"/>
      <c r="E783" s="1243"/>
      <c r="F783" s="1243"/>
      <c r="G783" s="1243"/>
      <c r="H783" s="1243"/>
      <c r="I783" s="1243"/>
      <c r="J783" s="1243"/>
      <c r="K783" s="585" t="s">
        <v>3375</v>
      </c>
      <c r="L783" s="586"/>
      <c r="M783" s="586"/>
      <c r="O783" s="586"/>
      <c r="P783" s="587"/>
    </row>
    <row r="784" spans="1:16" x14ac:dyDescent="0.25">
      <c r="A784" s="594"/>
      <c r="B784" s="595"/>
      <c r="C784" s="595"/>
      <c r="D784" s="595"/>
      <c r="E784" s="595"/>
      <c r="F784" s="595"/>
      <c r="G784" s="595"/>
      <c r="H784" s="595"/>
      <c r="I784" s="595"/>
      <c r="J784" s="595"/>
      <c r="K784" s="595"/>
      <c r="L784" s="595"/>
      <c r="M784" s="595"/>
      <c r="N784" s="497"/>
      <c r="O784" s="596"/>
      <c r="P784" s="597"/>
    </row>
    <row r="785" spans="1:16" x14ac:dyDescent="0.25">
      <c r="A785" s="552"/>
      <c r="B785" s="580"/>
      <c r="C785" s="1246" t="s">
        <v>594</v>
      </c>
      <c r="D785" s="1246"/>
      <c r="E785" s="1246"/>
      <c r="F785" s="1246"/>
      <c r="G785" s="1246"/>
      <c r="H785" s="1246"/>
      <c r="I785" s="1246"/>
      <c r="J785" s="1246"/>
      <c r="K785" s="1246"/>
      <c r="L785" s="1246"/>
      <c r="M785" s="1246"/>
      <c r="N785" s="1246"/>
      <c r="O785" s="1246"/>
      <c r="P785" s="581"/>
    </row>
    <row r="786" spans="1:16" x14ac:dyDescent="0.25">
      <c r="A786" s="552"/>
      <c r="B786" s="553"/>
      <c r="C786" s="1243" t="s">
        <v>1249</v>
      </c>
      <c r="D786" s="1243"/>
      <c r="E786" s="1243"/>
      <c r="F786" s="1243"/>
      <c r="G786" s="1243"/>
      <c r="H786" s="1243"/>
      <c r="I786" s="1243"/>
      <c r="J786" s="1243"/>
      <c r="K786" s="1243"/>
      <c r="L786" s="1243"/>
      <c r="M786" s="1243"/>
      <c r="N786" s="1243"/>
      <c r="O786" s="1243"/>
      <c r="P786" s="582">
        <v>237032.77</v>
      </c>
    </row>
    <row r="787" spans="1:16" x14ac:dyDescent="0.25">
      <c r="A787" s="552"/>
      <c r="B787" s="553"/>
      <c r="C787" s="1243" t="s">
        <v>1250</v>
      </c>
      <c r="D787" s="1243"/>
      <c r="E787" s="1243"/>
      <c r="F787" s="1243"/>
      <c r="G787" s="1243"/>
      <c r="H787" s="1243"/>
      <c r="I787" s="1243"/>
      <c r="J787" s="1243"/>
      <c r="K787" s="1243"/>
      <c r="L787" s="1243"/>
      <c r="M787" s="1243"/>
      <c r="N787" s="1243"/>
      <c r="O787" s="1243"/>
      <c r="P787" s="583"/>
    </row>
    <row r="788" spans="1:16" x14ac:dyDescent="0.25">
      <c r="A788" s="552"/>
      <c r="B788" s="553"/>
      <c r="C788" s="1243" t="s">
        <v>1251</v>
      </c>
      <c r="D788" s="1243"/>
      <c r="E788" s="1243"/>
      <c r="F788" s="1243"/>
      <c r="G788" s="1243"/>
      <c r="H788" s="1243"/>
      <c r="I788" s="1243"/>
      <c r="J788" s="1243"/>
      <c r="K788" s="1243"/>
      <c r="L788" s="1243"/>
      <c r="M788" s="1243"/>
      <c r="N788" s="1243"/>
      <c r="O788" s="1243"/>
      <c r="P788" s="582">
        <v>107283.67</v>
      </c>
    </row>
    <row r="789" spans="1:16" x14ac:dyDescent="0.25">
      <c r="A789" s="552"/>
      <c r="B789" s="553"/>
      <c r="C789" s="1243" t="s">
        <v>1252</v>
      </c>
      <c r="D789" s="1243"/>
      <c r="E789" s="1243"/>
      <c r="F789" s="1243"/>
      <c r="G789" s="1243"/>
      <c r="H789" s="1243"/>
      <c r="I789" s="1243"/>
      <c r="J789" s="1243"/>
      <c r="K789" s="1243"/>
      <c r="L789" s="1243"/>
      <c r="M789" s="1243"/>
      <c r="N789" s="1243"/>
      <c r="O789" s="1243"/>
      <c r="P789" s="582">
        <v>2088.9699999999998</v>
      </c>
    </row>
    <row r="790" spans="1:16" x14ac:dyDescent="0.25">
      <c r="A790" s="552"/>
      <c r="B790" s="553"/>
      <c r="C790" s="1243" t="s">
        <v>1253</v>
      </c>
      <c r="D790" s="1243"/>
      <c r="E790" s="1243"/>
      <c r="F790" s="1243"/>
      <c r="G790" s="1243"/>
      <c r="H790" s="1243"/>
      <c r="I790" s="1243"/>
      <c r="J790" s="1243"/>
      <c r="K790" s="1243"/>
      <c r="L790" s="1243"/>
      <c r="M790" s="1243"/>
      <c r="N790" s="1243"/>
      <c r="O790" s="1243"/>
      <c r="P790" s="616">
        <v>867.59</v>
      </c>
    </row>
    <row r="791" spans="1:16" x14ac:dyDescent="0.25">
      <c r="A791" s="552"/>
      <c r="B791" s="553"/>
      <c r="C791" s="1243" t="s">
        <v>1254</v>
      </c>
      <c r="D791" s="1243"/>
      <c r="E791" s="1243"/>
      <c r="F791" s="1243"/>
      <c r="G791" s="1243"/>
      <c r="H791" s="1243"/>
      <c r="I791" s="1243"/>
      <c r="J791" s="1243"/>
      <c r="K791" s="1243"/>
      <c r="L791" s="1243"/>
      <c r="M791" s="1243"/>
      <c r="N791" s="1243"/>
      <c r="O791" s="1243"/>
      <c r="P791" s="582">
        <v>126792.54</v>
      </c>
    </row>
    <row r="792" spans="1:16" x14ac:dyDescent="0.25">
      <c r="A792" s="552"/>
      <c r="B792" s="553"/>
      <c r="C792" s="1243" t="s">
        <v>1256</v>
      </c>
      <c r="D792" s="1243"/>
      <c r="E792" s="1243"/>
      <c r="F792" s="1243"/>
      <c r="G792" s="1243"/>
      <c r="H792" s="1243"/>
      <c r="I792" s="1243"/>
      <c r="J792" s="1243"/>
      <c r="K792" s="1243"/>
      <c r="L792" s="1243"/>
      <c r="M792" s="1243"/>
      <c r="N792" s="1243"/>
      <c r="O792" s="1243"/>
      <c r="P792" s="582">
        <v>216280.26</v>
      </c>
    </row>
    <row r="793" spans="1:16" x14ac:dyDescent="0.25">
      <c r="A793" s="552"/>
      <c r="B793" s="553"/>
      <c r="C793" s="1243" t="s">
        <v>1250</v>
      </c>
      <c r="D793" s="1243"/>
      <c r="E793" s="1243"/>
      <c r="F793" s="1243"/>
      <c r="G793" s="1243"/>
      <c r="H793" s="1243"/>
      <c r="I793" s="1243"/>
      <c r="J793" s="1243"/>
      <c r="K793" s="1243"/>
      <c r="L793" s="1243"/>
      <c r="M793" s="1243"/>
      <c r="N793" s="1243"/>
      <c r="O793" s="1243"/>
      <c r="P793" s="583"/>
    </row>
    <row r="794" spans="1:16" x14ac:dyDescent="0.25">
      <c r="A794" s="552"/>
      <c r="B794" s="553"/>
      <c r="C794" s="1243" t="s">
        <v>1467</v>
      </c>
      <c r="D794" s="1243"/>
      <c r="E794" s="1243"/>
      <c r="F794" s="1243"/>
      <c r="G794" s="1243"/>
      <c r="H794" s="1243"/>
      <c r="I794" s="1243"/>
      <c r="J794" s="1243"/>
      <c r="K794" s="1243"/>
      <c r="L794" s="1243"/>
      <c r="M794" s="1243"/>
      <c r="N794" s="1243"/>
      <c r="O794" s="1243"/>
      <c r="P794" s="582">
        <v>46450.1</v>
      </c>
    </row>
    <row r="795" spans="1:16" x14ac:dyDescent="0.25">
      <c r="A795" s="552"/>
      <c r="B795" s="553"/>
      <c r="C795" s="1243" t="s">
        <v>1468</v>
      </c>
      <c r="D795" s="1243"/>
      <c r="E795" s="1243"/>
      <c r="F795" s="1243"/>
      <c r="G795" s="1243"/>
      <c r="H795" s="1243"/>
      <c r="I795" s="1243"/>
      <c r="J795" s="1243"/>
      <c r="K795" s="1243"/>
      <c r="L795" s="1243"/>
      <c r="M795" s="1243"/>
      <c r="N795" s="1243"/>
      <c r="O795" s="1243"/>
      <c r="P795" s="582">
        <v>1307.3599999999999</v>
      </c>
    </row>
    <row r="796" spans="1:16" x14ac:dyDescent="0.25">
      <c r="A796" s="552"/>
      <c r="B796" s="553"/>
      <c r="C796" s="1243" t="s">
        <v>1469</v>
      </c>
      <c r="D796" s="1243"/>
      <c r="E796" s="1243"/>
      <c r="F796" s="1243"/>
      <c r="G796" s="1243"/>
      <c r="H796" s="1243"/>
      <c r="I796" s="1243"/>
      <c r="J796" s="1243"/>
      <c r="K796" s="1243"/>
      <c r="L796" s="1243"/>
      <c r="M796" s="1243"/>
      <c r="N796" s="1243"/>
      <c r="O796" s="1243"/>
      <c r="P796" s="616">
        <v>512.99</v>
      </c>
    </row>
    <row r="797" spans="1:16" x14ac:dyDescent="0.25">
      <c r="A797" s="552"/>
      <c r="B797" s="553"/>
      <c r="C797" s="1243" t="s">
        <v>1470</v>
      </c>
      <c r="D797" s="1243"/>
      <c r="E797" s="1243"/>
      <c r="F797" s="1243"/>
      <c r="G797" s="1243"/>
      <c r="H797" s="1243"/>
      <c r="I797" s="1243"/>
      <c r="J797" s="1243"/>
      <c r="K797" s="1243"/>
      <c r="L797" s="1243"/>
      <c r="M797" s="1243"/>
      <c r="N797" s="1243"/>
      <c r="O797" s="1243"/>
      <c r="P797" s="582">
        <v>78176.39</v>
      </c>
    </row>
    <row r="798" spans="1:16" x14ac:dyDescent="0.25">
      <c r="A798" s="552"/>
      <c r="B798" s="553"/>
      <c r="C798" s="1243" t="s">
        <v>1471</v>
      </c>
      <c r="D798" s="1243"/>
      <c r="E798" s="1243"/>
      <c r="F798" s="1243"/>
      <c r="G798" s="1243"/>
      <c r="H798" s="1243"/>
      <c r="I798" s="1243"/>
      <c r="J798" s="1243"/>
      <c r="K798" s="1243"/>
      <c r="L798" s="1243"/>
      <c r="M798" s="1243"/>
      <c r="N798" s="1243"/>
      <c r="O798" s="1243"/>
      <c r="P798" s="582">
        <v>56353.919999999998</v>
      </c>
    </row>
    <row r="799" spans="1:16" x14ac:dyDescent="0.25">
      <c r="A799" s="552"/>
      <c r="B799" s="553"/>
      <c r="C799" s="1243" t="s">
        <v>1472</v>
      </c>
      <c r="D799" s="1243"/>
      <c r="E799" s="1243"/>
      <c r="F799" s="1243"/>
      <c r="G799" s="1243"/>
      <c r="H799" s="1243"/>
      <c r="I799" s="1243"/>
      <c r="J799" s="1243"/>
      <c r="K799" s="1243"/>
      <c r="L799" s="1243"/>
      <c r="M799" s="1243"/>
      <c r="N799" s="1243"/>
      <c r="O799" s="1243"/>
      <c r="P799" s="582">
        <v>33479.5</v>
      </c>
    </row>
    <row r="800" spans="1:16" x14ac:dyDescent="0.25">
      <c r="A800" s="552"/>
      <c r="B800" s="553"/>
      <c r="C800" s="1243" t="s">
        <v>2687</v>
      </c>
      <c r="D800" s="1243"/>
      <c r="E800" s="1243"/>
      <c r="F800" s="1243"/>
      <c r="G800" s="1243"/>
      <c r="H800" s="1243"/>
      <c r="I800" s="1243"/>
      <c r="J800" s="1243"/>
      <c r="K800" s="1243"/>
      <c r="L800" s="1243"/>
      <c r="M800" s="1243"/>
      <c r="N800" s="1243"/>
      <c r="O800" s="1243"/>
      <c r="P800" s="582">
        <v>200987.68</v>
      </c>
    </row>
    <row r="801" spans="1:16" x14ac:dyDescent="0.25">
      <c r="A801" s="552"/>
      <c r="B801" s="553"/>
      <c r="C801" s="1243" t="s">
        <v>1250</v>
      </c>
      <c r="D801" s="1243"/>
      <c r="E801" s="1243"/>
      <c r="F801" s="1243"/>
      <c r="G801" s="1243"/>
      <c r="H801" s="1243"/>
      <c r="I801" s="1243"/>
      <c r="J801" s="1243"/>
      <c r="K801" s="1243"/>
      <c r="L801" s="1243"/>
      <c r="M801" s="1243"/>
      <c r="N801" s="1243"/>
      <c r="O801" s="1243"/>
      <c r="P801" s="583"/>
    </row>
    <row r="802" spans="1:16" x14ac:dyDescent="0.25">
      <c r="A802" s="552"/>
      <c r="B802" s="553"/>
      <c r="C802" s="1243" t="s">
        <v>1467</v>
      </c>
      <c r="D802" s="1243"/>
      <c r="E802" s="1243"/>
      <c r="F802" s="1243"/>
      <c r="G802" s="1243"/>
      <c r="H802" s="1243"/>
      <c r="I802" s="1243"/>
      <c r="J802" s="1243"/>
      <c r="K802" s="1243"/>
      <c r="L802" s="1243"/>
      <c r="M802" s="1243"/>
      <c r="N802" s="1243"/>
      <c r="O802" s="1243"/>
      <c r="P802" s="582">
        <v>60833.57</v>
      </c>
    </row>
    <row r="803" spans="1:16" x14ac:dyDescent="0.25">
      <c r="A803" s="552"/>
      <c r="B803" s="553"/>
      <c r="C803" s="1243" t="s">
        <v>1468</v>
      </c>
      <c r="D803" s="1243"/>
      <c r="E803" s="1243"/>
      <c r="F803" s="1243"/>
      <c r="G803" s="1243"/>
      <c r="H803" s="1243"/>
      <c r="I803" s="1243"/>
      <c r="J803" s="1243"/>
      <c r="K803" s="1243"/>
      <c r="L803" s="1243"/>
      <c r="M803" s="1243"/>
      <c r="N803" s="1243"/>
      <c r="O803" s="1243"/>
      <c r="P803" s="616">
        <v>781.61</v>
      </c>
    </row>
    <row r="804" spans="1:16" x14ac:dyDescent="0.25">
      <c r="A804" s="552"/>
      <c r="B804" s="553"/>
      <c r="C804" s="1243" t="s">
        <v>1469</v>
      </c>
      <c r="D804" s="1243"/>
      <c r="E804" s="1243"/>
      <c r="F804" s="1243"/>
      <c r="G804" s="1243"/>
      <c r="H804" s="1243"/>
      <c r="I804" s="1243"/>
      <c r="J804" s="1243"/>
      <c r="K804" s="1243"/>
      <c r="L804" s="1243"/>
      <c r="M804" s="1243"/>
      <c r="N804" s="1243"/>
      <c r="O804" s="1243"/>
      <c r="P804" s="616">
        <v>354.6</v>
      </c>
    </row>
    <row r="805" spans="1:16" x14ac:dyDescent="0.25">
      <c r="A805" s="552"/>
      <c r="B805" s="553"/>
      <c r="C805" s="1243" t="s">
        <v>1470</v>
      </c>
      <c r="D805" s="1243"/>
      <c r="E805" s="1243"/>
      <c r="F805" s="1243"/>
      <c r="G805" s="1243"/>
      <c r="H805" s="1243"/>
      <c r="I805" s="1243"/>
      <c r="J805" s="1243"/>
      <c r="K805" s="1243"/>
      <c r="L805" s="1243"/>
      <c r="M805" s="1243"/>
      <c r="N805" s="1243"/>
      <c r="O805" s="1243"/>
      <c r="P805" s="582">
        <v>48616.15</v>
      </c>
    </row>
    <row r="806" spans="1:16" x14ac:dyDescent="0.25">
      <c r="A806" s="552"/>
      <c r="B806" s="553"/>
      <c r="C806" s="1243" t="s">
        <v>1471</v>
      </c>
      <c r="D806" s="1243"/>
      <c r="E806" s="1243"/>
      <c r="F806" s="1243"/>
      <c r="G806" s="1243"/>
      <c r="H806" s="1243"/>
      <c r="I806" s="1243"/>
      <c r="J806" s="1243"/>
      <c r="K806" s="1243"/>
      <c r="L806" s="1243"/>
      <c r="M806" s="1243"/>
      <c r="N806" s="1243"/>
      <c r="O806" s="1243"/>
      <c r="P806" s="582">
        <v>59261.08</v>
      </c>
    </row>
    <row r="807" spans="1:16" x14ac:dyDescent="0.25">
      <c r="A807" s="552"/>
      <c r="B807" s="553"/>
      <c r="C807" s="1243" t="s">
        <v>1472</v>
      </c>
      <c r="D807" s="1243"/>
      <c r="E807" s="1243"/>
      <c r="F807" s="1243"/>
      <c r="G807" s="1243"/>
      <c r="H807" s="1243"/>
      <c r="I807" s="1243"/>
      <c r="J807" s="1243"/>
      <c r="K807" s="1243"/>
      <c r="L807" s="1243"/>
      <c r="M807" s="1243"/>
      <c r="N807" s="1243"/>
      <c r="O807" s="1243"/>
      <c r="P807" s="582">
        <v>31140.67</v>
      </c>
    </row>
    <row r="808" spans="1:16" x14ac:dyDescent="0.25">
      <c r="A808" s="552"/>
      <c r="B808" s="553"/>
      <c r="C808" s="1243" t="s">
        <v>2688</v>
      </c>
      <c r="D808" s="1243"/>
      <c r="E808" s="1243"/>
      <c r="F808" s="1243"/>
      <c r="G808" s="1243"/>
      <c r="H808" s="1243"/>
      <c r="I808" s="1243"/>
      <c r="J808" s="1243"/>
      <c r="K808" s="1243"/>
      <c r="L808" s="1243"/>
      <c r="M808" s="1243"/>
      <c r="N808" s="1243"/>
      <c r="O808" s="1243"/>
      <c r="P808" s="582">
        <v>1165690.46</v>
      </c>
    </row>
    <row r="809" spans="1:16" x14ac:dyDescent="0.25">
      <c r="A809" s="552"/>
      <c r="B809" s="553"/>
      <c r="C809" s="1243" t="s">
        <v>2689</v>
      </c>
      <c r="D809" s="1243"/>
      <c r="E809" s="1243"/>
      <c r="F809" s="1243"/>
      <c r="G809" s="1243"/>
      <c r="H809" s="1243"/>
      <c r="I809" s="1243"/>
      <c r="J809" s="1243"/>
      <c r="K809" s="1243"/>
      <c r="L809" s="1243"/>
      <c r="M809" s="1243"/>
      <c r="N809" s="1243"/>
      <c r="O809" s="1243"/>
      <c r="P809" s="582">
        <v>1165690.46</v>
      </c>
    </row>
    <row r="810" spans="1:16" x14ac:dyDescent="0.25">
      <c r="A810" s="552"/>
      <c r="B810" s="553"/>
      <c r="C810" s="1243" t="s">
        <v>1266</v>
      </c>
      <c r="D810" s="1243"/>
      <c r="E810" s="1243"/>
      <c r="F810" s="1243"/>
      <c r="G810" s="1243"/>
      <c r="H810" s="1243"/>
      <c r="I810" s="1243"/>
      <c r="J810" s="1243"/>
      <c r="K810" s="1243"/>
      <c r="L810" s="1243"/>
      <c r="M810" s="1243"/>
      <c r="N810" s="1243"/>
      <c r="O810" s="1243"/>
      <c r="P810" s="582">
        <v>108151.26</v>
      </c>
    </row>
    <row r="811" spans="1:16" x14ac:dyDescent="0.25">
      <c r="A811" s="552"/>
      <c r="B811" s="553"/>
      <c r="C811" s="1243" t="s">
        <v>1267</v>
      </c>
      <c r="D811" s="1243"/>
      <c r="E811" s="1243"/>
      <c r="F811" s="1243"/>
      <c r="G811" s="1243"/>
      <c r="H811" s="1243"/>
      <c r="I811" s="1243"/>
      <c r="J811" s="1243"/>
      <c r="K811" s="1243"/>
      <c r="L811" s="1243"/>
      <c r="M811" s="1243"/>
      <c r="N811" s="1243"/>
      <c r="O811" s="1243"/>
      <c r="P811" s="582">
        <v>115615</v>
      </c>
    </row>
    <row r="812" spans="1:16" x14ac:dyDescent="0.25">
      <c r="A812" s="552"/>
      <c r="B812" s="553"/>
      <c r="C812" s="1243" t="s">
        <v>1268</v>
      </c>
      <c r="D812" s="1243"/>
      <c r="E812" s="1243"/>
      <c r="F812" s="1243"/>
      <c r="G812" s="1243"/>
      <c r="H812" s="1243"/>
      <c r="I812" s="1243"/>
      <c r="J812" s="1243"/>
      <c r="K812" s="1243"/>
      <c r="L812" s="1243"/>
      <c r="M812" s="1243"/>
      <c r="N812" s="1243"/>
      <c r="O812" s="1243"/>
      <c r="P812" s="582">
        <v>64620.17</v>
      </c>
    </row>
    <row r="813" spans="1:16" x14ac:dyDescent="0.25">
      <c r="A813" s="552"/>
      <c r="B813" s="580"/>
      <c r="C813" s="1246" t="s">
        <v>1275</v>
      </c>
      <c r="D813" s="1246"/>
      <c r="E813" s="1246"/>
      <c r="F813" s="1246"/>
      <c r="G813" s="1246"/>
      <c r="H813" s="1246"/>
      <c r="I813" s="1246"/>
      <c r="J813" s="1246"/>
      <c r="K813" s="1246"/>
      <c r="L813" s="1246"/>
      <c r="M813" s="1246"/>
      <c r="N813" s="1246"/>
      <c r="O813" s="1246"/>
      <c r="P813" s="584">
        <v>1582958.4</v>
      </c>
    </row>
    <row r="814" spans="1:16" x14ac:dyDescent="0.25">
      <c r="A814" s="552"/>
      <c r="B814" s="553"/>
      <c r="C814" s="1243" t="s">
        <v>1270</v>
      </c>
      <c r="D814" s="1243"/>
      <c r="E814" s="1243"/>
      <c r="F814" s="1243"/>
      <c r="G814" s="1243"/>
      <c r="H814" s="1243"/>
      <c r="I814" s="1243"/>
      <c r="J814" s="1243"/>
      <c r="K814" s="1243"/>
      <c r="L814" s="1243"/>
      <c r="M814" s="1243"/>
      <c r="N814" s="1243"/>
      <c r="O814" s="1243"/>
      <c r="P814" s="583"/>
    </row>
    <row r="815" spans="1:16" x14ac:dyDescent="0.25">
      <c r="A815" s="552"/>
      <c r="B815" s="553"/>
      <c r="C815" s="1243" t="s">
        <v>1588</v>
      </c>
      <c r="D815" s="1243"/>
      <c r="E815" s="1243"/>
      <c r="F815" s="1243"/>
      <c r="G815" s="1243"/>
      <c r="H815" s="1243"/>
      <c r="I815" s="1243"/>
      <c r="J815" s="1243"/>
      <c r="K815" s="1243"/>
      <c r="L815" s="1243"/>
      <c r="M815" s="1243"/>
      <c r="N815" s="1243"/>
      <c r="O815" s="1243"/>
      <c r="P815" s="582">
        <v>63695.6</v>
      </c>
    </row>
    <row r="816" spans="1:16" x14ac:dyDescent="0.25">
      <c r="A816" s="552"/>
      <c r="B816" s="553"/>
      <c r="C816" s="1243" t="s">
        <v>2691</v>
      </c>
      <c r="D816" s="1243"/>
      <c r="E816" s="1243"/>
      <c r="F816" s="1243"/>
      <c r="G816" s="1243"/>
      <c r="H816" s="1243"/>
      <c r="I816" s="1243"/>
      <c r="J816" s="1243"/>
      <c r="K816" s="1243"/>
      <c r="L816" s="1243"/>
      <c r="M816" s="1243"/>
      <c r="N816" s="1243"/>
      <c r="O816" s="1243"/>
      <c r="P816" s="582">
        <v>1064843.28</v>
      </c>
    </row>
    <row r="817" spans="1:16" x14ac:dyDescent="0.25">
      <c r="A817" s="552"/>
      <c r="B817" s="553"/>
      <c r="C817" s="1243" t="s">
        <v>1271</v>
      </c>
      <c r="D817" s="1243"/>
      <c r="E817" s="1243"/>
      <c r="F817" s="1243"/>
      <c r="G817" s="1243"/>
      <c r="H817" s="1243"/>
      <c r="I817" s="1243"/>
      <c r="J817" s="1243"/>
      <c r="K817" s="585" t="s">
        <v>3376</v>
      </c>
      <c r="L817" s="586"/>
      <c r="M817" s="586"/>
      <c r="O817" s="598"/>
      <c r="P817" s="587"/>
    </row>
    <row r="818" spans="1:16" x14ac:dyDescent="0.25">
      <c r="A818" s="552"/>
      <c r="B818" s="553"/>
      <c r="C818" s="1243" t="s">
        <v>1273</v>
      </c>
      <c r="D818" s="1243"/>
      <c r="E818" s="1243"/>
      <c r="F818" s="1243"/>
      <c r="G818" s="1243"/>
      <c r="H818" s="1243"/>
      <c r="I818" s="1243"/>
      <c r="J818" s="1243"/>
      <c r="K818" s="585" t="s">
        <v>3377</v>
      </c>
      <c r="L818" s="586"/>
      <c r="M818" s="586"/>
      <c r="O818" s="598"/>
      <c r="P818" s="587"/>
    </row>
    <row r="819" spans="1:16" x14ac:dyDescent="0.25">
      <c r="A819" s="594"/>
      <c r="B819" s="562"/>
      <c r="C819" s="576"/>
      <c r="D819" s="576"/>
      <c r="E819" s="576"/>
      <c r="F819" s="576"/>
      <c r="G819" s="576"/>
      <c r="H819" s="576"/>
      <c r="I819" s="576"/>
      <c r="J819" s="576"/>
      <c r="K819" s="576"/>
      <c r="L819" s="599"/>
      <c r="M819" s="600"/>
      <c r="N819" s="601"/>
      <c r="O819" s="602"/>
      <c r="P819" s="603"/>
    </row>
    <row r="820" spans="1:16" x14ac:dyDescent="0.25">
      <c r="A820" s="478"/>
      <c r="B820" s="604"/>
      <c r="C820" s="605"/>
      <c r="D820" s="605"/>
      <c r="E820" s="605"/>
      <c r="F820" s="605"/>
      <c r="G820" s="605"/>
      <c r="H820" s="605"/>
      <c r="I820" s="605"/>
      <c r="J820" s="605"/>
      <c r="K820" s="605"/>
      <c r="L820" s="606"/>
      <c r="M820" s="607"/>
      <c r="N820" s="608"/>
      <c r="O820" s="478"/>
      <c r="P820" s="478"/>
    </row>
    <row r="821" spans="1:16" x14ac:dyDescent="0.25">
      <c r="A821" s="480"/>
      <c r="B821" s="609" t="s">
        <v>179</v>
      </c>
      <c r="C821" s="1244"/>
      <c r="D821" s="1244"/>
      <c r="E821" s="1244"/>
      <c r="F821" s="1244"/>
      <c r="G821" s="1244"/>
      <c r="H821" s="1244"/>
      <c r="I821" s="1245" t="s">
        <v>181</v>
      </c>
      <c r="J821" s="1245"/>
      <c r="K821" s="1245"/>
      <c r="L821" s="1245"/>
      <c r="M821" s="1245"/>
      <c r="N821" s="1245"/>
    </row>
    <row r="822" spans="1:16" x14ac:dyDescent="0.25">
      <c r="A822" s="482"/>
      <c r="B822" s="609"/>
      <c r="C822" s="1240" t="s">
        <v>151</v>
      </c>
      <c r="D822" s="1240"/>
      <c r="E822" s="1240"/>
      <c r="F822" s="1240"/>
      <c r="G822" s="1240"/>
      <c r="H822" s="1240"/>
      <c r="I822" s="1240"/>
      <c r="J822" s="1240"/>
      <c r="K822" s="1240"/>
      <c r="L822" s="1240"/>
      <c r="M822" s="1240"/>
      <c r="N822" s="1240"/>
      <c r="O822" s="610"/>
      <c r="P822" s="610"/>
    </row>
    <row r="823" spans="1:16" x14ac:dyDescent="0.25">
      <c r="A823" s="480"/>
      <c r="B823" s="609" t="s">
        <v>182</v>
      </c>
      <c r="C823" s="1244"/>
      <c r="D823" s="1244"/>
      <c r="E823" s="1244"/>
      <c r="F823" s="1244"/>
      <c r="G823" s="1244"/>
      <c r="H823" s="1244"/>
      <c r="I823" s="1245" t="s">
        <v>177</v>
      </c>
      <c r="J823" s="1245"/>
      <c r="K823" s="1245"/>
      <c r="L823" s="1245"/>
      <c r="M823" s="1245"/>
      <c r="N823" s="1245"/>
    </row>
    <row r="824" spans="1:16" x14ac:dyDescent="0.25">
      <c r="A824" s="482"/>
      <c r="B824" s="610"/>
      <c r="C824" s="1240" t="s">
        <v>151</v>
      </c>
      <c r="D824" s="1240"/>
      <c r="E824" s="1240"/>
      <c r="F824" s="1240"/>
      <c r="G824" s="1240"/>
      <c r="H824" s="1240"/>
      <c r="I824" s="1240"/>
      <c r="J824" s="1240"/>
      <c r="K824" s="1240"/>
      <c r="L824" s="1240"/>
      <c r="M824" s="1240"/>
      <c r="N824" s="1240"/>
      <c r="O824" s="610"/>
      <c r="P824" s="610"/>
    </row>
    <row r="825" spans="1:16" x14ac:dyDescent="0.25">
      <c r="A825" s="478"/>
      <c r="B825" s="478"/>
      <c r="C825" s="478"/>
      <c r="D825" s="478"/>
      <c r="E825" s="478"/>
      <c r="F825" s="478"/>
      <c r="G825" s="478"/>
      <c r="H825" s="478"/>
      <c r="I825" s="478"/>
      <c r="J825" s="478"/>
      <c r="K825" s="478"/>
      <c r="L825" s="478"/>
      <c r="M825" s="478"/>
      <c r="N825" s="478"/>
      <c r="O825" s="478"/>
      <c r="P825" s="478"/>
    </row>
    <row r="826" spans="1:16" x14ac:dyDescent="0.25">
      <c r="A826" s="1241" t="s">
        <v>1276</v>
      </c>
      <c r="B826" s="1242"/>
      <c r="C826" s="1242"/>
      <c r="D826" s="1242"/>
      <c r="E826" s="1242"/>
      <c r="F826" s="1242"/>
      <c r="G826" s="1242"/>
      <c r="H826" s="1242"/>
      <c r="I826" s="1242"/>
      <c r="J826" s="1242"/>
      <c r="K826" s="1242"/>
      <c r="L826" s="1242"/>
      <c r="M826" s="1242"/>
      <c r="N826" s="1242"/>
      <c r="O826" s="1242"/>
      <c r="P826" s="1242"/>
    </row>
    <row r="827" spans="1:16" x14ac:dyDescent="0.25">
      <c r="A827" s="1241" t="s">
        <v>1277</v>
      </c>
      <c r="B827" s="1241"/>
      <c r="C827" s="1241"/>
      <c r="D827" s="1241"/>
      <c r="E827" s="1241"/>
      <c r="F827" s="1241"/>
      <c r="G827" s="1241"/>
      <c r="H827" s="1241"/>
      <c r="I827" s="1241"/>
      <c r="J827" s="1241"/>
      <c r="K827" s="1241"/>
      <c r="L827" s="1241"/>
      <c r="M827" s="1241"/>
      <c r="N827" s="1241"/>
      <c r="O827" s="1241"/>
      <c r="P827" s="1241"/>
    </row>
    <row r="828" spans="1:16" x14ac:dyDescent="0.25">
      <c r="A828" s="1241" t="s">
        <v>1278</v>
      </c>
      <c r="B828" s="1241"/>
      <c r="C828" s="1241"/>
      <c r="D828" s="1241"/>
      <c r="E828" s="1241"/>
      <c r="F828" s="1241"/>
      <c r="G828" s="1241"/>
      <c r="H828" s="1241"/>
      <c r="I828" s="1241"/>
      <c r="J828" s="1241"/>
      <c r="K828" s="1241"/>
      <c r="L828" s="1241"/>
      <c r="M828" s="1241"/>
      <c r="N828" s="1241"/>
      <c r="O828" s="1241"/>
      <c r="P828" s="1241"/>
    </row>
    <row r="829" spans="1:16" x14ac:dyDescent="0.25">
      <c r="A829" s="611"/>
      <c r="B829" s="611"/>
      <c r="C829" s="611"/>
      <c r="D829" s="611"/>
      <c r="E829" s="611"/>
      <c r="F829" s="611"/>
      <c r="G829" s="611"/>
      <c r="H829" s="611"/>
      <c r="I829" s="611"/>
      <c r="J829" s="611"/>
      <c r="K829" s="611"/>
      <c r="L829" s="611"/>
      <c r="M829" s="611"/>
      <c r="N829" s="611"/>
      <c r="O829" s="611"/>
      <c r="P829" s="611"/>
    </row>
    <row r="830" spans="1:16" x14ac:dyDescent="0.25">
      <c r="A830" s="478"/>
    </row>
    <row r="831" spans="1:16" x14ac:dyDescent="0.25">
      <c r="A831" s="478"/>
    </row>
    <row r="832" spans="1:16" x14ac:dyDescent="0.25">
      <c r="A832" s="478"/>
    </row>
    <row r="833" spans="1:1" x14ac:dyDescent="0.25">
      <c r="A833" s="478"/>
    </row>
    <row r="834" spans="1:1" x14ac:dyDescent="0.25">
      <c r="A834" s="478"/>
    </row>
    <row r="835" spans="1:1" x14ac:dyDescent="0.25">
      <c r="A835" s="478"/>
    </row>
    <row r="836" spans="1:1" x14ac:dyDescent="0.25">
      <c r="A836" s="478"/>
    </row>
    <row r="837" spans="1:1" x14ac:dyDescent="0.25">
      <c r="A837" s="478"/>
    </row>
    <row r="838" spans="1:1" x14ac:dyDescent="0.25">
      <c r="A838" s="478"/>
    </row>
    <row r="839" spans="1:1" x14ac:dyDescent="0.25">
      <c r="A839" s="478"/>
    </row>
    <row r="840" spans="1:1" x14ac:dyDescent="0.25">
      <c r="A840" s="478"/>
    </row>
    <row r="841" spans="1:1" x14ac:dyDescent="0.25">
      <c r="A841" s="478"/>
    </row>
    <row r="842" spans="1:1" x14ac:dyDescent="0.25">
      <c r="A842" s="478"/>
    </row>
    <row r="843" spans="1:1" x14ac:dyDescent="0.25">
      <c r="A843" s="478"/>
    </row>
  </sheetData>
  <mergeCells count="750">
    <mergeCell ref="A4:F4"/>
    <mergeCell ref="G4:P4"/>
    <mergeCell ref="A5:F5"/>
    <mergeCell ref="G5:P5"/>
    <mergeCell ref="A6:F6"/>
    <mergeCell ref="G6:P6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C42:G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C40:G40"/>
    <mergeCell ref="C41:G41"/>
    <mergeCell ref="C54:G54"/>
    <mergeCell ref="C55:G55"/>
    <mergeCell ref="C56:G56"/>
    <mergeCell ref="C57:G57"/>
    <mergeCell ref="C59:G59"/>
    <mergeCell ref="C60:G60"/>
    <mergeCell ref="C48:G48"/>
    <mergeCell ref="C49:G49"/>
    <mergeCell ref="C50:G50"/>
    <mergeCell ref="C51:G51"/>
    <mergeCell ref="C52:G52"/>
    <mergeCell ref="C53:G53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1:G81"/>
    <mergeCell ref="C82:G82"/>
    <mergeCell ref="C84:G84"/>
    <mergeCell ref="C85:G85"/>
    <mergeCell ref="C88:O88"/>
    <mergeCell ref="C89:O89"/>
    <mergeCell ref="C74:G74"/>
    <mergeCell ref="C75:G75"/>
    <mergeCell ref="C76:G76"/>
    <mergeCell ref="C77:G77"/>
    <mergeCell ref="C78:G78"/>
    <mergeCell ref="C79:G79"/>
    <mergeCell ref="C96:O96"/>
    <mergeCell ref="C97:O97"/>
    <mergeCell ref="C98:O98"/>
    <mergeCell ref="C99:O99"/>
    <mergeCell ref="C100:O100"/>
    <mergeCell ref="C101:O101"/>
    <mergeCell ref="C90:O90"/>
    <mergeCell ref="C91:O91"/>
    <mergeCell ref="C92:O92"/>
    <mergeCell ref="C93:O93"/>
    <mergeCell ref="C94:O94"/>
    <mergeCell ref="C95:O95"/>
    <mergeCell ref="C108:O108"/>
    <mergeCell ref="C109:O109"/>
    <mergeCell ref="C110:O110"/>
    <mergeCell ref="C111:J111"/>
    <mergeCell ref="C112:J112"/>
    <mergeCell ref="A113:P113"/>
    <mergeCell ref="C102:O102"/>
    <mergeCell ref="C103:O103"/>
    <mergeCell ref="C104:O104"/>
    <mergeCell ref="C105:O105"/>
    <mergeCell ref="C106:O106"/>
    <mergeCell ref="C107:O107"/>
    <mergeCell ref="C120:G120"/>
    <mergeCell ref="C121:G121"/>
    <mergeCell ref="C122:G122"/>
    <mergeCell ref="C123:G123"/>
    <mergeCell ref="C124:G124"/>
    <mergeCell ref="C125:G125"/>
    <mergeCell ref="C114:G114"/>
    <mergeCell ref="C115:G115"/>
    <mergeCell ref="C116:G116"/>
    <mergeCell ref="C117:G117"/>
    <mergeCell ref="C118:G118"/>
    <mergeCell ref="C119:G119"/>
    <mergeCell ref="C132:G132"/>
    <mergeCell ref="C134:G134"/>
    <mergeCell ref="C135:G135"/>
    <mergeCell ref="C137:G137"/>
    <mergeCell ref="C138:G138"/>
    <mergeCell ref="C140:G140"/>
    <mergeCell ref="C126:G126"/>
    <mergeCell ref="C127:G127"/>
    <mergeCell ref="C128:G128"/>
    <mergeCell ref="C129:G129"/>
    <mergeCell ref="C130:G130"/>
    <mergeCell ref="C131:G131"/>
    <mergeCell ref="C148:G148"/>
    <mergeCell ref="C149:G149"/>
    <mergeCell ref="C150:G150"/>
    <mergeCell ref="C151:G151"/>
    <mergeCell ref="C152:G152"/>
    <mergeCell ref="C153:G153"/>
    <mergeCell ref="C141:G141"/>
    <mergeCell ref="C143:G143"/>
    <mergeCell ref="C144:G144"/>
    <mergeCell ref="C145:G145"/>
    <mergeCell ref="C146:G146"/>
    <mergeCell ref="C147:G147"/>
    <mergeCell ref="C160:G160"/>
    <mergeCell ref="C161:G161"/>
    <mergeCell ref="C162:G162"/>
    <mergeCell ref="C163:G163"/>
    <mergeCell ref="C164:G164"/>
    <mergeCell ref="C165:G165"/>
    <mergeCell ref="C154:G154"/>
    <mergeCell ref="C155:G155"/>
    <mergeCell ref="C156:G156"/>
    <mergeCell ref="C157:G157"/>
    <mergeCell ref="C158:G158"/>
    <mergeCell ref="C159:G159"/>
    <mergeCell ref="C173:G173"/>
    <mergeCell ref="C175:G175"/>
    <mergeCell ref="C176:G176"/>
    <mergeCell ref="C178:G178"/>
    <mergeCell ref="C179:G179"/>
    <mergeCell ref="C180:G180"/>
    <mergeCell ref="C166:G166"/>
    <mergeCell ref="C167:G167"/>
    <mergeCell ref="C168:G168"/>
    <mergeCell ref="C169:G169"/>
    <mergeCell ref="C170:G170"/>
    <mergeCell ref="C172:G172"/>
    <mergeCell ref="C187:G187"/>
    <mergeCell ref="C188:G188"/>
    <mergeCell ref="C189:G189"/>
    <mergeCell ref="C190:G190"/>
    <mergeCell ref="C191:G191"/>
    <mergeCell ref="C192:G192"/>
    <mergeCell ref="C181:G181"/>
    <mergeCell ref="C182:G182"/>
    <mergeCell ref="C183:G183"/>
    <mergeCell ref="C184:G184"/>
    <mergeCell ref="C185:G185"/>
    <mergeCell ref="C186:G186"/>
    <mergeCell ref="C201:G201"/>
    <mergeCell ref="C202:G202"/>
    <mergeCell ref="C203:G203"/>
    <mergeCell ref="C204:G204"/>
    <mergeCell ref="C205:G205"/>
    <mergeCell ref="C206:G206"/>
    <mergeCell ref="C193:G193"/>
    <mergeCell ref="C194:G194"/>
    <mergeCell ref="C196:G196"/>
    <mergeCell ref="C197:G197"/>
    <mergeCell ref="C199:G199"/>
    <mergeCell ref="C200:G200"/>
    <mergeCell ref="C213:G213"/>
    <mergeCell ref="C214:G214"/>
    <mergeCell ref="C215:G215"/>
    <mergeCell ref="C216:G216"/>
    <mergeCell ref="C218:G218"/>
    <mergeCell ref="C219:G219"/>
    <mergeCell ref="C207:G207"/>
    <mergeCell ref="C208:G208"/>
    <mergeCell ref="C209:G209"/>
    <mergeCell ref="C210:G210"/>
    <mergeCell ref="C211:G211"/>
    <mergeCell ref="C212:G212"/>
    <mergeCell ref="C228:O228"/>
    <mergeCell ref="C229:O229"/>
    <mergeCell ref="C230:O230"/>
    <mergeCell ref="C231:O231"/>
    <mergeCell ref="C232:O232"/>
    <mergeCell ref="C233:O233"/>
    <mergeCell ref="C222:O222"/>
    <mergeCell ref="C223:O223"/>
    <mergeCell ref="C224:O224"/>
    <mergeCell ref="C225:O225"/>
    <mergeCell ref="C226:O226"/>
    <mergeCell ref="C227:O227"/>
    <mergeCell ref="C240:O240"/>
    <mergeCell ref="C241:O241"/>
    <mergeCell ref="C242:O242"/>
    <mergeCell ref="C243:J243"/>
    <mergeCell ref="C244:J244"/>
    <mergeCell ref="A245:P245"/>
    <mergeCell ref="C234:O234"/>
    <mergeCell ref="C235:O235"/>
    <mergeCell ref="C236:O236"/>
    <mergeCell ref="C237:O237"/>
    <mergeCell ref="C238:O238"/>
    <mergeCell ref="C239:O239"/>
    <mergeCell ref="C252:G252"/>
    <mergeCell ref="C253:G253"/>
    <mergeCell ref="C254:G254"/>
    <mergeCell ref="C255:G255"/>
    <mergeCell ref="C256:G256"/>
    <mergeCell ref="C257:G257"/>
    <mergeCell ref="C246:G246"/>
    <mergeCell ref="C247:G247"/>
    <mergeCell ref="C248:G248"/>
    <mergeCell ref="C249:G249"/>
    <mergeCell ref="C250:G250"/>
    <mergeCell ref="C251:G251"/>
    <mergeCell ref="C264:G264"/>
    <mergeCell ref="C266:G266"/>
    <mergeCell ref="C267:G267"/>
    <mergeCell ref="C269:G269"/>
    <mergeCell ref="C270:G270"/>
    <mergeCell ref="C272:G272"/>
    <mergeCell ref="C258:G258"/>
    <mergeCell ref="C259:G259"/>
    <mergeCell ref="C260:G260"/>
    <mergeCell ref="C261:G261"/>
    <mergeCell ref="C262:G262"/>
    <mergeCell ref="C263:G263"/>
    <mergeCell ref="C283:O283"/>
    <mergeCell ref="C284:O284"/>
    <mergeCell ref="C285:O285"/>
    <mergeCell ref="C286:O286"/>
    <mergeCell ref="C287:O287"/>
    <mergeCell ref="C288:O288"/>
    <mergeCell ref="C273:G273"/>
    <mergeCell ref="C275:G275"/>
    <mergeCell ref="C276:G276"/>
    <mergeCell ref="C278:G278"/>
    <mergeCell ref="C279:G279"/>
    <mergeCell ref="C282:O282"/>
    <mergeCell ref="C295:O295"/>
    <mergeCell ref="C296:O296"/>
    <mergeCell ref="C297:O297"/>
    <mergeCell ref="C298:O298"/>
    <mergeCell ref="C299:O299"/>
    <mergeCell ref="C300:O300"/>
    <mergeCell ref="C289:O289"/>
    <mergeCell ref="C290:O290"/>
    <mergeCell ref="C291:O291"/>
    <mergeCell ref="C292:O292"/>
    <mergeCell ref="C293:O293"/>
    <mergeCell ref="C294:O294"/>
    <mergeCell ref="C307:G307"/>
    <mergeCell ref="C308:G308"/>
    <mergeCell ref="C309:G309"/>
    <mergeCell ref="C310:G310"/>
    <mergeCell ref="C311:G311"/>
    <mergeCell ref="C312:G312"/>
    <mergeCell ref="C301:J301"/>
    <mergeCell ref="A302:P302"/>
    <mergeCell ref="C303:G303"/>
    <mergeCell ref="C304:G304"/>
    <mergeCell ref="C305:G305"/>
    <mergeCell ref="C306:G306"/>
    <mergeCell ref="C321:G321"/>
    <mergeCell ref="C322:G322"/>
    <mergeCell ref="C323:G323"/>
    <mergeCell ref="C324:G324"/>
    <mergeCell ref="C325:G325"/>
    <mergeCell ref="C326:G326"/>
    <mergeCell ref="C313:G313"/>
    <mergeCell ref="C314:G314"/>
    <mergeCell ref="C316:G316"/>
    <mergeCell ref="C317:G317"/>
    <mergeCell ref="C319:G319"/>
    <mergeCell ref="C320:G320"/>
    <mergeCell ref="C333:G333"/>
    <mergeCell ref="C334:G334"/>
    <mergeCell ref="C335:G335"/>
    <mergeCell ref="C336:G336"/>
    <mergeCell ref="C337:G337"/>
    <mergeCell ref="C338:G338"/>
    <mergeCell ref="C327:G327"/>
    <mergeCell ref="C328:G328"/>
    <mergeCell ref="C329:G329"/>
    <mergeCell ref="C330:G330"/>
    <mergeCell ref="C331:G331"/>
    <mergeCell ref="C332:G332"/>
    <mergeCell ref="C346:G346"/>
    <mergeCell ref="C348:G348"/>
    <mergeCell ref="C349:G349"/>
    <mergeCell ref="C351:G351"/>
    <mergeCell ref="C352:G352"/>
    <mergeCell ref="C354:G354"/>
    <mergeCell ref="C339:G339"/>
    <mergeCell ref="C340:G340"/>
    <mergeCell ref="C341:G341"/>
    <mergeCell ref="C342:G342"/>
    <mergeCell ref="C343:G343"/>
    <mergeCell ref="C345:G345"/>
    <mergeCell ref="C363:G363"/>
    <mergeCell ref="C364:G364"/>
    <mergeCell ref="C365:G365"/>
    <mergeCell ref="C366:G366"/>
    <mergeCell ref="C367:G367"/>
    <mergeCell ref="C368:G368"/>
    <mergeCell ref="C355:G355"/>
    <mergeCell ref="C357:G357"/>
    <mergeCell ref="C358:G358"/>
    <mergeCell ref="C360:G360"/>
    <mergeCell ref="C361:G361"/>
    <mergeCell ref="C362:G362"/>
    <mergeCell ref="C375:G375"/>
    <mergeCell ref="C376:G376"/>
    <mergeCell ref="C377:G377"/>
    <mergeCell ref="C378:G378"/>
    <mergeCell ref="C379:G379"/>
    <mergeCell ref="C380:G380"/>
    <mergeCell ref="C369:G369"/>
    <mergeCell ref="C370:G370"/>
    <mergeCell ref="C371:G371"/>
    <mergeCell ref="C372:G372"/>
    <mergeCell ref="C373:G373"/>
    <mergeCell ref="C374:G374"/>
    <mergeCell ref="C389:O389"/>
    <mergeCell ref="C390:O390"/>
    <mergeCell ref="C391:O391"/>
    <mergeCell ref="C392:O392"/>
    <mergeCell ref="C393:O393"/>
    <mergeCell ref="C394:O394"/>
    <mergeCell ref="C381:G381"/>
    <mergeCell ref="C382:G382"/>
    <mergeCell ref="C383:G383"/>
    <mergeCell ref="C384:G384"/>
    <mergeCell ref="C385:G385"/>
    <mergeCell ref="C386:G386"/>
    <mergeCell ref="C401:O401"/>
    <mergeCell ref="C402:O402"/>
    <mergeCell ref="C403:O403"/>
    <mergeCell ref="C404:O404"/>
    <mergeCell ref="C405:O405"/>
    <mergeCell ref="C406:O406"/>
    <mergeCell ref="C395:O395"/>
    <mergeCell ref="C396:O396"/>
    <mergeCell ref="C397:O397"/>
    <mergeCell ref="C398:O398"/>
    <mergeCell ref="C399:O399"/>
    <mergeCell ref="C400:O400"/>
    <mergeCell ref="C413:G413"/>
    <mergeCell ref="C414:G414"/>
    <mergeCell ref="C415:G415"/>
    <mergeCell ref="C416:G416"/>
    <mergeCell ref="C417:G417"/>
    <mergeCell ref="C418:G418"/>
    <mergeCell ref="C407:O407"/>
    <mergeCell ref="C408:O408"/>
    <mergeCell ref="C409:O409"/>
    <mergeCell ref="C410:J410"/>
    <mergeCell ref="C411:J411"/>
    <mergeCell ref="A412:P412"/>
    <mergeCell ref="C425:G425"/>
    <mergeCell ref="C426:G426"/>
    <mergeCell ref="C427:G427"/>
    <mergeCell ref="C428:G428"/>
    <mergeCell ref="C429:G429"/>
    <mergeCell ref="C430:G430"/>
    <mergeCell ref="C419:G419"/>
    <mergeCell ref="C420:G420"/>
    <mergeCell ref="C421:G421"/>
    <mergeCell ref="C422:G422"/>
    <mergeCell ref="C423:G423"/>
    <mergeCell ref="C424:G424"/>
    <mergeCell ref="C437:G437"/>
    <mergeCell ref="C438:G438"/>
    <mergeCell ref="C439:G439"/>
    <mergeCell ref="C440:G440"/>
    <mergeCell ref="C442:G442"/>
    <mergeCell ref="C443:G443"/>
    <mergeCell ref="C431:G431"/>
    <mergeCell ref="C432:G432"/>
    <mergeCell ref="C433:G433"/>
    <mergeCell ref="C434:G434"/>
    <mergeCell ref="C435:G435"/>
    <mergeCell ref="C436:G436"/>
    <mergeCell ref="C452:G452"/>
    <mergeCell ref="C453:G453"/>
    <mergeCell ref="C454:G454"/>
    <mergeCell ref="C455:G455"/>
    <mergeCell ref="C456:G456"/>
    <mergeCell ref="C457:G457"/>
    <mergeCell ref="C445:G445"/>
    <mergeCell ref="C446:G446"/>
    <mergeCell ref="C448:G448"/>
    <mergeCell ref="C449:G449"/>
    <mergeCell ref="C450:G450"/>
    <mergeCell ref="C451:G451"/>
    <mergeCell ref="C464:G464"/>
    <mergeCell ref="C465:G465"/>
    <mergeCell ref="C466:G466"/>
    <mergeCell ref="C468:G468"/>
    <mergeCell ref="C469:G469"/>
    <mergeCell ref="C471:G471"/>
    <mergeCell ref="C458:G458"/>
    <mergeCell ref="C459:G459"/>
    <mergeCell ref="C460:G460"/>
    <mergeCell ref="C461:G461"/>
    <mergeCell ref="C462:G462"/>
    <mergeCell ref="C463:G463"/>
    <mergeCell ref="C478:G478"/>
    <mergeCell ref="C479:G479"/>
    <mergeCell ref="C480:G480"/>
    <mergeCell ref="C481:G481"/>
    <mergeCell ref="C482:G482"/>
    <mergeCell ref="C483:G483"/>
    <mergeCell ref="C472:G472"/>
    <mergeCell ref="C473:G473"/>
    <mergeCell ref="C474:G474"/>
    <mergeCell ref="C475:G475"/>
    <mergeCell ref="C476:G476"/>
    <mergeCell ref="C477:G477"/>
    <mergeCell ref="C492:G492"/>
    <mergeCell ref="C493:G493"/>
    <mergeCell ref="C494:G494"/>
    <mergeCell ref="C495:G495"/>
    <mergeCell ref="C496:G496"/>
    <mergeCell ref="C497:G497"/>
    <mergeCell ref="C484:G484"/>
    <mergeCell ref="C485:G485"/>
    <mergeCell ref="C486:G486"/>
    <mergeCell ref="C487:G487"/>
    <mergeCell ref="C489:G489"/>
    <mergeCell ref="C490:G490"/>
    <mergeCell ref="C504:G504"/>
    <mergeCell ref="C505:G505"/>
    <mergeCell ref="C506:G506"/>
    <mergeCell ref="C507:G507"/>
    <mergeCell ref="C508:G508"/>
    <mergeCell ref="C509:G509"/>
    <mergeCell ref="C498:G498"/>
    <mergeCell ref="C499:G499"/>
    <mergeCell ref="C500:G500"/>
    <mergeCell ref="C501:G501"/>
    <mergeCell ref="C502:G502"/>
    <mergeCell ref="C503:G503"/>
    <mergeCell ref="C519:G519"/>
    <mergeCell ref="C520:G520"/>
    <mergeCell ref="C521:G521"/>
    <mergeCell ref="C522:G522"/>
    <mergeCell ref="C523:G523"/>
    <mergeCell ref="C524:G524"/>
    <mergeCell ref="C511:G511"/>
    <mergeCell ref="C512:G512"/>
    <mergeCell ref="C514:G514"/>
    <mergeCell ref="C515:G515"/>
    <mergeCell ref="C517:G517"/>
    <mergeCell ref="C518:G518"/>
    <mergeCell ref="C531:G531"/>
    <mergeCell ref="C532:G532"/>
    <mergeCell ref="C533:G533"/>
    <mergeCell ref="C535:G535"/>
    <mergeCell ref="C536:G536"/>
    <mergeCell ref="C538:G538"/>
    <mergeCell ref="C525:G525"/>
    <mergeCell ref="C526:G526"/>
    <mergeCell ref="C527:G527"/>
    <mergeCell ref="C528:G528"/>
    <mergeCell ref="C529:G529"/>
    <mergeCell ref="C530:G530"/>
    <mergeCell ref="C547:G547"/>
    <mergeCell ref="C548:G548"/>
    <mergeCell ref="C549:G549"/>
    <mergeCell ref="C550:G550"/>
    <mergeCell ref="C551:G551"/>
    <mergeCell ref="C552:G552"/>
    <mergeCell ref="C539:G539"/>
    <mergeCell ref="C541:G541"/>
    <mergeCell ref="C542:G542"/>
    <mergeCell ref="C544:G544"/>
    <mergeCell ref="C545:G545"/>
    <mergeCell ref="C546:G546"/>
    <mergeCell ref="C559:G559"/>
    <mergeCell ref="C560:G560"/>
    <mergeCell ref="C561:G561"/>
    <mergeCell ref="C562:G562"/>
    <mergeCell ref="C563:G563"/>
    <mergeCell ref="C564:G564"/>
    <mergeCell ref="C553:G553"/>
    <mergeCell ref="C554:G554"/>
    <mergeCell ref="C555:G555"/>
    <mergeCell ref="C556:G556"/>
    <mergeCell ref="C557:G557"/>
    <mergeCell ref="C558:G558"/>
    <mergeCell ref="C573:G573"/>
    <mergeCell ref="C575:G575"/>
    <mergeCell ref="C576:G576"/>
    <mergeCell ref="C577:G577"/>
    <mergeCell ref="C578:G578"/>
    <mergeCell ref="C579:G579"/>
    <mergeCell ref="C565:G565"/>
    <mergeCell ref="C566:G566"/>
    <mergeCell ref="C567:G567"/>
    <mergeCell ref="C569:G569"/>
    <mergeCell ref="C570:G570"/>
    <mergeCell ref="C572:G572"/>
    <mergeCell ref="C586:G586"/>
    <mergeCell ref="C587:G587"/>
    <mergeCell ref="C588:G588"/>
    <mergeCell ref="C589:G589"/>
    <mergeCell ref="C590:G590"/>
    <mergeCell ref="C591:G591"/>
    <mergeCell ref="C580:G580"/>
    <mergeCell ref="C581:G581"/>
    <mergeCell ref="C582:G582"/>
    <mergeCell ref="C583:G583"/>
    <mergeCell ref="C584:G584"/>
    <mergeCell ref="C585:G585"/>
    <mergeCell ref="C600:G600"/>
    <mergeCell ref="C601:G601"/>
    <mergeCell ref="C602:G602"/>
    <mergeCell ref="C603:G603"/>
    <mergeCell ref="C604:G604"/>
    <mergeCell ref="C605:G605"/>
    <mergeCell ref="C592:G592"/>
    <mergeCell ref="C594:G594"/>
    <mergeCell ref="C595:G595"/>
    <mergeCell ref="C597:G597"/>
    <mergeCell ref="C598:G598"/>
    <mergeCell ref="C599:G599"/>
    <mergeCell ref="C614:G614"/>
    <mergeCell ref="C615:G615"/>
    <mergeCell ref="C616:G616"/>
    <mergeCell ref="C617:G617"/>
    <mergeCell ref="C618:G618"/>
    <mergeCell ref="C619:G619"/>
    <mergeCell ref="C606:G606"/>
    <mergeCell ref="C607:G607"/>
    <mergeCell ref="C609:G609"/>
    <mergeCell ref="C610:G610"/>
    <mergeCell ref="C612:G612"/>
    <mergeCell ref="C613:G613"/>
    <mergeCell ref="C626:G626"/>
    <mergeCell ref="C627:G627"/>
    <mergeCell ref="C628:G628"/>
    <mergeCell ref="C630:G630"/>
    <mergeCell ref="C631:G631"/>
    <mergeCell ref="C633:G633"/>
    <mergeCell ref="C620:G620"/>
    <mergeCell ref="C621:G621"/>
    <mergeCell ref="C622:G622"/>
    <mergeCell ref="C623:G623"/>
    <mergeCell ref="C624:G624"/>
    <mergeCell ref="C625:G625"/>
    <mergeCell ref="C641:G641"/>
    <mergeCell ref="C642:G642"/>
    <mergeCell ref="C643:G643"/>
    <mergeCell ref="C644:G644"/>
    <mergeCell ref="C645:G645"/>
    <mergeCell ref="C646:G646"/>
    <mergeCell ref="C634:G634"/>
    <mergeCell ref="C636:G636"/>
    <mergeCell ref="C637:G637"/>
    <mergeCell ref="C638:G638"/>
    <mergeCell ref="C639:G639"/>
    <mergeCell ref="C640:G640"/>
    <mergeCell ref="C655:G655"/>
    <mergeCell ref="C656:G656"/>
    <mergeCell ref="C657:G657"/>
    <mergeCell ref="C658:G658"/>
    <mergeCell ref="C659:G659"/>
    <mergeCell ref="C660:G660"/>
    <mergeCell ref="C648:G648"/>
    <mergeCell ref="C649:G649"/>
    <mergeCell ref="C651:G651"/>
    <mergeCell ref="C652:G652"/>
    <mergeCell ref="C653:G653"/>
    <mergeCell ref="C654:G654"/>
    <mergeCell ref="C669:G669"/>
    <mergeCell ref="C670:G670"/>
    <mergeCell ref="C671:G671"/>
    <mergeCell ref="C672:G672"/>
    <mergeCell ref="C673:G673"/>
    <mergeCell ref="C674:G674"/>
    <mergeCell ref="C661:G661"/>
    <mergeCell ref="C662:G662"/>
    <mergeCell ref="C663:G663"/>
    <mergeCell ref="C665:G665"/>
    <mergeCell ref="C666:G666"/>
    <mergeCell ref="C668:G668"/>
    <mergeCell ref="C681:G681"/>
    <mergeCell ref="C682:G682"/>
    <mergeCell ref="C683:G683"/>
    <mergeCell ref="C684:G684"/>
    <mergeCell ref="C685:G685"/>
    <mergeCell ref="C686:G686"/>
    <mergeCell ref="C675:G675"/>
    <mergeCell ref="C676:G676"/>
    <mergeCell ref="C677:G677"/>
    <mergeCell ref="C678:G678"/>
    <mergeCell ref="C679:G679"/>
    <mergeCell ref="C680:G680"/>
    <mergeCell ref="C695:G695"/>
    <mergeCell ref="C696:G696"/>
    <mergeCell ref="C697:G697"/>
    <mergeCell ref="C698:G698"/>
    <mergeCell ref="C699:G699"/>
    <mergeCell ref="C700:G700"/>
    <mergeCell ref="C688:G688"/>
    <mergeCell ref="C689:G689"/>
    <mergeCell ref="C691:G691"/>
    <mergeCell ref="C692:G692"/>
    <mergeCell ref="C693:G693"/>
    <mergeCell ref="C694:G694"/>
    <mergeCell ref="C707:G707"/>
    <mergeCell ref="C708:G708"/>
    <mergeCell ref="C709:G709"/>
    <mergeCell ref="C711:G711"/>
    <mergeCell ref="C712:G712"/>
    <mergeCell ref="C714:G714"/>
    <mergeCell ref="C701:G701"/>
    <mergeCell ref="C702:G702"/>
    <mergeCell ref="C703:G703"/>
    <mergeCell ref="C704:G704"/>
    <mergeCell ref="C705:G705"/>
    <mergeCell ref="C706:G706"/>
    <mergeCell ref="C721:G721"/>
    <mergeCell ref="C722:G722"/>
    <mergeCell ref="C723:G723"/>
    <mergeCell ref="C724:G724"/>
    <mergeCell ref="C725:G725"/>
    <mergeCell ref="C726:G726"/>
    <mergeCell ref="C715:G715"/>
    <mergeCell ref="C716:G716"/>
    <mergeCell ref="C717:G717"/>
    <mergeCell ref="C718:G718"/>
    <mergeCell ref="C719:G719"/>
    <mergeCell ref="C720:G720"/>
    <mergeCell ref="C733:G733"/>
    <mergeCell ref="C734:G734"/>
    <mergeCell ref="C735:G735"/>
    <mergeCell ref="C736:G736"/>
    <mergeCell ref="C737:G737"/>
    <mergeCell ref="C738:G738"/>
    <mergeCell ref="C727:G727"/>
    <mergeCell ref="C728:G728"/>
    <mergeCell ref="C729:G729"/>
    <mergeCell ref="C730:G730"/>
    <mergeCell ref="C731:G731"/>
    <mergeCell ref="C732:G732"/>
    <mergeCell ref="C747:G747"/>
    <mergeCell ref="C750:O750"/>
    <mergeCell ref="C751:O751"/>
    <mergeCell ref="C752:O752"/>
    <mergeCell ref="C753:O753"/>
    <mergeCell ref="C754:O754"/>
    <mergeCell ref="C739:G739"/>
    <mergeCell ref="C740:G740"/>
    <mergeCell ref="C741:G741"/>
    <mergeCell ref="C743:G743"/>
    <mergeCell ref="C744:G744"/>
    <mergeCell ref="C746:G746"/>
    <mergeCell ref="C761:O761"/>
    <mergeCell ref="C762:O762"/>
    <mergeCell ref="C763:O763"/>
    <mergeCell ref="C764:O764"/>
    <mergeCell ref="C765:O765"/>
    <mergeCell ref="C766:O766"/>
    <mergeCell ref="C755:O755"/>
    <mergeCell ref="C756:O756"/>
    <mergeCell ref="C757:O757"/>
    <mergeCell ref="C758:O758"/>
    <mergeCell ref="C759:O759"/>
    <mergeCell ref="C760:O760"/>
    <mergeCell ref="C773:O773"/>
    <mergeCell ref="C774:O774"/>
    <mergeCell ref="C775:O775"/>
    <mergeCell ref="C776:O776"/>
    <mergeCell ref="C777:O777"/>
    <mergeCell ref="C778:O778"/>
    <mergeCell ref="C767:O767"/>
    <mergeCell ref="C768:O768"/>
    <mergeCell ref="C769:O769"/>
    <mergeCell ref="C770:O770"/>
    <mergeCell ref="C771:O771"/>
    <mergeCell ref="C772:O772"/>
    <mergeCell ref="C786:O786"/>
    <mergeCell ref="C787:O787"/>
    <mergeCell ref="C788:O788"/>
    <mergeCell ref="C789:O789"/>
    <mergeCell ref="C790:O790"/>
    <mergeCell ref="C791:O791"/>
    <mergeCell ref="C779:O779"/>
    <mergeCell ref="C780:O780"/>
    <mergeCell ref="C781:O781"/>
    <mergeCell ref="C782:J782"/>
    <mergeCell ref="C783:J783"/>
    <mergeCell ref="C785:O785"/>
    <mergeCell ref="C798:O798"/>
    <mergeCell ref="C799:O799"/>
    <mergeCell ref="C800:O800"/>
    <mergeCell ref="C801:O801"/>
    <mergeCell ref="C802:O802"/>
    <mergeCell ref="C803:O803"/>
    <mergeCell ref="C792:O792"/>
    <mergeCell ref="C793:O793"/>
    <mergeCell ref="C794:O794"/>
    <mergeCell ref="C795:O795"/>
    <mergeCell ref="C796:O796"/>
    <mergeCell ref="C797:O797"/>
    <mergeCell ref="C810:O810"/>
    <mergeCell ref="C811:O811"/>
    <mergeCell ref="C812:O812"/>
    <mergeCell ref="C813:O813"/>
    <mergeCell ref="C814:O814"/>
    <mergeCell ref="C815:O815"/>
    <mergeCell ref="C804:O804"/>
    <mergeCell ref="C805:O805"/>
    <mergeCell ref="C806:O806"/>
    <mergeCell ref="C807:O807"/>
    <mergeCell ref="C808:O808"/>
    <mergeCell ref="C809:O809"/>
    <mergeCell ref="C823:H823"/>
    <mergeCell ref="I823:N823"/>
    <mergeCell ref="C824:N824"/>
    <mergeCell ref="A826:P826"/>
    <mergeCell ref="A827:P827"/>
    <mergeCell ref="A828:P828"/>
    <mergeCell ref="C816:O816"/>
    <mergeCell ref="C817:J817"/>
    <mergeCell ref="C818:J818"/>
    <mergeCell ref="C821:H821"/>
    <mergeCell ref="I821:N821"/>
    <mergeCell ref="C822:N82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243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ht="77.25" customHeight="1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ht="39.75" customHeight="1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3378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2617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3379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209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3380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2306.0700000000002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0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4.8600000000000003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14.5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0.66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2291.5700000000002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16.2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2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792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3381</v>
      </c>
      <c r="C40" s="1249" t="s">
        <v>3382</v>
      </c>
      <c r="D40" s="1249"/>
      <c r="E40" s="1249"/>
      <c r="F40" s="1249"/>
      <c r="G40" s="1249"/>
      <c r="H40" s="516" t="s">
        <v>1575</v>
      </c>
      <c r="I40" s="517">
        <v>6</v>
      </c>
      <c r="J40" s="518">
        <v>1</v>
      </c>
      <c r="K40" s="518">
        <v>6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23</v>
      </c>
      <c r="C41" s="1247" t="s">
        <v>1203</v>
      </c>
      <c r="D41" s="1247"/>
      <c r="E41" s="1247"/>
      <c r="F41" s="1247"/>
      <c r="G41" s="1247"/>
      <c r="H41" s="525" t="s">
        <v>1148</v>
      </c>
      <c r="I41" s="526"/>
      <c r="J41" s="526"/>
      <c r="K41" s="536">
        <v>6.18</v>
      </c>
      <c r="L41" s="528"/>
      <c r="M41" s="526"/>
      <c r="N41" s="528"/>
      <c r="O41" s="526"/>
      <c r="P41" s="529">
        <v>1785.77</v>
      </c>
    </row>
    <row r="42" spans="1:16" x14ac:dyDescent="0.25">
      <c r="A42" s="530"/>
      <c r="B42" s="524" t="s">
        <v>1482</v>
      </c>
      <c r="C42" s="1247" t="s">
        <v>1483</v>
      </c>
      <c r="D42" s="1247"/>
      <c r="E42" s="1247"/>
      <c r="F42" s="1247"/>
      <c r="G42" s="1247"/>
      <c r="H42" s="525" t="s">
        <v>1148</v>
      </c>
      <c r="I42" s="536">
        <v>1.03</v>
      </c>
      <c r="J42" s="526"/>
      <c r="K42" s="536">
        <v>6.18</v>
      </c>
      <c r="L42" s="532"/>
      <c r="M42" s="533"/>
      <c r="N42" s="534">
        <v>288.95999999999998</v>
      </c>
      <c r="O42" s="526"/>
      <c r="P42" s="529">
        <v>1785.77</v>
      </c>
    </row>
    <row r="43" spans="1:16" x14ac:dyDescent="0.25">
      <c r="A43" s="523"/>
      <c r="B43" s="524" t="s">
        <v>28</v>
      </c>
      <c r="C43" s="1247" t="s">
        <v>132</v>
      </c>
      <c r="D43" s="1247"/>
      <c r="E43" s="1247"/>
      <c r="F43" s="1247"/>
      <c r="G43" s="1247"/>
      <c r="H43" s="525"/>
      <c r="I43" s="526"/>
      <c r="J43" s="526"/>
      <c r="K43" s="526"/>
      <c r="L43" s="528"/>
      <c r="M43" s="526"/>
      <c r="N43" s="528"/>
      <c r="O43" s="526"/>
      <c r="P43" s="573">
        <v>568.91999999999996</v>
      </c>
    </row>
    <row r="44" spans="1:16" x14ac:dyDescent="0.25">
      <c r="A44" s="523"/>
      <c r="B44" s="524"/>
      <c r="C44" s="1247" t="s">
        <v>1147</v>
      </c>
      <c r="D44" s="1247"/>
      <c r="E44" s="1247"/>
      <c r="F44" s="1247"/>
      <c r="G44" s="1247"/>
      <c r="H44" s="525" t="s">
        <v>1148</v>
      </c>
      <c r="I44" s="526"/>
      <c r="J44" s="526"/>
      <c r="K44" s="536">
        <v>0.96</v>
      </c>
      <c r="L44" s="528"/>
      <c r="M44" s="526"/>
      <c r="N44" s="528"/>
      <c r="O44" s="526"/>
      <c r="P44" s="573">
        <v>312.36</v>
      </c>
    </row>
    <row r="45" spans="1:16" x14ac:dyDescent="0.25">
      <c r="A45" s="530"/>
      <c r="B45" s="524" t="s">
        <v>1445</v>
      </c>
      <c r="C45" s="1247" t="s">
        <v>1446</v>
      </c>
      <c r="D45" s="1247"/>
      <c r="E45" s="1247"/>
      <c r="F45" s="1247"/>
      <c r="G45" s="1247"/>
      <c r="H45" s="525" t="s">
        <v>1151</v>
      </c>
      <c r="I45" s="536">
        <v>0.16</v>
      </c>
      <c r="J45" s="526"/>
      <c r="K45" s="536">
        <v>0.96</v>
      </c>
      <c r="L45" s="538">
        <v>477.92</v>
      </c>
      <c r="M45" s="539">
        <v>1.24</v>
      </c>
      <c r="N45" s="534">
        <v>592.62</v>
      </c>
      <c r="O45" s="526"/>
      <c r="P45" s="529">
        <v>568.91999999999996</v>
      </c>
    </row>
    <row r="46" spans="1:16" x14ac:dyDescent="0.25">
      <c r="A46" s="540"/>
      <c r="B46" s="524" t="s">
        <v>1208</v>
      </c>
      <c r="C46" s="1247" t="s">
        <v>1209</v>
      </c>
      <c r="D46" s="1247"/>
      <c r="E46" s="1247"/>
      <c r="F46" s="1247"/>
      <c r="G46" s="1247"/>
      <c r="H46" s="525" t="s">
        <v>1148</v>
      </c>
      <c r="I46" s="536">
        <v>0.16</v>
      </c>
      <c r="J46" s="526"/>
      <c r="K46" s="536">
        <v>0.96</v>
      </c>
      <c r="L46" s="528"/>
      <c r="M46" s="526"/>
      <c r="N46" s="541">
        <v>325.38</v>
      </c>
      <c r="O46" s="526"/>
      <c r="P46" s="573">
        <v>312.36</v>
      </c>
    </row>
    <row r="47" spans="1:16" x14ac:dyDescent="0.25">
      <c r="A47" s="552"/>
      <c r="B47" s="553"/>
      <c r="C47" s="1248" t="s">
        <v>1154</v>
      </c>
      <c r="D47" s="1248"/>
      <c r="E47" s="1248"/>
      <c r="F47" s="1248"/>
      <c r="G47" s="1248"/>
      <c r="H47" s="516"/>
      <c r="I47" s="517"/>
      <c r="J47" s="517"/>
      <c r="K47" s="517"/>
      <c r="L47" s="520"/>
      <c r="M47" s="517"/>
      <c r="N47" s="554"/>
      <c r="O47" s="517"/>
      <c r="P47" s="555">
        <v>2667.05</v>
      </c>
    </row>
    <row r="48" spans="1:16" x14ac:dyDescent="0.25">
      <c r="A48" s="540" t="s">
        <v>232</v>
      </c>
      <c r="B48" s="524" t="s">
        <v>2637</v>
      </c>
      <c r="C48" s="1247" t="s">
        <v>2638</v>
      </c>
      <c r="D48" s="1247"/>
      <c r="E48" s="1247"/>
      <c r="F48" s="1247"/>
      <c r="G48" s="1247"/>
      <c r="H48" s="525" t="s">
        <v>1158</v>
      </c>
      <c r="I48" s="543">
        <v>2</v>
      </c>
      <c r="J48" s="526"/>
      <c r="K48" s="543">
        <v>2</v>
      </c>
      <c r="L48" s="528"/>
      <c r="M48" s="526"/>
      <c r="N48" s="528"/>
      <c r="O48" s="526"/>
      <c r="P48" s="573">
        <v>35.72</v>
      </c>
    </row>
    <row r="49" spans="1:16" x14ac:dyDescent="0.25">
      <c r="A49" s="540"/>
      <c r="B49" s="524"/>
      <c r="C49" s="1247" t="s">
        <v>1155</v>
      </c>
      <c r="D49" s="1247"/>
      <c r="E49" s="1247"/>
      <c r="F49" s="1247"/>
      <c r="G49" s="1247"/>
      <c r="H49" s="525"/>
      <c r="I49" s="526"/>
      <c r="J49" s="526"/>
      <c r="K49" s="526"/>
      <c r="L49" s="528"/>
      <c r="M49" s="526"/>
      <c r="N49" s="528"/>
      <c r="O49" s="526"/>
      <c r="P49" s="529">
        <v>2098.13</v>
      </c>
    </row>
    <row r="50" spans="1:16" x14ac:dyDescent="0.25">
      <c r="A50" s="540"/>
      <c r="B50" s="524" t="s">
        <v>3336</v>
      </c>
      <c r="C50" s="1247" t="s">
        <v>3337</v>
      </c>
      <c r="D50" s="1247"/>
      <c r="E50" s="1247"/>
      <c r="F50" s="1247"/>
      <c r="G50" s="1247"/>
      <c r="H50" s="525" t="s">
        <v>1158</v>
      </c>
      <c r="I50" s="543">
        <v>90</v>
      </c>
      <c r="J50" s="526"/>
      <c r="K50" s="543">
        <v>90</v>
      </c>
      <c r="L50" s="528"/>
      <c r="M50" s="526"/>
      <c r="N50" s="528"/>
      <c r="O50" s="526"/>
      <c r="P50" s="529">
        <v>1888.32</v>
      </c>
    </row>
    <row r="51" spans="1:16" x14ac:dyDescent="0.25">
      <c r="A51" s="540"/>
      <c r="B51" s="524" t="s">
        <v>3338</v>
      </c>
      <c r="C51" s="1247" t="s">
        <v>3339</v>
      </c>
      <c r="D51" s="1247"/>
      <c r="E51" s="1247"/>
      <c r="F51" s="1247"/>
      <c r="G51" s="1247"/>
      <c r="H51" s="525" t="s">
        <v>1158</v>
      </c>
      <c r="I51" s="543">
        <v>46</v>
      </c>
      <c r="J51" s="526"/>
      <c r="K51" s="543">
        <v>46</v>
      </c>
      <c r="L51" s="528"/>
      <c r="M51" s="526"/>
      <c r="N51" s="528"/>
      <c r="O51" s="526"/>
      <c r="P51" s="573">
        <v>965.14</v>
      </c>
    </row>
    <row r="52" spans="1:16" x14ac:dyDescent="0.25">
      <c r="A52" s="556"/>
      <c r="B52" s="557"/>
      <c r="C52" s="1248" t="s">
        <v>1161</v>
      </c>
      <c r="D52" s="1248"/>
      <c r="E52" s="1248"/>
      <c r="F52" s="1248"/>
      <c r="G52" s="1248"/>
      <c r="H52" s="516"/>
      <c r="I52" s="517"/>
      <c r="J52" s="517"/>
      <c r="K52" s="517"/>
      <c r="L52" s="520"/>
      <c r="M52" s="517"/>
      <c r="N52" s="593">
        <v>926.04</v>
      </c>
      <c r="O52" s="517"/>
      <c r="P52" s="555">
        <v>5556.23</v>
      </c>
    </row>
    <row r="53" spans="1:16" x14ac:dyDescent="0.25">
      <c r="A53" s="558"/>
      <c r="B53" s="559"/>
      <c r="C53" s="559"/>
      <c r="D53" s="559"/>
      <c r="E53" s="559"/>
      <c r="F53" s="559"/>
      <c r="G53" s="559"/>
      <c r="H53" s="560"/>
      <c r="I53" s="561"/>
      <c r="J53" s="561"/>
      <c r="K53" s="561"/>
      <c r="L53" s="562"/>
      <c r="M53" s="561"/>
      <c r="N53" s="562"/>
      <c r="O53" s="561"/>
      <c r="P53" s="563"/>
    </row>
    <row r="54" spans="1:16" ht="22.5" x14ac:dyDescent="0.25">
      <c r="A54" s="514" t="s">
        <v>2892</v>
      </c>
      <c r="B54" s="515" t="s">
        <v>3383</v>
      </c>
      <c r="C54" s="1249" t="s">
        <v>3384</v>
      </c>
      <c r="D54" s="1249"/>
      <c r="E54" s="1249"/>
      <c r="F54" s="1249"/>
      <c r="G54" s="1249"/>
      <c r="H54" s="516" t="s">
        <v>1575</v>
      </c>
      <c r="I54" s="517">
        <v>6</v>
      </c>
      <c r="J54" s="518">
        <v>1</v>
      </c>
      <c r="K54" s="518">
        <v>6</v>
      </c>
      <c r="L54" s="520"/>
      <c r="M54" s="517"/>
      <c r="N54" s="564">
        <v>36515.49</v>
      </c>
      <c r="O54" s="517"/>
      <c r="P54" s="555">
        <v>219092.94</v>
      </c>
    </row>
    <row r="55" spans="1:16" x14ac:dyDescent="0.25">
      <c r="A55" s="556"/>
      <c r="B55" s="557"/>
      <c r="C55" s="1248" t="s">
        <v>1161</v>
      </c>
      <c r="D55" s="1248"/>
      <c r="E55" s="1248"/>
      <c r="F55" s="1248"/>
      <c r="G55" s="1248"/>
      <c r="H55" s="516"/>
      <c r="I55" s="517"/>
      <c r="J55" s="517"/>
      <c r="K55" s="517"/>
      <c r="L55" s="520"/>
      <c r="M55" s="517"/>
      <c r="N55" s="520"/>
      <c r="O55" s="517"/>
      <c r="P55" s="555">
        <v>219092.94</v>
      </c>
    </row>
    <row r="56" spans="1:16" x14ac:dyDescent="0.25">
      <c r="A56" s="558"/>
      <c r="B56" s="559"/>
      <c r="C56" s="559"/>
      <c r="D56" s="559"/>
      <c r="E56" s="559"/>
      <c r="F56" s="559"/>
      <c r="G56" s="559"/>
      <c r="H56" s="560"/>
      <c r="I56" s="561"/>
      <c r="J56" s="561"/>
      <c r="K56" s="561"/>
      <c r="L56" s="562"/>
      <c r="M56" s="561"/>
      <c r="N56" s="562"/>
      <c r="O56" s="561"/>
      <c r="P56" s="563"/>
    </row>
    <row r="57" spans="1:16" ht="22.5" x14ac:dyDescent="0.25">
      <c r="A57" s="514" t="s">
        <v>3385</v>
      </c>
      <c r="B57" s="515" t="s">
        <v>3386</v>
      </c>
      <c r="C57" s="1249" t="s">
        <v>3387</v>
      </c>
      <c r="D57" s="1249"/>
      <c r="E57" s="1249"/>
      <c r="F57" s="1249"/>
      <c r="G57" s="1249"/>
      <c r="H57" s="516" t="s">
        <v>1575</v>
      </c>
      <c r="I57" s="517">
        <v>6</v>
      </c>
      <c r="J57" s="518">
        <v>1</v>
      </c>
      <c r="K57" s="518">
        <v>6</v>
      </c>
      <c r="L57" s="520"/>
      <c r="M57" s="517"/>
      <c r="N57" s="564">
        <v>13070.82</v>
      </c>
      <c r="O57" s="517"/>
      <c r="P57" s="555">
        <v>78424.92</v>
      </c>
    </row>
    <row r="58" spans="1:16" x14ac:dyDescent="0.25">
      <c r="A58" s="556"/>
      <c r="B58" s="557"/>
      <c r="C58" s="1248" t="s">
        <v>1161</v>
      </c>
      <c r="D58" s="1248"/>
      <c r="E58" s="1248"/>
      <c r="F58" s="1248"/>
      <c r="G58" s="1248"/>
      <c r="H58" s="516"/>
      <c r="I58" s="517"/>
      <c r="J58" s="517"/>
      <c r="K58" s="517"/>
      <c r="L58" s="520"/>
      <c r="M58" s="517"/>
      <c r="N58" s="520"/>
      <c r="O58" s="517"/>
      <c r="P58" s="555">
        <v>78424.92</v>
      </c>
    </row>
    <row r="59" spans="1:16" x14ac:dyDescent="0.25">
      <c r="A59" s="558"/>
      <c r="B59" s="559"/>
      <c r="C59" s="559"/>
      <c r="D59" s="559"/>
      <c r="E59" s="559"/>
      <c r="F59" s="559"/>
      <c r="G59" s="559"/>
      <c r="H59" s="560"/>
      <c r="I59" s="561"/>
      <c r="J59" s="561"/>
      <c r="K59" s="561"/>
      <c r="L59" s="562"/>
      <c r="M59" s="561"/>
      <c r="N59" s="562"/>
      <c r="O59" s="561"/>
      <c r="P59" s="563"/>
    </row>
    <row r="60" spans="1:16" ht="22.5" x14ac:dyDescent="0.25">
      <c r="A60" s="514" t="s">
        <v>2647</v>
      </c>
      <c r="B60" s="515" t="s">
        <v>3388</v>
      </c>
      <c r="C60" s="1249" t="s">
        <v>3389</v>
      </c>
      <c r="D60" s="1249"/>
      <c r="E60" s="1249"/>
      <c r="F60" s="1249"/>
      <c r="G60" s="1249"/>
      <c r="H60" s="516" t="s">
        <v>1575</v>
      </c>
      <c r="I60" s="517">
        <v>6</v>
      </c>
      <c r="J60" s="518">
        <v>1</v>
      </c>
      <c r="K60" s="518">
        <v>6</v>
      </c>
      <c r="L60" s="520"/>
      <c r="M60" s="517"/>
      <c r="N60" s="564">
        <v>1770.16</v>
      </c>
      <c r="O60" s="517"/>
      <c r="P60" s="555">
        <v>10620.96</v>
      </c>
    </row>
    <row r="61" spans="1:16" x14ac:dyDescent="0.25">
      <c r="A61" s="556"/>
      <c r="B61" s="557"/>
      <c r="C61" s="1248" t="s">
        <v>1161</v>
      </c>
      <c r="D61" s="1248"/>
      <c r="E61" s="1248"/>
      <c r="F61" s="1248"/>
      <c r="G61" s="1248"/>
      <c r="H61" s="516"/>
      <c r="I61" s="517"/>
      <c r="J61" s="517"/>
      <c r="K61" s="517"/>
      <c r="L61" s="520"/>
      <c r="M61" s="517"/>
      <c r="N61" s="520"/>
      <c r="O61" s="517"/>
      <c r="P61" s="555">
        <v>10620.96</v>
      </c>
    </row>
    <row r="62" spans="1:16" x14ac:dyDescent="0.25">
      <c r="A62" s="558"/>
      <c r="B62" s="559"/>
      <c r="C62" s="559"/>
      <c r="D62" s="559"/>
      <c r="E62" s="559"/>
      <c r="F62" s="559"/>
      <c r="G62" s="559"/>
      <c r="H62" s="560"/>
      <c r="I62" s="561"/>
      <c r="J62" s="561"/>
      <c r="K62" s="561"/>
      <c r="L62" s="562"/>
      <c r="M62" s="561"/>
      <c r="N62" s="562"/>
      <c r="O62" s="561"/>
      <c r="P62" s="563"/>
    </row>
    <row r="63" spans="1:16" ht="22.5" x14ac:dyDescent="0.25">
      <c r="A63" s="514" t="s">
        <v>2650</v>
      </c>
      <c r="B63" s="515" t="s">
        <v>3390</v>
      </c>
      <c r="C63" s="1249" t="s">
        <v>3391</v>
      </c>
      <c r="D63" s="1249"/>
      <c r="E63" s="1249"/>
      <c r="F63" s="1249"/>
      <c r="G63" s="1249"/>
      <c r="H63" s="516" t="s">
        <v>1575</v>
      </c>
      <c r="I63" s="517">
        <v>6</v>
      </c>
      <c r="J63" s="518">
        <v>1</v>
      </c>
      <c r="K63" s="518">
        <v>6</v>
      </c>
      <c r="L63" s="520"/>
      <c r="M63" s="517"/>
      <c r="N63" s="572">
        <v>589.49</v>
      </c>
      <c r="O63" s="517"/>
      <c r="P63" s="555">
        <v>3536.94</v>
      </c>
    </row>
    <row r="64" spans="1:16" x14ac:dyDescent="0.25">
      <c r="A64" s="556"/>
      <c r="B64" s="557"/>
      <c r="C64" s="1248" t="s">
        <v>1161</v>
      </c>
      <c r="D64" s="1248"/>
      <c r="E64" s="1248"/>
      <c r="F64" s="1248"/>
      <c r="G64" s="1248"/>
      <c r="H64" s="516"/>
      <c r="I64" s="517"/>
      <c r="J64" s="517"/>
      <c r="K64" s="517"/>
      <c r="L64" s="520"/>
      <c r="M64" s="517"/>
      <c r="N64" s="520"/>
      <c r="O64" s="517"/>
      <c r="P64" s="555">
        <v>3536.94</v>
      </c>
    </row>
    <row r="65" spans="1:16" x14ac:dyDescent="0.25">
      <c r="A65" s="558"/>
      <c r="B65" s="559"/>
      <c r="C65" s="559"/>
      <c r="D65" s="559"/>
      <c r="E65" s="559"/>
      <c r="F65" s="559"/>
      <c r="G65" s="559"/>
      <c r="H65" s="560"/>
      <c r="I65" s="561"/>
      <c r="J65" s="561"/>
      <c r="K65" s="561"/>
      <c r="L65" s="562"/>
      <c r="M65" s="561"/>
      <c r="N65" s="562"/>
      <c r="O65" s="561"/>
      <c r="P65" s="563"/>
    </row>
    <row r="66" spans="1:16" ht="22.5" x14ac:dyDescent="0.25">
      <c r="A66" s="514" t="s">
        <v>2653</v>
      </c>
      <c r="B66" s="515" t="s">
        <v>3392</v>
      </c>
      <c r="C66" s="1249" t="s">
        <v>3393</v>
      </c>
      <c r="D66" s="1249"/>
      <c r="E66" s="1249"/>
      <c r="F66" s="1249"/>
      <c r="G66" s="1249"/>
      <c r="H66" s="516" t="s">
        <v>1575</v>
      </c>
      <c r="I66" s="517">
        <v>6</v>
      </c>
      <c r="J66" s="518">
        <v>1</v>
      </c>
      <c r="K66" s="518">
        <v>6</v>
      </c>
      <c r="L66" s="520"/>
      <c r="M66" s="517"/>
      <c r="N66" s="564">
        <v>10293.73</v>
      </c>
      <c r="O66" s="570">
        <v>1.01</v>
      </c>
      <c r="P66" s="555">
        <v>62380</v>
      </c>
    </row>
    <row r="67" spans="1:16" x14ac:dyDescent="0.25">
      <c r="A67" s="565"/>
      <c r="B67" s="553" t="s">
        <v>3394</v>
      </c>
      <c r="C67" s="1241" t="s">
        <v>3395</v>
      </c>
      <c r="D67" s="1241"/>
      <c r="E67" s="1241"/>
      <c r="F67" s="1241"/>
      <c r="G67" s="1241"/>
      <c r="H67" s="1241"/>
      <c r="I67" s="1241"/>
      <c r="J67" s="1241"/>
      <c r="K67" s="1241"/>
      <c r="L67" s="1241"/>
      <c r="M67" s="1241"/>
      <c r="N67" s="1241"/>
      <c r="O67" s="1241"/>
      <c r="P67" s="1254"/>
    </row>
    <row r="68" spans="1:16" x14ac:dyDescent="0.25">
      <c r="A68" s="556"/>
      <c r="B68" s="557"/>
      <c r="C68" s="1248" t="s">
        <v>1161</v>
      </c>
      <c r="D68" s="1248"/>
      <c r="E68" s="1248"/>
      <c r="F68" s="1248"/>
      <c r="G68" s="1248"/>
      <c r="H68" s="516"/>
      <c r="I68" s="517"/>
      <c r="J68" s="517"/>
      <c r="K68" s="517"/>
      <c r="L68" s="520"/>
      <c r="M68" s="517"/>
      <c r="N68" s="520"/>
      <c r="O68" s="517"/>
      <c r="P68" s="555">
        <v>62380</v>
      </c>
    </row>
    <row r="69" spans="1:16" x14ac:dyDescent="0.25">
      <c r="A69" s="558"/>
      <c r="B69" s="559"/>
      <c r="C69" s="559"/>
      <c r="D69" s="559"/>
      <c r="E69" s="559"/>
      <c r="F69" s="559"/>
      <c r="G69" s="559"/>
      <c r="H69" s="560"/>
      <c r="I69" s="561"/>
      <c r="J69" s="561"/>
      <c r="K69" s="561"/>
      <c r="L69" s="562"/>
      <c r="M69" s="561"/>
      <c r="N69" s="562"/>
      <c r="O69" s="561"/>
      <c r="P69" s="563"/>
    </row>
    <row r="70" spans="1:16" ht="22.5" x14ac:dyDescent="0.25">
      <c r="A70" s="514" t="s">
        <v>2656</v>
      </c>
      <c r="B70" s="515" t="s">
        <v>3396</v>
      </c>
      <c r="C70" s="1249" t="s">
        <v>3397</v>
      </c>
      <c r="D70" s="1249"/>
      <c r="E70" s="1249"/>
      <c r="F70" s="1249"/>
      <c r="G70" s="1249"/>
      <c r="H70" s="516" t="s">
        <v>1575</v>
      </c>
      <c r="I70" s="517">
        <v>6</v>
      </c>
      <c r="J70" s="518">
        <v>1</v>
      </c>
      <c r="K70" s="518">
        <v>6</v>
      </c>
      <c r="L70" s="520"/>
      <c r="M70" s="517"/>
      <c r="N70" s="564">
        <v>20366.5</v>
      </c>
      <c r="O70" s="570">
        <v>1.04</v>
      </c>
      <c r="P70" s="555">
        <v>127086.96</v>
      </c>
    </row>
    <row r="71" spans="1:16" x14ac:dyDescent="0.25">
      <c r="A71" s="565"/>
      <c r="B71" s="553" t="s">
        <v>3398</v>
      </c>
      <c r="C71" s="1241" t="s">
        <v>3399</v>
      </c>
      <c r="D71" s="1241"/>
      <c r="E71" s="1241"/>
      <c r="F71" s="1241"/>
      <c r="G71" s="1241"/>
      <c r="H71" s="1241"/>
      <c r="I71" s="1241"/>
      <c r="J71" s="1241"/>
      <c r="K71" s="1241"/>
      <c r="L71" s="1241"/>
      <c r="M71" s="1241"/>
      <c r="N71" s="1241"/>
      <c r="O71" s="1241"/>
      <c r="P71" s="1254"/>
    </row>
    <row r="72" spans="1:16" x14ac:dyDescent="0.25">
      <c r="A72" s="556"/>
      <c r="B72" s="557"/>
      <c r="C72" s="1248" t="s">
        <v>1161</v>
      </c>
      <c r="D72" s="1248"/>
      <c r="E72" s="1248"/>
      <c r="F72" s="1248"/>
      <c r="G72" s="1248"/>
      <c r="H72" s="516"/>
      <c r="I72" s="517"/>
      <c r="J72" s="517"/>
      <c r="K72" s="517"/>
      <c r="L72" s="520"/>
      <c r="M72" s="517"/>
      <c r="N72" s="520"/>
      <c r="O72" s="517"/>
      <c r="P72" s="555">
        <v>127086.96</v>
      </c>
    </row>
    <row r="73" spans="1:16" x14ac:dyDescent="0.25">
      <c r="A73" s="558"/>
      <c r="B73" s="559"/>
      <c r="C73" s="559"/>
      <c r="D73" s="559"/>
      <c r="E73" s="559"/>
      <c r="F73" s="559"/>
      <c r="G73" s="559"/>
      <c r="H73" s="560"/>
      <c r="I73" s="561"/>
      <c r="J73" s="561"/>
      <c r="K73" s="561"/>
      <c r="L73" s="562"/>
      <c r="M73" s="561"/>
      <c r="N73" s="562"/>
      <c r="O73" s="561"/>
      <c r="P73" s="563"/>
    </row>
    <row r="74" spans="1:16" ht="22.5" x14ac:dyDescent="0.25">
      <c r="A74" s="514" t="s">
        <v>3400</v>
      </c>
      <c r="B74" s="515" t="s">
        <v>3401</v>
      </c>
      <c r="C74" s="1249" t="s">
        <v>3402</v>
      </c>
      <c r="D74" s="1249"/>
      <c r="E74" s="1249"/>
      <c r="F74" s="1249"/>
      <c r="G74" s="1249"/>
      <c r="H74" s="516" t="s">
        <v>1575</v>
      </c>
      <c r="I74" s="517">
        <v>2</v>
      </c>
      <c r="J74" s="518">
        <v>1</v>
      </c>
      <c r="K74" s="518">
        <v>2</v>
      </c>
      <c r="L74" s="520"/>
      <c r="M74" s="517"/>
      <c r="N74" s="564">
        <v>2124.36</v>
      </c>
      <c r="O74" s="570">
        <v>1.01</v>
      </c>
      <c r="P74" s="555">
        <v>4291.21</v>
      </c>
    </row>
    <row r="75" spans="1:16" x14ac:dyDescent="0.25">
      <c r="A75" s="565"/>
      <c r="B75" s="553" t="s">
        <v>3394</v>
      </c>
      <c r="C75" s="1241" t="s">
        <v>3395</v>
      </c>
      <c r="D75" s="1241"/>
      <c r="E75" s="1241"/>
      <c r="F75" s="1241"/>
      <c r="G75" s="1241"/>
      <c r="H75" s="1241"/>
      <c r="I75" s="1241"/>
      <c r="J75" s="1241"/>
      <c r="K75" s="1241"/>
      <c r="L75" s="1241"/>
      <c r="M75" s="1241"/>
      <c r="N75" s="1241"/>
      <c r="O75" s="1241"/>
      <c r="P75" s="1254"/>
    </row>
    <row r="76" spans="1:16" x14ac:dyDescent="0.25">
      <c r="A76" s="556"/>
      <c r="B76" s="557"/>
      <c r="C76" s="1248" t="s">
        <v>1161</v>
      </c>
      <c r="D76" s="1248"/>
      <c r="E76" s="1248"/>
      <c r="F76" s="1248"/>
      <c r="G76" s="1248"/>
      <c r="H76" s="516"/>
      <c r="I76" s="517"/>
      <c r="J76" s="517"/>
      <c r="K76" s="517"/>
      <c r="L76" s="520"/>
      <c r="M76" s="517"/>
      <c r="N76" s="520"/>
      <c r="O76" s="517"/>
      <c r="P76" s="555">
        <v>4291.21</v>
      </c>
    </row>
    <row r="77" spans="1:16" x14ac:dyDescent="0.25">
      <c r="A77" s="558"/>
      <c r="B77" s="559"/>
      <c r="C77" s="559"/>
      <c r="D77" s="559"/>
      <c r="E77" s="559"/>
      <c r="F77" s="559"/>
      <c r="G77" s="559"/>
      <c r="H77" s="560"/>
      <c r="I77" s="561"/>
      <c r="J77" s="561"/>
      <c r="K77" s="561"/>
      <c r="L77" s="562"/>
      <c r="M77" s="561"/>
      <c r="N77" s="562"/>
      <c r="O77" s="561"/>
      <c r="P77" s="563"/>
    </row>
    <row r="78" spans="1:16" ht="22.5" x14ac:dyDescent="0.25">
      <c r="A78" s="514" t="s">
        <v>2659</v>
      </c>
      <c r="B78" s="515" t="s">
        <v>3403</v>
      </c>
      <c r="C78" s="1249" t="s">
        <v>3404</v>
      </c>
      <c r="D78" s="1249"/>
      <c r="E78" s="1249"/>
      <c r="F78" s="1249"/>
      <c r="G78" s="1249"/>
      <c r="H78" s="516" t="s">
        <v>1575</v>
      </c>
      <c r="I78" s="517">
        <v>16</v>
      </c>
      <c r="J78" s="518">
        <v>1</v>
      </c>
      <c r="K78" s="518">
        <v>16</v>
      </c>
      <c r="L78" s="520"/>
      <c r="M78" s="517"/>
      <c r="N78" s="564">
        <v>6905.21</v>
      </c>
      <c r="O78" s="570">
        <v>1.04</v>
      </c>
      <c r="P78" s="555">
        <v>114902.69</v>
      </c>
    </row>
    <row r="79" spans="1:16" x14ac:dyDescent="0.25">
      <c r="A79" s="565"/>
      <c r="B79" s="553" t="s">
        <v>3398</v>
      </c>
      <c r="C79" s="1241" t="s">
        <v>3399</v>
      </c>
      <c r="D79" s="1241"/>
      <c r="E79" s="1241"/>
      <c r="F79" s="1241"/>
      <c r="G79" s="1241"/>
      <c r="H79" s="1241"/>
      <c r="I79" s="1241"/>
      <c r="J79" s="1241"/>
      <c r="K79" s="1241"/>
      <c r="L79" s="1241"/>
      <c r="M79" s="1241"/>
      <c r="N79" s="1241"/>
      <c r="O79" s="1241"/>
      <c r="P79" s="1254"/>
    </row>
    <row r="80" spans="1:16" x14ac:dyDescent="0.25">
      <c r="A80" s="556"/>
      <c r="B80" s="557"/>
      <c r="C80" s="1248" t="s">
        <v>1161</v>
      </c>
      <c r="D80" s="1248"/>
      <c r="E80" s="1248"/>
      <c r="F80" s="1248"/>
      <c r="G80" s="1248"/>
      <c r="H80" s="516"/>
      <c r="I80" s="517"/>
      <c r="J80" s="517"/>
      <c r="K80" s="517"/>
      <c r="L80" s="520"/>
      <c r="M80" s="517"/>
      <c r="N80" s="520"/>
      <c r="O80" s="517"/>
      <c r="P80" s="555">
        <v>114902.69</v>
      </c>
    </row>
    <row r="81" spans="1:16" x14ac:dyDescent="0.25">
      <c r="A81" s="558"/>
      <c r="B81" s="559"/>
      <c r="C81" s="559"/>
      <c r="D81" s="559"/>
      <c r="E81" s="559"/>
      <c r="F81" s="559"/>
      <c r="G81" s="559"/>
      <c r="H81" s="560"/>
      <c r="I81" s="561"/>
      <c r="J81" s="561"/>
      <c r="K81" s="561"/>
      <c r="L81" s="562"/>
      <c r="M81" s="561"/>
      <c r="N81" s="562"/>
      <c r="O81" s="561"/>
      <c r="P81" s="563"/>
    </row>
    <row r="82" spans="1:16" ht="22.5" x14ac:dyDescent="0.25">
      <c r="A82" s="514" t="s">
        <v>3405</v>
      </c>
      <c r="B82" s="515" t="s">
        <v>3406</v>
      </c>
      <c r="C82" s="1249" t="s">
        <v>3407</v>
      </c>
      <c r="D82" s="1249"/>
      <c r="E82" s="1249"/>
      <c r="F82" s="1249"/>
      <c r="G82" s="1249"/>
      <c r="H82" s="516" t="s">
        <v>1575</v>
      </c>
      <c r="I82" s="517">
        <v>6</v>
      </c>
      <c r="J82" s="518">
        <v>1</v>
      </c>
      <c r="K82" s="518">
        <v>6</v>
      </c>
      <c r="L82" s="520"/>
      <c r="M82" s="517"/>
      <c r="N82" s="564">
        <v>11562.1</v>
      </c>
      <c r="O82" s="570">
        <v>1.04</v>
      </c>
      <c r="P82" s="555">
        <v>72147.5</v>
      </c>
    </row>
    <row r="83" spans="1:16" x14ac:dyDescent="0.25">
      <c r="A83" s="565"/>
      <c r="B83" s="553" t="s">
        <v>3398</v>
      </c>
      <c r="C83" s="1241" t="s">
        <v>3399</v>
      </c>
      <c r="D83" s="1241"/>
      <c r="E83" s="1241"/>
      <c r="F83" s="1241"/>
      <c r="G83" s="1241"/>
      <c r="H83" s="1241"/>
      <c r="I83" s="1241"/>
      <c r="J83" s="1241"/>
      <c r="K83" s="1241"/>
      <c r="L83" s="1241"/>
      <c r="M83" s="1241"/>
      <c r="N83" s="1241"/>
      <c r="O83" s="1241"/>
      <c r="P83" s="1254"/>
    </row>
    <row r="84" spans="1:16" x14ac:dyDescent="0.25">
      <c r="A84" s="556"/>
      <c r="B84" s="557"/>
      <c r="C84" s="1248" t="s">
        <v>1161</v>
      </c>
      <c r="D84" s="1248"/>
      <c r="E84" s="1248"/>
      <c r="F84" s="1248"/>
      <c r="G84" s="1248"/>
      <c r="H84" s="516"/>
      <c r="I84" s="517"/>
      <c r="J84" s="517"/>
      <c r="K84" s="517"/>
      <c r="L84" s="520"/>
      <c r="M84" s="517"/>
      <c r="N84" s="520"/>
      <c r="O84" s="517"/>
      <c r="P84" s="555">
        <v>72147.5</v>
      </c>
    </row>
    <row r="85" spans="1:16" x14ac:dyDescent="0.25">
      <c r="A85" s="558"/>
      <c r="B85" s="559"/>
      <c r="C85" s="559"/>
      <c r="D85" s="559"/>
      <c r="E85" s="559"/>
      <c r="F85" s="559"/>
      <c r="G85" s="559"/>
      <c r="H85" s="560"/>
      <c r="I85" s="561"/>
      <c r="J85" s="561"/>
      <c r="K85" s="561"/>
      <c r="L85" s="562"/>
      <c r="M85" s="561"/>
      <c r="N85" s="562"/>
      <c r="O85" s="561"/>
      <c r="P85" s="563"/>
    </row>
    <row r="86" spans="1:16" ht="22.5" x14ac:dyDescent="0.25">
      <c r="A86" s="514" t="s">
        <v>3408</v>
      </c>
      <c r="B86" s="515" t="s">
        <v>3409</v>
      </c>
      <c r="C86" s="1249" t="s">
        <v>3410</v>
      </c>
      <c r="D86" s="1249"/>
      <c r="E86" s="1249"/>
      <c r="F86" s="1249"/>
      <c r="G86" s="1249"/>
      <c r="H86" s="516" t="s">
        <v>1575</v>
      </c>
      <c r="I86" s="517">
        <v>2</v>
      </c>
      <c r="J86" s="518">
        <v>1</v>
      </c>
      <c r="K86" s="518">
        <v>2</v>
      </c>
      <c r="L86" s="520"/>
      <c r="M86" s="517"/>
      <c r="N86" s="564">
        <v>1925.33</v>
      </c>
      <c r="O86" s="517"/>
      <c r="P86" s="555">
        <v>3850.66</v>
      </c>
    </row>
    <row r="87" spans="1:16" x14ac:dyDescent="0.25">
      <c r="A87" s="556"/>
      <c r="B87" s="557"/>
      <c r="C87" s="1248" t="s">
        <v>1161</v>
      </c>
      <c r="D87" s="1248"/>
      <c r="E87" s="1248"/>
      <c r="F87" s="1248"/>
      <c r="G87" s="1248"/>
      <c r="H87" s="516"/>
      <c r="I87" s="517"/>
      <c r="J87" s="517"/>
      <c r="K87" s="517"/>
      <c r="L87" s="520"/>
      <c r="M87" s="517"/>
      <c r="N87" s="520"/>
      <c r="O87" s="517"/>
      <c r="P87" s="555">
        <v>3850.66</v>
      </c>
    </row>
    <row r="88" spans="1:16" x14ac:dyDescent="0.25">
      <c r="A88" s="558"/>
      <c r="B88" s="559"/>
      <c r="C88" s="559"/>
      <c r="D88" s="559"/>
      <c r="E88" s="559"/>
      <c r="F88" s="559"/>
      <c r="G88" s="559"/>
      <c r="H88" s="560"/>
      <c r="I88" s="561"/>
      <c r="J88" s="561"/>
      <c r="K88" s="561"/>
      <c r="L88" s="562"/>
      <c r="M88" s="561"/>
      <c r="N88" s="562"/>
      <c r="O88" s="561"/>
      <c r="P88" s="563"/>
    </row>
    <row r="89" spans="1:16" ht="22.5" x14ac:dyDescent="0.25">
      <c r="A89" s="514" t="s">
        <v>3411</v>
      </c>
      <c r="B89" s="515" t="s">
        <v>3412</v>
      </c>
      <c r="C89" s="1249" t="s">
        <v>3413</v>
      </c>
      <c r="D89" s="1249"/>
      <c r="E89" s="1249"/>
      <c r="F89" s="1249"/>
      <c r="G89" s="1249"/>
      <c r="H89" s="516" t="s">
        <v>1575</v>
      </c>
      <c r="I89" s="517">
        <v>4</v>
      </c>
      <c r="J89" s="518">
        <v>1</v>
      </c>
      <c r="K89" s="518">
        <v>4</v>
      </c>
      <c r="L89" s="520"/>
      <c r="M89" s="517"/>
      <c r="N89" s="564">
        <v>16934.13</v>
      </c>
      <c r="O89" s="570">
        <v>1.04</v>
      </c>
      <c r="P89" s="555">
        <v>70445.98</v>
      </c>
    </row>
    <row r="90" spans="1:16" x14ac:dyDescent="0.25">
      <c r="A90" s="565"/>
      <c r="B90" s="553" t="s">
        <v>3398</v>
      </c>
      <c r="C90" s="1241" t="s">
        <v>3399</v>
      </c>
      <c r="D90" s="1241"/>
      <c r="E90" s="1241"/>
      <c r="F90" s="1241"/>
      <c r="G90" s="1241"/>
      <c r="H90" s="1241"/>
      <c r="I90" s="1241"/>
      <c r="J90" s="1241"/>
      <c r="K90" s="1241"/>
      <c r="L90" s="1241"/>
      <c r="M90" s="1241"/>
      <c r="N90" s="1241"/>
      <c r="O90" s="1241"/>
      <c r="P90" s="1254"/>
    </row>
    <row r="91" spans="1:16" x14ac:dyDescent="0.25">
      <c r="A91" s="556"/>
      <c r="B91" s="557"/>
      <c r="C91" s="1248" t="s">
        <v>1161</v>
      </c>
      <c r="D91" s="1248"/>
      <c r="E91" s="1248"/>
      <c r="F91" s="1248"/>
      <c r="G91" s="1248"/>
      <c r="H91" s="516"/>
      <c r="I91" s="517"/>
      <c r="J91" s="517"/>
      <c r="K91" s="517"/>
      <c r="L91" s="520"/>
      <c r="M91" s="517"/>
      <c r="N91" s="520"/>
      <c r="O91" s="517"/>
      <c r="P91" s="555">
        <v>70445.98</v>
      </c>
    </row>
    <row r="92" spans="1:16" x14ac:dyDescent="0.25">
      <c r="A92" s="558"/>
      <c r="B92" s="559"/>
      <c r="C92" s="559"/>
      <c r="D92" s="559"/>
      <c r="E92" s="559"/>
      <c r="F92" s="559"/>
      <c r="G92" s="559"/>
      <c r="H92" s="560"/>
      <c r="I92" s="561"/>
      <c r="J92" s="561"/>
      <c r="K92" s="561"/>
      <c r="L92" s="562"/>
      <c r="M92" s="561"/>
      <c r="N92" s="562"/>
      <c r="O92" s="561"/>
      <c r="P92" s="563"/>
    </row>
    <row r="93" spans="1:16" x14ac:dyDescent="0.25">
      <c r="A93" s="514" t="s">
        <v>75</v>
      </c>
      <c r="B93" s="515" t="s">
        <v>3381</v>
      </c>
      <c r="C93" s="1249" t="s">
        <v>3382</v>
      </c>
      <c r="D93" s="1249"/>
      <c r="E93" s="1249"/>
      <c r="F93" s="1249"/>
      <c r="G93" s="1249"/>
      <c r="H93" s="516" t="s">
        <v>1575</v>
      </c>
      <c r="I93" s="517">
        <v>4</v>
      </c>
      <c r="J93" s="518">
        <v>1</v>
      </c>
      <c r="K93" s="518">
        <v>4</v>
      </c>
      <c r="L93" s="520"/>
      <c r="M93" s="517"/>
      <c r="N93" s="521"/>
      <c r="O93" s="517"/>
      <c r="P93" s="522"/>
    </row>
    <row r="94" spans="1:16" x14ac:dyDescent="0.25">
      <c r="A94" s="523"/>
      <c r="B94" s="524" t="s">
        <v>23</v>
      </c>
      <c r="C94" s="1247" t="s">
        <v>1203</v>
      </c>
      <c r="D94" s="1247"/>
      <c r="E94" s="1247"/>
      <c r="F94" s="1247"/>
      <c r="G94" s="1247"/>
      <c r="H94" s="525" t="s">
        <v>1148</v>
      </c>
      <c r="I94" s="526"/>
      <c r="J94" s="526"/>
      <c r="K94" s="536">
        <v>4.12</v>
      </c>
      <c r="L94" s="528"/>
      <c r="M94" s="526"/>
      <c r="N94" s="528"/>
      <c r="O94" s="526"/>
      <c r="P94" s="529">
        <v>1190.52</v>
      </c>
    </row>
    <row r="95" spans="1:16" x14ac:dyDescent="0.25">
      <c r="A95" s="530"/>
      <c r="B95" s="524" t="s">
        <v>1482</v>
      </c>
      <c r="C95" s="1247" t="s">
        <v>1483</v>
      </c>
      <c r="D95" s="1247"/>
      <c r="E95" s="1247"/>
      <c r="F95" s="1247"/>
      <c r="G95" s="1247"/>
      <c r="H95" s="525" t="s">
        <v>1148</v>
      </c>
      <c r="I95" s="536">
        <v>1.03</v>
      </c>
      <c r="J95" s="526"/>
      <c r="K95" s="536">
        <v>4.12</v>
      </c>
      <c r="L95" s="532"/>
      <c r="M95" s="533"/>
      <c r="N95" s="534">
        <v>288.95999999999998</v>
      </c>
      <c r="O95" s="526"/>
      <c r="P95" s="529">
        <v>1190.52</v>
      </c>
    </row>
    <row r="96" spans="1:16" x14ac:dyDescent="0.25">
      <c r="A96" s="523"/>
      <c r="B96" s="524" t="s">
        <v>28</v>
      </c>
      <c r="C96" s="1247" t="s">
        <v>132</v>
      </c>
      <c r="D96" s="1247"/>
      <c r="E96" s="1247"/>
      <c r="F96" s="1247"/>
      <c r="G96" s="1247"/>
      <c r="H96" s="525"/>
      <c r="I96" s="526"/>
      <c r="J96" s="526"/>
      <c r="K96" s="526"/>
      <c r="L96" s="528"/>
      <c r="M96" s="526"/>
      <c r="N96" s="528"/>
      <c r="O96" s="526"/>
      <c r="P96" s="573">
        <v>379.28</v>
      </c>
    </row>
    <row r="97" spans="1:16" x14ac:dyDescent="0.25">
      <c r="A97" s="523"/>
      <c r="B97" s="524"/>
      <c r="C97" s="1247" t="s">
        <v>1147</v>
      </c>
      <c r="D97" s="1247"/>
      <c r="E97" s="1247"/>
      <c r="F97" s="1247"/>
      <c r="G97" s="1247"/>
      <c r="H97" s="525" t="s">
        <v>1148</v>
      </c>
      <c r="I97" s="526"/>
      <c r="J97" s="526"/>
      <c r="K97" s="536">
        <v>0.64</v>
      </c>
      <c r="L97" s="528"/>
      <c r="M97" s="526"/>
      <c r="N97" s="528"/>
      <c r="O97" s="526"/>
      <c r="P97" s="573">
        <v>208.24</v>
      </c>
    </row>
    <row r="98" spans="1:16" x14ac:dyDescent="0.25">
      <c r="A98" s="530"/>
      <c r="B98" s="524" t="s">
        <v>1445</v>
      </c>
      <c r="C98" s="1247" t="s">
        <v>1446</v>
      </c>
      <c r="D98" s="1247"/>
      <c r="E98" s="1247"/>
      <c r="F98" s="1247"/>
      <c r="G98" s="1247"/>
      <c r="H98" s="525" t="s">
        <v>1151</v>
      </c>
      <c r="I98" s="536">
        <v>0.16</v>
      </c>
      <c r="J98" s="526"/>
      <c r="K98" s="536">
        <v>0.64</v>
      </c>
      <c r="L98" s="538">
        <v>477.92</v>
      </c>
      <c r="M98" s="539">
        <v>1.24</v>
      </c>
      <c r="N98" s="534">
        <v>592.62</v>
      </c>
      <c r="O98" s="526"/>
      <c r="P98" s="529">
        <v>379.28</v>
      </c>
    </row>
    <row r="99" spans="1:16" x14ac:dyDescent="0.25">
      <c r="A99" s="540"/>
      <c r="B99" s="524" t="s">
        <v>1208</v>
      </c>
      <c r="C99" s="1247" t="s">
        <v>1209</v>
      </c>
      <c r="D99" s="1247"/>
      <c r="E99" s="1247"/>
      <c r="F99" s="1247"/>
      <c r="G99" s="1247"/>
      <c r="H99" s="525" t="s">
        <v>1148</v>
      </c>
      <c r="I99" s="536">
        <v>0.16</v>
      </c>
      <c r="J99" s="526"/>
      <c r="K99" s="536">
        <v>0.64</v>
      </c>
      <c r="L99" s="528"/>
      <c r="M99" s="526"/>
      <c r="N99" s="541">
        <v>325.38</v>
      </c>
      <c r="O99" s="526"/>
      <c r="P99" s="573">
        <v>208.24</v>
      </c>
    </row>
    <row r="100" spans="1:16" x14ac:dyDescent="0.25">
      <c r="A100" s="552"/>
      <c r="B100" s="553"/>
      <c r="C100" s="1248" t="s">
        <v>1154</v>
      </c>
      <c r="D100" s="1248"/>
      <c r="E100" s="1248"/>
      <c r="F100" s="1248"/>
      <c r="G100" s="1248"/>
      <c r="H100" s="516"/>
      <c r="I100" s="517"/>
      <c r="J100" s="517"/>
      <c r="K100" s="517"/>
      <c r="L100" s="520"/>
      <c r="M100" s="517"/>
      <c r="N100" s="554"/>
      <c r="O100" s="517"/>
      <c r="P100" s="555">
        <v>1778.04</v>
      </c>
    </row>
    <row r="101" spans="1:16" x14ac:dyDescent="0.25">
      <c r="A101" s="540" t="s">
        <v>1726</v>
      </c>
      <c r="B101" s="524" t="s">
        <v>2637</v>
      </c>
      <c r="C101" s="1247" t="s">
        <v>2638</v>
      </c>
      <c r="D101" s="1247"/>
      <c r="E101" s="1247"/>
      <c r="F101" s="1247"/>
      <c r="G101" s="1247"/>
      <c r="H101" s="525" t="s">
        <v>1158</v>
      </c>
      <c r="I101" s="543">
        <v>2</v>
      </c>
      <c r="J101" s="526"/>
      <c r="K101" s="543">
        <v>2</v>
      </c>
      <c r="L101" s="528"/>
      <c r="M101" s="526"/>
      <c r="N101" s="528"/>
      <c r="O101" s="526"/>
      <c r="P101" s="573">
        <v>23.81</v>
      </c>
    </row>
    <row r="102" spans="1:16" x14ac:dyDescent="0.25">
      <c r="A102" s="540"/>
      <c r="B102" s="524"/>
      <c r="C102" s="1247" t="s">
        <v>1155</v>
      </c>
      <c r="D102" s="1247"/>
      <c r="E102" s="1247"/>
      <c r="F102" s="1247"/>
      <c r="G102" s="1247"/>
      <c r="H102" s="525"/>
      <c r="I102" s="526"/>
      <c r="J102" s="526"/>
      <c r="K102" s="526"/>
      <c r="L102" s="528"/>
      <c r="M102" s="526"/>
      <c r="N102" s="528"/>
      <c r="O102" s="526"/>
      <c r="P102" s="529">
        <v>1398.76</v>
      </c>
    </row>
    <row r="103" spans="1:16" x14ac:dyDescent="0.25">
      <c r="A103" s="540"/>
      <c r="B103" s="524" t="s">
        <v>3336</v>
      </c>
      <c r="C103" s="1247" t="s">
        <v>3337</v>
      </c>
      <c r="D103" s="1247"/>
      <c r="E103" s="1247"/>
      <c r="F103" s="1247"/>
      <c r="G103" s="1247"/>
      <c r="H103" s="525" t="s">
        <v>1158</v>
      </c>
      <c r="I103" s="543">
        <v>90</v>
      </c>
      <c r="J103" s="526"/>
      <c r="K103" s="543">
        <v>90</v>
      </c>
      <c r="L103" s="528"/>
      <c r="M103" s="526"/>
      <c r="N103" s="528"/>
      <c r="O103" s="526"/>
      <c r="P103" s="529">
        <v>1258.8800000000001</v>
      </c>
    </row>
    <row r="104" spans="1:16" x14ac:dyDescent="0.25">
      <c r="A104" s="540"/>
      <c r="B104" s="524" t="s">
        <v>3338</v>
      </c>
      <c r="C104" s="1247" t="s">
        <v>3339</v>
      </c>
      <c r="D104" s="1247"/>
      <c r="E104" s="1247"/>
      <c r="F104" s="1247"/>
      <c r="G104" s="1247"/>
      <c r="H104" s="525" t="s">
        <v>1158</v>
      </c>
      <c r="I104" s="543">
        <v>46</v>
      </c>
      <c r="J104" s="526"/>
      <c r="K104" s="543">
        <v>46</v>
      </c>
      <c r="L104" s="528"/>
      <c r="M104" s="526"/>
      <c r="N104" s="528"/>
      <c r="O104" s="526"/>
      <c r="P104" s="573">
        <v>643.42999999999995</v>
      </c>
    </row>
    <row r="105" spans="1:16" x14ac:dyDescent="0.25">
      <c r="A105" s="556"/>
      <c r="B105" s="557"/>
      <c r="C105" s="1248" t="s">
        <v>1161</v>
      </c>
      <c r="D105" s="1248"/>
      <c r="E105" s="1248"/>
      <c r="F105" s="1248"/>
      <c r="G105" s="1248"/>
      <c r="H105" s="516"/>
      <c r="I105" s="517"/>
      <c r="J105" s="517"/>
      <c r="K105" s="517"/>
      <c r="L105" s="520"/>
      <c r="M105" s="517"/>
      <c r="N105" s="593">
        <v>926.04</v>
      </c>
      <c r="O105" s="517"/>
      <c r="P105" s="555">
        <v>3704.16</v>
      </c>
    </row>
    <row r="106" spans="1:16" x14ac:dyDescent="0.25">
      <c r="A106" s="558"/>
      <c r="B106" s="559"/>
      <c r="C106" s="559"/>
      <c r="D106" s="559"/>
      <c r="E106" s="559"/>
      <c r="F106" s="559"/>
      <c r="G106" s="559"/>
      <c r="H106" s="560"/>
      <c r="I106" s="561"/>
      <c r="J106" s="561"/>
      <c r="K106" s="561"/>
      <c r="L106" s="562"/>
      <c r="M106" s="561"/>
      <c r="N106" s="562"/>
      <c r="O106" s="561"/>
      <c r="P106" s="563"/>
    </row>
    <row r="107" spans="1:16" ht="22.5" x14ac:dyDescent="0.25">
      <c r="A107" s="514" t="s">
        <v>3414</v>
      </c>
      <c r="B107" s="515" t="s">
        <v>3415</v>
      </c>
      <c r="C107" s="1249" t="s">
        <v>3416</v>
      </c>
      <c r="D107" s="1249"/>
      <c r="E107" s="1249"/>
      <c r="F107" s="1249"/>
      <c r="G107" s="1249"/>
      <c r="H107" s="516" t="s">
        <v>1575</v>
      </c>
      <c r="I107" s="517">
        <v>4</v>
      </c>
      <c r="J107" s="518">
        <v>1</v>
      </c>
      <c r="K107" s="518">
        <v>4</v>
      </c>
      <c r="L107" s="520"/>
      <c r="M107" s="517"/>
      <c r="N107" s="564">
        <v>26978.23</v>
      </c>
      <c r="O107" s="517"/>
      <c r="P107" s="555">
        <v>107912.92</v>
      </c>
    </row>
    <row r="108" spans="1:16" x14ac:dyDescent="0.25">
      <c r="A108" s="556"/>
      <c r="B108" s="557"/>
      <c r="C108" s="1248" t="s">
        <v>1161</v>
      </c>
      <c r="D108" s="1248"/>
      <c r="E108" s="1248"/>
      <c r="F108" s="1248"/>
      <c r="G108" s="1248"/>
      <c r="H108" s="516"/>
      <c r="I108" s="517"/>
      <c r="J108" s="517"/>
      <c r="K108" s="517"/>
      <c r="L108" s="520"/>
      <c r="M108" s="517"/>
      <c r="N108" s="520"/>
      <c r="O108" s="517"/>
      <c r="P108" s="555">
        <v>107912.92</v>
      </c>
    </row>
    <row r="109" spans="1:16" x14ac:dyDescent="0.25">
      <c r="A109" s="558"/>
      <c r="B109" s="559"/>
      <c r="C109" s="559"/>
      <c r="D109" s="559"/>
      <c r="E109" s="559"/>
      <c r="F109" s="559"/>
      <c r="G109" s="559"/>
      <c r="H109" s="560"/>
      <c r="I109" s="561"/>
      <c r="J109" s="561"/>
      <c r="K109" s="561"/>
      <c r="L109" s="562"/>
      <c r="M109" s="561"/>
      <c r="N109" s="562"/>
      <c r="O109" s="561"/>
      <c r="P109" s="563"/>
    </row>
    <row r="110" spans="1:16" ht="22.5" x14ac:dyDescent="0.25">
      <c r="A110" s="514" t="s">
        <v>2670</v>
      </c>
      <c r="B110" s="515" t="s">
        <v>3417</v>
      </c>
      <c r="C110" s="1249" t="s">
        <v>3418</v>
      </c>
      <c r="D110" s="1249"/>
      <c r="E110" s="1249"/>
      <c r="F110" s="1249"/>
      <c r="G110" s="1249"/>
      <c r="H110" s="516" t="s">
        <v>1575</v>
      </c>
      <c r="I110" s="517">
        <v>2</v>
      </c>
      <c r="J110" s="518">
        <v>1</v>
      </c>
      <c r="K110" s="518">
        <v>2</v>
      </c>
      <c r="L110" s="520"/>
      <c r="M110" s="517"/>
      <c r="N110" s="564">
        <v>5809.72</v>
      </c>
      <c r="O110" s="570">
        <v>1.04</v>
      </c>
      <c r="P110" s="555">
        <v>12084.22</v>
      </c>
    </row>
    <row r="111" spans="1:16" x14ac:dyDescent="0.25">
      <c r="A111" s="565"/>
      <c r="B111" s="553" t="s">
        <v>3398</v>
      </c>
      <c r="C111" s="1241" t="s">
        <v>3399</v>
      </c>
      <c r="D111" s="1241"/>
      <c r="E111" s="1241"/>
      <c r="F111" s="1241"/>
      <c r="G111" s="1241"/>
      <c r="H111" s="1241"/>
      <c r="I111" s="1241"/>
      <c r="J111" s="1241"/>
      <c r="K111" s="1241"/>
      <c r="L111" s="1241"/>
      <c r="M111" s="1241"/>
      <c r="N111" s="1241"/>
      <c r="O111" s="1241"/>
      <c r="P111" s="1254"/>
    </row>
    <row r="112" spans="1:16" x14ac:dyDescent="0.25">
      <c r="A112" s="556"/>
      <c r="B112" s="557"/>
      <c r="C112" s="1248" t="s">
        <v>1161</v>
      </c>
      <c r="D112" s="1248"/>
      <c r="E112" s="1248"/>
      <c r="F112" s="1248"/>
      <c r="G112" s="1248"/>
      <c r="H112" s="516"/>
      <c r="I112" s="517"/>
      <c r="J112" s="517"/>
      <c r="K112" s="517"/>
      <c r="L112" s="520"/>
      <c r="M112" s="517"/>
      <c r="N112" s="520"/>
      <c r="O112" s="517"/>
      <c r="P112" s="555">
        <v>12084.22</v>
      </c>
    </row>
    <row r="113" spans="1:16" x14ac:dyDescent="0.25">
      <c r="A113" s="558"/>
      <c r="B113" s="559"/>
      <c r="C113" s="559"/>
      <c r="D113" s="559"/>
      <c r="E113" s="559"/>
      <c r="F113" s="559"/>
      <c r="G113" s="559"/>
      <c r="H113" s="560"/>
      <c r="I113" s="561"/>
      <c r="J113" s="561"/>
      <c r="K113" s="561"/>
      <c r="L113" s="562"/>
      <c r="M113" s="561"/>
      <c r="N113" s="562"/>
      <c r="O113" s="561"/>
      <c r="P113" s="563"/>
    </row>
    <row r="114" spans="1:16" ht="22.5" x14ac:dyDescent="0.25">
      <c r="A114" s="514" t="s">
        <v>3419</v>
      </c>
      <c r="B114" s="515" t="s">
        <v>3420</v>
      </c>
      <c r="C114" s="1249" t="s">
        <v>3421</v>
      </c>
      <c r="D114" s="1249"/>
      <c r="E114" s="1249"/>
      <c r="F114" s="1249"/>
      <c r="G114" s="1249"/>
      <c r="H114" s="516" t="s">
        <v>1575</v>
      </c>
      <c r="I114" s="517">
        <v>6</v>
      </c>
      <c r="J114" s="518">
        <v>1</v>
      </c>
      <c r="K114" s="518">
        <v>6</v>
      </c>
      <c r="L114" s="520"/>
      <c r="M114" s="517"/>
      <c r="N114" s="564">
        <v>17789.27</v>
      </c>
      <c r="O114" s="517"/>
      <c r="P114" s="555">
        <v>106735.62</v>
      </c>
    </row>
    <row r="115" spans="1:16" x14ac:dyDescent="0.25">
      <c r="A115" s="556"/>
      <c r="B115" s="557"/>
      <c r="C115" s="1248" t="s">
        <v>1161</v>
      </c>
      <c r="D115" s="1248"/>
      <c r="E115" s="1248"/>
      <c r="F115" s="1248"/>
      <c r="G115" s="1248"/>
      <c r="H115" s="516"/>
      <c r="I115" s="517"/>
      <c r="J115" s="517"/>
      <c r="K115" s="517"/>
      <c r="L115" s="520"/>
      <c r="M115" s="517"/>
      <c r="N115" s="520"/>
      <c r="O115" s="517"/>
      <c r="P115" s="555">
        <v>106735.62</v>
      </c>
    </row>
    <row r="116" spans="1:16" x14ac:dyDescent="0.25">
      <c r="A116" s="558"/>
      <c r="B116" s="559"/>
      <c r="C116" s="559"/>
      <c r="D116" s="559"/>
      <c r="E116" s="559"/>
      <c r="F116" s="559"/>
      <c r="G116" s="559"/>
      <c r="H116" s="560"/>
      <c r="I116" s="561"/>
      <c r="J116" s="561"/>
      <c r="K116" s="561"/>
      <c r="L116" s="562"/>
      <c r="M116" s="561"/>
      <c r="N116" s="562"/>
      <c r="O116" s="561"/>
      <c r="P116" s="563"/>
    </row>
    <row r="117" spans="1:16" ht="22.5" x14ac:dyDescent="0.25">
      <c r="A117" s="514" t="s">
        <v>3422</v>
      </c>
      <c r="B117" s="515" t="s">
        <v>3423</v>
      </c>
      <c r="C117" s="1249" t="s">
        <v>3424</v>
      </c>
      <c r="D117" s="1249"/>
      <c r="E117" s="1249"/>
      <c r="F117" s="1249"/>
      <c r="G117" s="1249"/>
      <c r="H117" s="516" t="s">
        <v>1575</v>
      </c>
      <c r="I117" s="517">
        <v>4</v>
      </c>
      <c r="J117" s="518">
        <v>1</v>
      </c>
      <c r="K117" s="518">
        <v>4</v>
      </c>
      <c r="L117" s="520"/>
      <c r="M117" s="517"/>
      <c r="N117" s="564">
        <v>18469</v>
      </c>
      <c r="O117" s="570">
        <v>1.04</v>
      </c>
      <c r="P117" s="555">
        <v>76831.039999999994</v>
      </c>
    </row>
    <row r="118" spans="1:16" x14ac:dyDescent="0.25">
      <c r="A118" s="565"/>
      <c r="B118" s="553" t="s">
        <v>3398</v>
      </c>
      <c r="C118" s="1241" t="s">
        <v>3399</v>
      </c>
      <c r="D118" s="1241"/>
      <c r="E118" s="1241"/>
      <c r="F118" s="1241"/>
      <c r="G118" s="1241"/>
      <c r="H118" s="1241"/>
      <c r="I118" s="1241"/>
      <c r="J118" s="1241"/>
      <c r="K118" s="1241"/>
      <c r="L118" s="1241"/>
      <c r="M118" s="1241"/>
      <c r="N118" s="1241"/>
      <c r="O118" s="1241"/>
      <c r="P118" s="1254"/>
    </row>
    <row r="119" spans="1:16" x14ac:dyDescent="0.25">
      <c r="A119" s="556"/>
      <c r="B119" s="557"/>
      <c r="C119" s="1248" t="s">
        <v>1161</v>
      </c>
      <c r="D119" s="1248"/>
      <c r="E119" s="1248"/>
      <c r="F119" s="1248"/>
      <c r="G119" s="1248"/>
      <c r="H119" s="516"/>
      <c r="I119" s="517"/>
      <c r="J119" s="517"/>
      <c r="K119" s="517"/>
      <c r="L119" s="520"/>
      <c r="M119" s="517"/>
      <c r="N119" s="520"/>
      <c r="O119" s="517"/>
      <c r="P119" s="555">
        <v>76831.039999999994</v>
      </c>
    </row>
    <row r="120" spans="1:16" x14ac:dyDescent="0.25">
      <c r="A120" s="558"/>
      <c r="B120" s="559"/>
      <c r="C120" s="559"/>
      <c r="D120" s="559"/>
      <c r="E120" s="559"/>
      <c r="F120" s="559"/>
      <c r="G120" s="559"/>
      <c r="H120" s="560"/>
      <c r="I120" s="561"/>
      <c r="J120" s="561"/>
      <c r="K120" s="561"/>
      <c r="L120" s="562"/>
      <c r="M120" s="561"/>
      <c r="N120" s="562"/>
      <c r="O120" s="561"/>
      <c r="P120" s="563"/>
    </row>
    <row r="121" spans="1:16" ht="22.5" x14ac:dyDescent="0.25">
      <c r="A121" s="514" t="s">
        <v>3425</v>
      </c>
      <c r="B121" s="515" t="s">
        <v>3426</v>
      </c>
      <c r="C121" s="1249" t="s">
        <v>3427</v>
      </c>
      <c r="D121" s="1249"/>
      <c r="E121" s="1249"/>
      <c r="F121" s="1249"/>
      <c r="G121" s="1249"/>
      <c r="H121" s="516" t="s">
        <v>1575</v>
      </c>
      <c r="I121" s="517">
        <v>2</v>
      </c>
      <c r="J121" s="518">
        <v>1</v>
      </c>
      <c r="K121" s="518">
        <v>2</v>
      </c>
      <c r="L121" s="520"/>
      <c r="M121" s="517"/>
      <c r="N121" s="564">
        <v>4385.33</v>
      </c>
      <c r="O121" s="570">
        <v>1.04</v>
      </c>
      <c r="P121" s="555">
        <v>9121.49</v>
      </c>
    </row>
    <row r="122" spans="1:16" x14ac:dyDescent="0.25">
      <c r="A122" s="565"/>
      <c r="B122" s="553" t="s">
        <v>3398</v>
      </c>
      <c r="C122" s="1241" t="s">
        <v>3399</v>
      </c>
      <c r="D122" s="1241"/>
      <c r="E122" s="1241"/>
      <c r="F122" s="1241"/>
      <c r="G122" s="1241"/>
      <c r="H122" s="1241"/>
      <c r="I122" s="1241"/>
      <c r="J122" s="1241"/>
      <c r="K122" s="1241"/>
      <c r="L122" s="1241"/>
      <c r="M122" s="1241"/>
      <c r="N122" s="1241"/>
      <c r="O122" s="1241"/>
      <c r="P122" s="1254"/>
    </row>
    <row r="123" spans="1:16" x14ac:dyDescent="0.25">
      <c r="A123" s="556"/>
      <c r="B123" s="557"/>
      <c r="C123" s="1248" t="s">
        <v>1161</v>
      </c>
      <c r="D123" s="1248"/>
      <c r="E123" s="1248"/>
      <c r="F123" s="1248"/>
      <c r="G123" s="1248"/>
      <c r="H123" s="516"/>
      <c r="I123" s="517"/>
      <c r="J123" s="517"/>
      <c r="K123" s="517"/>
      <c r="L123" s="520"/>
      <c r="M123" s="517"/>
      <c r="N123" s="520"/>
      <c r="O123" s="517"/>
      <c r="P123" s="555">
        <v>9121.49</v>
      </c>
    </row>
    <row r="124" spans="1:16" x14ac:dyDescent="0.25">
      <c r="A124" s="558"/>
      <c r="B124" s="559"/>
      <c r="C124" s="559"/>
      <c r="D124" s="559"/>
      <c r="E124" s="559"/>
      <c r="F124" s="559"/>
      <c r="G124" s="559"/>
      <c r="H124" s="560"/>
      <c r="I124" s="561"/>
      <c r="J124" s="561"/>
      <c r="K124" s="561"/>
      <c r="L124" s="562"/>
      <c r="M124" s="561"/>
      <c r="N124" s="562"/>
      <c r="O124" s="561"/>
      <c r="P124" s="563"/>
    </row>
    <row r="125" spans="1:16" ht="22.5" x14ac:dyDescent="0.25">
      <c r="A125" s="514" t="s">
        <v>3428</v>
      </c>
      <c r="B125" s="515" t="s">
        <v>3429</v>
      </c>
      <c r="C125" s="1249" t="s">
        <v>3430</v>
      </c>
      <c r="D125" s="1249"/>
      <c r="E125" s="1249"/>
      <c r="F125" s="1249"/>
      <c r="G125" s="1249"/>
      <c r="H125" s="516" t="s">
        <v>1575</v>
      </c>
      <c r="I125" s="517">
        <v>2</v>
      </c>
      <c r="J125" s="518">
        <v>1</v>
      </c>
      <c r="K125" s="518">
        <v>2</v>
      </c>
      <c r="L125" s="520"/>
      <c r="M125" s="517"/>
      <c r="N125" s="564">
        <v>12557.23</v>
      </c>
      <c r="O125" s="570">
        <v>1.04</v>
      </c>
      <c r="P125" s="555">
        <v>26119.040000000001</v>
      </c>
    </row>
    <row r="126" spans="1:16" x14ac:dyDescent="0.25">
      <c r="A126" s="565"/>
      <c r="B126" s="553" t="s">
        <v>3398</v>
      </c>
      <c r="C126" s="1241" t="s">
        <v>3399</v>
      </c>
      <c r="D126" s="1241"/>
      <c r="E126" s="1241"/>
      <c r="F126" s="1241"/>
      <c r="G126" s="1241"/>
      <c r="H126" s="1241"/>
      <c r="I126" s="1241"/>
      <c r="J126" s="1241"/>
      <c r="K126" s="1241"/>
      <c r="L126" s="1241"/>
      <c r="M126" s="1241"/>
      <c r="N126" s="1241"/>
      <c r="O126" s="1241"/>
      <c r="P126" s="1254"/>
    </row>
    <row r="127" spans="1:16" x14ac:dyDescent="0.25">
      <c r="A127" s="556"/>
      <c r="B127" s="557"/>
      <c r="C127" s="1248" t="s">
        <v>1161</v>
      </c>
      <c r="D127" s="1248"/>
      <c r="E127" s="1248"/>
      <c r="F127" s="1248"/>
      <c r="G127" s="1248"/>
      <c r="H127" s="516"/>
      <c r="I127" s="517"/>
      <c r="J127" s="517"/>
      <c r="K127" s="517"/>
      <c r="L127" s="520"/>
      <c r="M127" s="517"/>
      <c r="N127" s="520"/>
      <c r="O127" s="517"/>
      <c r="P127" s="555">
        <v>26119.040000000001</v>
      </c>
    </row>
    <row r="128" spans="1:16" x14ac:dyDescent="0.25">
      <c r="A128" s="558"/>
      <c r="B128" s="559"/>
      <c r="C128" s="559"/>
      <c r="D128" s="559"/>
      <c r="E128" s="559"/>
      <c r="F128" s="559"/>
      <c r="G128" s="559"/>
      <c r="H128" s="560"/>
      <c r="I128" s="561"/>
      <c r="J128" s="561"/>
      <c r="K128" s="561"/>
      <c r="L128" s="562"/>
      <c r="M128" s="561"/>
      <c r="N128" s="562"/>
      <c r="O128" s="561"/>
      <c r="P128" s="563"/>
    </row>
    <row r="129" spans="1:16" ht="22.5" x14ac:dyDescent="0.25">
      <c r="A129" s="514" t="s">
        <v>3431</v>
      </c>
      <c r="B129" s="515" t="s">
        <v>3432</v>
      </c>
      <c r="C129" s="1249" t="s">
        <v>3433</v>
      </c>
      <c r="D129" s="1249"/>
      <c r="E129" s="1249"/>
      <c r="F129" s="1249"/>
      <c r="G129" s="1249"/>
      <c r="H129" s="516" t="s">
        <v>1575</v>
      </c>
      <c r="I129" s="517">
        <v>2</v>
      </c>
      <c r="J129" s="518">
        <v>1</v>
      </c>
      <c r="K129" s="518">
        <v>2</v>
      </c>
      <c r="L129" s="520"/>
      <c r="M129" s="517"/>
      <c r="N129" s="564">
        <v>22171.23</v>
      </c>
      <c r="O129" s="570">
        <v>1.04</v>
      </c>
      <c r="P129" s="555">
        <v>46116.160000000003</v>
      </c>
    </row>
    <row r="130" spans="1:16" x14ac:dyDescent="0.25">
      <c r="A130" s="565"/>
      <c r="B130" s="553" t="s">
        <v>3398</v>
      </c>
      <c r="C130" s="1241" t="s">
        <v>3399</v>
      </c>
      <c r="D130" s="1241"/>
      <c r="E130" s="1241"/>
      <c r="F130" s="1241"/>
      <c r="G130" s="1241"/>
      <c r="H130" s="1241"/>
      <c r="I130" s="1241"/>
      <c r="J130" s="1241"/>
      <c r="K130" s="1241"/>
      <c r="L130" s="1241"/>
      <c r="M130" s="1241"/>
      <c r="N130" s="1241"/>
      <c r="O130" s="1241"/>
      <c r="P130" s="1254"/>
    </row>
    <row r="131" spans="1:16" x14ac:dyDescent="0.25">
      <c r="A131" s="556"/>
      <c r="B131" s="557"/>
      <c r="C131" s="1248" t="s">
        <v>1161</v>
      </c>
      <c r="D131" s="1248"/>
      <c r="E131" s="1248"/>
      <c r="F131" s="1248"/>
      <c r="G131" s="1248"/>
      <c r="H131" s="516"/>
      <c r="I131" s="517"/>
      <c r="J131" s="517"/>
      <c r="K131" s="517"/>
      <c r="L131" s="520"/>
      <c r="M131" s="517"/>
      <c r="N131" s="520"/>
      <c r="O131" s="517"/>
      <c r="P131" s="555">
        <v>46116.160000000003</v>
      </c>
    </row>
    <row r="132" spans="1:16" x14ac:dyDescent="0.25">
      <c r="A132" s="558"/>
      <c r="B132" s="559"/>
      <c r="C132" s="559"/>
      <c r="D132" s="559"/>
      <c r="E132" s="559"/>
      <c r="F132" s="559"/>
      <c r="G132" s="559"/>
      <c r="H132" s="560"/>
      <c r="I132" s="561"/>
      <c r="J132" s="561"/>
      <c r="K132" s="561"/>
      <c r="L132" s="562"/>
      <c r="M132" s="561"/>
      <c r="N132" s="562"/>
      <c r="O132" s="561"/>
      <c r="P132" s="563"/>
    </row>
    <row r="133" spans="1:16" ht="22.5" x14ac:dyDescent="0.25">
      <c r="A133" s="514" t="s">
        <v>2676</v>
      </c>
      <c r="B133" s="515" t="s">
        <v>3434</v>
      </c>
      <c r="C133" s="1249" t="s">
        <v>3435</v>
      </c>
      <c r="D133" s="1249"/>
      <c r="E133" s="1249"/>
      <c r="F133" s="1249"/>
      <c r="G133" s="1249"/>
      <c r="H133" s="516" t="s">
        <v>1575</v>
      </c>
      <c r="I133" s="517">
        <v>2</v>
      </c>
      <c r="J133" s="518">
        <v>1</v>
      </c>
      <c r="K133" s="518">
        <v>2</v>
      </c>
      <c r="L133" s="520"/>
      <c r="M133" s="517"/>
      <c r="N133" s="564">
        <v>29952.67</v>
      </c>
      <c r="O133" s="570">
        <v>1.04</v>
      </c>
      <c r="P133" s="555">
        <v>62301.55</v>
      </c>
    </row>
    <row r="134" spans="1:16" x14ac:dyDescent="0.25">
      <c r="A134" s="565"/>
      <c r="B134" s="553" t="s">
        <v>3398</v>
      </c>
      <c r="C134" s="1241" t="s">
        <v>3399</v>
      </c>
      <c r="D134" s="1241"/>
      <c r="E134" s="1241"/>
      <c r="F134" s="1241"/>
      <c r="G134" s="1241"/>
      <c r="H134" s="1241"/>
      <c r="I134" s="1241"/>
      <c r="J134" s="1241"/>
      <c r="K134" s="1241"/>
      <c r="L134" s="1241"/>
      <c r="M134" s="1241"/>
      <c r="N134" s="1241"/>
      <c r="O134" s="1241"/>
      <c r="P134" s="1254"/>
    </row>
    <row r="135" spans="1:16" x14ac:dyDescent="0.25">
      <c r="A135" s="556"/>
      <c r="B135" s="557"/>
      <c r="C135" s="1248" t="s">
        <v>1161</v>
      </c>
      <c r="D135" s="1248"/>
      <c r="E135" s="1248"/>
      <c r="F135" s="1248"/>
      <c r="G135" s="1248"/>
      <c r="H135" s="516"/>
      <c r="I135" s="517"/>
      <c r="J135" s="517"/>
      <c r="K135" s="517"/>
      <c r="L135" s="520"/>
      <c r="M135" s="517"/>
      <c r="N135" s="520"/>
      <c r="O135" s="517"/>
      <c r="P135" s="555">
        <v>62301.55</v>
      </c>
    </row>
    <row r="136" spans="1:16" x14ac:dyDescent="0.25">
      <c r="A136" s="558"/>
      <c r="B136" s="559"/>
      <c r="C136" s="559"/>
      <c r="D136" s="559"/>
      <c r="E136" s="559"/>
      <c r="F136" s="559"/>
      <c r="G136" s="559"/>
      <c r="H136" s="560"/>
      <c r="I136" s="561"/>
      <c r="J136" s="561"/>
      <c r="K136" s="561"/>
      <c r="L136" s="562"/>
      <c r="M136" s="561"/>
      <c r="N136" s="562"/>
      <c r="O136" s="561"/>
      <c r="P136" s="563"/>
    </row>
    <row r="137" spans="1:16" ht="22.5" x14ac:dyDescent="0.25">
      <c r="A137" s="514" t="s">
        <v>2679</v>
      </c>
      <c r="B137" s="515" t="s">
        <v>3436</v>
      </c>
      <c r="C137" s="1249" t="s">
        <v>3437</v>
      </c>
      <c r="D137" s="1249"/>
      <c r="E137" s="1249"/>
      <c r="F137" s="1249"/>
      <c r="G137" s="1249"/>
      <c r="H137" s="516" t="s">
        <v>1575</v>
      </c>
      <c r="I137" s="517">
        <v>2</v>
      </c>
      <c r="J137" s="518">
        <v>1</v>
      </c>
      <c r="K137" s="518">
        <v>2</v>
      </c>
      <c r="L137" s="520"/>
      <c r="M137" s="517"/>
      <c r="N137" s="564">
        <v>9597.1299999999992</v>
      </c>
      <c r="O137" s="570">
        <v>1.04</v>
      </c>
      <c r="P137" s="555">
        <v>19962.03</v>
      </c>
    </row>
    <row r="138" spans="1:16" x14ac:dyDescent="0.25">
      <c r="A138" s="565"/>
      <c r="B138" s="553" t="s">
        <v>3398</v>
      </c>
      <c r="C138" s="1241" t="s">
        <v>3399</v>
      </c>
      <c r="D138" s="1241"/>
      <c r="E138" s="1241"/>
      <c r="F138" s="1241"/>
      <c r="G138" s="1241"/>
      <c r="H138" s="1241"/>
      <c r="I138" s="1241"/>
      <c r="J138" s="1241"/>
      <c r="K138" s="1241"/>
      <c r="L138" s="1241"/>
      <c r="M138" s="1241"/>
      <c r="N138" s="1241"/>
      <c r="O138" s="1241"/>
      <c r="P138" s="1254"/>
    </row>
    <row r="139" spans="1:16" x14ac:dyDescent="0.25">
      <c r="A139" s="556"/>
      <c r="B139" s="557"/>
      <c r="C139" s="1248" t="s">
        <v>1161</v>
      </c>
      <c r="D139" s="1248"/>
      <c r="E139" s="1248"/>
      <c r="F139" s="1248"/>
      <c r="G139" s="1248"/>
      <c r="H139" s="516"/>
      <c r="I139" s="517"/>
      <c r="J139" s="517"/>
      <c r="K139" s="517"/>
      <c r="L139" s="520"/>
      <c r="M139" s="517"/>
      <c r="N139" s="520"/>
      <c r="O139" s="517"/>
      <c r="P139" s="555">
        <v>19962.03</v>
      </c>
    </row>
    <row r="140" spans="1:16" x14ac:dyDescent="0.25">
      <c r="A140" s="558"/>
      <c r="B140" s="559"/>
      <c r="C140" s="559"/>
      <c r="D140" s="559"/>
      <c r="E140" s="559"/>
      <c r="F140" s="559"/>
      <c r="G140" s="559"/>
      <c r="H140" s="560"/>
      <c r="I140" s="561"/>
      <c r="J140" s="561"/>
      <c r="K140" s="561"/>
      <c r="L140" s="562"/>
      <c r="M140" s="561"/>
      <c r="N140" s="562"/>
      <c r="O140" s="561"/>
      <c r="P140" s="563"/>
    </row>
    <row r="141" spans="1:16" ht="22.5" x14ac:dyDescent="0.25">
      <c r="A141" s="514" t="s">
        <v>2682</v>
      </c>
      <c r="B141" s="515" t="s">
        <v>3438</v>
      </c>
      <c r="C141" s="1249" t="s">
        <v>3439</v>
      </c>
      <c r="D141" s="1249"/>
      <c r="E141" s="1249"/>
      <c r="F141" s="1249"/>
      <c r="G141" s="1249"/>
      <c r="H141" s="516" t="s">
        <v>1575</v>
      </c>
      <c r="I141" s="517">
        <v>2</v>
      </c>
      <c r="J141" s="518">
        <v>1</v>
      </c>
      <c r="K141" s="518">
        <v>2</v>
      </c>
      <c r="L141" s="520"/>
      <c r="M141" s="517"/>
      <c r="N141" s="564">
        <v>28142.03</v>
      </c>
      <c r="O141" s="570">
        <v>1.01</v>
      </c>
      <c r="P141" s="555">
        <v>56846.9</v>
      </c>
    </row>
    <row r="142" spans="1:16" x14ac:dyDescent="0.25">
      <c r="A142" s="565"/>
      <c r="B142" s="553" t="s">
        <v>3394</v>
      </c>
      <c r="C142" s="1241" t="s">
        <v>3395</v>
      </c>
      <c r="D142" s="1241"/>
      <c r="E142" s="1241"/>
      <c r="F142" s="1241"/>
      <c r="G142" s="1241"/>
      <c r="H142" s="1241"/>
      <c r="I142" s="1241"/>
      <c r="J142" s="1241"/>
      <c r="K142" s="1241"/>
      <c r="L142" s="1241"/>
      <c r="M142" s="1241"/>
      <c r="N142" s="1241"/>
      <c r="O142" s="1241"/>
      <c r="P142" s="1254"/>
    </row>
    <row r="143" spans="1:16" x14ac:dyDescent="0.25">
      <c r="A143" s="556"/>
      <c r="B143" s="557"/>
      <c r="C143" s="1248" t="s">
        <v>1161</v>
      </c>
      <c r="D143" s="1248"/>
      <c r="E143" s="1248"/>
      <c r="F143" s="1248"/>
      <c r="G143" s="1248"/>
      <c r="H143" s="516"/>
      <c r="I143" s="517"/>
      <c r="J143" s="517"/>
      <c r="K143" s="517"/>
      <c r="L143" s="520"/>
      <c r="M143" s="517"/>
      <c r="N143" s="520"/>
      <c r="O143" s="517"/>
      <c r="P143" s="555">
        <v>56846.9</v>
      </c>
    </row>
    <row r="144" spans="1:16" x14ac:dyDescent="0.25">
      <c r="A144" s="558"/>
      <c r="B144" s="559"/>
      <c r="C144" s="559"/>
      <c r="D144" s="559"/>
      <c r="E144" s="559"/>
      <c r="F144" s="559"/>
      <c r="G144" s="559"/>
      <c r="H144" s="560"/>
      <c r="I144" s="561"/>
      <c r="J144" s="561"/>
      <c r="K144" s="561"/>
      <c r="L144" s="562"/>
      <c r="M144" s="561"/>
      <c r="N144" s="562"/>
      <c r="O144" s="561"/>
      <c r="P144" s="563"/>
    </row>
    <row r="145" spans="1:16" ht="22.5" x14ac:dyDescent="0.25">
      <c r="A145" s="514" t="s">
        <v>2685</v>
      </c>
      <c r="B145" s="515" t="s">
        <v>3440</v>
      </c>
      <c r="C145" s="1249" t="s">
        <v>3441</v>
      </c>
      <c r="D145" s="1249"/>
      <c r="E145" s="1249"/>
      <c r="F145" s="1249"/>
      <c r="G145" s="1249"/>
      <c r="H145" s="516" t="s">
        <v>1575</v>
      </c>
      <c r="I145" s="517">
        <v>2</v>
      </c>
      <c r="J145" s="518">
        <v>1</v>
      </c>
      <c r="K145" s="518">
        <v>2</v>
      </c>
      <c r="L145" s="520"/>
      <c r="M145" s="517"/>
      <c r="N145" s="564">
        <v>10879</v>
      </c>
      <c r="O145" s="570">
        <v>1.01</v>
      </c>
      <c r="P145" s="555">
        <v>21975.58</v>
      </c>
    </row>
    <row r="146" spans="1:16" x14ac:dyDescent="0.25">
      <c r="A146" s="565"/>
      <c r="B146" s="553" t="s">
        <v>3394</v>
      </c>
      <c r="C146" s="1241" t="s">
        <v>3395</v>
      </c>
      <c r="D146" s="1241"/>
      <c r="E146" s="1241"/>
      <c r="F146" s="1241"/>
      <c r="G146" s="1241"/>
      <c r="H146" s="1241"/>
      <c r="I146" s="1241"/>
      <c r="J146" s="1241"/>
      <c r="K146" s="1241"/>
      <c r="L146" s="1241"/>
      <c r="M146" s="1241"/>
      <c r="N146" s="1241"/>
      <c r="O146" s="1241"/>
      <c r="P146" s="1254"/>
    </row>
    <row r="147" spans="1:16" x14ac:dyDescent="0.25">
      <c r="A147" s="556"/>
      <c r="B147" s="557"/>
      <c r="C147" s="1248" t="s">
        <v>1161</v>
      </c>
      <c r="D147" s="1248"/>
      <c r="E147" s="1248"/>
      <c r="F147" s="1248"/>
      <c r="G147" s="1248"/>
      <c r="H147" s="516"/>
      <c r="I147" s="517"/>
      <c r="J147" s="517"/>
      <c r="K147" s="517"/>
      <c r="L147" s="520"/>
      <c r="M147" s="517"/>
      <c r="N147" s="520"/>
      <c r="O147" s="517"/>
      <c r="P147" s="555">
        <v>21975.58</v>
      </c>
    </row>
    <row r="148" spans="1:16" x14ac:dyDescent="0.25">
      <c r="A148" s="558"/>
      <c r="B148" s="559"/>
      <c r="C148" s="559"/>
      <c r="D148" s="559"/>
      <c r="E148" s="559"/>
      <c r="F148" s="559"/>
      <c r="G148" s="559"/>
      <c r="H148" s="560"/>
      <c r="I148" s="561"/>
      <c r="J148" s="561"/>
      <c r="K148" s="561"/>
      <c r="L148" s="562"/>
      <c r="M148" s="561"/>
      <c r="N148" s="562"/>
      <c r="O148" s="561"/>
      <c r="P148" s="563"/>
    </row>
    <row r="149" spans="1:16" ht="22.5" x14ac:dyDescent="0.25">
      <c r="A149" s="514" t="s">
        <v>3442</v>
      </c>
      <c r="B149" s="515" t="s">
        <v>3443</v>
      </c>
      <c r="C149" s="1249" t="s">
        <v>3444</v>
      </c>
      <c r="D149" s="1249"/>
      <c r="E149" s="1249"/>
      <c r="F149" s="1249"/>
      <c r="G149" s="1249"/>
      <c r="H149" s="516" t="s">
        <v>1575</v>
      </c>
      <c r="I149" s="517">
        <v>2</v>
      </c>
      <c r="J149" s="518">
        <v>1</v>
      </c>
      <c r="K149" s="518">
        <v>2</v>
      </c>
      <c r="L149" s="520"/>
      <c r="M149" s="517"/>
      <c r="N149" s="564">
        <v>48923.45</v>
      </c>
      <c r="O149" s="570">
        <v>1.04</v>
      </c>
      <c r="P149" s="555">
        <v>101760.78</v>
      </c>
    </row>
    <row r="150" spans="1:16" x14ac:dyDescent="0.25">
      <c r="A150" s="565"/>
      <c r="B150" s="553" t="s">
        <v>3398</v>
      </c>
      <c r="C150" s="1241" t="s">
        <v>3399</v>
      </c>
      <c r="D150" s="1241"/>
      <c r="E150" s="1241"/>
      <c r="F150" s="1241"/>
      <c r="G150" s="1241"/>
      <c r="H150" s="1241"/>
      <c r="I150" s="1241"/>
      <c r="J150" s="1241"/>
      <c r="K150" s="1241"/>
      <c r="L150" s="1241"/>
      <c r="M150" s="1241"/>
      <c r="N150" s="1241"/>
      <c r="O150" s="1241"/>
      <c r="P150" s="1254"/>
    </row>
    <row r="151" spans="1:16" x14ac:dyDescent="0.25">
      <c r="A151" s="556"/>
      <c r="B151" s="557"/>
      <c r="C151" s="1248" t="s">
        <v>1161</v>
      </c>
      <c r="D151" s="1248"/>
      <c r="E151" s="1248"/>
      <c r="F151" s="1248"/>
      <c r="G151" s="1248"/>
      <c r="H151" s="516"/>
      <c r="I151" s="517"/>
      <c r="J151" s="517"/>
      <c r="K151" s="517"/>
      <c r="L151" s="520"/>
      <c r="M151" s="517"/>
      <c r="N151" s="520"/>
      <c r="O151" s="517"/>
      <c r="P151" s="555">
        <v>101760.78</v>
      </c>
    </row>
    <row r="152" spans="1:16" x14ac:dyDescent="0.25">
      <c r="A152" s="558"/>
      <c r="B152" s="559"/>
      <c r="C152" s="559"/>
      <c r="D152" s="559"/>
      <c r="E152" s="559"/>
      <c r="F152" s="559"/>
      <c r="G152" s="559"/>
      <c r="H152" s="560"/>
      <c r="I152" s="561"/>
      <c r="J152" s="561"/>
      <c r="K152" s="561"/>
      <c r="L152" s="562"/>
      <c r="M152" s="561"/>
      <c r="N152" s="562"/>
      <c r="O152" s="561"/>
      <c r="P152" s="563"/>
    </row>
    <row r="153" spans="1:16" ht="22.5" x14ac:dyDescent="0.25">
      <c r="A153" s="514" t="s">
        <v>3445</v>
      </c>
      <c r="B153" s="515" t="s">
        <v>3446</v>
      </c>
      <c r="C153" s="1249" t="s">
        <v>3447</v>
      </c>
      <c r="D153" s="1249"/>
      <c r="E153" s="1249"/>
      <c r="F153" s="1249"/>
      <c r="G153" s="1249"/>
      <c r="H153" s="516" t="s">
        <v>1575</v>
      </c>
      <c r="I153" s="517">
        <v>2</v>
      </c>
      <c r="J153" s="518">
        <v>1</v>
      </c>
      <c r="K153" s="518">
        <v>2</v>
      </c>
      <c r="L153" s="520"/>
      <c r="M153" s="517"/>
      <c r="N153" s="564">
        <v>7910.47</v>
      </c>
      <c r="O153" s="570">
        <v>1.01</v>
      </c>
      <c r="P153" s="555">
        <v>15979.15</v>
      </c>
    </row>
    <row r="154" spans="1:16" x14ac:dyDescent="0.25">
      <c r="A154" s="565"/>
      <c r="B154" s="553" t="s">
        <v>3394</v>
      </c>
      <c r="C154" s="1241" t="s">
        <v>3395</v>
      </c>
      <c r="D154" s="1241"/>
      <c r="E154" s="1241"/>
      <c r="F154" s="1241"/>
      <c r="G154" s="1241"/>
      <c r="H154" s="1241"/>
      <c r="I154" s="1241"/>
      <c r="J154" s="1241"/>
      <c r="K154" s="1241"/>
      <c r="L154" s="1241"/>
      <c r="M154" s="1241"/>
      <c r="N154" s="1241"/>
      <c r="O154" s="1241"/>
      <c r="P154" s="1254"/>
    </row>
    <row r="155" spans="1:16" x14ac:dyDescent="0.25">
      <c r="A155" s="556"/>
      <c r="B155" s="557"/>
      <c r="C155" s="1248" t="s">
        <v>1161</v>
      </c>
      <c r="D155" s="1248"/>
      <c r="E155" s="1248"/>
      <c r="F155" s="1248"/>
      <c r="G155" s="1248"/>
      <c r="H155" s="516"/>
      <c r="I155" s="517"/>
      <c r="J155" s="517"/>
      <c r="K155" s="517"/>
      <c r="L155" s="520"/>
      <c r="M155" s="517"/>
      <c r="N155" s="520"/>
      <c r="O155" s="517"/>
      <c r="P155" s="555">
        <v>15979.15</v>
      </c>
    </row>
    <row r="156" spans="1:16" x14ac:dyDescent="0.25">
      <c r="A156" s="558"/>
      <c r="B156" s="559"/>
      <c r="C156" s="559"/>
      <c r="D156" s="559"/>
      <c r="E156" s="559"/>
      <c r="F156" s="559"/>
      <c r="G156" s="559"/>
      <c r="H156" s="560"/>
      <c r="I156" s="561"/>
      <c r="J156" s="561"/>
      <c r="K156" s="561"/>
      <c r="L156" s="562"/>
      <c r="M156" s="561"/>
      <c r="N156" s="562"/>
      <c r="O156" s="561"/>
      <c r="P156" s="563"/>
    </row>
    <row r="157" spans="1:16" x14ac:dyDescent="0.25">
      <c r="A157" s="514" t="s">
        <v>1182</v>
      </c>
      <c r="B157" s="515" t="s">
        <v>3381</v>
      </c>
      <c r="C157" s="1249" t="s">
        <v>3382</v>
      </c>
      <c r="D157" s="1249"/>
      <c r="E157" s="1249"/>
      <c r="F157" s="1249"/>
      <c r="G157" s="1249"/>
      <c r="H157" s="516" t="s">
        <v>1575</v>
      </c>
      <c r="I157" s="517">
        <v>2</v>
      </c>
      <c r="J157" s="518">
        <v>1</v>
      </c>
      <c r="K157" s="518">
        <v>2</v>
      </c>
      <c r="L157" s="520"/>
      <c r="M157" s="517"/>
      <c r="N157" s="521"/>
      <c r="O157" s="517"/>
      <c r="P157" s="522"/>
    </row>
    <row r="158" spans="1:16" x14ac:dyDescent="0.25">
      <c r="A158" s="523"/>
      <c r="B158" s="524" t="s">
        <v>23</v>
      </c>
      <c r="C158" s="1247" t="s">
        <v>1203</v>
      </c>
      <c r="D158" s="1247"/>
      <c r="E158" s="1247"/>
      <c r="F158" s="1247"/>
      <c r="G158" s="1247"/>
      <c r="H158" s="525" t="s">
        <v>1148</v>
      </c>
      <c r="I158" s="526"/>
      <c r="J158" s="526"/>
      <c r="K158" s="536">
        <v>2.06</v>
      </c>
      <c r="L158" s="528"/>
      <c r="M158" s="526"/>
      <c r="N158" s="528"/>
      <c r="O158" s="526"/>
      <c r="P158" s="573">
        <v>595.26</v>
      </c>
    </row>
    <row r="159" spans="1:16" x14ac:dyDescent="0.25">
      <c r="A159" s="530"/>
      <c r="B159" s="524" t="s">
        <v>1482</v>
      </c>
      <c r="C159" s="1247" t="s">
        <v>1483</v>
      </c>
      <c r="D159" s="1247"/>
      <c r="E159" s="1247"/>
      <c r="F159" s="1247"/>
      <c r="G159" s="1247"/>
      <c r="H159" s="525" t="s">
        <v>1148</v>
      </c>
      <c r="I159" s="536">
        <v>1.03</v>
      </c>
      <c r="J159" s="526"/>
      <c r="K159" s="536">
        <v>2.06</v>
      </c>
      <c r="L159" s="532"/>
      <c r="M159" s="533"/>
      <c r="N159" s="534">
        <v>288.95999999999998</v>
      </c>
      <c r="O159" s="526"/>
      <c r="P159" s="529">
        <v>595.26</v>
      </c>
    </row>
    <row r="160" spans="1:16" x14ac:dyDescent="0.25">
      <c r="A160" s="523"/>
      <c r="B160" s="524" t="s">
        <v>28</v>
      </c>
      <c r="C160" s="1247" t="s">
        <v>132</v>
      </c>
      <c r="D160" s="1247"/>
      <c r="E160" s="1247"/>
      <c r="F160" s="1247"/>
      <c r="G160" s="1247"/>
      <c r="H160" s="525"/>
      <c r="I160" s="526"/>
      <c r="J160" s="526"/>
      <c r="K160" s="526"/>
      <c r="L160" s="528"/>
      <c r="M160" s="526"/>
      <c r="N160" s="528"/>
      <c r="O160" s="526"/>
      <c r="P160" s="573">
        <v>189.64</v>
      </c>
    </row>
    <row r="161" spans="1:16" x14ac:dyDescent="0.25">
      <c r="A161" s="523"/>
      <c r="B161" s="524"/>
      <c r="C161" s="1247" t="s">
        <v>1147</v>
      </c>
      <c r="D161" s="1247"/>
      <c r="E161" s="1247"/>
      <c r="F161" s="1247"/>
      <c r="G161" s="1247"/>
      <c r="H161" s="525" t="s">
        <v>1148</v>
      </c>
      <c r="I161" s="526"/>
      <c r="J161" s="526"/>
      <c r="K161" s="536">
        <v>0.32</v>
      </c>
      <c r="L161" s="528"/>
      <c r="M161" s="526"/>
      <c r="N161" s="528"/>
      <c r="O161" s="526"/>
      <c r="P161" s="573">
        <v>104.12</v>
      </c>
    </row>
    <row r="162" spans="1:16" x14ac:dyDescent="0.25">
      <c r="A162" s="530"/>
      <c r="B162" s="524" t="s">
        <v>1445</v>
      </c>
      <c r="C162" s="1247" t="s">
        <v>1446</v>
      </c>
      <c r="D162" s="1247"/>
      <c r="E162" s="1247"/>
      <c r="F162" s="1247"/>
      <c r="G162" s="1247"/>
      <c r="H162" s="525" t="s">
        <v>1151</v>
      </c>
      <c r="I162" s="536">
        <v>0.16</v>
      </c>
      <c r="J162" s="526"/>
      <c r="K162" s="536">
        <v>0.32</v>
      </c>
      <c r="L162" s="538">
        <v>477.92</v>
      </c>
      <c r="M162" s="539">
        <v>1.24</v>
      </c>
      <c r="N162" s="534">
        <v>592.62</v>
      </c>
      <c r="O162" s="526"/>
      <c r="P162" s="529">
        <v>189.64</v>
      </c>
    </row>
    <row r="163" spans="1:16" x14ac:dyDescent="0.25">
      <c r="A163" s="540"/>
      <c r="B163" s="524" t="s">
        <v>1208</v>
      </c>
      <c r="C163" s="1247" t="s">
        <v>1209</v>
      </c>
      <c r="D163" s="1247"/>
      <c r="E163" s="1247"/>
      <c r="F163" s="1247"/>
      <c r="G163" s="1247"/>
      <c r="H163" s="525" t="s">
        <v>1148</v>
      </c>
      <c r="I163" s="536">
        <v>0.16</v>
      </c>
      <c r="J163" s="526"/>
      <c r="K163" s="536">
        <v>0.32</v>
      </c>
      <c r="L163" s="528"/>
      <c r="M163" s="526"/>
      <c r="N163" s="541">
        <v>325.38</v>
      </c>
      <c r="O163" s="526"/>
      <c r="P163" s="573">
        <v>104.12</v>
      </c>
    </row>
    <row r="164" spans="1:16" x14ac:dyDescent="0.25">
      <c r="A164" s="552"/>
      <c r="B164" s="553"/>
      <c r="C164" s="1248" t="s">
        <v>1154</v>
      </c>
      <c r="D164" s="1248"/>
      <c r="E164" s="1248"/>
      <c r="F164" s="1248"/>
      <c r="G164" s="1248"/>
      <c r="H164" s="516"/>
      <c r="I164" s="517"/>
      <c r="J164" s="517"/>
      <c r="K164" s="517"/>
      <c r="L164" s="520"/>
      <c r="M164" s="517"/>
      <c r="N164" s="554"/>
      <c r="O164" s="517"/>
      <c r="P164" s="555">
        <v>889.02</v>
      </c>
    </row>
    <row r="165" spans="1:16" x14ac:dyDescent="0.25">
      <c r="A165" s="540" t="s">
        <v>1400</v>
      </c>
      <c r="B165" s="524" t="s">
        <v>2637</v>
      </c>
      <c r="C165" s="1247" t="s">
        <v>2638</v>
      </c>
      <c r="D165" s="1247"/>
      <c r="E165" s="1247"/>
      <c r="F165" s="1247"/>
      <c r="G165" s="1247"/>
      <c r="H165" s="525" t="s">
        <v>1158</v>
      </c>
      <c r="I165" s="543">
        <v>2</v>
      </c>
      <c r="J165" s="526"/>
      <c r="K165" s="543">
        <v>2</v>
      </c>
      <c r="L165" s="528"/>
      <c r="M165" s="526"/>
      <c r="N165" s="528"/>
      <c r="O165" s="526"/>
      <c r="P165" s="573">
        <v>11.91</v>
      </c>
    </row>
    <row r="166" spans="1:16" x14ac:dyDescent="0.25">
      <c r="A166" s="540"/>
      <c r="B166" s="524"/>
      <c r="C166" s="1247" t="s">
        <v>1155</v>
      </c>
      <c r="D166" s="1247"/>
      <c r="E166" s="1247"/>
      <c r="F166" s="1247"/>
      <c r="G166" s="1247"/>
      <c r="H166" s="525"/>
      <c r="I166" s="526"/>
      <c r="J166" s="526"/>
      <c r="K166" s="526"/>
      <c r="L166" s="528"/>
      <c r="M166" s="526"/>
      <c r="N166" s="528"/>
      <c r="O166" s="526"/>
      <c r="P166" s="573">
        <v>699.38</v>
      </c>
    </row>
    <row r="167" spans="1:16" x14ac:dyDescent="0.25">
      <c r="A167" s="540"/>
      <c r="B167" s="524" t="s">
        <v>3336</v>
      </c>
      <c r="C167" s="1247" t="s">
        <v>3337</v>
      </c>
      <c r="D167" s="1247"/>
      <c r="E167" s="1247"/>
      <c r="F167" s="1247"/>
      <c r="G167" s="1247"/>
      <c r="H167" s="525" t="s">
        <v>1158</v>
      </c>
      <c r="I167" s="543">
        <v>90</v>
      </c>
      <c r="J167" s="526"/>
      <c r="K167" s="543">
        <v>90</v>
      </c>
      <c r="L167" s="528"/>
      <c r="M167" s="526"/>
      <c r="N167" s="528"/>
      <c r="O167" s="526"/>
      <c r="P167" s="573">
        <v>629.44000000000005</v>
      </c>
    </row>
    <row r="168" spans="1:16" x14ac:dyDescent="0.25">
      <c r="A168" s="540"/>
      <c r="B168" s="524" t="s">
        <v>3338</v>
      </c>
      <c r="C168" s="1247" t="s">
        <v>3339</v>
      </c>
      <c r="D168" s="1247"/>
      <c r="E168" s="1247"/>
      <c r="F168" s="1247"/>
      <c r="G168" s="1247"/>
      <c r="H168" s="525" t="s">
        <v>1158</v>
      </c>
      <c r="I168" s="543">
        <v>46</v>
      </c>
      <c r="J168" s="526"/>
      <c r="K168" s="543">
        <v>46</v>
      </c>
      <c r="L168" s="528"/>
      <c r="M168" s="526"/>
      <c r="N168" s="528"/>
      <c r="O168" s="526"/>
      <c r="P168" s="573">
        <v>321.70999999999998</v>
      </c>
    </row>
    <row r="169" spans="1:16" x14ac:dyDescent="0.25">
      <c r="A169" s="556"/>
      <c r="B169" s="557"/>
      <c r="C169" s="1248" t="s">
        <v>1161</v>
      </c>
      <c r="D169" s="1248"/>
      <c r="E169" s="1248"/>
      <c r="F169" s="1248"/>
      <c r="G169" s="1248"/>
      <c r="H169" s="516"/>
      <c r="I169" s="517"/>
      <c r="J169" s="517"/>
      <c r="K169" s="517"/>
      <c r="L169" s="520"/>
      <c r="M169" s="517"/>
      <c r="N169" s="593">
        <v>926.04</v>
      </c>
      <c r="O169" s="517"/>
      <c r="P169" s="555">
        <v>1852.08</v>
      </c>
    </row>
    <row r="170" spans="1:16" x14ac:dyDescent="0.25">
      <c r="A170" s="558"/>
      <c r="B170" s="559"/>
      <c r="C170" s="559"/>
      <c r="D170" s="559"/>
      <c r="E170" s="559"/>
      <c r="F170" s="559"/>
      <c r="G170" s="559"/>
      <c r="H170" s="560"/>
      <c r="I170" s="561"/>
      <c r="J170" s="561"/>
      <c r="K170" s="561"/>
      <c r="L170" s="562"/>
      <c r="M170" s="561"/>
      <c r="N170" s="562"/>
      <c r="O170" s="561"/>
      <c r="P170" s="563"/>
    </row>
    <row r="171" spans="1:16" ht="22.5" x14ac:dyDescent="0.25">
      <c r="A171" s="514" t="s">
        <v>2990</v>
      </c>
      <c r="B171" s="515" t="s">
        <v>3448</v>
      </c>
      <c r="C171" s="1249" t="s">
        <v>3449</v>
      </c>
      <c r="D171" s="1249"/>
      <c r="E171" s="1249"/>
      <c r="F171" s="1249"/>
      <c r="G171" s="1249"/>
      <c r="H171" s="516" t="s">
        <v>1575</v>
      </c>
      <c r="I171" s="517">
        <v>2</v>
      </c>
      <c r="J171" s="518">
        <v>1</v>
      </c>
      <c r="K171" s="518">
        <v>2</v>
      </c>
      <c r="L171" s="520"/>
      <c r="M171" s="517"/>
      <c r="N171" s="564">
        <v>29086.57</v>
      </c>
      <c r="O171" s="517"/>
      <c r="P171" s="555">
        <v>58173.14</v>
      </c>
    </row>
    <row r="172" spans="1:16" x14ac:dyDescent="0.25">
      <c r="A172" s="556"/>
      <c r="B172" s="557"/>
      <c r="C172" s="1248" t="s">
        <v>1161</v>
      </c>
      <c r="D172" s="1248"/>
      <c r="E172" s="1248"/>
      <c r="F172" s="1248"/>
      <c r="G172" s="1248"/>
      <c r="H172" s="516"/>
      <c r="I172" s="517"/>
      <c r="J172" s="517"/>
      <c r="K172" s="517"/>
      <c r="L172" s="520"/>
      <c r="M172" s="517"/>
      <c r="N172" s="520"/>
      <c r="O172" s="517"/>
      <c r="P172" s="555">
        <v>58173.14</v>
      </c>
    </row>
    <row r="173" spans="1:16" x14ac:dyDescent="0.25">
      <c r="A173" s="558"/>
      <c r="B173" s="559"/>
      <c r="C173" s="559"/>
      <c r="D173" s="559"/>
      <c r="E173" s="559"/>
      <c r="F173" s="559"/>
      <c r="G173" s="559"/>
      <c r="H173" s="560"/>
      <c r="I173" s="561"/>
      <c r="J173" s="561"/>
      <c r="K173" s="561"/>
      <c r="L173" s="562"/>
      <c r="M173" s="561"/>
      <c r="N173" s="562"/>
      <c r="O173" s="561"/>
      <c r="P173" s="563"/>
    </row>
    <row r="174" spans="1:16" ht="22.5" x14ac:dyDescent="0.25">
      <c r="A174" s="514" t="s">
        <v>3450</v>
      </c>
      <c r="B174" s="515" t="s">
        <v>3451</v>
      </c>
      <c r="C174" s="1249" t="s">
        <v>3452</v>
      </c>
      <c r="D174" s="1249"/>
      <c r="E174" s="1249"/>
      <c r="F174" s="1249"/>
      <c r="G174" s="1249"/>
      <c r="H174" s="516" t="s">
        <v>1575</v>
      </c>
      <c r="I174" s="517">
        <v>2</v>
      </c>
      <c r="J174" s="518">
        <v>1</v>
      </c>
      <c r="K174" s="518">
        <v>2</v>
      </c>
      <c r="L174" s="520"/>
      <c r="M174" s="517"/>
      <c r="N174" s="564">
        <v>4056.43</v>
      </c>
      <c r="O174" s="517"/>
      <c r="P174" s="555">
        <v>8112.86</v>
      </c>
    </row>
    <row r="175" spans="1:16" x14ac:dyDescent="0.25">
      <c r="A175" s="556"/>
      <c r="B175" s="557"/>
      <c r="C175" s="1248" t="s">
        <v>1161</v>
      </c>
      <c r="D175" s="1248"/>
      <c r="E175" s="1248"/>
      <c r="F175" s="1248"/>
      <c r="G175" s="1248"/>
      <c r="H175" s="516"/>
      <c r="I175" s="517"/>
      <c r="J175" s="517"/>
      <c r="K175" s="517"/>
      <c r="L175" s="520"/>
      <c r="M175" s="517"/>
      <c r="N175" s="520"/>
      <c r="O175" s="517"/>
      <c r="P175" s="555">
        <v>8112.86</v>
      </c>
    </row>
    <row r="176" spans="1:16" x14ac:dyDescent="0.25">
      <c r="A176" s="558"/>
      <c r="B176" s="559"/>
      <c r="C176" s="559"/>
      <c r="D176" s="559"/>
      <c r="E176" s="559"/>
      <c r="F176" s="559"/>
      <c r="G176" s="559"/>
      <c r="H176" s="560"/>
      <c r="I176" s="561"/>
      <c r="J176" s="561"/>
      <c r="K176" s="561"/>
      <c r="L176" s="562"/>
      <c r="M176" s="561"/>
      <c r="N176" s="562"/>
      <c r="O176" s="561"/>
      <c r="P176" s="563"/>
    </row>
    <row r="177" spans="1:16" ht="22.5" x14ac:dyDescent="0.25">
      <c r="A177" s="514" t="s">
        <v>3453</v>
      </c>
      <c r="B177" s="515" t="s">
        <v>3454</v>
      </c>
      <c r="C177" s="1249" t="s">
        <v>3455</v>
      </c>
      <c r="D177" s="1249"/>
      <c r="E177" s="1249"/>
      <c r="F177" s="1249"/>
      <c r="G177" s="1249"/>
      <c r="H177" s="516" t="s">
        <v>1575</v>
      </c>
      <c r="I177" s="517">
        <v>4</v>
      </c>
      <c r="J177" s="518">
        <v>1</v>
      </c>
      <c r="K177" s="518">
        <v>4</v>
      </c>
      <c r="L177" s="520"/>
      <c r="M177" s="517"/>
      <c r="N177" s="564">
        <v>143282.32999999999</v>
      </c>
      <c r="O177" s="570">
        <v>1.04</v>
      </c>
      <c r="P177" s="555">
        <v>596054.49</v>
      </c>
    </row>
    <row r="178" spans="1:16" x14ac:dyDescent="0.25">
      <c r="A178" s="565"/>
      <c r="B178" s="553" t="s">
        <v>3398</v>
      </c>
      <c r="C178" s="1241" t="s">
        <v>3399</v>
      </c>
      <c r="D178" s="1241"/>
      <c r="E178" s="1241"/>
      <c r="F178" s="1241"/>
      <c r="G178" s="1241"/>
      <c r="H178" s="1241"/>
      <c r="I178" s="1241"/>
      <c r="J178" s="1241"/>
      <c r="K178" s="1241"/>
      <c r="L178" s="1241"/>
      <c r="M178" s="1241"/>
      <c r="N178" s="1241"/>
      <c r="O178" s="1241"/>
      <c r="P178" s="1254"/>
    </row>
    <row r="179" spans="1:16" x14ac:dyDescent="0.25">
      <c r="A179" s="556"/>
      <c r="B179" s="557"/>
      <c r="C179" s="1248" t="s">
        <v>1161</v>
      </c>
      <c r="D179" s="1248"/>
      <c r="E179" s="1248"/>
      <c r="F179" s="1248"/>
      <c r="G179" s="1248"/>
      <c r="H179" s="516"/>
      <c r="I179" s="517"/>
      <c r="J179" s="517"/>
      <c r="K179" s="517"/>
      <c r="L179" s="520"/>
      <c r="M179" s="517"/>
      <c r="N179" s="520"/>
      <c r="O179" s="517"/>
      <c r="P179" s="555">
        <v>596054.49</v>
      </c>
    </row>
    <row r="180" spans="1:16" x14ac:dyDescent="0.25">
      <c r="A180" s="558"/>
      <c r="B180" s="559"/>
      <c r="C180" s="559"/>
      <c r="D180" s="559"/>
      <c r="E180" s="559"/>
      <c r="F180" s="559"/>
      <c r="G180" s="559"/>
      <c r="H180" s="560"/>
      <c r="I180" s="561"/>
      <c r="J180" s="561"/>
      <c r="K180" s="561"/>
      <c r="L180" s="562"/>
      <c r="M180" s="561"/>
      <c r="N180" s="562"/>
      <c r="O180" s="561"/>
      <c r="P180" s="563"/>
    </row>
    <row r="181" spans="1:16" ht="22.5" x14ac:dyDescent="0.25">
      <c r="A181" s="514" t="s">
        <v>3456</v>
      </c>
      <c r="B181" s="515" t="s">
        <v>3457</v>
      </c>
      <c r="C181" s="1249" t="s">
        <v>3458</v>
      </c>
      <c r="D181" s="1249"/>
      <c r="E181" s="1249"/>
      <c r="F181" s="1249"/>
      <c r="G181" s="1249"/>
      <c r="H181" s="516" t="s">
        <v>1575</v>
      </c>
      <c r="I181" s="517">
        <v>4</v>
      </c>
      <c r="J181" s="518">
        <v>1</v>
      </c>
      <c r="K181" s="518">
        <v>4</v>
      </c>
      <c r="L181" s="520"/>
      <c r="M181" s="517"/>
      <c r="N181" s="564">
        <v>8349</v>
      </c>
      <c r="O181" s="570">
        <v>1.01</v>
      </c>
      <c r="P181" s="555">
        <v>33729.96</v>
      </c>
    </row>
    <row r="182" spans="1:16" x14ac:dyDescent="0.25">
      <c r="A182" s="565"/>
      <c r="B182" s="553" t="s">
        <v>3394</v>
      </c>
      <c r="C182" s="1241" t="s">
        <v>3395</v>
      </c>
      <c r="D182" s="1241"/>
      <c r="E182" s="1241"/>
      <c r="F182" s="1241"/>
      <c r="G182" s="1241"/>
      <c r="H182" s="1241"/>
      <c r="I182" s="1241"/>
      <c r="J182" s="1241"/>
      <c r="K182" s="1241"/>
      <c r="L182" s="1241"/>
      <c r="M182" s="1241"/>
      <c r="N182" s="1241"/>
      <c r="O182" s="1241"/>
      <c r="P182" s="1254"/>
    </row>
    <row r="183" spans="1:16" x14ac:dyDescent="0.25">
      <c r="A183" s="556"/>
      <c r="B183" s="557"/>
      <c r="C183" s="1248" t="s">
        <v>1161</v>
      </c>
      <c r="D183" s="1248"/>
      <c r="E183" s="1248"/>
      <c r="F183" s="1248"/>
      <c r="G183" s="1248"/>
      <c r="H183" s="516"/>
      <c r="I183" s="517"/>
      <c r="J183" s="517"/>
      <c r="K183" s="517"/>
      <c r="L183" s="520"/>
      <c r="M183" s="517"/>
      <c r="N183" s="520"/>
      <c r="O183" s="517"/>
      <c r="P183" s="555">
        <v>33729.96</v>
      </c>
    </row>
    <row r="184" spans="1:16" x14ac:dyDescent="0.25">
      <c r="A184" s="558"/>
      <c r="B184" s="559"/>
      <c r="C184" s="559"/>
      <c r="D184" s="559"/>
      <c r="E184" s="559"/>
      <c r="F184" s="559"/>
      <c r="G184" s="559"/>
      <c r="H184" s="560"/>
      <c r="I184" s="561"/>
      <c r="J184" s="561"/>
      <c r="K184" s="561"/>
      <c r="L184" s="562"/>
      <c r="M184" s="561"/>
      <c r="N184" s="562"/>
      <c r="O184" s="561"/>
      <c r="P184" s="563"/>
    </row>
    <row r="185" spans="1:16" ht="22.5" x14ac:dyDescent="0.25">
      <c r="A185" s="514" t="s">
        <v>3459</v>
      </c>
      <c r="B185" s="515" t="s">
        <v>3460</v>
      </c>
      <c r="C185" s="1249" t="s">
        <v>3461</v>
      </c>
      <c r="D185" s="1249"/>
      <c r="E185" s="1249"/>
      <c r="F185" s="1249"/>
      <c r="G185" s="1249"/>
      <c r="H185" s="516" t="s">
        <v>1575</v>
      </c>
      <c r="I185" s="517">
        <v>2</v>
      </c>
      <c r="J185" s="518">
        <v>1</v>
      </c>
      <c r="K185" s="518">
        <v>2</v>
      </c>
      <c r="L185" s="520"/>
      <c r="M185" s="517"/>
      <c r="N185" s="564">
        <v>13360.09</v>
      </c>
      <c r="O185" s="570">
        <v>1.04</v>
      </c>
      <c r="P185" s="555">
        <v>27788.99</v>
      </c>
    </row>
    <row r="186" spans="1:16" x14ac:dyDescent="0.25">
      <c r="A186" s="565"/>
      <c r="B186" s="553" t="s">
        <v>3398</v>
      </c>
      <c r="C186" s="1241" t="s">
        <v>3399</v>
      </c>
      <c r="D186" s="1241"/>
      <c r="E186" s="1241"/>
      <c r="F186" s="1241"/>
      <c r="G186" s="1241"/>
      <c r="H186" s="1241"/>
      <c r="I186" s="1241"/>
      <c r="J186" s="1241"/>
      <c r="K186" s="1241"/>
      <c r="L186" s="1241"/>
      <c r="M186" s="1241"/>
      <c r="N186" s="1241"/>
      <c r="O186" s="1241"/>
      <c r="P186" s="1254"/>
    </row>
    <row r="187" spans="1:16" x14ac:dyDescent="0.25">
      <c r="A187" s="556"/>
      <c r="B187" s="557"/>
      <c r="C187" s="1248" t="s">
        <v>1161</v>
      </c>
      <c r="D187" s="1248"/>
      <c r="E187" s="1248"/>
      <c r="F187" s="1248"/>
      <c r="G187" s="1248"/>
      <c r="H187" s="516"/>
      <c r="I187" s="517"/>
      <c r="J187" s="517"/>
      <c r="K187" s="517"/>
      <c r="L187" s="520"/>
      <c r="M187" s="517"/>
      <c r="N187" s="520"/>
      <c r="O187" s="517"/>
      <c r="P187" s="555">
        <v>27788.99</v>
      </c>
    </row>
    <row r="188" spans="1:16" x14ac:dyDescent="0.25">
      <c r="A188" s="558"/>
      <c r="B188" s="559"/>
      <c r="C188" s="559"/>
      <c r="D188" s="559"/>
      <c r="E188" s="559"/>
      <c r="F188" s="559"/>
      <c r="G188" s="559"/>
      <c r="H188" s="560"/>
      <c r="I188" s="561"/>
      <c r="J188" s="561"/>
      <c r="K188" s="561"/>
      <c r="L188" s="562"/>
      <c r="M188" s="561"/>
      <c r="N188" s="562"/>
      <c r="O188" s="561"/>
      <c r="P188" s="563"/>
    </row>
    <row r="189" spans="1:16" x14ac:dyDescent="0.25">
      <c r="A189" s="514" t="s">
        <v>1227</v>
      </c>
      <c r="B189" s="515" t="s">
        <v>3462</v>
      </c>
      <c r="C189" s="1249" t="s">
        <v>3463</v>
      </c>
      <c r="D189" s="1249"/>
      <c r="E189" s="1249"/>
      <c r="F189" s="1249"/>
      <c r="G189" s="1249"/>
      <c r="H189" s="516" t="s">
        <v>1575</v>
      </c>
      <c r="I189" s="517">
        <v>4</v>
      </c>
      <c r="J189" s="518">
        <v>1</v>
      </c>
      <c r="K189" s="518">
        <v>4</v>
      </c>
      <c r="L189" s="520"/>
      <c r="M189" s="517"/>
      <c r="N189" s="521"/>
      <c r="O189" s="517"/>
      <c r="P189" s="522"/>
    </row>
    <row r="190" spans="1:16" x14ac:dyDescent="0.25">
      <c r="A190" s="523"/>
      <c r="B190" s="524" t="s">
        <v>23</v>
      </c>
      <c r="C190" s="1247" t="s">
        <v>1203</v>
      </c>
      <c r="D190" s="1247"/>
      <c r="E190" s="1247"/>
      <c r="F190" s="1247"/>
      <c r="G190" s="1247"/>
      <c r="H190" s="525" t="s">
        <v>1148</v>
      </c>
      <c r="I190" s="526"/>
      <c r="J190" s="526"/>
      <c r="K190" s="536">
        <v>3.84</v>
      </c>
      <c r="L190" s="528"/>
      <c r="M190" s="526"/>
      <c r="N190" s="528"/>
      <c r="O190" s="526"/>
      <c r="P190" s="529">
        <v>1286.75</v>
      </c>
    </row>
    <row r="191" spans="1:16" x14ac:dyDescent="0.25">
      <c r="A191" s="530"/>
      <c r="B191" s="524" t="s">
        <v>2190</v>
      </c>
      <c r="C191" s="1247" t="s">
        <v>2191</v>
      </c>
      <c r="D191" s="1247"/>
      <c r="E191" s="1247"/>
      <c r="F191" s="1247"/>
      <c r="G191" s="1247"/>
      <c r="H191" s="525" t="s">
        <v>1148</v>
      </c>
      <c r="I191" s="536">
        <v>0.96</v>
      </c>
      <c r="J191" s="526"/>
      <c r="K191" s="536">
        <v>3.84</v>
      </c>
      <c r="L191" s="532"/>
      <c r="M191" s="533"/>
      <c r="N191" s="534">
        <v>335.09</v>
      </c>
      <c r="O191" s="526"/>
      <c r="P191" s="529">
        <v>1286.75</v>
      </c>
    </row>
    <row r="192" spans="1:16" x14ac:dyDescent="0.25">
      <c r="A192" s="523"/>
      <c r="B192" s="524" t="s">
        <v>28</v>
      </c>
      <c r="C192" s="1247" t="s">
        <v>132</v>
      </c>
      <c r="D192" s="1247"/>
      <c r="E192" s="1247"/>
      <c r="F192" s="1247"/>
      <c r="G192" s="1247"/>
      <c r="H192" s="525"/>
      <c r="I192" s="526"/>
      <c r="J192" s="526"/>
      <c r="K192" s="526"/>
      <c r="L192" s="528"/>
      <c r="M192" s="526"/>
      <c r="N192" s="528"/>
      <c r="O192" s="526"/>
      <c r="P192" s="573">
        <v>85.72</v>
      </c>
    </row>
    <row r="193" spans="1:16" x14ac:dyDescent="0.25">
      <c r="A193" s="523"/>
      <c r="B193" s="524"/>
      <c r="C193" s="1247" t="s">
        <v>1147</v>
      </c>
      <c r="D193" s="1247"/>
      <c r="E193" s="1247"/>
      <c r="F193" s="1247"/>
      <c r="G193" s="1247"/>
      <c r="H193" s="525" t="s">
        <v>1148</v>
      </c>
      <c r="I193" s="526"/>
      <c r="J193" s="526"/>
      <c r="K193" s="536">
        <v>0.08</v>
      </c>
      <c r="L193" s="528"/>
      <c r="M193" s="526"/>
      <c r="N193" s="528"/>
      <c r="O193" s="526"/>
      <c r="P193" s="573">
        <v>30.5</v>
      </c>
    </row>
    <row r="194" spans="1:16" x14ac:dyDescent="0.25">
      <c r="A194" s="530"/>
      <c r="B194" s="524" t="s">
        <v>1443</v>
      </c>
      <c r="C194" s="1247" t="s">
        <v>1444</v>
      </c>
      <c r="D194" s="1247"/>
      <c r="E194" s="1247"/>
      <c r="F194" s="1247"/>
      <c r="G194" s="1247"/>
      <c r="H194" s="525" t="s">
        <v>1151</v>
      </c>
      <c r="I194" s="536">
        <v>0.01</v>
      </c>
      <c r="J194" s="526"/>
      <c r="K194" s="536">
        <v>0.04</v>
      </c>
      <c r="L194" s="532"/>
      <c r="M194" s="533"/>
      <c r="N194" s="534">
        <v>1550.39</v>
      </c>
      <c r="O194" s="526"/>
      <c r="P194" s="529">
        <v>62.02</v>
      </c>
    </row>
    <row r="195" spans="1:16" x14ac:dyDescent="0.25">
      <c r="A195" s="540"/>
      <c r="B195" s="524" t="s">
        <v>1152</v>
      </c>
      <c r="C195" s="1247" t="s">
        <v>1153</v>
      </c>
      <c r="D195" s="1247"/>
      <c r="E195" s="1247"/>
      <c r="F195" s="1247"/>
      <c r="G195" s="1247"/>
      <c r="H195" s="525" t="s">
        <v>1148</v>
      </c>
      <c r="I195" s="536">
        <v>0.01</v>
      </c>
      <c r="J195" s="526"/>
      <c r="K195" s="536">
        <v>0.04</v>
      </c>
      <c r="L195" s="528"/>
      <c r="M195" s="526"/>
      <c r="N195" s="541">
        <v>437.08</v>
      </c>
      <c r="O195" s="526"/>
      <c r="P195" s="573">
        <v>17.48</v>
      </c>
    </row>
    <row r="196" spans="1:16" x14ac:dyDescent="0.25">
      <c r="A196" s="530"/>
      <c r="B196" s="524" t="s">
        <v>1445</v>
      </c>
      <c r="C196" s="1247" t="s">
        <v>1446</v>
      </c>
      <c r="D196" s="1247"/>
      <c r="E196" s="1247"/>
      <c r="F196" s="1247"/>
      <c r="G196" s="1247"/>
      <c r="H196" s="525" t="s">
        <v>1151</v>
      </c>
      <c r="I196" s="536">
        <v>0.01</v>
      </c>
      <c r="J196" s="526"/>
      <c r="K196" s="536">
        <v>0.04</v>
      </c>
      <c r="L196" s="538">
        <v>477.92</v>
      </c>
      <c r="M196" s="539">
        <v>1.24</v>
      </c>
      <c r="N196" s="534">
        <v>592.62</v>
      </c>
      <c r="O196" s="526"/>
      <c r="P196" s="529">
        <v>23.7</v>
      </c>
    </row>
    <row r="197" spans="1:16" x14ac:dyDescent="0.25">
      <c r="A197" s="540"/>
      <c r="B197" s="524" t="s">
        <v>1208</v>
      </c>
      <c r="C197" s="1247" t="s">
        <v>1209</v>
      </c>
      <c r="D197" s="1247"/>
      <c r="E197" s="1247"/>
      <c r="F197" s="1247"/>
      <c r="G197" s="1247"/>
      <c r="H197" s="525" t="s">
        <v>1148</v>
      </c>
      <c r="I197" s="536">
        <v>0.01</v>
      </c>
      <c r="J197" s="526"/>
      <c r="K197" s="536">
        <v>0.04</v>
      </c>
      <c r="L197" s="528"/>
      <c r="M197" s="526"/>
      <c r="N197" s="541">
        <v>325.38</v>
      </c>
      <c r="O197" s="526"/>
      <c r="P197" s="573">
        <v>13.02</v>
      </c>
    </row>
    <row r="198" spans="1:16" x14ac:dyDescent="0.25">
      <c r="A198" s="523"/>
      <c r="B198" s="524" t="s">
        <v>36</v>
      </c>
      <c r="C198" s="1247" t="s">
        <v>134</v>
      </c>
      <c r="D198" s="1247"/>
      <c r="E198" s="1247"/>
      <c r="F198" s="1247"/>
      <c r="G198" s="1247"/>
      <c r="H198" s="525"/>
      <c r="I198" s="526"/>
      <c r="J198" s="526"/>
      <c r="K198" s="526"/>
      <c r="L198" s="528"/>
      <c r="M198" s="526"/>
      <c r="N198" s="528"/>
      <c r="O198" s="526"/>
      <c r="P198" s="573">
        <v>8.06</v>
      </c>
    </row>
    <row r="199" spans="1:16" x14ac:dyDescent="0.25">
      <c r="A199" s="530"/>
      <c r="B199" s="524" t="s">
        <v>1494</v>
      </c>
      <c r="C199" s="1247" t="s">
        <v>1495</v>
      </c>
      <c r="D199" s="1247"/>
      <c r="E199" s="1247"/>
      <c r="F199" s="1247"/>
      <c r="G199" s="1247"/>
      <c r="H199" s="525" t="s">
        <v>1496</v>
      </c>
      <c r="I199" s="535">
        <v>8.8400000000000006E-2</v>
      </c>
      <c r="J199" s="526"/>
      <c r="K199" s="535">
        <v>0.35360000000000003</v>
      </c>
      <c r="L199" s="532"/>
      <c r="M199" s="533"/>
      <c r="N199" s="534">
        <v>6.1</v>
      </c>
      <c r="O199" s="526"/>
      <c r="P199" s="529">
        <v>2.16</v>
      </c>
    </row>
    <row r="200" spans="1:16" x14ac:dyDescent="0.25">
      <c r="A200" s="530"/>
      <c r="B200" s="524" t="s">
        <v>2625</v>
      </c>
      <c r="C200" s="1247" t="s">
        <v>2626</v>
      </c>
      <c r="D200" s="1247"/>
      <c r="E200" s="1247"/>
      <c r="F200" s="1247"/>
      <c r="G200" s="1247"/>
      <c r="H200" s="525" t="s">
        <v>1697</v>
      </c>
      <c r="I200" s="527">
        <v>2.7E-2</v>
      </c>
      <c r="J200" s="526"/>
      <c r="K200" s="527">
        <v>0.108</v>
      </c>
      <c r="L200" s="538">
        <v>41.71</v>
      </c>
      <c r="M200" s="539">
        <v>1.31</v>
      </c>
      <c r="N200" s="534">
        <v>54.64</v>
      </c>
      <c r="O200" s="526"/>
      <c r="P200" s="529">
        <v>5.9</v>
      </c>
    </row>
    <row r="201" spans="1:16" x14ac:dyDescent="0.25">
      <c r="A201" s="552"/>
      <c r="B201" s="553"/>
      <c r="C201" s="1248" t="s">
        <v>1154</v>
      </c>
      <c r="D201" s="1248"/>
      <c r="E201" s="1248"/>
      <c r="F201" s="1248"/>
      <c r="G201" s="1248"/>
      <c r="H201" s="516"/>
      <c r="I201" s="517"/>
      <c r="J201" s="517"/>
      <c r="K201" s="517"/>
      <c r="L201" s="520"/>
      <c r="M201" s="517"/>
      <c r="N201" s="554"/>
      <c r="O201" s="517"/>
      <c r="P201" s="555">
        <v>1411.03</v>
      </c>
    </row>
    <row r="202" spans="1:16" x14ac:dyDescent="0.25">
      <c r="A202" s="540" t="s">
        <v>1410</v>
      </c>
      <c r="B202" s="524" t="s">
        <v>2637</v>
      </c>
      <c r="C202" s="1247" t="s">
        <v>2638</v>
      </c>
      <c r="D202" s="1247"/>
      <c r="E202" s="1247"/>
      <c r="F202" s="1247"/>
      <c r="G202" s="1247"/>
      <c r="H202" s="525" t="s">
        <v>1158</v>
      </c>
      <c r="I202" s="543">
        <v>2</v>
      </c>
      <c r="J202" s="526"/>
      <c r="K202" s="543">
        <v>2</v>
      </c>
      <c r="L202" s="528"/>
      <c r="M202" s="526"/>
      <c r="N202" s="528"/>
      <c r="O202" s="526"/>
      <c r="P202" s="573">
        <v>25.74</v>
      </c>
    </row>
    <row r="203" spans="1:16" x14ac:dyDescent="0.25">
      <c r="A203" s="540"/>
      <c r="B203" s="524"/>
      <c r="C203" s="1247" t="s">
        <v>1155</v>
      </c>
      <c r="D203" s="1247"/>
      <c r="E203" s="1247"/>
      <c r="F203" s="1247"/>
      <c r="G203" s="1247"/>
      <c r="H203" s="525"/>
      <c r="I203" s="526"/>
      <c r="J203" s="526"/>
      <c r="K203" s="526"/>
      <c r="L203" s="528"/>
      <c r="M203" s="526"/>
      <c r="N203" s="528"/>
      <c r="O203" s="526"/>
      <c r="P203" s="529">
        <v>1317.25</v>
      </c>
    </row>
    <row r="204" spans="1:16" x14ac:dyDescent="0.25">
      <c r="A204" s="540"/>
      <c r="B204" s="524" t="s">
        <v>2639</v>
      </c>
      <c r="C204" s="1247" t="s">
        <v>2640</v>
      </c>
      <c r="D204" s="1247"/>
      <c r="E204" s="1247"/>
      <c r="F204" s="1247"/>
      <c r="G204" s="1247"/>
      <c r="H204" s="525" t="s">
        <v>1158</v>
      </c>
      <c r="I204" s="543">
        <v>97</v>
      </c>
      <c r="J204" s="526"/>
      <c r="K204" s="543">
        <v>97</v>
      </c>
      <c r="L204" s="528"/>
      <c r="M204" s="526"/>
      <c r="N204" s="528"/>
      <c r="O204" s="526"/>
      <c r="P204" s="529">
        <v>1277.73</v>
      </c>
    </row>
    <row r="205" spans="1:16" x14ac:dyDescent="0.25">
      <c r="A205" s="540"/>
      <c r="B205" s="524" t="s">
        <v>2641</v>
      </c>
      <c r="C205" s="1247" t="s">
        <v>2642</v>
      </c>
      <c r="D205" s="1247"/>
      <c r="E205" s="1247"/>
      <c r="F205" s="1247"/>
      <c r="G205" s="1247"/>
      <c r="H205" s="525" t="s">
        <v>1158</v>
      </c>
      <c r="I205" s="543">
        <v>51</v>
      </c>
      <c r="J205" s="526"/>
      <c r="K205" s="543">
        <v>51</v>
      </c>
      <c r="L205" s="528"/>
      <c r="M205" s="526"/>
      <c r="N205" s="528"/>
      <c r="O205" s="526"/>
      <c r="P205" s="573">
        <v>671.8</v>
      </c>
    </row>
    <row r="206" spans="1:16" x14ac:dyDescent="0.25">
      <c r="A206" s="556"/>
      <c r="B206" s="557"/>
      <c r="C206" s="1248" t="s">
        <v>1161</v>
      </c>
      <c r="D206" s="1248"/>
      <c r="E206" s="1248"/>
      <c r="F206" s="1248"/>
      <c r="G206" s="1248"/>
      <c r="H206" s="516"/>
      <c r="I206" s="517"/>
      <c r="J206" s="517"/>
      <c r="K206" s="517"/>
      <c r="L206" s="520"/>
      <c r="M206" s="517"/>
      <c r="N206" s="593">
        <v>846.58</v>
      </c>
      <c r="O206" s="517"/>
      <c r="P206" s="555">
        <v>3386.3</v>
      </c>
    </row>
    <row r="207" spans="1:16" x14ac:dyDescent="0.25">
      <c r="A207" s="558"/>
      <c r="B207" s="559"/>
      <c r="C207" s="559"/>
      <c r="D207" s="559"/>
      <c r="E207" s="559"/>
      <c r="F207" s="559"/>
      <c r="G207" s="559"/>
      <c r="H207" s="560"/>
      <c r="I207" s="561"/>
      <c r="J207" s="561"/>
      <c r="K207" s="561"/>
      <c r="L207" s="562"/>
      <c r="M207" s="561"/>
      <c r="N207" s="562"/>
      <c r="O207" s="561"/>
      <c r="P207" s="563"/>
    </row>
    <row r="208" spans="1:16" ht="22.5" x14ac:dyDescent="0.25">
      <c r="A208" s="514" t="s">
        <v>3464</v>
      </c>
      <c r="B208" s="515" t="s">
        <v>3465</v>
      </c>
      <c r="C208" s="1249" t="s">
        <v>3466</v>
      </c>
      <c r="D208" s="1249"/>
      <c r="E208" s="1249"/>
      <c r="F208" s="1249"/>
      <c r="G208" s="1249"/>
      <c r="H208" s="516" t="s">
        <v>1575</v>
      </c>
      <c r="I208" s="517">
        <v>4</v>
      </c>
      <c r="J208" s="518">
        <v>1</v>
      </c>
      <c r="K208" s="518">
        <v>4</v>
      </c>
      <c r="L208" s="520"/>
      <c r="M208" s="517"/>
      <c r="N208" s="564">
        <v>3499.83</v>
      </c>
      <c r="O208" s="517"/>
      <c r="P208" s="555">
        <v>13999.32</v>
      </c>
    </row>
    <row r="209" spans="1:16" x14ac:dyDescent="0.25">
      <c r="A209" s="556"/>
      <c r="B209" s="557"/>
      <c r="C209" s="1248" t="s">
        <v>1161</v>
      </c>
      <c r="D209" s="1248"/>
      <c r="E209" s="1248"/>
      <c r="F209" s="1248"/>
      <c r="G209" s="1248"/>
      <c r="H209" s="516"/>
      <c r="I209" s="517"/>
      <c r="J209" s="517"/>
      <c r="K209" s="517"/>
      <c r="L209" s="520"/>
      <c r="M209" s="517"/>
      <c r="N209" s="520"/>
      <c r="O209" s="517"/>
      <c r="P209" s="555">
        <v>13999.32</v>
      </c>
    </row>
    <row r="210" spans="1:16" x14ac:dyDescent="0.25">
      <c r="A210" s="558"/>
      <c r="B210" s="559"/>
      <c r="C210" s="559"/>
      <c r="D210" s="559"/>
      <c r="E210" s="559"/>
      <c r="F210" s="559"/>
      <c r="G210" s="559"/>
      <c r="H210" s="560"/>
      <c r="I210" s="561"/>
      <c r="J210" s="561"/>
      <c r="K210" s="561"/>
      <c r="L210" s="562"/>
      <c r="M210" s="561"/>
      <c r="N210" s="562"/>
      <c r="O210" s="561"/>
      <c r="P210" s="563"/>
    </row>
    <row r="211" spans="1:16" ht="22.5" x14ac:dyDescent="0.25">
      <c r="A211" s="514" t="s">
        <v>3467</v>
      </c>
      <c r="B211" s="515" t="s">
        <v>3468</v>
      </c>
      <c r="C211" s="1249" t="s">
        <v>3469</v>
      </c>
      <c r="D211" s="1249"/>
      <c r="E211" s="1249"/>
      <c r="F211" s="1249"/>
      <c r="G211" s="1249"/>
      <c r="H211" s="516" t="s">
        <v>1575</v>
      </c>
      <c r="I211" s="517">
        <v>2</v>
      </c>
      <c r="J211" s="518">
        <v>1</v>
      </c>
      <c r="K211" s="518">
        <v>2</v>
      </c>
      <c r="L211" s="520"/>
      <c r="M211" s="517"/>
      <c r="N211" s="564">
        <v>5793.7</v>
      </c>
      <c r="O211" s="517"/>
      <c r="P211" s="555">
        <v>11587.4</v>
      </c>
    </row>
    <row r="212" spans="1:16" x14ac:dyDescent="0.25">
      <c r="A212" s="556"/>
      <c r="B212" s="557"/>
      <c r="C212" s="1248" t="s">
        <v>1161</v>
      </c>
      <c r="D212" s="1248"/>
      <c r="E212" s="1248"/>
      <c r="F212" s="1248"/>
      <c r="G212" s="1248"/>
      <c r="H212" s="516"/>
      <c r="I212" s="517"/>
      <c r="J212" s="517"/>
      <c r="K212" s="517"/>
      <c r="L212" s="520"/>
      <c r="M212" s="517"/>
      <c r="N212" s="520"/>
      <c r="O212" s="517"/>
      <c r="P212" s="555">
        <v>11587.4</v>
      </c>
    </row>
    <row r="213" spans="1:16" x14ac:dyDescent="0.25">
      <c r="A213" s="558"/>
      <c r="B213" s="559"/>
      <c r="C213" s="559"/>
      <c r="D213" s="559"/>
      <c r="E213" s="559"/>
      <c r="F213" s="559"/>
      <c r="G213" s="559"/>
      <c r="H213" s="560"/>
      <c r="I213" s="561"/>
      <c r="J213" s="561"/>
      <c r="K213" s="561"/>
      <c r="L213" s="562"/>
      <c r="M213" s="561"/>
      <c r="N213" s="562"/>
      <c r="O213" s="561"/>
      <c r="P213" s="563"/>
    </row>
    <row r="214" spans="1:16" ht="22.5" x14ac:dyDescent="0.25">
      <c r="A214" s="514" t="s">
        <v>3470</v>
      </c>
      <c r="B214" s="515" t="s">
        <v>3471</v>
      </c>
      <c r="C214" s="1249" t="s">
        <v>3472</v>
      </c>
      <c r="D214" s="1249"/>
      <c r="E214" s="1249"/>
      <c r="F214" s="1249"/>
      <c r="G214" s="1249"/>
      <c r="H214" s="516" t="s">
        <v>1575</v>
      </c>
      <c r="I214" s="517">
        <v>2</v>
      </c>
      <c r="J214" s="518">
        <v>1</v>
      </c>
      <c r="K214" s="518">
        <v>2</v>
      </c>
      <c r="L214" s="520"/>
      <c r="M214" s="517"/>
      <c r="N214" s="564">
        <v>53652.87</v>
      </c>
      <c r="O214" s="570">
        <v>1.04</v>
      </c>
      <c r="P214" s="555">
        <v>111597.97</v>
      </c>
    </row>
    <row r="215" spans="1:16" x14ac:dyDescent="0.25">
      <c r="A215" s="565"/>
      <c r="B215" s="553" t="s">
        <v>3398</v>
      </c>
      <c r="C215" s="1241" t="s">
        <v>3399</v>
      </c>
      <c r="D215" s="1241"/>
      <c r="E215" s="1241"/>
      <c r="F215" s="1241"/>
      <c r="G215" s="1241"/>
      <c r="H215" s="1241"/>
      <c r="I215" s="1241"/>
      <c r="J215" s="1241"/>
      <c r="K215" s="1241"/>
      <c r="L215" s="1241"/>
      <c r="M215" s="1241"/>
      <c r="N215" s="1241"/>
      <c r="O215" s="1241"/>
      <c r="P215" s="1254"/>
    </row>
    <row r="216" spans="1:16" x14ac:dyDescent="0.25">
      <c r="A216" s="556"/>
      <c r="B216" s="557"/>
      <c r="C216" s="1248" t="s">
        <v>1161</v>
      </c>
      <c r="D216" s="1248"/>
      <c r="E216" s="1248"/>
      <c r="F216" s="1248"/>
      <c r="G216" s="1248"/>
      <c r="H216" s="516"/>
      <c r="I216" s="517"/>
      <c r="J216" s="517"/>
      <c r="K216" s="517"/>
      <c r="L216" s="520"/>
      <c r="M216" s="517"/>
      <c r="N216" s="520"/>
      <c r="O216" s="517"/>
      <c r="P216" s="555">
        <v>111597.97</v>
      </c>
    </row>
    <row r="217" spans="1:16" x14ac:dyDescent="0.25">
      <c r="A217" s="558"/>
      <c r="B217" s="559"/>
      <c r="C217" s="559"/>
      <c r="D217" s="559"/>
      <c r="E217" s="559"/>
      <c r="F217" s="559"/>
      <c r="G217" s="559"/>
      <c r="H217" s="560"/>
      <c r="I217" s="561"/>
      <c r="J217" s="561"/>
      <c r="K217" s="561"/>
      <c r="L217" s="562"/>
      <c r="M217" s="561"/>
      <c r="N217" s="562"/>
      <c r="O217" s="561"/>
      <c r="P217" s="563"/>
    </row>
    <row r="218" spans="1:16" x14ac:dyDescent="0.25">
      <c r="A218" s="558"/>
      <c r="B218" s="576"/>
      <c r="C218" s="576"/>
      <c r="D218" s="576"/>
      <c r="E218" s="576"/>
      <c r="F218" s="561"/>
      <c r="G218" s="561"/>
      <c r="H218" s="561"/>
      <c r="I218" s="561"/>
      <c r="J218" s="562"/>
      <c r="K218" s="561"/>
      <c r="L218" s="562"/>
      <c r="M218" s="577"/>
      <c r="N218" s="562"/>
      <c r="O218" s="578"/>
      <c r="P218" s="579"/>
    </row>
    <row r="219" spans="1:16" x14ac:dyDescent="0.25">
      <c r="A219" s="552"/>
      <c r="B219" s="580"/>
      <c r="C219" s="1246" t="s">
        <v>3473</v>
      </c>
      <c r="D219" s="1246"/>
      <c r="E219" s="1246"/>
      <c r="F219" s="1246"/>
      <c r="G219" s="1246"/>
      <c r="H219" s="1246"/>
      <c r="I219" s="1246"/>
      <c r="J219" s="1246"/>
      <c r="K219" s="1246"/>
      <c r="L219" s="1246"/>
      <c r="M219" s="1246"/>
      <c r="N219" s="1246"/>
      <c r="O219" s="1246"/>
      <c r="P219" s="581"/>
    </row>
    <row r="220" spans="1:16" x14ac:dyDescent="0.25">
      <c r="A220" s="552"/>
      <c r="B220" s="553"/>
      <c r="C220" s="1243" t="s">
        <v>1249</v>
      </c>
      <c r="D220" s="1243"/>
      <c r="E220" s="1243"/>
      <c r="F220" s="1243"/>
      <c r="G220" s="1243"/>
      <c r="H220" s="1243"/>
      <c r="I220" s="1243"/>
      <c r="J220" s="1243"/>
      <c r="K220" s="1243"/>
      <c r="L220" s="1243"/>
      <c r="M220" s="1243"/>
      <c r="N220" s="1243"/>
      <c r="O220" s="1243"/>
      <c r="P220" s="582">
        <v>6842.32</v>
      </c>
    </row>
    <row r="221" spans="1:16" x14ac:dyDescent="0.25">
      <c r="A221" s="552"/>
      <c r="B221" s="553"/>
      <c r="C221" s="1243" t="s">
        <v>1250</v>
      </c>
      <c r="D221" s="1243"/>
      <c r="E221" s="1243"/>
      <c r="F221" s="1243"/>
      <c r="G221" s="1243"/>
      <c r="H221" s="1243"/>
      <c r="I221" s="1243"/>
      <c r="J221" s="1243"/>
      <c r="K221" s="1243"/>
      <c r="L221" s="1243"/>
      <c r="M221" s="1243"/>
      <c r="N221" s="1243"/>
      <c r="O221" s="1243"/>
      <c r="P221" s="583"/>
    </row>
    <row r="222" spans="1:16" x14ac:dyDescent="0.25">
      <c r="A222" s="552"/>
      <c r="B222" s="553"/>
      <c r="C222" s="1243" t="s">
        <v>1251</v>
      </c>
      <c r="D222" s="1243"/>
      <c r="E222" s="1243"/>
      <c r="F222" s="1243"/>
      <c r="G222" s="1243"/>
      <c r="H222" s="1243"/>
      <c r="I222" s="1243"/>
      <c r="J222" s="1243"/>
      <c r="K222" s="1243"/>
      <c r="L222" s="1243"/>
      <c r="M222" s="1243"/>
      <c r="N222" s="1243"/>
      <c r="O222" s="1243"/>
      <c r="P222" s="582">
        <v>4858.3</v>
      </c>
    </row>
    <row r="223" spans="1:16" x14ac:dyDescent="0.25">
      <c r="A223" s="552"/>
      <c r="B223" s="553"/>
      <c r="C223" s="1243" t="s">
        <v>1252</v>
      </c>
      <c r="D223" s="1243"/>
      <c r="E223" s="1243"/>
      <c r="F223" s="1243"/>
      <c r="G223" s="1243"/>
      <c r="H223" s="1243"/>
      <c r="I223" s="1243"/>
      <c r="J223" s="1243"/>
      <c r="K223" s="1243"/>
      <c r="L223" s="1243"/>
      <c r="M223" s="1243"/>
      <c r="N223" s="1243"/>
      <c r="O223" s="1243"/>
      <c r="P223" s="582">
        <v>1223.56</v>
      </c>
    </row>
    <row r="224" spans="1:16" x14ac:dyDescent="0.25">
      <c r="A224" s="552"/>
      <c r="B224" s="553"/>
      <c r="C224" s="1243" t="s">
        <v>1253</v>
      </c>
      <c r="D224" s="1243"/>
      <c r="E224" s="1243"/>
      <c r="F224" s="1243"/>
      <c r="G224" s="1243"/>
      <c r="H224" s="1243"/>
      <c r="I224" s="1243"/>
      <c r="J224" s="1243"/>
      <c r="K224" s="1243"/>
      <c r="L224" s="1243"/>
      <c r="M224" s="1243"/>
      <c r="N224" s="1243"/>
      <c r="O224" s="1243"/>
      <c r="P224" s="616">
        <v>655.22</v>
      </c>
    </row>
    <row r="225" spans="1:16" x14ac:dyDescent="0.25">
      <c r="A225" s="552"/>
      <c r="B225" s="553"/>
      <c r="C225" s="1243" t="s">
        <v>1254</v>
      </c>
      <c r="D225" s="1243"/>
      <c r="E225" s="1243"/>
      <c r="F225" s="1243"/>
      <c r="G225" s="1243"/>
      <c r="H225" s="1243"/>
      <c r="I225" s="1243"/>
      <c r="J225" s="1243"/>
      <c r="K225" s="1243"/>
      <c r="L225" s="1243"/>
      <c r="M225" s="1243"/>
      <c r="N225" s="1243"/>
      <c r="O225" s="1243"/>
      <c r="P225" s="616">
        <v>105.24</v>
      </c>
    </row>
    <row r="226" spans="1:16" x14ac:dyDescent="0.25">
      <c r="A226" s="552"/>
      <c r="B226" s="553"/>
      <c r="C226" s="1243" t="s">
        <v>2687</v>
      </c>
      <c r="D226" s="1243"/>
      <c r="E226" s="1243"/>
      <c r="F226" s="1243"/>
      <c r="G226" s="1243"/>
      <c r="H226" s="1243"/>
      <c r="I226" s="1243"/>
      <c r="J226" s="1243"/>
      <c r="K226" s="1243"/>
      <c r="L226" s="1243"/>
      <c r="M226" s="1243"/>
      <c r="N226" s="1243"/>
      <c r="O226" s="1243"/>
      <c r="P226" s="582">
        <v>14498.77</v>
      </c>
    </row>
    <row r="227" spans="1:16" x14ac:dyDescent="0.25">
      <c r="A227" s="552"/>
      <c r="B227" s="553"/>
      <c r="C227" s="1243" t="s">
        <v>1250</v>
      </c>
      <c r="D227" s="1243"/>
      <c r="E227" s="1243"/>
      <c r="F227" s="1243"/>
      <c r="G227" s="1243"/>
      <c r="H227" s="1243"/>
      <c r="I227" s="1243"/>
      <c r="J227" s="1243"/>
      <c r="K227" s="1243"/>
      <c r="L227" s="1243"/>
      <c r="M227" s="1243"/>
      <c r="N227" s="1243"/>
      <c r="O227" s="1243"/>
      <c r="P227" s="583"/>
    </row>
    <row r="228" spans="1:16" x14ac:dyDescent="0.25">
      <c r="A228" s="552"/>
      <c r="B228" s="553"/>
      <c r="C228" s="1243" t="s">
        <v>1467</v>
      </c>
      <c r="D228" s="1243"/>
      <c r="E228" s="1243"/>
      <c r="F228" s="1243"/>
      <c r="G228" s="1243"/>
      <c r="H228" s="1243"/>
      <c r="I228" s="1243"/>
      <c r="J228" s="1243"/>
      <c r="K228" s="1243"/>
      <c r="L228" s="1243"/>
      <c r="M228" s="1243"/>
      <c r="N228" s="1243"/>
      <c r="O228" s="1243"/>
      <c r="P228" s="582">
        <v>4858.3</v>
      </c>
    </row>
    <row r="229" spans="1:16" x14ac:dyDescent="0.25">
      <c r="A229" s="552"/>
      <c r="B229" s="553"/>
      <c r="C229" s="1243" t="s">
        <v>1468</v>
      </c>
      <c r="D229" s="1243"/>
      <c r="E229" s="1243"/>
      <c r="F229" s="1243"/>
      <c r="G229" s="1243"/>
      <c r="H229" s="1243"/>
      <c r="I229" s="1243"/>
      <c r="J229" s="1243"/>
      <c r="K229" s="1243"/>
      <c r="L229" s="1243"/>
      <c r="M229" s="1243"/>
      <c r="N229" s="1243"/>
      <c r="O229" s="1243"/>
      <c r="P229" s="582">
        <v>1223.56</v>
      </c>
    </row>
    <row r="230" spans="1:16" x14ac:dyDescent="0.25">
      <c r="A230" s="552"/>
      <c r="B230" s="553"/>
      <c r="C230" s="1243" t="s">
        <v>1469</v>
      </c>
      <c r="D230" s="1243"/>
      <c r="E230" s="1243"/>
      <c r="F230" s="1243"/>
      <c r="G230" s="1243"/>
      <c r="H230" s="1243"/>
      <c r="I230" s="1243"/>
      <c r="J230" s="1243"/>
      <c r="K230" s="1243"/>
      <c r="L230" s="1243"/>
      <c r="M230" s="1243"/>
      <c r="N230" s="1243"/>
      <c r="O230" s="1243"/>
      <c r="P230" s="616">
        <v>655.22</v>
      </c>
    </row>
    <row r="231" spans="1:16" x14ac:dyDescent="0.25">
      <c r="A231" s="552"/>
      <c r="B231" s="553"/>
      <c r="C231" s="1243" t="s">
        <v>1470</v>
      </c>
      <c r="D231" s="1243"/>
      <c r="E231" s="1243"/>
      <c r="F231" s="1243"/>
      <c r="G231" s="1243"/>
      <c r="H231" s="1243"/>
      <c r="I231" s="1243"/>
      <c r="J231" s="1243"/>
      <c r="K231" s="1243"/>
      <c r="L231" s="1243"/>
      <c r="M231" s="1243"/>
      <c r="N231" s="1243"/>
      <c r="O231" s="1243"/>
      <c r="P231" s="616">
        <v>105.24</v>
      </c>
    </row>
    <row r="232" spans="1:16" x14ac:dyDescent="0.25">
      <c r="A232" s="552"/>
      <c r="B232" s="553"/>
      <c r="C232" s="1243" t="s">
        <v>1471</v>
      </c>
      <c r="D232" s="1243"/>
      <c r="E232" s="1243"/>
      <c r="F232" s="1243"/>
      <c r="G232" s="1243"/>
      <c r="H232" s="1243"/>
      <c r="I232" s="1243"/>
      <c r="J232" s="1243"/>
      <c r="K232" s="1243"/>
      <c r="L232" s="1243"/>
      <c r="M232" s="1243"/>
      <c r="N232" s="1243"/>
      <c r="O232" s="1243"/>
      <c r="P232" s="582">
        <v>5054.37</v>
      </c>
    </row>
    <row r="233" spans="1:16" x14ac:dyDescent="0.25">
      <c r="A233" s="552"/>
      <c r="B233" s="553"/>
      <c r="C233" s="1243" t="s">
        <v>1472</v>
      </c>
      <c r="D233" s="1243"/>
      <c r="E233" s="1243"/>
      <c r="F233" s="1243"/>
      <c r="G233" s="1243"/>
      <c r="H233" s="1243"/>
      <c r="I233" s="1243"/>
      <c r="J233" s="1243"/>
      <c r="K233" s="1243"/>
      <c r="L233" s="1243"/>
      <c r="M233" s="1243"/>
      <c r="N233" s="1243"/>
      <c r="O233" s="1243"/>
      <c r="P233" s="582">
        <v>2602.08</v>
      </c>
    </row>
    <row r="234" spans="1:16" x14ac:dyDescent="0.25">
      <c r="A234" s="552"/>
      <c r="B234" s="553"/>
      <c r="C234" s="1243" t="s">
        <v>2688</v>
      </c>
      <c r="D234" s="1243"/>
      <c r="E234" s="1243"/>
      <c r="F234" s="1243"/>
      <c r="G234" s="1243"/>
      <c r="H234" s="1243"/>
      <c r="I234" s="1243"/>
      <c r="J234" s="1243"/>
      <c r="K234" s="1243"/>
      <c r="L234" s="1243"/>
      <c r="M234" s="1243"/>
      <c r="N234" s="1243"/>
      <c r="O234" s="1243"/>
      <c r="P234" s="582">
        <v>2291571.37</v>
      </c>
    </row>
    <row r="235" spans="1:16" x14ac:dyDescent="0.25">
      <c r="A235" s="552"/>
      <c r="B235" s="553"/>
      <c r="C235" s="1243" t="s">
        <v>2689</v>
      </c>
      <c r="D235" s="1243"/>
      <c r="E235" s="1243"/>
      <c r="F235" s="1243"/>
      <c r="G235" s="1243"/>
      <c r="H235" s="1243"/>
      <c r="I235" s="1243"/>
      <c r="J235" s="1243"/>
      <c r="K235" s="1243"/>
      <c r="L235" s="1243"/>
      <c r="M235" s="1243"/>
      <c r="N235" s="1243"/>
      <c r="O235" s="1243"/>
      <c r="P235" s="582">
        <v>1695516.88</v>
      </c>
    </row>
    <row r="236" spans="1:16" x14ac:dyDescent="0.25">
      <c r="A236" s="552"/>
      <c r="B236" s="553"/>
      <c r="C236" s="1243" t="s">
        <v>3474</v>
      </c>
      <c r="D236" s="1243"/>
      <c r="E236" s="1243"/>
      <c r="F236" s="1243"/>
      <c r="G236" s="1243"/>
      <c r="H236" s="1243"/>
      <c r="I236" s="1243"/>
      <c r="J236" s="1243"/>
      <c r="K236" s="1243"/>
      <c r="L236" s="1243"/>
      <c r="M236" s="1243"/>
      <c r="N236" s="1243"/>
      <c r="O236" s="1243"/>
      <c r="P236" s="582">
        <v>596054.49</v>
      </c>
    </row>
    <row r="237" spans="1:16" x14ac:dyDescent="0.25">
      <c r="A237" s="552"/>
      <c r="B237" s="553"/>
      <c r="C237" s="1243" t="s">
        <v>1266</v>
      </c>
      <c r="D237" s="1243"/>
      <c r="E237" s="1243"/>
      <c r="F237" s="1243"/>
      <c r="G237" s="1243"/>
      <c r="H237" s="1243"/>
      <c r="I237" s="1243"/>
      <c r="J237" s="1243"/>
      <c r="K237" s="1243"/>
      <c r="L237" s="1243"/>
      <c r="M237" s="1243"/>
      <c r="N237" s="1243"/>
      <c r="O237" s="1243"/>
      <c r="P237" s="582">
        <v>5513.52</v>
      </c>
    </row>
    <row r="238" spans="1:16" x14ac:dyDescent="0.25">
      <c r="A238" s="552"/>
      <c r="B238" s="553"/>
      <c r="C238" s="1243" t="s">
        <v>1267</v>
      </c>
      <c r="D238" s="1243"/>
      <c r="E238" s="1243"/>
      <c r="F238" s="1243"/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582">
        <v>5054.37</v>
      </c>
    </row>
    <row r="239" spans="1:16" x14ac:dyDescent="0.25">
      <c r="A239" s="552"/>
      <c r="B239" s="553"/>
      <c r="C239" s="1243" t="s">
        <v>1268</v>
      </c>
      <c r="D239" s="1243"/>
      <c r="E239" s="1243"/>
      <c r="F239" s="1243"/>
      <c r="G239" s="1243"/>
      <c r="H239" s="1243"/>
      <c r="I239" s="1243"/>
      <c r="J239" s="1243"/>
      <c r="K239" s="1243"/>
      <c r="L239" s="1243"/>
      <c r="M239" s="1243"/>
      <c r="N239" s="1243"/>
      <c r="O239" s="1243"/>
      <c r="P239" s="582">
        <v>2602.08</v>
      </c>
    </row>
    <row r="240" spans="1:16" x14ac:dyDescent="0.25">
      <c r="A240" s="552"/>
      <c r="B240" s="580"/>
      <c r="C240" s="1246" t="s">
        <v>3475</v>
      </c>
      <c r="D240" s="1246"/>
      <c r="E240" s="1246"/>
      <c r="F240" s="1246"/>
      <c r="G240" s="1246"/>
      <c r="H240" s="1246"/>
      <c r="I240" s="1246"/>
      <c r="J240" s="1246"/>
      <c r="K240" s="1246"/>
      <c r="L240" s="1246"/>
      <c r="M240" s="1246"/>
      <c r="N240" s="1246"/>
      <c r="O240" s="1246"/>
      <c r="P240" s="584">
        <v>2306070.14</v>
      </c>
    </row>
    <row r="241" spans="1:16" x14ac:dyDescent="0.25">
      <c r="A241" s="552"/>
      <c r="B241" s="553"/>
      <c r="C241" s="1243" t="s">
        <v>1270</v>
      </c>
      <c r="D241" s="1243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583"/>
    </row>
    <row r="242" spans="1:16" x14ac:dyDescent="0.25">
      <c r="A242" s="552"/>
      <c r="B242" s="553"/>
      <c r="C242" s="1243" t="s">
        <v>2691</v>
      </c>
      <c r="D242" s="1243"/>
      <c r="E242" s="1243"/>
      <c r="F242" s="1243"/>
      <c r="G242" s="1243"/>
      <c r="H242" s="1243"/>
      <c r="I242" s="1243"/>
      <c r="J242" s="1243"/>
      <c r="K242" s="1243"/>
      <c r="L242" s="1243"/>
      <c r="M242" s="1243"/>
      <c r="N242" s="1243"/>
      <c r="O242" s="1243"/>
      <c r="P242" s="582">
        <v>2291571.37</v>
      </c>
    </row>
    <row r="243" spans="1:16" x14ac:dyDescent="0.25">
      <c r="A243" s="552"/>
      <c r="B243" s="553"/>
      <c r="C243" s="1243" t="s">
        <v>1271</v>
      </c>
      <c r="D243" s="1243"/>
      <c r="E243" s="1243"/>
      <c r="F243" s="1243"/>
      <c r="G243" s="1243"/>
      <c r="H243" s="1243"/>
      <c r="I243" s="1243"/>
      <c r="J243" s="1243"/>
      <c r="K243" s="585" t="s">
        <v>3476</v>
      </c>
      <c r="L243" s="586"/>
      <c r="M243" s="586"/>
      <c r="O243" s="586"/>
      <c r="P243" s="587"/>
    </row>
    <row r="244" spans="1:16" x14ac:dyDescent="0.25">
      <c r="A244" s="552"/>
      <c r="B244" s="553"/>
      <c r="C244" s="1243" t="s">
        <v>1273</v>
      </c>
      <c r="D244" s="1243"/>
      <c r="E244" s="1243"/>
      <c r="F244" s="1243"/>
      <c r="G244" s="1243"/>
      <c r="H244" s="1243"/>
      <c r="I244" s="1243"/>
      <c r="J244" s="1243"/>
      <c r="K244" s="585" t="s">
        <v>28</v>
      </c>
      <c r="L244" s="586"/>
      <c r="M244" s="586"/>
      <c r="O244" s="586"/>
      <c r="P244" s="587"/>
    </row>
    <row r="245" spans="1:16" x14ac:dyDescent="0.25">
      <c r="A245" s="594"/>
      <c r="B245" s="595"/>
      <c r="C245" s="595"/>
      <c r="D245" s="595"/>
      <c r="E245" s="595"/>
      <c r="F245" s="595"/>
      <c r="G245" s="595"/>
      <c r="H245" s="595"/>
      <c r="I245" s="595"/>
      <c r="J245" s="595"/>
      <c r="K245" s="595"/>
      <c r="L245" s="595"/>
      <c r="M245" s="595"/>
      <c r="N245" s="497"/>
      <c r="O245" s="596"/>
      <c r="P245" s="597"/>
    </row>
    <row r="246" spans="1:16" x14ac:dyDescent="0.25">
      <c r="A246" s="552"/>
      <c r="B246" s="580"/>
      <c r="C246" s="1246" t="s">
        <v>594</v>
      </c>
      <c r="D246" s="1246"/>
      <c r="E246" s="1246"/>
      <c r="F246" s="1246"/>
      <c r="G246" s="1246"/>
      <c r="H246" s="1246"/>
      <c r="I246" s="1246"/>
      <c r="J246" s="1246"/>
      <c r="K246" s="1246"/>
      <c r="L246" s="1246"/>
      <c r="M246" s="1246"/>
      <c r="N246" s="1246"/>
      <c r="O246" s="1246"/>
      <c r="P246" s="581"/>
    </row>
    <row r="247" spans="1:16" x14ac:dyDescent="0.25">
      <c r="A247" s="552"/>
      <c r="B247" s="553"/>
      <c r="C247" s="1243" t="s">
        <v>1249</v>
      </c>
      <c r="D247" s="1243"/>
      <c r="E247" s="1243"/>
      <c r="F247" s="1243"/>
      <c r="G247" s="1243"/>
      <c r="H247" s="1243"/>
      <c r="I247" s="1243"/>
      <c r="J247" s="1243"/>
      <c r="K247" s="1243"/>
      <c r="L247" s="1243"/>
      <c r="M247" s="1243"/>
      <c r="N247" s="1243"/>
      <c r="O247" s="1243"/>
      <c r="P247" s="582">
        <v>6842.32</v>
      </c>
    </row>
    <row r="248" spans="1:16" x14ac:dyDescent="0.25">
      <c r="A248" s="552"/>
      <c r="B248" s="553"/>
      <c r="C248" s="1243" t="s">
        <v>1250</v>
      </c>
      <c r="D248" s="1243"/>
      <c r="E248" s="1243"/>
      <c r="F248" s="1243"/>
      <c r="G248" s="1243"/>
      <c r="H248" s="1243"/>
      <c r="I248" s="1243"/>
      <c r="J248" s="1243"/>
      <c r="K248" s="1243"/>
      <c r="L248" s="1243"/>
      <c r="M248" s="1243"/>
      <c r="N248" s="1243"/>
      <c r="O248" s="1243"/>
      <c r="P248" s="583"/>
    </row>
    <row r="249" spans="1:16" x14ac:dyDescent="0.25">
      <c r="A249" s="552"/>
      <c r="B249" s="553"/>
      <c r="C249" s="1243" t="s">
        <v>1251</v>
      </c>
      <c r="D249" s="1243"/>
      <c r="E249" s="1243"/>
      <c r="F249" s="1243"/>
      <c r="G249" s="1243"/>
      <c r="H249" s="1243"/>
      <c r="I249" s="1243"/>
      <c r="J249" s="1243"/>
      <c r="K249" s="1243"/>
      <c r="L249" s="1243"/>
      <c r="M249" s="1243"/>
      <c r="N249" s="1243"/>
      <c r="O249" s="1243"/>
      <c r="P249" s="582">
        <v>4858.3</v>
      </c>
    </row>
    <row r="250" spans="1:16" x14ac:dyDescent="0.25">
      <c r="A250" s="552"/>
      <c r="B250" s="553"/>
      <c r="C250" s="1243" t="s">
        <v>1252</v>
      </c>
      <c r="D250" s="1243"/>
      <c r="E250" s="1243"/>
      <c r="F250" s="1243"/>
      <c r="G250" s="1243"/>
      <c r="H250" s="1243"/>
      <c r="I250" s="1243"/>
      <c r="J250" s="1243"/>
      <c r="K250" s="1243"/>
      <c r="L250" s="1243"/>
      <c r="M250" s="1243"/>
      <c r="N250" s="1243"/>
      <c r="O250" s="1243"/>
      <c r="P250" s="582">
        <v>1223.56</v>
      </c>
    </row>
    <row r="251" spans="1:16" x14ac:dyDescent="0.25">
      <c r="A251" s="552"/>
      <c r="B251" s="553"/>
      <c r="C251" s="1243" t="s">
        <v>1253</v>
      </c>
      <c r="D251" s="1243"/>
      <c r="E251" s="1243"/>
      <c r="F251" s="1243"/>
      <c r="G251" s="1243"/>
      <c r="H251" s="1243"/>
      <c r="I251" s="1243"/>
      <c r="J251" s="1243"/>
      <c r="K251" s="1243"/>
      <c r="L251" s="1243"/>
      <c r="M251" s="1243"/>
      <c r="N251" s="1243"/>
      <c r="O251" s="1243"/>
      <c r="P251" s="616">
        <v>655.22</v>
      </c>
    </row>
    <row r="252" spans="1:16" x14ac:dyDescent="0.25">
      <c r="A252" s="552"/>
      <c r="B252" s="553"/>
      <c r="C252" s="1243" t="s">
        <v>1254</v>
      </c>
      <c r="D252" s="1243"/>
      <c r="E252" s="1243"/>
      <c r="F252" s="1243"/>
      <c r="G252" s="1243"/>
      <c r="H252" s="1243"/>
      <c r="I252" s="1243"/>
      <c r="J252" s="1243"/>
      <c r="K252" s="1243"/>
      <c r="L252" s="1243"/>
      <c r="M252" s="1243"/>
      <c r="N252" s="1243"/>
      <c r="O252" s="1243"/>
      <c r="P252" s="616">
        <v>105.24</v>
      </c>
    </row>
    <row r="253" spans="1:16" x14ac:dyDescent="0.25">
      <c r="A253" s="552"/>
      <c r="B253" s="553"/>
      <c r="C253" s="1243" t="s">
        <v>2687</v>
      </c>
      <c r="D253" s="1243"/>
      <c r="E253" s="1243"/>
      <c r="F253" s="1243"/>
      <c r="G253" s="1243"/>
      <c r="H253" s="1243"/>
      <c r="I253" s="1243"/>
      <c r="J253" s="1243"/>
      <c r="K253" s="1243"/>
      <c r="L253" s="1243"/>
      <c r="M253" s="1243"/>
      <c r="N253" s="1243"/>
      <c r="O253" s="1243"/>
      <c r="P253" s="582">
        <v>14498.77</v>
      </c>
    </row>
    <row r="254" spans="1:16" x14ac:dyDescent="0.25">
      <c r="A254" s="552"/>
      <c r="B254" s="553"/>
      <c r="C254" s="1243" t="s">
        <v>1250</v>
      </c>
      <c r="D254" s="1243"/>
      <c r="E254" s="1243"/>
      <c r="F254" s="1243"/>
      <c r="G254" s="1243"/>
      <c r="H254" s="1243"/>
      <c r="I254" s="1243"/>
      <c r="J254" s="1243"/>
      <c r="K254" s="1243"/>
      <c r="L254" s="1243"/>
      <c r="M254" s="1243"/>
      <c r="N254" s="1243"/>
      <c r="O254" s="1243"/>
      <c r="P254" s="583"/>
    </row>
    <row r="255" spans="1:16" x14ac:dyDescent="0.25">
      <c r="A255" s="552"/>
      <c r="B255" s="553"/>
      <c r="C255" s="1243" t="s">
        <v>1467</v>
      </c>
      <c r="D255" s="1243"/>
      <c r="E255" s="1243"/>
      <c r="F255" s="1243"/>
      <c r="G255" s="1243"/>
      <c r="H255" s="1243"/>
      <c r="I255" s="1243"/>
      <c r="J255" s="1243"/>
      <c r="K255" s="1243"/>
      <c r="L255" s="1243"/>
      <c r="M255" s="1243"/>
      <c r="N255" s="1243"/>
      <c r="O255" s="1243"/>
      <c r="P255" s="582">
        <v>4858.3</v>
      </c>
    </row>
    <row r="256" spans="1:16" x14ac:dyDescent="0.25">
      <c r="A256" s="552"/>
      <c r="B256" s="553"/>
      <c r="C256" s="1243" t="s">
        <v>1468</v>
      </c>
      <c r="D256" s="1243"/>
      <c r="E256" s="1243"/>
      <c r="F256" s="1243"/>
      <c r="G256" s="1243"/>
      <c r="H256" s="1243"/>
      <c r="I256" s="1243"/>
      <c r="J256" s="1243"/>
      <c r="K256" s="1243"/>
      <c r="L256" s="1243"/>
      <c r="M256" s="1243"/>
      <c r="N256" s="1243"/>
      <c r="O256" s="1243"/>
      <c r="P256" s="582">
        <v>1223.56</v>
      </c>
    </row>
    <row r="257" spans="1:16" x14ac:dyDescent="0.25">
      <c r="A257" s="552"/>
      <c r="B257" s="553"/>
      <c r="C257" s="1243" t="s">
        <v>1469</v>
      </c>
      <c r="D257" s="1243"/>
      <c r="E257" s="1243"/>
      <c r="F257" s="1243"/>
      <c r="G257" s="1243"/>
      <c r="H257" s="1243"/>
      <c r="I257" s="1243"/>
      <c r="J257" s="1243"/>
      <c r="K257" s="1243"/>
      <c r="L257" s="1243"/>
      <c r="M257" s="1243"/>
      <c r="N257" s="1243"/>
      <c r="O257" s="1243"/>
      <c r="P257" s="616">
        <v>655.22</v>
      </c>
    </row>
    <row r="258" spans="1:16" x14ac:dyDescent="0.25">
      <c r="A258" s="552"/>
      <c r="B258" s="553"/>
      <c r="C258" s="1243" t="s">
        <v>1470</v>
      </c>
      <c r="D258" s="1243"/>
      <c r="E258" s="1243"/>
      <c r="F258" s="1243"/>
      <c r="G258" s="1243"/>
      <c r="H258" s="1243"/>
      <c r="I258" s="1243"/>
      <c r="J258" s="1243"/>
      <c r="K258" s="1243"/>
      <c r="L258" s="1243"/>
      <c r="M258" s="1243"/>
      <c r="N258" s="1243"/>
      <c r="O258" s="1243"/>
      <c r="P258" s="616">
        <v>105.24</v>
      </c>
    </row>
    <row r="259" spans="1:16" x14ac:dyDescent="0.25">
      <c r="A259" s="552"/>
      <c r="B259" s="553"/>
      <c r="C259" s="1243" t="s">
        <v>1471</v>
      </c>
      <c r="D259" s="1243"/>
      <c r="E259" s="1243"/>
      <c r="F259" s="1243"/>
      <c r="G259" s="1243"/>
      <c r="H259" s="1243"/>
      <c r="I259" s="1243"/>
      <c r="J259" s="1243"/>
      <c r="K259" s="1243"/>
      <c r="L259" s="1243"/>
      <c r="M259" s="1243"/>
      <c r="N259" s="1243"/>
      <c r="O259" s="1243"/>
      <c r="P259" s="582">
        <v>5054.37</v>
      </c>
    </row>
    <row r="260" spans="1:16" x14ac:dyDescent="0.25">
      <c r="A260" s="552"/>
      <c r="B260" s="553"/>
      <c r="C260" s="1243" t="s">
        <v>1472</v>
      </c>
      <c r="D260" s="1243"/>
      <c r="E260" s="1243"/>
      <c r="F260" s="1243"/>
      <c r="G260" s="1243"/>
      <c r="H260" s="1243"/>
      <c r="I260" s="1243"/>
      <c r="J260" s="1243"/>
      <c r="K260" s="1243"/>
      <c r="L260" s="1243"/>
      <c r="M260" s="1243"/>
      <c r="N260" s="1243"/>
      <c r="O260" s="1243"/>
      <c r="P260" s="582">
        <v>2602.08</v>
      </c>
    </row>
    <row r="261" spans="1:16" x14ac:dyDescent="0.25">
      <c r="A261" s="552"/>
      <c r="B261" s="553"/>
      <c r="C261" s="1243" t="s">
        <v>2688</v>
      </c>
      <c r="D261" s="1243"/>
      <c r="E261" s="1243"/>
      <c r="F261" s="1243"/>
      <c r="G261" s="1243"/>
      <c r="H261" s="1243"/>
      <c r="I261" s="1243"/>
      <c r="J261" s="1243"/>
      <c r="K261" s="1243"/>
      <c r="L261" s="1243"/>
      <c r="M261" s="1243"/>
      <c r="N261" s="1243"/>
      <c r="O261" s="1243"/>
      <c r="P261" s="582">
        <v>2291571.37</v>
      </c>
    </row>
    <row r="262" spans="1:16" x14ac:dyDescent="0.25">
      <c r="A262" s="552"/>
      <c r="B262" s="553"/>
      <c r="C262" s="1243" t="s">
        <v>2689</v>
      </c>
      <c r="D262" s="1243"/>
      <c r="E262" s="1243"/>
      <c r="F262" s="1243"/>
      <c r="G262" s="1243"/>
      <c r="H262" s="1243"/>
      <c r="I262" s="1243"/>
      <c r="J262" s="1243"/>
      <c r="K262" s="1243"/>
      <c r="L262" s="1243"/>
      <c r="M262" s="1243"/>
      <c r="N262" s="1243"/>
      <c r="O262" s="1243"/>
      <c r="P262" s="582">
        <v>1695516.88</v>
      </c>
    </row>
    <row r="263" spans="1:16" x14ac:dyDescent="0.25">
      <c r="A263" s="552"/>
      <c r="B263" s="553"/>
      <c r="C263" s="1243" t="s">
        <v>3474</v>
      </c>
      <c r="D263" s="1243"/>
      <c r="E263" s="1243"/>
      <c r="F263" s="1243"/>
      <c r="G263" s="1243"/>
      <c r="H263" s="1243"/>
      <c r="I263" s="1243"/>
      <c r="J263" s="1243"/>
      <c r="K263" s="1243"/>
      <c r="L263" s="1243"/>
      <c r="M263" s="1243"/>
      <c r="N263" s="1243"/>
      <c r="O263" s="1243"/>
      <c r="P263" s="582">
        <v>596054.49</v>
      </c>
    </row>
    <row r="264" spans="1:16" x14ac:dyDescent="0.25">
      <c r="A264" s="552"/>
      <c r="B264" s="553"/>
      <c r="C264" s="1243" t="s">
        <v>1266</v>
      </c>
      <c r="D264" s="1243"/>
      <c r="E264" s="1243"/>
      <c r="F264" s="1243"/>
      <c r="G264" s="1243"/>
      <c r="H264" s="1243"/>
      <c r="I264" s="1243"/>
      <c r="J264" s="1243"/>
      <c r="K264" s="1243"/>
      <c r="L264" s="1243"/>
      <c r="M264" s="1243"/>
      <c r="N264" s="1243"/>
      <c r="O264" s="1243"/>
      <c r="P264" s="582">
        <v>5513.52</v>
      </c>
    </row>
    <row r="265" spans="1:16" x14ac:dyDescent="0.25">
      <c r="A265" s="552"/>
      <c r="B265" s="553"/>
      <c r="C265" s="1243" t="s">
        <v>1267</v>
      </c>
      <c r="D265" s="1243"/>
      <c r="E265" s="1243"/>
      <c r="F265" s="1243"/>
      <c r="G265" s="1243"/>
      <c r="H265" s="1243"/>
      <c r="I265" s="1243"/>
      <c r="J265" s="1243"/>
      <c r="K265" s="1243"/>
      <c r="L265" s="1243"/>
      <c r="M265" s="1243"/>
      <c r="N265" s="1243"/>
      <c r="O265" s="1243"/>
      <c r="P265" s="582">
        <v>5054.37</v>
      </c>
    </row>
    <row r="266" spans="1:16" x14ac:dyDescent="0.25">
      <c r="A266" s="552"/>
      <c r="B266" s="553"/>
      <c r="C266" s="1243" t="s">
        <v>1268</v>
      </c>
      <c r="D266" s="1243"/>
      <c r="E266" s="1243"/>
      <c r="F266" s="1243"/>
      <c r="G266" s="1243"/>
      <c r="H266" s="1243"/>
      <c r="I266" s="1243"/>
      <c r="J266" s="1243"/>
      <c r="K266" s="1243"/>
      <c r="L266" s="1243"/>
      <c r="M266" s="1243"/>
      <c r="N266" s="1243"/>
      <c r="O266" s="1243"/>
      <c r="P266" s="582">
        <v>2602.08</v>
      </c>
    </row>
    <row r="267" spans="1:16" x14ac:dyDescent="0.25">
      <c r="A267" s="552"/>
      <c r="B267" s="580"/>
      <c r="C267" s="1246" t="s">
        <v>1275</v>
      </c>
      <c r="D267" s="1246"/>
      <c r="E267" s="1246"/>
      <c r="F267" s="1246"/>
      <c r="G267" s="1246"/>
      <c r="H267" s="1246"/>
      <c r="I267" s="1246"/>
      <c r="J267" s="1246"/>
      <c r="K267" s="1246"/>
      <c r="L267" s="1246"/>
      <c r="M267" s="1246"/>
      <c r="N267" s="1246"/>
      <c r="O267" s="1246"/>
      <c r="P267" s="584">
        <v>2306070.14</v>
      </c>
    </row>
    <row r="268" spans="1:16" x14ac:dyDescent="0.25">
      <c r="A268" s="552"/>
      <c r="B268" s="553"/>
      <c r="C268" s="1243" t="s">
        <v>1270</v>
      </c>
      <c r="D268" s="1243"/>
      <c r="E268" s="1243"/>
      <c r="F268" s="1243"/>
      <c r="G268" s="1243"/>
      <c r="H268" s="1243"/>
      <c r="I268" s="1243"/>
      <c r="J268" s="1243"/>
      <c r="K268" s="1243"/>
      <c r="L268" s="1243"/>
      <c r="M268" s="1243"/>
      <c r="N268" s="1243"/>
      <c r="O268" s="1243"/>
      <c r="P268" s="583"/>
    </row>
    <row r="269" spans="1:16" x14ac:dyDescent="0.25">
      <c r="A269" s="552"/>
      <c r="B269" s="553"/>
      <c r="C269" s="1243" t="s">
        <v>2691</v>
      </c>
      <c r="D269" s="1243"/>
      <c r="E269" s="1243"/>
      <c r="F269" s="1243"/>
      <c r="G269" s="1243"/>
      <c r="H269" s="1243"/>
      <c r="I269" s="1243"/>
      <c r="J269" s="1243"/>
      <c r="K269" s="1243"/>
      <c r="L269" s="1243"/>
      <c r="M269" s="1243"/>
      <c r="N269" s="1243"/>
      <c r="O269" s="1243"/>
      <c r="P269" s="582">
        <v>2291571.37</v>
      </c>
    </row>
    <row r="270" spans="1:16" x14ac:dyDescent="0.25">
      <c r="A270" s="552"/>
      <c r="B270" s="553"/>
      <c r="C270" s="1243" t="s">
        <v>1271</v>
      </c>
      <c r="D270" s="1243"/>
      <c r="E270" s="1243"/>
      <c r="F270" s="1243"/>
      <c r="G270" s="1243"/>
      <c r="H270" s="1243"/>
      <c r="I270" s="1243"/>
      <c r="J270" s="1243"/>
      <c r="K270" s="585" t="s">
        <v>3476</v>
      </c>
      <c r="L270" s="586"/>
      <c r="M270" s="586"/>
      <c r="O270" s="598"/>
      <c r="P270" s="587"/>
    </row>
    <row r="271" spans="1:16" x14ac:dyDescent="0.25">
      <c r="A271" s="552"/>
      <c r="B271" s="553"/>
      <c r="C271" s="1243" t="s">
        <v>1273</v>
      </c>
      <c r="D271" s="1243"/>
      <c r="E271" s="1243"/>
      <c r="F271" s="1243"/>
      <c r="G271" s="1243"/>
      <c r="H271" s="1243"/>
      <c r="I271" s="1243"/>
      <c r="J271" s="1243"/>
      <c r="K271" s="585" t="s">
        <v>28</v>
      </c>
      <c r="L271" s="586"/>
      <c r="M271" s="586"/>
      <c r="O271" s="598"/>
      <c r="P271" s="587"/>
    </row>
    <row r="272" spans="1:16" x14ac:dyDescent="0.25">
      <c r="A272" s="594"/>
      <c r="B272" s="562"/>
      <c r="C272" s="576"/>
      <c r="D272" s="576"/>
      <c r="E272" s="576"/>
      <c r="F272" s="576"/>
      <c r="G272" s="576"/>
      <c r="H272" s="576"/>
      <c r="I272" s="576"/>
      <c r="J272" s="576"/>
      <c r="K272" s="576"/>
      <c r="L272" s="599"/>
      <c r="M272" s="600"/>
      <c r="N272" s="601"/>
      <c r="O272" s="602"/>
      <c r="P272" s="603"/>
    </row>
    <row r="273" spans="1:16" x14ac:dyDescent="0.25">
      <c r="A273" s="478"/>
      <c r="B273" s="604"/>
      <c r="C273" s="605"/>
      <c r="D273" s="605"/>
      <c r="E273" s="605"/>
      <c r="F273" s="605"/>
      <c r="G273" s="605"/>
      <c r="H273" s="605"/>
      <c r="I273" s="605"/>
      <c r="J273" s="605"/>
      <c r="K273" s="605"/>
      <c r="L273" s="606"/>
      <c r="M273" s="607"/>
      <c r="N273" s="608"/>
      <c r="O273" s="478"/>
      <c r="P273" s="478"/>
    </row>
    <row r="274" spans="1:16" x14ac:dyDescent="0.25">
      <c r="A274" s="480"/>
      <c r="B274" s="609" t="s">
        <v>179</v>
      </c>
      <c r="C274" s="1244"/>
      <c r="D274" s="1244"/>
      <c r="E274" s="1244"/>
      <c r="F274" s="1244"/>
      <c r="G274" s="1244"/>
      <c r="H274" s="1244"/>
      <c r="I274" s="1245" t="s">
        <v>181</v>
      </c>
      <c r="J274" s="1245"/>
      <c r="K274" s="1245"/>
      <c r="L274" s="1245"/>
      <c r="M274" s="1245"/>
      <c r="N274" s="1245"/>
    </row>
    <row r="275" spans="1:16" x14ac:dyDescent="0.25">
      <c r="A275" s="482"/>
      <c r="B275" s="609"/>
      <c r="C275" s="1240" t="s">
        <v>151</v>
      </c>
      <c r="D275" s="1240"/>
      <c r="E275" s="1240"/>
      <c r="F275" s="1240"/>
      <c r="G275" s="1240"/>
      <c r="H275" s="1240"/>
      <c r="I275" s="1240"/>
      <c r="J275" s="1240"/>
      <c r="K275" s="1240"/>
      <c r="L275" s="1240"/>
      <c r="M275" s="1240"/>
      <c r="N275" s="1240"/>
      <c r="O275" s="610"/>
      <c r="P275" s="610"/>
    </row>
    <row r="276" spans="1:16" x14ac:dyDescent="0.25">
      <c r="A276" s="480"/>
      <c r="B276" s="609" t="s">
        <v>182</v>
      </c>
      <c r="C276" s="1244"/>
      <c r="D276" s="1244"/>
      <c r="E276" s="1244"/>
      <c r="F276" s="1244"/>
      <c r="G276" s="1244"/>
      <c r="H276" s="1244"/>
      <c r="I276" s="1245" t="s">
        <v>177</v>
      </c>
      <c r="J276" s="1245"/>
      <c r="K276" s="1245"/>
      <c r="L276" s="1245"/>
      <c r="M276" s="1245"/>
      <c r="N276" s="1245"/>
    </row>
    <row r="277" spans="1:16" x14ac:dyDescent="0.25">
      <c r="A277" s="482"/>
      <c r="B277" s="610"/>
      <c r="C277" s="1240" t="s">
        <v>151</v>
      </c>
      <c r="D277" s="1240"/>
      <c r="E277" s="1240"/>
      <c r="F277" s="1240"/>
      <c r="G277" s="1240"/>
      <c r="H277" s="1240"/>
      <c r="I277" s="1240"/>
      <c r="J277" s="1240"/>
      <c r="K277" s="1240"/>
      <c r="L277" s="1240"/>
      <c r="M277" s="1240"/>
      <c r="N277" s="1240"/>
      <c r="O277" s="610"/>
      <c r="P277" s="610"/>
    </row>
    <row r="278" spans="1:16" x14ac:dyDescent="0.25">
      <c r="A278" s="478"/>
      <c r="B278" s="478"/>
      <c r="C278" s="478"/>
      <c r="D278" s="478"/>
      <c r="E278" s="478"/>
      <c r="F278" s="478"/>
      <c r="G278" s="478"/>
      <c r="H278" s="478"/>
      <c r="I278" s="478"/>
      <c r="J278" s="478"/>
      <c r="K278" s="478"/>
      <c r="L278" s="478"/>
      <c r="M278" s="478"/>
      <c r="N278" s="478"/>
      <c r="O278" s="478"/>
      <c r="P278" s="478"/>
    </row>
    <row r="279" spans="1:16" x14ac:dyDescent="0.25">
      <c r="A279" s="1241" t="s">
        <v>1276</v>
      </c>
      <c r="B279" s="1242"/>
      <c r="C279" s="1242"/>
      <c r="D279" s="1242"/>
      <c r="E279" s="1242"/>
      <c r="F279" s="1242"/>
      <c r="G279" s="1242"/>
      <c r="H279" s="1242"/>
      <c r="I279" s="1242"/>
      <c r="J279" s="1242"/>
      <c r="K279" s="1242"/>
      <c r="L279" s="1242"/>
      <c r="M279" s="1242"/>
      <c r="N279" s="1242"/>
      <c r="O279" s="1242"/>
      <c r="P279" s="1242"/>
    </row>
    <row r="280" spans="1:16" x14ac:dyDescent="0.25">
      <c r="A280" s="1241" t="s">
        <v>1277</v>
      </c>
      <c r="B280" s="1241"/>
      <c r="C280" s="1241"/>
      <c r="D280" s="1241"/>
      <c r="E280" s="1241"/>
      <c r="F280" s="1241"/>
      <c r="G280" s="1241"/>
      <c r="H280" s="1241"/>
      <c r="I280" s="1241"/>
      <c r="J280" s="1241"/>
      <c r="K280" s="1241"/>
      <c r="L280" s="1241"/>
      <c r="M280" s="1241"/>
      <c r="N280" s="1241"/>
      <c r="O280" s="1241"/>
      <c r="P280" s="1241"/>
    </row>
    <row r="281" spans="1:16" x14ac:dyDescent="0.25">
      <c r="A281" s="1241" t="s">
        <v>1278</v>
      </c>
      <c r="B281" s="1241"/>
      <c r="C281" s="1241"/>
      <c r="D281" s="1241"/>
      <c r="E281" s="1241"/>
      <c r="F281" s="1241"/>
      <c r="G281" s="1241"/>
      <c r="H281" s="1241"/>
      <c r="I281" s="1241"/>
      <c r="J281" s="1241"/>
      <c r="K281" s="1241"/>
      <c r="L281" s="1241"/>
      <c r="M281" s="1241"/>
      <c r="N281" s="1241"/>
      <c r="O281" s="1241"/>
      <c r="P281" s="1241"/>
    </row>
    <row r="282" spans="1:16" x14ac:dyDescent="0.25">
      <c r="A282" s="611"/>
      <c r="B282" s="611"/>
      <c r="C282" s="611"/>
      <c r="D282" s="611"/>
      <c r="E282" s="611"/>
      <c r="F282" s="611"/>
      <c r="G282" s="611"/>
      <c r="H282" s="611"/>
      <c r="I282" s="611"/>
      <c r="J282" s="611"/>
      <c r="K282" s="611"/>
      <c r="L282" s="611"/>
      <c r="M282" s="611"/>
      <c r="N282" s="611"/>
      <c r="O282" s="611"/>
      <c r="P282" s="611"/>
    </row>
    <row r="283" spans="1:16" x14ac:dyDescent="0.25">
      <c r="A283" s="478"/>
    </row>
    <row r="284" spans="1:16" x14ac:dyDescent="0.25">
      <c r="A284" s="478"/>
    </row>
    <row r="285" spans="1:16" x14ac:dyDescent="0.25">
      <c r="A285" s="478"/>
    </row>
    <row r="286" spans="1:16" x14ac:dyDescent="0.25">
      <c r="A286" s="478"/>
    </row>
    <row r="287" spans="1:16" x14ac:dyDescent="0.25">
      <c r="A287" s="478"/>
    </row>
    <row r="288" spans="1:16" x14ac:dyDescent="0.25">
      <c r="A288" s="478"/>
    </row>
    <row r="289" spans="1:1" x14ac:dyDescent="0.25">
      <c r="A289" s="478"/>
    </row>
    <row r="290" spans="1:1" x14ac:dyDescent="0.25">
      <c r="A290" s="478"/>
    </row>
    <row r="291" spans="1:1" x14ac:dyDescent="0.25">
      <c r="A291" s="478"/>
    </row>
    <row r="292" spans="1:1" x14ac:dyDescent="0.25">
      <c r="A292" s="478"/>
    </row>
    <row r="293" spans="1:1" x14ac:dyDescent="0.25">
      <c r="A293" s="478"/>
    </row>
    <row r="294" spans="1:1" x14ac:dyDescent="0.25">
      <c r="A294" s="478"/>
    </row>
    <row r="295" spans="1:1" x14ac:dyDescent="0.25">
      <c r="A295" s="478"/>
    </row>
    <row r="296" spans="1:1" x14ac:dyDescent="0.25">
      <c r="A296" s="478"/>
    </row>
    <row r="297" spans="1:1" x14ac:dyDescent="0.25">
      <c r="A297" s="478"/>
    </row>
    <row r="298" spans="1:1" x14ac:dyDescent="0.25">
      <c r="A298" s="478"/>
    </row>
    <row r="299" spans="1:1" x14ac:dyDescent="0.25">
      <c r="A299" s="478"/>
    </row>
    <row r="300" spans="1:1" x14ac:dyDescent="0.25">
      <c r="A300" s="478"/>
    </row>
    <row r="301" spans="1:1" x14ac:dyDescent="0.25">
      <c r="A301" s="478"/>
    </row>
    <row r="302" spans="1:1" x14ac:dyDescent="0.25">
      <c r="A302" s="478"/>
    </row>
    <row r="303" spans="1:1" x14ac:dyDescent="0.25">
      <c r="A303" s="478"/>
    </row>
    <row r="304" spans="1:1" x14ac:dyDescent="0.25">
      <c r="A304" s="478"/>
    </row>
    <row r="305" spans="1:1" x14ac:dyDescent="0.25">
      <c r="A305" s="478"/>
    </row>
    <row r="306" spans="1:1" x14ac:dyDescent="0.25">
      <c r="A306" s="478"/>
    </row>
  </sheetData>
  <mergeCells count="237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I35:K36"/>
    <mergeCell ref="L35:P36"/>
    <mergeCell ref="C38:G38"/>
    <mergeCell ref="A39:P39"/>
    <mergeCell ref="C40:G40"/>
    <mergeCell ref="C41:G41"/>
    <mergeCell ref="B24:F24"/>
    <mergeCell ref="C26:F26"/>
    <mergeCell ref="A35:A37"/>
    <mergeCell ref="B35:B37"/>
    <mergeCell ref="C35:G37"/>
    <mergeCell ref="H35:H37"/>
    <mergeCell ref="C48:G48"/>
    <mergeCell ref="C49:G49"/>
    <mergeCell ref="C50:G50"/>
    <mergeCell ref="C51:G51"/>
    <mergeCell ref="C52:G52"/>
    <mergeCell ref="C54:G54"/>
    <mergeCell ref="C42:G42"/>
    <mergeCell ref="C43:G43"/>
    <mergeCell ref="C44:G44"/>
    <mergeCell ref="C45:G45"/>
    <mergeCell ref="C46:G46"/>
    <mergeCell ref="C47:G47"/>
    <mergeCell ref="C64:G64"/>
    <mergeCell ref="C66:G66"/>
    <mergeCell ref="C67:P67"/>
    <mergeCell ref="C68:G68"/>
    <mergeCell ref="C70:G70"/>
    <mergeCell ref="C71:P71"/>
    <mergeCell ref="C55:G55"/>
    <mergeCell ref="C57:G57"/>
    <mergeCell ref="C58:G58"/>
    <mergeCell ref="C60:G60"/>
    <mergeCell ref="C61:G61"/>
    <mergeCell ref="C63:G63"/>
    <mergeCell ref="C80:G80"/>
    <mergeCell ref="C82:G82"/>
    <mergeCell ref="C83:P83"/>
    <mergeCell ref="C84:G84"/>
    <mergeCell ref="C86:G86"/>
    <mergeCell ref="C87:G87"/>
    <mergeCell ref="C72:G72"/>
    <mergeCell ref="C74:G74"/>
    <mergeCell ref="C75:P75"/>
    <mergeCell ref="C76:G76"/>
    <mergeCell ref="C78:G78"/>
    <mergeCell ref="C79:P79"/>
    <mergeCell ref="C96:G96"/>
    <mergeCell ref="C97:G97"/>
    <mergeCell ref="C98:G98"/>
    <mergeCell ref="C99:G99"/>
    <mergeCell ref="C100:G100"/>
    <mergeCell ref="C101:G101"/>
    <mergeCell ref="C89:G89"/>
    <mergeCell ref="C90:P90"/>
    <mergeCell ref="C91:G91"/>
    <mergeCell ref="C93:G93"/>
    <mergeCell ref="C94:G94"/>
    <mergeCell ref="C95:G95"/>
    <mergeCell ref="C110:G110"/>
    <mergeCell ref="C111:P111"/>
    <mergeCell ref="C112:G112"/>
    <mergeCell ref="C114:G114"/>
    <mergeCell ref="C115:G115"/>
    <mergeCell ref="C117:G117"/>
    <mergeCell ref="C102:G102"/>
    <mergeCell ref="C103:G103"/>
    <mergeCell ref="C104:G104"/>
    <mergeCell ref="C105:G105"/>
    <mergeCell ref="C107:G107"/>
    <mergeCell ref="C108:G108"/>
    <mergeCell ref="C126:P126"/>
    <mergeCell ref="C127:G127"/>
    <mergeCell ref="C129:G129"/>
    <mergeCell ref="C130:P130"/>
    <mergeCell ref="C131:G131"/>
    <mergeCell ref="C133:G133"/>
    <mergeCell ref="C118:P118"/>
    <mergeCell ref="C119:G119"/>
    <mergeCell ref="C121:G121"/>
    <mergeCell ref="C122:P122"/>
    <mergeCell ref="C123:G123"/>
    <mergeCell ref="C125:G125"/>
    <mergeCell ref="C142:P142"/>
    <mergeCell ref="C143:G143"/>
    <mergeCell ref="C145:G145"/>
    <mergeCell ref="C146:P146"/>
    <mergeCell ref="C147:G147"/>
    <mergeCell ref="C149:G149"/>
    <mergeCell ref="C134:P134"/>
    <mergeCell ref="C135:G135"/>
    <mergeCell ref="C137:G137"/>
    <mergeCell ref="C138:P138"/>
    <mergeCell ref="C139:G139"/>
    <mergeCell ref="C141:G141"/>
    <mergeCell ref="C158:G158"/>
    <mergeCell ref="C159:G159"/>
    <mergeCell ref="C160:G160"/>
    <mergeCell ref="C161:G161"/>
    <mergeCell ref="C162:G162"/>
    <mergeCell ref="C163:G163"/>
    <mergeCell ref="C150:P150"/>
    <mergeCell ref="C151:G151"/>
    <mergeCell ref="C153:G153"/>
    <mergeCell ref="C154:P154"/>
    <mergeCell ref="C155:G155"/>
    <mergeCell ref="C157:G157"/>
    <mergeCell ref="C171:G171"/>
    <mergeCell ref="C172:G172"/>
    <mergeCell ref="C174:G174"/>
    <mergeCell ref="C175:G175"/>
    <mergeCell ref="C177:G177"/>
    <mergeCell ref="C178:P178"/>
    <mergeCell ref="C164:G164"/>
    <mergeCell ref="C165:G165"/>
    <mergeCell ref="C166:G166"/>
    <mergeCell ref="C167:G167"/>
    <mergeCell ref="C168:G168"/>
    <mergeCell ref="C169:G169"/>
    <mergeCell ref="C187:G187"/>
    <mergeCell ref="C189:G189"/>
    <mergeCell ref="C190:G190"/>
    <mergeCell ref="C191:G191"/>
    <mergeCell ref="C192:G192"/>
    <mergeCell ref="C193:G193"/>
    <mergeCell ref="C179:G179"/>
    <mergeCell ref="C181:G181"/>
    <mergeCell ref="C182:P182"/>
    <mergeCell ref="C183:G183"/>
    <mergeCell ref="C185:G185"/>
    <mergeCell ref="C186:P186"/>
    <mergeCell ref="C200:G200"/>
    <mergeCell ref="C201:G201"/>
    <mergeCell ref="C202:G202"/>
    <mergeCell ref="C203:G203"/>
    <mergeCell ref="C204:G204"/>
    <mergeCell ref="C205:G205"/>
    <mergeCell ref="C194:G194"/>
    <mergeCell ref="C195:G195"/>
    <mergeCell ref="C196:G196"/>
    <mergeCell ref="C197:G197"/>
    <mergeCell ref="C198:G198"/>
    <mergeCell ref="C199:G199"/>
    <mergeCell ref="C215:P215"/>
    <mergeCell ref="C216:G216"/>
    <mergeCell ref="C219:O219"/>
    <mergeCell ref="C220:O220"/>
    <mergeCell ref="C221:O221"/>
    <mergeCell ref="C222:O222"/>
    <mergeCell ref="C206:G206"/>
    <mergeCell ref="C208:G208"/>
    <mergeCell ref="C209:G209"/>
    <mergeCell ref="C211:G211"/>
    <mergeCell ref="C212:G212"/>
    <mergeCell ref="C214:G214"/>
    <mergeCell ref="C229:O229"/>
    <mergeCell ref="C230:O230"/>
    <mergeCell ref="C231:O231"/>
    <mergeCell ref="C232:O232"/>
    <mergeCell ref="C233:O233"/>
    <mergeCell ref="C234:O234"/>
    <mergeCell ref="C223:O223"/>
    <mergeCell ref="C224:O224"/>
    <mergeCell ref="C225:O225"/>
    <mergeCell ref="C226:O226"/>
    <mergeCell ref="C227:O227"/>
    <mergeCell ref="C228:O228"/>
    <mergeCell ref="C241:O241"/>
    <mergeCell ref="C242:O242"/>
    <mergeCell ref="C243:J243"/>
    <mergeCell ref="C244:J244"/>
    <mergeCell ref="C246:O246"/>
    <mergeCell ref="C247:O247"/>
    <mergeCell ref="C235:O235"/>
    <mergeCell ref="C236:O236"/>
    <mergeCell ref="C237:O237"/>
    <mergeCell ref="C238:O238"/>
    <mergeCell ref="C239:O239"/>
    <mergeCell ref="C240:O240"/>
    <mergeCell ref="C254:O254"/>
    <mergeCell ref="C255:O255"/>
    <mergeCell ref="C256:O256"/>
    <mergeCell ref="C257:O257"/>
    <mergeCell ref="C258:O258"/>
    <mergeCell ref="C259:O259"/>
    <mergeCell ref="C248:O248"/>
    <mergeCell ref="C249:O249"/>
    <mergeCell ref="C250:O250"/>
    <mergeCell ref="C251:O251"/>
    <mergeCell ref="C252:O252"/>
    <mergeCell ref="C253:O253"/>
    <mergeCell ref="C266:O266"/>
    <mergeCell ref="C267:O267"/>
    <mergeCell ref="C268:O268"/>
    <mergeCell ref="C269:O269"/>
    <mergeCell ref="C270:J270"/>
    <mergeCell ref="C271:J271"/>
    <mergeCell ref="C260:O260"/>
    <mergeCell ref="C261:O261"/>
    <mergeCell ref="C262:O262"/>
    <mergeCell ref="C263:O263"/>
    <mergeCell ref="C264:O264"/>
    <mergeCell ref="C265:O265"/>
    <mergeCell ref="A279:P279"/>
    <mergeCell ref="A280:P280"/>
    <mergeCell ref="A281:P281"/>
    <mergeCell ref="C274:H274"/>
    <mergeCell ref="I274:N274"/>
    <mergeCell ref="C275:N275"/>
    <mergeCell ref="C276:H276"/>
    <mergeCell ref="I276:N276"/>
    <mergeCell ref="C277:N27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1"/>
  <sheetViews>
    <sheetView topLeftCell="A1011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3134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2617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3477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211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3478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2507.11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2507.11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138.82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48.37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500.76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117.18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2089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1251" t="s">
        <v>2090</v>
      </c>
      <c r="B40" s="1252"/>
      <c r="C40" s="1252"/>
      <c r="D40" s="1252"/>
      <c r="E40" s="1252"/>
      <c r="F40" s="1252"/>
      <c r="G40" s="1252"/>
      <c r="H40" s="1252"/>
      <c r="I40" s="1252"/>
      <c r="J40" s="1252"/>
      <c r="K40" s="1252"/>
      <c r="L40" s="1252"/>
      <c r="M40" s="1252"/>
      <c r="N40" s="1252"/>
      <c r="O40" s="1252"/>
      <c r="P40" s="1253"/>
    </row>
    <row r="41" spans="1:16" x14ac:dyDescent="0.25">
      <c r="A41" s="514" t="s">
        <v>23</v>
      </c>
      <c r="B41" s="515" t="s">
        <v>3479</v>
      </c>
      <c r="C41" s="1249" t="s">
        <v>3480</v>
      </c>
      <c r="D41" s="1249"/>
      <c r="E41" s="1249"/>
      <c r="F41" s="1249"/>
      <c r="G41" s="1249"/>
      <c r="H41" s="516" t="s">
        <v>1146</v>
      </c>
      <c r="I41" s="517">
        <v>0.26300000000000001</v>
      </c>
      <c r="J41" s="518">
        <v>1</v>
      </c>
      <c r="K41" s="519">
        <v>0.26300000000000001</v>
      </c>
      <c r="L41" s="520"/>
      <c r="M41" s="517"/>
      <c r="N41" s="521"/>
      <c r="O41" s="517"/>
      <c r="P41" s="522"/>
    </row>
    <row r="42" spans="1:16" x14ac:dyDescent="0.25">
      <c r="A42" s="523"/>
      <c r="B42" s="524" t="s">
        <v>28</v>
      </c>
      <c r="C42" s="1247" t="s">
        <v>132</v>
      </c>
      <c r="D42" s="1247"/>
      <c r="E42" s="1247"/>
      <c r="F42" s="1247"/>
      <c r="G42" s="1247"/>
      <c r="H42" s="525"/>
      <c r="I42" s="526"/>
      <c r="J42" s="526"/>
      <c r="K42" s="526"/>
      <c r="L42" s="528"/>
      <c r="M42" s="526"/>
      <c r="N42" s="528"/>
      <c r="O42" s="526"/>
      <c r="P42" s="529">
        <v>1746</v>
      </c>
    </row>
    <row r="43" spans="1:16" x14ac:dyDescent="0.25">
      <c r="A43" s="523"/>
      <c r="B43" s="524"/>
      <c r="C43" s="1247" t="s">
        <v>1147</v>
      </c>
      <c r="D43" s="1247"/>
      <c r="E43" s="1247"/>
      <c r="F43" s="1247"/>
      <c r="G43" s="1247"/>
      <c r="H43" s="525" t="s">
        <v>1148</v>
      </c>
      <c r="I43" s="526"/>
      <c r="J43" s="526"/>
      <c r="K43" s="535">
        <v>1.4464999999999999</v>
      </c>
      <c r="L43" s="528"/>
      <c r="M43" s="526"/>
      <c r="N43" s="528"/>
      <c r="O43" s="526"/>
      <c r="P43" s="573">
        <v>632.24</v>
      </c>
    </row>
    <row r="44" spans="1:16" x14ac:dyDescent="0.25">
      <c r="A44" s="530"/>
      <c r="B44" s="524" t="s">
        <v>1185</v>
      </c>
      <c r="C44" s="1247" t="s">
        <v>1186</v>
      </c>
      <c r="D44" s="1247"/>
      <c r="E44" s="1247"/>
      <c r="F44" s="1247"/>
      <c r="G44" s="1247"/>
      <c r="H44" s="525" t="s">
        <v>1151</v>
      </c>
      <c r="I44" s="531">
        <v>5.5</v>
      </c>
      <c r="J44" s="526"/>
      <c r="K44" s="535">
        <v>1.4464999999999999</v>
      </c>
      <c r="L44" s="538">
        <v>887.54</v>
      </c>
      <c r="M44" s="539">
        <v>1.36</v>
      </c>
      <c r="N44" s="534">
        <v>1207.05</v>
      </c>
      <c r="O44" s="526"/>
      <c r="P44" s="529">
        <v>1746</v>
      </c>
    </row>
    <row r="45" spans="1:16" x14ac:dyDescent="0.25">
      <c r="A45" s="540"/>
      <c r="B45" s="524" t="s">
        <v>1152</v>
      </c>
      <c r="C45" s="1247" t="s">
        <v>1153</v>
      </c>
      <c r="D45" s="1247"/>
      <c r="E45" s="1247"/>
      <c r="F45" s="1247"/>
      <c r="G45" s="1247"/>
      <c r="H45" s="525" t="s">
        <v>1148</v>
      </c>
      <c r="I45" s="531">
        <v>5.5</v>
      </c>
      <c r="J45" s="526"/>
      <c r="K45" s="535">
        <v>1.4464999999999999</v>
      </c>
      <c r="L45" s="528"/>
      <c r="M45" s="526"/>
      <c r="N45" s="541">
        <v>437.08</v>
      </c>
      <c r="O45" s="526"/>
      <c r="P45" s="573">
        <v>632.24</v>
      </c>
    </row>
    <row r="46" spans="1:16" x14ac:dyDescent="0.25">
      <c r="A46" s="552"/>
      <c r="B46" s="553"/>
      <c r="C46" s="1248" t="s">
        <v>1154</v>
      </c>
      <c r="D46" s="1248"/>
      <c r="E46" s="1248"/>
      <c r="F46" s="1248"/>
      <c r="G46" s="1248"/>
      <c r="H46" s="516"/>
      <c r="I46" s="517"/>
      <c r="J46" s="517"/>
      <c r="K46" s="517"/>
      <c r="L46" s="520"/>
      <c r="M46" s="517"/>
      <c r="N46" s="554"/>
      <c r="O46" s="517"/>
      <c r="P46" s="555">
        <v>2378.2399999999998</v>
      </c>
    </row>
    <row r="47" spans="1:16" x14ac:dyDescent="0.25">
      <c r="A47" s="540"/>
      <c r="B47" s="524"/>
      <c r="C47" s="1247" t="s">
        <v>1155</v>
      </c>
      <c r="D47" s="1247"/>
      <c r="E47" s="1247"/>
      <c r="F47" s="1247"/>
      <c r="G47" s="1247"/>
      <c r="H47" s="525"/>
      <c r="I47" s="526"/>
      <c r="J47" s="526"/>
      <c r="K47" s="526"/>
      <c r="L47" s="528"/>
      <c r="M47" s="526"/>
      <c r="N47" s="528"/>
      <c r="O47" s="526"/>
      <c r="P47" s="573">
        <v>632.24</v>
      </c>
    </row>
    <row r="48" spans="1:16" x14ac:dyDescent="0.25">
      <c r="A48" s="540"/>
      <c r="B48" s="524" t="s">
        <v>1156</v>
      </c>
      <c r="C48" s="1247" t="s">
        <v>1157</v>
      </c>
      <c r="D48" s="1247"/>
      <c r="E48" s="1247"/>
      <c r="F48" s="1247"/>
      <c r="G48" s="1247"/>
      <c r="H48" s="525" t="s">
        <v>1158</v>
      </c>
      <c r="I48" s="543">
        <v>92</v>
      </c>
      <c r="J48" s="526"/>
      <c r="K48" s="543">
        <v>92</v>
      </c>
      <c r="L48" s="528"/>
      <c r="M48" s="526"/>
      <c r="N48" s="528"/>
      <c r="O48" s="526"/>
      <c r="P48" s="573">
        <v>581.66</v>
      </c>
    </row>
    <row r="49" spans="1:16" x14ac:dyDescent="0.25">
      <c r="A49" s="540"/>
      <c r="B49" s="524" t="s">
        <v>1159</v>
      </c>
      <c r="C49" s="1247" t="s">
        <v>1160</v>
      </c>
      <c r="D49" s="1247"/>
      <c r="E49" s="1247"/>
      <c r="F49" s="1247"/>
      <c r="G49" s="1247"/>
      <c r="H49" s="525" t="s">
        <v>1158</v>
      </c>
      <c r="I49" s="543">
        <v>46</v>
      </c>
      <c r="J49" s="526"/>
      <c r="K49" s="543">
        <v>46</v>
      </c>
      <c r="L49" s="528"/>
      <c r="M49" s="526"/>
      <c r="N49" s="528"/>
      <c r="O49" s="526"/>
      <c r="P49" s="573">
        <v>290.83</v>
      </c>
    </row>
    <row r="50" spans="1:16" x14ac:dyDescent="0.25">
      <c r="A50" s="556"/>
      <c r="B50" s="557"/>
      <c r="C50" s="1248" t="s">
        <v>1161</v>
      </c>
      <c r="D50" s="1248"/>
      <c r="E50" s="1248"/>
      <c r="F50" s="1248"/>
      <c r="G50" s="1248"/>
      <c r="H50" s="516"/>
      <c r="I50" s="517"/>
      <c r="J50" s="517"/>
      <c r="K50" s="517"/>
      <c r="L50" s="520"/>
      <c r="M50" s="517"/>
      <c r="N50" s="554">
        <v>12360.19</v>
      </c>
      <c r="O50" s="517"/>
      <c r="P50" s="555">
        <v>3250.73</v>
      </c>
    </row>
    <row r="51" spans="1:16" x14ac:dyDescent="0.25">
      <c r="A51" s="558"/>
      <c r="B51" s="559"/>
      <c r="C51" s="559"/>
      <c r="D51" s="559"/>
      <c r="E51" s="559"/>
      <c r="F51" s="559"/>
      <c r="G51" s="559"/>
      <c r="H51" s="560"/>
      <c r="I51" s="561"/>
      <c r="J51" s="561"/>
      <c r="K51" s="561"/>
      <c r="L51" s="562"/>
      <c r="M51" s="561"/>
      <c r="N51" s="562"/>
      <c r="O51" s="561"/>
      <c r="P51" s="563"/>
    </row>
    <row r="52" spans="1:16" x14ac:dyDescent="0.25">
      <c r="A52" s="514" t="s">
        <v>28</v>
      </c>
      <c r="B52" s="515" t="s">
        <v>3481</v>
      </c>
      <c r="C52" s="1249" t="s">
        <v>3482</v>
      </c>
      <c r="D52" s="1249"/>
      <c r="E52" s="1249"/>
      <c r="F52" s="1249"/>
      <c r="G52" s="1249"/>
      <c r="H52" s="516" t="s">
        <v>1146</v>
      </c>
      <c r="I52" s="517">
        <v>0.26300000000000001</v>
      </c>
      <c r="J52" s="518">
        <v>1</v>
      </c>
      <c r="K52" s="519">
        <v>0.26300000000000001</v>
      </c>
      <c r="L52" s="520"/>
      <c r="M52" s="517"/>
      <c r="N52" s="521"/>
      <c r="O52" s="517"/>
      <c r="P52" s="522"/>
    </row>
    <row r="53" spans="1:16" x14ac:dyDescent="0.25">
      <c r="A53" s="523"/>
      <c r="B53" s="524" t="s">
        <v>28</v>
      </c>
      <c r="C53" s="1247" t="s">
        <v>132</v>
      </c>
      <c r="D53" s="1247"/>
      <c r="E53" s="1247"/>
      <c r="F53" s="1247"/>
      <c r="G53" s="1247"/>
      <c r="H53" s="525"/>
      <c r="I53" s="526"/>
      <c r="J53" s="526"/>
      <c r="K53" s="526"/>
      <c r="L53" s="528"/>
      <c r="M53" s="526"/>
      <c r="N53" s="528"/>
      <c r="O53" s="526"/>
      <c r="P53" s="529">
        <v>5033.13</v>
      </c>
    </row>
    <row r="54" spans="1:16" x14ac:dyDescent="0.25">
      <c r="A54" s="523"/>
      <c r="B54" s="524"/>
      <c r="C54" s="1247" t="s">
        <v>1147</v>
      </c>
      <c r="D54" s="1247"/>
      <c r="E54" s="1247"/>
      <c r="F54" s="1247"/>
      <c r="G54" s="1247"/>
      <c r="H54" s="525" t="s">
        <v>1148</v>
      </c>
      <c r="I54" s="526"/>
      <c r="J54" s="526"/>
      <c r="K54" s="537">
        <v>4.1212099999999996</v>
      </c>
      <c r="L54" s="528"/>
      <c r="M54" s="526"/>
      <c r="N54" s="528"/>
      <c r="O54" s="526"/>
      <c r="P54" s="529">
        <v>1778.54</v>
      </c>
    </row>
    <row r="55" spans="1:16" x14ac:dyDescent="0.25">
      <c r="A55" s="530"/>
      <c r="B55" s="524" t="s">
        <v>1185</v>
      </c>
      <c r="C55" s="1247" t="s">
        <v>1186</v>
      </c>
      <c r="D55" s="1247"/>
      <c r="E55" s="1247"/>
      <c r="F55" s="1247"/>
      <c r="G55" s="1247"/>
      <c r="H55" s="525" t="s">
        <v>1151</v>
      </c>
      <c r="I55" s="531">
        <v>14.3</v>
      </c>
      <c r="J55" s="526"/>
      <c r="K55" s="535">
        <v>3.7608999999999999</v>
      </c>
      <c r="L55" s="538">
        <v>887.54</v>
      </c>
      <c r="M55" s="539">
        <v>1.36</v>
      </c>
      <c r="N55" s="534">
        <v>1207.05</v>
      </c>
      <c r="O55" s="526"/>
      <c r="P55" s="529">
        <v>4539.59</v>
      </c>
    </row>
    <row r="56" spans="1:16" x14ac:dyDescent="0.25">
      <c r="A56" s="540"/>
      <c r="B56" s="524" t="s">
        <v>1152</v>
      </c>
      <c r="C56" s="1247" t="s">
        <v>1153</v>
      </c>
      <c r="D56" s="1247"/>
      <c r="E56" s="1247"/>
      <c r="F56" s="1247"/>
      <c r="G56" s="1247"/>
      <c r="H56" s="525" t="s">
        <v>1148</v>
      </c>
      <c r="I56" s="531">
        <v>14.3</v>
      </c>
      <c r="J56" s="526"/>
      <c r="K56" s="535">
        <v>3.7608999999999999</v>
      </c>
      <c r="L56" s="528"/>
      <c r="M56" s="526"/>
      <c r="N56" s="541">
        <v>437.08</v>
      </c>
      <c r="O56" s="526"/>
      <c r="P56" s="529">
        <v>1643.81</v>
      </c>
    </row>
    <row r="57" spans="1:16" x14ac:dyDescent="0.25">
      <c r="A57" s="530"/>
      <c r="B57" s="524" t="s">
        <v>1187</v>
      </c>
      <c r="C57" s="1247" t="s">
        <v>1188</v>
      </c>
      <c r="D57" s="1247"/>
      <c r="E57" s="1247"/>
      <c r="F57" s="1247"/>
      <c r="G57" s="1247"/>
      <c r="H57" s="525" t="s">
        <v>1151</v>
      </c>
      <c r="I57" s="536">
        <v>1.37</v>
      </c>
      <c r="J57" s="526"/>
      <c r="K57" s="537">
        <v>0.36031000000000002</v>
      </c>
      <c r="L57" s="538">
        <v>351.04</v>
      </c>
      <c r="M57" s="539">
        <v>1.28</v>
      </c>
      <c r="N57" s="534">
        <v>449.33</v>
      </c>
      <c r="O57" s="526"/>
      <c r="P57" s="529">
        <v>161.9</v>
      </c>
    </row>
    <row r="58" spans="1:16" x14ac:dyDescent="0.25">
      <c r="A58" s="530"/>
      <c r="B58" s="524" t="s">
        <v>1189</v>
      </c>
      <c r="C58" s="1247" t="s">
        <v>1190</v>
      </c>
      <c r="D58" s="1247"/>
      <c r="E58" s="1247"/>
      <c r="F58" s="1247"/>
      <c r="G58" s="1247"/>
      <c r="H58" s="525" t="s">
        <v>1151</v>
      </c>
      <c r="I58" s="536">
        <v>1.37</v>
      </c>
      <c r="J58" s="526"/>
      <c r="K58" s="537">
        <v>0.36031000000000002</v>
      </c>
      <c r="L58" s="538">
        <v>724.75</v>
      </c>
      <c r="M58" s="539">
        <v>1.27</v>
      </c>
      <c r="N58" s="534">
        <v>920.43</v>
      </c>
      <c r="O58" s="526"/>
      <c r="P58" s="529">
        <v>331.64</v>
      </c>
    </row>
    <row r="59" spans="1:16" x14ac:dyDescent="0.25">
      <c r="A59" s="540"/>
      <c r="B59" s="524" t="s">
        <v>1191</v>
      </c>
      <c r="C59" s="1247" t="s">
        <v>1192</v>
      </c>
      <c r="D59" s="1247"/>
      <c r="E59" s="1247"/>
      <c r="F59" s="1247"/>
      <c r="G59" s="1247"/>
      <c r="H59" s="525" t="s">
        <v>1148</v>
      </c>
      <c r="I59" s="536">
        <v>1.37</v>
      </c>
      <c r="J59" s="526"/>
      <c r="K59" s="537">
        <v>0.36031000000000002</v>
      </c>
      <c r="L59" s="528"/>
      <c r="M59" s="526"/>
      <c r="N59" s="541">
        <v>373.94</v>
      </c>
      <c r="O59" s="526"/>
      <c r="P59" s="573">
        <v>134.72999999999999</v>
      </c>
    </row>
    <row r="60" spans="1:16" x14ac:dyDescent="0.25">
      <c r="A60" s="552"/>
      <c r="B60" s="553"/>
      <c r="C60" s="1248" t="s">
        <v>1154</v>
      </c>
      <c r="D60" s="1248"/>
      <c r="E60" s="1248"/>
      <c r="F60" s="1248"/>
      <c r="G60" s="1248"/>
      <c r="H60" s="516"/>
      <c r="I60" s="517"/>
      <c r="J60" s="517"/>
      <c r="K60" s="517"/>
      <c r="L60" s="520"/>
      <c r="M60" s="517"/>
      <c r="N60" s="554"/>
      <c r="O60" s="517"/>
      <c r="P60" s="555">
        <v>6811.67</v>
      </c>
    </row>
    <row r="61" spans="1:16" x14ac:dyDescent="0.25">
      <c r="A61" s="540"/>
      <c r="B61" s="524"/>
      <c r="C61" s="1247" t="s">
        <v>1155</v>
      </c>
      <c r="D61" s="1247"/>
      <c r="E61" s="1247"/>
      <c r="F61" s="1247"/>
      <c r="G61" s="1247"/>
      <c r="H61" s="525"/>
      <c r="I61" s="526"/>
      <c r="J61" s="526"/>
      <c r="K61" s="526"/>
      <c r="L61" s="528"/>
      <c r="M61" s="526"/>
      <c r="N61" s="528"/>
      <c r="O61" s="526"/>
      <c r="P61" s="529">
        <v>1778.54</v>
      </c>
    </row>
    <row r="62" spans="1:16" x14ac:dyDescent="0.25">
      <c r="A62" s="540"/>
      <c r="B62" s="524" t="s">
        <v>1156</v>
      </c>
      <c r="C62" s="1247" t="s">
        <v>1157</v>
      </c>
      <c r="D62" s="1247"/>
      <c r="E62" s="1247"/>
      <c r="F62" s="1247"/>
      <c r="G62" s="1247"/>
      <c r="H62" s="525" t="s">
        <v>1158</v>
      </c>
      <c r="I62" s="543">
        <v>92</v>
      </c>
      <c r="J62" s="526"/>
      <c r="K62" s="543">
        <v>92</v>
      </c>
      <c r="L62" s="528"/>
      <c r="M62" s="526"/>
      <c r="N62" s="528"/>
      <c r="O62" s="526"/>
      <c r="P62" s="529">
        <v>1636.26</v>
      </c>
    </row>
    <row r="63" spans="1:16" x14ac:dyDescent="0.25">
      <c r="A63" s="540"/>
      <c r="B63" s="524" t="s">
        <v>1159</v>
      </c>
      <c r="C63" s="1247" t="s">
        <v>1160</v>
      </c>
      <c r="D63" s="1247"/>
      <c r="E63" s="1247"/>
      <c r="F63" s="1247"/>
      <c r="G63" s="1247"/>
      <c r="H63" s="525" t="s">
        <v>1158</v>
      </c>
      <c r="I63" s="543">
        <v>46</v>
      </c>
      <c r="J63" s="526"/>
      <c r="K63" s="543">
        <v>46</v>
      </c>
      <c r="L63" s="528"/>
      <c r="M63" s="526"/>
      <c r="N63" s="528"/>
      <c r="O63" s="526"/>
      <c r="P63" s="573">
        <v>818.13</v>
      </c>
    </row>
    <row r="64" spans="1:16" x14ac:dyDescent="0.25">
      <c r="A64" s="556"/>
      <c r="B64" s="557"/>
      <c r="C64" s="1248" t="s">
        <v>1161</v>
      </c>
      <c r="D64" s="1248"/>
      <c r="E64" s="1248"/>
      <c r="F64" s="1248"/>
      <c r="G64" s="1248"/>
      <c r="H64" s="516"/>
      <c r="I64" s="517"/>
      <c r="J64" s="517"/>
      <c r="K64" s="517"/>
      <c r="L64" s="520"/>
      <c r="M64" s="517"/>
      <c r="N64" s="554">
        <v>35232.17</v>
      </c>
      <c r="O64" s="517"/>
      <c r="P64" s="555">
        <v>9266.06</v>
      </c>
    </row>
    <row r="65" spans="1:16" x14ac:dyDescent="0.25">
      <c r="A65" s="558"/>
      <c r="B65" s="559"/>
      <c r="C65" s="559"/>
      <c r="D65" s="559"/>
      <c r="E65" s="559"/>
      <c r="F65" s="559"/>
      <c r="G65" s="559"/>
      <c r="H65" s="560"/>
      <c r="I65" s="561"/>
      <c r="J65" s="561"/>
      <c r="K65" s="561"/>
      <c r="L65" s="562"/>
      <c r="M65" s="561"/>
      <c r="N65" s="562"/>
      <c r="O65" s="561"/>
      <c r="P65" s="563"/>
    </row>
    <row r="66" spans="1:16" x14ac:dyDescent="0.25">
      <c r="A66" s="514" t="s">
        <v>31</v>
      </c>
      <c r="B66" s="515" t="s">
        <v>3483</v>
      </c>
      <c r="C66" s="1249" t="s">
        <v>3484</v>
      </c>
      <c r="D66" s="1249"/>
      <c r="E66" s="1249"/>
      <c r="F66" s="1249"/>
      <c r="G66" s="1249"/>
      <c r="H66" s="516" t="s">
        <v>1146</v>
      </c>
      <c r="I66" s="517">
        <v>0.26300000000000001</v>
      </c>
      <c r="J66" s="518">
        <v>1</v>
      </c>
      <c r="K66" s="519">
        <v>0.26300000000000001</v>
      </c>
      <c r="L66" s="520"/>
      <c r="M66" s="517"/>
      <c r="N66" s="521"/>
      <c r="O66" s="517"/>
      <c r="P66" s="522"/>
    </row>
    <row r="67" spans="1:16" x14ac:dyDescent="0.25">
      <c r="A67" s="565"/>
      <c r="B67" s="553" t="s">
        <v>1196</v>
      </c>
      <c r="C67" s="1241" t="s">
        <v>3485</v>
      </c>
      <c r="D67" s="1241"/>
      <c r="E67" s="1241"/>
      <c r="F67" s="1241"/>
      <c r="G67" s="1241"/>
      <c r="H67" s="1241"/>
      <c r="I67" s="1241"/>
      <c r="J67" s="1241"/>
      <c r="K67" s="1241"/>
      <c r="L67" s="1241"/>
      <c r="M67" s="1241"/>
      <c r="N67" s="1241"/>
      <c r="O67" s="1241"/>
      <c r="P67" s="1254"/>
    </row>
    <row r="68" spans="1:16" x14ac:dyDescent="0.25">
      <c r="A68" s="523"/>
      <c r="B68" s="524" t="s">
        <v>28</v>
      </c>
      <c r="C68" s="1247" t="s">
        <v>132</v>
      </c>
      <c r="D68" s="1247"/>
      <c r="E68" s="1247"/>
      <c r="F68" s="1247"/>
      <c r="G68" s="1247"/>
      <c r="H68" s="525"/>
      <c r="I68" s="526"/>
      <c r="J68" s="526"/>
      <c r="K68" s="526"/>
      <c r="L68" s="528"/>
      <c r="M68" s="526"/>
      <c r="N68" s="528"/>
      <c r="O68" s="526"/>
      <c r="P68" s="529">
        <v>2467.69</v>
      </c>
    </row>
    <row r="69" spans="1:16" x14ac:dyDescent="0.25">
      <c r="A69" s="523"/>
      <c r="B69" s="524"/>
      <c r="C69" s="1247" t="s">
        <v>1147</v>
      </c>
      <c r="D69" s="1247"/>
      <c r="E69" s="1247"/>
      <c r="F69" s="1247"/>
      <c r="G69" s="1247"/>
      <c r="H69" s="525" t="s">
        <v>1148</v>
      </c>
      <c r="I69" s="526"/>
      <c r="J69" s="526"/>
      <c r="K69" s="537">
        <v>1.80155</v>
      </c>
      <c r="L69" s="528"/>
      <c r="M69" s="526"/>
      <c r="N69" s="528"/>
      <c r="O69" s="526"/>
      <c r="P69" s="573">
        <v>673.67</v>
      </c>
    </row>
    <row r="70" spans="1:16" x14ac:dyDescent="0.25">
      <c r="A70" s="530"/>
      <c r="B70" s="524" t="s">
        <v>1187</v>
      </c>
      <c r="C70" s="1247" t="s">
        <v>1188</v>
      </c>
      <c r="D70" s="1247"/>
      <c r="E70" s="1247"/>
      <c r="F70" s="1247"/>
      <c r="G70" s="1247"/>
      <c r="H70" s="525" t="s">
        <v>1151</v>
      </c>
      <c r="I70" s="536">
        <v>1.37</v>
      </c>
      <c r="J70" s="543">
        <v>5</v>
      </c>
      <c r="K70" s="537">
        <v>1.80155</v>
      </c>
      <c r="L70" s="538">
        <v>351.04</v>
      </c>
      <c r="M70" s="539">
        <v>1.28</v>
      </c>
      <c r="N70" s="534">
        <v>449.33</v>
      </c>
      <c r="O70" s="526"/>
      <c r="P70" s="529">
        <v>809.49</v>
      </c>
    </row>
    <row r="71" spans="1:16" x14ac:dyDescent="0.25">
      <c r="A71" s="530"/>
      <c r="B71" s="524" t="s">
        <v>1189</v>
      </c>
      <c r="C71" s="1247" t="s">
        <v>1190</v>
      </c>
      <c r="D71" s="1247"/>
      <c r="E71" s="1247"/>
      <c r="F71" s="1247"/>
      <c r="G71" s="1247"/>
      <c r="H71" s="525" t="s">
        <v>1151</v>
      </c>
      <c r="I71" s="536">
        <v>1.37</v>
      </c>
      <c r="J71" s="543">
        <v>5</v>
      </c>
      <c r="K71" s="537">
        <v>1.80155</v>
      </c>
      <c r="L71" s="538">
        <v>724.75</v>
      </c>
      <c r="M71" s="539">
        <v>1.27</v>
      </c>
      <c r="N71" s="534">
        <v>920.43</v>
      </c>
      <c r="O71" s="526"/>
      <c r="P71" s="529">
        <v>1658.2</v>
      </c>
    </row>
    <row r="72" spans="1:16" x14ac:dyDescent="0.25">
      <c r="A72" s="540"/>
      <c r="B72" s="524" t="s">
        <v>1191</v>
      </c>
      <c r="C72" s="1247" t="s">
        <v>1192</v>
      </c>
      <c r="D72" s="1247"/>
      <c r="E72" s="1247"/>
      <c r="F72" s="1247"/>
      <c r="G72" s="1247"/>
      <c r="H72" s="525" t="s">
        <v>1148</v>
      </c>
      <c r="I72" s="536">
        <v>1.37</v>
      </c>
      <c r="J72" s="543">
        <v>5</v>
      </c>
      <c r="K72" s="537">
        <v>1.80155</v>
      </c>
      <c r="L72" s="528"/>
      <c r="M72" s="526"/>
      <c r="N72" s="541">
        <v>373.94</v>
      </c>
      <c r="O72" s="526"/>
      <c r="P72" s="573">
        <v>673.67</v>
      </c>
    </row>
    <row r="73" spans="1:16" x14ac:dyDescent="0.25">
      <c r="A73" s="552"/>
      <c r="B73" s="553"/>
      <c r="C73" s="1248" t="s">
        <v>1154</v>
      </c>
      <c r="D73" s="1248"/>
      <c r="E73" s="1248"/>
      <c r="F73" s="1248"/>
      <c r="G73" s="1248"/>
      <c r="H73" s="516"/>
      <c r="I73" s="517"/>
      <c r="J73" s="517"/>
      <c r="K73" s="517"/>
      <c r="L73" s="520"/>
      <c r="M73" s="517"/>
      <c r="N73" s="554"/>
      <c r="O73" s="517"/>
      <c r="P73" s="555">
        <v>3141.36</v>
      </c>
    </row>
    <row r="74" spans="1:16" x14ac:dyDescent="0.25">
      <c r="A74" s="540"/>
      <c r="B74" s="524"/>
      <c r="C74" s="1247" t="s">
        <v>1155</v>
      </c>
      <c r="D74" s="1247"/>
      <c r="E74" s="1247"/>
      <c r="F74" s="1247"/>
      <c r="G74" s="1247"/>
      <c r="H74" s="525"/>
      <c r="I74" s="526"/>
      <c r="J74" s="526"/>
      <c r="K74" s="526"/>
      <c r="L74" s="528"/>
      <c r="M74" s="526"/>
      <c r="N74" s="528"/>
      <c r="O74" s="526"/>
      <c r="P74" s="573">
        <v>673.67</v>
      </c>
    </row>
    <row r="75" spans="1:16" x14ac:dyDescent="0.25">
      <c r="A75" s="540"/>
      <c r="B75" s="524" t="s">
        <v>1156</v>
      </c>
      <c r="C75" s="1247" t="s">
        <v>1157</v>
      </c>
      <c r="D75" s="1247"/>
      <c r="E75" s="1247"/>
      <c r="F75" s="1247"/>
      <c r="G75" s="1247"/>
      <c r="H75" s="525" t="s">
        <v>1158</v>
      </c>
      <c r="I75" s="543">
        <v>92</v>
      </c>
      <c r="J75" s="526"/>
      <c r="K75" s="543">
        <v>92</v>
      </c>
      <c r="L75" s="528"/>
      <c r="M75" s="526"/>
      <c r="N75" s="528"/>
      <c r="O75" s="526"/>
      <c r="P75" s="573">
        <v>619.78</v>
      </c>
    </row>
    <row r="76" spans="1:16" x14ac:dyDescent="0.25">
      <c r="A76" s="540"/>
      <c r="B76" s="524" t="s">
        <v>1159</v>
      </c>
      <c r="C76" s="1247" t="s">
        <v>1160</v>
      </c>
      <c r="D76" s="1247"/>
      <c r="E76" s="1247"/>
      <c r="F76" s="1247"/>
      <c r="G76" s="1247"/>
      <c r="H76" s="525" t="s">
        <v>1158</v>
      </c>
      <c r="I76" s="543">
        <v>46</v>
      </c>
      <c r="J76" s="526"/>
      <c r="K76" s="543">
        <v>46</v>
      </c>
      <c r="L76" s="528"/>
      <c r="M76" s="526"/>
      <c r="N76" s="528"/>
      <c r="O76" s="526"/>
      <c r="P76" s="573">
        <v>309.89</v>
      </c>
    </row>
    <row r="77" spans="1:16" x14ac:dyDescent="0.25">
      <c r="A77" s="556"/>
      <c r="B77" s="557"/>
      <c r="C77" s="1248" t="s">
        <v>1161</v>
      </c>
      <c r="D77" s="1248"/>
      <c r="E77" s="1248"/>
      <c r="F77" s="1248"/>
      <c r="G77" s="1248"/>
      <c r="H77" s="516"/>
      <c r="I77" s="517"/>
      <c r="J77" s="517"/>
      <c r="K77" s="517"/>
      <c r="L77" s="520"/>
      <c r="M77" s="517"/>
      <c r="N77" s="554">
        <v>15479.2</v>
      </c>
      <c r="O77" s="517"/>
      <c r="P77" s="555">
        <v>4071.03</v>
      </c>
    </row>
    <row r="78" spans="1:16" x14ac:dyDescent="0.25">
      <c r="A78" s="558"/>
      <c r="B78" s="559"/>
      <c r="C78" s="559"/>
      <c r="D78" s="559"/>
      <c r="E78" s="559"/>
      <c r="F78" s="559"/>
      <c r="G78" s="559"/>
      <c r="H78" s="560"/>
      <c r="I78" s="561"/>
      <c r="J78" s="561"/>
      <c r="K78" s="561"/>
      <c r="L78" s="562"/>
      <c r="M78" s="561"/>
      <c r="N78" s="562"/>
      <c r="O78" s="561"/>
      <c r="P78" s="563"/>
    </row>
    <row r="79" spans="1:16" x14ac:dyDescent="0.25">
      <c r="A79" s="514" t="s">
        <v>36</v>
      </c>
      <c r="B79" s="515" t="s">
        <v>1144</v>
      </c>
      <c r="C79" s="1249" t="s">
        <v>1145</v>
      </c>
      <c r="D79" s="1249"/>
      <c r="E79" s="1249"/>
      <c r="F79" s="1249"/>
      <c r="G79" s="1249"/>
      <c r="H79" s="516" t="s">
        <v>1146</v>
      </c>
      <c r="I79" s="517">
        <v>0.84279999999999999</v>
      </c>
      <c r="J79" s="518">
        <v>1</v>
      </c>
      <c r="K79" s="568">
        <v>0.84279999999999999</v>
      </c>
      <c r="L79" s="520"/>
      <c r="M79" s="517"/>
      <c r="N79" s="521"/>
      <c r="O79" s="517"/>
      <c r="P79" s="522"/>
    </row>
    <row r="80" spans="1:16" x14ac:dyDescent="0.25">
      <c r="A80" s="523"/>
      <c r="B80" s="524" t="s">
        <v>28</v>
      </c>
      <c r="C80" s="1247" t="s">
        <v>132</v>
      </c>
      <c r="D80" s="1247"/>
      <c r="E80" s="1247"/>
      <c r="F80" s="1247"/>
      <c r="G80" s="1247"/>
      <c r="H80" s="525"/>
      <c r="I80" s="526"/>
      <c r="J80" s="526"/>
      <c r="K80" s="526"/>
      <c r="L80" s="528"/>
      <c r="M80" s="526"/>
      <c r="N80" s="528"/>
      <c r="O80" s="526"/>
      <c r="P80" s="529">
        <v>30162.19</v>
      </c>
    </row>
    <row r="81" spans="1:16" x14ac:dyDescent="0.25">
      <c r="A81" s="523"/>
      <c r="B81" s="524"/>
      <c r="C81" s="1247" t="s">
        <v>1147</v>
      </c>
      <c r="D81" s="1247"/>
      <c r="E81" s="1247"/>
      <c r="F81" s="1247"/>
      <c r="G81" s="1247"/>
      <c r="H81" s="525" t="s">
        <v>1148</v>
      </c>
      <c r="I81" s="526"/>
      <c r="J81" s="526"/>
      <c r="K81" s="535">
        <v>20.2272</v>
      </c>
      <c r="L81" s="528"/>
      <c r="M81" s="526"/>
      <c r="N81" s="528"/>
      <c r="O81" s="526"/>
      <c r="P81" s="529">
        <v>8840.9</v>
      </c>
    </row>
    <row r="82" spans="1:16" x14ac:dyDescent="0.25">
      <c r="A82" s="530"/>
      <c r="B82" s="524" t="s">
        <v>1149</v>
      </c>
      <c r="C82" s="1247" t="s">
        <v>1150</v>
      </c>
      <c r="D82" s="1247"/>
      <c r="E82" s="1247"/>
      <c r="F82" s="1247"/>
      <c r="G82" s="1247"/>
      <c r="H82" s="525" t="s">
        <v>1151</v>
      </c>
      <c r="I82" s="543">
        <v>24</v>
      </c>
      <c r="J82" s="526"/>
      <c r="K82" s="535">
        <v>20.2272</v>
      </c>
      <c r="L82" s="532"/>
      <c r="M82" s="533"/>
      <c r="N82" s="534">
        <v>1491.17</v>
      </c>
      <c r="O82" s="526"/>
      <c r="P82" s="529">
        <v>30162.19</v>
      </c>
    </row>
    <row r="83" spans="1:16" x14ac:dyDescent="0.25">
      <c r="A83" s="540"/>
      <c r="B83" s="524" t="s">
        <v>1152</v>
      </c>
      <c r="C83" s="1247" t="s">
        <v>1153</v>
      </c>
      <c r="D83" s="1247"/>
      <c r="E83" s="1247"/>
      <c r="F83" s="1247"/>
      <c r="G83" s="1247"/>
      <c r="H83" s="525" t="s">
        <v>1148</v>
      </c>
      <c r="I83" s="543">
        <v>24</v>
      </c>
      <c r="J83" s="526"/>
      <c r="K83" s="535">
        <v>20.2272</v>
      </c>
      <c r="L83" s="528"/>
      <c r="M83" s="526"/>
      <c r="N83" s="541">
        <v>437.08</v>
      </c>
      <c r="O83" s="526"/>
      <c r="P83" s="529">
        <v>8840.9</v>
      </c>
    </row>
    <row r="84" spans="1:16" x14ac:dyDescent="0.25">
      <c r="A84" s="552"/>
      <c r="B84" s="553"/>
      <c r="C84" s="1248" t="s">
        <v>1154</v>
      </c>
      <c r="D84" s="1248"/>
      <c r="E84" s="1248"/>
      <c r="F84" s="1248"/>
      <c r="G84" s="1248"/>
      <c r="H84" s="516"/>
      <c r="I84" s="517"/>
      <c r="J84" s="517"/>
      <c r="K84" s="517"/>
      <c r="L84" s="520"/>
      <c r="M84" s="517"/>
      <c r="N84" s="554"/>
      <c r="O84" s="517"/>
      <c r="P84" s="555">
        <v>39003.089999999997</v>
      </c>
    </row>
    <row r="85" spans="1:16" x14ac:dyDescent="0.25">
      <c r="A85" s="540"/>
      <c r="B85" s="524"/>
      <c r="C85" s="1247" t="s">
        <v>1155</v>
      </c>
      <c r="D85" s="1247"/>
      <c r="E85" s="1247"/>
      <c r="F85" s="1247"/>
      <c r="G85" s="1247"/>
      <c r="H85" s="525"/>
      <c r="I85" s="526"/>
      <c r="J85" s="526"/>
      <c r="K85" s="526"/>
      <c r="L85" s="528"/>
      <c r="M85" s="526"/>
      <c r="N85" s="528"/>
      <c r="O85" s="526"/>
      <c r="P85" s="529">
        <v>8840.9</v>
      </c>
    </row>
    <row r="86" spans="1:16" x14ac:dyDescent="0.25">
      <c r="A86" s="540"/>
      <c r="B86" s="524" t="s">
        <v>1156</v>
      </c>
      <c r="C86" s="1247" t="s">
        <v>1157</v>
      </c>
      <c r="D86" s="1247"/>
      <c r="E86" s="1247"/>
      <c r="F86" s="1247"/>
      <c r="G86" s="1247"/>
      <c r="H86" s="525" t="s">
        <v>1158</v>
      </c>
      <c r="I86" s="543">
        <v>92</v>
      </c>
      <c r="J86" s="526"/>
      <c r="K86" s="543">
        <v>92</v>
      </c>
      <c r="L86" s="528"/>
      <c r="M86" s="526"/>
      <c r="N86" s="528"/>
      <c r="O86" s="526"/>
      <c r="P86" s="529">
        <v>8133.63</v>
      </c>
    </row>
    <row r="87" spans="1:16" x14ac:dyDescent="0.25">
      <c r="A87" s="540"/>
      <c r="B87" s="524" t="s">
        <v>1159</v>
      </c>
      <c r="C87" s="1247" t="s">
        <v>1160</v>
      </c>
      <c r="D87" s="1247"/>
      <c r="E87" s="1247"/>
      <c r="F87" s="1247"/>
      <c r="G87" s="1247"/>
      <c r="H87" s="525" t="s">
        <v>1158</v>
      </c>
      <c r="I87" s="543">
        <v>46</v>
      </c>
      <c r="J87" s="526"/>
      <c r="K87" s="543">
        <v>46</v>
      </c>
      <c r="L87" s="528"/>
      <c r="M87" s="526"/>
      <c r="N87" s="528"/>
      <c r="O87" s="526"/>
      <c r="P87" s="529">
        <v>4066.81</v>
      </c>
    </row>
    <row r="88" spans="1:16" x14ac:dyDescent="0.25">
      <c r="A88" s="556"/>
      <c r="B88" s="557"/>
      <c r="C88" s="1248" t="s">
        <v>1161</v>
      </c>
      <c r="D88" s="1248"/>
      <c r="E88" s="1248"/>
      <c r="F88" s="1248"/>
      <c r="G88" s="1248"/>
      <c r="H88" s="516"/>
      <c r="I88" s="517"/>
      <c r="J88" s="517"/>
      <c r="K88" s="517"/>
      <c r="L88" s="520"/>
      <c r="M88" s="517"/>
      <c r="N88" s="554">
        <v>60754.07</v>
      </c>
      <c r="O88" s="517"/>
      <c r="P88" s="555">
        <v>51203.53</v>
      </c>
    </row>
    <row r="89" spans="1:16" x14ac:dyDescent="0.25">
      <c r="A89" s="558"/>
      <c r="B89" s="559"/>
      <c r="C89" s="559"/>
      <c r="D89" s="559"/>
      <c r="E89" s="559"/>
      <c r="F89" s="559"/>
      <c r="G89" s="559"/>
      <c r="H89" s="560"/>
      <c r="I89" s="561"/>
      <c r="J89" s="561"/>
      <c r="K89" s="561"/>
      <c r="L89" s="562"/>
      <c r="M89" s="561"/>
      <c r="N89" s="562"/>
      <c r="O89" s="561"/>
      <c r="P89" s="563"/>
    </row>
    <row r="90" spans="1:16" x14ac:dyDescent="0.25">
      <c r="A90" s="514" t="s">
        <v>41</v>
      </c>
      <c r="B90" s="515" t="s">
        <v>1162</v>
      </c>
      <c r="C90" s="1249" t="s">
        <v>1163</v>
      </c>
      <c r="D90" s="1249"/>
      <c r="E90" s="1249"/>
      <c r="F90" s="1249"/>
      <c r="G90" s="1249"/>
      <c r="H90" s="516" t="s">
        <v>1164</v>
      </c>
      <c r="I90" s="517">
        <v>1432.76</v>
      </c>
      <c r="J90" s="518">
        <v>1</v>
      </c>
      <c r="K90" s="570">
        <v>1432.76</v>
      </c>
      <c r="L90" s="520"/>
      <c r="M90" s="517"/>
      <c r="N90" s="572">
        <v>76.260000000000005</v>
      </c>
      <c r="O90" s="517"/>
      <c r="P90" s="555">
        <v>109262.28</v>
      </c>
    </row>
    <row r="91" spans="1:16" x14ac:dyDescent="0.25">
      <c r="A91" s="556"/>
      <c r="B91" s="557"/>
      <c r="C91" s="1248" t="s">
        <v>1161</v>
      </c>
      <c r="D91" s="1248"/>
      <c r="E91" s="1248"/>
      <c r="F91" s="1248"/>
      <c r="G91" s="1248"/>
      <c r="H91" s="516"/>
      <c r="I91" s="517"/>
      <c r="J91" s="517"/>
      <c r="K91" s="517"/>
      <c r="L91" s="520"/>
      <c r="M91" s="517"/>
      <c r="N91" s="520"/>
      <c r="O91" s="517"/>
      <c r="P91" s="555">
        <v>109262.28</v>
      </c>
    </row>
    <row r="92" spans="1:16" x14ac:dyDescent="0.25">
      <c r="A92" s="558"/>
      <c r="B92" s="559"/>
      <c r="C92" s="559"/>
      <c r="D92" s="559"/>
      <c r="E92" s="559"/>
      <c r="F92" s="559"/>
      <c r="G92" s="559"/>
      <c r="H92" s="560"/>
      <c r="I92" s="561"/>
      <c r="J92" s="561"/>
      <c r="K92" s="561"/>
      <c r="L92" s="562"/>
      <c r="M92" s="561"/>
      <c r="N92" s="562"/>
      <c r="O92" s="561"/>
      <c r="P92" s="563"/>
    </row>
    <row r="93" spans="1:16" x14ac:dyDescent="0.25">
      <c r="A93" s="514" t="s">
        <v>44</v>
      </c>
      <c r="B93" s="515" t="s">
        <v>3481</v>
      </c>
      <c r="C93" s="1249" t="s">
        <v>3482</v>
      </c>
      <c r="D93" s="1249"/>
      <c r="E93" s="1249"/>
      <c r="F93" s="1249"/>
      <c r="G93" s="1249"/>
      <c r="H93" s="516" t="s">
        <v>1146</v>
      </c>
      <c r="I93" s="517">
        <v>0.84279999999999999</v>
      </c>
      <c r="J93" s="518">
        <v>1</v>
      </c>
      <c r="K93" s="568">
        <v>0.84279999999999999</v>
      </c>
      <c r="L93" s="520"/>
      <c r="M93" s="517"/>
      <c r="N93" s="521"/>
      <c r="O93" s="517"/>
      <c r="P93" s="522"/>
    </row>
    <row r="94" spans="1:16" x14ac:dyDescent="0.25">
      <c r="A94" s="523"/>
      <c r="B94" s="524" t="s">
        <v>28</v>
      </c>
      <c r="C94" s="1247" t="s">
        <v>132</v>
      </c>
      <c r="D94" s="1247"/>
      <c r="E94" s="1247"/>
      <c r="F94" s="1247"/>
      <c r="G94" s="1247"/>
      <c r="H94" s="525"/>
      <c r="I94" s="526"/>
      <c r="J94" s="526"/>
      <c r="K94" s="526"/>
      <c r="L94" s="528"/>
      <c r="M94" s="526"/>
      <c r="N94" s="528"/>
      <c r="O94" s="526"/>
      <c r="P94" s="529">
        <v>16128.98</v>
      </c>
    </row>
    <row r="95" spans="1:16" x14ac:dyDescent="0.25">
      <c r="A95" s="523"/>
      <c r="B95" s="524"/>
      <c r="C95" s="1247" t="s">
        <v>1147</v>
      </c>
      <c r="D95" s="1247"/>
      <c r="E95" s="1247"/>
      <c r="F95" s="1247"/>
      <c r="G95" s="1247"/>
      <c r="H95" s="525" t="s">
        <v>1148</v>
      </c>
      <c r="I95" s="526"/>
      <c r="J95" s="526"/>
      <c r="K95" s="574">
        <v>13.206676</v>
      </c>
      <c r="L95" s="528"/>
      <c r="M95" s="526"/>
      <c r="N95" s="528"/>
      <c r="O95" s="526"/>
      <c r="P95" s="529">
        <v>5699.47</v>
      </c>
    </row>
    <row r="96" spans="1:16" x14ac:dyDescent="0.25">
      <c r="A96" s="530"/>
      <c r="B96" s="524" t="s">
        <v>1185</v>
      </c>
      <c r="C96" s="1247" t="s">
        <v>1186</v>
      </c>
      <c r="D96" s="1247"/>
      <c r="E96" s="1247"/>
      <c r="F96" s="1247"/>
      <c r="G96" s="1247"/>
      <c r="H96" s="525" t="s">
        <v>1151</v>
      </c>
      <c r="I96" s="531">
        <v>14.3</v>
      </c>
      <c r="J96" s="526"/>
      <c r="K96" s="537">
        <v>12.05204</v>
      </c>
      <c r="L96" s="538">
        <v>887.54</v>
      </c>
      <c r="M96" s="539">
        <v>1.36</v>
      </c>
      <c r="N96" s="534">
        <v>1207.05</v>
      </c>
      <c r="O96" s="526"/>
      <c r="P96" s="529">
        <v>14547.41</v>
      </c>
    </row>
    <row r="97" spans="1:16" x14ac:dyDescent="0.25">
      <c r="A97" s="540"/>
      <c r="B97" s="524" t="s">
        <v>1152</v>
      </c>
      <c r="C97" s="1247" t="s">
        <v>1153</v>
      </c>
      <c r="D97" s="1247"/>
      <c r="E97" s="1247"/>
      <c r="F97" s="1247"/>
      <c r="G97" s="1247"/>
      <c r="H97" s="525" t="s">
        <v>1148</v>
      </c>
      <c r="I97" s="531">
        <v>14.3</v>
      </c>
      <c r="J97" s="526"/>
      <c r="K97" s="537">
        <v>12.05204</v>
      </c>
      <c r="L97" s="528"/>
      <c r="M97" s="526"/>
      <c r="N97" s="541">
        <v>437.08</v>
      </c>
      <c r="O97" s="526"/>
      <c r="P97" s="529">
        <v>5267.71</v>
      </c>
    </row>
    <row r="98" spans="1:16" x14ac:dyDescent="0.25">
      <c r="A98" s="530"/>
      <c r="B98" s="524" t="s">
        <v>1187</v>
      </c>
      <c r="C98" s="1247" t="s">
        <v>1188</v>
      </c>
      <c r="D98" s="1247"/>
      <c r="E98" s="1247"/>
      <c r="F98" s="1247"/>
      <c r="G98" s="1247"/>
      <c r="H98" s="525" t="s">
        <v>1151</v>
      </c>
      <c r="I98" s="536">
        <v>1.37</v>
      </c>
      <c r="J98" s="526"/>
      <c r="K98" s="574">
        <v>1.154636</v>
      </c>
      <c r="L98" s="538">
        <v>351.04</v>
      </c>
      <c r="M98" s="539">
        <v>1.28</v>
      </c>
      <c r="N98" s="534">
        <v>449.33</v>
      </c>
      <c r="O98" s="526"/>
      <c r="P98" s="529">
        <v>518.80999999999995</v>
      </c>
    </row>
    <row r="99" spans="1:16" x14ac:dyDescent="0.25">
      <c r="A99" s="530"/>
      <c r="B99" s="524" t="s">
        <v>1189</v>
      </c>
      <c r="C99" s="1247" t="s">
        <v>1190</v>
      </c>
      <c r="D99" s="1247"/>
      <c r="E99" s="1247"/>
      <c r="F99" s="1247"/>
      <c r="G99" s="1247"/>
      <c r="H99" s="525" t="s">
        <v>1151</v>
      </c>
      <c r="I99" s="536">
        <v>1.37</v>
      </c>
      <c r="J99" s="526"/>
      <c r="K99" s="574">
        <v>1.154636</v>
      </c>
      <c r="L99" s="538">
        <v>724.75</v>
      </c>
      <c r="M99" s="539">
        <v>1.27</v>
      </c>
      <c r="N99" s="534">
        <v>920.43</v>
      </c>
      <c r="O99" s="526"/>
      <c r="P99" s="529">
        <v>1062.76</v>
      </c>
    </row>
    <row r="100" spans="1:16" x14ac:dyDescent="0.25">
      <c r="A100" s="540"/>
      <c r="B100" s="524" t="s">
        <v>1191</v>
      </c>
      <c r="C100" s="1247" t="s">
        <v>1192</v>
      </c>
      <c r="D100" s="1247"/>
      <c r="E100" s="1247"/>
      <c r="F100" s="1247"/>
      <c r="G100" s="1247"/>
      <c r="H100" s="525" t="s">
        <v>1148</v>
      </c>
      <c r="I100" s="536">
        <v>1.37</v>
      </c>
      <c r="J100" s="526"/>
      <c r="K100" s="574">
        <v>1.154636</v>
      </c>
      <c r="L100" s="528"/>
      <c r="M100" s="526"/>
      <c r="N100" s="541">
        <v>373.94</v>
      </c>
      <c r="O100" s="526"/>
      <c r="P100" s="573">
        <v>431.76</v>
      </c>
    </row>
    <row r="101" spans="1:16" x14ac:dyDescent="0.25">
      <c r="A101" s="552"/>
      <c r="B101" s="553"/>
      <c r="C101" s="1248" t="s">
        <v>1154</v>
      </c>
      <c r="D101" s="1248"/>
      <c r="E101" s="1248"/>
      <c r="F101" s="1248"/>
      <c r="G101" s="1248"/>
      <c r="H101" s="516"/>
      <c r="I101" s="517"/>
      <c r="J101" s="517"/>
      <c r="K101" s="517"/>
      <c r="L101" s="520"/>
      <c r="M101" s="517"/>
      <c r="N101" s="554"/>
      <c r="O101" s="517"/>
      <c r="P101" s="555">
        <v>21828.45</v>
      </c>
    </row>
    <row r="102" spans="1:16" x14ac:dyDescent="0.25">
      <c r="A102" s="540"/>
      <c r="B102" s="524"/>
      <c r="C102" s="1247" t="s">
        <v>1155</v>
      </c>
      <c r="D102" s="1247"/>
      <c r="E102" s="1247"/>
      <c r="F102" s="1247"/>
      <c r="G102" s="1247"/>
      <c r="H102" s="525"/>
      <c r="I102" s="526"/>
      <c r="J102" s="526"/>
      <c r="K102" s="526"/>
      <c r="L102" s="528"/>
      <c r="M102" s="526"/>
      <c r="N102" s="528"/>
      <c r="O102" s="526"/>
      <c r="P102" s="529">
        <v>5699.47</v>
      </c>
    </row>
    <row r="103" spans="1:16" x14ac:dyDescent="0.25">
      <c r="A103" s="540"/>
      <c r="B103" s="524" t="s">
        <v>1156</v>
      </c>
      <c r="C103" s="1247" t="s">
        <v>1157</v>
      </c>
      <c r="D103" s="1247"/>
      <c r="E103" s="1247"/>
      <c r="F103" s="1247"/>
      <c r="G103" s="1247"/>
      <c r="H103" s="525" t="s">
        <v>1158</v>
      </c>
      <c r="I103" s="543">
        <v>92</v>
      </c>
      <c r="J103" s="526"/>
      <c r="K103" s="543">
        <v>92</v>
      </c>
      <c r="L103" s="528"/>
      <c r="M103" s="526"/>
      <c r="N103" s="528"/>
      <c r="O103" s="526"/>
      <c r="P103" s="529">
        <v>5243.51</v>
      </c>
    </row>
    <row r="104" spans="1:16" x14ac:dyDescent="0.25">
      <c r="A104" s="540"/>
      <c r="B104" s="524" t="s">
        <v>1159</v>
      </c>
      <c r="C104" s="1247" t="s">
        <v>1160</v>
      </c>
      <c r="D104" s="1247"/>
      <c r="E104" s="1247"/>
      <c r="F104" s="1247"/>
      <c r="G104" s="1247"/>
      <c r="H104" s="525" t="s">
        <v>1158</v>
      </c>
      <c r="I104" s="543">
        <v>46</v>
      </c>
      <c r="J104" s="526"/>
      <c r="K104" s="543">
        <v>46</v>
      </c>
      <c r="L104" s="528"/>
      <c r="M104" s="526"/>
      <c r="N104" s="528"/>
      <c r="O104" s="526"/>
      <c r="P104" s="529">
        <v>2621.76</v>
      </c>
    </row>
    <row r="105" spans="1:16" x14ac:dyDescent="0.25">
      <c r="A105" s="556"/>
      <c r="B105" s="557"/>
      <c r="C105" s="1248" t="s">
        <v>1161</v>
      </c>
      <c r="D105" s="1248"/>
      <c r="E105" s="1248"/>
      <c r="F105" s="1248"/>
      <c r="G105" s="1248"/>
      <c r="H105" s="516"/>
      <c r="I105" s="517"/>
      <c r="J105" s="517"/>
      <c r="K105" s="517"/>
      <c r="L105" s="520"/>
      <c r="M105" s="517"/>
      <c r="N105" s="554">
        <v>35232.230000000003</v>
      </c>
      <c r="O105" s="517"/>
      <c r="P105" s="555">
        <v>29693.72</v>
      </c>
    </row>
    <row r="106" spans="1:16" x14ac:dyDescent="0.25">
      <c r="A106" s="558"/>
      <c r="B106" s="559"/>
      <c r="C106" s="559"/>
      <c r="D106" s="559"/>
      <c r="E106" s="559"/>
      <c r="F106" s="559"/>
      <c r="G106" s="559"/>
      <c r="H106" s="560"/>
      <c r="I106" s="561"/>
      <c r="J106" s="561"/>
      <c r="K106" s="561"/>
      <c r="L106" s="562"/>
      <c r="M106" s="561"/>
      <c r="N106" s="562"/>
      <c r="O106" s="561"/>
      <c r="P106" s="563"/>
    </row>
    <row r="107" spans="1:16" x14ac:dyDescent="0.25">
      <c r="A107" s="514" t="s">
        <v>49</v>
      </c>
      <c r="B107" s="515" t="s">
        <v>3483</v>
      </c>
      <c r="C107" s="1249" t="s">
        <v>3484</v>
      </c>
      <c r="D107" s="1249"/>
      <c r="E107" s="1249"/>
      <c r="F107" s="1249"/>
      <c r="G107" s="1249"/>
      <c r="H107" s="516" t="s">
        <v>1146</v>
      </c>
      <c r="I107" s="517">
        <v>0.84279999999999999</v>
      </c>
      <c r="J107" s="518">
        <v>1</v>
      </c>
      <c r="K107" s="568">
        <v>0.84279999999999999</v>
      </c>
      <c r="L107" s="520"/>
      <c r="M107" s="517"/>
      <c r="N107" s="521"/>
      <c r="O107" s="517"/>
      <c r="P107" s="522"/>
    </row>
    <row r="108" spans="1:16" x14ac:dyDescent="0.25">
      <c r="A108" s="565"/>
      <c r="B108" s="553" t="s">
        <v>1196</v>
      </c>
      <c r="C108" s="1241" t="s">
        <v>3485</v>
      </c>
      <c r="D108" s="1241"/>
      <c r="E108" s="1241"/>
      <c r="F108" s="1241"/>
      <c r="G108" s="1241"/>
      <c r="H108" s="1241"/>
      <c r="I108" s="1241"/>
      <c r="J108" s="1241"/>
      <c r="K108" s="1241"/>
      <c r="L108" s="1241"/>
      <c r="M108" s="1241"/>
      <c r="N108" s="1241"/>
      <c r="O108" s="1241"/>
      <c r="P108" s="1254"/>
    </row>
    <row r="109" spans="1:16" x14ac:dyDescent="0.25">
      <c r="A109" s="523"/>
      <c r="B109" s="524" t="s">
        <v>28</v>
      </c>
      <c r="C109" s="1247" t="s">
        <v>132</v>
      </c>
      <c r="D109" s="1247"/>
      <c r="E109" s="1247"/>
      <c r="F109" s="1247"/>
      <c r="G109" s="1247"/>
      <c r="H109" s="525"/>
      <c r="I109" s="526"/>
      <c r="J109" s="526"/>
      <c r="K109" s="526"/>
      <c r="L109" s="528"/>
      <c r="M109" s="526"/>
      <c r="N109" s="528"/>
      <c r="O109" s="526"/>
      <c r="P109" s="529">
        <v>7907.87</v>
      </c>
    </row>
    <row r="110" spans="1:16" x14ac:dyDescent="0.25">
      <c r="A110" s="523"/>
      <c r="B110" s="524"/>
      <c r="C110" s="1247" t="s">
        <v>1147</v>
      </c>
      <c r="D110" s="1247"/>
      <c r="E110" s="1247"/>
      <c r="F110" s="1247"/>
      <c r="G110" s="1247"/>
      <c r="H110" s="525" t="s">
        <v>1148</v>
      </c>
      <c r="I110" s="526"/>
      <c r="J110" s="526"/>
      <c r="K110" s="537">
        <v>5.77318</v>
      </c>
      <c r="L110" s="528"/>
      <c r="M110" s="526"/>
      <c r="N110" s="528"/>
      <c r="O110" s="526"/>
      <c r="P110" s="529">
        <v>2158.8200000000002</v>
      </c>
    </row>
    <row r="111" spans="1:16" x14ac:dyDescent="0.25">
      <c r="A111" s="530"/>
      <c r="B111" s="524" t="s">
        <v>1187</v>
      </c>
      <c r="C111" s="1247" t="s">
        <v>1188</v>
      </c>
      <c r="D111" s="1247"/>
      <c r="E111" s="1247"/>
      <c r="F111" s="1247"/>
      <c r="G111" s="1247"/>
      <c r="H111" s="525" t="s">
        <v>1151</v>
      </c>
      <c r="I111" s="536">
        <v>1.37</v>
      </c>
      <c r="J111" s="543">
        <v>5</v>
      </c>
      <c r="K111" s="537">
        <v>5.77318</v>
      </c>
      <c r="L111" s="538">
        <v>351.04</v>
      </c>
      <c r="M111" s="539">
        <v>1.28</v>
      </c>
      <c r="N111" s="534">
        <v>449.33</v>
      </c>
      <c r="O111" s="526"/>
      <c r="P111" s="529">
        <v>2594.06</v>
      </c>
    </row>
    <row r="112" spans="1:16" x14ac:dyDescent="0.25">
      <c r="A112" s="530"/>
      <c r="B112" s="524" t="s">
        <v>1189</v>
      </c>
      <c r="C112" s="1247" t="s">
        <v>1190</v>
      </c>
      <c r="D112" s="1247"/>
      <c r="E112" s="1247"/>
      <c r="F112" s="1247"/>
      <c r="G112" s="1247"/>
      <c r="H112" s="525" t="s">
        <v>1151</v>
      </c>
      <c r="I112" s="536">
        <v>1.37</v>
      </c>
      <c r="J112" s="543">
        <v>5</v>
      </c>
      <c r="K112" s="537">
        <v>5.77318</v>
      </c>
      <c r="L112" s="538">
        <v>724.75</v>
      </c>
      <c r="M112" s="539">
        <v>1.27</v>
      </c>
      <c r="N112" s="534">
        <v>920.43</v>
      </c>
      <c r="O112" s="526"/>
      <c r="P112" s="529">
        <v>5313.81</v>
      </c>
    </row>
    <row r="113" spans="1:16" x14ac:dyDescent="0.25">
      <c r="A113" s="540"/>
      <c r="B113" s="524" t="s">
        <v>1191</v>
      </c>
      <c r="C113" s="1247" t="s">
        <v>1192</v>
      </c>
      <c r="D113" s="1247"/>
      <c r="E113" s="1247"/>
      <c r="F113" s="1247"/>
      <c r="G113" s="1247"/>
      <c r="H113" s="525" t="s">
        <v>1148</v>
      </c>
      <c r="I113" s="536">
        <v>1.37</v>
      </c>
      <c r="J113" s="543">
        <v>5</v>
      </c>
      <c r="K113" s="537">
        <v>5.77318</v>
      </c>
      <c r="L113" s="528"/>
      <c r="M113" s="526"/>
      <c r="N113" s="541">
        <v>373.94</v>
      </c>
      <c r="O113" s="526"/>
      <c r="P113" s="529">
        <v>2158.8200000000002</v>
      </c>
    </row>
    <row r="114" spans="1:16" x14ac:dyDescent="0.25">
      <c r="A114" s="552"/>
      <c r="B114" s="553"/>
      <c r="C114" s="1248" t="s">
        <v>1154</v>
      </c>
      <c r="D114" s="1248"/>
      <c r="E114" s="1248"/>
      <c r="F114" s="1248"/>
      <c r="G114" s="1248"/>
      <c r="H114" s="516"/>
      <c r="I114" s="517"/>
      <c r="J114" s="517"/>
      <c r="K114" s="517"/>
      <c r="L114" s="520"/>
      <c r="M114" s="517"/>
      <c r="N114" s="554"/>
      <c r="O114" s="517"/>
      <c r="P114" s="555">
        <v>10066.69</v>
      </c>
    </row>
    <row r="115" spans="1:16" x14ac:dyDescent="0.25">
      <c r="A115" s="540"/>
      <c r="B115" s="524"/>
      <c r="C115" s="1247" t="s">
        <v>1155</v>
      </c>
      <c r="D115" s="1247"/>
      <c r="E115" s="1247"/>
      <c r="F115" s="1247"/>
      <c r="G115" s="1247"/>
      <c r="H115" s="525"/>
      <c r="I115" s="526"/>
      <c r="J115" s="526"/>
      <c r="K115" s="526"/>
      <c r="L115" s="528"/>
      <c r="M115" s="526"/>
      <c r="N115" s="528"/>
      <c r="O115" s="526"/>
      <c r="P115" s="529">
        <v>2158.8200000000002</v>
      </c>
    </row>
    <row r="116" spans="1:16" x14ac:dyDescent="0.25">
      <c r="A116" s="540"/>
      <c r="B116" s="524" t="s">
        <v>1156</v>
      </c>
      <c r="C116" s="1247" t="s">
        <v>1157</v>
      </c>
      <c r="D116" s="1247"/>
      <c r="E116" s="1247"/>
      <c r="F116" s="1247"/>
      <c r="G116" s="1247"/>
      <c r="H116" s="525" t="s">
        <v>1158</v>
      </c>
      <c r="I116" s="543">
        <v>92</v>
      </c>
      <c r="J116" s="526"/>
      <c r="K116" s="543">
        <v>92</v>
      </c>
      <c r="L116" s="528"/>
      <c r="M116" s="526"/>
      <c r="N116" s="528"/>
      <c r="O116" s="526"/>
      <c r="P116" s="529">
        <v>1986.11</v>
      </c>
    </row>
    <row r="117" spans="1:16" x14ac:dyDescent="0.25">
      <c r="A117" s="540"/>
      <c r="B117" s="524" t="s">
        <v>1159</v>
      </c>
      <c r="C117" s="1247" t="s">
        <v>1160</v>
      </c>
      <c r="D117" s="1247"/>
      <c r="E117" s="1247"/>
      <c r="F117" s="1247"/>
      <c r="G117" s="1247"/>
      <c r="H117" s="525" t="s">
        <v>1158</v>
      </c>
      <c r="I117" s="543">
        <v>46</v>
      </c>
      <c r="J117" s="526"/>
      <c r="K117" s="543">
        <v>46</v>
      </c>
      <c r="L117" s="528"/>
      <c r="M117" s="526"/>
      <c r="N117" s="528"/>
      <c r="O117" s="526"/>
      <c r="P117" s="573">
        <v>993.06</v>
      </c>
    </row>
    <row r="118" spans="1:16" x14ac:dyDescent="0.25">
      <c r="A118" s="556"/>
      <c r="B118" s="557"/>
      <c r="C118" s="1248" t="s">
        <v>1161</v>
      </c>
      <c r="D118" s="1248"/>
      <c r="E118" s="1248"/>
      <c r="F118" s="1248"/>
      <c r="G118" s="1248"/>
      <c r="H118" s="516"/>
      <c r="I118" s="517"/>
      <c r="J118" s="517"/>
      <c r="K118" s="517"/>
      <c r="L118" s="520"/>
      <c r="M118" s="517"/>
      <c r="N118" s="554">
        <v>15479.19</v>
      </c>
      <c r="O118" s="517"/>
      <c r="P118" s="555">
        <v>13045.86</v>
      </c>
    </row>
    <row r="119" spans="1:16" x14ac:dyDescent="0.25">
      <c r="A119" s="558"/>
      <c r="B119" s="559"/>
      <c r="C119" s="559"/>
      <c r="D119" s="559"/>
      <c r="E119" s="559"/>
      <c r="F119" s="559"/>
      <c r="G119" s="559"/>
      <c r="H119" s="560"/>
      <c r="I119" s="561"/>
      <c r="J119" s="561"/>
      <c r="K119" s="561"/>
      <c r="L119" s="562"/>
      <c r="M119" s="561"/>
      <c r="N119" s="562"/>
      <c r="O119" s="561"/>
      <c r="P119" s="563"/>
    </row>
    <row r="120" spans="1:16" x14ac:dyDescent="0.25">
      <c r="A120" s="514" t="s">
        <v>54</v>
      </c>
      <c r="B120" s="515" t="s">
        <v>1144</v>
      </c>
      <c r="C120" s="1249" t="s">
        <v>1145</v>
      </c>
      <c r="D120" s="1249"/>
      <c r="E120" s="1249"/>
      <c r="F120" s="1249"/>
      <c r="G120" s="1249"/>
      <c r="H120" s="516" t="s">
        <v>1146</v>
      </c>
      <c r="I120" s="517">
        <v>6.7000000000000004E-2</v>
      </c>
      <c r="J120" s="518">
        <v>1</v>
      </c>
      <c r="K120" s="519">
        <v>6.7000000000000004E-2</v>
      </c>
      <c r="L120" s="520"/>
      <c r="M120" s="517"/>
      <c r="N120" s="521"/>
      <c r="O120" s="517"/>
      <c r="P120" s="522"/>
    </row>
    <row r="121" spans="1:16" x14ac:dyDescent="0.25">
      <c r="A121" s="523"/>
      <c r="B121" s="524" t="s">
        <v>28</v>
      </c>
      <c r="C121" s="1247" t="s">
        <v>132</v>
      </c>
      <c r="D121" s="1247"/>
      <c r="E121" s="1247"/>
      <c r="F121" s="1247"/>
      <c r="G121" s="1247"/>
      <c r="H121" s="525"/>
      <c r="I121" s="526"/>
      <c r="J121" s="526"/>
      <c r="K121" s="526"/>
      <c r="L121" s="528"/>
      <c r="M121" s="526"/>
      <c r="N121" s="528"/>
      <c r="O121" s="526"/>
      <c r="P121" s="529">
        <v>2397.8000000000002</v>
      </c>
    </row>
    <row r="122" spans="1:16" x14ac:dyDescent="0.25">
      <c r="A122" s="523"/>
      <c r="B122" s="524"/>
      <c r="C122" s="1247" t="s">
        <v>1147</v>
      </c>
      <c r="D122" s="1247"/>
      <c r="E122" s="1247"/>
      <c r="F122" s="1247"/>
      <c r="G122" s="1247"/>
      <c r="H122" s="525" t="s">
        <v>1148</v>
      </c>
      <c r="I122" s="526"/>
      <c r="J122" s="526"/>
      <c r="K122" s="527">
        <v>1.6080000000000001</v>
      </c>
      <c r="L122" s="528"/>
      <c r="M122" s="526"/>
      <c r="N122" s="528"/>
      <c r="O122" s="526"/>
      <c r="P122" s="573">
        <v>702.82</v>
      </c>
    </row>
    <row r="123" spans="1:16" x14ac:dyDescent="0.25">
      <c r="A123" s="530"/>
      <c r="B123" s="524" t="s">
        <v>1149</v>
      </c>
      <c r="C123" s="1247" t="s">
        <v>1150</v>
      </c>
      <c r="D123" s="1247"/>
      <c r="E123" s="1247"/>
      <c r="F123" s="1247"/>
      <c r="G123" s="1247"/>
      <c r="H123" s="525" t="s">
        <v>1151</v>
      </c>
      <c r="I123" s="543">
        <v>24</v>
      </c>
      <c r="J123" s="526"/>
      <c r="K123" s="527">
        <v>1.6080000000000001</v>
      </c>
      <c r="L123" s="532"/>
      <c r="M123" s="533"/>
      <c r="N123" s="534">
        <v>1491.17</v>
      </c>
      <c r="O123" s="526"/>
      <c r="P123" s="529">
        <v>2397.8000000000002</v>
      </c>
    </row>
    <row r="124" spans="1:16" x14ac:dyDescent="0.25">
      <c r="A124" s="540"/>
      <c r="B124" s="524" t="s">
        <v>1152</v>
      </c>
      <c r="C124" s="1247" t="s">
        <v>1153</v>
      </c>
      <c r="D124" s="1247"/>
      <c r="E124" s="1247"/>
      <c r="F124" s="1247"/>
      <c r="G124" s="1247"/>
      <c r="H124" s="525" t="s">
        <v>1148</v>
      </c>
      <c r="I124" s="543">
        <v>24</v>
      </c>
      <c r="J124" s="526"/>
      <c r="K124" s="527">
        <v>1.6080000000000001</v>
      </c>
      <c r="L124" s="528"/>
      <c r="M124" s="526"/>
      <c r="N124" s="541">
        <v>437.08</v>
      </c>
      <c r="O124" s="526"/>
      <c r="P124" s="573">
        <v>702.82</v>
      </c>
    </row>
    <row r="125" spans="1:16" x14ac:dyDescent="0.25">
      <c r="A125" s="552"/>
      <c r="B125" s="553"/>
      <c r="C125" s="1248" t="s">
        <v>1154</v>
      </c>
      <c r="D125" s="1248"/>
      <c r="E125" s="1248"/>
      <c r="F125" s="1248"/>
      <c r="G125" s="1248"/>
      <c r="H125" s="516"/>
      <c r="I125" s="517"/>
      <c r="J125" s="517"/>
      <c r="K125" s="517"/>
      <c r="L125" s="520"/>
      <c r="M125" s="517"/>
      <c r="N125" s="554"/>
      <c r="O125" s="517"/>
      <c r="P125" s="555">
        <v>3100.62</v>
      </c>
    </row>
    <row r="126" spans="1:16" x14ac:dyDescent="0.25">
      <c r="A126" s="540"/>
      <c r="B126" s="524"/>
      <c r="C126" s="1247" t="s">
        <v>1155</v>
      </c>
      <c r="D126" s="1247"/>
      <c r="E126" s="1247"/>
      <c r="F126" s="1247"/>
      <c r="G126" s="1247"/>
      <c r="H126" s="525"/>
      <c r="I126" s="526"/>
      <c r="J126" s="526"/>
      <c r="K126" s="526"/>
      <c r="L126" s="528"/>
      <c r="M126" s="526"/>
      <c r="N126" s="528"/>
      <c r="O126" s="526"/>
      <c r="P126" s="573">
        <v>702.82</v>
      </c>
    </row>
    <row r="127" spans="1:16" x14ac:dyDescent="0.25">
      <c r="A127" s="540"/>
      <c r="B127" s="524" t="s">
        <v>1156</v>
      </c>
      <c r="C127" s="1247" t="s">
        <v>1157</v>
      </c>
      <c r="D127" s="1247"/>
      <c r="E127" s="1247"/>
      <c r="F127" s="1247"/>
      <c r="G127" s="1247"/>
      <c r="H127" s="525" t="s">
        <v>1158</v>
      </c>
      <c r="I127" s="543">
        <v>92</v>
      </c>
      <c r="J127" s="526"/>
      <c r="K127" s="543">
        <v>92</v>
      </c>
      <c r="L127" s="528"/>
      <c r="M127" s="526"/>
      <c r="N127" s="528"/>
      <c r="O127" s="526"/>
      <c r="P127" s="573">
        <v>646.59</v>
      </c>
    </row>
    <row r="128" spans="1:16" x14ac:dyDescent="0.25">
      <c r="A128" s="540"/>
      <c r="B128" s="524" t="s">
        <v>1159</v>
      </c>
      <c r="C128" s="1247" t="s">
        <v>1160</v>
      </c>
      <c r="D128" s="1247"/>
      <c r="E128" s="1247"/>
      <c r="F128" s="1247"/>
      <c r="G128" s="1247"/>
      <c r="H128" s="525" t="s">
        <v>1158</v>
      </c>
      <c r="I128" s="543">
        <v>46</v>
      </c>
      <c r="J128" s="526"/>
      <c r="K128" s="543">
        <v>46</v>
      </c>
      <c r="L128" s="528"/>
      <c r="M128" s="526"/>
      <c r="N128" s="528"/>
      <c r="O128" s="526"/>
      <c r="P128" s="573">
        <v>323.3</v>
      </c>
    </row>
    <row r="129" spans="1:16" x14ac:dyDescent="0.25">
      <c r="A129" s="556"/>
      <c r="B129" s="557"/>
      <c r="C129" s="1248" t="s">
        <v>1161</v>
      </c>
      <c r="D129" s="1248"/>
      <c r="E129" s="1248"/>
      <c r="F129" s="1248"/>
      <c r="G129" s="1248"/>
      <c r="H129" s="516"/>
      <c r="I129" s="517"/>
      <c r="J129" s="517"/>
      <c r="K129" s="517"/>
      <c r="L129" s="520"/>
      <c r="M129" s="517"/>
      <c r="N129" s="554">
        <v>60753.88</v>
      </c>
      <c r="O129" s="517"/>
      <c r="P129" s="555">
        <v>4070.51</v>
      </c>
    </row>
    <row r="130" spans="1:16" x14ac:dyDescent="0.25">
      <c r="A130" s="558"/>
      <c r="B130" s="559"/>
      <c r="C130" s="559"/>
      <c r="D130" s="559"/>
      <c r="E130" s="559"/>
      <c r="F130" s="559"/>
      <c r="G130" s="559"/>
      <c r="H130" s="560"/>
      <c r="I130" s="561"/>
      <c r="J130" s="561"/>
      <c r="K130" s="561"/>
      <c r="L130" s="562"/>
      <c r="M130" s="561"/>
      <c r="N130" s="562"/>
      <c r="O130" s="561"/>
      <c r="P130" s="563"/>
    </row>
    <row r="131" spans="1:16" x14ac:dyDescent="0.25">
      <c r="A131" s="514" t="s">
        <v>61</v>
      </c>
      <c r="B131" s="515" t="s">
        <v>1162</v>
      </c>
      <c r="C131" s="1249" t="s">
        <v>1163</v>
      </c>
      <c r="D131" s="1249"/>
      <c r="E131" s="1249"/>
      <c r="F131" s="1249"/>
      <c r="G131" s="1249"/>
      <c r="H131" s="516" t="s">
        <v>1164</v>
      </c>
      <c r="I131" s="517">
        <v>80.400000000000006</v>
      </c>
      <c r="J131" s="518">
        <v>1</v>
      </c>
      <c r="K131" s="571">
        <v>80.400000000000006</v>
      </c>
      <c r="L131" s="520"/>
      <c r="M131" s="517"/>
      <c r="N131" s="572">
        <v>76.260000000000005</v>
      </c>
      <c r="O131" s="517"/>
      <c r="P131" s="555">
        <v>6131.3</v>
      </c>
    </row>
    <row r="132" spans="1:16" x14ac:dyDescent="0.25">
      <c r="A132" s="556"/>
      <c r="B132" s="557"/>
      <c r="C132" s="1248" t="s">
        <v>1161</v>
      </c>
      <c r="D132" s="1248"/>
      <c r="E132" s="1248"/>
      <c r="F132" s="1248"/>
      <c r="G132" s="1248"/>
      <c r="H132" s="516"/>
      <c r="I132" s="517"/>
      <c r="J132" s="517"/>
      <c r="K132" s="517"/>
      <c r="L132" s="520"/>
      <c r="M132" s="517"/>
      <c r="N132" s="520"/>
      <c r="O132" s="517"/>
      <c r="P132" s="555">
        <v>6131.3</v>
      </c>
    </row>
    <row r="133" spans="1:16" x14ac:dyDescent="0.25">
      <c r="A133" s="558"/>
      <c r="B133" s="559"/>
      <c r="C133" s="559"/>
      <c r="D133" s="559"/>
      <c r="E133" s="559"/>
      <c r="F133" s="559"/>
      <c r="G133" s="559"/>
      <c r="H133" s="560"/>
      <c r="I133" s="561"/>
      <c r="J133" s="561"/>
      <c r="K133" s="561"/>
      <c r="L133" s="562"/>
      <c r="M133" s="561"/>
      <c r="N133" s="562"/>
      <c r="O133" s="561"/>
      <c r="P133" s="563"/>
    </row>
    <row r="134" spans="1:16" x14ac:dyDescent="0.25">
      <c r="A134" s="1251" t="s">
        <v>3486</v>
      </c>
      <c r="B134" s="1252"/>
      <c r="C134" s="1252"/>
      <c r="D134" s="1252"/>
      <c r="E134" s="1252"/>
      <c r="F134" s="1252"/>
      <c r="G134" s="1252"/>
      <c r="H134" s="1252"/>
      <c r="I134" s="1252"/>
      <c r="J134" s="1252"/>
      <c r="K134" s="1252"/>
      <c r="L134" s="1252"/>
      <c r="M134" s="1252"/>
      <c r="N134" s="1252"/>
      <c r="O134" s="1252"/>
      <c r="P134" s="1253"/>
    </row>
    <row r="135" spans="1:16" x14ac:dyDescent="0.25">
      <c r="A135" s="514" t="s">
        <v>67</v>
      </c>
      <c r="B135" s="515" t="s">
        <v>3487</v>
      </c>
      <c r="C135" s="1249" t="s">
        <v>3488</v>
      </c>
      <c r="D135" s="1249"/>
      <c r="E135" s="1249"/>
      <c r="F135" s="1249"/>
      <c r="G135" s="1249"/>
      <c r="H135" s="516" t="s">
        <v>1217</v>
      </c>
      <c r="I135" s="517">
        <v>0.16769999999999999</v>
      </c>
      <c r="J135" s="518">
        <v>1</v>
      </c>
      <c r="K135" s="568">
        <v>0.16769999999999999</v>
      </c>
      <c r="L135" s="520"/>
      <c r="M135" s="517"/>
      <c r="N135" s="521"/>
      <c r="O135" s="517"/>
      <c r="P135" s="522"/>
    </row>
    <row r="136" spans="1:16" x14ac:dyDescent="0.25">
      <c r="A136" s="523"/>
      <c r="B136" s="524" t="s">
        <v>23</v>
      </c>
      <c r="C136" s="1247" t="s">
        <v>1203</v>
      </c>
      <c r="D136" s="1247"/>
      <c r="E136" s="1247"/>
      <c r="F136" s="1247"/>
      <c r="G136" s="1247"/>
      <c r="H136" s="525" t="s">
        <v>1148</v>
      </c>
      <c r="I136" s="526"/>
      <c r="J136" s="526"/>
      <c r="K136" s="535">
        <v>5.5340999999999996</v>
      </c>
      <c r="L136" s="528"/>
      <c r="M136" s="526"/>
      <c r="N136" s="528"/>
      <c r="O136" s="526"/>
      <c r="P136" s="529">
        <v>1531.89</v>
      </c>
    </row>
    <row r="137" spans="1:16" x14ac:dyDescent="0.25">
      <c r="A137" s="530"/>
      <c r="B137" s="524" t="s">
        <v>1285</v>
      </c>
      <c r="C137" s="1247" t="s">
        <v>1286</v>
      </c>
      <c r="D137" s="1247"/>
      <c r="E137" s="1247"/>
      <c r="F137" s="1247"/>
      <c r="G137" s="1247"/>
      <c r="H137" s="525" t="s">
        <v>1148</v>
      </c>
      <c r="I137" s="543">
        <v>33</v>
      </c>
      <c r="J137" s="526"/>
      <c r="K137" s="535">
        <v>5.5340999999999996</v>
      </c>
      <c r="L137" s="532"/>
      <c r="M137" s="533"/>
      <c r="N137" s="534">
        <v>276.81</v>
      </c>
      <c r="O137" s="526"/>
      <c r="P137" s="529">
        <v>1531.89</v>
      </c>
    </row>
    <row r="138" spans="1:16" x14ac:dyDescent="0.25">
      <c r="A138" s="523"/>
      <c r="B138" s="524" t="s">
        <v>28</v>
      </c>
      <c r="C138" s="1247" t="s">
        <v>132</v>
      </c>
      <c r="D138" s="1247"/>
      <c r="E138" s="1247"/>
      <c r="F138" s="1247"/>
      <c r="G138" s="1247"/>
      <c r="H138" s="525"/>
      <c r="I138" s="526"/>
      <c r="J138" s="526"/>
      <c r="K138" s="526"/>
      <c r="L138" s="528"/>
      <c r="M138" s="526"/>
      <c r="N138" s="528"/>
      <c r="O138" s="526"/>
      <c r="P138" s="529">
        <v>8491.61</v>
      </c>
    </row>
    <row r="139" spans="1:16" x14ac:dyDescent="0.25">
      <c r="A139" s="523"/>
      <c r="B139" s="524"/>
      <c r="C139" s="1247" t="s">
        <v>1147</v>
      </c>
      <c r="D139" s="1247"/>
      <c r="E139" s="1247"/>
      <c r="F139" s="1247"/>
      <c r="G139" s="1247"/>
      <c r="H139" s="525" t="s">
        <v>1148</v>
      </c>
      <c r="I139" s="526"/>
      <c r="J139" s="526"/>
      <c r="K139" s="574">
        <v>5.4267719999999997</v>
      </c>
      <c r="L139" s="528"/>
      <c r="M139" s="526"/>
      <c r="N139" s="528"/>
      <c r="O139" s="526"/>
      <c r="P139" s="529">
        <v>2011.92</v>
      </c>
    </row>
    <row r="140" spans="1:16" x14ac:dyDescent="0.25">
      <c r="A140" s="530"/>
      <c r="B140" s="524" t="s">
        <v>1233</v>
      </c>
      <c r="C140" s="1247" t="s">
        <v>1234</v>
      </c>
      <c r="D140" s="1247"/>
      <c r="E140" s="1247"/>
      <c r="F140" s="1247"/>
      <c r="G140" s="1247"/>
      <c r="H140" s="525" t="s">
        <v>1151</v>
      </c>
      <c r="I140" s="536">
        <v>2.35</v>
      </c>
      <c r="J140" s="526"/>
      <c r="K140" s="574">
        <v>0.39409499999999997</v>
      </c>
      <c r="L140" s="538">
        <v>828.16</v>
      </c>
      <c r="M140" s="539">
        <v>1.36</v>
      </c>
      <c r="N140" s="534">
        <v>1126.3</v>
      </c>
      <c r="O140" s="526"/>
      <c r="P140" s="529">
        <v>443.87</v>
      </c>
    </row>
    <row r="141" spans="1:16" x14ac:dyDescent="0.25">
      <c r="A141" s="540"/>
      <c r="B141" s="524" t="s">
        <v>1191</v>
      </c>
      <c r="C141" s="1247" t="s">
        <v>1192</v>
      </c>
      <c r="D141" s="1247"/>
      <c r="E141" s="1247"/>
      <c r="F141" s="1247"/>
      <c r="G141" s="1247"/>
      <c r="H141" s="525" t="s">
        <v>1148</v>
      </c>
      <c r="I141" s="536">
        <v>2.35</v>
      </c>
      <c r="J141" s="526"/>
      <c r="K141" s="574">
        <v>0.39409499999999997</v>
      </c>
      <c r="L141" s="528"/>
      <c r="M141" s="526"/>
      <c r="N141" s="541">
        <v>373.94</v>
      </c>
      <c r="O141" s="526"/>
      <c r="P141" s="573">
        <v>147.37</v>
      </c>
    </row>
    <row r="142" spans="1:16" x14ac:dyDescent="0.25">
      <c r="A142" s="530"/>
      <c r="B142" s="524" t="s">
        <v>1220</v>
      </c>
      <c r="C142" s="1247" t="s">
        <v>1221</v>
      </c>
      <c r="D142" s="1247"/>
      <c r="E142" s="1247"/>
      <c r="F142" s="1247"/>
      <c r="G142" s="1247"/>
      <c r="H142" s="525" t="s">
        <v>1151</v>
      </c>
      <c r="I142" s="536">
        <v>0.36</v>
      </c>
      <c r="J142" s="526"/>
      <c r="K142" s="574">
        <v>6.0372000000000002E-2</v>
      </c>
      <c r="L142" s="542">
        <v>1933</v>
      </c>
      <c r="M142" s="539">
        <v>1.26</v>
      </c>
      <c r="N142" s="534">
        <v>2435.58</v>
      </c>
      <c r="O142" s="526"/>
      <c r="P142" s="529">
        <v>147.04</v>
      </c>
    </row>
    <row r="143" spans="1:16" x14ac:dyDescent="0.25">
      <c r="A143" s="540"/>
      <c r="B143" s="524" t="s">
        <v>1152</v>
      </c>
      <c r="C143" s="1247" t="s">
        <v>1153</v>
      </c>
      <c r="D143" s="1247"/>
      <c r="E143" s="1247"/>
      <c r="F143" s="1247"/>
      <c r="G143" s="1247"/>
      <c r="H143" s="525" t="s">
        <v>1148</v>
      </c>
      <c r="I143" s="536">
        <v>0.36</v>
      </c>
      <c r="J143" s="526"/>
      <c r="K143" s="574">
        <v>6.0372000000000002E-2</v>
      </c>
      <c r="L143" s="528"/>
      <c r="M143" s="526"/>
      <c r="N143" s="541">
        <v>437.08</v>
      </c>
      <c r="O143" s="526"/>
      <c r="P143" s="573">
        <v>26.39</v>
      </c>
    </row>
    <row r="144" spans="1:16" x14ac:dyDescent="0.25">
      <c r="A144" s="530"/>
      <c r="B144" s="524" t="s">
        <v>1287</v>
      </c>
      <c r="C144" s="1247" t="s">
        <v>1288</v>
      </c>
      <c r="D144" s="1247"/>
      <c r="E144" s="1247"/>
      <c r="F144" s="1247"/>
      <c r="G144" s="1247"/>
      <c r="H144" s="525" t="s">
        <v>1151</v>
      </c>
      <c r="I144" s="536">
        <v>3.98</v>
      </c>
      <c r="J144" s="526"/>
      <c r="K144" s="574">
        <v>0.66744599999999998</v>
      </c>
      <c r="L144" s="532"/>
      <c r="M144" s="533"/>
      <c r="N144" s="534">
        <v>1610.79</v>
      </c>
      <c r="O144" s="526"/>
      <c r="P144" s="529">
        <v>1075.1199999999999</v>
      </c>
    </row>
    <row r="145" spans="1:16" x14ac:dyDescent="0.25">
      <c r="A145" s="540"/>
      <c r="B145" s="524" t="s">
        <v>1191</v>
      </c>
      <c r="C145" s="1247" t="s">
        <v>1192</v>
      </c>
      <c r="D145" s="1247"/>
      <c r="E145" s="1247"/>
      <c r="F145" s="1247"/>
      <c r="G145" s="1247"/>
      <c r="H145" s="525" t="s">
        <v>1148</v>
      </c>
      <c r="I145" s="536">
        <v>3.98</v>
      </c>
      <c r="J145" s="526"/>
      <c r="K145" s="574">
        <v>0.66744599999999998</v>
      </c>
      <c r="L145" s="528"/>
      <c r="M145" s="526"/>
      <c r="N145" s="541">
        <v>373.94</v>
      </c>
      <c r="O145" s="526"/>
      <c r="P145" s="573">
        <v>249.58</v>
      </c>
    </row>
    <row r="146" spans="1:16" x14ac:dyDescent="0.25">
      <c r="A146" s="530"/>
      <c r="B146" s="524" t="s">
        <v>1289</v>
      </c>
      <c r="C146" s="1247" t="s">
        <v>1290</v>
      </c>
      <c r="D146" s="1247"/>
      <c r="E146" s="1247"/>
      <c r="F146" s="1247"/>
      <c r="G146" s="1247"/>
      <c r="H146" s="525" t="s">
        <v>1151</v>
      </c>
      <c r="I146" s="531">
        <v>15.6</v>
      </c>
      <c r="J146" s="526"/>
      <c r="K146" s="537">
        <v>2.61612</v>
      </c>
      <c r="L146" s="532"/>
      <c r="M146" s="533"/>
      <c r="N146" s="534">
        <v>1509.52</v>
      </c>
      <c r="O146" s="526"/>
      <c r="P146" s="529">
        <v>3949.09</v>
      </c>
    </row>
    <row r="147" spans="1:16" x14ac:dyDescent="0.25">
      <c r="A147" s="540"/>
      <c r="B147" s="524" t="s">
        <v>1191</v>
      </c>
      <c r="C147" s="1247" t="s">
        <v>1192</v>
      </c>
      <c r="D147" s="1247"/>
      <c r="E147" s="1247"/>
      <c r="F147" s="1247"/>
      <c r="G147" s="1247"/>
      <c r="H147" s="525" t="s">
        <v>1148</v>
      </c>
      <c r="I147" s="531">
        <v>15.6</v>
      </c>
      <c r="J147" s="526"/>
      <c r="K147" s="537">
        <v>2.61612</v>
      </c>
      <c r="L147" s="528"/>
      <c r="M147" s="526"/>
      <c r="N147" s="541">
        <v>373.94</v>
      </c>
      <c r="O147" s="526"/>
      <c r="P147" s="573">
        <v>978.27</v>
      </c>
    </row>
    <row r="148" spans="1:16" x14ac:dyDescent="0.25">
      <c r="A148" s="530"/>
      <c r="B148" s="524" t="s">
        <v>1291</v>
      </c>
      <c r="C148" s="1247" t="s">
        <v>1292</v>
      </c>
      <c r="D148" s="1247"/>
      <c r="E148" s="1247"/>
      <c r="F148" s="1247"/>
      <c r="G148" s="1247"/>
      <c r="H148" s="525" t="s">
        <v>1151</v>
      </c>
      <c r="I148" s="531">
        <v>6.9</v>
      </c>
      <c r="J148" s="526"/>
      <c r="K148" s="537">
        <v>1.15713</v>
      </c>
      <c r="L148" s="532"/>
      <c r="M148" s="533"/>
      <c r="N148" s="534">
        <v>1803.28</v>
      </c>
      <c r="O148" s="526"/>
      <c r="P148" s="529">
        <v>2086.63</v>
      </c>
    </row>
    <row r="149" spans="1:16" x14ac:dyDescent="0.25">
      <c r="A149" s="540"/>
      <c r="B149" s="524" t="s">
        <v>1191</v>
      </c>
      <c r="C149" s="1247" t="s">
        <v>1192</v>
      </c>
      <c r="D149" s="1247"/>
      <c r="E149" s="1247"/>
      <c r="F149" s="1247"/>
      <c r="G149" s="1247"/>
      <c r="H149" s="525" t="s">
        <v>1148</v>
      </c>
      <c r="I149" s="531">
        <v>6.9</v>
      </c>
      <c r="J149" s="526"/>
      <c r="K149" s="537">
        <v>1.15713</v>
      </c>
      <c r="L149" s="528"/>
      <c r="M149" s="526"/>
      <c r="N149" s="541">
        <v>373.94</v>
      </c>
      <c r="O149" s="526"/>
      <c r="P149" s="573">
        <v>432.7</v>
      </c>
    </row>
    <row r="150" spans="1:16" x14ac:dyDescent="0.25">
      <c r="A150" s="530"/>
      <c r="B150" s="524" t="s">
        <v>1327</v>
      </c>
      <c r="C150" s="1247" t="s">
        <v>1328</v>
      </c>
      <c r="D150" s="1247"/>
      <c r="E150" s="1247"/>
      <c r="F150" s="1247"/>
      <c r="G150" s="1247"/>
      <c r="H150" s="525" t="s">
        <v>1151</v>
      </c>
      <c r="I150" s="536">
        <v>0.56999999999999995</v>
      </c>
      <c r="J150" s="526"/>
      <c r="K150" s="574">
        <v>9.5588999999999993E-2</v>
      </c>
      <c r="L150" s="542">
        <v>1790.51</v>
      </c>
      <c r="M150" s="539">
        <v>1.24</v>
      </c>
      <c r="N150" s="534">
        <v>2220.23</v>
      </c>
      <c r="O150" s="526"/>
      <c r="P150" s="529">
        <v>212.23</v>
      </c>
    </row>
    <row r="151" spans="1:16" x14ac:dyDescent="0.25">
      <c r="A151" s="540"/>
      <c r="B151" s="524" t="s">
        <v>1191</v>
      </c>
      <c r="C151" s="1247" t="s">
        <v>1192</v>
      </c>
      <c r="D151" s="1247"/>
      <c r="E151" s="1247"/>
      <c r="F151" s="1247"/>
      <c r="G151" s="1247"/>
      <c r="H151" s="525" t="s">
        <v>1148</v>
      </c>
      <c r="I151" s="536">
        <v>0.56999999999999995</v>
      </c>
      <c r="J151" s="526"/>
      <c r="K151" s="574">
        <v>9.5588999999999993E-2</v>
      </c>
      <c r="L151" s="528"/>
      <c r="M151" s="526"/>
      <c r="N151" s="541">
        <v>373.94</v>
      </c>
      <c r="O151" s="526"/>
      <c r="P151" s="573">
        <v>35.74</v>
      </c>
    </row>
    <row r="152" spans="1:16" x14ac:dyDescent="0.25">
      <c r="A152" s="530"/>
      <c r="B152" s="524" t="s">
        <v>1206</v>
      </c>
      <c r="C152" s="1247" t="s">
        <v>1207</v>
      </c>
      <c r="D152" s="1247"/>
      <c r="E152" s="1247"/>
      <c r="F152" s="1247"/>
      <c r="G152" s="1247"/>
      <c r="H152" s="525" t="s">
        <v>1151</v>
      </c>
      <c r="I152" s="531">
        <v>2.6</v>
      </c>
      <c r="J152" s="526"/>
      <c r="K152" s="537">
        <v>0.43602000000000002</v>
      </c>
      <c r="L152" s="542">
        <v>1043.1400000000001</v>
      </c>
      <c r="M152" s="539">
        <v>1.27</v>
      </c>
      <c r="N152" s="534">
        <v>1324.79</v>
      </c>
      <c r="O152" s="526"/>
      <c r="P152" s="529">
        <v>577.63</v>
      </c>
    </row>
    <row r="153" spans="1:16" x14ac:dyDescent="0.25">
      <c r="A153" s="540"/>
      <c r="B153" s="524" t="s">
        <v>1208</v>
      </c>
      <c r="C153" s="1247" t="s">
        <v>1209</v>
      </c>
      <c r="D153" s="1247"/>
      <c r="E153" s="1247"/>
      <c r="F153" s="1247"/>
      <c r="G153" s="1247"/>
      <c r="H153" s="525" t="s">
        <v>1148</v>
      </c>
      <c r="I153" s="531">
        <v>2.6</v>
      </c>
      <c r="J153" s="526"/>
      <c r="K153" s="537">
        <v>0.43602000000000002</v>
      </c>
      <c r="L153" s="528"/>
      <c r="M153" s="526"/>
      <c r="N153" s="541">
        <v>325.38</v>
      </c>
      <c r="O153" s="526"/>
      <c r="P153" s="573">
        <v>141.87</v>
      </c>
    </row>
    <row r="154" spans="1:16" x14ac:dyDescent="0.25">
      <c r="A154" s="523"/>
      <c r="B154" s="524" t="s">
        <v>36</v>
      </c>
      <c r="C154" s="1247" t="s">
        <v>134</v>
      </c>
      <c r="D154" s="1247"/>
      <c r="E154" s="1247"/>
      <c r="F154" s="1247"/>
      <c r="G154" s="1247"/>
      <c r="H154" s="525"/>
      <c r="I154" s="526"/>
      <c r="J154" s="526"/>
      <c r="K154" s="526"/>
      <c r="L154" s="528"/>
      <c r="M154" s="526"/>
      <c r="N154" s="528"/>
      <c r="O154" s="526"/>
      <c r="P154" s="573">
        <v>50.31</v>
      </c>
    </row>
    <row r="155" spans="1:16" x14ac:dyDescent="0.25">
      <c r="A155" s="530"/>
      <c r="B155" s="524" t="s">
        <v>1210</v>
      </c>
      <c r="C155" s="1247" t="s">
        <v>1211</v>
      </c>
      <c r="D155" s="1247"/>
      <c r="E155" s="1247"/>
      <c r="F155" s="1247"/>
      <c r="G155" s="1247"/>
      <c r="H155" s="525" t="s">
        <v>1212</v>
      </c>
      <c r="I155" s="543">
        <v>30</v>
      </c>
      <c r="J155" s="526"/>
      <c r="K155" s="527">
        <v>5.0309999999999997</v>
      </c>
      <c r="L155" s="538">
        <v>35.71</v>
      </c>
      <c r="M155" s="539">
        <v>0.28000000000000003</v>
      </c>
      <c r="N155" s="534">
        <v>10</v>
      </c>
      <c r="O155" s="526"/>
      <c r="P155" s="529">
        <v>50.31</v>
      </c>
    </row>
    <row r="156" spans="1:16" x14ac:dyDescent="0.25">
      <c r="A156" s="544" t="s">
        <v>1239</v>
      </c>
      <c r="B156" s="545" t="s">
        <v>1293</v>
      </c>
      <c r="C156" s="1250" t="s">
        <v>1294</v>
      </c>
      <c r="D156" s="1250"/>
      <c r="E156" s="1250"/>
      <c r="F156" s="1250"/>
      <c r="G156" s="1250"/>
      <c r="H156" s="546" t="s">
        <v>1212</v>
      </c>
      <c r="I156" s="547">
        <v>189</v>
      </c>
      <c r="J156" s="548"/>
      <c r="K156" s="567">
        <v>31.6953</v>
      </c>
      <c r="L156" s="550"/>
      <c r="M156" s="548"/>
      <c r="N156" s="550"/>
      <c r="O156" s="548"/>
      <c r="P156" s="551"/>
    </row>
    <row r="157" spans="1:16" x14ac:dyDescent="0.25">
      <c r="A157" s="544" t="s">
        <v>1239</v>
      </c>
      <c r="B157" s="545" t="s">
        <v>1293</v>
      </c>
      <c r="C157" s="1250" t="s">
        <v>1329</v>
      </c>
      <c r="D157" s="1250"/>
      <c r="E157" s="1250"/>
      <c r="F157" s="1250"/>
      <c r="G157" s="1250"/>
      <c r="H157" s="546" t="s">
        <v>1212</v>
      </c>
      <c r="I157" s="547">
        <v>15</v>
      </c>
      <c r="J157" s="548"/>
      <c r="K157" s="567">
        <v>2.5154999999999998</v>
      </c>
      <c r="L157" s="550"/>
      <c r="M157" s="548"/>
      <c r="N157" s="550"/>
      <c r="O157" s="548"/>
      <c r="P157" s="551"/>
    </row>
    <row r="158" spans="1:16" x14ac:dyDescent="0.25">
      <c r="A158" s="552"/>
      <c r="B158" s="553"/>
      <c r="C158" s="1248" t="s">
        <v>1154</v>
      </c>
      <c r="D158" s="1248"/>
      <c r="E158" s="1248"/>
      <c r="F158" s="1248"/>
      <c r="G158" s="1248"/>
      <c r="H158" s="516"/>
      <c r="I158" s="517"/>
      <c r="J158" s="517"/>
      <c r="K158" s="517"/>
      <c r="L158" s="520"/>
      <c r="M158" s="517"/>
      <c r="N158" s="554"/>
      <c r="O158" s="517"/>
      <c r="P158" s="555">
        <v>12085.73</v>
      </c>
    </row>
    <row r="159" spans="1:16" x14ac:dyDescent="0.25">
      <c r="A159" s="540"/>
      <c r="B159" s="524"/>
      <c r="C159" s="1247" t="s">
        <v>1155</v>
      </c>
      <c r="D159" s="1247"/>
      <c r="E159" s="1247"/>
      <c r="F159" s="1247"/>
      <c r="G159" s="1247"/>
      <c r="H159" s="525"/>
      <c r="I159" s="526"/>
      <c r="J159" s="526"/>
      <c r="K159" s="526"/>
      <c r="L159" s="528"/>
      <c r="M159" s="526"/>
      <c r="N159" s="528"/>
      <c r="O159" s="526"/>
      <c r="P159" s="529">
        <v>3543.81</v>
      </c>
    </row>
    <row r="160" spans="1:16" x14ac:dyDescent="0.25">
      <c r="A160" s="540"/>
      <c r="B160" s="524" t="s">
        <v>1295</v>
      </c>
      <c r="C160" s="1247" t="s">
        <v>1296</v>
      </c>
      <c r="D160" s="1247"/>
      <c r="E160" s="1247"/>
      <c r="F160" s="1247"/>
      <c r="G160" s="1247"/>
      <c r="H160" s="525" t="s">
        <v>1158</v>
      </c>
      <c r="I160" s="543">
        <v>147</v>
      </c>
      <c r="J160" s="526"/>
      <c r="K160" s="543">
        <v>147</v>
      </c>
      <c r="L160" s="528"/>
      <c r="M160" s="526"/>
      <c r="N160" s="528"/>
      <c r="O160" s="526"/>
      <c r="P160" s="529">
        <v>5209.3999999999996</v>
      </c>
    </row>
    <row r="161" spans="1:16" x14ac:dyDescent="0.25">
      <c r="A161" s="540"/>
      <c r="B161" s="524" t="s">
        <v>1297</v>
      </c>
      <c r="C161" s="1247" t="s">
        <v>1298</v>
      </c>
      <c r="D161" s="1247"/>
      <c r="E161" s="1247"/>
      <c r="F161" s="1247"/>
      <c r="G161" s="1247"/>
      <c r="H161" s="525" t="s">
        <v>1158</v>
      </c>
      <c r="I161" s="543">
        <v>134</v>
      </c>
      <c r="J161" s="526"/>
      <c r="K161" s="543">
        <v>134</v>
      </c>
      <c r="L161" s="528"/>
      <c r="M161" s="526"/>
      <c r="N161" s="528"/>
      <c r="O161" s="526"/>
      <c r="P161" s="529">
        <v>4748.71</v>
      </c>
    </row>
    <row r="162" spans="1:16" x14ac:dyDescent="0.25">
      <c r="A162" s="556"/>
      <c r="B162" s="557"/>
      <c r="C162" s="1248" t="s">
        <v>1161</v>
      </c>
      <c r="D162" s="1248"/>
      <c r="E162" s="1248"/>
      <c r="F162" s="1248"/>
      <c r="G162" s="1248"/>
      <c r="H162" s="516"/>
      <c r="I162" s="517"/>
      <c r="J162" s="517"/>
      <c r="K162" s="517"/>
      <c r="L162" s="520"/>
      <c r="M162" s="517"/>
      <c r="N162" s="554">
        <v>131448.06</v>
      </c>
      <c r="O162" s="517"/>
      <c r="P162" s="555">
        <v>22043.84</v>
      </c>
    </row>
    <row r="163" spans="1:16" x14ac:dyDescent="0.25">
      <c r="A163" s="558"/>
      <c r="B163" s="559"/>
      <c r="C163" s="559"/>
      <c r="D163" s="559"/>
      <c r="E163" s="559"/>
      <c r="F163" s="559"/>
      <c r="G163" s="559"/>
      <c r="H163" s="560"/>
      <c r="I163" s="561"/>
      <c r="J163" s="561"/>
      <c r="K163" s="561"/>
      <c r="L163" s="562"/>
      <c r="M163" s="561"/>
      <c r="N163" s="562"/>
      <c r="O163" s="561"/>
      <c r="P163" s="563"/>
    </row>
    <row r="164" spans="1:16" x14ac:dyDescent="0.25">
      <c r="A164" s="514" t="s">
        <v>69</v>
      </c>
      <c r="B164" s="515" t="s">
        <v>1332</v>
      </c>
      <c r="C164" s="1249" t="s">
        <v>1333</v>
      </c>
      <c r="D164" s="1249"/>
      <c r="E164" s="1249"/>
      <c r="F164" s="1249"/>
      <c r="G164" s="1249"/>
      <c r="H164" s="516" t="s">
        <v>1212</v>
      </c>
      <c r="I164" s="517">
        <v>31.6953</v>
      </c>
      <c r="J164" s="518">
        <v>1</v>
      </c>
      <c r="K164" s="568">
        <v>31.6953</v>
      </c>
      <c r="L164" s="520"/>
      <c r="M164" s="517"/>
      <c r="N164" s="564">
        <v>1103.6099999999999</v>
      </c>
      <c r="O164" s="517"/>
      <c r="P164" s="555">
        <v>34979.25</v>
      </c>
    </row>
    <row r="165" spans="1:16" x14ac:dyDescent="0.25">
      <c r="A165" s="540" t="s">
        <v>69</v>
      </c>
      <c r="B165" s="524" t="s">
        <v>1332</v>
      </c>
      <c r="C165" s="1247" t="s">
        <v>1334</v>
      </c>
      <c r="D165" s="1247"/>
      <c r="E165" s="1247"/>
      <c r="F165" s="1247"/>
      <c r="G165" s="1247"/>
      <c r="H165" s="525" t="s">
        <v>1212</v>
      </c>
      <c r="I165" s="535">
        <v>31.6953</v>
      </c>
      <c r="J165" s="526"/>
      <c r="K165" s="535">
        <v>31.6953</v>
      </c>
      <c r="L165" s="534">
        <v>1839.35</v>
      </c>
      <c r="M165" s="531">
        <v>0.6</v>
      </c>
      <c r="N165" s="534">
        <v>1103.6099999999999</v>
      </c>
      <c r="O165" s="526"/>
      <c r="P165" s="529">
        <v>34979.25</v>
      </c>
    </row>
    <row r="166" spans="1:16" ht="22.5" x14ac:dyDescent="0.25">
      <c r="A166" s="540" t="s">
        <v>3489</v>
      </c>
      <c r="B166" s="524" t="s">
        <v>1336</v>
      </c>
      <c r="C166" s="1247" t="s">
        <v>1303</v>
      </c>
      <c r="D166" s="1247"/>
      <c r="E166" s="1247"/>
      <c r="F166" s="1247"/>
      <c r="G166" s="1247"/>
      <c r="H166" s="525" t="s">
        <v>1304</v>
      </c>
      <c r="I166" s="526"/>
      <c r="J166" s="526"/>
      <c r="K166" s="535">
        <v>45.641199999999998</v>
      </c>
      <c r="L166" s="528"/>
      <c r="M166" s="526"/>
      <c r="N166" s="541">
        <v>155.02000000000001</v>
      </c>
      <c r="O166" s="543">
        <v>-1</v>
      </c>
      <c r="P166" s="529">
        <v>-7075.3</v>
      </c>
    </row>
    <row r="167" spans="1:16" ht="22.5" x14ac:dyDescent="0.25">
      <c r="A167" s="540" t="s">
        <v>3490</v>
      </c>
      <c r="B167" s="524" t="s">
        <v>1338</v>
      </c>
      <c r="C167" s="1247" t="s">
        <v>1306</v>
      </c>
      <c r="D167" s="1247"/>
      <c r="E167" s="1247"/>
      <c r="F167" s="1247"/>
      <c r="G167" s="1247"/>
      <c r="H167" s="525" t="s">
        <v>1304</v>
      </c>
      <c r="I167" s="526"/>
      <c r="J167" s="526"/>
      <c r="K167" s="535">
        <v>45.641199999999998</v>
      </c>
      <c r="L167" s="528"/>
      <c r="M167" s="526"/>
      <c r="N167" s="541">
        <v>298.58</v>
      </c>
      <c r="O167" s="526"/>
      <c r="P167" s="529">
        <v>13627.55</v>
      </c>
    </row>
    <row r="168" spans="1:16" x14ac:dyDescent="0.25">
      <c r="A168" s="556"/>
      <c r="B168" s="557"/>
      <c r="C168" s="1248" t="s">
        <v>1161</v>
      </c>
      <c r="D168" s="1248"/>
      <c r="E168" s="1248"/>
      <c r="F168" s="1248"/>
      <c r="G168" s="1248"/>
      <c r="H168" s="516"/>
      <c r="I168" s="517"/>
      <c r="J168" s="517"/>
      <c r="K168" s="517"/>
      <c r="L168" s="520"/>
      <c r="M168" s="517"/>
      <c r="N168" s="520"/>
      <c r="O168" s="517"/>
      <c r="P168" s="555">
        <v>41531.5</v>
      </c>
    </row>
    <row r="169" spans="1:16" x14ac:dyDescent="0.25">
      <c r="A169" s="558"/>
      <c r="B169" s="559"/>
      <c r="C169" s="559"/>
      <c r="D169" s="559"/>
      <c r="E169" s="559"/>
      <c r="F169" s="559"/>
      <c r="G169" s="559"/>
      <c r="H169" s="560"/>
      <c r="I169" s="561"/>
      <c r="J169" s="561"/>
      <c r="K169" s="561"/>
      <c r="L169" s="562"/>
      <c r="M169" s="561"/>
      <c r="N169" s="562"/>
      <c r="O169" s="561"/>
      <c r="P169" s="563"/>
    </row>
    <row r="170" spans="1:16" x14ac:dyDescent="0.25">
      <c r="A170" s="514" t="s">
        <v>72</v>
      </c>
      <c r="B170" s="515" t="s">
        <v>1299</v>
      </c>
      <c r="C170" s="1249" t="s">
        <v>1300</v>
      </c>
      <c r="D170" s="1249"/>
      <c r="E170" s="1249"/>
      <c r="F170" s="1249"/>
      <c r="G170" s="1249"/>
      <c r="H170" s="516" t="s">
        <v>1212</v>
      </c>
      <c r="I170" s="517">
        <v>2.5154999999999998</v>
      </c>
      <c r="J170" s="518">
        <v>1</v>
      </c>
      <c r="K170" s="568">
        <v>2.5154999999999998</v>
      </c>
      <c r="L170" s="520"/>
      <c r="M170" s="517"/>
      <c r="N170" s="564">
        <v>1103.6099999999999</v>
      </c>
      <c r="O170" s="517"/>
      <c r="P170" s="555">
        <v>2776.13</v>
      </c>
    </row>
    <row r="171" spans="1:16" x14ac:dyDescent="0.25">
      <c r="A171" s="540" t="s">
        <v>72</v>
      </c>
      <c r="B171" s="524" t="s">
        <v>1299</v>
      </c>
      <c r="C171" s="1247" t="s">
        <v>1301</v>
      </c>
      <c r="D171" s="1247"/>
      <c r="E171" s="1247"/>
      <c r="F171" s="1247"/>
      <c r="G171" s="1247"/>
      <c r="H171" s="525" t="s">
        <v>1212</v>
      </c>
      <c r="I171" s="535">
        <v>2.5154999999999998</v>
      </c>
      <c r="J171" s="526"/>
      <c r="K171" s="535">
        <v>2.5154999999999998</v>
      </c>
      <c r="L171" s="534">
        <v>1839.35</v>
      </c>
      <c r="M171" s="531">
        <v>0.6</v>
      </c>
      <c r="N171" s="534">
        <v>1103.6099999999999</v>
      </c>
      <c r="O171" s="526"/>
      <c r="P171" s="529">
        <v>2776.13</v>
      </c>
    </row>
    <row r="172" spans="1:16" ht="22.5" x14ac:dyDescent="0.25">
      <c r="A172" s="540" t="s">
        <v>1322</v>
      </c>
      <c r="B172" s="524" t="s">
        <v>1302</v>
      </c>
      <c r="C172" s="1247" t="s">
        <v>1303</v>
      </c>
      <c r="D172" s="1247"/>
      <c r="E172" s="1247"/>
      <c r="F172" s="1247"/>
      <c r="G172" s="1247"/>
      <c r="H172" s="525" t="s">
        <v>1304</v>
      </c>
      <c r="I172" s="526"/>
      <c r="J172" s="526"/>
      <c r="K172" s="535">
        <v>3.6223000000000001</v>
      </c>
      <c r="L172" s="528"/>
      <c r="M172" s="526"/>
      <c r="N172" s="541">
        <v>155.02000000000001</v>
      </c>
      <c r="O172" s="543">
        <v>-1</v>
      </c>
      <c r="P172" s="573">
        <v>-561.53</v>
      </c>
    </row>
    <row r="173" spans="1:16" ht="22.5" x14ac:dyDescent="0.25">
      <c r="A173" s="540" t="s">
        <v>1323</v>
      </c>
      <c r="B173" s="524" t="s">
        <v>1305</v>
      </c>
      <c r="C173" s="1247" t="s">
        <v>1306</v>
      </c>
      <c r="D173" s="1247"/>
      <c r="E173" s="1247"/>
      <c r="F173" s="1247"/>
      <c r="G173" s="1247"/>
      <c r="H173" s="525" t="s">
        <v>1304</v>
      </c>
      <c r="I173" s="526"/>
      <c r="J173" s="526"/>
      <c r="K173" s="535">
        <v>3.6223000000000001</v>
      </c>
      <c r="L173" s="528"/>
      <c r="M173" s="526"/>
      <c r="N173" s="541">
        <v>298.58</v>
      </c>
      <c r="O173" s="526"/>
      <c r="P173" s="529">
        <v>1081.55</v>
      </c>
    </row>
    <row r="174" spans="1:16" x14ac:dyDescent="0.25">
      <c r="A174" s="556"/>
      <c r="B174" s="557"/>
      <c r="C174" s="1248" t="s">
        <v>1161</v>
      </c>
      <c r="D174" s="1248"/>
      <c r="E174" s="1248"/>
      <c r="F174" s="1248"/>
      <c r="G174" s="1248"/>
      <c r="H174" s="516"/>
      <c r="I174" s="517"/>
      <c r="J174" s="517"/>
      <c r="K174" s="517"/>
      <c r="L174" s="520"/>
      <c r="M174" s="517"/>
      <c r="N174" s="520"/>
      <c r="O174" s="517"/>
      <c r="P174" s="555">
        <v>3296.15</v>
      </c>
    </row>
    <row r="175" spans="1:16" x14ac:dyDescent="0.25">
      <c r="A175" s="558"/>
      <c r="B175" s="559"/>
      <c r="C175" s="559"/>
      <c r="D175" s="559"/>
      <c r="E175" s="559"/>
      <c r="F175" s="559"/>
      <c r="G175" s="559"/>
      <c r="H175" s="560"/>
      <c r="I175" s="561"/>
      <c r="J175" s="561"/>
      <c r="K175" s="561"/>
      <c r="L175" s="562"/>
      <c r="M175" s="561"/>
      <c r="N175" s="562"/>
      <c r="O175" s="561"/>
      <c r="P175" s="563"/>
    </row>
    <row r="176" spans="1:16" x14ac:dyDescent="0.25">
      <c r="A176" s="514" t="s">
        <v>75</v>
      </c>
      <c r="B176" s="515" t="s">
        <v>1307</v>
      </c>
      <c r="C176" s="1249" t="s">
        <v>1308</v>
      </c>
      <c r="D176" s="1249"/>
      <c r="E176" s="1249"/>
      <c r="F176" s="1249"/>
      <c r="G176" s="1249"/>
      <c r="H176" s="516" t="s">
        <v>1217</v>
      </c>
      <c r="I176" s="517">
        <v>-0.16769999999999999</v>
      </c>
      <c r="J176" s="518">
        <v>1</v>
      </c>
      <c r="K176" s="568">
        <v>-0.16769999999999999</v>
      </c>
      <c r="L176" s="520"/>
      <c r="M176" s="517"/>
      <c r="N176" s="521"/>
      <c r="O176" s="517"/>
      <c r="P176" s="522"/>
    </row>
    <row r="177" spans="1:16" x14ac:dyDescent="0.25">
      <c r="A177" s="523"/>
      <c r="B177" s="524" t="s">
        <v>28</v>
      </c>
      <c r="C177" s="1247" t="s">
        <v>132</v>
      </c>
      <c r="D177" s="1247"/>
      <c r="E177" s="1247"/>
      <c r="F177" s="1247"/>
      <c r="G177" s="1247"/>
      <c r="H177" s="525"/>
      <c r="I177" s="526"/>
      <c r="J177" s="526"/>
      <c r="K177" s="526"/>
      <c r="L177" s="528"/>
      <c r="M177" s="526"/>
      <c r="N177" s="528"/>
      <c r="O177" s="526"/>
      <c r="P177" s="573">
        <v>-691.86</v>
      </c>
    </row>
    <row r="178" spans="1:16" x14ac:dyDescent="0.25">
      <c r="A178" s="523"/>
      <c r="B178" s="524"/>
      <c r="C178" s="1247" t="s">
        <v>1147</v>
      </c>
      <c r="D178" s="1247"/>
      <c r="E178" s="1247"/>
      <c r="F178" s="1247"/>
      <c r="G178" s="1247"/>
      <c r="H178" s="525" t="s">
        <v>1148</v>
      </c>
      <c r="I178" s="526"/>
      <c r="J178" s="526"/>
      <c r="K178" s="574">
        <v>-0.420927</v>
      </c>
      <c r="L178" s="528"/>
      <c r="M178" s="526"/>
      <c r="N178" s="528"/>
      <c r="O178" s="526"/>
      <c r="P178" s="573">
        <v>-157.4</v>
      </c>
    </row>
    <row r="179" spans="1:16" x14ac:dyDescent="0.25">
      <c r="A179" s="530"/>
      <c r="B179" s="524" t="s">
        <v>1287</v>
      </c>
      <c r="C179" s="1247" t="s">
        <v>1288</v>
      </c>
      <c r="D179" s="1247"/>
      <c r="E179" s="1247"/>
      <c r="F179" s="1247"/>
      <c r="G179" s="1247"/>
      <c r="H179" s="525" t="s">
        <v>1151</v>
      </c>
      <c r="I179" s="536">
        <v>0.83</v>
      </c>
      <c r="J179" s="526"/>
      <c r="K179" s="574">
        <v>-0.13919100000000001</v>
      </c>
      <c r="L179" s="532"/>
      <c r="M179" s="533"/>
      <c r="N179" s="534">
        <v>1610.79</v>
      </c>
      <c r="O179" s="526"/>
      <c r="P179" s="529">
        <v>-224.21</v>
      </c>
    </row>
    <row r="180" spans="1:16" x14ac:dyDescent="0.25">
      <c r="A180" s="540"/>
      <c r="B180" s="524" t="s">
        <v>1191</v>
      </c>
      <c r="C180" s="1247" t="s">
        <v>1192</v>
      </c>
      <c r="D180" s="1247"/>
      <c r="E180" s="1247"/>
      <c r="F180" s="1247"/>
      <c r="G180" s="1247"/>
      <c r="H180" s="525" t="s">
        <v>1148</v>
      </c>
      <c r="I180" s="536">
        <v>0.83</v>
      </c>
      <c r="J180" s="526"/>
      <c r="K180" s="574">
        <v>-0.13919100000000001</v>
      </c>
      <c r="L180" s="528"/>
      <c r="M180" s="526"/>
      <c r="N180" s="541">
        <v>373.94</v>
      </c>
      <c r="O180" s="526"/>
      <c r="P180" s="573">
        <v>-52.05</v>
      </c>
    </row>
    <row r="181" spans="1:16" x14ac:dyDescent="0.25">
      <c r="A181" s="530"/>
      <c r="B181" s="524" t="s">
        <v>1289</v>
      </c>
      <c r="C181" s="1247" t="s">
        <v>1290</v>
      </c>
      <c r="D181" s="1247"/>
      <c r="E181" s="1247"/>
      <c r="F181" s="1247"/>
      <c r="G181" s="1247"/>
      <c r="H181" s="525" t="s">
        <v>1151</v>
      </c>
      <c r="I181" s="536">
        <v>0.82</v>
      </c>
      <c r="J181" s="526"/>
      <c r="K181" s="574">
        <v>-0.137514</v>
      </c>
      <c r="L181" s="532"/>
      <c r="M181" s="533"/>
      <c r="N181" s="534">
        <v>1509.52</v>
      </c>
      <c r="O181" s="526"/>
      <c r="P181" s="529">
        <v>-207.58</v>
      </c>
    </row>
    <row r="182" spans="1:16" x14ac:dyDescent="0.25">
      <c r="A182" s="540"/>
      <c r="B182" s="524" t="s">
        <v>1191</v>
      </c>
      <c r="C182" s="1247" t="s">
        <v>1192</v>
      </c>
      <c r="D182" s="1247"/>
      <c r="E182" s="1247"/>
      <c r="F182" s="1247"/>
      <c r="G182" s="1247"/>
      <c r="H182" s="525" t="s">
        <v>1148</v>
      </c>
      <c r="I182" s="536">
        <v>0.82</v>
      </c>
      <c r="J182" s="526"/>
      <c r="K182" s="574">
        <v>-0.137514</v>
      </c>
      <c r="L182" s="528"/>
      <c r="M182" s="526"/>
      <c r="N182" s="541">
        <v>373.94</v>
      </c>
      <c r="O182" s="526"/>
      <c r="P182" s="573">
        <v>-51.42</v>
      </c>
    </row>
    <row r="183" spans="1:16" x14ac:dyDescent="0.25">
      <c r="A183" s="530"/>
      <c r="B183" s="524" t="s">
        <v>1291</v>
      </c>
      <c r="C183" s="1247" t="s">
        <v>1292</v>
      </c>
      <c r="D183" s="1247"/>
      <c r="E183" s="1247"/>
      <c r="F183" s="1247"/>
      <c r="G183" s="1247"/>
      <c r="H183" s="525" t="s">
        <v>1151</v>
      </c>
      <c r="I183" s="536">
        <v>0.86</v>
      </c>
      <c r="J183" s="526"/>
      <c r="K183" s="574">
        <v>-0.14422199999999999</v>
      </c>
      <c r="L183" s="532"/>
      <c r="M183" s="533"/>
      <c r="N183" s="534">
        <v>1803.28</v>
      </c>
      <c r="O183" s="526"/>
      <c r="P183" s="529">
        <v>-260.07</v>
      </c>
    </row>
    <row r="184" spans="1:16" x14ac:dyDescent="0.25">
      <c r="A184" s="540"/>
      <c r="B184" s="524" t="s">
        <v>1191</v>
      </c>
      <c r="C184" s="1247" t="s">
        <v>1192</v>
      </c>
      <c r="D184" s="1247"/>
      <c r="E184" s="1247"/>
      <c r="F184" s="1247"/>
      <c r="G184" s="1247"/>
      <c r="H184" s="525" t="s">
        <v>1148</v>
      </c>
      <c r="I184" s="536">
        <v>0.86</v>
      </c>
      <c r="J184" s="526"/>
      <c r="K184" s="574">
        <v>-0.14422199999999999</v>
      </c>
      <c r="L184" s="528"/>
      <c r="M184" s="526"/>
      <c r="N184" s="541">
        <v>373.94</v>
      </c>
      <c r="O184" s="526"/>
      <c r="P184" s="573">
        <v>-53.93</v>
      </c>
    </row>
    <row r="185" spans="1:16" x14ac:dyDescent="0.25">
      <c r="A185" s="544" t="s">
        <v>1239</v>
      </c>
      <c r="B185" s="545" t="s">
        <v>1293</v>
      </c>
      <c r="C185" s="1250" t="s">
        <v>1294</v>
      </c>
      <c r="D185" s="1250"/>
      <c r="E185" s="1250"/>
      <c r="F185" s="1250"/>
      <c r="G185" s="1250"/>
      <c r="H185" s="546" t="s">
        <v>1212</v>
      </c>
      <c r="I185" s="566">
        <v>12.6</v>
      </c>
      <c r="J185" s="548"/>
      <c r="K185" s="591">
        <v>-2.1130200000000001</v>
      </c>
      <c r="L185" s="550"/>
      <c r="M185" s="548"/>
      <c r="N185" s="550"/>
      <c r="O185" s="548"/>
      <c r="P185" s="551"/>
    </row>
    <row r="186" spans="1:16" x14ac:dyDescent="0.25">
      <c r="A186" s="552"/>
      <c r="B186" s="553"/>
      <c r="C186" s="1248" t="s">
        <v>1154</v>
      </c>
      <c r="D186" s="1248"/>
      <c r="E186" s="1248"/>
      <c r="F186" s="1248"/>
      <c r="G186" s="1248"/>
      <c r="H186" s="516"/>
      <c r="I186" s="517"/>
      <c r="J186" s="517"/>
      <c r="K186" s="517"/>
      <c r="L186" s="520"/>
      <c r="M186" s="517"/>
      <c r="N186" s="554"/>
      <c r="O186" s="517"/>
      <c r="P186" s="555">
        <v>-849.26</v>
      </c>
    </row>
    <row r="187" spans="1:16" x14ac:dyDescent="0.25">
      <c r="A187" s="540"/>
      <c r="B187" s="524"/>
      <c r="C187" s="1247" t="s">
        <v>1155</v>
      </c>
      <c r="D187" s="1247"/>
      <c r="E187" s="1247"/>
      <c r="F187" s="1247"/>
      <c r="G187" s="1247"/>
      <c r="H187" s="525"/>
      <c r="I187" s="526"/>
      <c r="J187" s="526"/>
      <c r="K187" s="526"/>
      <c r="L187" s="528"/>
      <c r="M187" s="526"/>
      <c r="N187" s="528"/>
      <c r="O187" s="526"/>
      <c r="P187" s="573">
        <v>-157.4</v>
      </c>
    </row>
    <row r="188" spans="1:16" x14ac:dyDescent="0.25">
      <c r="A188" s="540"/>
      <c r="B188" s="524" t="s">
        <v>1295</v>
      </c>
      <c r="C188" s="1247" t="s">
        <v>1296</v>
      </c>
      <c r="D188" s="1247"/>
      <c r="E188" s="1247"/>
      <c r="F188" s="1247"/>
      <c r="G188" s="1247"/>
      <c r="H188" s="525" t="s">
        <v>1158</v>
      </c>
      <c r="I188" s="543">
        <v>147</v>
      </c>
      <c r="J188" s="526"/>
      <c r="K188" s="543">
        <v>147</v>
      </c>
      <c r="L188" s="528"/>
      <c r="M188" s="526"/>
      <c r="N188" s="528"/>
      <c r="O188" s="526"/>
      <c r="P188" s="573">
        <v>-231.38</v>
      </c>
    </row>
    <row r="189" spans="1:16" x14ac:dyDescent="0.25">
      <c r="A189" s="540"/>
      <c r="B189" s="524" t="s">
        <v>1297</v>
      </c>
      <c r="C189" s="1247" t="s">
        <v>1298</v>
      </c>
      <c r="D189" s="1247"/>
      <c r="E189" s="1247"/>
      <c r="F189" s="1247"/>
      <c r="G189" s="1247"/>
      <c r="H189" s="525" t="s">
        <v>1158</v>
      </c>
      <c r="I189" s="543">
        <v>134</v>
      </c>
      <c r="J189" s="526"/>
      <c r="K189" s="543">
        <v>134</v>
      </c>
      <c r="L189" s="528"/>
      <c r="M189" s="526"/>
      <c r="N189" s="528"/>
      <c r="O189" s="526"/>
      <c r="P189" s="573">
        <v>-210.92</v>
      </c>
    </row>
    <row r="190" spans="1:16" x14ac:dyDescent="0.25">
      <c r="A190" s="556"/>
      <c r="B190" s="557"/>
      <c r="C190" s="1248" t="s">
        <v>1161</v>
      </c>
      <c r="D190" s="1248"/>
      <c r="E190" s="1248"/>
      <c r="F190" s="1248"/>
      <c r="G190" s="1248"/>
      <c r="H190" s="516"/>
      <c r="I190" s="517"/>
      <c r="J190" s="517"/>
      <c r="K190" s="517"/>
      <c r="L190" s="520"/>
      <c r="M190" s="517"/>
      <c r="N190" s="554">
        <v>7701.61</v>
      </c>
      <c r="O190" s="517"/>
      <c r="P190" s="555">
        <v>-1291.56</v>
      </c>
    </row>
    <row r="191" spans="1:16" x14ac:dyDescent="0.25">
      <c r="A191" s="558"/>
      <c r="B191" s="559"/>
      <c r="C191" s="559"/>
      <c r="D191" s="559"/>
      <c r="E191" s="559"/>
      <c r="F191" s="559"/>
      <c r="G191" s="559"/>
      <c r="H191" s="560"/>
      <c r="I191" s="561"/>
      <c r="J191" s="561"/>
      <c r="K191" s="561"/>
      <c r="L191" s="562"/>
      <c r="M191" s="561"/>
      <c r="N191" s="562"/>
      <c r="O191" s="561"/>
      <c r="P191" s="563"/>
    </row>
    <row r="192" spans="1:16" x14ac:dyDescent="0.25">
      <c r="A192" s="514" t="s">
        <v>78</v>
      </c>
      <c r="B192" s="515" t="s">
        <v>1299</v>
      </c>
      <c r="C192" s="1249" t="s">
        <v>1300</v>
      </c>
      <c r="D192" s="1249"/>
      <c r="E192" s="1249"/>
      <c r="F192" s="1249"/>
      <c r="G192" s="1249"/>
      <c r="H192" s="516" t="s">
        <v>1212</v>
      </c>
      <c r="I192" s="517">
        <v>-2.1130200000000001</v>
      </c>
      <c r="J192" s="518">
        <v>1</v>
      </c>
      <c r="K192" s="590">
        <v>-2.1130200000000001</v>
      </c>
      <c r="L192" s="520"/>
      <c r="M192" s="517"/>
      <c r="N192" s="564">
        <v>1103.6099999999999</v>
      </c>
      <c r="O192" s="517"/>
      <c r="P192" s="555">
        <v>-2331.9499999999998</v>
      </c>
    </row>
    <row r="193" spans="1:16" x14ac:dyDescent="0.25">
      <c r="A193" s="540" t="s">
        <v>78</v>
      </c>
      <c r="B193" s="524" t="s">
        <v>1299</v>
      </c>
      <c r="C193" s="1247" t="s">
        <v>1301</v>
      </c>
      <c r="D193" s="1247"/>
      <c r="E193" s="1247"/>
      <c r="F193" s="1247"/>
      <c r="G193" s="1247"/>
      <c r="H193" s="525" t="s">
        <v>1212</v>
      </c>
      <c r="I193" s="537">
        <v>-2.1130200000000001</v>
      </c>
      <c r="J193" s="526"/>
      <c r="K193" s="537">
        <v>-2.1130200000000001</v>
      </c>
      <c r="L193" s="534">
        <v>1839.35</v>
      </c>
      <c r="M193" s="531">
        <v>0.6</v>
      </c>
      <c r="N193" s="534">
        <v>1103.6099999999999</v>
      </c>
      <c r="O193" s="526"/>
      <c r="P193" s="529">
        <v>-2331.9499999999998</v>
      </c>
    </row>
    <row r="194" spans="1:16" ht="22.5" x14ac:dyDescent="0.25">
      <c r="A194" s="540" t="s">
        <v>1330</v>
      </c>
      <c r="B194" s="524" t="s">
        <v>1302</v>
      </c>
      <c r="C194" s="1247" t="s">
        <v>1303</v>
      </c>
      <c r="D194" s="1247"/>
      <c r="E194" s="1247"/>
      <c r="F194" s="1247"/>
      <c r="G194" s="1247"/>
      <c r="H194" s="525" t="s">
        <v>1304</v>
      </c>
      <c r="I194" s="526"/>
      <c r="J194" s="526"/>
      <c r="K194" s="535">
        <v>-3.0427</v>
      </c>
      <c r="L194" s="528"/>
      <c r="M194" s="526"/>
      <c r="N194" s="541">
        <v>155.02000000000001</v>
      </c>
      <c r="O194" s="543">
        <v>-1</v>
      </c>
      <c r="P194" s="573">
        <v>471.68</v>
      </c>
    </row>
    <row r="195" spans="1:16" ht="22.5" x14ac:dyDescent="0.25">
      <c r="A195" s="540" t="s">
        <v>1331</v>
      </c>
      <c r="B195" s="524" t="s">
        <v>1305</v>
      </c>
      <c r="C195" s="1247" t="s">
        <v>1306</v>
      </c>
      <c r="D195" s="1247"/>
      <c r="E195" s="1247"/>
      <c r="F195" s="1247"/>
      <c r="G195" s="1247"/>
      <c r="H195" s="525" t="s">
        <v>1304</v>
      </c>
      <c r="I195" s="526"/>
      <c r="J195" s="526"/>
      <c r="K195" s="535">
        <v>-3.0427</v>
      </c>
      <c r="L195" s="528"/>
      <c r="M195" s="526"/>
      <c r="N195" s="541">
        <v>298.58</v>
      </c>
      <c r="O195" s="526"/>
      <c r="P195" s="573">
        <v>-908.49</v>
      </c>
    </row>
    <row r="196" spans="1:16" x14ac:dyDescent="0.25">
      <c r="A196" s="556"/>
      <c r="B196" s="557"/>
      <c r="C196" s="1248" t="s">
        <v>1161</v>
      </c>
      <c r="D196" s="1248"/>
      <c r="E196" s="1248"/>
      <c r="F196" s="1248"/>
      <c r="G196" s="1248"/>
      <c r="H196" s="516"/>
      <c r="I196" s="517"/>
      <c r="J196" s="517"/>
      <c r="K196" s="517"/>
      <c r="L196" s="520"/>
      <c r="M196" s="517"/>
      <c r="N196" s="520"/>
      <c r="O196" s="517"/>
      <c r="P196" s="555">
        <v>-2768.76</v>
      </c>
    </row>
    <row r="197" spans="1:16" x14ac:dyDescent="0.25">
      <c r="A197" s="558"/>
      <c r="B197" s="559"/>
      <c r="C197" s="559"/>
      <c r="D197" s="559"/>
      <c r="E197" s="559"/>
      <c r="F197" s="559"/>
      <c r="G197" s="559"/>
      <c r="H197" s="560"/>
      <c r="I197" s="561"/>
      <c r="J197" s="561"/>
      <c r="K197" s="561"/>
      <c r="L197" s="562"/>
      <c r="M197" s="561"/>
      <c r="N197" s="562"/>
      <c r="O197" s="561"/>
      <c r="P197" s="563"/>
    </row>
    <row r="198" spans="1:16" x14ac:dyDescent="0.25">
      <c r="A198" s="514" t="s">
        <v>81</v>
      </c>
      <c r="B198" s="515" t="s">
        <v>3487</v>
      </c>
      <c r="C198" s="1249" t="s">
        <v>3488</v>
      </c>
      <c r="D198" s="1249"/>
      <c r="E198" s="1249"/>
      <c r="F198" s="1249"/>
      <c r="G198" s="1249"/>
      <c r="H198" s="516" t="s">
        <v>1217</v>
      </c>
      <c r="I198" s="517">
        <v>0.16769999999999999</v>
      </c>
      <c r="J198" s="518">
        <v>1</v>
      </c>
      <c r="K198" s="568">
        <v>0.16769999999999999</v>
      </c>
      <c r="L198" s="520"/>
      <c r="M198" s="517"/>
      <c r="N198" s="521"/>
      <c r="O198" s="517"/>
      <c r="P198" s="522"/>
    </row>
    <row r="199" spans="1:16" x14ac:dyDescent="0.25">
      <c r="A199" s="523"/>
      <c r="B199" s="524" t="s">
        <v>23</v>
      </c>
      <c r="C199" s="1247" t="s">
        <v>1203</v>
      </c>
      <c r="D199" s="1247"/>
      <c r="E199" s="1247"/>
      <c r="F199" s="1247"/>
      <c r="G199" s="1247"/>
      <c r="H199" s="525" t="s">
        <v>1148</v>
      </c>
      <c r="I199" s="526"/>
      <c r="J199" s="526"/>
      <c r="K199" s="535">
        <v>5.5340999999999996</v>
      </c>
      <c r="L199" s="528"/>
      <c r="M199" s="526"/>
      <c r="N199" s="528"/>
      <c r="O199" s="526"/>
      <c r="P199" s="529">
        <v>1531.89</v>
      </c>
    </row>
    <row r="200" spans="1:16" x14ac:dyDescent="0.25">
      <c r="A200" s="530"/>
      <c r="B200" s="524" t="s">
        <v>1285</v>
      </c>
      <c r="C200" s="1247" t="s">
        <v>1286</v>
      </c>
      <c r="D200" s="1247"/>
      <c r="E200" s="1247"/>
      <c r="F200" s="1247"/>
      <c r="G200" s="1247"/>
      <c r="H200" s="525" t="s">
        <v>1148</v>
      </c>
      <c r="I200" s="543">
        <v>33</v>
      </c>
      <c r="J200" s="526"/>
      <c r="K200" s="535">
        <v>5.5340999999999996</v>
      </c>
      <c r="L200" s="532"/>
      <c r="M200" s="533"/>
      <c r="N200" s="534">
        <v>276.81</v>
      </c>
      <c r="O200" s="526"/>
      <c r="P200" s="529">
        <v>1531.89</v>
      </c>
    </row>
    <row r="201" spans="1:16" x14ac:dyDescent="0.25">
      <c r="A201" s="523"/>
      <c r="B201" s="524" t="s">
        <v>28</v>
      </c>
      <c r="C201" s="1247" t="s">
        <v>132</v>
      </c>
      <c r="D201" s="1247"/>
      <c r="E201" s="1247"/>
      <c r="F201" s="1247"/>
      <c r="G201" s="1247"/>
      <c r="H201" s="525"/>
      <c r="I201" s="526"/>
      <c r="J201" s="526"/>
      <c r="K201" s="526"/>
      <c r="L201" s="528"/>
      <c r="M201" s="526"/>
      <c r="N201" s="528"/>
      <c r="O201" s="526"/>
      <c r="P201" s="529">
        <v>8491.61</v>
      </c>
    </row>
    <row r="202" spans="1:16" x14ac:dyDescent="0.25">
      <c r="A202" s="523"/>
      <c r="B202" s="524"/>
      <c r="C202" s="1247" t="s">
        <v>1147</v>
      </c>
      <c r="D202" s="1247"/>
      <c r="E202" s="1247"/>
      <c r="F202" s="1247"/>
      <c r="G202" s="1247"/>
      <c r="H202" s="525" t="s">
        <v>1148</v>
      </c>
      <c r="I202" s="526"/>
      <c r="J202" s="526"/>
      <c r="K202" s="574">
        <v>5.4267719999999997</v>
      </c>
      <c r="L202" s="528"/>
      <c r="M202" s="526"/>
      <c r="N202" s="528"/>
      <c r="O202" s="526"/>
      <c r="P202" s="529">
        <v>2011.92</v>
      </c>
    </row>
    <row r="203" spans="1:16" x14ac:dyDescent="0.25">
      <c r="A203" s="530"/>
      <c r="B203" s="524" t="s">
        <v>1233</v>
      </c>
      <c r="C203" s="1247" t="s">
        <v>1234</v>
      </c>
      <c r="D203" s="1247"/>
      <c r="E203" s="1247"/>
      <c r="F203" s="1247"/>
      <c r="G203" s="1247"/>
      <c r="H203" s="525" t="s">
        <v>1151</v>
      </c>
      <c r="I203" s="536">
        <v>2.35</v>
      </c>
      <c r="J203" s="526"/>
      <c r="K203" s="574">
        <v>0.39409499999999997</v>
      </c>
      <c r="L203" s="538">
        <v>828.16</v>
      </c>
      <c r="M203" s="539">
        <v>1.36</v>
      </c>
      <c r="N203" s="534">
        <v>1126.3</v>
      </c>
      <c r="O203" s="526"/>
      <c r="P203" s="529">
        <v>443.87</v>
      </c>
    </row>
    <row r="204" spans="1:16" x14ac:dyDescent="0.25">
      <c r="A204" s="540"/>
      <c r="B204" s="524" t="s">
        <v>1191</v>
      </c>
      <c r="C204" s="1247" t="s">
        <v>1192</v>
      </c>
      <c r="D204" s="1247"/>
      <c r="E204" s="1247"/>
      <c r="F204" s="1247"/>
      <c r="G204" s="1247"/>
      <c r="H204" s="525" t="s">
        <v>1148</v>
      </c>
      <c r="I204" s="536">
        <v>2.35</v>
      </c>
      <c r="J204" s="526"/>
      <c r="K204" s="574">
        <v>0.39409499999999997</v>
      </c>
      <c r="L204" s="528"/>
      <c r="M204" s="526"/>
      <c r="N204" s="541">
        <v>373.94</v>
      </c>
      <c r="O204" s="526"/>
      <c r="P204" s="573">
        <v>147.37</v>
      </c>
    </row>
    <row r="205" spans="1:16" x14ac:dyDescent="0.25">
      <c r="A205" s="530"/>
      <c r="B205" s="524" t="s">
        <v>1220</v>
      </c>
      <c r="C205" s="1247" t="s">
        <v>1221</v>
      </c>
      <c r="D205" s="1247"/>
      <c r="E205" s="1247"/>
      <c r="F205" s="1247"/>
      <c r="G205" s="1247"/>
      <c r="H205" s="525" t="s">
        <v>1151</v>
      </c>
      <c r="I205" s="536">
        <v>0.36</v>
      </c>
      <c r="J205" s="526"/>
      <c r="K205" s="574">
        <v>6.0372000000000002E-2</v>
      </c>
      <c r="L205" s="542">
        <v>1933</v>
      </c>
      <c r="M205" s="539">
        <v>1.26</v>
      </c>
      <c r="N205" s="534">
        <v>2435.58</v>
      </c>
      <c r="O205" s="526"/>
      <c r="P205" s="529">
        <v>147.04</v>
      </c>
    </row>
    <row r="206" spans="1:16" x14ac:dyDescent="0.25">
      <c r="A206" s="540"/>
      <c r="B206" s="524" t="s">
        <v>1152</v>
      </c>
      <c r="C206" s="1247" t="s">
        <v>1153</v>
      </c>
      <c r="D206" s="1247"/>
      <c r="E206" s="1247"/>
      <c r="F206" s="1247"/>
      <c r="G206" s="1247"/>
      <c r="H206" s="525" t="s">
        <v>1148</v>
      </c>
      <c r="I206" s="536">
        <v>0.36</v>
      </c>
      <c r="J206" s="526"/>
      <c r="K206" s="574">
        <v>6.0372000000000002E-2</v>
      </c>
      <c r="L206" s="528"/>
      <c r="M206" s="526"/>
      <c r="N206" s="541">
        <v>437.08</v>
      </c>
      <c r="O206" s="526"/>
      <c r="P206" s="573">
        <v>26.39</v>
      </c>
    </row>
    <row r="207" spans="1:16" x14ac:dyDescent="0.25">
      <c r="A207" s="530"/>
      <c r="B207" s="524" t="s">
        <v>1287</v>
      </c>
      <c r="C207" s="1247" t="s">
        <v>1288</v>
      </c>
      <c r="D207" s="1247"/>
      <c r="E207" s="1247"/>
      <c r="F207" s="1247"/>
      <c r="G207" s="1247"/>
      <c r="H207" s="525" t="s">
        <v>1151</v>
      </c>
      <c r="I207" s="536">
        <v>3.98</v>
      </c>
      <c r="J207" s="526"/>
      <c r="K207" s="574">
        <v>0.66744599999999998</v>
      </c>
      <c r="L207" s="532"/>
      <c r="M207" s="533"/>
      <c r="N207" s="534">
        <v>1610.79</v>
      </c>
      <c r="O207" s="526"/>
      <c r="P207" s="529">
        <v>1075.1199999999999</v>
      </c>
    </row>
    <row r="208" spans="1:16" x14ac:dyDescent="0.25">
      <c r="A208" s="540"/>
      <c r="B208" s="524" t="s">
        <v>1191</v>
      </c>
      <c r="C208" s="1247" t="s">
        <v>1192</v>
      </c>
      <c r="D208" s="1247"/>
      <c r="E208" s="1247"/>
      <c r="F208" s="1247"/>
      <c r="G208" s="1247"/>
      <c r="H208" s="525" t="s">
        <v>1148</v>
      </c>
      <c r="I208" s="536">
        <v>3.98</v>
      </c>
      <c r="J208" s="526"/>
      <c r="K208" s="574">
        <v>0.66744599999999998</v>
      </c>
      <c r="L208" s="528"/>
      <c r="M208" s="526"/>
      <c r="N208" s="541">
        <v>373.94</v>
      </c>
      <c r="O208" s="526"/>
      <c r="P208" s="573">
        <v>249.58</v>
      </c>
    </row>
    <row r="209" spans="1:16" x14ac:dyDescent="0.25">
      <c r="A209" s="530"/>
      <c r="B209" s="524" t="s">
        <v>1289</v>
      </c>
      <c r="C209" s="1247" t="s">
        <v>1290</v>
      </c>
      <c r="D209" s="1247"/>
      <c r="E209" s="1247"/>
      <c r="F209" s="1247"/>
      <c r="G209" s="1247"/>
      <c r="H209" s="525" t="s">
        <v>1151</v>
      </c>
      <c r="I209" s="531">
        <v>15.6</v>
      </c>
      <c r="J209" s="526"/>
      <c r="K209" s="537">
        <v>2.61612</v>
      </c>
      <c r="L209" s="532"/>
      <c r="M209" s="533"/>
      <c r="N209" s="534">
        <v>1509.52</v>
      </c>
      <c r="O209" s="526"/>
      <c r="P209" s="529">
        <v>3949.09</v>
      </c>
    </row>
    <row r="210" spans="1:16" x14ac:dyDescent="0.25">
      <c r="A210" s="540"/>
      <c r="B210" s="524" t="s">
        <v>1191</v>
      </c>
      <c r="C210" s="1247" t="s">
        <v>1192</v>
      </c>
      <c r="D210" s="1247"/>
      <c r="E210" s="1247"/>
      <c r="F210" s="1247"/>
      <c r="G210" s="1247"/>
      <c r="H210" s="525" t="s">
        <v>1148</v>
      </c>
      <c r="I210" s="531">
        <v>15.6</v>
      </c>
      <c r="J210" s="526"/>
      <c r="K210" s="537">
        <v>2.61612</v>
      </c>
      <c r="L210" s="528"/>
      <c r="M210" s="526"/>
      <c r="N210" s="541">
        <v>373.94</v>
      </c>
      <c r="O210" s="526"/>
      <c r="P210" s="573">
        <v>978.27</v>
      </c>
    </row>
    <row r="211" spans="1:16" x14ac:dyDescent="0.25">
      <c r="A211" s="530"/>
      <c r="B211" s="524" t="s">
        <v>1291</v>
      </c>
      <c r="C211" s="1247" t="s">
        <v>1292</v>
      </c>
      <c r="D211" s="1247"/>
      <c r="E211" s="1247"/>
      <c r="F211" s="1247"/>
      <c r="G211" s="1247"/>
      <c r="H211" s="525" t="s">
        <v>1151</v>
      </c>
      <c r="I211" s="531">
        <v>6.9</v>
      </c>
      <c r="J211" s="526"/>
      <c r="K211" s="537">
        <v>1.15713</v>
      </c>
      <c r="L211" s="532"/>
      <c r="M211" s="533"/>
      <c r="N211" s="534">
        <v>1803.28</v>
      </c>
      <c r="O211" s="526"/>
      <c r="P211" s="529">
        <v>2086.63</v>
      </c>
    </row>
    <row r="212" spans="1:16" x14ac:dyDescent="0.25">
      <c r="A212" s="540"/>
      <c r="B212" s="524" t="s">
        <v>1191</v>
      </c>
      <c r="C212" s="1247" t="s">
        <v>1192</v>
      </c>
      <c r="D212" s="1247"/>
      <c r="E212" s="1247"/>
      <c r="F212" s="1247"/>
      <c r="G212" s="1247"/>
      <c r="H212" s="525" t="s">
        <v>1148</v>
      </c>
      <c r="I212" s="531">
        <v>6.9</v>
      </c>
      <c r="J212" s="526"/>
      <c r="K212" s="537">
        <v>1.15713</v>
      </c>
      <c r="L212" s="528"/>
      <c r="M212" s="526"/>
      <c r="N212" s="541">
        <v>373.94</v>
      </c>
      <c r="O212" s="526"/>
      <c r="P212" s="573">
        <v>432.7</v>
      </c>
    </row>
    <row r="213" spans="1:16" x14ac:dyDescent="0.25">
      <c r="A213" s="530"/>
      <c r="B213" s="524" t="s">
        <v>1327</v>
      </c>
      <c r="C213" s="1247" t="s">
        <v>1328</v>
      </c>
      <c r="D213" s="1247"/>
      <c r="E213" s="1247"/>
      <c r="F213" s="1247"/>
      <c r="G213" s="1247"/>
      <c r="H213" s="525" t="s">
        <v>1151</v>
      </c>
      <c r="I213" s="536">
        <v>0.56999999999999995</v>
      </c>
      <c r="J213" s="526"/>
      <c r="K213" s="574">
        <v>9.5588999999999993E-2</v>
      </c>
      <c r="L213" s="542">
        <v>1790.51</v>
      </c>
      <c r="M213" s="539">
        <v>1.24</v>
      </c>
      <c r="N213" s="534">
        <v>2220.23</v>
      </c>
      <c r="O213" s="526"/>
      <c r="P213" s="529">
        <v>212.23</v>
      </c>
    </row>
    <row r="214" spans="1:16" x14ac:dyDescent="0.25">
      <c r="A214" s="540"/>
      <c r="B214" s="524" t="s">
        <v>1191</v>
      </c>
      <c r="C214" s="1247" t="s">
        <v>1192</v>
      </c>
      <c r="D214" s="1247"/>
      <c r="E214" s="1247"/>
      <c r="F214" s="1247"/>
      <c r="G214" s="1247"/>
      <c r="H214" s="525" t="s">
        <v>1148</v>
      </c>
      <c r="I214" s="536">
        <v>0.56999999999999995</v>
      </c>
      <c r="J214" s="526"/>
      <c r="K214" s="574">
        <v>9.5588999999999993E-2</v>
      </c>
      <c r="L214" s="528"/>
      <c r="M214" s="526"/>
      <c r="N214" s="541">
        <v>373.94</v>
      </c>
      <c r="O214" s="526"/>
      <c r="P214" s="573">
        <v>35.74</v>
      </c>
    </row>
    <row r="215" spans="1:16" x14ac:dyDescent="0.25">
      <c r="A215" s="530"/>
      <c r="B215" s="524" t="s">
        <v>1206</v>
      </c>
      <c r="C215" s="1247" t="s">
        <v>1207</v>
      </c>
      <c r="D215" s="1247"/>
      <c r="E215" s="1247"/>
      <c r="F215" s="1247"/>
      <c r="G215" s="1247"/>
      <c r="H215" s="525" t="s">
        <v>1151</v>
      </c>
      <c r="I215" s="531">
        <v>2.6</v>
      </c>
      <c r="J215" s="526"/>
      <c r="K215" s="537">
        <v>0.43602000000000002</v>
      </c>
      <c r="L215" s="542">
        <v>1043.1400000000001</v>
      </c>
      <c r="M215" s="539">
        <v>1.27</v>
      </c>
      <c r="N215" s="534">
        <v>1324.79</v>
      </c>
      <c r="O215" s="526"/>
      <c r="P215" s="529">
        <v>577.63</v>
      </c>
    </row>
    <row r="216" spans="1:16" x14ac:dyDescent="0.25">
      <c r="A216" s="540"/>
      <c r="B216" s="524" t="s">
        <v>1208</v>
      </c>
      <c r="C216" s="1247" t="s">
        <v>1209</v>
      </c>
      <c r="D216" s="1247"/>
      <c r="E216" s="1247"/>
      <c r="F216" s="1247"/>
      <c r="G216" s="1247"/>
      <c r="H216" s="525" t="s">
        <v>1148</v>
      </c>
      <c r="I216" s="531">
        <v>2.6</v>
      </c>
      <c r="J216" s="526"/>
      <c r="K216" s="537">
        <v>0.43602000000000002</v>
      </c>
      <c r="L216" s="528"/>
      <c r="M216" s="526"/>
      <c r="N216" s="541">
        <v>325.38</v>
      </c>
      <c r="O216" s="526"/>
      <c r="P216" s="573">
        <v>141.87</v>
      </c>
    </row>
    <row r="217" spans="1:16" x14ac:dyDescent="0.25">
      <c r="A217" s="523"/>
      <c r="B217" s="524" t="s">
        <v>36</v>
      </c>
      <c r="C217" s="1247" t="s">
        <v>134</v>
      </c>
      <c r="D217" s="1247"/>
      <c r="E217" s="1247"/>
      <c r="F217" s="1247"/>
      <c r="G217" s="1247"/>
      <c r="H217" s="525"/>
      <c r="I217" s="526"/>
      <c r="J217" s="526"/>
      <c r="K217" s="526"/>
      <c r="L217" s="528"/>
      <c r="M217" s="526"/>
      <c r="N217" s="528"/>
      <c r="O217" s="526"/>
      <c r="P217" s="573">
        <v>50.31</v>
      </c>
    </row>
    <row r="218" spans="1:16" x14ac:dyDescent="0.25">
      <c r="A218" s="530"/>
      <c r="B218" s="524" t="s">
        <v>1210</v>
      </c>
      <c r="C218" s="1247" t="s">
        <v>1211</v>
      </c>
      <c r="D218" s="1247"/>
      <c r="E218" s="1247"/>
      <c r="F218" s="1247"/>
      <c r="G218" s="1247"/>
      <c r="H218" s="525" t="s">
        <v>1212</v>
      </c>
      <c r="I218" s="543">
        <v>30</v>
      </c>
      <c r="J218" s="526"/>
      <c r="K218" s="527">
        <v>5.0309999999999997</v>
      </c>
      <c r="L218" s="538">
        <v>35.71</v>
      </c>
      <c r="M218" s="539">
        <v>0.28000000000000003</v>
      </c>
      <c r="N218" s="534">
        <v>10</v>
      </c>
      <c r="O218" s="526"/>
      <c r="P218" s="529">
        <v>50.31</v>
      </c>
    </row>
    <row r="219" spans="1:16" x14ac:dyDescent="0.25">
      <c r="A219" s="544" t="s">
        <v>1239</v>
      </c>
      <c r="B219" s="545" t="s">
        <v>1293</v>
      </c>
      <c r="C219" s="1250" t="s">
        <v>1294</v>
      </c>
      <c r="D219" s="1250"/>
      <c r="E219" s="1250"/>
      <c r="F219" s="1250"/>
      <c r="G219" s="1250"/>
      <c r="H219" s="546" t="s">
        <v>1212</v>
      </c>
      <c r="I219" s="547">
        <v>189</v>
      </c>
      <c r="J219" s="548"/>
      <c r="K219" s="567">
        <v>31.6953</v>
      </c>
      <c r="L219" s="550"/>
      <c r="M219" s="548"/>
      <c r="N219" s="550"/>
      <c r="O219" s="548"/>
      <c r="P219" s="551"/>
    </row>
    <row r="220" spans="1:16" x14ac:dyDescent="0.25">
      <c r="A220" s="544" t="s">
        <v>1239</v>
      </c>
      <c r="B220" s="545" t="s">
        <v>1293</v>
      </c>
      <c r="C220" s="1250" t="s">
        <v>1329</v>
      </c>
      <c r="D220" s="1250"/>
      <c r="E220" s="1250"/>
      <c r="F220" s="1250"/>
      <c r="G220" s="1250"/>
      <c r="H220" s="546" t="s">
        <v>1212</v>
      </c>
      <c r="I220" s="547">
        <v>15</v>
      </c>
      <c r="J220" s="548"/>
      <c r="K220" s="567">
        <v>2.5154999999999998</v>
      </c>
      <c r="L220" s="550"/>
      <c r="M220" s="548"/>
      <c r="N220" s="550"/>
      <c r="O220" s="548"/>
      <c r="P220" s="551"/>
    </row>
    <row r="221" spans="1:16" x14ac:dyDescent="0.25">
      <c r="A221" s="552"/>
      <c r="B221" s="553"/>
      <c r="C221" s="1248" t="s">
        <v>1154</v>
      </c>
      <c r="D221" s="1248"/>
      <c r="E221" s="1248"/>
      <c r="F221" s="1248"/>
      <c r="G221" s="1248"/>
      <c r="H221" s="516"/>
      <c r="I221" s="517"/>
      <c r="J221" s="517"/>
      <c r="K221" s="517"/>
      <c r="L221" s="520"/>
      <c r="M221" s="517"/>
      <c r="N221" s="554"/>
      <c r="O221" s="517"/>
      <c r="P221" s="555">
        <v>12085.73</v>
      </c>
    </row>
    <row r="222" spans="1:16" x14ac:dyDescent="0.25">
      <c r="A222" s="540"/>
      <c r="B222" s="524"/>
      <c r="C222" s="1247" t="s">
        <v>1155</v>
      </c>
      <c r="D222" s="1247"/>
      <c r="E222" s="1247"/>
      <c r="F222" s="1247"/>
      <c r="G222" s="1247"/>
      <c r="H222" s="525"/>
      <c r="I222" s="526"/>
      <c r="J222" s="526"/>
      <c r="K222" s="526"/>
      <c r="L222" s="528"/>
      <c r="M222" s="526"/>
      <c r="N222" s="528"/>
      <c r="O222" s="526"/>
      <c r="P222" s="529">
        <v>3543.81</v>
      </c>
    </row>
    <row r="223" spans="1:16" x14ac:dyDescent="0.25">
      <c r="A223" s="540"/>
      <c r="B223" s="524" t="s">
        <v>1295</v>
      </c>
      <c r="C223" s="1247" t="s">
        <v>1296</v>
      </c>
      <c r="D223" s="1247"/>
      <c r="E223" s="1247"/>
      <c r="F223" s="1247"/>
      <c r="G223" s="1247"/>
      <c r="H223" s="525" t="s">
        <v>1158</v>
      </c>
      <c r="I223" s="543">
        <v>147</v>
      </c>
      <c r="J223" s="526"/>
      <c r="K223" s="543">
        <v>147</v>
      </c>
      <c r="L223" s="528"/>
      <c r="M223" s="526"/>
      <c r="N223" s="528"/>
      <c r="O223" s="526"/>
      <c r="P223" s="529">
        <v>5209.3999999999996</v>
      </c>
    </row>
    <row r="224" spans="1:16" x14ac:dyDescent="0.25">
      <c r="A224" s="540"/>
      <c r="B224" s="524" t="s">
        <v>1297</v>
      </c>
      <c r="C224" s="1247" t="s">
        <v>1298</v>
      </c>
      <c r="D224" s="1247"/>
      <c r="E224" s="1247"/>
      <c r="F224" s="1247"/>
      <c r="G224" s="1247"/>
      <c r="H224" s="525" t="s">
        <v>1158</v>
      </c>
      <c r="I224" s="543">
        <v>134</v>
      </c>
      <c r="J224" s="526"/>
      <c r="K224" s="543">
        <v>134</v>
      </c>
      <c r="L224" s="528"/>
      <c r="M224" s="526"/>
      <c r="N224" s="528"/>
      <c r="O224" s="526"/>
      <c r="P224" s="529">
        <v>4748.71</v>
      </c>
    </row>
    <row r="225" spans="1:16" x14ac:dyDescent="0.25">
      <c r="A225" s="556"/>
      <c r="B225" s="557"/>
      <c r="C225" s="1248" t="s">
        <v>1161</v>
      </c>
      <c r="D225" s="1248"/>
      <c r="E225" s="1248"/>
      <c r="F225" s="1248"/>
      <c r="G225" s="1248"/>
      <c r="H225" s="516"/>
      <c r="I225" s="517"/>
      <c r="J225" s="517"/>
      <c r="K225" s="517"/>
      <c r="L225" s="520"/>
      <c r="M225" s="517"/>
      <c r="N225" s="554">
        <v>131448.06</v>
      </c>
      <c r="O225" s="517"/>
      <c r="P225" s="555">
        <v>22043.84</v>
      </c>
    </row>
    <row r="226" spans="1:16" x14ac:dyDescent="0.25">
      <c r="A226" s="558"/>
      <c r="B226" s="559"/>
      <c r="C226" s="559"/>
      <c r="D226" s="559"/>
      <c r="E226" s="559"/>
      <c r="F226" s="559"/>
      <c r="G226" s="559"/>
      <c r="H226" s="560"/>
      <c r="I226" s="561"/>
      <c r="J226" s="561"/>
      <c r="K226" s="561"/>
      <c r="L226" s="562"/>
      <c r="M226" s="561"/>
      <c r="N226" s="562"/>
      <c r="O226" s="561"/>
      <c r="P226" s="563"/>
    </row>
    <row r="227" spans="1:16" x14ac:dyDescent="0.25">
      <c r="A227" s="514" t="s">
        <v>87</v>
      </c>
      <c r="B227" s="515" t="s">
        <v>1332</v>
      </c>
      <c r="C227" s="1249" t="s">
        <v>1333</v>
      </c>
      <c r="D227" s="1249"/>
      <c r="E227" s="1249"/>
      <c r="F227" s="1249"/>
      <c r="G227" s="1249"/>
      <c r="H227" s="516" t="s">
        <v>1212</v>
      </c>
      <c r="I227" s="517">
        <v>31.6953</v>
      </c>
      <c r="J227" s="518">
        <v>1</v>
      </c>
      <c r="K227" s="568">
        <v>31.6953</v>
      </c>
      <c r="L227" s="520"/>
      <c r="M227" s="517"/>
      <c r="N227" s="564">
        <v>1103.6099999999999</v>
      </c>
      <c r="O227" s="517"/>
      <c r="P227" s="555">
        <v>34979.25</v>
      </c>
    </row>
    <row r="228" spans="1:16" x14ac:dyDescent="0.25">
      <c r="A228" s="540" t="s">
        <v>87</v>
      </c>
      <c r="B228" s="524" t="s">
        <v>1332</v>
      </c>
      <c r="C228" s="1247" t="s">
        <v>1334</v>
      </c>
      <c r="D228" s="1247"/>
      <c r="E228" s="1247"/>
      <c r="F228" s="1247"/>
      <c r="G228" s="1247"/>
      <c r="H228" s="525" t="s">
        <v>1212</v>
      </c>
      <c r="I228" s="535">
        <v>31.6953</v>
      </c>
      <c r="J228" s="526"/>
      <c r="K228" s="535">
        <v>31.6953</v>
      </c>
      <c r="L228" s="534">
        <v>1839.35</v>
      </c>
      <c r="M228" s="531">
        <v>0.6</v>
      </c>
      <c r="N228" s="534">
        <v>1103.6099999999999</v>
      </c>
      <c r="O228" s="526"/>
      <c r="P228" s="529">
        <v>34979.25</v>
      </c>
    </row>
    <row r="229" spans="1:16" ht="22.5" x14ac:dyDescent="0.25">
      <c r="A229" s="540" t="s">
        <v>1728</v>
      </c>
      <c r="B229" s="524" t="s">
        <v>1336</v>
      </c>
      <c r="C229" s="1247" t="s">
        <v>1303</v>
      </c>
      <c r="D229" s="1247"/>
      <c r="E229" s="1247"/>
      <c r="F229" s="1247"/>
      <c r="G229" s="1247"/>
      <c r="H229" s="525" t="s">
        <v>1304</v>
      </c>
      <c r="I229" s="526"/>
      <c r="J229" s="526"/>
      <c r="K229" s="535">
        <v>45.641199999999998</v>
      </c>
      <c r="L229" s="528"/>
      <c r="M229" s="526"/>
      <c r="N229" s="541">
        <v>155.02000000000001</v>
      </c>
      <c r="O229" s="543">
        <v>-1</v>
      </c>
      <c r="P229" s="529">
        <v>-7075.3</v>
      </c>
    </row>
    <row r="230" spans="1:16" ht="22.5" x14ac:dyDescent="0.25">
      <c r="A230" s="540" t="s">
        <v>1729</v>
      </c>
      <c r="B230" s="524" t="s">
        <v>1338</v>
      </c>
      <c r="C230" s="1247" t="s">
        <v>1306</v>
      </c>
      <c r="D230" s="1247"/>
      <c r="E230" s="1247"/>
      <c r="F230" s="1247"/>
      <c r="G230" s="1247"/>
      <c r="H230" s="525" t="s">
        <v>1304</v>
      </c>
      <c r="I230" s="526"/>
      <c r="J230" s="526"/>
      <c r="K230" s="535">
        <v>45.641199999999998</v>
      </c>
      <c r="L230" s="528"/>
      <c r="M230" s="526"/>
      <c r="N230" s="541">
        <v>298.58</v>
      </c>
      <c r="O230" s="526"/>
      <c r="P230" s="529">
        <v>13627.55</v>
      </c>
    </row>
    <row r="231" spans="1:16" x14ac:dyDescent="0.25">
      <c r="A231" s="556"/>
      <c r="B231" s="557"/>
      <c r="C231" s="1248" t="s">
        <v>1161</v>
      </c>
      <c r="D231" s="1248"/>
      <c r="E231" s="1248"/>
      <c r="F231" s="1248"/>
      <c r="G231" s="1248"/>
      <c r="H231" s="516"/>
      <c r="I231" s="517"/>
      <c r="J231" s="517"/>
      <c r="K231" s="517"/>
      <c r="L231" s="520"/>
      <c r="M231" s="517"/>
      <c r="N231" s="520"/>
      <c r="O231" s="517"/>
      <c r="P231" s="555">
        <v>41531.5</v>
      </c>
    </row>
    <row r="232" spans="1:16" x14ac:dyDescent="0.25">
      <c r="A232" s="558"/>
      <c r="B232" s="559"/>
      <c r="C232" s="559"/>
      <c r="D232" s="559"/>
      <c r="E232" s="559"/>
      <c r="F232" s="559"/>
      <c r="G232" s="559"/>
      <c r="H232" s="560"/>
      <c r="I232" s="561"/>
      <c r="J232" s="561"/>
      <c r="K232" s="561"/>
      <c r="L232" s="562"/>
      <c r="M232" s="561"/>
      <c r="N232" s="562"/>
      <c r="O232" s="561"/>
      <c r="P232" s="563"/>
    </row>
    <row r="233" spans="1:16" x14ac:dyDescent="0.25">
      <c r="A233" s="514" t="s">
        <v>93</v>
      </c>
      <c r="B233" s="515" t="s">
        <v>1299</v>
      </c>
      <c r="C233" s="1249" t="s">
        <v>1300</v>
      </c>
      <c r="D233" s="1249"/>
      <c r="E233" s="1249"/>
      <c r="F233" s="1249"/>
      <c r="G233" s="1249"/>
      <c r="H233" s="516" t="s">
        <v>1212</v>
      </c>
      <c r="I233" s="517">
        <v>2.5154999999999998</v>
      </c>
      <c r="J233" s="518">
        <v>1</v>
      </c>
      <c r="K233" s="568">
        <v>2.5154999999999998</v>
      </c>
      <c r="L233" s="520"/>
      <c r="M233" s="517"/>
      <c r="N233" s="564">
        <v>1103.6099999999999</v>
      </c>
      <c r="O233" s="517"/>
      <c r="P233" s="555">
        <v>2776.13</v>
      </c>
    </row>
    <row r="234" spans="1:16" x14ac:dyDescent="0.25">
      <c r="A234" s="540" t="s">
        <v>93</v>
      </c>
      <c r="B234" s="524" t="s">
        <v>1299</v>
      </c>
      <c r="C234" s="1247" t="s">
        <v>1301</v>
      </c>
      <c r="D234" s="1247"/>
      <c r="E234" s="1247"/>
      <c r="F234" s="1247"/>
      <c r="G234" s="1247"/>
      <c r="H234" s="525" t="s">
        <v>1212</v>
      </c>
      <c r="I234" s="535">
        <v>2.5154999999999998</v>
      </c>
      <c r="J234" s="526"/>
      <c r="K234" s="535">
        <v>2.5154999999999998</v>
      </c>
      <c r="L234" s="534">
        <v>1839.35</v>
      </c>
      <c r="M234" s="531">
        <v>0.6</v>
      </c>
      <c r="N234" s="534">
        <v>1103.6099999999999</v>
      </c>
      <c r="O234" s="526"/>
      <c r="P234" s="529">
        <v>2776.13</v>
      </c>
    </row>
    <row r="235" spans="1:16" ht="22.5" x14ac:dyDescent="0.25">
      <c r="A235" s="540" t="s">
        <v>3491</v>
      </c>
      <c r="B235" s="524" t="s">
        <v>1302</v>
      </c>
      <c r="C235" s="1247" t="s">
        <v>1303</v>
      </c>
      <c r="D235" s="1247"/>
      <c r="E235" s="1247"/>
      <c r="F235" s="1247"/>
      <c r="G235" s="1247"/>
      <c r="H235" s="525" t="s">
        <v>1304</v>
      </c>
      <c r="I235" s="526"/>
      <c r="J235" s="526"/>
      <c r="K235" s="535">
        <v>3.6223000000000001</v>
      </c>
      <c r="L235" s="528"/>
      <c r="M235" s="526"/>
      <c r="N235" s="541">
        <v>155.02000000000001</v>
      </c>
      <c r="O235" s="543">
        <v>-1</v>
      </c>
      <c r="P235" s="573">
        <v>-561.53</v>
      </c>
    </row>
    <row r="236" spans="1:16" ht="22.5" x14ac:dyDescent="0.25">
      <c r="A236" s="540" t="s">
        <v>3492</v>
      </c>
      <c r="B236" s="524" t="s">
        <v>1305</v>
      </c>
      <c r="C236" s="1247" t="s">
        <v>1306</v>
      </c>
      <c r="D236" s="1247"/>
      <c r="E236" s="1247"/>
      <c r="F236" s="1247"/>
      <c r="G236" s="1247"/>
      <c r="H236" s="525" t="s">
        <v>1304</v>
      </c>
      <c r="I236" s="526"/>
      <c r="J236" s="526"/>
      <c r="K236" s="535">
        <v>3.6223000000000001</v>
      </c>
      <c r="L236" s="528"/>
      <c r="M236" s="526"/>
      <c r="N236" s="541">
        <v>298.58</v>
      </c>
      <c r="O236" s="526"/>
      <c r="P236" s="529">
        <v>1081.55</v>
      </c>
    </row>
    <row r="237" spans="1:16" x14ac:dyDescent="0.25">
      <c r="A237" s="556"/>
      <c r="B237" s="557"/>
      <c r="C237" s="1248" t="s">
        <v>1161</v>
      </c>
      <c r="D237" s="1248"/>
      <c r="E237" s="1248"/>
      <c r="F237" s="1248"/>
      <c r="G237" s="1248"/>
      <c r="H237" s="516"/>
      <c r="I237" s="517"/>
      <c r="J237" s="517"/>
      <c r="K237" s="517"/>
      <c r="L237" s="520"/>
      <c r="M237" s="517"/>
      <c r="N237" s="520"/>
      <c r="O237" s="517"/>
      <c r="P237" s="555">
        <v>3296.15</v>
      </c>
    </row>
    <row r="238" spans="1:16" x14ac:dyDescent="0.25">
      <c r="A238" s="558"/>
      <c r="B238" s="559"/>
      <c r="C238" s="559"/>
      <c r="D238" s="559"/>
      <c r="E238" s="559"/>
      <c r="F238" s="559"/>
      <c r="G238" s="559"/>
      <c r="H238" s="560"/>
      <c r="I238" s="561"/>
      <c r="J238" s="561"/>
      <c r="K238" s="561"/>
      <c r="L238" s="562"/>
      <c r="M238" s="561"/>
      <c r="N238" s="562"/>
      <c r="O238" s="561"/>
      <c r="P238" s="563"/>
    </row>
    <row r="239" spans="1:16" x14ac:dyDescent="0.25">
      <c r="A239" s="514" t="s">
        <v>96</v>
      </c>
      <c r="B239" s="515" t="s">
        <v>1307</v>
      </c>
      <c r="C239" s="1249" t="s">
        <v>1308</v>
      </c>
      <c r="D239" s="1249"/>
      <c r="E239" s="1249"/>
      <c r="F239" s="1249"/>
      <c r="G239" s="1249"/>
      <c r="H239" s="516" t="s">
        <v>1217</v>
      </c>
      <c r="I239" s="517">
        <v>-0.16769999999999999</v>
      </c>
      <c r="J239" s="518">
        <v>1</v>
      </c>
      <c r="K239" s="568">
        <v>-0.16769999999999999</v>
      </c>
      <c r="L239" s="520"/>
      <c r="M239" s="517"/>
      <c r="N239" s="521"/>
      <c r="O239" s="517"/>
      <c r="P239" s="522"/>
    </row>
    <row r="240" spans="1:16" x14ac:dyDescent="0.25">
      <c r="A240" s="565"/>
      <c r="B240" s="553" t="s">
        <v>3493</v>
      </c>
      <c r="C240" s="1241" t="s">
        <v>3494</v>
      </c>
      <c r="D240" s="1241"/>
      <c r="E240" s="1241"/>
      <c r="F240" s="1241"/>
      <c r="G240" s="1241"/>
      <c r="H240" s="1241"/>
      <c r="I240" s="1241"/>
      <c r="J240" s="1241"/>
      <c r="K240" s="1241"/>
      <c r="L240" s="1241"/>
      <c r="M240" s="1241"/>
      <c r="N240" s="1241"/>
      <c r="O240" s="1241"/>
      <c r="P240" s="1254"/>
    </row>
    <row r="241" spans="1:16" x14ac:dyDescent="0.25">
      <c r="A241" s="523"/>
      <c r="B241" s="524" t="s">
        <v>28</v>
      </c>
      <c r="C241" s="1247" t="s">
        <v>132</v>
      </c>
      <c r="D241" s="1247"/>
      <c r="E241" s="1247"/>
      <c r="F241" s="1247"/>
      <c r="G241" s="1247"/>
      <c r="H241" s="525"/>
      <c r="I241" s="526"/>
      <c r="J241" s="526"/>
      <c r="K241" s="526"/>
      <c r="L241" s="528"/>
      <c r="M241" s="526"/>
      <c r="N241" s="528"/>
      <c r="O241" s="526"/>
      <c r="P241" s="529">
        <v>-1383.72</v>
      </c>
    </row>
    <row r="242" spans="1:16" x14ac:dyDescent="0.25">
      <c r="A242" s="523"/>
      <c r="B242" s="524"/>
      <c r="C242" s="1247" t="s">
        <v>1147</v>
      </c>
      <c r="D242" s="1247"/>
      <c r="E242" s="1247"/>
      <c r="F242" s="1247"/>
      <c r="G242" s="1247"/>
      <c r="H242" s="525" t="s">
        <v>1148</v>
      </c>
      <c r="I242" s="526"/>
      <c r="J242" s="526"/>
      <c r="K242" s="574">
        <v>-0.84185399999999999</v>
      </c>
      <c r="L242" s="528"/>
      <c r="M242" s="526"/>
      <c r="N242" s="528"/>
      <c r="O242" s="526"/>
      <c r="P242" s="573">
        <v>-314.8</v>
      </c>
    </row>
    <row r="243" spans="1:16" x14ac:dyDescent="0.25">
      <c r="A243" s="530"/>
      <c r="B243" s="524" t="s">
        <v>1287</v>
      </c>
      <c r="C243" s="1247" t="s">
        <v>1288</v>
      </c>
      <c r="D243" s="1247"/>
      <c r="E243" s="1247"/>
      <c r="F243" s="1247"/>
      <c r="G243" s="1247"/>
      <c r="H243" s="525" t="s">
        <v>1151</v>
      </c>
      <c r="I243" s="536">
        <v>0.83</v>
      </c>
      <c r="J243" s="543">
        <v>2</v>
      </c>
      <c r="K243" s="574">
        <v>-0.27838200000000002</v>
      </c>
      <c r="L243" s="532"/>
      <c r="M243" s="533"/>
      <c r="N243" s="534">
        <v>1610.79</v>
      </c>
      <c r="O243" s="526"/>
      <c r="P243" s="529">
        <v>-448.41</v>
      </c>
    </row>
    <row r="244" spans="1:16" x14ac:dyDescent="0.25">
      <c r="A244" s="540"/>
      <c r="B244" s="524" t="s">
        <v>1191</v>
      </c>
      <c r="C244" s="1247" t="s">
        <v>1192</v>
      </c>
      <c r="D244" s="1247"/>
      <c r="E244" s="1247"/>
      <c r="F244" s="1247"/>
      <c r="G244" s="1247"/>
      <c r="H244" s="525" t="s">
        <v>1148</v>
      </c>
      <c r="I244" s="536">
        <v>0.83</v>
      </c>
      <c r="J244" s="543">
        <v>2</v>
      </c>
      <c r="K244" s="574">
        <v>-0.27838200000000002</v>
      </c>
      <c r="L244" s="528"/>
      <c r="M244" s="526"/>
      <c r="N244" s="541">
        <v>373.94</v>
      </c>
      <c r="O244" s="526"/>
      <c r="P244" s="573">
        <v>-104.1</v>
      </c>
    </row>
    <row r="245" spans="1:16" x14ac:dyDescent="0.25">
      <c r="A245" s="530"/>
      <c r="B245" s="524" t="s">
        <v>1289</v>
      </c>
      <c r="C245" s="1247" t="s">
        <v>1290</v>
      </c>
      <c r="D245" s="1247"/>
      <c r="E245" s="1247"/>
      <c r="F245" s="1247"/>
      <c r="G245" s="1247"/>
      <c r="H245" s="525" t="s">
        <v>1151</v>
      </c>
      <c r="I245" s="536">
        <v>0.82</v>
      </c>
      <c r="J245" s="543">
        <v>2</v>
      </c>
      <c r="K245" s="574">
        <v>-0.27502799999999999</v>
      </c>
      <c r="L245" s="532"/>
      <c r="M245" s="533"/>
      <c r="N245" s="534">
        <v>1509.52</v>
      </c>
      <c r="O245" s="526"/>
      <c r="P245" s="529">
        <v>-415.16</v>
      </c>
    </row>
    <row r="246" spans="1:16" x14ac:dyDescent="0.25">
      <c r="A246" s="540"/>
      <c r="B246" s="524" t="s">
        <v>1191</v>
      </c>
      <c r="C246" s="1247" t="s">
        <v>1192</v>
      </c>
      <c r="D246" s="1247"/>
      <c r="E246" s="1247"/>
      <c r="F246" s="1247"/>
      <c r="G246" s="1247"/>
      <c r="H246" s="525" t="s">
        <v>1148</v>
      </c>
      <c r="I246" s="536">
        <v>0.82</v>
      </c>
      <c r="J246" s="543">
        <v>2</v>
      </c>
      <c r="K246" s="574">
        <v>-0.27502799999999999</v>
      </c>
      <c r="L246" s="528"/>
      <c r="M246" s="526"/>
      <c r="N246" s="541">
        <v>373.94</v>
      </c>
      <c r="O246" s="526"/>
      <c r="P246" s="573">
        <v>-102.84</v>
      </c>
    </row>
    <row r="247" spans="1:16" x14ac:dyDescent="0.25">
      <c r="A247" s="530"/>
      <c r="B247" s="524" t="s">
        <v>1291</v>
      </c>
      <c r="C247" s="1247" t="s">
        <v>1292</v>
      </c>
      <c r="D247" s="1247"/>
      <c r="E247" s="1247"/>
      <c r="F247" s="1247"/>
      <c r="G247" s="1247"/>
      <c r="H247" s="525" t="s">
        <v>1151</v>
      </c>
      <c r="I247" s="536">
        <v>0.86</v>
      </c>
      <c r="J247" s="543">
        <v>2</v>
      </c>
      <c r="K247" s="574">
        <v>-0.28844399999999998</v>
      </c>
      <c r="L247" s="532"/>
      <c r="M247" s="533"/>
      <c r="N247" s="534">
        <v>1803.28</v>
      </c>
      <c r="O247" s="526"/>
      <c r="P247" s="529">
        <v>-520.15</v>
      </c>
    </row>
    <row r="248" spans="1:16" x14ac:dyDescent="0.25">
      <c r="A248" s="540"/>
      <c r="B248" s="524" t="s">
        <v>1191</v>
      </c>
      <c r="C248" s="1247" t="s">
        <v>1192</v>
      </c>
      <c r="D248" s="1247"/>
      <c r="E248" s="1247"/>
      <c r="F248" s="1247"/>
      <c r="G248" s="1247"/>
      <c r="H248" s="525" t="s">
        <v>1148</v>
      </c>
      <c r="I248" s="536">
        <v>0.86</v>
      </c>
      <c r="J248" s="543">
        <v>2</v>
      </c>
      <c r="K248" s="574">
        <v>-0.28844399999999998</v>
      </c>
      <c r="L248" s="528"/>
      <c r="M248" s="526"/>
      <c r="N248" s="541">
        <v>373.94</v>
      </c>
      <c r="O248" s="526"/>
      <c r="P248" s="573">
        <v>-107.86</v>
      </c>
    </row>
    <row r="249" spans="1:16" x14ac:dyDescent="0.25">
      <c r="A249" s="544" t="s">
        <v>1239</v>
      </c>
      <c r="B249" s="545" t="s">
        <v>1293</v>
      </c>
      <c r="C249" s="1250" t="s">
        <v>1294</v>
      </c>
      <c r="D249" s="1250"/>
      <c r="E249" s="1250"/>
      <c r="F249" s="1250"/>
      <c r="G249" s="1250"/>
      <c r="H249" s="546" t="s">
        <v>1212</v>
      </c>
      <c r="I249" s="566">
        <v>12.6</v>
      </c>
      <c r="J249" s="547">
        <v>2</v>
      </c>
      <c r="K249" s="591">
        <v>-4.2260400000000002</v>
      </c>
      <c r="L249" s="550"/>
      <c r="M249" s="548"/>
      <c r="N249" s="550"/>
      <c r="O249" s="548"/>
      <c r="P249" s="551"/>
    </row>
    <row r="250" spans="1:16" x14ac:dyDescent="0.25">
      <c r="A250" s="552"/>
      <c r="B250" s="553"/>
      <c r="C250" s="1248" t="s">
        <v>1154</v>
      </c>
      <c r="D250" s="1248"/>
      <c r="E250" s="1248"/>
      <c r="F250" s="1248"/>
      <c r="G250" s="1248"/>
      <c r="H250" s="516"/>
      <c r="I250" s="517"/>
      <c r="J250" s="517"/>
      <c r="K250" s="517"/>
      <c r="L250" s="520"/>
      <c r="M250" s="517"/>
      <c r="N250" s="554"/>
      <c r="O250" s="517"/>
      <c r="P250" s="555">
        <v>-1698.52</v>
      </c>
    </row>
    <row r="251" spans="1:16" x14ac:dyDescent="0.25">
      <c r="A251" s="540"/>
      <c r="B251" s="524"/>
      <c r="C251" s="1247" t="s">
        <v>1155</v>
      </c>
      <c r="D251" s="1247"/>
      <c r="E251" s="1247"/>
      <c r="F251" s="1247"/>
      <c r="G251" s="1247"/>
      <c r="H251" s="525"/>
      <c r="I251" s="526"/>
      <c r="J251" s="526"/>
      <c r="K251" s="526"/>
      <c r="L251" s="528"/>
      <c r="M251" s="526"/>
      <c r="N251" s="528"/>
      <c r="O251" s="526"/>
      <c r="P251" s="573">
        <v>-314.8</v>
      </c>
    </row>
    <row r="252" spans="1:16" x14ac:dyDescent="0.25">
      <c r="A252" s="540"/>
      <c r="B252" s="524" t="s">
        <v>1295</v>
      </c>
      <c r="C252" s="1247" t="s">
        <v>1296</v>
      </c>
      <c r="D252" s="1247"/>
      <c r="E252" s="1247"/>
      <c r="F252" s="1247"/>
      <c r="G252" s="1247"/>
      <c r="H252" s="525" t="s">
        <v>1158</v>
      </c>
      <c r="I252" s="543">
        <v>147</v>
      </c>
      <c r="J252" s="526"/>
      <c r="K252" s="543">
        <v>147</v>
      </c>
      <c r="L252" s="528"/>
      <c r="M252" s="526"/>
      <c r="N252" s="528"/>
      <c r="O252" s="526"/>
      <c r="P252" s="573">
        <v>-462.76</v>
      </c>
    </row>
    <row r="253" spans="1:16" x14ac:dyDescent="0.25">
      <c r="A253" s="540"/>
      <c r="B253" s="524" t="s">
        <v>1297</v>
      </c>
      <c r="C253" s="1247" t="s">
        <v>1298</v>
      </c>
      <c r="D253" s="1247"/>
      <c r="E253" s="1247"/>
      <c r="F253" s="1247"/>
      <c r="G253" s="1247"/>
      <c r="H253" s="525" t="s">
        <v>1158</v>
      </c>
      <c r="I253" s="543">
        <v>134</v>
      </c>
      <c r="J253" s="526"/>
      <c r="K253" s="543">
        <v>134</v>
      </c>
      <c r="L253" s="528"/>
      <c r="M253" s="526"/>
      <c r="N253" s="528"/>
      <c r="O253" s="526"/>
      <c r="P253" s="573">
        <v>-421.83</v>
      </c>
    </row>
    <row r="254" spans="1:16" x14ac:dyDescent="0.25">
      <c r="A254" s="556"/>
      <c r="B254" s="557"/>
      <c r="C254" s="1248" t="s">
        <v>1161</v>
      </c>
      <c r="D254" s="1248"/>
      <c r="E254" s="1248"/>
      <c r="F254" s="1248"/>
      <c r="G254" s="1248"/>
      <c r="H254" s="516"/>
      <c r="I254" s="517"/>
      <c r="J254" s="517"/>
      <c r="K254" s="517"/>
      <c r="L254" s="520"/>
      <c r="M254" s="517"/>
      <c r="N254" s="554">
        <v>15403.16</v>
      </c>
      <c r="O254" s="517"/>
      <c r="P254" s="555">
        <v>-2583.11</v>
      </c>
    </row>
    <row r="255" spans="1:16" x14ac:dyDescent="0.25">
      <c r="A255" s="558"/>
      <c r="B255" s="559"/>
      <c r="C255" s="559"/>
      <c r="D255" s="559"/>
      <c r="E255" s="559"/>
      <c r="F255" s="559"/>
      <c r="G255" s="559"/>
      <c r="H255" s="560"/>
      <c r="I255" s="561"/>
      <c r="J255" s="561"/>
      <c r="K255" s="561"/>
      <c r="L255" s="562"/>
      <c r="M255" s="561"/>
      <c r="N255" s="562"/>
      <c r="O255" s="561"/>
      <c r="P255" s="563"/>
    </row>
    <row r="256" spans="1:16" x14ac:dyDescent="0.25">
      <c r="A256" s="514" t="s">
        <v>98</v>
      </c>
      <c r="B256" s="515" t="s">
        <v>1299</v>
      </c>
      <c r="C256" s="1249" t="s">
        <v>1300</v>
      </c>
      <c r="D256" s="1249"/>
      <c r="E256" s="1249"/>
      <c r="F256" s="1249"/>
      <c r="G256" s="1249"/>
      <c r="H256" s="516" t="s">
        <v>1212</v>
      </c>
      <c r="I256" s="517">
        <v>-4.2260400000000002</v>
      </c>
      <c r="J256" s="518">
        <v>1</v>
      </c>
      <c r="K256" s="590">
        <v>-4.2260400000000002</v>
      </c>
      <c r="L256" s="520"/>
      <c r="M256" s="517"/>
      <c r="N256" s="564">
        <v>1103.6099999999999</v>
      </c>
      <c r="O256" s="517"/>
      <c r="P256" s="555">
        <v>-4663.8999999999996</v>
      </c>
    </row>
    <row r="257" spans="1:16" x14ac:dyDescent="0.25">
      <c r="A257" s="540" t="s">
        <v>98</v>
      </c>
      <c r="B257" s="524" t="s">
        <v>1299</v>
      </c>
      <c r="C257" s="1247" t="s">
        <v>1301</v>
      </c>
      <c r="D257" s="1247"/>
      <c r="E257" s="1247"/>
      <c r="F257" s="1247"/>
      <c r="G257" s="1247"/>
      <c r="H257" s="525" t="s">
        <v>1212</v>
      </c>
      <c r="I257" s="537">
        <v>-4.2260400000000002</v>
      </c>
      <c r="J257" s="526"/>
      <c r="K257" s="537">
        <v>-4.2260400000000002</v>
      </c>
      <c r="L257" s="534">
        <v>1839.35</v>
      </c>
      <c r="M257" s="531">
        <v>0.6</v>
      </c>
      <c r="N257" s="534">
        <v>1103.6099999999999</v>
      </c>
      <c r="O257" s="526"/>
      <c r="P257" s="529">
        <v>-4663.8999999999996</v>
      </c>
    </row>
    <row r="258" spans="1:16" ht="22.5" x14ac:dyDescent="0.25">
      <c r="A258" s="540" t="s">
        <v>1730</v>
      </c>
      <c r="B258" s="524" t="s">
        <v>1302</v>
      </c>
      <c r="C258" s="1247" t="s">
        <v>1303</v>
      </c>
      <c r="D258" s="1247"/>
      <c r="E258" s="1247"/>
      <c r="F258" s="1247"/>
      <c r="G258" s="1247"/>
      <c r="H258" s="525" t="s">
        <v>1304</v>
      </c>
      <c r="I258" s="526"/>
      <c r="J258" s="526"/>
      <c r="K258" s="535">
        <v>-6.0854999999999997</v>
      </c>
      <c r="L258" s="528"/>
      <c r="M258" s="526"/>
      <c r="N258" s="541">
        <v>155.02000000000001</v>
      </c>
      <c r="O258" s="543">
        <v>-1</v>
      </c>
      <c r="P258" s="573">
        <v>943.37</v>
      </c>
    </row>
    <row r="259" spans="1:16" ht="22.5" x14ac:dyDescent="0.25">
      <c r="A259" s="540" t="s">
        <v>1731</v>
      </c>
      <c r="B259" s="524" t="s">
        <v>1305</v>
      </c>
      <c r="C259" s="1247" t="s">
        <v>1306</v>
      </c>
      <c r="D259" s="1247"/>
      <c r="E259" s="1247"/>
      <c r="F259" s="1247"/>
      <c r="G259" s="1247"/>
      <c r="H259" s="525" t="s">
        <v>1304</v>
      </c>
      <c r="I259" s="526"/>
      <c r="J259" s="526"/>
      <c r="K259" s="535">
        <v>-6.0854999999999997</v>
      </c>
      <c r="L259" s="528"/>
      <c r="M259" s="526"/>
      <c r="N259" s="541">
        <v>298.58</v>
      </c>
      <c r="O259" s="526"/>
      <c r="P259" s="529">
        <v>-1817.01</v>
      </c>
    </row>
    <row r="260" spans="1:16" x14ac:dyDescent="0.25">
      <c r="A260" s="556"/>
      <c r="B260" s="557"/>
      <c r="C260" s="1248" t="s">
        <v>1161</v>
      </c>
      <c r="D260" s="1248"/>
      <c r="E260" s="1248"/>
      <c r="F260" s="1248"/>
      <c r="G260" s="1248"/>
      <c r="H260" s="516"/>
      <c r="I260" s="517"/>
      <c r="J260" s="517"/>
      <c r="K260" s="517"/>
      <c r="L260" s="520"/>
      <c r="M260" s="517"/>
      <c r="N260" s="520"/>
      <c r="O260" s="517"/>
      <c r="P260" s="555">
        <v>-5537.54</v>
      </c>
    </row>
    <row r="261" spans="1:16" x14ac:dyDescent="0.25">
      <c r="A261" s="558"/>
      <c r="B261" s="559"/>
      <c r="C261" s="559"/>
      <c r="D261" s="559"/>
      <c r="E261" s="559"/>
      <c r="F261" s="559"/>
      <c r="G261" s="559"/>
      <c r="H261" s="560"/>
      <c r="I261" s="561"/>
      <c r="J261" s="561"/>
      <c r="K261" s="561"/>
      <c r="L261" s="562"/>
      <c r="M261" s="561"/>
      <c r="N261" s="562"/>
      <c r="O261" s="561"/>
      <c r="P261" s="563"/>
    </row>
    <row r="262" spans="1:16" x14ac:dyDescent="0.25">
      <c r="A262" s="514" t="s">
        <v>102</v>
      </c>
      <c r="B262" s="515" t="s">
        <v>1544</v>
      </c>
      <c r="C262" s="1249" t="s">
        <v>1545</v>
      </c>
      <c r="D262" s="1249"/>
      <c r="E262" s="1249"/>
      <c r="F262" s="1249"/>
      <c r="G262" s="1249"/>
      <c r="H262" s="516" t="s">
        <v>1232</v>
      </c>
      <c r="I262" s="517">
        <v>1.677</v>
      </c>
      <c r="J262" s="518">
        <v>1</v>
      </c>
      <c r="K262" s="519">
        <v>1.677</v>
      </c>
      <c r="L262" s="520"/>
      <c r="M262" s="517"/>
      <c r="N262" s="521"/>
      <c r="O262" s="517"/>
      <c r="P262" s="522"/>
    </row>
    <row r="263" spans="1:16" x14ac:dyDescent="0.25">
      <c r="A263" s="523"/>
      <c r="B263" s="524" t="s">
        <v>23</v>
      </c>
      <c r="C263" s="1247" t="s">
        <v>1203</v>
      </c>
      <c r="D263" s="1247"/>
      <c r="E263" s="1247"/>
      <c r="F263" s="1247"/>
      <c r="G263" s="1247"/>
      <c r="H263" s="525" t="s">
        <v>1148</v>
      </c>
      <c r="I263" s="526"/>
      <c r="J263" s="526"/>
      <c r="K263" s="535">
        <v>71.104799999999997</v>
      </c>
      <c r="L263" s="528"/>
      <c r="M263" s="526"/>
      <c r="N263" s="528"/>
      <c r="O263" s="526"/>
      <c r="P263" s="529">
        <v>19682.52</v>
      </c>
    </row>
    <row r="264" spans="1:16" x14ac:dyDescent="0.25">
      <c r="A264" s="530"/>
      <c r="B264" s="524" t="s">
        <v>1285</v>
      </c>
      <c r="C264" s="1247" t="s">
        <v>1286</v>
      </c>
      <c r="D264" s="1247"/>
      <c r="E264" s="1247"/>
      <c r="F264" s="1247"/>
      <c r="G264" s="1247"/>
      <c r="H264" s="525" t="s">
        <v>1148</v>
      </c>
      <c r="I264" s="531">
        <v>42.4</v>
      </c>
      <c r="J264" s="526"/>
      <c r="K264" s="535">
        <v>71.104799999999997</v>
      </c>
      <c r="L264" s="532"/>
      <c r="M264" s="533"/>
      <c r="N264" s="534">
        <v>276.81</v>
      </c>
      <c r="O264" s="526"/>
      <c r="P264" s="529">
        <v>19682.52</v>
      </c>
    </row>
    <row r="265" spans="1:16" x14ac:dyDescent="0.25">
      <c r="A265" s="523"/>
      <c r="B265" s="524" t="s">
        <v>28</v>
      </c>
      <c r="C265" s="1247" t="s">
        <v>132</v>
      </c>
      <c r="D265" s="1247"/>
      <c r="E265" s="1247"/>
      <c r="F265" s="1247"/>
      <c r="G265" s="1247"/>
      <c r="H265" s="525"/>
      <c r="I265" s="526"/>
      <c r="J265" s="526"/>
      <c r="K265" s="526"/>
      <c r="L265" s="528"/>
      <c r="M265" s="526"/>
      <c r="N265" s="528"/>
      <c r="O265" s="526"/>
      <c r="P265" s="529">
        <v>1893.55</v>
      </c>
    </row>
    <row r="266" spans="1:16" x14ac:dyDescent="0.25">
      <c r="A266" s="523"/>
      <c r="B266" s="524"/>
      <c r="C266" s="1247" t="s">
        <v>1147</v>
      </c>
      <c r="D266" s="1247"/>
      <c r="E266" s="1247"/>
      <c r="F266" s="1247"/>
      <c r="G266" s="1247"/>
      <c r="H266" s="525" t="s">
        <v>1148</v>
      </c>
      <c r="I266" s="526"/>
      <c r="J266" s="526"/>
      <c r="K266" s="574">
        <v>1.5076229999999999</v>
      </c>
      <c r="L266" s="528"/>
      <c r="M266" s="526"/>
      <c r="N266" s="528"/>
      <c r="O266" s="526"/>
      <c r="P266" s="573">
        <v>562.46</v>
      </c>
    </row>
    <row r="267" spans="1:16" x14ac:dyDescent="0.25">
      <c r="A267" s="530"/>
      <c r="B267" s="524" t="s">
        <v>1443</v>
      </c>
      <c r="C267" s="1247" t="s">
        <v>1444</v>
      </c>
      <c r="D267" s="1247"/>
      <c r="E267" s="1247"/>
      <c r="F267" s="1247"/>
      <c r="G267" s="1247"/>
      <c r="H267" s="525" t="s">
        <v>1151</v>
      </c>
      <c r="I267" s="536">
        <v>0.38</v>
      </c>
      <c r="J267" s="526"/>
      <c r="K267" s="537">
        <v>0.63726000000000005</v>
      </c>
      <c r="L267" s="532"/>
      <c r="M267" s="533"/>
      <c r="N267" s="534">
        <v>1550.39</v>
      </c>
      <c r="O267" s="526"/>
      <c r="P267" s="529">
        <v>988</v>
      </c>
    </row>
    <row r="268" spans="1:16" x14ac:dyDescent="0.25">
      <c r="A268" s="540"/>
      <c r="B268" s="524" t="s">
        <v>1152</v>
      </c>
      <c r="C268" s="1247" t="s">
        <v>1153</v>
      </c>
      <c r="D268" s="1247"/>
      <c r="E268" s="1247"/>
      <c r="F268" s="1247"/>
      <c r="G268" s="1247"/>
      <c r="H268" s="525" t="s">
        <v>1148</v>
      </c>
      <c r="I268" s="536">
        <v>0.38</v>
      </c>
      <c r="J268" s="526"/>
      <c r="K268" s="537">
        <v>0.63726000000000005</v>
      </c>
      <c r="L268" s="528"/>
      <c r="M268" s="526"/>
      <c r="N268" s="541">
        <v>437.08</v>
      </c>
      <c r="O268" s="526"/>
      <c r="P268" s="573">
        <v>278.52999999999997</v>
      </c>
    </row>
    <row r="269" spans="1:16" x14ac:dyDescent="0.25">
      <c r="A269" s="530"/>
      <c r="B269" s="524" t="s">
        <v>1287</v>
      </c>
      <c r="C269" s="1247" t="s">
        <v>1288</v>
      </c>
      <c r="D269" s="1247"/>
      <c r="E269" s="1247"/>
      <c r="F269" s="1247"/>
      <c r="G269" s="1247"/>
      <c r="H269" s="525" t="s">
        <v>1151</v>
      </c>
      <c r="I269" s="527">
        <v>8.9999999999999993E-3</v>
      </c>
      <c r="J269" s="526"/>
      <c r="K269" s="574">
        <v>1.5093000000000001E-2</v>
      </c>
      <c r="L269" s="532"/>
      <c r="M269" s="533"/>
      <c r="N269" s="534">
        <v>1610.79</v>
      </c>
      <c r="O269" s="526"/>
      <c r="P269" s="529">
        <v>24.31</v>
      </c>
    </row>
    <row r="270" spans="1:16" x14ac:dyDescent="0.25">
      <c r="A270" s="540"/>
      <c r="B270" s="524" t="s">
        <v>1191</v>
      </c>
      <c r="C270" s="1247" t="s">
        <v>1192</v>
      </c>
      <c r="D270" s="1247"/>
      <c r="E270" s="1247"/>
      <c r="F270" s="1247"/>
      <c r="G270" s="1247"/>
      <c r="H270" s="525" t="s">
        <v>1148</v>
      </c>
      <c r="I270" s="527">
        <v>8.9999999999999993E-3</v>
      </c>
      <c r="J270" s="526"/>
      <c r="K270" s="574">
        <v>1.5093000000000001E-2</v>
      </c>
      <c r="L270" s="528"/>
      <c r="M270" s="526"/>
      <c r="N270" s="541">
        <v>373.94</v>
      </c>
      <c r="O270" s="526"/>
      <c r="P270" s="573">
        <v>5.64</v>
      </c>
    </row>
    <row r="271" spans="1:16" x14ac:dyDescent="0.25">
      <c r="A271" s="530"/>
      <c r="B271" s="524" t="s">
        <v>1546</v>
      </c>
      <c r="C271" s="1247" t="s">
        <v>1547</v>
      </c>
      <c r="D271" s="1247"/>
      <c r="E271" s="1247"/>
      <c r="F271" s="1247"/>
      <c r="G271" s="1247"/>
      <c r="H271" s="525" t="s">
        <v>1151</v>
      </c>
      <c r="I271" s="531">
        <v>4.7</v>
      </c>
      <c r="J271" s="526"/>
      <c r="K271" s="535">
        <v>7.8818999999999999</v>
      </c>
      <c r="L271" s="532"/>
      <c r="M271" s="533"/>
      <c r="N271" s="534">
        <v>47.5</v>
      </c>
      <c r="O271" s="526"/>
      <c r="P271" s="529">
        <v>374.39</v>
      </c>
    </row>
    <row r="272" spans="1:16" x14ac:dyDescent="0.25">
      <c r="A272" s="530"/>
      <c r="B272" s="524" t="s">
        <v>1445</v>
      </c>
      <c r="C272" s="1247" t="s">
        <v>1446</v>
      </c>
      <c r="D272" s="1247"/>
      <c r="E272" s="1247"/>
      <c r="F272" s="1247"/>
      <c r="G272" s="1247"/>
      <c r="H272" s="525" t="s">
        <v>1151</v>
      </c>
      <c r="I272" s="536">
        <v>0.51</v>
      </c>
      <c r="J272" s="526"/>
      <c r="K272" s="537">
        <v>0.85526999999999997</v>
      </c>
      <c r="L272" s="538">
        <v>477.92</v>
      </c>
      <c r="M272" s="539">
        <v>1.24</v>
      </c>
      <c r="N272" s="534">
        <v>592.62</v>
      </c>
      <c r="O272" s="526"/>
      <c r="P272" s="529">
        <v>506.85</v>
      </c>
    </row>
    <row r="273" spans="1:16" x14ac:dyDescent="0.25">
      <c r="A273" s="540"/>
      <c r="B273" s="524" t="s">
        <v>1208</v>
      </c>
      <c r="C273" s="1247" t="s">
        <v>1209</v>
      </c>
      <c r="D273" s="1247"/>
      <c r="E273" s="1247"/>
      <c r="F273" s="1247"/>
      <c r="G273" s="1247"/>
      <c r="H273" s="525" t="s">
        <v>1148</v>
      </c>
      <c r="I273" s="536">
        <v>0.51</v>
      </c>
      <c r="J273" s="526"/>
      <c r="K273" s="537">
        <v>0.85526999999999997</v>
      </c>
      <c r="L273" s="528"/>
      <c r="M273" s="526"/>
      <c r="N273" s="541">
        <v>325.38</v>
      </c>
      <c r="O273" s="526"/>
      <c r="P273" s="573">
        <v>278.29000000000002</v>
      </c>
    </row>
    <row r="274" spans="1:16" x14ac:dyDescent="0.25">
      <c r="A274" s="523"/>
      <c r="B274" s="524" t="s">
        <v>36</v>
      </c>
      <c r="C274" s="1247" t="s">
        <v>134</v>
      </c>
      <c r="D274" s="1247"/>
      <c r="E274" s="1247"/>
      <c r="F274" s="1247"/>
      <c r="G274" s="1247"/>
      <c r="H274" s="525"/>
      <c r="I274" s="526"/>
      <c r="J274" s="526"/>
      <c r="K274" s="526"/>
      <c r="L274" s="528"/>
      <c r="M274" s="526"/>
      <c r="N274" s="528"/>
      <c r="O274" s="526"/>
      <c r="P274" s="573">
        <v>78.2</v>
      </c>
    </row>
    <row r="275" spans="1:16" x14ac:dyDescent="0.25">
      <c r="A275" s="530"/>
      <c r="B275" s="524" t="s">
        <v>1548</v>
      </c>
      <c r="C275" s="1247" t="s">
        <v>1549</v>
      </c>
      <c r="D275" s="1247"/>
      <c r="E275" s="1247"/>
      <c r="F275" s="1247"/>
      <c r="G275" s="1247"/>
      <c r="H275" s="525" t="s">
        <v>1212</v>
      </c>
      <c r="I275" s="536">
        <v>0.05</v>
      </c>
      <c r="J275" s="526"/>
      <c r="K275" s="537">
        <v>8.3849999999999994E-2</v>
      </c>
      <c r="L275" s="538">
        <v>565.20000000000005</v>
      </c>
      <c r="M275" s="539">
        <v>1.65</v>
      </c>
      <c r="N275" s="534">
        <v>932.58</v>
      </c>
      <c r="O275" s="526"/>
      <c r="P275" s="529">
        <v>78.2</v>
      </c>
    </row>
    <row r="276" spans="1:16" x14ac:dyDescent="0.25">
      <c r="A276" s="544" t="s">
        <v>1364</v>
      </c>
      <c r="B276" s="545" t="s">
        <v>1550</v>
      </c>
      <c r="C276" s="1250" t="s">
        <v>1551</v>
      </c>
      <c r="D276" s="1250"/>
      <c r="E276" s="1250"/>
      <c r="F276" s="1250"/>
      <c r="G276" s="1250"/>
      <c r="H276" s="546" t="s">
        <v>1164</v>
      </c>
      <c r="I276" s="547">
        <v>0</v>
      </c>
      <c r="J276" s="548"/>
      <c r="K276" s="547">
        <v>0</v>
      </c>
      <c r="L276" s="550"/>
      <c r="M276" s="548"/>
      <c r="N276" s="550"/>
      <c r="O276" s="548"/>
      <c r="P276" s="551"/>
    </row>
    <row r="277" spans="1:16" x14ac:dyDescent="0.25">
      <c r="A277" s="544" t="s">
        <v>1239</v>
      </c>
      <c r="B277" s="545" t="s">
        <v>1552</v>
      </c>
      <c r="C277" s="1250" t="s">
        <v>1553</v>
      </c>
      <c r="D277" s="1250"/>
      <c r="E277" s="1250"/>
      <c r="F277" s="1250"/>
      <c r="G277" s="1250"/>
      <c r="H277" s="546" t="s">
        <v>1554</v>
      </c>
      <c r="I277" s="547">
        <v>100</v>
      </c>
      <c r="J277" s="548"/>
      <c r="K277" s="566">
        <v>167.7</v>
      </c>
      <c r="L277" s="550"/>
      <c r="M277" s="548"/>
      <c r="N277" s="550"/>
      <c r="O277" s="548"/>
      <c r="P277" s="551"/>
    </row>
    <row r="278" spans="1:16" x14ac:dyDescent="0.25">
      <c r="A278" s="552"/>
      <c r="B278" s="553"/>
      <c r="C278" s="1248" t="s">
        <v>1154</v>
      </c>
      <c r="D278" s="1248"/>
      <c r="E278" s="1248"/>
      <c r="F278" s="1248"/>
      <c r="G278" s="1248"/>
      <c r="H278" s="516"/>
      <c r="I278" s="517"/>
      <c r="J278" s="517"/>
      <c r="K278" s="517"/>
      <c r="L278" s="520"/>
      <c r="M278" s="517"/>
      <c r="N278" s="554"/>
      <c r="O278" s="517"/>
      <c r="P278" s="555">
        <v>22216.73</v>
      </c>
    </row>
    <row r="279" spans="1:16" x14ac:dyDescent="0.25">
      <c r="A279" s="540"/>
      <c r="B279" s="524"/>
      <c r="C279" s="1247" t="s">
        <v>1155</v>
      </c>
      <c r="D279" s="1247"/>
      <c r="E279" s="1247"/>
      <c r="F279" s="1247"/>
      <c r="G279" s="1247"/>
      <c r="H279" s="525"/>
      <c r="I279" s="526"/>
      <c r="J279" s="526"/>
      <c r="K279" s="526"/>
      <c r="L279" s="528"/>
      <c r="M279" s="526"/>
      <c r="N279" s="528"/>
      <c r="O279" s="526"/>
      <c r="P279" s="529">
        <v>20244.98</v>
      </c>
    </row>
    <row r="280" spans="1:16" x14ac:dyDescent="0.25">
      <c r="A280" s="540"/>
      <c r="B280" s="524" t="s">
        <v>1555</v>
      </c>
      <c r="C280" s="1247" t="s">
        <v>1556</v>
      </c>
      <c r="D280" s="1247"/>
      <c r="E280" s="1247"/>
      <c r="F280" s="1247"/>
      <c r="G280" s="1247"/>
      <c r="H280" s="525" t="s">
        <v>1158</v>
      </c>
      <c r="I280" s="543">
        <v>113</v>
      </c>
      <c r="J280" s="526"/>
      <c r="K280" s="543">
        <v>113</v>
      </c>
      <c r="L280" s="528"/>
      <c r="M280" s="526"/>
      <c r="N280" s="528"/>
      <c r="O280" s="526"/>
      <c r="P280" s="529">
        <v>22876.83</v>
      </c>
    </row>
    <row r="281" spans="1:16" x14ac:dyDescent="0.25">
      <c r="A281" s="540"/>
      <c r="B281" s="524" t="s">
        <v>1557</v>
      </c>
      <c r="C281" s="1247" t="s">
        <v>1558</v>
      </c>
      <c r="D281" s="1247"/>
      <c r="E281" s="1247"/>
      <c r="F281" s="1247"/>
      <c r="G281" s="1247"/>
      <c r="H281" s="525" t="s">
        <v>1158</v>
      </c>
      <c r="I281" s="543">
        <v>77</v>
      </c>
      <c r="J281" s="526"/>
      <c r="K281" s="543">
        <v>77</v>
      </c>
      <c r="L281" s="528"/>
      <c r="M281" s="526"/>
      <c r="N281" s="528"/>
      <c r="O281" s="526"/>
      <c r="P281" s="529">
        <v>15588.63</v>
      </c>
    </row>
    <row r="282" spans="1:16" x14ac:dyDescent="0.25">
      <c r="A282" s="556"/>
      <c r="B282" s="557"/>
      <c r="C282" s="1248" t="s">
        <v>1161</v>
      </c>
      <c r="D282" s="1248"/>
      <c r="E282" s="1248"/>
      <c r="F282" s="1248"/>
      <c r="G282" s="1248"/>
      <c r="H282" s="516"/>
      <c r="I282" s="517"/>
      <c r="J282" s="517"/>
      <c r="K282" s="517"/>
      <c r="L282" s="520"/>
      <c r="M282" s="517"/>
      <c r="N282" s="554">
        <v>36184.97</v>
      </c>
      <c r="O282" s="517"/>
      <c r="P282" s="555">
        <v>60682.19</v>
      </c>
    </row>
    <row r="283" spans="1:16" x14ac:dyDescent="0.25">
      <c r="A283" s="558"/>
      <c r="B283" s="559"/>
      <c r="C283" s="559"/>
      <c r="D283" s="559"/>
      <c r="E283" s="559"/>
      <c r="F283" s="559"/>
      <c r="G283" s="559"/>
      <c r="H283" s="560"/>
      <c r="I283" s="561"/>
      <c r="J283" s="561"/>
      <c r="K283" s="561"/>
      <c r="L283" s="562"/>
      <c r="M283" s="561"/>
      <c r="N283" s="562"/>
      <c r="O283" s="561"/>
      <c r="P283" s="563"/>
    </row>
    <row r="284" spans="1:16" ht="22.5" x14ac:dyDescent="0.25">
      <c r="A284" s="514" t="s">
        <v>105</v>
      </c>
      <c r="B284" s="515" t="s">
        <v>1560</v>
      </c>
      <c r="C284" s="1249" t="s">
        <v>3495</v>
      </c>
      <c r="D284" s="1249"/>
      <c r="E284" s="1249"/>
      <c r="F284" s="1249"/>
      <c r="G284" s="1249"/>
      <c r="H284" s="516" t="s">
        <v>1554</v>
      </c>
      <c r="I284" s="517">
        <v>167.7</v>
      </c>
      <c r="J284" s="518">
        <v>1</v>
      </c>
      <c r="K284" s="571">
        <v>167.7</v>
      </c>
      <c r="L284" s="520"/>
      <c r="M284" s="517"/>
      <c r="N284" s="564">
        <v>2500.6999999999998</v>
      </c>
      <c r="O284" s="517"/>
      <c r="P284" s="555">
        <v>419367.39</v>
      </c>
    </row>
    <row r="285" spans="1:16" x14ac:dyDescent="0.25">
      <c r="A285" s="556"/>
      <c r="B285" s="557"/>
      <c r="C285" s="1248" t="s">
        <v>1161</v>
      </c>
      <c r="D285" s="1248"/>
      <c r="E285" s="1248"/>
      <c r="F285" s="1248"/>
      <c r="G285" s="1248"/>
      <c r="H285" s="516"/>
      <c r="I285" s="517"/>
      <c r="J285" s="517"/>
      <c r="K285" s="517"/>
      <c r="L285" s="520"/>
      <c r="M285" s="517"/>
      <c r="N285" s="520"/>
      <c r="O285" s="517"/>
      <c r="P285" s="555">
        <v>419367.39</v>
      </c>
    </row>
    <row r="286" spans="1:16" x14ac:dyDescent="0.25">
      <c r="A286" s="558"/>
      <c r="B286" s="559"/>
      <c r="C286" s="559"/>
      <c r="D286" s="559"/>
      <c r="E286" s="559"/>
      <c r="F286" s="559"/>
      <c r="G286" s="559"/>
      <c r="H286" s="560"/>
      <c r="I286" s="561"/>
      <c r="J286" s="561"/>
      <c r="K286" s="561"/>
      <c r="L286" s="562"/>
      <c r="M286" s="561"/>
      <c r="N286" s="562"/>
      <c r="O286" s="561"/>
      <c r="P286" s="563"/>
    </row>
    <row r="287" spans="1:16" x14ac:dyDescent="0.25">
      <c r="A287" s="514" t="s">
        <v>111</v>
      </c>
      <c r="B287" s="515" t="s">
        <v>1563</v>
      </c>
      <c r="C287" s="1249" t="s">
        <v>1564</v>
      </c>
      <c r="D287" s="1249"/>
      <c r="E287" s="1249"/>
      <c r="F287" s="1249"/>
      <c r="G287" s="1249"/>
      <c r="H287" s="516" t="s">
        <v>1164</v>
      </c>
      <c r="I287" s="517">
        <v>12.997</v>
      </c>
      <c r="J287" s="518">
        <v>1</v>
      </c>
      <c r="K287" s="519">
        <v>12.997</v>
      </c>
      <c r="L287" s="554">
        <v>2810.05</v>
      </c>
      <c r="M287" s="570">
        <v>1.48</v>
      </c>
      <c r="N287" s="564">
        <v>4158.87</v>
      </c>
      <c r="O287" s="517"/>
      <c r="P287" s="555">
        <v>54052.83</v>
      </c>
    </row>
    <row r="288" spans="1:16" x14ac:dyDescent="0.25">
      <c r="A288" s="556"/>
      <c r="B288" s="557"/>
      <c r="C288" s="1248" t="s">
        <v>1161</v>
      </c>
      <c r="D288" s="1248"/>
      <c r="E288" s="1248"/>
      <c r="F288" s="1248"/>
      <c r="G288" s="1248"/>
      <c r="H288" s="516"/>
      <c r="I288" s="517"/>
      <c r="J288" s="517"/>
      <c r="K288" s="517"/>
      <c r="L288" s="520"/>
      <c r="M288" s="517"/>
      <c r="N288" s="520"/>
      <c r="O288" s="517"/>
      <c r="P288" s="555">
        <v>54052.83</v>
      </c>
    </row>
    <row r="289" spans="1:16" x14ac:dyDescent="0.25">
      <c r="A289" s="558"/>
      <c r="B289" s="559"/>
      <c r="C289" s="559"/>
      <c r="D289" s="559"/>
      <c r="E289" s="559"/>
      <c r="F289" s="559"/>
      <c r="G289" s="559"/>
      <c r="H289" s="560"/>
      <c r="I289" s="561"/>
      <c r="J289" s="561"/>
      <c r="K289" s="561"/>
      <c r="L289" s="562"/>
      <c r="M289" s="561"/>
      <c r="N289" s="562"/>
      <c r="O289" s="561"/>
      <c r="P289" s="563"/>
    </row>
    <row r="290" spans="1:16" x14ac:dyDescent="0.25">
      <c r="A290" s="514" t="s">
        <v>121</v>
      </c>
      <c r="B290" s="515" t="s">
        <v>1438</v>
      </c>
      <c r="C290" s="1249" t="s">
        <v>1439</v>
      </c>
      <c r="D290" s="1249"/>
      <c r="E290" s="1249"/>
      <c r="F290" s="1249"/>
      <c r="G290" s="1249"/>
      <c r="H290" s="516" t="s">
        <v>1440</v>
      </c>
      <c r="I290" s="517">
        <v>1.38</v>
      </c>
      <c r="J290" s="518">
        <v>1</v>
      </c>
      <c r="K290" s="570">
        <v>1.38</v>
      </c>
      <c r="L290" s="520"/>
      <c r="M290" s="517"/>
      <c r="N290" s="521"/>
      <c r="O290" s="517"/>
      <c r="P290" s="522"/>
    </row>
    <row r="291" spans="1:16" x14ac:dyDescent="0.25">
      <c r="A291" s="523"/>
      <c r="B291" s="524" t="s">
        <v>23</v>
      </c>
      <c r="C291" s="1247" t="s">
        <v>1203</v>
      </c>
      <c r="D291" s="1247"/>
      <c r="E291" s="1247"/>
      <c r="F291" s="1247"/>
      <c r="G291" s="1247"/>
      <c r="H291" s="525" t="s">
        <v>1148</v>
      </c>
      <c r="I291" s="526"/>
      <c r="J291" s="526"/>
      <c r="K291" s="527">
        <v>96.323999999999998</v>
      </c>
      <c r="L291" s="528"/>
      <c r="M291" s="526"/>
      <c r="N291" s="528"/>
      <c r="O291" s="526"/>
      <c r="P291" s="529">
        <v>27599.72</v>
      </c>
    </row>
    <row r="292" spans="1:16" x14ac:dyDescent="0.25">
      <c r="A292" s="530"/>
      <c r="B292" s="524" t="s">
        <v>1441</v>
      </c>
      <c r="C292" s="1247" t="s">
        <v>1442</v>
      </c>
      <c r="D292" s="1247"/>
      <c r="E292" s="1247"/>
      <c r="F292" s="1247"/>
      <c r="G292" s="1247"/>
      <c r="H292" s="525" t="s">
        <v>1148</v>
      </c>
      <c r="I292" s="531">
        <v>69.8</v>
      </c>
      <c r="J292" s="526"/>
      <c r="K292" s="527">
        <v>96.323999999999998</v>
      </c>
      <c r="L292" s="532"/>
      <c r="M292" s="533"/>
      <c r="N292" s="534">
        <v>286.52999999999997</v>
      </c>
      <c r="O292" s="526"/>
      <c r="P292" s="529">
        <v>27599.72</v>
      </c>
    </row>
    <row r="293" spans="1:16" x14ac:dyDescent="0.25">
      <c r="A293" s="523"/>
      <c r="B293" s="524" t="s">
        <v>28</v>
      </c>
      <c r="C293" s="1247" t="s">
        <v>132</v>
      </c>
      <c r="D293" s="1247"/>
      <c r="E293" s="1247"/>
      <c r="F293" s="1247"/>
      <c r="G293" s="1247"/>
      <c r="H293" s="525"/>
      <c r="I293" s="526"/>
      <c r="J293" s="526"/>
      <c r="K293" s="526"/>
      <c r="L293" s="528"/>
      <c r="M293" s="526"/>
      <c r="N293" s="528"/>
      <c r="O293" s="526"/>
      <c r="P293" s="529">
        <v>1337.83</v>
      </c>
    </row>
    <row r="294" spans="1:16" x14ac:dyDescent="0.25">
      <c r="A294" s="523"/>
      <c r="B294" s="524"/>
      <c r="C294" s="1247" t="s">
        <v>1147</v>
      </c>
      <c r="D294" s="1247"/>
      <c r="E294" s="1247"/>
      <c r="F294" s="1247"/>
      <c r="G294" s="1247"/>
      <c r="H294" s="525" t="s">
        <v>1148</v>
      </c>
      <c r="I294" s="526"/>
      <c r="J294" s="526"/>
      <c r="K294" s="527">
        <v>0.89700000000000002</v>
      </c>
      <c r="L294" s="528"/>
      <c r="M294" s="526"/>
      <c r="N294" s="528"/>
      <c r="O294" s="526"/>
      <c r="P294" s="573">
        <v>385.89</v>
      </c>
    </row>
    <row r="295" spans="1:16" x14ac:dyDescent="0.25">
      <c r="A295" s="530"/>
      <c r="B295" s="524" t="s">
        <v>1443</v>
      </c>
      <c r="C295" s="1247" t="s">
        <v>1444</v>
      </c>
      <c r="D295" s="1247"/>
      <c r="E295" s="1247"/>
      <c r="F295" s="1247"/>
      <c r="G295" s="1247"/>
      <c r="H295" s="525" t="s">
        <v>1151</v>
      </c>
      <c r="I295" s="536">
        <v>0.61</v>
      </c>
      <c r="J295" s="526"/>
      <c r="K295" s="535">
        <v>0.84179999999999999</v>
      </c>
      <c r="L295" s="532"/>
      <c r="M295" s="533"/>
      <c r="N295" s="534">
        <v>1550.39</v>
      </c>
      <c r="O295" s="526"/>
      <c r="P295" s="529">
        <v>1305.1199999999999</v>
      </c>
    </row>
    <row r="296" spans="1:16" x14ac:dyDescent="0.25">
      <c r="A296" s="540"/>
      <c r="B296" s="524" t="s">
        <v>1152</v>
      </c>
      <c r="C296" s="1247" t="s">
        <v>1153</v>
      </c>
      <c r="D296" s="1247"/>
      <c r="E296" s="1247"/>
      <c r="F296" s="1247"/>
      <c r="G296" s="1247"/>
      <c r="H296" s="525" t="s">
        <v>1148</v>
      </c>
      <c r="I296" s="536">
        <v>0.61</v>
      </c>
      <c r="J296" s="526"/>
      <c r="K296" s="535">
        <v>0.84179999999999999</v>
      </c>
      <c r="L296" s="528"/>
      <c r="M296" s="526"/>
      <c r="N296" s="541">
        <v>437.08</v>
      </c>
      <c r="O296" s="526"/>
      <c r="P296" s="573">
        <v>367.93</v>
      </c>
    </row>
    <row r="297" spans="1:16" x14ac:dyDescent="0.25">
      <c r="A297" s="530"/>
      <c r="B297" s="524" t="s">
        <v>1445</v>
      </c>
      <c r="C297" s="1247" t="s">
        <v>1446</v>
      </c>
      <c r="D297" s="1247"/>
      <c r="E297" s="1247"/>
      <c r="F297" s="1247"/>
      <c r="G297" s="1247"/>
      <c r="H297" s="525" t="s">
        <v>1151</v>
      </c>
      <c r="I297" s="536">
        <v>0.04</v>
      </c>
      <c r="J297" s="526"/>
      <c r="K297" s="535">
        <v>5.5199999999999999E-2</v>
      </c>
      <c r="L297" s="538">
        <v>477.92</v>
      </c>
      <c r="M297" s="539">
        <v>1.24</v>
      </c>
      <c r="N297" s="534">
        <v>592.62</v>
      </c>
      <c r="O297" s="526"/>
      <c r="P297" s="529">
        <v>32.71</v>
      </c>
    </row>
    <row r="298" spans="1:16" x14ac:dyDescent="0.25">
      <c r="A298" s="540"/>
      <c r="B298" s="524" t="s">
        <v>1208</v>
      </c>
      <c r="C298" s="1247" t="s">
        <v>1209</v>
      </c>
      <c r="D298" s="1247"/>
      <c r="E298" s="1247"/>
      <c r="F298" s="1247"/>
      <c r="G298" s="1247"/>
      <c r="H298" s="525" t="s">
        <v>1148</v>
      </c>
      <c r="I298" s="536">
        <v>0.04</v>
      </c>
      <c r="J298" s="526"/>
      <c r="K298" s="535">
        <v>5.5199999999999999E-2</v>
      </c>
      <c r="L298" s="528"/>
      <c r="M298" s="526"/>
      <c r="N298" s="541">
        <v>325.38</v>
      </c>
      <c r="O298" s="526"/>
      <c r="P298" s="573">
        <v>17.96</v>
      </c>
    </row>
    <row r="299" spans="1:16" x14ac:dyDescent="0.25">
      <c r="A299" s="523"/>
      <c r="B299" s="524" t="s">
        <v>36</v>
      </c>
      <c r="C299" s="1247" t="s">
        <v>134</v>
      </c>
      <c r="D299" s="1247"/>
      <c r="E299" s="1247"/>
      <c r="F299" s="1247"/>
      <c r="G299" s="1247"/>
      <c r="H299" s="525"/>
      <c r="I299" s="526"/>
      <c r="J299" s="526"/>
      <c r="K299" s="526"/>
      <c r="L299" s="528"/>
      <c r="M299" s="526"/>
      <c r="N299" s="528"/>
      <c r="O299" s="526"/>
      <c r="P299" s="529">
        <v>42259.11</v>
      </c>
    </row>
    <row r="300" spans="1:16" x14ac:dyDescent="0.25">
      <c r="A300" s="530"/>
      <c r="B300" s="524" t="s">
        <v>1447</v>
      </c>
      <c r="C300" s="1247" t="s">
        <v>1448</v>
      </c>
      <c r="D300" s="1247"/>
      <c r="E300" s="1247"/>
      <c r="F300" s="1247"/>
      <c r="G300" s="1247"/>
      <c r="H300" s="525" t="s">
        <v>1164</v>
      </c>
      <c r="I300" s="527">
        <v>1E-3</v>
      </c>
      <c r="J300" s="526"/>
      <c r="K300" s="537">
        <v>1.3799999999999999E-3</v>
      </c>
      <c r="L300" s="542">
        <v>70296.2</v>
      </c>
      <c r="M300" s="539">
        <v>1.31</v>
      </c>
      <c r="N300" s="534">
        <v>92088.02</v>
      </c>
      <c r="O300" s="526"/>
      <c r="P300" s="529">
        <v>127.08</v>
      </c>
    </row>
    <row r="301" spans="1:16" x14ac:dyDescent="0.25">
      <c r="A301" s="530"/>
      <c r="B301" s="524" t="s">
        <v>1449</v>
      </c>
      <c r="C301" s="1247" t="s">
        <v>1450</v>
      </c>
      <c r="D301" s="1247"/>
      <c r="E301" s="1247"/>
      <c r="F301" s="1247"/>
      <c r="G301" s="1247"/>
      <c r="H301" s="525" t="s">
        <v>1212</v>
      </c>
      <c r="I301" s="531">
        <v>5.9</v>
      </c>
      <c r="J301" s="536">
        <v>0.86</v>
      </c>
      <c r="K301" s="537">
        <v>7.0021199999999997</v>
      </c>
      <c r="L301" s="532"/>
      <c r="M301" s="533"/>
      <c r="N301" s="534">
        <v>5488.94</v>
      </c>
      <c r="O301" s="526"/>
      <c r="P301" s="529">
        <v>38434.22</v>
      </c>
    </row>
    <row r="302" spans="1:16" x14ac:dyDescent="0.25">
      <c r="A302" s="530"/>
      <c r="B302" s="524" t="s">
        <v>1451</v>
      </c>
      <c r="C302" s="1247" t="s">
        <v>1452</v>
      </c>
      <c r="D302" s="1247"/>
      <c r="E302" s="1247"/>
      <c r="F302" s="1247"/>
      <c r="G302" s="1247"/>
      <c r="H302" s="525" t="s">
        <v>1212</v>
      </c>
      <c r="I302" s="536">
        <v>0.06</v>
      </c>
      <c r="J302" s="536">
        <v>0.33</v>
      </c>
      <c r="K302" s="574">
        <v>2.7324000000000001E-2</v>
      </c>
      <c r="L302" s="542">
        <v>3778.62</v>
      </c>
      <c r="M302" s="539">
        <v>1.45</v>
      </c>
      <c r="N302" s="534">
        <v>5479</v>
      </c>
      <c r="O302" s="526"/>
      <c r="P302" s="529">
        <v>149.71</v>
      </c>
    </row>
    <row r="303" spans="1:16" x14ac:dyDescent="0.25">
      <c r="A303" s="530"/>
      <c r="B303" s="524" t="s">
        <v>1453</v>
      </c>
      <c r="C303" s="1247" t="s">
        <v>1454</v>
      </c>
      <c r="D303" s="1247"/>
      <c r="E303" s="1247"/>
      <c r="F303" s="1247"/>
      <c r="G303" s="1247"/>
      <c r="H303" s="525" t="s">
        <v>1212</v>
      </c>
      <c r="I303" s="536">
        <v>0.17</v>
      </c>
      <c r="J303" s="526"/>
      <c r="K303" s="535">
        <v>0.2346</v>
      </c>
      <c r="L303" s="542">
        <v>10082.68</v>
      </c>
      <c r="M303" s="575">
        <v>1.5</v>
      </c>
      <c r="N303" s="534">
        <v>15124.02</v>
      </c>
      <c r="O303" s="526"/>
      <c r="P303" s="529">
        <v>3548.1</v>
      </c>
    </row>
    <row r="304" spans="1:16" x14ac:dyDescent="0.25">
      <c r="A304" s="544" t="s">
        <v>1364</v>
      </c>
      <c r="B304" s="545" t="s">
        <v>1455</v>
      </c>
      <c r="C304" s="1250" t="s">
        <v>1456</v>
      </c>
      <c r="D304" s="1250"/>
      <c r="E304" s="1250"/>
      <c r="F304" s="1250"/>
      <c r="G304" s="1250"/>
      <c r="H304" s="546" t="s">
        <v>1212</v>
      </c>
      <c r="I304" s="547">
        <v>0</v>
      </c>
      <c r="J304" s="548"/>
      <c r="K304" s="547">
        <v>0</v>
      </c>
      <c r="L304" s="550"/>
      <c r="M304" s="548"/>
      <c r="N304" s="550"/>
      <c r="O304" s="548"/>
      <c r="P304" s="551"/>
    </row>
    <row r="305" spans="1:16" x14ac:dyDescent="0.25">
      <c r="A305" s="552"/>
      <c r="B305" s="553"/>
      <c r="C305" s="1248" t="s">
        <v>1154</v>
      </c>
      <c r="D305" s="1248"/>
      <c r="E305" s="1248"/>
      <c r="F305" s="1248"/>
      <c r="G305" s="1248"/>
      <c r="H305" s="516"/>
      <c r="I305" s="517"/>
      <c r="J305" s="517"/>
      <c r="K305" s="517"/>
      <c r="L305" s="520"/>
      <c r="M305" s="517"/>
      <c r="N305" s="554"/>
      <c r="O305" s="517"/>
      <c r="P305" s="555">
        <v>71582.55</v>
      </c>
    </row>
    <row r="306" spans="1:16" x14ac:dyDescent="0.25">
      <c r="A306" s="540"/>
      <c r="B306" s="524"/>
      <c r="C306" s="1247" t="s">
        <v>1155</v>
      </c>
      <c r="D306" s="1247"/>
      <c r="E306" s="1247"/>
      <c r="F306" s="1247"/>
      <c r="G306" s="1247"/>
      <c r="H306" s="525"/>
      <c r="I306" s="526"/>
      <c r="J306" s="526"/>
      <c r="K306" s="526"/>
      <c r="L306" s="528"/>
      <c r="M306" s="526"/>
      <c r="N306" s="528"/>
      <c r="O306" s="526"/>
      <c r="P306" s="529">
        <v>27985.61</v>
      </c>
    </row>
    <row r="307" spans="1:16" x14ac:dyDescent="0.25">
      <c r="A307" s="540"/>
      <c r="B307" s="524" t="s">
        <v>1295</v>
      </c>
      <c r="C307" s="1247" t="s">
        <v>1296</v>
      </c>
      <c r="D307" s="1247"/>
      <c r="E307" s="1247"/>
      <c r="F307" s="1247"/>
      <c r="G307" s="1247"/>
      <c r="H307" s="525" t="s">
        <v>1158</v>
      </c>
      <c r="I307" s="543">
        <v>147</v>
      </c>
      <c r="J307" s="526"/>
      <c r="K307" s="543">
        <v>147</v>
      </c>
      <c r="L307" s="528"/>
      <c r="M307" s="526"/>
      <c r="N307" s="528"/>
      <c r="O307" s="526"/>
      <c r="P307" s="529">
        <v>41138.85</v>
      </c>
    </row>
    <row r="308" spans="1:16" x14ac:dyDescent="0.25">
      <c r="A308" s="540"/>
      <c r="B308" s="524" t="s">
        <v>1297</v>
      </c>
      <c r="C308" s="1247" t="s">
        <v>1298</v>
      </c>
      <c r="D308" s="1247"/>
      <c r="E308" s="1247"/>
      <c r="F308" s="1247"/>
      <c r="G308" s="1247"/>
      <c r="H308" s="525" t="s">
        <v>1158</v>
      </c>
      <c r="I308" s="543">
        <v>134</v>
      </c>
      <c r="J308" s="526"/>
      <c r="K308" s="543">
        <v>134</v>
      </c>
      <c r="L308" s="528"/>
      <c r="M308" s="526"/>
      <c r="N308" s="528"/>
      <c r="O308" s="526"/>
      <c r="P308" s="529">
        <v>37500.720000000001</v>
      </c>
    </row>
    <row r="309" spans="1:16" x14ac:dyDescent="0.25">
      <c r="A309" s="556"/>
      <c r="B309" s="557"/>
      <c r="C309" s="1248" t="s">
        <v>1161</v>
      </c>
      <c r="D309" s="1248"/>
      <c r="E309" s="1248"/>
      <c r="F309" s="1248"/>
      <c r="G309" s="1248"/>
      <c r="H309" s="516"/>
      <c r="I309" s="517"/>
      <c r="J309" s="517"/>
      <c r="K309" s="517"/>
      <c r="L309" s="520"/>
      <c r="M309" s="517"/>
      <c r="N309" s="554">
        <v>108856.61</v>
      </c>
      <c r="O309" s="517"/>
      <c r="P309" s="555">
        <v>150222.12</v>
      </c>
    </row>
    <row r="310" spans="1:16" x14ac:dyDescent="0.25">
      <c r="A310" s="558"/>
      <c r="B310" s="559"/>
      <c r="C310" s="559"/>
      <c r="D310" s="559"/>
      <c r="E310" s="559"/>
      <c r="F310" s="559"/>
      <c r="G310" s="559"/>
      <c r="H310" s="560"/>
      <c r="I310" s="561"/>
      <c r="J310" s="561"/>
      <c r="K310" s="561"/>
      <c r="L310" s="562"/>
      <c r="M310" s="561"/>
      <c r="N310" s="562"/>
      <c r="O310" s="561"/>
      <c r="P310" s="563"/>
    </row>
    <row r="311" spans="1:16" x14ac:dyDescent="0.25">
      <c r="A311" s="514" t="s">
        <v>558</v>
      </c>
      <c r="B311" s="515" t="s">
        <v>3496</v>
      </c>
      <c r="C311" s="1249" t="s">
        <v>3497</v>
      </c>
      <c r="D311" s="1249"/>
      <c r="E311" s="1249"/>
      <c r="F311" s="1249"/>
      <c r="G311" s="1249"/>
      <c r="H311" s="516" t="s">
        <v>1212</v>
      </c>
      <c r="I311" s="517">
        <v>2.2080000000000002</v>
      </c>
      <c r="J311" s="518">
        <v>1</v>
      </c>
      <c r="K311" s="519">
        <v>2.2080000000000002</v>
      </c>
      <c r="L311" s="520"/>
      <c r="M311" s="517"/>
      <c r="N311" s="564">
        <v>15484.81</v>
      </c>
      <c r="O311" s="517"/>
      <c r="P311" s="555">
        <v>34190.46</v>
      </c>
    </row>
    <row r="312" spans="1:16" x14ac:dyDescent="0.25">
      <c r="A312" s="540" t="s">
        <v>558</v>
      </c>
      <c r="B312" s="524" t="s">
        <v>3496</v>
      </c>
      <c r="C312" s="1247" t="s">
        <v>3498</v>
      </c>
      <c r="D312" s="1247"/>
      <c r="E312" s="1247"/>
      <c r="F312" s="1247"/>
      <c r="G312" s="1247"/>
      <c r="H312" s="525" t="s">
        <v>1212</v>
      </c>
      <c r="I312" s="527">
        <v>2.2080000000000002</v>
      </c>
      <c r="J312" s="526"/>
      <c r="K312" s="527">
        <v>2.2080000000000002</v>
      </c>
      <c r="L312" s="534">
        <v>7444.62</v>
      </c>
      <c r="M312" s="536">
        <v>2.08</v>
      </c>
      <c r="N312" s="534">
        <v>15484.81</v>
      </c>
      <c r="O312" s="526"/>
      <c r="P312" s="529">
        <v>34190.46</v>
      </c>
    </row>
    <row r="313" spans="1:16" ht="22.5" x14ac:dyDescent="0.25">
      <c r="A313" s="540" t="s">
        <v>1739</v>
      </c>
      <c r="B313" s="524" t="s">
        <v>3499</v>
      </c>
      <c r="C313" s="1247" t="s">
        <v>1303</v>
      </c>
      <c r="D313" s="1247"/>
      <c r="E313" s="1247"/>
      <c r="F313" s="1247"/>
      <c r="G313" s="1247"/>
      <c r="H313" s="525" t="s">
        <v>1304</v>
      </c>
      <c r="I313" s="526"/>
      <c r="J313" s="526"/>
      <c r="K313" s="535">
        <v>5.2991999999999999</v>
      </c>
      <c r="L313" s="528"/>
      <c r="M313" s="526"/>
      <c r="N313" s="541">
        <v>155.02000000000001</v>
      </c>
      <c r="O313" s="543">
        <v>-1</v>
      </c>
      <c r="P313" s="573">
        <v>-821.48</v>
      </c>
    </row>
    <row r="314" spans="1:16" ht="22.5" x14ac:dyDescent="0.25">
      <c r="A314" s="540" t="s">
        <v>1740</v>
      </c>
      <c r="B314" s="524" t="s">
        <v>3500</v>
      </c>
      <c r="C314" s="1247" t="s">
        <v>1465</v>
      </c>
      <c r="D314" s="1247"/>
      <c r="E314" s="1247"/>
      <c r="F314" s="1247"/>
      <c r="G314" s="1247"/>
      <c r="H314" s="525" t="s">
        <v>1304</v>
      </c>
      <c r="I314" s="526"/>
      <c r="J314" s="526"/>
      <c r="K314" s="535">
        <v>5.2991999999999999</v>
      </c>
      <c r="L314" s="528"/>
      <c r="M314" s="526"/>
      <c r="N314" s="541">
        <v>161.88999999999999</v>
      </c>
      <c r="O314" s="526"/>
      <c r="P314" s="573">
        <v>857.89</v>
      </c>
    </row>
    <row r="315" spans="1:16" x14ac:dyDescent="0.25">
      <c r="A315" s="556"/>
      <c r="B315" s="557"/>
      <c r="C315" s="1248" t="s">
        <v>1161</v>
      </c>
      <c r="D315" s="1248"/>
      <c r="E315" s="1248"/>
      <c r="F315" s="1248"/>
      <c r="G315" s="1248"/>
      <c r="H315" s="516"/>
      <c r="I315" s="517"/>
      <c r="J315" s="517"/>
      <c r="K315" s="517"/>
      <c r="L315" s="520"/>
      <c r="M315" s="517"/>
      <c r="N315" s="520"/>
      <c r="O315" s="517"/>
      <c r="P315" s="555">
        <v>34226.870000000003</v>
      </c>
    </row>
    <row r="316" spans="1:16" x14ac:dyDescent="0.25">
      <c r="A316" s="558"/>
      <c r="B316" s="559"/>
      <c r="C316" s="559"/>
      <c r="D316" s="559"/>
      <c r="E316" s="559"/>
      <c r="F316" s="559"/>
      <c r="G316" s="559"/>
      <c r="H316" s="560"/>
      <c r="I316" s="561"/>
      <c r="J316" s="561"/>
      <c r="K316" s="561"/>
      <c r="L316" s="562"/>
      <c r="M316" s="561"/>
      <c r="N316" s="562"/>
      <c r="O316" s="561"/>
      <c r="P316" s="563"/>
    </row>
    <row r="317" spans="1:16" x14ac:dyDescent="0.25">
      <c r="A317" s="1251" t="s">
        <v>3501</v>
      </c>
      <c r="B317" s="1252"/>
      <c r="C317" s="1252"/>
      <c r="D317" s="1252"/>
      <c r="E317" s="1252"/>
      <c r="F317" s="1252"/>
      <c r="G317" s="1252"/>
      <c r="H317" s="1252"/>
      <c r="I317" s="1252"/>
      <c r="J317" s="1252"/>
      <c r="K317" s="1252"/>
      <c r="L317" s="1252"/>
      <c r="M317" s="1252"/>
      <c r="N317" s="1252"/>
      <c r="O317" s="1252"/>
      <c r="P317" s="1253"/>
    </row>
    <row r="318" spans="1:16" x14ac:dyDescent="0.25">
      <c r="A318" s="514" t="s">
        <v>576</v>
      </c>
      <c r="B318" s="515" t="s">
        <v>3502</v>
      </c>
      <c r="C318" s="1249" t="s">
        <v>3503</v>
      </c>
      <c r="D318" s="1249"/>
      <c r="E318" s="1249"/>
      <c r="F318" s="1249"/>
      <c r="G318" s="1249"/>
      <c r="H318" s="516" t="s">
        <v>1232</v>
      </c>
      <c r="I318" s="517">
        <v>4.4356</v>
      </c>
      <c r="J318" s="518">
        <v>1</v>
      </c>
      <c r="K318" s="568">
        <v>4.4356</v>
      </c>
      <c r="L318" s="520"/>
      <c r="M318" s="517"/>
      <c r="N318" s="521"/>
      <c r="O318" s="517"/>
      <c r="P318" s="522"/>
    </row>
    <row r="319" spans="1:16" x14ac:dyDescent="0.25">
      <c r="A319" s="523"/>
      <c r="B319" s="524" t="s">
        <v>23</v>
      </c>
      <c r="C319" s="1247" t="s">
        <v>1203</v>
      </c>
      <c r="D319" s="1247"/>
      <c r="E319" s="1247"/>
      <c r="F319" s="1247"/>
      <c r="G319" s="1247"/>
      <c r="H319" s="525" t="s">
        <v>1148</v>
      </c>
      <c r="I319" s="526"/>
      <c r="J319" s="526"/>
      <c r="K319" s="574">
        <v>118.78536800000001</v>
      </c>
      <c r="L319" s="528"/>
      <c r="M319" s="526"/>
      <c r="N319" s="528"/>
      <c r="O319" s="526"/>
      <c r="P319" s="529">
        <v>32016.22</v>
      </c>
    </row>
    <row r="320" spans="1:16" x14ac:dyDescent="0.25">
      <c r="A320" s="530"/>
      <c r="B320" s="524" t="s">
        <v>1956</v>
      </c>
      <c r="C320" s="1247" t="s">
        <v>1957</v>
      </c>
      <c r="D320" s="1247"/>
      <c r="E320" s="1247"/>
      <c r="F320" s="1247"/>
      <c r="G320" s="1247"/>
      <c r="H320" s="525" t="s">
        <v>1148</v>
      </c>
      <c r="I320" s="536">
        <v>26.78</v>
      </c>
      <c r="J320" s="526"/>
      <c r="K320" s="574">
        <v>118.78536800000001</v>
      </c>
      <c r="L320" s="532"/>
      <c r="M320" s="533"/>
      <c r="N320" s="534">
        <v>269.52999999999997</v>
      </c>
      <c r="O320" s="526"/>
      <c r="P320" s="529">
        <v>32016.22</v>
      </c>
    </row>
    <row r="321" spans="1:16" x14ac:dyDescent="0.25">
      <c r="A321" s="523"/>
      <c r="B321" s="524" t="s">
        <v>28</v>
      </c>
      <c r="C321" s="1247" t="s">
        <v>132</v>
      </c>
      <c r="D321" s="1247"/>
      <c r="E321" s="1247"/>
      <c r="F321" s="1247"/>
      <c r="G321" s="1247"/>
      <c r="H321" s="525"/>
      <c r="I321" s="526"/>
      <c r="J321" s="526"/>
      <c r="K321" s="526"/>
      <c r="L321" s="528"/>
      <c r="M321" s="526"/>
      <c r="N321" s="528"/>
      <c r="O321" s="526"/>
      <c r="P321" s="573">
        <v>172.47</v>
      </c>
    </row>
    <row r="322" spans="1:16" x14ac:dyDescent="0.25">
      <c r="A322" s="523"/>
      <c r="B322" s="524"/>
      <c r="C322" s="1247" t="s">
        <v>1147</v>
      </c>
      <c r="D322" s="1247"/>
      <c r="E322" s="1247"/>
      <c r="F322" s="1247"/>
      <c r="G322" s="1247"/>
      <c r="H322" s="525" t="s">
        <v>1148</v>
      </c>
      <c r="I322" s="526"/>
      <c r="J322" s="526"/>
      <c r="K322" s="537">
        <v>0.22178</v>
      </c>
      <c r="L322" s="528"/>
      <c r="M322" s="526"/>
      <c r="N322" s="528"/>
      <c r="O322" s="526"/>
      <c r="P322" s="573">
        <v>72.16</v>
      </c>
    </row>
    <row r="323" spans="1:16" x14ac:dyDescent="0.25">
      <c r="A323" s="530"/>
      <c r="B323" s="524" t="s">
        <v>3504</v>
      </c>
      <c r="C323" s="1247" t="s">
        <v>3505</v>
      </c>
      <c r="D323" s="1247"/>
      <c r="E323" s="1247"/>
      <c r="F323" s="1247"/>
      <c r="G323" s="1247"/>
      <c r="H323" s="525" t="s">
        <v>1151</v>
      </c>
      <c r="I323" s="536">
        <v>0.14000000000000001</v>
      </c>
      <c r="J323" s="526"/>
      <c r="K323" s="574">
        <v>0.62098399999999998</v>
      </c>
      <c r="L323" s="538">
        <v>50.89</v>
      </c>
      <c r="M323" s="539">
        <v>1.28</v>
      </c>
      <c r="N323" s="534">
        <v>65.14</v>
      </c>
      <c r="O323" s="526"/>
      <c r="P323" s="529">
        <v>40.450000000000003</v>
      </c>
    </row>
    <row r="324" spans="1:16" x14ac:dyDescent="0.25">
      <c r="A324" s="530"/>
      <c r="B324" s="524" t="s">
        <v>3506</v>
      </c>
      <c r="C324" s="1247" t="s">
        <v>3507</v>
      </c>
      <c r="D324" s="1247"/>
      <c r="E324" s="1247"/>
      <c r="F324" s="1247"/>
      <c r="G324" s="1247"/>
      <c r="H324" s="525" t="s">
        <v>1151</v>
      </c>
      <c r="I324" s="536">
        <v>0.05</v>
      </c>
      <c r="J324" s="526"/>
      <c r="K324" s="537">
        <v>0.22178</v>
      </c>
      <c r="L324" s="538">
        <v>487.94</v>
      </c>
      <c r="M324" s="539">
        <v>1.22</v>
      </c>
      <c r="N324" s="534">
        <v>595.29</v>
      </c>
      <c r="O324" s="526"/>
      <c r="P324" s="529">
        <v>132.02000000000001</v>
      </c>
    </row>
    <row r="325" spans="1:16" x14ac:dyDescent="0.25">
      <c r="A325" s="540"/>
      <c r="B325" s="524" t="s">
        <v>1208</v>
      </c>
      <c r="C325" s="1247" t="s">
        <v>1209</v>
      </c>
      <c r="D325" s="1247"/>
      <c r="E325" s="1247"/>
      <c r="F325" s="1247"/>
      <c r="G325" s="1247"/>
      <c r="H325" s="525" t="s">
        <v>1148</v>
      </c>
      <c r="I325" s="536">
        <v>0.05</v>
      </c>
      <c r="J325" s="526"/>
      <c r="K325" s="537">
        <v>0.22178</v>
      </c>
      <c r="L325" s="528"/>
      <c r="M325" s="526"/>
      <c r="N325" s="541">
        <v>325.38</v>
      </c>
      <c r="O325" s="526"/>
      <c r="P325" s="573">
        <v>72.16</v>
      </c>
    </row>
    <row r="326" spans="1:16" x14ac:dyDescent="0.25">
      <c r="A326" s="544" t="s">
        <v>1239</v>
      </c>
      <c r="B326" s="545" t="s">
        <v>1240</v>
      </c>
      <c r="C326" s="1250" t="s">
        <v>1241</v>
      </c>
      <c r="D326" s="1250"/>
      <c r="E326" s="1250"/>
      <c r="F326" s="1250"/>
      <c r="G326" s="1250"/>
      <c r="H326" s="546" t="s">
        <v>1212</v>
      </c>
      <c r="I326" s="547">
        <v>15</v>
      </c>
      <c r="J326" s="548"/>
      <c r="K326" s="549">
        <v>66.534000000000006</v>
      </c>
      <c r="L326" s="550"/>
      <c r="M326" s="548"/>
      <c r="N326" s="550"/>
      <c r="O326" s="548"/>
      <c r="P326" s="551"/>
    </row>
    <row r="327" spans="1:16" x14ac:dyDescent="0.25">
      <c r="A327" s="552"/>
      <c r="B327" s="553"/>
      <c r="C327" s="1248" t="s">
        <v>1154</v>
      </c>
      <c r="D327" s="1248"/>
      <c r="E327" s="1248"/>
      <c r="F327" s="1248"/>
      <c r="G327" s="1248"/>
      <c r="H327" s="516"/>
      <c r="I327" s="517"/>
      <c r="J327" s="517"/>
      <c r="K327" s="517"/>
      <c r="L327" s="520"/>
      <c r="M327" s="517"/>
      <c r="N327" s="554"/>
      <c r="O327" s="517"/>
      <c r="P327" s="555">
        <v>32260.85</v>
      </c>
    </row>
    <row r="328" spans="1:16" x14ac:dyDescent="0.25">
      <c r="A328" s="540"/>
      <c r="B328" s="524"/>
      <c r="C328" s="1247" t="s">
        <v>1155</v>
      </c>
      <c r="D328" s="1247"/>
      <c r="E328" s="1247"/>
      <c r="F328" s="1247"/>
      <c r="G328" s="1247"/>
      <c r="H328" s="525"/>
      <c r="I328" s="526"/>
      <c r="J328" s="526"/>
      <c r="K328" s="526"/>
      <c r="L328" s="528"/>
      <c r="M328" s="526"/>
      <c r="N328" s="528"/>
      <c r="O328" s="526"/>
      <c r="P328" s="529">
        <v>32088.38</v>
      </c>
    </row>
    <row r="329" spans="1:16" x14ac:dyDescent="0.25">
      <c r="A329" s="540"/>
      <c r="B329" s="524" t="s">
        <v>3508</v>
      </c>
      <c r="C329" s="1247" t="s">
        <v>3509</v>
      </c>
      <c r="D329" s="1247"/>
      <c r="E329" s="1247"/>
      <c r="F329" s="1247"/>
      <c r="G329" s="1247"/>
      <c r="H329" s="525" t="s">
        <v>1158</v>
      </c>
      <c r="I329" s="543">
        <v>103</v>
      </c>
      <c r="J329" s="526"/>
      <c r="K329" s="543">
        <v>103</v>
      </c>
      <c r="L329" s="528"/>
      <c r="M329" s="526"/>
      <c r="N329" s="528"/>
      <c r="O329" s="526"/>
      <c r="P329" s="529">
        <v>33051.03</v>
      </c>
    </row>
    <row r="330" spans="1:16" x14ac:dyDescent="0.25">
      <c r="A330" s="540"/>
      <c r="B330" s="524" t="s">
        <v>3510</v>
      </c>
      <c r="C330" s="1247" t="s">
        <v>3511</v>
      </c>
      <c r="D330" s="1247"/>
      <c r="E330" s="1247"/>
      <c r="F330" s="1247"/>
      <c r="G330" s="1247"/>
      <c r="H330" s="525" t="s">
        <v>1158</v>
      </c>
      <c r="I330" s="543">
        <v>72</v>
      </c>
      <c r="J330" s="526"/>
      <c r="K330" s="543">
        <v>72</v>
      </c>
      <c r="L330" s="528"/>
      <c r="M330" s="526"/>
      <c r="N330" s="528"/>
      <c r="O330" s="526"/>
      <c r="P330" s="529">
        <v>23103.63</v>
      </c>
    </row>
    <row r="331" spans="1:16" x14ac:dyDescent="0.25">
      <c r="A331" s="556"/>
      <c r="B331" s="557"/>
      <c r="C331" s="1248" t="s">
        <v>1161</v>
      </c>
      <c r="D331" s="1248"/>
      <c r="E331" s="1248"/>
      <c r="F331" s="1248"/>
      <c r="G331" s="1248"/>
      <c r="H331" s="516"/>
      <c r="I331" s="517"/>
      <c r="J331" s="517"/>
      <c r="K331" s="517"/>
      <c r="L331" s="520"/>
      <c r="M331" s="517"/>
      <c r="N331" s="554">
        <v>19933.16</v>
      </c>
      <c r="O331" s="517"/>
      <c r="P331" s="555">
        <v>88415.51</v>
      </c>
    </row>
    <row r="332" spans="1:16" x14ac:dyDescent="0.25">
      <c r="A332" s="558"/>
      <c r="B332" s="559"/>
      <c r="C332" s="559"/>
      <c r="D332" s="559"/>
      <c r="E332" s="559"/>
      <c r="F332" s="559"/>
      <c r="G332" s="559"/>
      <c r="H332" s="560"/>
      <c r="I332" s="561"/>
      <c r="J332" s="561"/>
      <c r="K332" s="561"/>
      <c r="L332" s="562"/>
      <c r="M332" s="561"/>
      <c r="N332" s="562"/>
      <c r="O332" s="561"/>
      <c r="P332" s="563"/>
    </row>
    <row r="333" spans="1:16" x14ac:dyDescent="0.25">
      <c r="A333" s="514" t="s">
        <v>1180</v>
      </c>
      <c r="B333" s="515" t="s">
        <v>1678</v>
      </c>
      <c r="C333" s="1249" t="s">
        <v>1241</v>
      </c>
      <c r="D333" s="1249"/>
      <c r="E333" s="1249"/>
      <c r="F333" s="1249"/>
      <c r="G333" s="1249"/>
      <c r="H333" s="516" t="s">
        <v>1212</v>
      </c>
      <c r="I333" s="517">
        <v>66.534000000000006</v>
      </c>
      <c r="J333" s="518">
        <v>1</v>
      </c>
      <c r="K333" s="519">
        <v>66.534000000000006</v>
      </c>
      <c r="L333" s="554">
        <v>1062.45</v>
      </c>
      <c r="M333" s="570">
        <v>0.99</v>
      </c>
      <c r="N333" s="564">
        <v>1051.83</v>
      </c>
      <c r="O333" s="517"/>
      <c r="P333" s="555">
        <v>69982.460000000006</v>
      </c>
    </row>
    <row r="334" spans="1:16" x14ac:dyDescent="0.25">
      <c r="A334" s="556"/>
      <c r="B334" s="557"/>
      <c r="C334" s="1248" t="s">
        <v>1161</v>
      </c>
      <c r="D334" s="1248"/>
      <c r="E334" s="1248"/>
      <c r="F334" s="1248"/>
      <c r="G334" s="1248"/>
      <c r="H334" s="516"/>
      <c r="I334" s="517"/>
      <c r="J334" s="517"/>
      <c r="K334" s="517"/>
      <c r="L334" s="520"/>
      <c r="M334" s="517"/>
      <c r="N334" s="520"/>
      <c r="O334" s="517"/>
      <c r="P334" s="555">
        <v>69982.460000000006</v>
      </c>
    </row>
    <row r="335" spans="1:16" x14ac:dyDescent="0.25">
      <c r="A335" s="558"/>
      <c r="B335" s="559"/>
      <c r="C335" s="559"/>
      <c r="D335" s="559"/>
      <c r="E335" s="559"/>
      <c r="F335" s="559"/>
      <c r="G335" s="559"/>
      <c r="H335" s="560"/>
      <c r="I335" s="561"/>
      <c r="J335" s="561"/>
      <c r="K335" s="561"/>
      <c r="L335" s="562"/>
      <c r="M335" s="561"/>
      <c r="N335" s="562"/>
      <c r="O335" s="561"/>
      <c r="P335" s="563"/>
    </row>
    <row r="336" spans="1:16" x14ac:dyDescent="0.25">
      <c r="A336" s="514" t="s">
        <v>1182</v>
      </c>
      <c r="B336" s="515" t="s">
        <v>3512</v>
      </c>
      <c r="C336" s="1249" t="s">
        <v>3513</v>
      </c>
      <c r="D336" s="1249"/>
      <c r="E336" s="1249"/>
      <c r="F336" s="1249"/>
      <c r="G336" s="1249"/>
      <c r="H336" s="516" t="s">
        <v>3514</v>
      </c>
      <c r="I336" s="517">
        <v>4.4356E-2</v>
      </c>
      <c r="J336" s="518">
        <v>1</v>
      </c>
      <c r="K336" s="614">
        <v>4.4356E-2</v>
      </c>
      <c r="L336" s="520"/>
      <c r="M336" s="517"/>
      <c r="N336" s="521"/>
      <c r="O336" s="517"/>
      <c r="P336" s="522"/>
    </row>
    <row r="337" spans="1:16" x14ac:dyDescent="0.25">
      <c r="A337" s="523"/>
      <c r="B337" s="524" t="s">
        <v>23</v>
      </c>
      <c r="C337" s="1247" t="s">
        <v>1203</v>
      </c>
      <c r="D337" s="1247"/>
      <c r="E337" s="1247"/>
      <c r="F337" s="1247"/>
      <c r="G337" s="1247"/>
      <c r="H337" s="525" t="s">
        <v>1148</v>
      </c>
      <c r="I337" s="526"/>
      <c r="J337" s="526"/>
      <c r="K337" s="569">
        <v>2.88314E-2</v>
      </c>
      <c r="L337" s="528"/>
      <c r="M337" s="526"/>
      <c r="N337" s="528"/>
      <c r="O337" s="526"/>
      <c r="P337" s="573">
        <v>9.3800000000000008</v>
      </c>
    </row>
    <row r="338" spans="1:16" x14ac:dyDescent="0.25">
      <c r="A338" s="530"/>
      <c r="B338" s="524" t="s">
        <v>2070</v>
      </c>
      <c r="C338" s="1247" t="s">
        <v>2071</v>
      </c>
      <c r="D338" s="1247"/>
      <c r="E338" s="1247"/>
      <c r="F338" s="1247"/>
      <c r="G338" s="1247"/>
      <c r="H338" s="525" t="s">
        <v>1148</v>
      </c>
      <c r="I338" s="536">
        <v>0.65</v>
      </c>
      <c r="J338" s="526"/>
      <c r="K338" s="569">
        <v>2.88314E-2</v>
      </c>
      <c r="L338" s="532"/>
      <c r="M338" s="533"/>
      <c r="N338" s="534">
        <v>325.38</v>
      </c>
      <c r="O338" s="526"/>
      <c r="P338" s="529">
        <v>9.3800000000000008</v>
      </c>
    </row>
    <row r="339" spans="1:16" x14ac:dyDescent="0.25">
      <c r="A339" s="523"/>
      <c r="B339" s="524" t="s">
        <v>28</v>
      </c>
      <c r="C339" s="1247" t="s">
        <v>132</v>
      </c>
      <c r="D339" s="1247"/>
      <c r="E339" s="1247"/>
      <c r="F339" s="1247"/>
      <c r="G339" s="1247"/>
      <c r="H339" s="525"/>
      <c r="I339" s="526"/>
      <c r="J339" s="526"/>
      <c r="K339" s="526"/>
      <c r="L339" s="528"/>
      <c r="M339" s="526"/>
      <c r="N339" s="528"/>
      <c r="O339" s="526"/>
      <c r="P339" s="573">
        <v>62.44</v>
      </c>
    </row>
    <row r="340" spans="1:16" x14ac:dyDescent="0.25">
      <c r="A340" s="523"/>
      <c r="B340" s="524"/>
      <c r="C340" s="1247" t="s">
        <v>1147</v>
      </c>
      <c r="D340" s="1247"/>
      <c r="E340" s="1247"/>
      <c r="F340" s="1247"/>
      <c r="G340" s="1247"/>
      <c r="H340" s="525" t="s">
        <v>1148</v>
      </c>
      <c r="I340" s="526"/>
      <c r="J340" s="526"/>
      <c r="K340" s="569">
        <v>6.4759800000000006E-2</v>
      </c>
      <c r="L340" s="528"/>
      <c r="M340" s="526"/>
      <c r="N340" s="528"/>
      <c r="O340" s="526"/>
      <c r="P340" s="573">
        <v>21.07</v>
      </c>
    </row>
    <row r="341" spans="1:16" x14ac:dyDescent="0.25">
      <c r="A341" s="530"/>
      <c r="B341" s="524" t="s">
        <v>3515</v>
      </c>
      <c r="C341" s="1247" t="s">
        <v>3516</v>
      </c>
      <c r="D341" s="1247"/>
      <c r="E341" s="1247"/>
      <c r="F341" s="1247"/>
      <c r="G341" s="1247"/>
      <c r="H341" s="525" t="s">
        <v>1151</v>
      </c>
      <c r="I341" s="536">
        <v>1.46</v>
      </c>
      <c r="J341" s="526"/>
      <c r="K341" s="569">
        <v>6.4759800000000006E-2</v>
      </c>
      <c r="L341" s="532"/>
      <c r="M341" s="533"/>
      <c r="N341" s="534">
        <v>238.53</v>
      </c>
      <c r="O341" s="526"/>
      <c r="P341" s="529">
        <v>15.45</v>
      </c>
    </row>
    <row r="342" spans="1:16" x14ac:dyDescent="0.25">
      <c r="A342" s="530"/>
      <c r="B342" s="524" t="s">
        <v>3504</v>
      </c>
      <c r="C342" s="1247" t="s">
        <v>3505</v>
      </c>
      <c r="D342" s="1247"/>
      <c r="E342" s="1247"/>
      <c r="F342" s="1247"/>
      <c r="G342" s="1247"/>
      <c r="H342" s="525" t="s">
        <v>1151</v>
      </c>
      <c r="I342" s="536">
        <v>2.92</v>
      </c>
      <c r="J342" s="526"/>
      <c r="K342" s="569">
        <v>0.12951950000000001</v>
      </c>
      <c r="L342" s="538">
        <v>50.89</v>
      </c>
      <c r="M342" s="539">
        <v>1.28</v>
      </c>
      <c r="N342" s="534">
        <v>65.14</v>
      </c>
      <c r="O342" s="526"/>
      <c r="P342" s="529">
        <v>8.44</v>
      </c>
    </row>
    <row r="343" spans="1:16" x14ac:dyDescent="0.25">
      <c r="A343" s="530"/>
      <c r="B343" s="524" t="s">
        <v>3506</v>
      </c>
      <c r="C343" s="1247" t="s">
        <v>3507</v>
      </c>
      <c r="D343" s="1247"/>
      <c r="E343" s="1247"/>
      <c r="F343" s="1247"/>
      <c r="G343" s="1247"/>
      <c r="H343" s="525" t="s">
        <v>1151</v>
      </c>
      <c r="I343" s="536">
        <v>1.46</v>
      </c>
      <c r="J343" s="526"/>
      <c r="K343" s="569">
        <v>6.4759800000000006E-2</v>
      </c>
      <c r="L343" s="538">
        <v>487.94</v>
      </c>
      <c r="M343" s="539">
        <v>1.22</v>
      </c>
      <c r="N343" s="534">
        <v>595.29</v>
      </c>
      <c r="O343" s="526"/>
      <c r="P343" s="529">
        <v>38.549999999999997</v>
      </c>
    </row>
    <row r="344" spans="1:16" x14ac:dyDescent="0.25">
      <c r="A344" s="540"/>
      <c r="B344" s="524" t="s">
        <v>1208</v>
      </c>
      <c r="C344" s="1247" t="s">
        <v>1209</v>
      </c>
      <c r="D344" s="1247"/>
      <c r="E344" s="1247"/>
      <c r="F344" s="1247"/>
      <c r="G344" s="1247"/>
      <c r="H344" s="525" t="s">
        <v>1148</v>
      </c>
      <c r="I344" s="536">
        <v>1.46</v>
      </c>
      <c r="J344" s="526"/>
      <c r="K344" s="569">
        <v>6.4759800000000006E-2</v>
      </c>
      <c r="L344" s="528"/>
      <c r="M344" s="526"/>
      <c r="N344" s="541">
        <v>325.38</v>
      </c>
      <c r="O344" s="526"/>
      <c r="P344" s="573">
        <v>21.07</v>
      </c>
    </row>
    <row r="345" spans="1:16" x14ac:dyDescent="0.25">
      <c r="A345" s="544" t="s">
        <v>1239</v>
      </c>
      <c r="B345" s="545" t="s">
        <v>1242</v>
      </c>
      <c r="C345" s="1250" t="s">
        <v>3517</v>
      </c>
      <c r="D345" s="1250"/>
      <c r="E345" s="1250"/>
      <c r="F345" s="1250"/>
      <c r="G345" s="1250"/>
      <c r="H345" s="546" t="s">
        <v>1244</v>
      </c>
      <c r="I345" s="547">
        <v>200</v>
      </c>
      <c r="J345" s="548"/>
      <c r="K345" s="567">
        <v>8.8712</v>
      </c>
      <c r="L345" s="550"/>
      <c r="M345" s="548"/>
      <c r="N345" s="550"/>
      <c r="O345" s="548"/>
      <c r="P345" s="551"/>
    </row>
    <row r="346" spans="1:16" x14ac:dyDescent="0.25">
      <c r="A346" s="552"/>
      <c r="B346" s="553"/>
      <c r="C346" s="1248" t="s">
        <v>1154</v>
      </c>
      <c r="D346" s="1248"/>
      <c r="E346" s="1248"/>
      <c r="F346" s="1248"/>
      <c r="G346" s="1248"/>
      <c r="H346" s="516"/>
      <c r="I346" s="517"/>
      <c r="J346" s="517"/>
      <c r="K346" s="517"/>
      <c r="L346" s="520"/>
      <c r="M346" s="517"/>
      <c r="N346" s="554"/>
      <c r="O346" s="517"/>
      <c r="P346" s="555">
        <v>92.89</v>
      </c>
    </row>
    <row r="347" spans="1:16" x14ac:dyDescent="0.25">
      <c r="A347" s="540"/>
      <c r="B347" s="524"/>
      <c r="C347" s="1247" t="s">
        <v>1155</v>
      </c>
      <c r="D347" s="1247"/>
      <c r="E347" s="1247"/>
      <c r="F347" s="1247"/>
      <c r="G347" s="1247"/>
      <c r="H347" s="525"/>
      <c r="I347" s="526"/>
      <c r="J347" s="526"/>
      <c r="K347" s="526"/>
      <c r="L347" s="528"/>
      <c r="M347" s="526"/>
      <c r="N347" s="528"/>
      <c r="O347" s="526"/>
      <c r="P347" s="573">
        <v>30.45</v>
      </c>
    </row>
    <row r="348" spans="1:16" x14ac:dyDescent="0.25">
      <c r="A348" s="540"/>
      <c r="B348" s="524" t="s">
        <v>3508</v>
      </c>
      <c r="C348" s="1247" t="s">
        <v>3509</v>
      </c>
      <c r="D348" s="1247"/>
      <c r="E348" s="1247"/>
      <c r="F348" s="1247"/>
      <c r="G348" s="1247"/>
      <c r="H348" s="525" t="s">
        <v>1158</v>
      </c>
      <c r="I348" s="543">
        <v>103</v>
      </c>
      <c r="J348" s="526"/>
      <c r="K348" s="543">
        <v>103</v>
      </c>
      <c r="L348" s="528"/>
      <c r="M348" s="526"/>
      <c r="N348" s="528"/>
      <c r="O348" s="526"/>
      <c r="P348" s="573">
        <v>31.36</v>
      </c>
    </row>
    <row r="349" spans="1:16" x14ac:dyDescent="0.25">
      <c r="A349" s="540"/>
      <c r="B349" s="524" t="s">
        <v>3510</v>
      </c>
      <c r="C349" s="1247" t="s">
        <v>3511</v>
      </c>
      <c r="D349" s="1247"/>
      <c r="E349" s="1247"/>
      <c r="F349" s="1247"/>
      <c r="G349" s="1247"/>
      <c r="H349" s="525" t="s">
        <v>1158</v>
      </c>
      <c r="I349" s="543">
        <v>72</v>
      </c>
      <c r="J349" s="526"/>
      <c r="K349" s="543">
        <v>72</v>
      </c>
      <c r="L349" s="528"/>
      <c r="M349" s="526"/>
      <c r="N349" s="528"/>
      <c r="O349" s="526"/>
      <c r="P349" s="573">
        <v>21.92</v>
      </c>
    </row>
    <row r="350" spans="1:16" x14ac:dyDescent="0.25">
      <c r="A350" s="556"/>
      <c r="B350" s="557"/>
      <c r="C350" s="1248" t="s">
        <v>1161</v>
      </c>
      <c r="D350" s="1248"/>
      <c r="E350" s="1248"/>
      <c r="F350" s="1248"/>
      <c r="G350" s="1248"/>
      <c r="H350" s="516"/>
      <c r="I350" s="517"/>
      <c r="J350" s="517"/>
      <c r="K350" s="517"/>
      <c r="L350" s="520"/>
      <c r="M350" s="517"/>
      <c r="N350" s="554">
        <v>3295.38</v>
      </c>
      <c r="O350" s="517"/>
      <c r="P350" s="612">
        <v>146.16999999999999</v>
      </c>
    </row>
    <row r="351" spans="1:16" x14ac:dyDescent="0.25">
      <c r="A351" s="558"/>
      <c r="B351" s="559"/>
      <c r="C351" s="559"/>
      <c r="D351" s="559"/>
      <c r="E351" s="559"/>
      <c r="F351" s="559"/>
      <c r="G351" s="559"/>
      <c r="H351" s="560"/>
      <c r="I351" s="561"/>
      <c r="J351" s="561"/>
      <c r="K351" s="561"/>
      <c r="L351" s="562"/>
      <c r="M351" s="561"/>
      <c r="N351" s="562"/>
      <c r="O351" s="561"/>
      <c r="P351" s="563"/>
    </row>
    <row r="352" spans="1:16" x14ac:dyDescent="0.25">
      <c r="A352" s="514" t="s">
        <v>1193</v>
      </c>
      <c r="B352" s="515" t="s">
        <v>1246</v>
      </c>
      <c r="C352" s="1249" t="s">
        <v>1247</v>
      </c>
      <c r="D352" s="1249"/>
      <c r="E352" s="1249"/>
      <c r="F352" s="1249"/>
      <c r="G352" s="1249"/>
      <c r="H352" s="516" t="s">
        <v>1244</v>
      </c>
      <c r="I352" s="517">
        <v>17.7424</v>
      </c>
      <c r="J352" s="518">
        <v>1</v>
      </c>
      <c r="K352" s="568">
        <v>17.7424</v>
      </c>
      <c r="L352" s="593">
        <v>149.15</v>
      </c>
      <c r="M352" s="570">
        <v>1.1599999999999999</v>
      </c>
      <c r="N352" s="572">
        <v>173.01</v>
      </c>
      <c r="O352" s="517"/>
      <c r="P352" s="555">
        <v>3069.61</v>
      </c>
    </row>
    <row r="353" spans="1:16" x14ac:dyDescent="0.25">
      <c r="A353" s="556"/>
      <c r="B353" s="557"/>
      <c r="C353" s="1248" t="s">
        <v>1161</v>
      </c>
      <c r="D353" s="1248"/>
      <c r="E353" s="1248"/>
      <c r="F353" s="1248"/>
      <c r="G353" s="1248"/>
      <c r="H353" s="516"/>
      <c r="I353" s="517"/>
      <c r="J353" s="517"/>
      <c r="K353" s="517"/>
      <c r="L353" s="520"/>
      <c r="M353" s="517"/>
      <c r="N353" s="520"/>
      <c r="O353" s="517"/>
      <c r="P353" s="555">
        <v>3069.61</v>
      </c>
    </row>
    <row r="354" spans="1:16" x14ac:dyDescent="0.25">
      <c r="A354" s="558"/>
      <c r="B354" s="559"/>
      <c r="C354" s="559"/>
      <c r="D354" s="559"/>
      <c r="E354" s="559"/>
      <c r="F354" s="559"/>
      <c r="G354" s="559"/>
      <c r="H354" s="560"/>
      <c r="I354" s="561"/>
      <c r="J354" s="561"/>
      <c r="K354" s="561"/>
      <c r="L354" s="562"/>
      <c r="M354" s="561"/>
      <c r="N354" s="562"/>
      <c r="O354" s="561"/>
      <c r="P354" s="563"/>
    </row>
    <row r="355" spans="1:16" x14ac:dyDescent="0.25">
      <c r="A355" s="1251" t="s">
        <v>3518</v>
      </c>
      <c r="B355" s="1252"/>
      <c r="C355" s="1252"/>
      <c r="D355" s="1252"/>
      <c r="E355" s="1252"/>
      <c r="F355" s="1252"/>
      <c r="G355" s="1252"/>
      <c r="H355" s="1252"/>
      <c r="I355" s="1252"/>
      <c r="J355" s="1252"/>
      <c r="K355" s="1252"/>
      <c r="L355" s="1252"/>
      <c r="M355" s="1252"/>
      <c r="N355" s="1252"/>
      <c r="O355" s="1252"/>
      <c r="P355" s="1253"/>
    </row>
    <row r="356" spans="1:16" x14ac:dyDescent="0.25">
      <c r="A356" s="514" t="s">
        <v>1198</v>
      </c>
      <c r="B356" s="515" t="s">
        <v>3487</v>
      </c>
      <c r="C356" s="1249" t="s">
        <v>3488</v>
      </c>
      <c r="D356" s="1249"/>
      <c r="E356" s="1249"/>
      <c r="F356" s="1249"/>
      <c r="G356" s="1249"/>
      <c r="H356" s="516" t="s">
        <v>1217</v>
      </c>
      <c r="I356" s="517">
        <v>4.1599999999999998E-2</v>
      </c>
      <c r="J356" s="518">
        <v>1</v>
      </c>
      <c r="K356" s="568">
        <v>4.1599999999999998E-2</v>
      </c>
      <c r="L356" s="520"/>
      <c r="M356" s="517"/>
      <c r="N356" s="521"/>
      <c r="O356" s="517"/>
      <c r="P356" s="522"/>
    </row>
    <row r="357" spans="1:16" x14ac:dyDescent="0.25">
      <c r="A357" s="523"/>
      <c r="B357" s="524" t="s">
        <v>23</v>
      </c>
      <c r="C357" s="1247" t="s">
        <v>1203</v>
      </c>
      <c r="D357" s="1247"/>
      <c r="E357" s="1247"/>
      <c r="F357" s="1247"/>
      <c r="G357" s="1247"/>
      <c r="H357" s="525" t="s">
        <v>1148</v>
      </c>
      <c r="I357" s="526"/>
      <c r="J357" s="526"/>
      <c r="K357" s="535">
        <v>1.3728</v>
      </c>
      <c r="L357" s="528"/>
      <c r="M357" s="526"/>
      <c r="N357" s="528"/>
      <c r="O357" s="526"/>
      <c r="P357" s="573">
        <v>380</v>
      </c>
    </row>
    <row r="358" spans="1:16" x14ac:dyDescent="0.25">
      <c r="A358" s="530"/>
      <c r="B358" s="524" t="s">
        <v>1285</v>
      </c>
      <c r="C358" s="1247" t="s">
        <v>1286</v>
      </c>
      <c r="D358" s="1247"/>
      <c r="E358" s="1247"/>
      <c r="F358" s="1247"/>
      <c r="G358" s="1247"/>
      <c r="H358" s="525" t="s">
        <v>1148</v>
      </c>
      <c r="I358" s="543">
        <v>33</v>
      </c>
      <c r="J358" s="526"/>
      <c r="K358" s="535">
        <v>1.3728</v>
      </c>
      <c r="L358" s="532"/>
      <c r="M358" s="533"/>
      <c r="N358" s="534">
        <v>276.81</v>
      </c>
      <c r="O358" s="526"/>
      <c r="P358" s="529">
        <v>380</v>
      </c>
    </row>
    <row r="359" spans="1:16" x14ac:dyDescent="0.25">
      <c r="A359" s="523"/>
      <c r="B359" s="524" t="s">
        <v>28</v>
      </c>
      <c r="C359" s="1247" t="s">
        <v>132</v>
      </c>
      <c r="D359" s="1247"/>
      <c r="E359" s="1247"/>
      <c r="F359" s="1247"/>
      <c r="G359" s="1247"/>
      <c r="H359" s="525"/>
      <c r="I359" s="526"/>
      <c r="J359" s="526"/>
      <c r="K359" s="526"/>
      <c r="L359" s="528"/>
      <c r="M359" s="526"/>
      <c r="N359" s="528"/>
      <c r="O359" s="526"/>
      <c r="P359" s="529">
        <v>2106.46</v>
      </c>
    </row>
    <row r="360" spans="1:16" x14ac:dyDescent="0.25">
      <c r="A360" s="523"/>
      <c r="B360" s="524"/>
      <c r="C360" s="1247" t="s">
        <v>1147</v>
      </c>
      <c r="D360" s="1247"/>
      <c r="E360" s="1247"/>
      <c r="F360" s="1247"/>
      <c r="G360" s="1247"/>
      <c r="H360" s="525" t="s">
        <v>1148</v>
      </c>
      <c r="I360" s="526"/>
      <c r="J360" s="526"/>
      <c r="K360" s="574">
        <v>1.346176</v>
      </c>
      <c r="L360" s="528"/>
      <c r="M360" s="526"/>
      <c r="N360" s="528"/>
      <c r="O360" s="526"/>
      <c r="P360" s="573">
        <v>499.09</v>
      </c>
    </row>
    <row r="361" spans="1:16" x14ac:dyDescent="0.25">
      <c r="A361" s="530"/>
      <c r="B361" s="524" t="s">
        <v>1233</v>
      </c>
      <c r="C361" s="1247" t="s">
        <v>1234</v>
      </c>
      <c r="D361" s="1247"/>
      <c r="E361" s="1247"/>
      <c r="F361" s="1247"/>
      <c r="G361" s="1247"/>
      <c r="H361" s="525" t="s">
        <v>1151</v>
      </c>
      <c r="I361" s="536">
        <v>2.35</v>
      </c>
      <c r="J361" s="526"/>
      <c r="K361" s="537">
        <v>9.776E-2</v>
      </c>
      <c r="L361" s="538">
        <v>828.16</v>
      </c>
      <c r="M361" s="539">
        <v>1.36</v>
      </c>
      <c r="N361" s="534">
        <v>1126.3</v>
      </c>
      <c r="O361" s="526"/>
      <c r="P361" s="529">
        <v>110.11</v>
      </c>
    </row>
    <row r="362" spans="1:16" x14ac:dyDescent="0.25">
      <c r="A362" s="540"/>
      <c r="B362" s="524" t="s">
        <v>1191</v>
      </c>
      <c r="C362" s="1247" t="s">
        <v>1192</v>
      </c>
      <c r="D362" s="1247"/>
      <c r="E362" s="1247"/>
      <c r="F362" s="1247"/>
      <c r="G362" s="1247"/>
      <c r="H362" s="525" t="s">
        <v>1148</v>
      </c>
      <c r="I362" s="536">
        <v>2.35</v>
      </c>
      <c r="J362" s="526"/>
      <c r="K362" s="537">
        <v>9.776E-2</v>
      </c>
      <c r="L362" s="528"/>
      <c r="M362" s="526"/>
      <c r="N362" s="541">
        <v>373.94</v>
      </c>
      <c r="O362" s="526"/>
      <c r="P362" s="573">
        <v>36.56</v>
      </c>
    </row>
    <row r="363" spans="1:16" x14ac:dyDescent="0.25">
      <c r="A363" s="530"/>
      <c r="B363" s="524" t="s">
        <v>1220</v>
      </c>
      <c r="C363" s="1247" t="s">
        <v>1221</v>
      </c>
      <c r="D363" s="1247"/>
      <c r="E363" s="1247"/>
      <c r="F363" s="1247"/>
      <c r="G363" s="1247"/>
      <c r="H363" s="525" t="s">
        <v>1151</v>
      </c>
      <c r="I363" s="536">
        <v>0.36</v>
      </c>
      <c r="J363" s="526"/>
      <c r="K363" s="574">
        <v>1.4976E-2</v>
      </c>
      <c r="L363" s="542">
        <v>1933</v>
      </c>
      <c r="M363" s="539">
        <v>1.26</v>
      </c>
      <c r="N363" s="534">
        <v>2435.58</v>
      </c>
      <c r="O363" s="526"/>
      <c r="P363" s="529">
        <v>36.479999999999997</v>
      </c>
    </row>
    <row r="364" spans="1:16" x14ac:dyDescent="0.25">
      <c r="A364" s="540"/>
      <c r="B364" s="524" t="s">
        <v>1152</v>
      </c>
      <c r="C364" s="1247" t="s">
        <v>1153</v>
      </c>
      <c r="D364" s="1247"/>
      <c r="E364" s="1247"/>
      <c r="F364" s="1247"/>
      <c r="G364" s="1247"/>
      <c r="H364" s="525" t="s">
        <v>1148</v>
      </c>
      <c r="I364" s="536">
        <v>0.36</v>
      </c>
      <c r="J364" s="526"/>
      <c r="K364" s="574">
        <v>1.4976E-2</v>
      </c>
      <c r="L364" s="528"/>
      <c r="M364" s="526"/>
      <c r="N364" s="541">
        <v>437.08</v>
      </c>
      <c r="O364" s="526"/>
      <c r="P364" s="573">
        <v>6.55</v>
      </c>
    </row>
    <row r="365" spans="1:16" x14ac:dyDescent="0.25">
      <c r="A365" s="530"/>
      <c r="B365" s="524" t="s">
        <v>1287</v>
      </c>
      <c r="C365" s="1247" t="s">
        <v>1288</v>
      </c>
      <c r="D365" s="1247"/>
      <c r="E365" s="1247"/>
      <c r="F365" s="1247"/>
      <c r="G365" s="1247"/>
      <c r="H365" s="525" t="s">
        <v>1151</v>
      </c>
      <c r="I365" s="536">
        <v>3.98</v>
      </c>
      <c r="J365" s="526"/>
      <c r="K365" s="574">
        <v>0.16556799999999999</v>
      </c>
      <c r="L365" s="532"/>
      <c r="M365" s="533"/>
      <c r="N365" s="534">
        <v>1610.79</v>
      </c>
      <c r="O365" s="526"/>
      <c r="P365" s="529">
        <v>266.7</v>
      </c>
    </row>
    <row r="366" spans="1:16" x14ac:dyDescent="0.25">
      <c r="A366" s="540"/>
      <c r="B366" s="524" t="s">
        <v>1191</v>
      </c>
      <c r="C366" s="1247" t="s">
        <v>1192</v>
      </c>
      <c r="D366" s="1247"/>
      <c r="E366" s="1247"/>
      <c r="F366" s="1247"/>
      <c r="G366" s="1247"/>
      <c r="H366" s="525" t="s">
        <v>1148</v>
      </c>
      <c r="I366" s="536">
        <v>3.98</v>
      </c>
      <c r="J366" s="526"/>
      <c r="K366" s="574">
        <v>0.16556799999999999</v>
      </c>
      <c r="L366" s="528"/>
      <c r="M366" s="526"/>
      <c r="N366" s="541">
        <v>373.94</v>
      </c>
      <c r="O366" s="526"/>
      <c r="P366" s="573">
        <v>61.91</v>
      </c>
    </row>
    <row r="367" spans="1:16" x14ac:dyDescent="0.25">
      <c r="A367" s="530"/>
      <c r="B367" s="524" t="s">
        <v>1289</v>
      </c>
      <c r="C367" s="1247" t="s">
        <v>1290</v>
      </c>
      <c r="D367" s="1247"/>
      <c r="E367" s="1247"/>
      <c r="F367" s="1247"/>
      <c r="G367" s="1247"/>
      <c r="H367" s="525" t="s">
        <v>1151</v>
      </c>
      <c r="I367" s="531">
        <v>15.6</v>
      </c>
      <c r="J367" s="526"/>
      <c r="K367" s="537">
        <v>0.64895999999999998</v>
      </c>
      <c r="L367" s="532"/>
      <c r="M367" s="533"/>
      <c r="N367" s="534">
        <v>1509.52</v>
      </c>
      <c r="O367" s="526"/>
      <c r="P367" s="529">
        <v>979.62</v>
      </c>
    </row>
    <row r="368" spans="1:16" x14ac:dyDescent="0.25">
      <c r="A368" s="540"/>
      <c r="B368" s="524" t="s">
        <v>1191</v>
      </c>
      <c r="C368" s="1247" t="s">
        <v>1192</v>
      </c>
      <c r="D368" s="1247"/>
      <c r="E368" s="1247"/>
      <c r="F368" s="1247"/>
      <c r="G368" s="1247"/>
      <c r="H368" s="525" t="s">
        <v>1148</v>
      </c>
      <c r="I368" s="531">
        <v>15.6</v>
      </c>
      <c r="J368" s="526"/>
      <c r="K368" s="537">
        <v>0.64895999999999998</v>
      </c>
      <c r="L368" s="528"/>
      <c r="M368" s="526"/>
      <c r="N368" s="541">
        <v>373.94</v>
      </c>
      <c r="O368" s="526"/>
      <c r="P368" s="573">
        <v>242.67</v>
      </c>
    </row>
    <row r="369" spans="1:16" x14ac:dyDescent="0.25">
      <c r="A369" s="530"/>
      <c r="B369" s="524" t="s">
        <v>1291</v>
      </c>
      <c r="C369" s="1247" t="s">
        <v>1292</v>
      </c>
      <c r="D369" s="1247"/>
      <c r="E369" s="1247"/>
      <c r="F369" s="1247"/>
      <c r="G369" s="1247"/>
      <c r="H369" s="525" t="s">
        <v>1151</v>
      </c>
      <c r="I369" s="531">
        <v>6.9</v>
      </c>
      <c r="J369" s="526"/>
      <c r="K369" s="537">
        <v>0.28704000000000002</v>
      </c>
      <c r="L369" s="532"/>
      <c r="M369" s="533"/>
      <c r="N369" s="534">
        <v>1803.28</v>
      </c>
      <c r="O369" s="526"/>
      <c r="P369" s="529">
        <v>517.61</v>
      </c>
    </row>
    <row r="370" spans="1:16" x14ac:dyDescent="0.25">
      <c r="A370" s="540"/>
      <c r="B370" s="524" t="s">
        <v>1191</v>
      </c>
      <c r="C370" s="1247" t="s">
        <v>1192</v>
      </c>
      <c r="D370" s="1247"/>
      <c r="E370" s="1247"/>
      <c r="F370" s="1247"/>
      <c r="G370" s="1247"/>
      <c r="H370" s="525" t="s">
        <v>1148</v>
      </c>
      <c r="I370" s="531">
        <v>6.9</v>
      </c>
      <c r="J370" s="526"/>
      <c r="K370" s="537">
        <v>0.28704000000000002</v>
      </c>
      <c r="L370" s="528"/>
      <c r="M370" s="526"/>
      <c r="N370" s="541">
        <v>373.94</v>
      </c>
      <c r="O370" s="526"/>
      <c r="P370" s="573">
        <v>107.34</v>
      </c>
    </row>
    <row r="371" spans="1:16" x14ac:dyDescent="0.25">
      <c r="A371" s="530"/>
      <c r="B371" s="524" t="s">
        <v>1327</v>
      </c>
      <c r="C371" s="1247" t="s">
        <v>1328</v>
      </c>
      <c r="D371" s="1247"/>
      <c r="E371" s="1247"/>
      <c r="F371" s="1247"/>
      <c r="G371" s="1247"/>
      <c r="H371" s="525" t="s">
        <v>1151</v>
      </c>
      <c r="I371" s="536">
        <v>0.56999999999999995</v>
      </c>
      <c r="J371" s="526"/>
      <c r="K371" s="574">
        <v>2.3712E-2</v>
      </c>
      <c r="L371" s="542">
        <v>1790.51</v>
      </c>
      <c r="M371" s="539">
        <v>1.24</v>
      </c>
      <c r="N371" s="534">
        <v>2220.23</v>
      </c>
      <c r="O371" s="526"/>
      <c r="P371" s="529">
        <v>52.65</v>
      </c>
    </row>
    <row r="372" spans="1:16" x14ac:dyDescent="0.25">
      <c r="A372" s="540"/>
      <c r="B372" s="524" t="s">
        <v>1191</v>
      </c>
      <c r="C372" s="1247" t="s">
        <v>1192</v>
      </c>
      <c r="D372" s="1247"/>
      <c r="E372" s="1247"/>
      <c r="F372" s="1247"/>
      <c r="G372" s="1247"/>
      <c r="H372" s="525" t="s">
        <v>1148</v>
      </c>
      <c r="I372" s="536">
        <v>0.56999999999999995</v>
      </c>
      <c r="J372" s="526"/>
      <c r="K372" s="574">
        <v>2.3712E-2</v>
      </c>
      <c r="L372" s="528"/>
      <c r="M372" s="526"/>
      <c r="N372" s="541">
        <v>373.94</v>
      </c>
      <c r="O372" s="526"/>
      <c r="P372" s="573">
        <v>8.8699999999999992</v>
      </c>
    </row>
    <row r="373" spans="1:16" x14ac:dyDescent="0.25">
      <c r="A373" s="530"/>
      <c r="B373" s="524" t="s">
        <v>1206</v>
      </c>
      <c r="C373" s="1247" t="s">
        <v>1207</v>
      </c>
      <c r="D373" s="1247"/>
      <c r="E373" s="1247"/>
      <c r="F373" s="1247"/>
      <c r="G373" s="1247"/>
      <c r="H373" s="525" t="s">
        <v>1151</v>
      </c>
      <c r="I373" s="531">
        <v>2.6</v>
      </c>
      <c r="J373" s="526"/>
      <c r="K373" s="537">
        <v>0.10816000000000001</v>
      </c>
      <c r="L373" s="542">
        <v>1043.1400000000001</v>
      </c>
      <c r="M373" s="539">
        <v>1.27</v>
      </c>
      <c r="N373" s="534">
        <v>1324.79</v>
      </c>
      <c r="O373" s="526"/>
      <c r="P373" s="529">
        <v>143.29</v>
      </c>
    </row>
    <row r="374" spans="1:16" x14ac:dyDescent="0.25">
      <c r="A374" s="540"/>
      <c r="B374" s="524" t="s">
        <v>1208</v>
      </c>
      <c r="C374" s="1247" t="s">
        <v>1209</v>
      </c>
      <c r="D374" s="1247"/>
      <c r="E374" s="1247"/>
      <c r="F374" s="1247"/>
      <c r="G374" s="1247"/>
      <c r="H374" s="525" t="s">
        <v>1148</v>
      </c>
      <c r="I374" s="531">
        <v>2.6</v>
      </c>
      <c r="J374" s="526"/>
      <c r="K374" s="537">
        <v>0.10816000000000001</v>
      </c>
      <c r="L374" s="528"/>
      <c r="M374" s="526"/>
      <c r="N374" s="541">
        <v>325.38</v>
      </c>
      <c r="O374" s="526"/>
      <c r="P374" s="573">
        <v>35.19</v>
      </c>
    </row>
    <row r="375" spans="1:16" x14ac:dyDescent="0.25">
      <c r="A375" s="523"/>
      <c r="B375" s="524" t="s">
        <v>36</v>
      </c>
      <c r="C375" s="1247" t="s">
        <v>134</v>
      </c>
      <c r="D375" s="1247"/>
      <c r="E375" s="1247"/>
      <c r="F375" s="1247"/>
      <c r="G375" s="1247"/>
      <c r="H375" s="525"/>
      <c r="I375" s="526"/>
      <c r="J375" s="526"/>
      <c r="K375" s="526"/>
      <c r="L375" s="528"/>
      <c r="M375" s="526"/>
      <c r="N375" s="528"/>
      <c r="O375" s="526"/>
      <c r="P375" s="573">
        <v>12.48</v>
      </c>
    </row>
    <row r="376" spans="1:16" x14ac:dyDescent="0.25">
      <c r="A376" s="530"/>
      <c r="B376" s="524" t="s">
        <v>1210</v>
      </c>
      <c r="C376" s="1247" t="s">
        <v>1211</v>
      </c>
      <c r="D376" s="1247"/>
      <c r="E376" s="1247"/>
      <c r="F376" s="1247"/>
      <c r="G376" s="1247"/>
      <c r="H376" s="525" t="s">
        <v>1212</v>
      </c>
      <c r="I376" s="543">
        <v>30</v>
      </c>
      <c r="J376" s="526"/>
      <c r="K376" s="527">
        <v>1.248</v>
      </c>
      <c r="L376" s="538">
        <v>35.71</v>
      </c>
      <c r="M376" s="539">
        <v>0.28000000000000003</v>
      </c>
      <c r="N376" s="534">
        <v>10</v>
      </c>
      <c r="O376" s="526"/>
      <c r="P376" s="529">
        <v>12.48</v>
      </c>
    </row>
    <row r="377" spans="1:16" x14ac:dyDescent="0.25">
      <c r="A377" s="544" t="s">
        <v>1239</v>
      </c>
      <c r="B377" s="545" t="s">
        <v>1293</v>
      </c>
      <c r="C377" s="1250" t="s">
        <v>1294</v>
      </c>
      <c r="D377" s="1250"/>
      <c r="E377" s="1250"/>
      <c r="F377" s="1250"/>
      <c r="G377" s="1250"/>
      <c r="H377" s="546" t="s">
        <v>1212</v>
      </c>
      <c r="I377" s="547">
        <v>189</v>
      </c>
      <c r="J377" s="548"/>
      <c r="K377" s="567">
        <v>7.8624000000000001</v>
      </c>
      <c r="L377" s="550"/>
      <c r="M377" s="548"/>
      <c r="N377" s="550"/>
      <c r="O377" s="548"/>
      <c r="P377" s="551"/>
    </row>
    <row r="378" spans="1:16" x14ac:dyDescent="0.25">
      <c r="A378" s="544" t="s">
        <v>1239</v>
      </c>
      <c r="B378" s="545" t="s">
        <v>1293</v>
      </c>
      <c r="C378" s="1250" t="s">
        <v>1329</v>
      </c>
      <c r="D378" s="1250"/>
      <c r="E378" s="1250"/>
      <c r="F378" s="1250"/>
      <c r="G378" s="1250"/>
      <c r="H378" s="546" t="s">
        <v>1212</v>
      </c>
      <c r="I378" s="547">
        <v>15</v>
      </c>
      <c r="J378" s="548"/>
      <c r="K378" s="549">
        <v>0.624</v>
      </c>
      <c r="L378" s="550"/>
      <c r="M378" s="548"/>
      <c r="N378" s="550"/>
      <c r="O378" s="548"/>
      <c r="P378" s="551"/>
    </row>
    <row r="379" spans="1:16" x14ac:dyDescent="0.25">
      <c r="A379" s="552"/>
      <c r="B379" s="553"/>
      <c r="C379" s="1248" t="s">
        <v>1154</v>
      </c>
      <c r="D379" s="1248"/>
      <c r="E379" s="1248"/>
      <c r="F379" s="1248"/>
      <c r="G379" s="1248"/>
      <c r="H379" s="516"/>
      <c r="I379" s="517"/>
      <c r="J379" s="517"/>
      <c r="K379" s="517"/>
      <c r="L379" s="520"/>
      <c r="M379" s="517"/>
      <c r="N379" s="554"/>
      <c r="O379" s="517"/>
      <c r="P379" s="555">
        <v>2998.03</v>
      </c>
    </row>
    <row r="380" spans="1:16" x14ac:dyDescent="0.25">
      <c r="A380" s="540"/>
      <c r="B380" s="524"/>
      <c r="C380" s="1247" t="s">
        <v>1155</v>
      </c>
      <c r="D380" s="1247"/>
      <c r="E380" s="1247"/>
      <c r="F380" s="1247"/>
      <c r="G380" s="1247"/>
      <c r="H380" s="525"/>
      <c r="I380" s="526"/>
      <c r="J380" s="526"/>
      <c r="K380" s="526"/>
      <c r="L380" s="528"/>
      <c r="M380" s="526"/>
      <c r="N380" s="528"/>
      <c r="O380" s="526"/>
      <c r="P380" s="573">
        <v>879.09</v>
      </c>
    </row>
    <row r="381" spans="1:16" x14ac:dyDescent="0.25">
      <c r="A381" s="540"/>
      <c r="B381" s="524" t="s">
        <v>1295</v>
      </c>
      <c r="C381" s="1247" t="s">
        <v>1296</v>
      </c>
      <c r="D381" s="1247"/>
      <c r="E381" s="1247"/>
      <c r="F381" s="1247"/>
      <c r="G381" s="1247"/>
      <c r="H381" s="525" t="s">
        <v>1158</v>
      </c>
      <c r="I381" s="543">
        <v>147</v>
      </c>
      <c r="J381" s="526"/>
      <c r="K381" s="543">
        <v>147</v>
      </c>
      <c r="L381" s="528"/>
      <c r="M381" s="526"/>
      <c r="N381" s="528"/>
      <c r="O381" s="526"/>
      <c r="P381" s="529">
        <v>1292.26</v>
      </c>
    </row>
    <row r="382" spans="1:16" x14ac:dyDescent="0.25">
      <c r="A382" s="540"/>
      <c r="B382" s="524" t="s">
        <v>1297</v>
      </c>
      <c r="C382" s="1247" t="s">
        <v>1298</v>
      </c>
      <c r="D382" s="1247"/>
      <c r="E382" s="1247"/>
      <c r="F382" s="1247"/>
      <c r="G382" s="1247"/>
      <c r="H382" s="525" t="s">
        <v>1158</v>
      </c>
      <c r="I382" s="543">
        <v>134</v>
      </c>
      <c r="J382" s="526"/>
      <c r="K382" s="543">
        <v>134</v>
      </c>
      <c r="L382" s="528"/>
      <c r="M382" s="526"/>
      <c r="N382" s="528"/>
      <c r="O382" s="526"/>
      <c r="P382" s="529">
        <v>1177.98</v>
      </c>
    </row>
    <row r="383" spans="1:16" x14ac:dyDescent="0.25">
      <c r="A383" s="556"/>
      <c r="B383" s="557"/>
      <c r="C383" s="1248" t="s">
        <v>1161</v>
      </c>
      <c r="D383" s="1248"/>
      <c r="E383" s="1248"/>
      <c r="F383" s="1248"/>
      <c r="G383" s="1248"/>
      <c r="H383" s="516"/>
      <c r="I383" s="517"/>
      <c r="J383" s="517"/>
      <c r="K383" s="517"/>
      <c r="L383" s="520"/>
      <c r="M383" s="517"/>
      <c r="N383" s="554">
        <v>131448.79999999999</v>
      </c>
      <c r="O383" s="517"/>
      <c r="P383" s="555">
        <v>5468.27</v>
      </c>
    </row>
    <row r="384" spans="1:16" x14ac:dyDescent="0.25">
      <c r="A384" s="558"/>
      <c r="B384" s="559"/>
      <c r="C384" s="559"/>
      <c r="D384" s="559"/>
      <c r="E384" s="559"/>
      <c r="F384" s="559"/>
      <c r="G384" s="559"/>
      <c r="H384" s="560"/>
      <c r="I384" s="561"/>
      <c r="J384" s="561"/>
      <c r="K384" s="561"/>
      <c r="L384" s="562"/>
      <c r="M384" s="561"/>
      <c r="N384" s="562"/>
      <c r="O384" s="561"/>
      <c r="P384" s="563"/>
    </row>
    <row r="385" spans="1:16" x14ac:dyDescent="0.25">
      <c r="A385" s="514" t="s">
        <v>1199</v>
      </c>
      <c r="B385" s="515" t="s">
        <v>1332</v>
      </c>
      <c r="C385" s="1249" t="s">
        <v>1333</v>
      </c>
      <c r="D385" s="1249"/>
      <c r="E385" s="1249"/>
      <c r="F385" s="1249"/>
      <c r="G385" s="1249"/>
      <c r="H385" s="516" t="s">
        <v>1212</v>
      </c>
      <c r="I385" s="517">
        <v>7.8624000000000001</v>
      </c>
      <c r="J385" s="518">
        <v>1</v>
      </c>
      <c r="K385" s="568">
        <v>7.8624000000000001</v>
      </c>
      <c r="L385" s="520"/>
      <c r="M385" s="517"/>
      <c r="N385" s="564">
        <v>1103.6099999999999</v>
      </c>
      <c r="O385" s="517"/>
      <c r="P385" s="555">
        <v>8677.02</v>
      </c>
    </row>
    <row r="386" spans="1:16" x14ac:dyDescent="0.25">
      <c r="A386" s="540" t="s">
        <v>1199</v>
      </c>
      <c r="B386" s="524" t="s">
        <v>1332</v>
      </c>
      <c r="C386" s="1247" t="s">
        <v>1334</v>
      </c>
      <c r="D386" s="1247"/>
      <c r="E386" s="1247"/>
      <c r="F386" s="1247"/>
      <c r="G386" s="1247"/>
      <c r="H386" s="525" t="s">
        <v>1212</v>
      </c>
      <c r="I386" s="535">
        <v>7.8624000000000001</v>
      </c>
      <c r="J386" s="526"/>
      <c r="K386" s="535">
        <v>7.8624000000000001</v>
      </c>
      <c r="L386" s="534">
        <v>1839.35</v>
      </c>
      <c r="M386" s="531">
        <v>0.6</v>
      </c>
      <c r="N386" s="534">
        <v>1103.6099999999999</v>
      </c>
      <c r="O386" s="526"/>
      <c r="P386" s="529">
        <v>8677.02</v>
      </c>
    </row>
    <row r="387" spans="1:16" ht="22.5" x14ac:dyDescent="0.25">
      <c r="A387" s="540" t="s">
        <v>1745</v>
      </c>
      <c r="B387" s="524" t="s">
        <v>1336</v>
      </c>
      <c r="C387" s="1247" t="s">
        <v>1303</v>
      </c>
      <c r="D387" s="1247"/>
      <c r="E387" s="1247"/>
      <c r="F387" s="1247"/>
      <c r="G387" s="1247"/>
      <c r="H387" s="525" t="s">
        <v>1304</v>
      </c>
      <c r="I387" s="526"/>
      <c r="J387" s="526"/>
      <c r="K387" s="535">
        <v>11.321899999999999</v>
      </c>
      <c r="L387" s="528"/>
      <c r="M387" s="526"/>
      <c r="N387" s="541">
        <v>155.02000000000001</v>
      </c>
      <c r="O387" s="543">
        <v>-1</v>
      </c>
      <c r="P387" s="529">
        <v>-1755.12</v>
      </c>
    </row>
    <row r="388" spans="1:16" ht="22.5" x14ac:dyDescent="0.25">
      <c r="A388" s="540" t="s">
        <v>1746</v>
      </c>
      <c r="B388" s="524" t="s">
        <v>1338</v>
      </c>
      <c r="C388" s="1247" t="s">
        <v>1306</v>
      </c>
      <c r="D388" s="1247"/>
      <c r="E388" s="1247"/>
      <c r="F388" s="1247"/>
      <c r="G388" s="1247"/>
      <c r="H388" s="525" t="s">
        <v>1304</v>
      </c>
      <c r="I388" s="526"/>
      <c r="J388" s="526"/>
      <c r="K388" s="535">
        <v>11.321899999999999</v>
      </c>
      <c r="L388" s="528"/>
      <c r="M388" s="526"/>
      <c r="N388" s="541">
        <v>298.58</v>
      </c>
      <c r="O388" s="526"/>
      <c r="P388" s="529">
        <v>3380.49</v>
      </c>
    </row>
    <row r="389" spans="1:16" x14ac:dyDescent="0.25">
      <c r="A389" s="556"/>
      <c r="B389" s="557"/>
      <c r="C389" s="1248" t="s">
        <v>1161</v>
      </c>
      <c r="D389" s="1248"/>
      <c r="E389" s="1248"/>
      <c r="F389" s="1248"/>
      <c r="G389" s="1248"/>
      <c r="H389" s="516"/>
      <c r="I389" s="517"/>
      <c r="J389" s="517"/>
      <c r="K389" s="517"/>
      <c r="L389" s="520"/>
      <c r="M389" s="517"/>
      <c r="N389" s="520"/>
      <c r="O389" s="517"/>
      <c r="P389" s="555">
        <v>10302.39</v>
      </c>
    </row>
    <row r="390" spans="1:16" x14ac:dyDescent="0.25">
      <c r="A390" s="558"/>
      <c r="B390" s="559"/>
      <c r="C390" s="559"/>
      <c r="D390" s="559"/>
      <c r="E390" s="559"/>
      <c r="F390" s="559"/>
      <c r="G390" s="559"/>
      <c r="H390" s="560"/>
      <c r="I390" s="561"/>
      <c r="J390" s="561"/>
      <c r="K390" s="561"/>
      <c r="L390" s="562"/>
      <c r="M390" s="561"/>
      <c r="N390" s="562"/>
      <c r="O390" s="561"/>
      <c r="P390" s="563"/>
    </row>
    <row r="391" spans="1:16" x14ac:dyDescent="0.25">
      <c r="A391" s="514" t="s">
        <v>1200</v>
      </c>
      <c r="B391" s="515" t="s">
        <v>1299</v>
      </c>
      <c r="C391" s="1249" t="s">
        <v>1300</v>
      </c>
      <c r="D391" s="1249"/>
      <c r="E391" s="1249"/>
      <c r="F391" s="1249"/>
      <c r="G391" s="1249"/>
      <c r="H391" s="516" t="s">
        <v>1212</v>
      </c>
      <c r="I391" s="517">
        <v>0.624</v>
      </c>
      <c r="J391" s="518">
        <v>1</v>
      </c>
      <c r="K391" s="519">
        <v>0.624</v>
      </c>
      <c r="L391" s="520"/>
      <c r="M391" s="517"/>
      <c r="N391" s="564">
        <v>1103.6099999999999</v>
      </c>
      <c r="O391" s="517"/>
      <c r="P391" s="612">
        <v>688.65</v>
      </c>
    </row>
    <row r="392" spans="1:16" x14ac:dyDescent="0.25">
      <c r="A392" s="540" t="s">
        <v>1200</v>
      </c>
      <c r="B392" s="524" t="s">
        <v>1299</v>
      </c>
      <c r="C392" s="1247" t="s">
        <v>1301</v>
      </c>
      <c r="D392" s="1247"/>
      <c r="E392" s="1247"/>
      <c r="F392" s="1247"/>
      <c r="G392" s="1247"/>
      <c r="H392" s="525" t="s">
        <v>1212</v>
      </c>
      <c r="I392" s="527">
        <v>0.624</v>
      </c>
      <c r="J392" s="526"/>
      <c r="K392" s="527">
        <v>0.624</v>
      </c>
      <c r="L392" s="534">
        <v>1839.35</v>
      </c>
      <c r="M392" s="531">
        <v>0.6</v>
      </c>
      <c r="N392" s="534">
        <v>1103.6099999999999</v>
      </c>
      <c r="O392" s="526"/>
      <c r="P392" s="573">
        <v>688.65</v>
      </c>
    </row>
    <row r="393" spans="1:16" ht="22.5" x14ac:dyDescent="0.25">
      <c r="A393" s="540" t="s">
        <v>1408</v>
      </c>
      <c r="B393" s="524" t="s">
        <v>1302</v>
      </c>
      <c r="C393" s="1247" t="s">
        <v>1303</v>
      </c>
      <c r="D393" s="1247"/>
      <c r="E393" s="1247"/>
      <c r="F393" s="1247"/>
      <c r="G393" s="1247"/>
      <c r="H393" s="525" t="s">
        <v>1304</v>
      </c>
      <c r="I393" s="526"/>
      <c r="J393" s="526"/>
      <c r="K393" s="535">
        <v>0.89859999999999995</v>
      </c>
      <c r="L393" s="528"/>
      <c r="M393" s="526"/>
      <c r="N393" s="541">
        <v>155.02000000000001</v>
      </c>
      <c r="O393" s="543">
        <v>-1</v>
      </c>
      <c r="P393" s="573">
        <v>-139.30000000000001</v>
      </c>
    </row>
    <row r="394" spans="1:16" ht="22.5" x14ac:dyDescent="0.25">
      <c r="A394" s="540" t="s">
        <v>1409</v>
      </c>
      <c r="B394" s="524" t="s">
        <v>1305</v>
      </c>
      <c r="C394" s="1247" t="s">
        <v>1306</v>
      </c>
      <c r="D394" s="1247"/>
      <c r="E394" s="1247"/>
      <c r="F394" s="1247"/>
      <c r="G394" s="1247"/>
      <c r="H394" s="525" t="s">
        <v>1304</v>
      </c>
      <c r="I394" s="526"/>
      <c r="J394" s="526"/>
      <c r="K394" s="535">
        <v>0.89859999999999995</v>
      </c>
      <c r="L394" s="528"/>
      <c r="M394" s="526"/>
      <c r="N394" s="541">
        <v>298.58</v>
      </c>
      <c r="O394" s="526"/>
      <c r="P394" s="573">
        <v>268.3</v>
      </c>
    </row>
    <row r="395" spans="1:16" x14ac:dyDescent="0.25">
      <c r="A395" s="556"/>
      <c r="B395" s="557"/>
      <c r="C395" s="1248" t="s">
        <v>1161</v>
      </c>
      <c r="D395" s="1248"/>
      <c r="E395" s="1248"/>
      <c r="F395" s="1248"/>
      <c r="G395" s="1248"/>
      <c r="H395" s="516"/>
      <c r="I395" s="517"/>
      <c r="J395" s="517"/>
      <c r="K395" s="517"/>
      <c r="L395" s="520"/>
      <c r="M395" s="517"/>
      <c r="N395" s="520"/>
      <c r="O395" s="517"/>
      <c r="P395" s="612">
        <v>817.65</v>
      </c>
    </row>
    <row r="396" spans="1:16" x14ac:dyDescent="0.25">
      <c r="A396" s="558"/>
      <c r="B396" s="559"/>
      <c r="C396" s="559"/>
      <c r="D396" s="559"/>
      <c r="E396" s="559"/>
      <c r="F396" s="559"/>
      <c r="G396" s="559"/>
      <c r="H396" s="560"/>
      <c r="I396" s="561"/>
      <c r="J396" s="561"/>
      <c r="K396" s="561"/>
      <c r="L396" s="562"/>
      <c r="M396" s="561"/>
      <c r="N396" s="562"/>
      <c r="O396" s="561"/>
      <c r="P396" s="563"/>
    </row>
    <row r="397" spans="1:16" x14ac:dyDescent="0.25">
      <c r="A397" s="514" t="s">
        <v>1214</v>
      </c>
      <c r="B397" s="515" t="s">
        <v>1307</v>
      </c>
      <c r="C397" s="1249" t="s">
        <v>1308</v>
      </c>
      <c r="D397" s="1249"/>
      <c r="E397" s="1249"/>
      <c r="F397" s="1249"/>
      <c r="G397" s="1249"/>
      <c r="H397" s="516" t="s">
        <v>1217</v>
      </c>
      <c r="I397" s="517">
        <v>4.1599999999999998E-2</v>
      </c>
      <c r="J397" s="518">
        <v>1</v>
      </c>
      <c r="K397" s="568">
        <v>4.1599999999999998E-2</v>
      </c>
      <c r="L397" s="520"/>
      <c r="M397" s="517"/>
      <c r="N397" s="521"/>
      <c r="O397" s="517"/>
      <c r="P397" s="522"/>
    </row>
    <row r="398" spans="1:16" x14ac:dyDescent="0.25">
      <c r="A398" s="565"/>
      <c r="B398" s="553" t="s">
        <v>3519</v>
      </c>
      <c r="C398" s="1241" t="s">
        <v>3520</v>
      </c>
      <c r="D398" s="1241"/>
      <c r="E398" s="1241"/>
      <c r="F398" s="1241"/>
      <c r="G398" s="1241"/>
      <c r="H398" s="1241"/>
      <c r="I398" s="1241"/>
      <c r="J398" s="1241"/>
      <c r="K398" s="1241"/>
      <c r="L398" s="1241"/>
      <c r="M398" s="1241"/>
      <c r="N398" s="1241"/>
      <c r="O398" s="1241"/>
      <c r="P398" s="1254"/>
    </row>
    <row r="399" spans="1:16" x14ac:dyDescent="0.25">
      <c r="A399" s="523"/>
      <c r="B399" s="524" t="s">
        <v>28</v>
      </c>
      <c r="C399" s="1247" t="s">
        <v>132</v>
      </c>
      <c r="D399" s="1247"/>
      <c r="E399" s="1247"/>
      <c r="F399" s="1247"/>
      <c r="G399" s="1247"/>
      <c r="H399" s="525"/>
      <c r="I399" s="526"/>
      <c r="J399" s="526"/>
      <c r="K399" s="526"/>
      <c r="L399" s="528"/>
      <c r="M399" s="526"/>
      <c r="N399" s="528"/>
      <c r="O399" s="526"/>
      <c r="P399" s="573">
        <v>343.25</v>
      </c>
    </row>
    <row r="400" spans="1:16" x14ac:dyDescent="0.25">
      <c r="A400" s="523"/>
      <c r="B400" s="524"/>
      <c r="C400" s="1247" t="s">
        <v>1147</v>
      </c>
      <c r="D400" s="1247"/>
      <c r="E400" s="1247"/>
      <c r="F400" s="1247"/>
      <c r="G400" s="1247"/>
      <c r="H400" s="525" t="s">
        <v>1148</v>
      </c>
      <c r="I400" s="526"/>
      <c r="J400" s="526"/>
      <c r="K400" s="574">
        <v>0.20883199999999999</v>
      </c>
      <c r="L400" s="528"/>
      <c r="M400" s="526"/>
      <c r="N400" s="528"/>
      <c r="O400" s="526"/>
      <c r="P400" s="573">
        <v>78.09</v>
      </c>
    </row>
    <row r="401" spans="1:16" x14ac:dyDescent="0.25">
      <c r="A401" s="530"/>
      <c r="B401" s="524" t="s">
        <v>1287</v>
      </c>
      <c r="C401" s="1247" t="s">
        <v>1288</v>
      </c>
      <c r="D401" s="1247"/>
      <c r="E401" s="1247"/>
      <c r="F401" s="1247"/>
      <c r="G401" s="1247"/>
      <c r="H401" s="525" t="s">
        <v>1151</v>
      </c>
      <c r="I401" s="536">
        <v>0.83</v>
      </c>
      <c r="J401" s="543">
        <v>2</v>
      </c>
      <c r="K401" s="574">
        <v>6.9056000000000006E-2</v>
      </c>
      <c r="L401" s="532"/>
      <c r="M401" s="533"/>
      <c r="N401" s="534">
        <v>1610.79</v>
      </c>
      <c r="O401" s="526"/>
      <c r="P401" s="529">
        <v>111.23</v>
      </c>
    </row>
    <row r="402" spans="1:16" x14ac:dyDescent="0.25">
      <c r="A402" s="540"/>
      <c r="B402" s="524" t="s">
        <v>1191</v>
      </c>
      <c r="C402" s="1247" t="s">
        <v>1192</v>
      </c>
      <c r="D402" s="1247"/>
      <c r="E402" s="1247"/>
      <c r="F402" s="1247"/>
      <c r="G402" s="1247"/>
      <c r="H402" s="525" t="s">
        <v>1148</v>
      </c>
      <c r="I402" s="536">
        <v>0.83</v>
      </c>
      <c r="J402" s="543">
        <v>2</v>
      </c>
      <c r="K402" s="574">
        <v>6.9056000000000006E-2</v>
      </c>
      <c r="L402" s="528"/>
      <c r="M402" s="526"/>
      <c r="N402" s="541">
        <v>373.94</v>
      </c>
      <c r="O402" s="526"/>
      <c r="P402" s="573">
        <v>25.82</v>
      </c>
    </row>
    <row r="403" spans="1:16" x14ac:dyDescent="0.25">
      <c r="A403" s="530"/>
      <c r="B403" s="524" t="s">
        <v>1289</v>
      </c>
      <c r="C403" s="1247" t="s">
        <v>1290</v>
      </c>
      <c r="D403" s="1247"/>
      <c r="E403" s="1247"/>
      <c r="F403" s="1247"/>
      <c r="G403" s="1247"/>
      <c r="H403" s="525" t="s">
        <v>1151</v>
      </c>
      <c r="I403" s="536">
        <v>0.82</v>
      </c>
      <c r="J403" s="543">
        <v>2</v>
      </c>
      <c r="K403" s="574">
        <v>6.8224000000000007E-2</v>
      </c>
      <c r="L403" s="532"/>
      <c r="M403" s="533"/>
      <c r="N403" s="534">
        <v>1509.52</v>
      </c>
      <c r="O403" s="526"/>
      <c r="P403" s="529">
        <v>102.99</v>
      </c>
    </row>
    <row r="404" spans="1:16" x14ac:dyDescent="0.25">
      <c r="A404" s="540"/>
      <c r="B404" s="524" t="s">
        <v>1191</v>
      </c>
      <c r="C404" s="1247" t="s">
        <v>1192</v>
      </c>
      <c r="D404" s="1247"/>
      <c r="E404" s="1247"/>
      <c r="F404" s="1247"/>
      <c r="G404" s="1247"/>
      <c r="H404" s="525" t="s">
        <v>1148</v>
      </c>
      <c r="I404" s="536">
        <v>0.82</v>
      </c>
      <c r="J404" s="543">
        <v>2</v>
      </c>
      <c r="K404" s="574">
        <v>6.8224000000000007E-2</v>
      </c>
      <c r="L404" s="528"/>
      <c r="M404" s="526"/>
      <c r="N404" s="541">
        <v>373.94</v>
      </c>
      <c r="O404" s="526"/>
      <c r="P404" s="573">
        <v>25.51</v>
      </c>
    </row>
    <row r="405" spans="1:16" x14ac:dyDescent="0.25">
      <c r="A405" s="530"/>
      <c r="B405" s="524" t="s">
        <v>1291</v>
      </c>
      <c r="C405" s="1247" t="s">
        <v>1292</v>
      </c>
      <c r="D405" s="1247"/>
      <c r="E405" s="1247"/>
      <c r="F405" s="1247"/>
      <c r="G405" s="1247"/>
      <c r="H405" s="525" t="s">
        <v>1151</v>
      </c>
      <c r="I405" s="536">
        <v>0.86</v>
      </c>
      <c r="J405" s="543">
        <v>2</v>
      </c>
      <c r="K405" s="574">
        <v>7.1552000000000004E-2</v>
      </c>
      <c r="L405" s="532"/>
      <c r="M405" s="533"/>
      <c r="N405" s="534">
        <v>1803.28</v>
      </c>
      <c r="O405" s="526"/>
      <c r="P405" s="529">
        <v>129.03</v>
      </c>
    </row>
    <row r="406" spans="1:16" x14ac:dyDescent="0.25">
      <c r="A406" s="540"/>
      <c r="B406" s="524" t="s">
        <v>1191</v>
      </c>
      <c r="C406" s="1247" t="s">
        <v>1192</v>
      </c>
      <c r="D406" s="1247"/>
      <c r="E406" s="1247"/>
      <c r="F406" s="1247"/>
      <c r="G406" s="1247"/>
      <c r="H406" s="525" t="s">
        <v>1148</v>
      </c>
      <c r="I406" s="536">
        <v>0.86</v>
      </c>
      <c r="J406" s="543">
        <v>2</v>
      </c>
      <c r="K406" s="574">
        <v>7.1552000000000004E-2</v>
      </c>
      <c r="L406" s="528"/>
      <c r="M406" s="526"/>
      <c r="N406" s="541">
        <v>373.94</v>
      </c>
      <c r="O406" s="526"/>
      <c r="P406" s="573">
        <v>26.76</v>
      </c>
    </row>
    <row r="407" spans="1:16" x14ac:dyDescent="0.25">
      <c r="A407" s="544" t="s">
        <v>1239</v>
      </c>
      <c r="B407" s="545" t="s">
        <v>1293</v>
      </c>
      <c r="C407" s="1250" t="s">
        <v>1294</v>
      </c>
      <c r="D407" s="1250"/>
      <c r="E407" s="1250"/>
      <c r="F407" s="1250"/>
      <c r="G407" s="1250"/>
      <c r="H407" s="546" t="s">
        <v>1212</v>
      </c>
      <c r="I407" s="566">
        <v>12.6</v>
      </c>
      <c r="J407" s="547">
        <v>2</v>
      </c>
      <c r="K407" s="591">
        <v>1.0483199999999999</v>
      </c>
      <c r="L407" s="550"/>
      <c r="M407" s="548"/>
      <c r="N407" s="550"/>
      <c r="O407" s="548"/>
      <c r="P407" s="551"/>
    </row>
    <row r="408" spans="1:16" x14ac:dyDescent="0.25">
      <c r="A408" s="552"/>
      <c r="B408" s="553"/>
      <c r="C408" s="1248" t="s">
        <v>1154</v>
      </c>
      <c r="D408" s="1248"/>
      <c r="E408" s="1248"/>
      <c r="F408" s="1248"/>
      <c r="G408" s="1248"/>
      <c r="H408" s="516"/>
      <c r="I408" s="517"/>
      <c r="J408" s="517"/>
      <c r="K408" s="517"/>
      <c r="L408" s="520"/>
      <c r="M408" s="517"/>
      <c r="N408" s="554"/>
      <c r="O408" s="517"/>
      <c r="P408" s="555">
        <v>421.34</v>
      </c>
    </row>
    <row r="409" spans="1:16" x14ac:dyDescent="0.25">
      <c r="A409" s="540"/>
      <c r="B409" s="524"/>
      <c r="C409" s="1247" t="s">
        <v>1155</v>
      </c>
      <c r="D409" s="1247"/>
      <c r="E409" s="1247"/>
      <c r="F409" s="1247"/>
      <c r="G409" s="1247"/>
      <c r="H409" s="525"/>
      <c r="I409" s="526"/>
      <c r="J409" s="526"/>
      <c r="K409" s="526"/>
      <c r="L409" s="528"/>
      <c r="M409" s="526"/>
      <c r="N409" s="528"/>
      <c r="O409" s="526"/>
      <c r="P409" s="573">
        <v>78.09</v>
      </c>
    </row>
    <row r="410" spans="1:16" x14ac:dyDescent="0.25">
      <c r="A410" s="540"/>
      <c r="B410" s="524" t="s">
        <v>1295</v>
      </c>
      <c r="C410" s="1247" t="s">
        <v>1296</v>
      </c>
      <c r="D410" s="1247"/>
      <c r="E410" s="1247"/>
      <c r="F410" s="1247"/>
      <c r="G410" s="1247"/>
      <c r="H410" s="525" t="s">
        <v>1158</v>
      </c>
      <c r="I410" s="543">
        <v>147</v>
      </c>
      <c r="J410" s="526"/>
      <c r="K410" s="543">
        <v>147</v>
      </c>
      <c r="L410" s="528"/>
      <c r="M410" s="526"/>
      <c r="N410" s="528"/>
      <c r="O410" s="526"/>
      <c r="P410" s="573">
        <v>114.79</v>
      </c>
    </row>
    <row r="411" spans="1:16" x14ac:dyDescent="0.25">
      <c r="A411" s="540"/>
      <c r="B411" s="524" t="s">
        <v>1297</v>
      </c>
      <c r="C411" s="1247" t="s">
        <v>1298</v>
      </c>
      <c r="D411" s="1247"/>
      <c r="E411" s="1247"/>
      <c r="F411" s="1247"/>
      <c r="G411" s="1247"/>
      <c r="H411" s="525" t="s">
        <v>1158</v>
      </c>
      <c r="I411" s="543">
        <v>134</v>
      </c>
      <c r="J411" s="526"/>
      <c r="K411" s="543">
        <v>134</v>
      </c>
      <c r="L411" s="528"/>
      <c r="M411" s="526"/>
      <c r="N411" s="528"/>
      <c r="O411" s="526"/>
      <c r="P411" s="573">
        <v>104.64</v>
      </c>
    </row>
    <row r="412" spans="1:16" x14ac:dyDescent="0.25">
      <c r="A412" s="556"/>
      <c r="B412" s="557"/>
      <c r="C412" s="1248" t="s">
        <v>1161</v>
      </c>
      <c r="D412" s="1248"/>
      <c r="E412" s="1248"/>
      <c r="F412" s="1248"/>
      <c r="G412" s="1248"/>
      <c r="H412" s="516"/>
      <c r="I412" s="517"/>
      <c r="J412" s="517"/>
      <c r="K412" s="517"/>
      <c r="L412" s="520"/>
      <c r="M412" s="517"/>
      <c r="N412" s="554">
        <v>15403.13</v>
      </c>
      <c r="O412" s="517"/>
      <c r="P412" s="612">
        <v>640.77</v>
      </c>
    </row>
    <row r="413" spans="1:16" x14ac:dyDescent="0.25">
      <c r="A413" s="558"/>
      <c r="B413" s="559"/>
      <c r="C413" s="559"/>
      <c r="D413" s="559"/>
      <c r="E413" s="559"/>
      <c r="F413" s="559"/>
      <c r="G413" s="559"/>
      <c r="H413" s="560"/>
      <c r="I413" s="561"/>
      <c r="J413" s="561"/>
      <c r="K413" s="561"/>
      <c r="L413" s="562"/>
      <c r="M413" s="561"/>
      <c r="N413" s="562"/>
      <c r="O413" s="561"/>
      <c r="P413" s="563"/>
    </row>
    <row r="414" spans="1:16" x14ac:dyDescent="0.25">
      <c r="A414" s="514" t="s">
        <v>1227</v>
      </c>
      <c r="B414" s="515" t="s">
        <v>1299</v>
      </c>
      <c r="C414" s="1249" t="s">
        <v>1300</v>
      </c>
      <c r="D414" s="1249"/>
      <c r="E414" s="1249"/>
      <c r="F414" s="1249"/>
      <c r="G414" s="1249"/>
      <c r="H414" s="516" t="s">
        <v>1212</v>
      </c>
      <c r="I414" s="517">
        <v>1.0483199999999999</v>
      </c>
      <c r="J414" s="518">
        <v>1</v>
      </c>
      <c r="K414" s="590">
        <v>1.0483199999999999</v>
      </c>
      <c r="L414" s="520"/>
      <c r="M414" s="517"/>
      <c r="N414" s="564">
        <v>1103.6099999999999</v>
      </c>
      <c r="O414" s="517"/>
      <c r="P414" s="555">
        <v>1156.94</v>
      </c>
    </row>
    <row r="415" spans="1:16" x14ac:dyDescent="0.25">
      <c r="A415" s="540" t="s">
        <v>1227</v>
      </c>
      <c r="B415" s="524" t="s">
        <v>1299</v>
      </c>
      <c r="C415" s="1247" t="s">
        <v>1301</v>
      </c>
      <c r="D415" s="1247"/>
      <c r="E415" s="1247"/>
      <c r="F415" s="1247"/>
      <c r="G415" s="1247"/>
      <c r="H415" s="525" t="s">
        <v>1212</v>
      </c>
      <c r="I415" s="537">
        <v>1.0483199999999999</v>
      </c>
      <c r="J415" s="526"/>
      <c r="K415" s="537">
        <v>1.0483199999999999</v>
      </c>
      <c r="L415" s="534">
        <v>1839.35</v>
      </c>
      <c r="M415" s="531">
        <v>0.6</v>
      </c>
      <c r="N415" s="534">
        <v>1103.6099999999999</v>
      </c>
      <c r="O415" s="526"/>
      <c r="P415" s="529">
        <v>1156.94</v>
      </c>
    </row>
    <row r="416" spans="1:16" ht="22.5" x14ac:dyDescent="0.25">
      <c r="A416" s="540" t="s">
        <v>1410</v>
      </c>
      <c r="B416" s="524" t="s">
        <v>1302</v>
      </c>
      <c r="C416" s="1247" t="s">
        <v>1303</v>
      </c>
      <c r="D416" s="1247"/>
      <c r="E416" s="1247"/>
      <c r="F416" s="1247"/>
      <c r="G416" s="1247"/>
      <c r="H416" s="525" t="s">
        <v>1304</v>
      </c>
      <c r="I416" s="526"/>
      <c r="J416" s="526"/>
      <c r="K416" s="535">
        <v>1.5096000000000001</v>
      </c>
      <c r="L416" s="528"/>
      <c r="M416" s="526"/>
      <c r="N416" s="541">
        <v>155.02000000000001</v>
      </c>
      <c r="O416" s="543">
        <v>-1</v>
      </c>
      <c r="P416" s="573">
        <v>-234.02</v>
      </c>
    </row>
    <row r="417" spans="1:16" ht="22.5" x14ac:dyDescent="0.25">
      <c r="A417" s="540" t="s">
        <v>1411</v>
      </c>
      <c r="B417" s="524" t="s">
        <v>1305</v>
      </c>
      <c r="C417" s="1247" t="s">
        <v>1306</v>
      </c>
      <c r="D417" s="1247"/>
      <c r="E417" s="1247"/>
      <c r="F417" s="1247"/>
      <c r="G417" s="1247"/>
      <c r="H417" s="525" t="s">
        <v>1304</v>
      </c>
      <c r="I417" s="526"/>
      <c r="J417" s="526"/>
      <c r="K417" s="535">
        <v>1.5096000000000001</v>
      </c>
      <c r="L417" s="528"/>
      <c r="M417" s="526"/>
      <c r="N417" s="541">
        <v>298.58</v>
      </c>
      <c r="O417" s="526"/>
      <c r="P417" s="573">
        <v>450.74</v>
      </c>
    </row>
    <row r="418" spans="1:16" x14ac:dyDescent="0.25">
      <c r="A418" s="556"/>
      <c r="B418" s="557"/>
      <c r="C418" s="1248" t="s">
        <v>1161</v>
      </c>
      <c r="D418" s="1248"/>
      <c r="E418" s="1248"/>
      <c r="F418" s="1248"/>
      <c r="G418" s="1248"/>
      <c r="H418" s="516"/>
      <c r="I418" s="517"/>
      <c r="J418" s="517"/>
      <c r="K418" s="517"/>
      <c r="L418" s="520"/>
      <c r="M418" s="517"/>
      <c r="N418" s="520"/>
      <c r="O418" s="517"/>
      <c r="P418" s="555">
        <v>1373.66</v>
      </c>
    </row>
    <row r="419" spans="1:16" x14ac:dyDescent="0.25">
      <c r="A419" s="558"/>
      <c r="B419" s="559"/>
      <c r="C419" s="559"/>
      <c r="D419" s="559"/>
      <c r="E419" s="559"/>
      <c r="F419" s="559"/>
      <c r="G419" s="559"/>
      <c r="H419" s="560"/>
      <c r="I419" s="561"/>
      <c r="J419" s="561"/>
      <c r="K419" s="561"/>
      <c r="L419" s="562"/>
      <c r="M419" s="561"/>
      <c r="N419" s="562"/>
      <c r="O419" s="561"/>
      <c r="P419" s="563"/>
    </row>
    <row r="420" spans="1:16" x14ac:dyDescent="0.25">
      <c r="A420" s="514" t="s">
        <v>1228</v>
      </c>
      <c r="B420" s="515" t="s">
        <v>1544</v>
      </c>
      <c r="C420" s="1249" t="s">
        <v>1545</v>
      </c>
      <c r="D420" s="1249"/>
      <c r="E420" s="1249"/>
      <c r="F420" s="1249"/>
      <c r="G420" s="1249"/>
      <c r="H420" s="516" t="s">
        <v>1232</v>
      </c>
      <c r="I420" s="517">
        <v>0.41599999999999998</v>
      </c>
      <c r="J420" s="518">
        <v>1</v>
      </c>
      <c r="K420" s="519">
        <v>0.41599999999999998</v>
      </c>
      <c r="L420" s="520"/>
      <c r="M420" s="517"/>
      <c r="N420" s="521"/>
      <c r="O420" s="517"/>
      <c r="P420" s="522"/>
    </row>
    <row r="421" spans="1:16" x14ac:dyDescent="0.25">
      <c r="A421" s="523"/>
      <c r="B421" s="524" t="s">
        <v>23</v>
      </c>
      <c r="C421" s="1247" t="s">
        <v>1203</v>
      </c>
      <c r="D421" s="1247"/>
      <c r="E421" s="1247"/>
      <c r="F421" s="1247"/>
      <c r="G421" s="1247"/>
      <c r="H421" s="525" t="s">
        <v>1148</v>
      </c>
      <c r="I421" s="526"/>
      <c r="J421" s="526"/>
      <c r="K421" s="535">
        <v>17.638400000000001</v>
      </c>
      <c r="L421" s="528"/>
      <c r="M421" s="526"/>
      <c r="N421" s="528"/>
      <c r="O421" s="526"/>
      <c r="P421" s="529">
        <v>4882.49</v>
      </c>
    </row>
    <row r="422" spans="1:16" x14ac:dyDescent="0.25">
      <c r="A422" s="530"/>
      <c r="B422" s="524" t="s">
        <v>1285</v>
      </c>
      <c r="C422" s="1247" t="s">
        <v>1286</v>
      </c>
      <c r="D422" s="1247"/>
      <c r="E422" s="1247"/>
      <c r="F422" s="1247"/>
      <c r="G422" s="1247"/>
      <c r="H422" s="525" t="s">
        <v>1148</v>
      </c>
      <c r="I422" s="531">
        <v>42.4</v>
      </c>
      <c r="J422" s="526"/>
      <c r="K422" s="535">
        <v>17.638400000000001</v>
      </c>
      <c r="L422" s="532"/>
      <c r="M422" s="533"/>
      <c r="N422" s="534">
        <v>276.81</v>
      </c>
      <c r="O422" s="526"/>
      <c r="P422" s="529">
        <v>4882.49</v>
      </c>
    </row>
    <row r="423" spans="1:16" x14ac:dyDescent="0.25">
      <c r="A423" s="523"/>
      <c r="B423" s="524" t="s">
        <v>28</v>
      </c>
      <c r="C423" s="1247" t="s">
        <v>132</v>
      </c>
      <c r="D423" s="1247"/>
      <c r="E423" s="1247"/>
      <c r="F423" s="1247"/>
      <c r="G423" s="1247"/>
      <c r="H423" s="525"/>
      <c r="I423" s="526"/>
      <c r="J423" s="526"/>
      <c r="K423" s="526"/>
      <c r="L423" s="528"/>
      <c r="M423" s="526"/>
      <c r="N423" s="528"/>
      <c r="O423" s="526"/>
      <c r="P423" s="573">
        <v>469.72</v>
      </c>
    </row>
    <row r="424" spans="1:16" x14ac:dyDescent="0.25">
      <c r="A424" s="523"/>
      <c r="B424" s="524"/>
      <c r="C424" s="1247" t="s">
        <v>1147</v>
      </c>
      <c r="D424" s="1247"/>
      <c r="E424" s="1247"/>
      <c r="F424" s="1247"/>
      <c r="G424" s="1247"/>
      <c r="H424" s="525" t="s">
        <v>1148</v>
      </c>
      <c r="I424" s="526"/>
      <c r="J424" s="526"/>
      <c r="K424" s="574">
        <v>0.37398399999999998</v>
      </c>
      <c r="L424" s="528"/>
      <c r="M424" s="526"/>
      <c r="N424" s="528"/>
      <c r="O424" s="526"/>
      <c r="P424" s="573">
        <v>139.52000000000001</v>
      </c>
    </row>
    <row r="425" spans="1:16" x14ac:dyDescent="0.25">
      <c r="A425" s="530"/>
      <c r="B425" s="524" t="s">
        <v>1443</v>
      </c>
      <c r="C425" s="1247" t="s">
        <v>1444</v>
      </c>
      <c r="D425" s="1247"/>
      <c r="E425" s="1247"/>
      <c r="F425" s="1247"/>
      <c r="G425" s="1247"/>
      <c r="H425" s="525" t="s">
        <v>1151</v>
      </c>
      <c r="I425" s="536">
        <v>0.38</v>
      </c>
      <c r="J425" s="526"/>
      <c r="K425" s="537">
        <v>0.15808</v>
      </c>
      <c r="L425" s="532"/>
      <c r="M425" s="533"/>
      <c r="N425" s="534">
        <v>1550.39</v>
      </c>
      <c r="O425" s="526"/>
      <c r="P425" s="529">
        <v>245.09</v>
      </c>
    </row>
    <row r="426" spans="1:16" x14ac:dyDescent="0.25">
      <c r="A426" s="540"/>
      <c r="B426" s="524" t="s">
        <v>1152</v>
      </c>
      <c r="C426" s="1247" t="s">
        <v>1153</v>
      </c>
      <c r="D426" s="1247"/>
      <c r="E426" s="1247"/>
      <c r="F426" s="1247"/>
      <c r="G426" s="1247"/>
      <c r="H426" s="525" t="s">
        <v>1148</v>
      </c>
      <c r="I426" s="536">
        <v>0.38</v>
      </c>
      <c r="J426" s="526"/>
      <c r="K426" s="537">
        <v>0.15808</v>
      </c>
      <c r="L426" s="528"/>
      <c r="M426" s="526"/>
      <c r="N426" s="541">
        <v>437.08</v>
      </c>
      <c r="O426" s="526"/>
      <c r="P426" s="573">
        <v>69.09</v>
      </c>
    </row>
    <row r="427" spans="1:16" x14ac:dyDescent="0.25">
      <c r="A427" s="530"/>
      <c r="B427" s="524" t="s">
        <v>1287</v>
      </c>
      <c r="C427" s="1247" t="s">
        <v>1288</v>
      </c>
      <c r="D427" s="1247"/>
      <c r="E427" s="1247"/>
      <c r="F427" s="1247"/>
      <c r="G427" s="1247"/>
      <c r="H427" s="525" t="s">
        <v>1151</v>
      </c>
      <c r="I427" s="527">
        <v>8.9999999999999993E-3</v>
      </c>
      <c r="J427" s="526"/>
      <c r="K427" s="574">
        <v>3.7439999999999999E-3</v>
      </c>
      <c r="L427" s="532"/>
      <c r="M427" s="533"/>
      <c r="N427" s="534">
        <v>1610.79</v>
      </c>
      <c r="O427" s="526"/>
      <c r="P427" s="529">
        <v>6.03</v>
      </c>
    </row>
    <row r="428" spans="1:16" x14ac:dyDescent="0.25">
      <c r="A428" s="540"/>
      <c r="B428" s="524" t="s">
        <v>1191</v>
      </c>
      <c r="C428" s="1247" t="s">
        <v>1192</v>
      </c>
      <c r="D428" s="1247"/>
      <c r="E428" s="1247"/>
      <c r="F428" s="1247"/>
      <c r="G428" s="1247"/>
      <c r="H428" s="525" t="s">
        <v>1148</v>
      </c>
      <c r="I428" s="527">
        <v>8.9999999999999993E-3</v>
      </c>
      <c r="J428" s="526"/>
      <c r="K428" s="574">
        <v>3.7439999999999999E-3</v>
      </c>
      <c r="L428" s="528"/>
      <c r="M428" s="526"/>
      <c r="N428" s="541">
        <v>373.94</v>
      </c>
      <c r="O428" s="526"/>
      <c r="P428" s="573">
        <v>1.4</v>
      </c>
    </row>
    <row r="429" spans="1:16" x14ac:dyDescent="0.25">
      <c r="A429" s="530"/>
      <c r="B429" s="524" t="s">
        <v>1546</v>
      </c>
      <c r="C429" s="1247" t="s">
        <v>1547</v>
      </c>
      <c r="D429" s="1247"/>
      <c r="E429" s="1247"/>
      <c r="F429" s="1247"/>
      <c r="G429" s="1247"/>
      <c r="H429" s="525" t="s">
        <v>1151</v>
      </c>
      <c r="I429" s="531">
        <v>4.7</v>
      </c>
      <c r="J429" s="526"/>
      <c r="K429" s="535">
        <v>1.9552</v>
      </c>
      <c r="L429" s="532"/>
      <c r="M429" s="533"/>
      <c r="N429" s="534">
        <v>47.5</v>
      </c>
      <c r="O429" s="526"/>
      <c r="P429" s="529">
        <v>92.87</v>
      </c>
    </row>
    <row r="430" spans="1:16" x14ac:dyDescent="0.25">
      <c r="A430" s="530"/>
      <c r="B430" s="524" t="s">
        <v>1445</v>
      </c>
      <c r="C430" s="1247" t="s">
        <v>1446</v>
      </c>
      <c r="D430" s="1247"/>
      <c r="E430" s="1247"/>
      <c r="F430" s="1247"/>
      <c r="G430" s="1247"/>
      <c r="H430" s="525" t="s">
        <v>1151</v>
      </c>
      <c r="I430" s="536">
        <v>0.51</v>
      </c>
      <c r="J430" s="526"/>
      <c r="K430" s="537">
        <v>0.21215999999999999</v>
      </c>
      <c r="L430" s="538">
        <v>477.92</v>
      </c>
      <c r="M430" s="539">
        <v>1.24</v>
      </c>
      <c r="N430" s="534">
        <v>592.62</v>
      </c>
      <c r="O430" s="526"/>
      <c r="P430" s="529">
        <v>125.73</v>
      </c>
    </row>
    <row r="431" spans="1:16" x14ac:dyDescent="0.25">
      <c r="A431" s="540"/>
      <c r="B431" s="524" t="s">
        <v>1208</v>
      </c>
      <c r="C431" s="1247" t="s">
        <v>1209</v>
      </c>
      <c r="D431" s="1247"/>
      <c r="E431" s="1247"/>
      <c r="F431" s="1247"/>
      <c r="G431" s="1247"/>
      <c r="H431" s="525" t="s">
        <v>1148</v>
      </c>
      <c r="I431" s="536">
        <v>0.51</v>
      </c>
      <c r="J431" s="526"/>
      <c r="K431" s="537">
        <v>0.21215999999999999</v>
      </c>
      <c r="L431" s="528"/>
      <c r="M431" s="526"/>
      <c r="N431" s="541">
        <v>325.38</v>
      </c>
      <c r="O431" s="526"/>
      <c r="P431" s="573">
        <v>69.03</v>
      </c>
    </row>
    <row r="432" spans="1:16" x14ac:dyDescent="0.25">
      <c r="A432" s="523"/>
      <c r="B432" s="524" t="s">
        <v>36</v>
      </c>
      <c r="C432" s="1247" t="s">
        <v>134</v>
      </c>
      <c r="D432" s="1247"/>
      <c r="E432" s="1247"/>
      <c r="F432" s="1247"/>
      <c r="G432" s="1247"/>
      <c r="H432" s="525"/>
      <c r="I432" s="526"/>
      <c r="J432" s="526"/>
      <c r="K432" s="526"/>
      <c r="L432" s="528"/>
      <c r="M432" s="526"/>
      <c r="N432" s="528"/>
      <c r="O432" s="526"/>
      <c r="P432" s="573">
        <v>19.399999999999999</v>
      </c>
    </row>
    <row r="433" spans="1:16" x14ac:dyDescent="0.25">
      <c r="A433" s="530"/>
      <c r="B433" s="524" t="s">
        <v>1548</v>
      </c>
      <c r="C433" s="1247" t="s">
        <v>1549</v>
      </c>
      <c r="D433" s="1247"/>
      <c r="E433" s="1247"/>
      <c r="F433" s="1247"/>
      <c r="G433" s="1247"/>
      <c r="H433" s="525" t="s">
        <v>1212</v>
      </c>
      <c r="I433" s="536">
        <v>0.05</v>
      </c>
      <c r="J433" s="526"/>
      <c r="K433" s="535">
        <v>2.0799999999999999E-2</v>
      </c>
      <c r="L433" s="538">
        <v>565.20000000000005</v>
      </c>
      <c r="M433" s="539">
        <v>1.65</v>
      </c>
      <c r="N433" s="534">
        <v>932.58</v>
      </c>
      <c r="O433" s="526"/>
      <c r="P433" s="529">
        <v>19.399999999999999</v>
      </c>
    </row>
    <row r="434" spans="1:16" x14ac:dyDescent="0.25">
      <c r="A434" s="544" t="s">
        <v>1364</v>
      </c>
      <c r="B434" s="545" t="s">
        <v>1550</v>
      </c>
      <c r="C434" s="1250" t="s">
        <v>1551</v>
      </c>
      <c r="D434" s="1250"/>
      <c r="E434" s="1250"/>
      <c r="F434" s="1250"/>
      <c r="G434" s="1250"/>
      <c r="H434" s="546" t="s">
        <v>1164</v>
      </c>
      <c r="I434" s="547">
        <v>0</v>
      </c>
      <c r="J434" s="548"/>
      <c r="K434" s="547">
        <v>0</v>
      </c>
      <c r="L434" s="550"/>
      <c r="M434" s="548"/>
      <c r="N434" s="550"/>
      <c r="O434" s="548"/>
      <c r="P434" s="551"/>
    </row>
    <row r="435" spans="1:16" x14ac:dyDescent="0.25">
      <c r="A435" s="544" t="s">
        <v>1239</v>
      </c>
      <c r="B435" s="545" t="s">
        <v>1552</v>
      </c>
      <c r="C435" s="1250" t="s">
        <v>1553</v>
      </c>
      <c r="D435" s="1250"/>
      <c r="E435" s="1250"/>
      <c r="F435" s="1250"/>
      <c r="G435" s="1250"/>
      <c r="H435" s="546" t="s">
        <v>1554</v>
      </c>
      <c r="I435" s="547">
        <v>100</v>
      </c>
      <c r="J435" s="548"/>
      <c r="K435" s="566">
        <v>41.6</v>
      </c>
      <c r="L435" s="550"/>
      <c r="M435" s="548"/>
      <c r="N435" s="550"/>
      <c r="O435" s="548"/>
      <c r="P435" s="551"/>
    </row>
    <row r="436" spans="1:16" x14ac:dyDescent="0.25">
      <c r="A436" s="552"/>
      <c r="B436" s="553"/>
      <c r="C436" s="1248" t="s">
        <v>1154</v>
      </c>
      <c r="D436" s="1248"/>
      <c r="E436" s="1248"/>
      <c r="F436" s="1248"/>
      <c r="G436" s="1248"/>
      <c r="H436" s="516"/>
      <c r="I436" s="517"/>
      <c r="J436" s="517"/>
      <c r="K436" s="517"/>
      <c r="L436" s="520"/>
      <c r="M436" s="517"/>
      <c r="N436" s="554"/>
      <c r="O436" s="517"/>
      <c r="P436" s="555">
        <v>5511.13</v>
      </c>
    </row>
    <row r="437" spans="1:16" x14ac:dyDescent="0.25">
      <c r="A437" s="540"/>
      <c r="B437" s="524"/>
      <c r="C437" s="1247" t="s">
        <v>1155</v>
      </c>
      <c r="D437" s="1247"/>
      <c r="E437" s="1247"/>
      <c r="F437" s="1247"/>
      <c r="G437" s="1247"/>
      <c r="H437" s="525"/>
      <c r="I437" s="526"/>
      <c r="J437" s="526"/>
      <c r="K437" s="526"/>
      <c r="L437" s="528"/>
      <c r="M437" s="526"/>
      <c r="N437" s="528"/>
      <c r="O437" s="526"/>
      <c r="P437" s="529">
        <v>5022.01</v>
      </c>
    </row>
    <row r="438" spans="1:16" x14ac:dyDescent="0.25">
      <c r="A438" s="540"/>
      <c r="B438" s="524" t="s">
        <v>1555</v>
      </c>
      <c r="C438" s="1247" t="s">
        <v>1556</v>
      </c>
      <c r="D438" s="1247"/>
      <c r="E438" s="1247"/>
      <c r="F438" s="1247"/>
      <c r="G438" s="1247"/>
      <c r="H438" s="525" t="s">
        <v>1158</v>
      </c>
      <c r="I438" s="543">
        <v>113</v>
      </c>
      <c r="J438" s="526"/>
      <c r="K438" s="543">
        <v>113</v>
      </c>
      <c r="L438" s="528"/>
      <c r="M438" s="526"/>
      <c r="N438" s="528"/>
      <c r="O438" s="526"/>
      <c r="P438" s="529">
        <v>5674.87</v>
      </c>
    </row>
    <row r="439" spans="1:16" x14ac:dyDescent="0.25">
      <c r="A439" s="540"/>
      <c r="B439" s="524" t="s">
        <v>1557</v>
      </c>
      <c r="C439" s="1247" t="s">
        <v>1558</v>
      </c>
      <c r="D439" s="1247"/>
      <c r="E439" s="1247"/>
      <c r="F439" s="1247"/>
      <c r="G439" s="1247"/>
      <c r="H439" s="525" t="s">
        <v>1158</v>
      </c>
      <c r="I439" s="543">
        <v>77</v>
      </c>
      <c r="J439" s="526"/>
      <c r="K439" s="543">
        <v>77</v>
      </c>
      <c r="L439" s="528"/>
      <c r="M439" s="526"/>
      <c r="N439" s="528"/>
      <c r="O439" s="526"/>
      <c r="P439" s="529">
        <v>3866.95</v>
      </c>
    </row>
    <row r="440" spans="1:16" x14ac:dyDescent="0.25">
      <c r="A440" s="556"/>
      <c r="B440" s="557"/>
      <c r="C440" s="1248" t="s">
        <v>1161</v>
      </c>
      <c r="D440" s="1248"/>
      <c r="E440" s="1248"/>
      <c r="F440" s="1248"/>
      <c r="G440" s="1248"/>
      <c r="H440" s="516"/>
      <c r="I440" s="517"/>
      <c r="J440" s="517"/>
      <c r="K440" s="517"/>
      <c r="L440" s="520"/>
      <c r="M440" s="517"/>
      <c r="N440" s="554">
        <v>36184.980000000003</v>
      </c>
      <c r="O440" s="517"/>
      <c r="P440" s="555">
        <v>15052.95</v>
      </c>
    </row>
    <row r="441" spans="1:16" x14ac:dyDescent="0.25">
      <c r="A441" s="558"/>
      <c r="B441" s="559"/>
      <c r="C441" s="559"/>
      <c r="D441" s="559"/>
      <c r="E441" s="559"/>
      <c r="F441" s="559"/>
      <c r="G441" s="559"/>
      <c r="H441" s="560"/>
      <c r="I441" s="561"/>
      <c r="J441" s="561"/>
      <c r="K441" s="561"/>
      <c r="L441" s="562"/>
      <c r="M441" s="561"/>
      <c r="N441" s="562"/>
      <c r="O441" s="561"/>
      <c r="P441" s="563"/>
    </row>
    <row r="442" spans="1:16" ht="22.5" x14ac:dyDescent="0.25">
      <c r="A442" s="514" t="s">
        <v>1229</v>
      </c>
      <c r="B442" s="515" t="s">
        <v>1560</v>
      </c>
      <c r="C442" s="1249" t="s">
        <v>3495</v>
      </c>
      <c r="D442" s="1249"/>
      <c r="E442" s="1249"/>
      <c r="F442" s="1249"/>
      <c r="G442" s="1249"/>
      <c r="H442" s="516" t="s">
        <v>1554</v>
      </c>
      <c r="I442" s="517">
        <v>41.6</v>
      </c>
      <c r="J442" s="518">
        <v>1</v>
      </c>
      <c r="K442" s="571">
        <v>41.6</v>
      </c>
      <c r="L442" s="520"/>
      <c r="M442" s="517"/>
      <c r="N442" s="564">
        <v>2500.6999999999998</v>
      </c>
      <c r="O442" s="517"/>
      <c r="P442" s="555">
        <v>104029.12</v>
      </c>
    </row>
    <row r="443" spans="1:16" x14ac:dyDescent="0.25">
      <c r="A443" s="556"/>
      <c r="B443" s="557"/>
      <c r="C443" s="1248" t="s">
        <v>1161</v>
      </c>
      <c r="D443" s="1248"/>
      <c r="E443" s="1248"/>
      <c r="F443" s="1248"/>
      <c r="G443" s="1248"/>
      <c r="H443" s="516"/>
      <c r="I443" s="517"/>
      <c r="J443" s="517"/>
      <c r="K443" s="517"/>
      <c r="L443" s="520"/>
      <c r="M443" s="517"/>
      <c r="N443" s="520"/>
      <c r="O443" s="517"/>
      <c r="P443" s="555">
        <v>104029.12</v>
      </c>
    </row>
    <row r="444" spans="1:16" x14ac:dyDescent="0.25">
      <c r="A444" s="558"/>
      <c r="B444" s="559"/>
      <c r="C444" s="559"/>
      <c r="D444" s="559"/>
      <c r="E444" s="559"/>
      <c r="F444" s="559"/>
      <c r="G444" s="559"/>
      <c r="H444" s="560"/>
      <c r="I444" s="561"/>
      <c r="J444" s="561"/>
      <c r="K444" s="561"/>
      <c r="L444" s="562"/>
      <c r="M444" s="561"/>
      <c r="N444" s="562"/>
      <c r="O444" s="561"/>
      <c r="P444" s="563"/>
    </row>
    <row r="445" spans="1:16" x14ac:dyDescent="0.25">
      <c r="A445" s="514" t="s">
        <v>1245</v>
      </c>
      <c r="B445" s="515" t="s">
        <v>3521</v>
      </c>
      <c r="C445" s="1249" t="s">
        <v>3522</v>
      </c>
      <c r="D445" s="1249"/>
      <c r="E445" s="1249"/>
      <c r="F445" s="1249"/>
      <c r="G445" s="1249"/>
      <c r="H445" s="516" t="s">
        <v>1164</v>
      </c>
      <c r="I445" s="517">
        <v>3.2240000000000002</v>
      </c>
      <c r="J445" s="518">
        <v>1</v>
      </c>
      <c r="K445" s="519">
        <v>3.2240000000000002</v>
      </c>
      <c r="L445" s="554">
        <v>2756.75</v>
      </c>
      <c r="M445" s="570">
        <v>1.48</v>
      </c>
      <c r="N445" s="564">
        <v>4079.99</v>
      </c>
      <c r="O445" s="517"/>
      <c r="P445" s="555">
        <v>13153.89</v>
      </c>
    </row>
    <row r="446" spans="1:16" x14ac:dyDescent="0.25">
      <c r="A446" s="556"/>
      <c r="B446" s="557"/>
      <c r="C446" s="1248" t="s">
        <v>1161</v>
      </c>
      <c r="D446" s="1248"/>
      <c r="E446" s="1248"/>
      <c r="F446" s="1248"/>
      <c r="G446" s="1248"/>
      <c r="H446" s="516"/>
      <c r="I446" s="517"/>
      <c r="J446" s="517"/>
      <c r="K446" s="517"/>
      <c r="L446" s="520"/>
      <c r="M446" s="517"/>
      <c r="N446" s="520"/>
      <c r="O446" s="517"/>
      <c r="P446" s="555">
        <v>13153.89</v>
      </c>
    </row>
    <row r="447" spans="1:16" x14ac:dyDescent="0.25">
      <c r="A447" s="558"/>
      <c r="B447" s="559"/>
      <c r="C447" s="559"/>
      <c r="D447" s="559"/>
      <c r="E447" s="559"/>
      <c r="F447" s="559"/>
      <c r="G447" s="559"/>
      <c r="H447" s="560"/>
      <c r="I447" s="561"/>
      <c r="J447" s="561"/>
      <c r="K447" s="561"/>
      <c r="L447" s="562"/>
      <c r="M447" s="561"/>
      <c r="N447" s="562"/>
      <c r="O447" s="561"/>
      <c r="P447" s="563"/>
    </row>
    <row r="448" spans="1:16" x14ac:dyDescent="0.25">
      <c r="A448" s="514" t="s">
        <v>1415</v>
      </c>
      <c r="B448" s="515" t="s">
        <v>1987</v>
      </c>
      <c r="C448" s="1249" t="s">
        <v>1988</v>
      </c>
      <c r="D448" s="1249"/>
      <c r="E448" s="1249"/>
      <c r="F448" s="1249"/>
      <c r="G448" s="1249"/>
      <c r="H448" s="516" t="s">
        <v>1390</v>
      </c>
      <c r="I448" s="517">
        <v>4.1599999999999998E-2</v>
      </c>
      <c r="J448" s="518">
        <v>1</v>
      </c>
      <c r="K448" s="568">
        <v>4.1599999999999998E-2</v>
      </c>
      <c r="L448" s="520"/>
      <c r="M448" s="517"/>
      <c r="N448" s="521"/>
      <c r="O448" s="517"/>
      <c r="P448" s="522"/>
    </row>
    <row r="449" spans="1:16" x14ac:dyDescent="0.25">
      <c r="A449" s="523"/>
      <c r="B449" s="524" t="s">
        <v>23</v>
      </c>
      <c r="C449" s="1247" t="s">
        <v>1203</v>
      </c>
      <c r="D449" s="1247"/>
      <c r="E449" s="1247"/>
      <c r="F449" s="1247"/>
      <c r="G449" s="1247"/>
      <c r="H449" s="525" t="s">
        <v>1148</v>
      </c>
      <c r="I449" s="526"/>
      <c r="J449" s="526"/>
      <c r="K449" s="527">
        <v>5.6159999999999997</v>
      </c>
      <c r="L449" s="528"/>
      <c r="M449" s="526"/>
      <c r="N449" s="528"/>
      <c r="O449" s="526"/>
      <c r="P449" s="529">
        <v>1486.39</v>
      </c>
    </row>
    <row r="450" spans="1:16" x14ac:dyDescent="0.25">
      <c r="A450" s="530"/>
      <c r="B450" s="524" t="s">
        <v>1989</v>
      </c>
      <c r="C450" s="1247" t="s">
        <v>1990</v>
      </c>
      <c r="D450" s="1247"/>
      <c r="E450" s="1247"/>
      <c r="F450" s="1247"/>
      <c r="G450" s="1247"/>
      <c r="H450" s="525" t="s">
        <v>1148</v>
      </c>
      <c r="I450" s="543">
        <v>135</v>
      </c>
      <c r="J450" s="526"/>
      <c r="K450" s="527">
        <v>5.6159999999999997</v>
      </c>
      <c r="L450" s="532"/>
      <c r="M450" s="533"/>
      <c r="N450" s="534">
        <v>264.67</v>
      </c>
      <c r="O450" s="526"/>
      <c r="P450" s="529">
        <v>1486.39</v>
      </c>
    </row>
    <row r="451" spans="1:16" x14ac:dyDescent="0.25">
      <c r="A451" s="523"/>
      <c r="B451" s="524" t="s">
        <v>28</v>
      </c>
      <c r="C451" s="1247" t="s">
        <v>132</v>
      </c>
      <c r="D451" s="1247"/>
      <c r="E451" s="1247"/>
      <c r="F451" s="1247"/>
      <c r="G451" s="1247"/>
      <c r="H451" s="525"/>
      <c r="I451" s="526"/>
      <c r="J451" s="526"/>
      <c r="K451" s="526"/>
      <c r="L451" s="528"/>
      <c r="M451" s="526"/>
      <c r="N451" s="528"/>
      <c r="O451" s="526"/>
      <c r="P451" s="573">
        <v>689.82</v>
      </c>
    </row>
    <row r="452" spans="1:16" x14ac:dyDescent="0.25">
      <c r="A452" s="523"/>
      <c r="B452" s="524"/>
      <c r="C452" s="1247" t="s">
        <v>1147</v>
      </c>
      <c r="D452" s="1247"/>
      <c r="E452" s="1247"/>
      <c r="F452" s="1247"/>
      <c r="G452" s="1247"/>
      <c r="H452" s="525" t="s">
        <v>1148</v>
      </c>
      <c r="I452" s="526"/>
      <c r="J452" s="526"/>
      <c r="K452" s="574">
        <v>0.75379200000000002</v>
      </c>
      <c r="L452" s="528"/>
      <c r="M452" s="526"/>
      <c r="N452" s="528"/>
      <c r="O452" s="526"/>
      <c r="P452" s="573">
        <v>328.91</v>
      </c>
    </row>
    <row r="453" spans="1:16" x14ac:dyDescent="0.25">
      <c r="A453" s="530"/>
      <c r="B453" s="524" t="s">
        <v>1991</v>
      </c>
      <c r="C453" s="1247" t="s">
        <v>1992</v>
      </c>
      <c r="D453" s="1247"/>
      <c r="E453" s="1247"/>
      <c r="F453" s="1247"/>
      <c r="G453" s="1247"/>
      <c r="H453" s="525" t="s">
        <v>1151</v>
      </c>
      <c r="I453" s="543">
        <v>18</v>
      </c>
      <c r="J453" s="526"/>
      <c r="K453" s="535">
        <v>0.74880000000000002</v>
      </c>
      <c r="L453" s="532"/>
      <c r="M453" s="533"/>
      <c r="N453" s="534">
        <v>913.67</v>
      </c>
      <c r="O453" s="526"/>
      <c r="P453" s="529">
        <v>684.16</v>
      </c>
    </row>
    <row r="454" spans="1:16" x14ac:dyDescent="0.25">
      <c r="A454" s="540"/>
      <c r="B454" s="524" t="s">
        <v>1152</v>
      </c>
      <c r="C454" s="1247" t="s">
        <v>1153</v>
      </c>
      <c r="D454" s="1247"/>
      <c r="E454" s="1247"/>
      <c r="F454" s="1247"/>
      <c r="G454" s="1247"/>
      <c r="H454" s="525" t="s">
        <v>1148</v>
      </c>
      <c r="I454" s="543">
        <v>18</v>
      </c>
      <c r="J454" s="526"/>
      <c r="K454" s="535">
        <v>0.74880000000000002</v>
      </c>
      <c r="L454" s="528"/>
      <c r="M454" s="526"/>
      <c r="N454" s="541">
        <v>437.08</v>
      </c>
      <c r="O454" s="526"/>
      <c r="P454" s="573">
        <v>327.29000000000002</v>
      </c>
    </row>
    <row r="455" spans="1:16" x14ac:dyDescent="0.25">
      <c r="A455" s="530"/>
      <c r="B455" s="524" t="s">
        <v>1993</v>
      </c>
      <c r="C455" s="1247" t="s">
        <v>1994</v>
      </c>
      <c r="D455" s="1247"/>
      <c r="E455" s="1247"/>
      <c r="F455" s="1247"/>
      <c r="G455" s="1247"/>
      <c r="H455" s="525" t="s">
        <v>1151</v>
      </c>
      <c r="I455" s="536">
        <v>5.93</v>
      </c>
      <c r="J455" s="526"/>
      <c r="K455" s="574">
        <v>0.24668799999999999</v>
      </c>
      <c r="L455" s="538">
        <v>8.5399999999999991</v>
      </c>
      <c r="M455" s="539">
        <v>1.28</v>
      </c>
      <c r="N455" s="534">
        <v>10.93</v>
      </c>
      <c r="O455" s="526"/>
      <c r="P455" s="529">
        <v>2.7</v>
      </c>
    </row>
    <row r="456" spans="1:16" x14ac:dyDescent="0.25">
      <c r="A456" s="530"/>
      <c r="B456" s="524" t="s">
        <v>1445</v>
      </c>
      <c r="C456" s="1247" t="s">
        <v>1446</v>
      </c>
      <c r="D456" s="1247"/>
      <c r="E456" s="1247"/>
      <c r="F456" s="1247"/>
      <c r="G456" s="1247"/>
      <c r="H456" s="525" t="s">
        <v>1151</v>
      </c>
      <c r="I456" s="536">
        <v>0.12</v>
      </c>
      <c r="J456" s="526"/>
      <c r="K456" s="574">
        <v>4.9919999999999999E-3</v>
      </c>
      <c r="L456" s="538">
        <v>477.92</v>
      </c>
      <c r="M456" s="539">
        <v>1.24</v>
      </c>
      <c r="N456" s="534">
        <v>592.62</v>
      </c>
      <c r="O456" s="526"/>
      <c r="P456" s="529">
        <v>2.96</v>
      </c>
    </row>
    <row r="457" spans="1:16" x14ac:dyDescent="0.25">
      <c r="A457" s="540"/>
      <c r="B457" s="524" t="s">
        <v>1208</v>
      </c>
      <c r="C457" s="1247" t="s">
        <v>1209</v>
      </c>
      <c r="D457" s="1247"/>
      <c r="E457" s="1247"/>
      <c r="F457" s="1247"/>
      <c r="G457" s="1247"/>
      <c r="H457" s="525" t="s">
        <v>1148</v>
      </c>
      <c r="I457" s="536">
        <v>0.12</v>
      </c>
      <c r="J457" s="526"/>
      <c r="K457" s="574">
        <v>4.9919999999999999E-3</v>
      </c>
      <c r="L457" s="528"/>
      <c r="M457" s="526"/>
      <c r="N457" s="541">
        <v>325.38</v>
      </c>
      <c r="O457" s="526"/>
      <c r="P457" s="573">
        <v>1.62</v>
      </c>
    </row>
    <row r="458" spans="1:16" x14ac:dyDescent="0.25">
      <c r="A458" s="523"/>
      <c r="B458" s="524" t="s">
        <v>36</v>
      </c>
      <c r="C458" s="1247" t="s">
        <v>134</v>
      </c>
      <c r="D458" s="1247"/>
      <c r="E458" s="1247"/>
      <c r="F458" s="1247"/>
      <c r="G458" s="1247"/>
      <c r="H458" s="525"/>
      <c r="I458" s="526"/>
      <c r="J458" s="526"/>
      <c r="K458" s="526"/>
      <c r="L458" s="528"/>
      <c r="M458" s="526"/>
      <c r="N458" s="528"/>
      <c r="O458" s="526"/>
      <c r="P458" s="573">
        <v>154.13</v>
      </c>
    </row>
    <row r="459" spans="1:16" x14ac:dyDescent="0.25">
      <c r="A459" s="530"/>
      <c r="B459" s="524" t="s">
        <v>1210</v>
      </c>
      <c r="C459" s="1247" t="s">
        <v>1211</v>
      </c>
      <c r="D459" s="1247"/>
      <c r="E459" s="1247"/>
      <c r="F459" s="1247"/>
      <c r="G459" s="1247"/>
      <c r="H459" s="525" t="s">
        <v>1212</v>
      </c>
      <c r="I459" s="536">
        <v>1.75</v>
      </c>
      <c r="J459" s="526"/>
      <c r="K459" s="535">
        <v>7.2800000000000004E-2</v>
      </c>
      <c r="L459" s="538">
        <v>35.71</v>
      </c>
      <c r="M459" s="539">
        <v>0.28000000000000003</v>
      </c>
      <c r="N459" s="534">
        <v>10</v>
      </c>
      <c r="O459" s="526"/>
      <c r="P459" s="529">
        <v>0.73</v>
      </c>
    </row>
    <row r="460" spans="1:16" x14ac:dyDescent="0.25">
      <c r="A460" s="530"/>
      <c r="B460" s="524" t="s">
        <v>1995</v>
      </c>
      <c r="C460" s="1247" t="s">
        <v>1996</v>
      </c>
      <c r="D460" s="1247"/>
      <c r="E460" s="1247"/>
      <c r="F460" s="1247"/>
      <c r="G460" s="1247"/>
      <c r="H460" s="525" t="s">
        <v>1554</v>
      </c>
      <c r="I460" s="543">
        <v>250</v>
      </c>
      <c r="J460" s="526"/>
      <c r="K460" s="531">
        <v>10.4</v>
      </c>
      <c r="L460" s="538">
        <v>12.83</v>
      </c>
      <c r="M460" s="539">
        <v>1.1499999999999999</v>
      </c>
      <c r="N460" s="534">
        <v>14.75</v>
      </c>
      <c r="O460" s="526"/>
      <c r="P460" s="529">
        <v>153.4</v>
      </c>
    </row>
    <row r="461" spans="1:16" x14ac:dyDescent="0.25">
      <c r="A461" s="544" t="s">
        <v>1239</v>
      </c>
      <c r="B461" s="545" t="s">
        <v>1997</v>
      </c>
      <c r="C461" s="1250" t="s">
        <v>1998</v>
      </c>
      <c r="D461" s="1250"/>
      <c r="E461" s="1250"/>
      <c r="F461" s="1250"/>
      <c r="G461" s="1250"/>
      <c r="H461" s="546" t="s">
        <v>1212</v>
      </c>
      <c r="I461" s="547">
        <v>102</v>
      </c>
      <c r="J461" s="548"/>
      <c r="K461" s="567">
        <v>4.2431999999999999</v>
      </c>
      <c r="L461" s="550"/>
      <c r="M461" s="548"/>
      <c r="N461" s="550"/>
      <c r="O461" s="548"/>
      <c r="P461" s="551"/>
    </row>
    <row r="462" spans="1:16" x14ac:dyDescent="0.25">
      <c r="A462" s="552"/>
      <c r="B462" s="553"/>
      <c r="C462" s="1248" t="s">
        <v>1154</v>
      </c>
      <c r="D462" s="1248"/>
      <c r="E462" s="1248"/>
      <c r="F462" s="1248"/>
      <c r="G462" s="1248"/>
      <c r="H462" s="516"/>
      <c r="I462" s="517"/>
      <c r="J462" s="517"/>
      <c r="K462" s="517"/>
      <c r="L462" s="520"/>
      <c r="M462" s="517"/>
      <c r="N462" s="554"/>
      <c r="O462" s="517"/>
      <c r="P462" s="555">
        <v>2659.25</v>
      </c>
    </row>
    <row r="463" spans="1:16" x14ac:dyDescent="0.25">
      <c r="A463" s="540"/>
      <c r="B463" s="524"/>
      <c r="C463" s="1247" t="s">
        <v>1155</v>
      </c>
      <c r="D463" s="1247"/>
      <c r="E463" s="1247"/>
      <c r="F463" s="1247"/>
      <c r="G463" s="1247"/>
      <c r="H463" s="525"/>
      <c r="I463" s="526"/>
      <c r="J463" s="526"/>
      <c r="K463" s="526"/>
      <c r="L463" s="528"/>
      <c r="M463" s="526"/>
      <c r="N463" s="528"/>
      <c r="O463" s="526"/>
      <c r="P463" s="529">
        <v>1815.3</v>
      </c>
    </row>
    <row r="464" spans="1:16" x14ac:dyDescent="0.25">
      <c r="A464" s="540"/>
      <c r="B464" s="524" t="s">
        <v>1999</v>
      </c>
      <c r="C464" s="1247" t="s">
        <v>2000</v>
      </c>
      <c r="D464" s="1247"/>
      <c r="E464" s="1247"/>
      <c r="F464" s="1247"/>
      <c r="G464" s="1247"/>
      <c r="H464" s="525" t="s">
        <v>1158</v>
      </c>
      <c r="I464" s="543">
        <v>102</v>
      </c>
      <c r="J464" s="526"/>
      <c r="K464" s="543">
        <v>102</v>
      </c>
      <c r="L464" s="528"/>
      <c r="M464" s="526"/>
      <c r="N464" s="528"/>
      <c r="O464" s="526"/>
      <c r="P464" s="529">
        <v>1851.61</v>
      </c>
    </row>
    <row r="465" spans="1:16" x14ac:dyDescent="0.25">
      <c r="A465" s="540"/>
      <c r="B465" s="524" t="s">
        <v>2001</v>
      </c>
      <c r="C465" s="1247" t="s">
        <v>2002</v>
      </c>
      <c r="D465" s="1247"/>
      <c r="E465" s="1247"/>
      <c r="F465" s="1247"/>
      <c r="G465" s="1247"/>
      <c r="H465" s="525" t="s">
        <v>1158</v>
      </c>
      <c r="I465" s="543">
        <v>58</v>
      </c>
      <c r="J465" s="526"/>
      <c r="K465" s="543">
        <v>58</v>
      </c>
      <c r="L465" s="528"/>
      <c r="M465" s="526"/>
      <c r="N465" s="528"/>
      <c r="O465" s="526"/>
      <c r="P465" s="529">
        <v>1052.8699999999999</v>
      </c>
    </row>
    <row r="466" spans="1:16" x14ac:dyDescent="0.25">
      <c r="A466" s="556"/>
      <c r="B466" s="557"/>
      <c r="C466" s="1248" t="s">
        <v>1161</v>
      </c>
      <c r="D466" s="1248"/>
      <c r="E466" s="1248"/>
      <c r="F466" s="1248"/>
      <c r="G466" s="1248"/>
      <c r="H466" s="516"/>
      <c r="I466" s="517"/>
      <c r="J466" s="517"/>
      <c r="K466" s="517"/>
      <c r="L466" s="520"/>
      <c r="M466" s="517"/>
      <c r="N466" s="554">
        <v>133743.51</v>
      </c>
      <c r="O466" s="517"/>
      <c r="P466" s="555">
        <v>5563.73</v>
      </c>
    </row>
    <row r="467" spans="1:16" x14ac:dyDescent="0.25">
      <c r="A467" s="558"/>
      <c r="B467" s="559"/>
      <c r="C467" s="559"/>
      <c r="D467" s="559"/>
      <c r="E467" s="559"/>
      <c r="F467" s="559"/>
      <c r="G467" s="559"/>
      <c r="H467" s="560"/>
      <c r="I467" s="561"/>
      <c r="J467" s="561"/>
      <c r="K467" s="561"/>
      <c r="L467" s="562"/>
      <c r="M467" s="561"/>
      <c r="N467" s="562"/>
      <c r="O467" s="561"/>
      <c r="P467" s="563"/>
    </row>
    <row r="468" spans="1:16" x14ac:dyDescent="0.25">
      <c r="A468" s="514" t="s">
        <v>1418</v>
      </c>
      <c r="B468" s="515" t="s">
        <v>3523</v>
      </c>
      <c r="C468" s="1249" t="s">
        <v>1450</v>
      </c>
      <c r="D468" s="1249"/>
      <c r="E468" s="1249"/>
      <c r="F468" s="1249"/>
      <c r="G468" s="1249"/>
      <c r="H468" s="516" t="s">
        <v>1212</v>
      </c>
      <c r="I468" s="517">
        <v>4.2431999999999999</v>
      </c>
      <c r="J468" s="518">
        <v>1</v>
      </c>
      <c r="K468" s="568">
        <v>4.2431999999999999</v>
      </c>
      <c r="L468" s="520"/>
      <c r="M468" s="517"/>
      <c r="N468" s="564">
        <v>5488.94</v>
      </c>
      <c r="O468" s="517"/>
      <c r="P468" s="555">
        <v>23290.67</v>
      </c>
    </row>
    <row r="469" spans="1:16" x14ac:dyDescent="0.25">
      <c r="A469" s="556"/>
      <c r="B469" s="557"/>
      <c r="C469" s="1248" t="s">
        <v>1161</v>
      </c>
      <c r="D469" s="1248"/>
      <c r="E469" s="1248"/>
      <c r="F469" s="1248"/>
      <c r="G469" s="1248"/>
      <c r="H469" s="516"/>
      <c r="I469" s="517"/>
      <c r="J469" s="517"/>
      <c r="K469" s="517"/>
      <c r="L469" s="520"/>
      <c r="M469" s="517"/>
      <c r="N469" s="520"/>
      <c r="O469" s="517"/>
      <c r="P469" s="555">
        <v>23290.67</v>
      </c>
    </row>
    <row r="470" spans="1:16" x14ac:dyDescent="0.25">
      <c r="A470" s="558"/>
      <c r="B470" s="559"/>
      <c r="C470" s="559"/>
      <c r="D470" s="559"/>
      <c r="E470" s="559"/>
      <c r="F470" s="559"/>
      <c r="G470" s="559"/>
      <c r="H470" s="560"/>
      <c r="I470" s="561"/>
      <c r="J470" s="561"/>
      <c r="K470" s="561"/>
      <c r="L470" s="562"/>
      <c r="M470" s="561"/>
      <c r="N470" s="562"/>
      <c r="O470" s="561"/>
      <c r="P470" s="563"/>
    </row>
    <row r="471" spans="1:16" x14ac:dyDescent="0.25">
      <c r="A471" s="514" t="s">
        <v>1419</v>
      </c>
      <c r="B471" s="515" t="s">
        <v>3524</v>
      </c>
      <c r="C471" s="1249" t="s">
        <v>3525</v>
      </c>
      <c r="D471" s="1249"/>
      <c r="E471" s="1249"/>
      <c r="F471" s="1249"/>
      <c r="G471" s="1249"/>
      <c r="H471" s="516" t="s">
        <v>1164</v>
      </c>
      <c r="I471" s="517">
        <v>0.23499999999999999</v>
      </c>
      <c r="J471" s="518">
        <v>1</v>
      </c>
      <c r="K471" s="519">
        <v>0.23499999999999999</v>
      </c>
      <c r="L471" s="520"/>
      <c r="M471" s="517"/>
      <c r="N471" s="521"/>
      <c r="O471" s="517"/>
      <c r="P471" s="522"/>
    </row>
    <row r="472" spans="1:16" x14ac:dyDescent="0.25">
      <c r="A472" s="523"/>
      <c r="B472" s="524" t="s">
        <v>23</v>
      </c>
      <c r="C472" s="1247" t="s">
        <v>1203</v>
      </c>
      <c r="D472" s="1247"/>
      <c r="E472" s="1247"/>
      <c r="F472" s="1247"/>
      <c r="G472" s="1247"/>
      <c r="H472" s="525" t="s">
        <v>1148</v>
      </c>
      <c r="I472" s="526"/>
      <c r="J472" s="526"/>
      <c r="K472" s="527">
        <v>2.726</v>
      </c>
      <c r="L472" s="528"/>
      <c r="M472" s="526"/>
      <c r="N472" s="528"/>
      <c r="O472" s="526"/>
      <c r="P472" s="573">
        <v>817.47</v>
      </c>
    </row>
    <row r="473" spans="1:16" x14ac:dyDescent="0.25">
      <c r="A473" s="530"/>
      <c r="B473" s="524" t="s">
        <v>2023</v>
      </c>
      <c r="C473" s="1247" t="s">
        <v>2024</v>
      </c>
      <c r="D473" s="1247"/>
      <c r="E473" s="1247"/>
      <c r="F473" s="1247"/>
      <c r="G473" s="1247"/>
      <c r="H473" s="525" t="s">
        <v>1148</v>
      </c>
      <c r="I473" s="531">
        <v>11.6</v>
      </c>
      <c r="J473" s="526"/>
      <c r="K473" s="527">
        <v>2.726</v>
      </c>
      <c r="L473" s="532"/>
      <c r="M473" s="533"/>
      <c r="N473" s="534">
        <v>299.88</v>
      </c>
      <c r="O473" s="526"/>
      <c r="P473" s="529">
        <v>817.47</v>
      </c>
    </row>
    <row r="474" spans="1:16" x14ac:dyDescent="0.25">
      <c r="A474" s="523"/>
      <c r="B474" s="524" t="s">
        <v>28</v>
      </c>
      <c r="C474" s="1247" t="s">
        <v>132</v>
      </c>
      <c r="D474" s="1247"/>
      <c r="E474" s="1247"/>
      <c r="F474" s="1247"/>
      <c r="G474" s="1247"/>
      <c r="H474" s="525"/>
      <c r="I474" s="526"/>
      <c r="J474" s="526"/>
      <c r="K474" s="526"/>
      <c r="L474" s="528"/>
      <c r="M474" s="526"/>
      <c r="N474" s="528"/>
      <c r="O474" s="526"/>
      <c r="P474" s="573">
        <v>82.5</v>
      </c>
    </row>
    <row r="475" spans="1:16" x14ac:dyDescent="0.25">
      <c r="A475" s="523"/>
      <c r="B475" s="524"/>
      <c r="C475" s="1247" t="s">
        <v>1147</v>
      </c>
      <c r="D475" s="1247"/>
      <c r="E475" s="1247"/>
      <c r="F475" s="1247"/>
      <c r="G475" s="1247"/>
      <c r="H475" s="525" t="s">
        <v>1148</v>
      </c>
      <c r="I475" s="526"/>
      <c r="J475" s="526"/>
      <c r="K475" s="537">
        <v>8.2250000000000004E-2</v>
      </c>
      <c r="L475" s="528"/>
      <c r="M475" s="526"/>
      <c r="N475" s="528"/>
      <c r="O475" s="526"/>
      <c r="P475" s="573">
        <v>30.7</v>
      </c>
    </row>
    <row r="476" spans="1:16" x14ac:dyDescent="0.25">
      <c r="A476" s="530"/>
      <c r="B476" s="524" t="s">
        <v>1443</v>
      </c>
      <c r="C476" s="1247" t="s">
        <v>1444</v>
      </c>
      <c r="D476" s="1247"/>
      <c r="E476" s="1247"/>
      <c r="F476" s="1247"/>
      <c r="G476" s="1247"/>
      <c r="H476" s="525" t="s">
        <v>1151</v>
      </c>
      <c r="I476" s="536">
        <v>0.15</v>
      </c>
      <c r="J476" s="526"/>
      <c r="K476" s="537">
        <v>3.5249999999999997E-2</v>
      </c>
      <c r="L476" s="532"/>
      <c r="M476" s="533"/>
      <c r="N476" s="534">
        <v>1550.39</v>
      </c>
      <c r="O476" s="526"/>
      <c r="P476" s="529">
        <v>54.65</v>
      </c>
    </row>
    <row r="477" spans="1:16" x14ac:dyDescent="0.25">
      <c r="A477" s="540"/>
      <c r="B477" s="524" t="s">
        <v>1152</v>
      </c>
      <c r="C477" s="1247" t="s">
        <v>1153</v>
      </c>
      <c r="D477" s="1247"/>
      <c r="E477" s="1247"/>
      <c r="F477" s="1247"/>
      <c r="G477" s="1247"/>
      <c r="H477" s="525" t="s">
        <v>1148</v>
      </c>
      <c r="I477" s="536">
        <v>0.15</v>
      </c>
      <c r="J477" s="526"/>
      <c r="K477" s="537">
        <v>3.5249999999999997E-2</v>
      </c>
      <c r="L477" s="528"/>
      <c r="M477" s="526"/>
      <c r="N477" s="541">
        <v>437.08</v>
      </c>
      <c r="O477" s="526"/>
      <c r="P477" s="573">
        <v>15.41</v>
      </c>
    </row>
    <row r="478" spans="1:16" x14ac:dyDescent="0.25">
      <c r="A478" s="530"/>
      <c r="B478" s="524" t="s">
        <v>1445</v>
      </c>
      <c r="C478" s="1247" t="s">
        <v>1446</v>
      </c>
      <c r="D478" s="1247"/>
      <c r="E478" s="1247"/>
      <c r="F478" s="1247"/>
      <c r="G478" s="1247"/>
      <c r="H478" s="525" t="s">
        <v>1151</v>
      </c>
      <c r="I478" s="531">
        <v>0.2</v>
      </c>
      <c r="J478" s="526"/>
      <c r="K478" s="527">
        <v>4.7E-2</v>
      </c>
      <c r="L478" s="538">
        <v>477.92</v>
      </c>
      <c r="M478" s="539">
        <v>1.24</v>
      </c>
      <c r="N478" s="534">
        <v>592.62</v>
      </c>
      <c r="O478" s="526"/>
      <c r="P478" s="529">
        <v>27.85</v>
      </c>
    </row>
    <row r="479" spans="1:16" x14ac:dyDescent="0.25">
      <c r="A479" s="540"/>
      <c r="B479" s="524" t="s">
        <v>1208</v>
      </c>
      <c r="C479" s="1247" t="s">
        <v>1209</v>
      </c>
      <c r="D479" s="1247"/>
      <c r="E479" s="1247"/>
      <c r="F479" s="1247"/>
      <c r="G479" s="1247"/>
      <c r="H479" s="525" t="s">
        <v>1148</v>
      </c>
      <c r="I479" s="531">
        <v>0.2</v>
      </c>
      <c r="J479" s="526"/>
      <c r="K479" s="527">
        <v>4.7E-2</v>
      </c>
      <c r="L479" s="528"/>
      <c r="M479" s="526"/>
      <c r="N479" s="541">
        <v>325.38</v>
      </c>
      <c r="O479" s="526"/>
      <c r="P479" s="573">
        <v>15.29</v>
      </c>
    </row>
    <row r="480" spans="1:16" x14ac:dyDescent="0.25">
      <c r="A480" s="523"/>
      <c r="B480" s="524" t="s">
        <v>36</v>
      </c>
      <c r="C480" s="1247" t="s">
        <v>134</v>
      </c>
      <c r="D480" s="1247"/>
      <c r="E480" s="1247"/>
      <c r="F480" s="1247"/>
      <c r="G480" s="1247"/>
      <c r="H480" s="525"/>
      <c r="I480" s="526"/>
      <c r="J480" s="526"/>
      <c r="K480" s="526"/>
      <c r="L480" s="528"/>
      <c r="M480" s="526"/>
      <c r="N480" s="528"/>
      <c r="O480" s="526"/>
      <c r="P480" s="573">
        <v>660.14</v>
      </c>
    </row>
    <row r="481" spans="1:16" x14ac:dyDescent="0.25">
      <c r="A481" s="530"/>
      <c r="B481" s="524" t="s">
        <v>2105</v>
      </c>
      <c r="C481" s="1247" t="s">
        <v>2106</v>
      </c>
      <c r="D481" s="1247"/>
      <c r="E481" s="1247"/>
      <c r="F481" s="1247"/>
      <c r="G481" s="1247"/>
      <c r="H481" s="525" t="s">
        <v>1164</v>
      </c>
      <c r="I481" s="527">
        <v>2.8000000000000001E-2</v>
      </c>
      <c r="J481" s="526"/>
      <c r="K481" s="537">
        <v>6.5799999999999999E-3</v>
      </c>
      <c r="L481" s="542">
        <v>88783.86</v>
      </c>
      <c r="M481" s="539">
        <v>1.1299999999999999</v>
      </c>
      <c r="N481" s="534">
        <v>100325.75999999999</v>
      </c>
      <c r="O481" s="526"/>
      <c r="P481" s="529">
        <v>660.14</v>
      </c>
    </row>
    <row r="482" spans="1:16" x14ac:dyDescent="0.25">
      <c r="A482" s="544" t="s">
        <v>1239</v>
      </c>
      <c r="B482" s="545" t="s">
        <v>2045</v>
      </c>
      <c r="C482" s="1250" t="s">
        <v>2046</v>
      </c>
      <c r="D482" s="1250"/>
      <c r="E482" s="1250"/>
      <c r="F482" s="1250"/>
      <c r="G482" s="1250"/>
      <c r="H482" s="546" t="s">
        <v>1164</v>
      </c>
      <c r="I482" s="547">
        <v>1</v>
      </c>
      <c r="J482" s="548"/>
      <c r="K482" s="549">
        <v>0.23499999999999999</v>
      </c>
      <c r="L482" s="550"/>
      <c r="M482" s="548"/>
      <c r="N482" s="550"/>
      <c r="O482" s="548"/>
      <c r="P482" s="551"/>
    </row>
    <row r="483" spans="1:16" x14ac:dyDescent="0.25">
      <c r="A483" s="552"/>
      <c r="B483" s="553"/>
      <c r="C483" s="1248" t="s">
        <v>1154</v>
      </c>
      <c r="D483" s="1248"/>
      <c r="E483" s="1248"/>
      <c r="F483" s="1248"/>
      <c r="G483" s="1248"/>
      <c r="H483" s="516"/>
      <c r="I483" s="517"/>
      <c r="J483" s="517"/>
      <c r="K483" s="517"/>
      <c r="L483" s="520"/>
      <c r="M483" s="517"/>
      <c r="N483" s="554"/>
      <c r="O483" s="517"/>
      <c r="P483" s="555">
        <v>1590.81</v>
      </c>
    </row>
    <row r="484" spans="1:16" x14ac:dyDescent="0.25">
      <c r="A484" s="540"/>
      <c r="B484" s="524"/>
      <c r="C484" s="1247" t="s">
        <v>1155</v>
      </c>
      <c r="D484" s="1247"/>
      <c r="E484" s="1247"/>
      <c r="F484" s="1247"/>
      <c r="G484" s="1247"/>
      <c r="H484" s="525"/>
      <c r="I484" s="526"/>
      <c r="J484" s="526"/>
      <c r="K484" s="526"/>
      <c r="L484" s="528"/>
      <c r="M484" s="526"/>
      <c r="N484" s="528"/>
      <c r="O484" s="526"/>
      <c r="P484" s="573">
        <v>848.17</v>
      </c>
    </row>
    <row r="485" spans="1:16" x14ac:dyDescent="0.25">
      <c r="A485" s="540"/>
      <c r="B485" s="524" t="s">
        <v>1999</v>
      </c>
      <c r="C485" s="1247" t="s">
        <v>2000</v>
      </c>
      <c r="D485" s="1247"/>
      <c r="E485" s="1247"/>
      <c r="F485" s="1247"/>
      <c r="G485" s="1247"/>
      <c r="H485" s="525" t="s">
        <v>1158</v>
      </c>
      <c r="I485" s="543">
        <v>102</v>
      </c>
      <c r="J485" s="526"/>
      <c r="K485" s="543">
        <v>102</v>
      </c>
      <c r="L485" s="528"/>
      <c r="M485" s="526"/>
      <c r="N485" s="528"/>
      <c r="O485" s="526"/>
      <c r="P485" s="573">
        <v>865.13</v>
      </c>
    </row>
    <row r="486" spans="1:16" x14ac:dyDescent="0.25">
      <c r="A486" s="540"/>
      <c r="B486" s="524" t="s">
        <v>2001</v>
      </c>
      <c r="C486" s="1247" t="s">
        <v>2002</v>
      </c>
      <c r="D486" s="1247"/>
      <c r="E486" s="1247"/>
      <c r="F486" s="1247"/>
      <c r="G486" s="1247"/>
      <c r="H486" s="525" t="s">
        <v>1158</v>
      </c>
      <c r="I486" s="543">
        <v>58</v>
      </c>
      <c r="J486" s="526"/>
      <c r="K486" s="543">
        <v>58</v>
      </c>
      <c r="L486" s="528"/>
      <c r="M486" s="526"/>
      <c r="N486" s="528"/>
      <c r="O486" s="526"/>
      <c r="P486" s="573">
        <v>491.94</v>
      </c>
    </row>
    <row r="487" spans="1:16" x14ac:dyDescent="0.25">
      <c r="A487" s="556"/>
      <c r="B487" s="557"/>
      <c r="C487" s="1248" t="s">
        <v>1161</v>
      </c>
      <c r="D487" s="1248"/>
      <c r="E487" s="1248"/>
      <c r="F487" s="1248"/>
      <c r="G487" s="1248"/>
      <c r="H487" s="516"/>
      <c r="I487" s="517"/>
      <c r="J487" s="517"/>
      <c r="K487" s="517"/>
      <c r="L487" s="520"/>
      <c r="M487" s="517"/>
      <c r="N487" s="554">
        <v>12544.17</v>
      </c>
      <c r="O487" s="517"/>
      <c r="P487" s="555">
        <v>2947.88</v>
      </c>
    </row>
    <row r="488" spans="1:16" x14ac:dyDescent="0.25">
      <c r="A488" s="558"/>
      <c r="B488" s="559"/>
      <c r="C488" s="559"/>
      <c r="D488" s="559"/>
      <c r="E488" s="559"/>
      <c r="F488" s="559"/>
      <c r="G488" s="559"/>
      <c r="H488" s="560"/>
      <c r="I488" s="561"/>
      <c r="J488" s="561"/>
      <c r="K488" s="561"/>
      <c r="L488" s="562"/>
      <c r="M488" s="561"/>
      <c r="N488" s="562"/>
      <c r="O488" s="561"/>
      <c r="P488" s="563"/>
    </row>
    <row r="489" spans="1:16" x14ac:dyDescent="0.25">
      <c r="A489" s="514" t="s">
        <v>1422</v>
      </c>
      <c r="B489" s="515" t="s">
        <v>3526</v>
      </c>
      <c r="C489" s="1249" t="s">
        <v>3527</v>
      </c>
      <c r="D489" s="1249"/>
      <c r="E489" s="1249"/>
      <c r="F489" s="1249"/>
      <c r="G489" s="1249"/>
      <c r="H489" s="516" t="s">
        <v>1164</v>
      </c>
      <c r="I489" s="517">
        <v>0.23499999999999999</v>
      </c>
      <c r="J489" s="518">
        <v>1</v>
      </c>
      <c r="K489" s="519">
        <v>0.23499999999999999</v>
      </c>
      <c r="L489" s="554">
        <v>66252.5</v>
      </c>
      <c r="M489" s="570">
        <v>0.85</v>
      </c>
      <c r="N489" s="564">
        <v>56314.63</v>
      </c>
      <c r="O489" s="517"/>
      <c r="P489" s="555">
        <v>13233.94</v>
      </c>
    </row>
    <row r="490" spans="1:16" x14ac:dyDescent="0.25">
      <c r="A490" s="556"/>
      <c r="B490" s="557"/>
      <c r="C490" s="1248" t="s">
        <v>1161</v>
      </c>
      <c r="D490" s="1248"/>
      <c r="E490" s="1248"/>
      <c r="F490" s="1248"/>
      <c r="G490" s="1248"/>
      <c r="H490" s="516"/>
      <c r="I490" s="517"/>
      <c r="J490" s="517"/>
      <c r="K490" s="517"/>
      <c r="L490" s="520"/>
      <c r="M490" s="517"/>
      <c r="N490" s="520"/>
      <c r="O490" s="517"/>
      <c r="P490" s="555">
        <v>13233.94</v>
      </c>
    </row>
    <row r="491" spans="1:16" x14ac:dyDescent="0.25">
      <c r="A491" s="558"/>
      <c r="B491" s="559"/>
      <c r="C491" s="559"/>
      <c r="D491" s="559"/>
      <c r="E491" s="559"/>
      <c r="F491" s="559"/>
      <c r="G491" s="559"/>
      <c r="H491" s="560"/>
      <c r="I491" s="561"/>
      <c r="J491" s="561"/>
      <c r="K491" s="561"/>
      <c r="L491" s="562"/>
      <c r="M491" s="561"/>
      <c r="N491" s="562"/>
      <c r="O491" s="561"/>
      <c r="P491" s="563"/>
    </row>
    <row r="492" spans="1:16" x14ac:dyDescent="0.25">
      <c r="A492" s="558"/>
      <c r="B492" s="576"/>
      <c r="C492" s="576"/>
      <c r="D492" s="576"/>
      <c r="E492" s="576"/>
      <c r="F492" s="561"/>
      <c r="G492" s="561"/>
      <c r="H492" s="561"/>
      <c r="I492" s="561"/>
      <c r="J492" s="562"/>
      <c r="K492" s="561"/>
      <c r="L492" s="562"/>
      <c r="M492" s="577"/>
      <c r="N492" s="562"/>
      <c r="O492" s="578"/>
      <c r="P492" s="579"/>
    </row>
    <row r="493" spans="1:16" x14ac:dyDescent="0.25">
      <c r="A493" s="552"/>
      <c r="B493" s="580"/>
      <c r="C493" s="1246" t="s">
        <v>2116</v>
      </c>
      <c r="D493" s="1246"/>
      <c r="E493" s="1246"/>
      <c r="F493" s="1246"/>
      <c r="G493" s="1246"/>
      <c r="H493" s="1246"/>
      <c r="I493" s="1246"/>
      <c r="J493" s="1246"/>
      <c r="K493" s="1246"/>
      <c r="L493" s="1246"/>
      <c r="M493" s="1246"/>
      <c r="N493" s="1246"/>
      <c r="O493" s="1246"/>
      <c r="P493" s="581"/>
    </row>
    <row r="494" spans="1:16" x14ac:dyDescent="0.25">
      <c r="A494" s="552"/>
      <c r="B494" s="553"/>
      <c r="C494" s="1243" t="s">
        <v>1249</v>
      </c>
      <c r="D494" s="1243"/>
      <c r="E494" s="1243"/>
      <c r="F494" s="1243"/>
      <c r="G494" s="1243"/>
      <c r="H494" s="1243"/>
      <c r="I494" s="1243"/>
      <c r="J494" s="1243"/>
      <c r="K494" s="1243"/>
      <c r="L494" s="1243"/>
      <c r="M494" s="1243"/>
      <c r="N494" s="1243"/>
      <c r="O494" s="1243"/>
      <c r="P494" s="582">
        <v>1190930.44</v>
      </c>
    </row>
    <row r="495" spans="1:16" x14ac:dyDescent="0.25">
      <c r="A495" s="552"/>
      <c r="B495" s="553"/>
      <c r="C495" s="1243" t="s">
        <v>1250</v>
      </c>
      <c r="D495" s="1243"/>
      <c r="E495" s="1243"/>
      <c r="F495" s="1243"/>
      <c r="G495" s="1243"/>
      <c r="H495" s="1243"/>
      <c r="I495" s="1243"/>
      <c r="J495" s="1243"/>
      <c r="K495" s="1243"/>
      <c r="L495" s="1243"/>
      <c r="M495" s="1243"/>
      <c r="N495" s="1243"/>
      <c r="O495" s="1243"/>
      <c r="P495" s="583"/>
    </row>
    <row r="496" spans="1:16" x14ac:dyDescent="0.25">
      <c r="A496" s="552"/>
      <c r="B496" s="553"/>
      <c r="C496" s="1243" t="s">
        <v>1251</v>
      </c>
      <c r="D496" s="1243"/>
      <c r="E496" s="1243"/>
      <c r="F496" s="1243"/>
      <c r="G496" s="1243"/>
      <c r="H496" s="1243"/>
      <c r="I496" s="1243"/>
      <c r="J496" s="1243"/>
      <c r="K496" s="1243"/>
      <c r="L496" s="1243"/>
      <c r="M496" s="1243"/>
      <c r="N496" s="1243"/>
      <c r="O496" s="1243"/>
      <c r="P496" s="582">
        <v>89937.97</v>
      </c>
    </row>
    <row r="497" spans="1:16" x14ac:dyDescent="0.25">
      <c r="A497" s="552"/>
      <c r="B497" s="553"/>
      <c r="C497" s="1243" t="s">
        <v>1252</v>
      </c>
      <c r="D497" s="1243"/>
      <c r="E497" s="1243"/>
      <c r="F497" s="1243"/>
      <c r="G497" s="1243"/>
      <c r="H497" s="1243"/>
      <c r="I497" s="1243"/>
      <c r="J497" s="1243"/>
      <c r="K497" s="1243"/>
      <c r="L497" s="1243"/>
      <c r="M497" s="1243"/>
      <c r="N497" s="1243"/>
      <c r="O497" s="1243"/>
      <c r="P497" s="582">
        <v>87909.34</v>
      </c>
    </row>
    <row r="498" spans="1:16" x14ac:dyDescent="0.25">
      <c r="A498" s="552"/>
      <c r="B498" s="553"/>
      <c r="C498" s="1243" t="s">
        <v>1253</v>
      </c>
      <c r="D498" s="1243"/>
      <c r="E498" s="1243"/>
      <c r="F498" s="1243"/>
      <c r="G498" s="1243"/>
      <c r="H498" s="1243"/>
      <c r="I498" s="1243"/>
      <c r="J498" s="1243"/>
      <c r="K498" s="1243"/>
      <c r="L498" s="1243"/>
      <c r="M498" s="1243"/>
      <c r="N498" s="1243"/>
      <c r="O498" s="1243"/>
      <c r="P498" s="582">
        <v>26155.99</v>
      </c>
    </row>
    <row r="499" spans="1:16" x14ac:dyDescent="0.25">
      <c r="A499" s="552"/>
      <c r="B499" s="553"/>
      <c r="C499" s="1243" t="s">
        <v>1254</v>
      </c>
      <c r="D499" s="1243"/>
      <c r="E499" s="1243"/>
      <c r="F499" s="1243"/>
      <c r="G499" s="1243"/>
      <c r="H499" s="1243"/>
      <c r="I499" s="1243"/>
      <c r="J499" s="1243"/>
      <c r="K499" s="1243"/>
      <c r="L499" s="1243"/>
      <c r="M499" s="1243"/>
      <c r="N499" s="1243"/>
      <c r="O499" s="1243"/>
      <c r="P499" s="582">
        <v>871533.56</v>
      </c>
    </row>
    <row r="500" spans="1:16" x14ac:dyDescent="0.25">
      <c r="A500" s="552"/>
      <c r="B500" s="553"/>
      <c r="C500" s="1243" t="s">
        <v>1255</v>
      </c>
      <c r="D500" s="1243"/>
      <c r="E500" s="1243"/>
      <c r="F500" s="1243"/>
      <c r="G500" s="1243"/>
      <c r="H500" s="1243"/>
      <c r="I500" s="1243"/>
      <c r="J500" s="1243"/>
      <c r="K500" s="1243"/>
      <c r="L500" s="1243"/>
      <c r="M500" s="1243"/>
      <c r="N500" s="1243"/>
      <c r="O500" s="1243"/>
      <c r="P500" s="582">
        <v>115393.58</v>
      </c>
    </row>
    <row r="501" spans="1:16" x14ac:dyDescent="0.25">
      <c r="A501" s="552"/>
      <c r="B501" s="553"/>
      <c r="C501" s="1243" t="s">
        <v>1256</v>
      </c>
      <c r="D501" s="1243"/>
      <c r="E501" s="1243"/>
      <c r="F501" s="1243"/>
      <c r="G501" s="1243"/>
      <c r="H501" s="1243"/>
      <c r="I501" s="1243"/>
      <c r="J501" s="1243"/>
      <c r="K501" s="1243"/>
      <c r="L501" s="1243"/>
      <c r="M501" s="1243"/>
      <c r="N501" s="1243"/>
      <c r="O501" s="1243"/>
      <c r="P501" s="582">
        <v>1427597.1</v>
      </c>
    </row>
    <row r="502" spans="1:16" x14ac:dyDescent="0.25">
      <c r="A502" s="552"/>
      <c r="B502" s="553"/>
      <c r="C502" s="1243" t="s">
        <v>1257</v>
      </c>
      <c r="D502" s="1243"/>
      <c r="E502" s="1243"/>
      <c r="F502" s="1243"/>
      <c r="G502" s="1243"/>
      <c r="H502" s="1243"/>
      <c r="I502" s="1243"/>
      <c r="J502" s="1243"/>
      <c r="K502" s="1243"/>
      <c r="L502" s="1243"/>
      <c r="M502" s="1243"/>
      <c r="N502" s="1243"/>
      <c r="O502" s="1243"/>
      <c r="P502" s="582">
        <v>1312203.52</v>
      </c>
    </row>
    <row r="503" spans="1:16" x14ac:dyDescent="0.25">
      <c r="A503" s="552"/>
      <c r="B503" s="553"/>
      <c r="C503" s="1243" t="s">
        <v>1258</v>
      </c>
      <c r="D503" s="1243"/>
      <c r="E503" s="1243"/>
      <c r="F503" s="1243"/>
      <c r="G503" s="1243"/>
      <c r="H503" s="1243"/>
      <c r="I503" s="1243"/>
      <c r="J503" s="1243"/>
      <c r="K503" s="1243"/>
      <c r="L503" s="1243"/>
      <c r="M503" s="1243"/>
      <c r="N503" s="1243"/>
      <c r="O503" s="1243"/>
      <c r="P503" s="583"/>
    </row>
    <row r="504" spans="1:16" x14ac:dyDescent="0.25">
      <c r="A504" s="552"/>
      <c r="B504" s="553"/>
      <c r="C504" s="1243" t="s">
        <v>1259</v>
      </c>
      <c r="D504" s="1243"/>
      <c r="E504" s="1243"/>
      <c r="F504" s="1243"/>
      <c r="G504" s="1243"/>
      <c r="H504" s="1243"/>
      <c r="I504" s="1243"/>
      <c r="J504" s="1243"/>
      <c r="K504" s="1243"/>
      <c r="L504" s="1243"/>
      <c r="M504" s="1243"/>
      <c r="N504" s="1243"/>
      <c r="O504" s="1243"/>
      <c r="P504" s="582">
        <v>89937.97</v>
      </c>
    </row>
    <row r="505" spans="1:16" x14ac:dyDescent="0.25">
      <c r="A505" s="552"/>
      <c r="B505" s="553"/>
      <c r="C505" s="1243" t="s">
        <v>1260</v>
      </c>
      <c r="D505" s="1243"/>
      <c r="E505" s="1243"/>
      <c r="F505" s="1243"/>
      <c r="G505" s="1243"/>
      <c r="H505" s="1243"/>
      <c r="I505" s="1243"/>
      <c r="J505" s="1243"/>
      <c r="K505" s="1243"/>
      <c r="L505" s="1243"/>
      <c r="M505" s="1243"/>
      <c r="N505" s="1243"/>
      <c r="O505" s="1243"/>
      <c r="P505" s="582">
        <v>87909.34</v>
      </c>
    </row>
    <row r="506" spans="1:16" x14ac:dyDescent="0.25">
      <c r="A506" s="552"/>
      <c r="B506" s="553"/>
      <c r="C506" s="1243" t="s">
        <v>1261</v>
      </c>
      <c r="D506" s="1243"/>
      <c r="E506" s="1243"/>
      <c r="F506" s="1243"/>
      <c r="G506" s="1243"/>
      <c r="H506" s="1243"/>
      <c r="I506" s="1243"/>
      <c r="J506" s="1243"/>
      <c r="K506" s="1243"/>
      <c r="L506" s="1243"/>
      <c r="M506" s="1243"/>
      <c r="N506" s="1243"/>
      <c r="O506" s="1243"/>
      <c r="P506" s="582">
        <v>26155.99</v>
      </c>
    </row>
    <row r="507" spans="1:16" x14ac:dyDescent="0.25">
      <c r="A507" s="552"/>
      <c r="B507" s="553"/>
      <c r="C507" s="1243" t="s">
        <v>1262</v>
      </c>
      <c r="D507" s="1243"/>
      <c r="E507" s="1243"/>
      <c r="F507" s="1243"/>
      <c r="G507" s="1243"/>
      <c r="H507" s="1243"/>
      <c r="I507" s="1243"/>
      <c r="J507" s="1243"/>
      <c r="K507" s="1243"/>
      <c r="L507" s="1243"/>
      <c r="M507" s="1243"/>
      <c r="N507" s="1243"/>
      <c r="O507" s="1243"/>
      <c r="P507" s="582">
        <v>871533.56</v>
      </c>
    </row>
    <row r="508" spans="1:16" x14ac:dyDescent="0.25">
      <c r="A508" s="552"/>
      <c r="B508" s="553"/>
      <c r="C508" s="1243" t="s">
        <v>1263</v>
      </c>
      <c r="D508" s="1243"/>
      <c r="E508" s="1243"/>
      <c r="F508" s="1243"/>
      <c r="G508" s="1243"/>
      <c r="H508" s="1243"/>
      <c r="I508" s="1243"/>
      <c r="J508" s="1243"/>
      <c r="K508" s="1243"/>
      <c r="L508" s="1243"/>
      <c r="M508" s="1243"/>
      <c r="N508" s="1243"/>
      <c r="O508" s="1243"/>
      <c r="P508" s="582">
        <v>135468.93</v>
      </c>
    </row>
    <row r="509" spans="1:16" x14ac:dyDescent="0.25">
      <c r="A509" s="552"/>
      <c r="B509" s="553"/>
      <c r="C509" s="1243" t="s">
        <v>1264</v>
      </c>
      <c r="D509" s="1243"/>
      <c r="E509" s="1243"/>
      <c r="F509" s="1243"/>
      <c r="G509" s="1243"/>
      <c r="H509" s="1243"/>
      <c r="I509" s="1243"/>
      <c r="J509" s="1243"/>
      <c r="K509" s="1243"/>
      <c r="L509" s="1243"/>
      <c r="M509" s="1243"/>
      <c r="N509" s="1243"/>
      <c r="O509" s="1243"/>
      <c r="P509" s="582">
        <v>101197.73</v>
      </c>
    </row>
    <row r="510" spans="1:16" x14ac:dyDescent="0.25">
      <c r="A510" s="552"/>
      <c r="B510" s="553"/>
      <c r="C510" s="1243" t="s">
        <v>1265</v>
      </c>
      <c r="D510" s="1243"/>
      <c r="E510" s="1243"/>
      <c r="F510" s="1243"/>
      <c r="G510" s="1243"/>
      <c r="H510" s="1243"/>
      <c r="I510" s="1243"/>
      <c r="J510" s="1243"/>
      <c r="K510" s="1243"/>
      <c r="L510" s="1243"/>
      <c r="M510" s="1243"/>
      <c r="N510" s="1243"/>
      <c r="O510" s="1243"/>
      <c r="P510" s="582">
        <v>115393.58</v>
      </c>
    </row>
    <row r="511" spans="1:16" x14ac:dyDescent="0.25">
      <c r="A511" s="552"/>
      <c r="B511" s="553"/>
      <c r="C511" s="1243" t="s">
        <v>1266</v>
      </c>
      <c r="D511" s="1243"/>
      <c r="E511" s="1243"/>
      <c r="F511" s="1243"/>
      <c r="G511" s="1243"/>
      <c r="H511" s="1243"/>
      <c r="I511" s="1243"/>
      <c r="J511" s="1243"/>
      <c r="K511" s="1243"/>
      <c r="L511" s="1243"/>
      <c r="M511" s="1243"/>
      <c r="N511" s="1243"/>
      <c r="O511" s="1243"/>
      <c r="P511" s="582">
        <v>116093.96</v>
      </c>
    </row>
    <row r="512" spans="1:16" x14ac:dyDescent="0.25">
      <c r="A512" s="552"/>
      <c r="B512" s="553"/>
      <c r="C512" s="1243" t="s">
        <v>1267</v>
      </c>
      <c r="D512" s="1243"/>
      <c r="E512" s="1243"/>
      <c r="F512" s="1243"/>
      <c r="G512" s="1243"/>
      <c r="H512" s="1243"/>
      <c r="I512" s="1243"/>
      <c r="J512" s="1243"/>
      <c r="K512" s="1243"/>
      <c r="L512" s="1243"/>
      <c r="M512" s="1243"/>
      <c r="N512" s="1243"/>
      <c r="O512" s="1243"/>
      <c r="P512" s="582">
        <v>135468.93</v>
      </c>
    </row>
    <row r="513" spans="1:16" x14ac:dyDescent="0.25">
      <c r="A513" s="552"/>
      <c r="B513" s="553"/>
      <c r="C513" s="1243" t="s">
        <v>1268</v>
      </c>
      <c r="D513" s="1243"/>
      <c r="E513" s="1243"/>
      <c r="F513" s="1243"/>
      <c r="G513" s="1243"/>
      <c r="H513" s="1243"/>
      <c r="I513" s="1243"/>
      <c r="J513" s="1243"/>
      <c r="K513" s="1243"/>
      <c r="L513" s="1243"/>
      <c r="M513" s="1243"/>
      <c r="N513" s="1243"/>
      <c r="O513" s="1243"/>
      <c r="P513" s="582">
        <v>101197.73</v>
      </c>
    </row>
    <row r="514" spans="1:16" x14ac:dyDescent="0.25">
      <c r="A514" s="552"/>
      <c r="B514" s="580"/>
      <c r="C514" s="1246" t="s">
        <v>2117</v>
      </c>
      <c r="D514" s="1246"/>
      <c r="E514" s="1246"/>
      <c r="F514" s="1246"/>
      <c r="G514" s="1246"/>
      <c r="H514" s="1246"/>
      <c r="I514" s="1246"/>
      <c r="J514" s="1246"/>
      <c r="K514" s="1246"/>
      <c r="L514" s="1246"/>
      <c r="M514" s="1246"/>
      <c r="N514" s="1246"/>
      <c r="O514" s="1246"/>
      <c r="P514" s="584">
        <v>1427597.1</v>
      </c>
    </row>
    <row r="515" spans="1:16" x14ac:dyDescent="0.25">
      <c r="A515" s="552"/>
      <c r="B515" s="553"/>
      <c r="C515" s="1243" t="s">
        <v>1270</v>
      </c>
      <c r="D515" s="1243"/>
      <c r="E515" s="1243"/>
      <c r="F515" s="1243"/>
      <c r="G515" s="1243"/>
      <c r="H515" s="1243"/>
      <c r="I515" s="1243"/>
      <c r="J515" s="1243"/>
      <c r="K515" s="1243"/>
      <c r="L515" s="1243"/>
      <c r="M515" s="1243"/>
      <c r="N515" s="1243"/>
      <c r="O515" s="1243"/>
      <c r="P515" s="583"/>
    </row>
    <row r="516" spans="1:16" x14ac:dyDescent="0.25">
      <c r="A516" s="552"/>
      <c r="B516" s="553"/>
      <c r="C516" s="1243" t="s">
        <v>1588</v>
      </c>
      <c r="D516" s="1243"/>
      <c r="E516" s="1243"/>
      <c r="F516" s="1243"/>
      <c r="G516" s="1243"/>
      <c r="H516" s="1243"/>
      <c r="I516" s="1243"/>
      <c r="J516" s="1243"/>
      <c r="K516" s="1243"/>
      <c r="L516" s="1243"/>
      <c r="M516" s="1243"/>
      <c r="N516" s="1243"/>
      <c r="O516" s="1243"/>
      <c r="P516" s="582">
        <v>523396.51</v>
      </c>
    </row>
    <row r="517" spans="1:16" x14ac:dyDescent="0.25">
      <c r="A517" s="552"/>
      <c r="B517" s="553"/>
      <c r="C517" s="1243" t="s">
        <v>1271</v>
      </c>
      <c r="D517" s="1243"/>
      <c r="E517" s="1243"/>
      <c r="F517" s="1243"/>
      <c r="G517" s="1243"/>
      <c r="H517" s="1243"/>
      <c r="I517" s="1243"/>
      <c r="J517" s="1243"/>
      <c r="K517" s="585" t="s">
        <v>3528</v>
      </c>
      <c r="L517" s="586"/>
      <c r="M517" s="586"/>
      <c r="O517" s="586"/>
      <c r="P517" s="587"/>
    </row>
    <row r="518" spans="1:16" x14ac:dyDescent="0.25">
      <c r="A518" s="552"/>
      <c r="B518" s="553"/>
      <c r="C518" s="1243" t="s">
        <v>1273</v>
      </c>
      <c r="D518" s="1243"/>
      <c r="E518" s="1243"/>
      <c r="F518" s="1243"/>
      <c r="G518" s="1243"/>
      <c r="H518" s="1243"/>
      <c r="I518" s="1243"/>
      <c r="J518" s="1243"/>
      <c r="K518" s="585" t="s">
        <v>3529</v>
      </c>
      <c r="L518" s="586"/>
      <c r="M518" s="586"/>
      <c r="O518" s="586"/>
      <c r="P518" s="587"/>
    </row>
    <row r="519" spans="1:16" x14ac:dyDescent="0.25">
      <c r="A519" s="1251" t="s">
        <v>2120</v>
      </c>
      <c r="B519" s="1252"/>
      <c r="C519" s="1252"/>
      <c r="D519" s="1252"/>
      <c r="E519" s="1252"/>
      <c r="F519" s="1252"/>
      <c r="G519" s="1252"/>
      <c r="H519" s="1252"/>
      <c r="I519" s="1252"/>
      <c r="J519" s="1252"/>
      <c r="K519" s="1252"/>
      <c r="L519" s="1252"/>
      <c r="M519" s="1252"/>
      <c r="N519" s="1252"/>
      <c r="O519" s="1252"/>
      <c r="P519" s="1253"/>
    </row>
    <row r="520" spans="1:16" x14ac:dyDescent="0.25">
      <c r="A520" s="1251" t="s">
        <v>2090</v>
      </c>
      <c r="B520" s="1252"/>
      <c r="C520" s="1252"/>
      <c r="D520" s="1252"/>
      <c r="E520" s="1252"/>
      <c r="F520" s="1252"/>
      <c r="G520" s="1252"/>
      <c r="H520" s="1252"/>
      <c r="I520" s="1252"/>
      <c r="J520" s="1252"/>
      <c r="K520" s="1252"/>
      <c r="L520" s="1252"/>
      <c r="M520" s="1252"/>
      <c r="N520" s="1252"/>
      <c r="O520" s="1252"/>
      <c r="P520" s="1253"/>
    </row>
    <row r="521" spans="1:16" x14ac:dyDescent="0.25">
      <c r="A521" s="514" t="s">
        <v>1425</v>
      </c>
      <c r="B521" s="515" t="s">
        <v>3479</v>
      </c>
      <c r="C521" s="1249" t="s">
        <v>3480</v>
      </c>
      <c r="D521" s="1249"/>
      <c r="E521" s="1249"/>
      <c r="F521" s="1249"/>
      <c r="G521" s="1249"/>
      <c r="H521" s="516" t="s">
        <v>1146</v>
      </c>
      <c r="I521" s="517">
        <v>0.54339999999999999</v>
      </c>
      <c r="J521" s="518">
        <v>1</v>
      </c>
      <c r="K521" s="568">
        <v>0.54339999999999999</v>
      </c>
      <c r="L521" s="520"/>
      <c r="M521" s="517"/>
      <c r="N521" s="521"/>
      <c r="O521" s="517"/>
      <c r="P521" s="522"/>
    </row>
    <row r="522" spans="1:16" x14ac:dyDescent="0.25">
      <c r="A522" s="523"/>
      <c r="B522" s="524" t="s">
        <v>28</v>
      </c>
      <c r="C522" s="1247" t="s">
        <v>132</v>
      </c>
      <c r="D522" s="1247"/>
      <c r="E522" s="1247"/>
      <c r="F522" s="1247"/>
      <c r="G522" s="1247"/>
      <c r="H522" s="525"/>
      <c r="I522" s="526"/>
      <c r="J522" s="526"/>
      <c r="K522" s="526"/>
      <c r="L522" s="528"/>
      <c r="M522" s="526"/>
      <c r="N522" s="528"/>
      <c r="O522" s="526"/>
      <c r="P522" s="529">
        <v>3607.51</v>
      </c>
    </row>
    <row r="523" spans="1:16" x14ac:dyDescent="0.25">
      <c r="A523" s="523"/>
      <c r="B523" s="524"/>
      <c r="C523" s="1247" t="s">
        <v>1147</v>
      </c>
      <c r="D523" s="1247"/>
      <c r="E523" s="1247"/>
      <c r="F523" s="1247"/>
      <c r="G523" s="1247"/>
      <c r="H523" s="525" t="s">
        <v>1148</v>
      </c>
      <c r="I523" s="526"/>
      <c r="J523" s="526"/>
      <c r="K523" s="535">
        <v>2.9887000000000001</v>
      </c>
      <c r="L523" s="528"/>
      <c r="M523" s="526"/>
      <c r="N523" s="528"/>
      <c r="O523" s="526"/>
      <c r="P523" s="529">
        <v>1306.3</v>
      </c>
    </row>
    <row r="524" spans="1:16" x14ac:dyDescent="0.25">
      <c r="A524" s="530"/>
      <c r="B524" s="524" t="s">
        <v>1185</v>
      </c>
      <c r="C524" s="1247" t="s">
        <v>1186</v>
      </c>
      <c r="D524" s="1247"/>
      <c r="E524" s="1247"/>
      <c r="F524" s="1247"/>
      <c r="G524" s="1247"/>
      <c r="H524" s="525" t="s">
        <v>1151</v>
      </c>
      <c r="I524" s="531">
        <v>5.5</v>
      </c>
      <c r="J524" s="526"/>
      <c r="K524" s="535">
        <v>2.9887000000000001</v>
      </c>
      <c r="L524" s="538">
        <v>887.54</v>
      </c>
      <c r="M524" s="539">
        <v>1.36</v>
      </c>
      <c r="N524" s="534">
        <v>1207.05</v>
      </c>
      <c r="O524" s="526"/>
      <c r="P524" s="529">
        <v>3607.51</v>
      </c>
    </row>
    <row r="525" spans="1:16" x14ac:dyDescent="0.25">
      <c r="A525" s="540"/>
      <c r="B525" s="524" t="s">
        <v>1152</v>
      </c>
      <c r="C525" s="1247" t="s">
        <v>1153</v>
      </c>
      <c r="D525" s="1247"/>
      <c r="E525" s="1247"/>
      <c r="F525" s="1247"/>
      <c r="G525" s="1247"/>
      <c r="H525" s="525" t="s">
        <v>1148</v>
      </c>
      <c r="I525" s="531">
        <v>5.5</v>
      </c>
      <c r="J525" s="526"/>
      <c r="K525" s="535">
        <v>2.9887000000000001</v>
      </c>
      <c r="L525" s="528"/>
      <c r="M525" s="526"/>
      <c r="N525" s="541">
        <v>437.08</v>
      </c>
      <c r="O525" s="526"/>
      <c r="P525" s="529">
        <v>1306.3</v>
      </c>
    </row>
    <row r="526" spans="1:16" x14ac:dyDescent="0.25">
      <c r="A526" s="552"/>
      <c r="B526" s="553"/>
      <c r="C526" s="1248" t="s">
        <v>1154</v>
      </c>
      <c r="D526" s="1248"/>
      <c r="E526" s="1248"/>
      <c r="F526" s="1248"/>
      <c r="G526" s="1248"/>
      <c r="H526" s="516"/>
      <c r="I526" s="517"/>
      <c r="J526" s="517"/>
      <c r="K526" s="517"/>
      <c r="L526" s="520"/>
      <c r="M526" s="517"/>
      <c r="N526" s="554"/>
      <c r="O526" s="517"/>
      <c r="P526" s="555">
        <v>4913.8100000000004</v>
      </c>
    </row>
    <row r="527" spans="1:16" x14ac:dyDescent="0.25">
      <c r="A527" s="540"/>
      <c r="B527" s="524"/>
      <c r="C527" s="1247" t="s">
        <v>1155</v>
      </c>
      <c r="D527" s="1247"/>
      <c r="E527" s="1247"/>
      <c r="F527" s="1247"/>
      <c r="G527" s="1247"/>
      <c r="H527" s="525"/>
      <c r="I527" s="526"/>
      <c r="J527" s="526"/>
      <c r="K527" s="526"/>
      <c r="L527" s="528"/>
      <c r="M527" s="526"/>
      <c r="N527" s="528"/>
      <c r="O527" s="526"/>
      <c r="P527" s="529">
        <v>1306.3</v>
      </c>
    </row>
    <row r="528" spans="1:16" x14ac:dyDescent="0.25">
      <c r="A528" s="540"/>
      <c r="B528" s="524" t="s">
        <v>1156</v>
      </c>
      <c r="C528" s="1247" t="s">
        <v>1157</v>
      </c>
      <c r="D528" s="1247"/>
      <c r="E528" s="1247"/>
      <c r="F528" s="1247"/>
      <c r="G528" s="1247"/>
      <c r="H528" s="525" t="s">
        <v>1158</v>
      </c>
      <c r="I528" s="543">
        <v>92</v>
      </c>
      <c r="J528" s="526"/>
      <c r="K528" s="543">
        <v>92</v>
      </c>
      <c r="L528" s="528"/>
      <c r="M528" s="526"/>
      <c r="N528" s="528"/>
      <c r="O528" s="526"/>
      <c r="P528" s="529">
        <v>1201.8</v>
      </c>
    </row>
    <row r="529" spans="1:16" x14ac:dyDescent="0.25">
      <c r="A529" s="540"/>
      <c r="B529" s="524" t="s">
        <v>1159</v>
      </c>
      <c r="C529" s="1247" t="s">
        <v>1160</v>
      </c>
      <c r="D529" s="1247"/>
      <c r="E529" s="1247"/>
      <c r="F529" s="1247"/>
      <c r="G529" s="1247"/>
      <c r="H529" s="525" t="s">
        <v>1158</v>
      </c>
      <c r="I529" s="543">
        <v>46</v>
      </c>
      <c r="J529" s="526"/>
      <c r="K529" s="543">
        <v>46</v>
      </c>
      <c r="L529" s="528"/>
      <c r="M529" s="526"/>
      <c r="N529" s="528"/>
      <c r="O529" s="526"/>
      <c r="P529" s="573">
        <v>600.9</v>
      </c>
    </row>
    <row r="530" spans="1:16" x14ac:dyDescent="0.25">
      <c r="A530" s="556"/>
      <c r="B530" s="557"/>
      <c r="C530" s="1248" t="s">
        <v>1161</v>
      </c>
      <c r="D530" s="1248"/>
      <c r="E530" s="1248"/>
      <c r="F530" s="1248"/>
      <c r="G530" s="1248"/>
      <c r="H530" s="516"/>
      <c r="I530" s="517"/>
      <c r="J530" s="517"/>
      <c r="K530" s="517"/>
      <c r="L530" s="520"/>
      <c r="M530" s="517"/>
      <c r="N530" s="554">
        <v>12360.16</v>
      </c>
      <c r="O530" s="517"/>
      <c r="P530" s="555">
        <v>6716.51</v>
      </c>
    </row>
    <row r="531" spans="1:16" x14ac:dyDescent="0.25">
      <c r="A531" s="558"/>
      <c r="B531" s="559"/>
      <c r="C531" s="559"/>
      <c r="D531" s="559"/>
      <c r="E531" s="559"/>
      <c r="F531" s="559"/>
      <c r="G531" s="559"/>
      <c r="H531" s="560"/>
      <c r="I531" s="561"/>
      <c r="J531" s="561"/>
      <c r="K531" s="561"/>
      <c r="L531" s="562"/>
      <c r="M531" s="561"/>
      <c r="N531" s="562"/>
      <c r="O531" s="561"/>
      <c r="P531" s="563"/>
    </row>
    <row r="532" spans="1:16" x14ac:dyDescent="0.25">
      <c r="A532" s="514" t="s">
        <v>1426</v>
      </c>
      <c r="B532" s="515" t="s">
        <v>3481</v>
      </c>
      <c r="C532" s="1249" t="s">
        <v>3482</v>
      </c>
      <c r="D532" s="1249"/>
      <c r="E532" s="1249"/>
      <c r="F532" s="1249"/>
      <c r="G532" s="1249"/>
      <c r="H532" s="516" t="s">
        <v>1146</v>
      </c>
      <c r="I532" s="517">
        <v>0.54339999999999999</v>
      </c>
      <c r="J532" s="518">
        <v>1</v>
      </c>
      <c r="K532" s="568">
        <v>0.54339999999999999</v>
      </c>
      <c r="L532" s="520"/>
      <c r="M532" s="517"/>
      <c r="N532" s="521"/>
      <c r="O532" s="517"/>
      <c r="P532" s="522"/>
    </row>
    <row r="533" spans="1:16" x14ac:dyDescent="0.25">
      <c r="A533" s="523"/>
      <c r="B533" s="524" t="s">
        <v>28</v>
      </c>
      <c r="C533" s="1247" t="s">
        <v>132</v>
      </c>
      <c r="D533" s="1247"/>
      <c r="E533" s="1247"/>
      <c r="F533" s="1247"/>
      <c r="G533" s="1247"/>
      <c r="H533" s="525"/>
      <c r="I533" s="526"/>
      <c r="J533" s="526"/>
      <c r="K533" s="526"/>
      <c r="L533" s="528"/>
      <c r="M533" s="526"/>
      <c r="N533" s="528"/>
      <c r="O533" s="526"/>
      <c r="P533" s="529">
        <v>10399.26</v>
      </c>
    </row>
    <row r="534" spans="1:16" x14ac:dyDescent="0.25">
      <c r="A534" s="523"/>
      <c r="B534" s="524"/>
      <c r="C534" s="1247" t="s">
        <v>1147</v>
      </c>
      <c r="D534" s="1247"/>
      <c r="E534" s="1247"/>
      <c r="F534" s="1247"/>
      <c r="G534" s="1247"/>
      <c r="H534" s="525" t="s">
        <v>1148</v>
      </c>
      <c r="I534" s="526"/>
      <c r="J534" s="526"/>
      <c r="K534" s="574">
        <v>8.5150780000000008</v>
      </c>
      <c r="L534" s="528"/>
      <c r="M534" s="526"/>
      <c r="N534" s="528"/>
      <c r="O534" s="526"/>
      <c r="P534" s="529">
        <v>3674.76</v>
      </c>
    </row>
    <row r="535" spans="1:16" x14ac:dyDescent="0.25">
      <c r="A535" s="530"/>
      <c r="B535" s="524" t="s">
        <v>1185</v>
      </c>
      <c r="C535" s="1247" t="s">
        <v>1186</v>
      </c>
      <c r="D535" s="1247"/>
      <c r="E535" s="1247"/>
      <c r="F535" s="1247"/>
      <c r="G535" s="1247"/>
      <c r="H535" s="525" t="s">
        <v>1151</v>
      </c>
      <c r="I535" s="531">
        <v>14.3</v>
      </c>
      <c r="J535" s="526"/>
      <c r="K535" s="537">
        <v>7.7706200000000001</v>
      </c>
      <c r="L535" s="538">
        <v>887.54</v>
      </c>
      <c r="M535" s="539">
        <v>1.36</v>
      </c>
      <c r="N535" s="534">
        <v>1207.05</v>
      </c>
      <c r="O535" s="526"/>
      <c r="P535" s="529">
        <v>9379.5300000000007</v>
      </c>
    </row>
    <row r="536" spans="1:16" x14ac:dyDescent="0.25">
      <c r="A536" s="540"/>
      <c r="B536" s="524" t="s">
        <v>1152</v>
      </c>
      <c r="C536" s="1247" t="s">
        <v>1153</v>
      </c>
      <c r="D536" s="1247"/>
      <c r="E536" s="1247"/>
      <c r="F536" s="1247"/>
      <c r="G536" s="1247"/>
      <c r="H536" s="525" t="s">
        <v>1148</v>
      </c>
      <c r="I536" s="531">
        <v>14.3</v>
      </c>
      <c r="J536" s="526"/>
      <c r="K536" s="537">
        <v>7.7706200000000001</v>
      </c>
      <c r="L536" s="528"/>
      <c r="M536" s="526"/>
      <c r="N536" s="541">
        <v>437.08</v>
      </c>
      <c r="O536" s="526"/>
      <c r="P536" s="529">
        <v>3396.38</v>
      </c>
    </row>
    <row r="537" spans="1:16" x14ac:dyDescent="0.25">
      <c r="A537" s="530"/>
      <c r="B537" s="524" t="s">
        <v>1187</v>
      </c>
      <c r="C537" s="1247" t="s">
        <v>1188</v>
      </c>
      <c r="D537" s="1247"/>
      <c r="E537" s="1247"/>
      <c r="F537" s="1247"/>
      <c r="G537" s="1247"/>
      <c r="H537" s="525" t="s">
        <v>1151</v>
      </c>
      <c r="I537" s="536">
        <v>1.37</v>
      </c>
      <c r="J537" s="526"/>
      <c r="K537" s="574">
        <v>0.74445799999999995</v>
      </c>
      <c r="L537" s="538">
        <v>351.04</v>
      </c>
      <c r="M537" s="539">
        <v>1.28</v>
      </c>
      <c r="N537" s="534">
        <v>449.33</v>
      </c>
      <c r="O537" s="526"/>
      <c r="P537" s="529">
        <v>334.51</v>
      </c>
    </row>
    <row r="538" spans="1:16" x14ac:dyDescent="0.25">
      <c r="A538" s="530"/>
      <c r="B538" s="524" t="s">
        <v>1189</v>
      </c>
      <c r="C538" s="1247" t="s">
        <v>1190</v>
      </c>
      <c r="D538" s="1247"/>
      <c r="E538" s="1247"/>
      <c r="F538" s="1247"/>
      <c r="G538" s="1247"/>
      <c r="H538" s="525" t="s">
        <v>1151</v>
      </c>
      <c r="I538" s="536">
        <v>1.37</v>
      </c>
      <c r="J538" s="526"/>
      <c r="K538" s="574">
        <v>0.74445799999999995</v>
      </c>
      <c r="L538" s="538">
        <v>724.75</v>
      </c>
      <c r="M538" s="539">
        <v>1.27</v>
      </c>
      <c r="N538" s="534">
        <v>920.43</v>
      </c>
      <c r="O538" s="526"/>
      <c r="P538" s="529">
        <v>685.22</v>
      </c>
    </row>
    <row r="539" spans="1:16" x14ac:dyDescent="0.25">
      <c r="A539" s="540"/>
      <c r="B539" s="524" t="s">
        <v>1191</v>
      </c>
      <c r="C539" s="1247" t="s">
        <v>1192</v>
      </c>
      <c r="D539" s="1247"/>
      <c r="E539" s="1247"/>
      <c r="F539" s="1247"/>
      <c r="G539" s="1247"/>
      <c r="H539" s="525" t="s">
        <v>1148</v>
      </c>
      <c r="I539" s="536">
        <v>1.37</v>
      </c>
      <c r="J539" s="526"/>
      <c r="K539" s="574">
        <v>0.74445799999999995</v>
      </c>
      <c r="L539" s="528"/>
      <c r="M539" s="526"/>
      <c r="N539" s="541">
        <v>373.94</v>
      </c>
      <c r="O539" s="526"/>
      <c r="P539" s="573">
        <v>278.38</v>
      </c>
    </row>
    <row r="540" spans="1:16" x14ac:dyDescent="0.25">
      <c r="A540" s="552"/>
      <c r="B540" s="553"/>
      <c r="C540" s="1248" t="s">
        <v>1154</v>
      </c>
      <c r="D540" s="1248"/>
      <c r="E540" s="1248"/>
      <c r="F540" s="1248"/>
      <c r="G540" s="1248"/>
      <c r="H540" s="516"/>
      <c r="I540" s="517"/>
      <c r="J540" s="517"/>
      <c r="K540" s="517"/>
      <c r="L540" s="520"/>
      <c r="M540" s="517"/>
      <c r="N540" s="554"/>
      <c r="O540" s="517"/>
      <c r="P540" s="555">
        <v>14074.02</v>
      </c>
    </row>
    <row r="541" spans="1:16" x14ac:dyDescent="0.25">
      <c r="A541" s="540"/>
      <c r="B541" s="524"/>
      <c r="C541" s="1247" t="s">
        <v>1155</v>
      </c>
      <c r="D541" s="1247"/>
      <c r="E541" s="1247"/>
      <c r="F541" s="1247"/>
      <c r="G541" s="1247"/>
      <c r="H541" s="525"/>
      <c r="I541" s="526"/>
      <c r="J541" s="526"/>
      <c r="K541" s="526"/>
      <c r="L541" s="528"/>
      <c r="M541" s="526"/>
      <c r="N541" s="528"/>
      <c r="O541" s="526"/>
      <c r="P541" s="529">
        <v>3674.76</v>
      </c>
    </row>
    <row r="542" spans="1:16" x14ac:dyDescent="0.25">
      <c r="A542" s="540"/>
      <c r="B542" s="524" t="s">
        <v>1156</v>
      </c>
      <c r="C542" s="1247" t="s">
        <v>1157</v>
      </c>
      <c r="D542" s="1247"/>
      <c r="E542" s="1247"/>
      <c r="F542" s="1247"/>
      <c r="G542" s="1247"/>
      <c r="H542" s="525" t="s">
        <v>1158</v>
      </c>
      <c r="I542" s="543">
        <v>92</v>
      </c>
      <c r="J542" s="526"/>
      <c r="K542" s="543">
        <v>92</v>
      </c>
      <c r="L542" s="528"/>
      <c r="M542" s="526"/>
      <c r="N542" s="528"/>
      <c r="O542" s="526"/>
      <c r="P542" s="529">
        <v>3380.78</v>
      </c>
    </row>
    <row r="543" spans="1:16" x14ac:dyDescent="0.25">
      <c r="A543" s="540"/>
      <c r="B543" s="524" t="s">
        <v>1159</v>
      </c>
      <c r="C543" s="1247" t="s">
        <v>1160</v>
      </c>
      <c r="D543" s="1247"/>
      <c r="E543" s="1247"/>
      <c r="F543" s="1247"/>
      <c r="G543" s="1247"/>
      <c r="H543" s="525" t="s">
        <v>1158</v>
      </c>
      <c r="I543" s="543">
        <v>46</v>
      </c>
      <c r="J543" s="526"/>
      <c r="K543" s="543">
        <v>46</v>
      </c>
      <c r="L543" s="528"/>
      <c r="M543" s="526"/>
      <c r="N543" s="528"/>
      <c r="O543" s="526"/>
      <c r="P543" s="529">
        <v>1690.39</v>
      </c>
    </row>
    <row r="544" spans="1:16" x14ac:dyDescent="0.25">
      <c r="A544" s="556"/>
      <c r="B544" s="557"/>
      <c r="C544" s="1248" t="s">
        <v>1161</v>
      </c>
      <c r="D544" s="1248"/>
      <c r="E544" s="1248"/>
      <c r="F544" s="1248"/>
      <c r="G544" s="1248"/>
      <c r="H544" s="516"/>
      <c r="I544" s="517"/>
      <c r="J544" s="517"/>
      <c r="K544" s="517"/>
      <c r="L544" s="520"/>
      <c r="M544" s="517"/>
      <c r="N544" s="554">
        <v>35232.22</v>
      </c>
      <c r="O544" s="517"/>
      <c r="P544" s="555">
        <v>19145.189999999999</v>
      </c>
    </row>
    <row r="545" spans="1:16" x14ac:dyDescent="0.25">
      <c r="A545" s="558"/>
      <c r="B545" s="559"/>
      <c r="C545" s="559"/>
      <c r="D545" s="559"/>
      <c r="E545" s="559"/>
      <c r="F545" s="559"/>
      <c r="G545" s="559"/>
      <c r="H545" s="560"/>
      <c r="I545" s="561"/>
      <c r="J545" s="561"/>
      <c r="K545" s="561"/>
      <c r="L545" s="562"/>
      <c r="M545" s="561"/>
      <c r="N545" s="562"/>
      <c r="O545" s="561"/>
      <c r="P545" s="563"/>
    </row>
    <row r="546" spans="1:16" x14ac:dyDescent="0.25">
      <c r="A546" s="514" t="s">
        <v>1427</v>
      </c>
      <c r="B546" s="515" t="s">
        <v>3483</v>
      </c>
      <c r="C546" s="1249" t="s">
        <v>3484</v>
      </c>
      <c r="D546" s="1249"/>
      <c r="E546" s="1249"/>
      <c r="F546" s="1249"/>
      <c r="G546" s="1249"/>
      <c r="H546" s="516" t="s">
        <v>1146</v>
      </c>
      <c r="I546" s="517">
        <v>0.54339999999999999</v>
      </c>
      <c r="J546" s="518">
        <v>1</v>
      </c>
      <c r="K546" s="568">
        <v>0.54339999999999999</v>
      </c>
      <c r="L546" s="520"/>
      <c r="M546" s="517"/>
      <c r="N546" s="521"/>
      <c r="O546" s="517"/>
      <c r="P546" s="522"/>
    </row>
    <row r="547" spans="1:16" x14ac:dyDescent="0.25">
      <c r="A547" s="565"/>
      <c r="B547" s="553" t="s">
        <v>1196</v>
      </c>
      <c r="C547" s="1241" t="s">
        <v>3485</v>
      </c>
      <c r="D547" s="1241"/>
      <c r="E547" s="1241"/>
      <c r="F547" s="1241"/>
      <c r="G547" s="1241"/>
      <c r="H547" s="1241"/>
      <c r="I547" s="1241"/>
      <c r="J547" s="1241"/>
      <c r="K547" s="1241"/>
      <c r="L547" s="1241"/>
      <c r="M547" s="1241"/>
      <c r="N547" s="1241"/>
      <c r="O547" s="1241"/>
      <c r="P547" s="1254"/>
    </row>
    <row r="548" spans="1:16" x14ac:dyDescent="0.25">
      <c r="A548" s="523"/>
      <c r="B548" s="524" t="s">
        <v>28</v>
      </c>
      <c r="C548" s="1247" t="s">
        <v>132</v>
      </c>
      <c r="D548" s="1247"/>
      <c r="E548" s="1247"/>
      <c r="F548" s="1247"/>
      <c r="G548" s="1247"/>
      <c r="H548" s="525"/>
      <c r="I548" s="526"/>
      <c r="J548" s="526"/>
      <c r="K548" s="526"/>
      <c r="L548" s="528"/>
      <c r="M548" s="526"/>
      <c r="N548" s="528"/>
      <c r="O548" s="526"/>
      <c r="P548" s="529">
        <v>5098.6499999999996</v>
      </c>
    </row>
    <row r="549" spans="1:16" x14ac:dyDescent="0.25">
      <c r="A549" s="523"/>
      <c r="B549" s="524"/>
      <c r="C549" s="1247" t="s">
        <v>1147</v>
      </c>
      <c r="D549" s="1247"/>
      <c r="E549" s="1247"/>
      <c r="F549" s="1247"/>
      <c r="G549" s="1247"/>
      <c r="H549" s="525" t="s">
        <v>1148</v>
      </c>
      <c r="I549" s="526"/>
      <c r="J549" s="526"/>
      <c r="K549" s="537">
        <v>3.7222900000000001</v>
      </c>
      <c r="L549" s="528"/>
      <c r="M549" s="526"/>
      <c r="N549" s="528"/>
      <c r="O549" s="526"/>
      <c r="P549" s="529">
        <v>1391.91</v>
      </c>
    </row>
    <row r="550" spans="1:16" x14ac:dyDescent="0.25">
      <c r="A550" s="530"/>
      <c r="B550" s="524" t="s">
        <v>1187</v>
      </c>
      <c r="C550" s="1247" t="s">
        <v>1188</v>
      </c>
      <c r="D550" s="1247"/>
      <c r="E550" s="1247"/>
      <c r="F550" s="1247"/>
      <c r="G550" s="1247"/>
      <c r="H550" s="525" t="s">
        <v>1151</v>
      </c>
      <c r="I550" s="536">
        <v>1.37</v>
      </c>
      <c r="J550" s="543">
        <v>5</v>
      </c>
      <c r="K550" s="537">
        <v>3.7222900000000001</v>
      </c>
      <c r="L550" s="538">
        <v>351.04</v>
      </c>
      <c r="M550" s="539">
        <v>1.28</v>
      </c>
      <c r="N550" s="534">
        <v>449.33</v>
      </c>
      <c r="O550" s="526"/>
      <c r="P550" s="529">
        <v>1672.54</v>
      </c>
    </row>
    <row r="551" spans="1:16" x14ac:dyDescent="0.25">
      <c r="A551" s="530"/>
      <c r="B551" s="524" t="s">
        <v>1189</v>
      </c>
      <c r="C551" s="1247" t="s">
        <v>1190</v>
      </c>
      <c r="D551" s="1247"/>
      <c r="E551" s="1247"/>
      <c r="F551" s="1247"/>
      <c r="G551" s="1247"/>
      <c r="H551" s="525" t="s">
        <v>1151</v>
      </c>
      <c r="I551" s="536">
        <v>1.37</v>
      </c>
      <c r="J551" s="543">
        <v>5</v>
      </c>
      <c r="K551" s="537">
        <v>3.7222900000000001</v>
      </c>
      <c r="L551" s="538">
        <v>724.75</v>
      </c>
      <c r="M551" s="539">
        <v>1.27</v>
      </c>
      <c r="N551" s="534">
        <v>920.43</v>
      </c>
      <c r="O551" s="526"/>
      <c r="P551" s="529">
        <v>3426.11</v>
      </c>
    </row>
    <row r="552" spans="1:16" x14ac:dyDescent="0.25">
      <c r="A552" s="540"/>
      <c r="B552" s="524" t="s">
        <v>1191</v>
      </c>
      <c r="C552" s="1247" t="s">
        <v>1192</v>
      </c>
      <c r="D552" s="1247"/>
      <c r="E552" s="1247"/>
      <c r="F552" s="1247"/>
      <c r="G552" s="1247"/>
      <c r="H552" s="525" t="s">
        <v>1148</v>
      </c>
      <c r="I552" s="536">
        <v>1.37</v>
      </c>
      <c r="J552" s="543">
        <v>5</v>
      </c>
      <c r="K552" s="537">
        <v>3.7222900000000001</v>
      </c>
      <c r="L552" s="528"/>
      <c r="M552" s="526"/>
      <c r="N552" s="541">
        <v>373.94</v>
      </c>
      <c r="O552" s="526"/>
      <c r="P552" s="529">
        <v>1391.91</v>
      </c>
    </row>
    <row r="553" spans="1:16" x14ac:dyDescent="0.25">
      <c r="A553" s="552"/>
      <c r="B553" s="553"/>
      <c r="C553" s="1248" t="s">
        <v>1154</v>
      </c>
      <c r="D553" s="1248"/>
      <c r="E553" s="1248"/>
      <c r="F553" s="1248"/>
      <c r="G553" s="1248"/>
      <c r="H553" s="516"/>
      <c r="I553" s="517"/>
      <c r="J553" s="517"/>
      <c r="K553" s="517"/>
      <c r="L553" s="520"/>
      <c r="M553" s="517"/>
      <c r="N553" s="554"/>
      <c r="O553" s="517"/>
      <c r="P553" s="555">
        <v>6490.56</v>
      </c>
    </row>
    <row r="554" spans="1:16" x14ac:dyDescent="0.25">
      <c r="A554" s="540"/>
      <c r="B554" s="524"/>
      <c r="C554" s="1247" t="s">
        <v>1155</v>
      </c>
      <c r="D554" s="1247"/>
      <c r="E554" s="1247"/>
      <c r="F554" s="1247"/>
      <c r="G554" s="1247"/>
      <c r="H554" s="525"/>
      <c r="I554" s="526"/>
      <c r="J554" s="526"/>
      <c r="K554" s="526"/>
      <c r="L554" s="528"/>
      <c r="M554" s="526"/>
      <c r="N554" s="528"/>
      <c r="O554" s="526"/>
      <c r="P554" s="529">
        <v>1391.91</v>
      </c>
    </row>
    <row r="555" spans="1:16" x14ac:dyDescent="0.25">
      <c r="A555" s="540"/>
      <c r="B555" s="524" t="s">
        <v>1156</v>
      </c>
      <c r="C555" s="1247" t="s">
        <v>1157</v>
      </c>
      <c r="D555" s="1247"/>
      <c r="E555" s="1247"/>
      <c r="F555" s="1247"/>
      <c r="G555" s="1247"/>
      <c r="H555" s="525" t="s">
        <v>1158</v>
      </c>
      <c r="I555" s="543">
        <v>92</v>
      </c>
      <c r="J555" s="526"/>
      <c r="K555" s="543">
        <v>92</v>
      </c>
      <c r="L555" s="528"/>
      <c r="M555" s="526"/>
      <c r="N555" s="528"/>
      <c r="O555" s="526"/>
      <c r="P555" s="529">
        <v>1280.56</v>
      </c>
    </row>
    <row r="556" spans="1:16" x14ac:dyDescent="0.25">
      <c r="A556" s="540"/>
      <c r="B556" s="524" t="s">
        <v>1159</v>
      </c>
      <c r="C556" s="1247" t="s">
        <v>1160</v>
      </c>
      <c r="D556" s="1247"/>
      <c r="E556" s="1247"/>
      <c r="F556" s="1247"/>
      <c r="G556" s="1247"/>
      <c r="H556" s="525" t="s">
        <v>1158</v>
      </c>
      <c r="I556" s="543">
        <v>46</v>
      </c>
      <c r="J556" s="526"/>
      <c r="K556" s="543">
        <v>46</v>
      </c>
      <c r="L556" s="528"/>
      <c r="M556" s="526"/>
      <c r="N556" s="528"/>
      <c r="O556" s="526"/>
      <c r="P556" s="573">
        <v>640.28</v>
      </c>
    </row>
    <row r="557" spans="1:16" x14ac:dyDescent="0.25">
      <c r="A557" s="556"/>
      <c r="B557" s="557"/>
      <c r="C557" s="1248" t="s">
        <v>1161</v>
      </c>
      <c r="D557" s="1248"/>
      <c r="E557" s="1248"/>
      <c r="F557" s="1248"/>
      <c r="G557" s="1248"/>
      <c r="H557" s="516"/>
      <c r="I557" s="517"/>
      <c r="J557" s="517"/>
      <c r="K557" s="517"/>
      <c r="L557" s="520"/>
      <c r="M557" s="517"/>
      <c r="N557" s="554">
        <v>15479.21</v>
      </c>
      <c r="O557" s="517"/>
      <c r="P557" s="555">
        <v>8411.4</v>
      </c>
    </row>
    <row r="558" spans="1:16" x14ac:dyDescent="0.25">
      <c r="A558" s="558"/>
      <c r="B558" s="559"/>
      <c r="C558" s="559"/>
      <c r="D558" s="559"/>
      <c r="E558" s="559"/>
      <c r="F558" s="559"/>
      <c r="G558" s="559"/>
      <c r="H558" s="560"/>
      <c r="I558" s="561"/>
      <c r="J558" s="561"/>
      <c r="K558" s="561"/>
      <c r="L558" s="562"/>
      <c r="M558" s="561"/>
      <c r="N558" s="562"/>
      <c r="O558" s="561"/>
      <c r="P558" s="563"/>
    </row>
    <row r="559" spans="1:16" x14ac:dyDescent="0.25">
      <c r="A559" s="514" t="s">
        <v>1430</v>
      </c>
      <c r="B559" s="515" t="s">
        <v>1144</v>
      </c>
      <c r="C559" s="1249" t="s">
        <v>1145</v>
      </c>
      <c r="D559" s="1249"/>
      <c r="E559" s="1249"/>
      <c r="F559" s="1249"/>
      <c r="G559" s="1249"/>
      <c r="H559" s="516" t="s">
        <v>1146</v>
      </c>
      <c r="I559" s="517">
        <v>0.53839999999999999</v>
      </c>
      <c r="J559" s="518">
        <v>1</v>
      </c>
      <c r="K559" s="568">
        <v>0.53839999999999999</v>
      </c>
      <c r="L559" s="520"/>
      <c r="M559" s="517"/>
      <c r="N559" s="521"/>
      <c r="O559" s="517"/>
      <c r="P559" s="522"/>
    </row>
    <row r="560" spans="1:16" x14ac:dyDescent="0.25">
      <c r="A560" s="523"/>
      <c r="B560" s="524" t="s">
        <v>28</v>
      </c>
      <c r="C560" s="1247" t="s">
        <v>132</v>
      </c>
      <c r="D560" s="1247"/>
      <c r="E560" s="1247"/>
      <c r="F560" s="1247"/>
      <c r="G560" s="1247"/>
      <c r="H560" s="525"/>
      <c r="I560" s="526"/>
      <c r="J560" s="526"/>
      <c r="K560" s="526"/>
      <c r="L560" s="528"/>
      <c r="M560" s="526"/>
      <c r="N560" s="528"/>
      <c r="O560" s="526"/>
      <c r="P560" s="529">
        <v>19268.3</v>
      </c>
    </row>
    <row r="561" spans="1:16" x14ac:dyDescent="0.25">
      <c r="A561" s="523"/>
      <c r="B561" s="524"/>
      <c r="C561" s="1247" t="s">
        <v>1147</v>
      </c>
      <c r="D561" s="1247"/>
      <c r="E561" s="1247"/>
      <c r="F561" s="1247"/>
      <c r="G561" s="1247"/>
      <c r="H561" s="525" t="s">
        <v>1148</v>
      </c>
      <c r="I561" s="526"/>
      <c r="J561" s="526"/>
      <c r="K561" s="535">
        <v>12.9216</v>
      </c>
      <c r="L561" s="528"/>
      <c r="M561" s="526"/>
      <c r="N561" s="528"/>
      <c r="O561" s="526"/>
      <c r="P561" s="529">
        <v>5647.77</v>
      </c>
    </row>
    <row r="562" spans="1:16" x14ac:dyDescent="0.25">
      <c r="A562" s="530"/>
      <c r="B562" s="524" t="s">
        <v>1149</v>
      </c>
      <c r="C562" s="1247" t="s">
        <v>1150</v>
      </c>
      <c r="D562" s="1247"/>
      <c r="E562" s="1247"/>
      <c r="F562" s="1247"/>
      <c r="G562" s="1247"/>
      <c r="H562" s="525" t="s">
        <v>1151</v>
      </c>
      <c r="I562" s="543">
        <v>24</v>
      </c>
      <c r="J562" s="526"/>
      <c r="K562" s="535">
        <v>12.9216</v>
      </c>
      <c r="L562" s="532"/>
      <c r="M562" s="533"/>
      <c r="N562" s="534">
        <v>1491.17</v>
      </c>
      <c r="O562" s="526"/>
      <c r="P562" s="529">
        <v>19268.3</v>
      </c>
    </row>
    <row r="563" spans="1:16" x14ac:dyDescent="0.25">
      <c r="A563" s="540"/>
      <c r="B563" s="524" t="s">
        <v>1152</v>
      </c>
      <c r="C563" s="1247" t="s">
        <v>1153</v>
      </c>
      <c r="D563" s="1247"/>
      <c r="E563" s="1247"/>
      <c r="F563" s="1247"/>
      <c r="G563" s="1247"/>
      <c r="H563" s="525" t="s">
        <v>1148</v>
      </c>
      <c r="I563" s="543">
        <v>24</v>
      </c>
      <c r="J563" s="526"/>
      <c r="K563" s="535">
        <v>12.9216</v>
      </c>
      <c r="L563" s="528"/>
      <c r="M563" s="526"/>
      <c r="N563" s="541">
        <v>437.08</v>
      </c>
      <c r="O563" s="526"/>
      <c r="P563" s="529">
        <v>5647.77</v>
      </c>
    </row>
    <row r="564" spans="1:16" x14ac:dyDescent="0.25">
      <c r="A564" s="552"/>
      <c r="B564" s="553"/>
      <c r="C564" s="1248" t="s">
        <v>1154</v>
      </c>
      <c r="D564" s="1248"/>
      <c r="E564" s="1248"/>
      <c r="F564" s="1248"/>
      <c r="G564" s="1248"/>
      <c r="H564" s="516"/>
      <c r="I564" s="517"/>
      <c r="J564" s="517"/>
      <c r="K564" s="517"/>
      <c r="L564" s="520"/>
      <c r="M564" s="517"/>
      <c r="N564" s="554"/>
      <c r="O564" s="517"/>
      <c r="P564" s="555">
        <v>24916.07</v>
      </c>
    </row>
    <row r="565" spans="1:16" x14ac:dyDescent="0.25">
      <c r="A565" s="540"/>
      <c r="B565" s="524"/>
      <c r="C565" s="1247" t="s">
        <v>1155</v>
      </c>
      <c r="D565" s="1247"/>
      <c r="E565" s="1247"/>
      <c r="F565" s="1247"/>
      <c r="G565" s="1247"/>
      <c r="H565" s="525"/>
      <c r="I565" s="526"/>
      <c r="J565" s="526"/>
      <c r="K565" s="526"/>
      <c r="L565" s="528"/>
      <c r="M565" s="526"/>
      <c r="N565" s="528"/>
      <c r="O565" s="526"/>
      <c r="P565" s="529">
        <v>5647.77</v>
      </c>
    </row>
    <row r="566" spans="1:16" x14ac:dyDescent="0.25">
      <c r="A566" s="540"/>
      <c r="B566" s="524" t="s">
        <v>1156</v>
      </c>
      <c r="C566" s="1247" t="s">
        <v>1157</v>
      </c>
      <c r="D566" s="1247"/>
      <c r="E566" s="1247"/>
      <c r="F566" s="1247"/>
      <c r="G566" s="1247"/>
      <c r="H566" s="525" t="s">
        <v>1158</v>
      </c>
      <c r="I566" s="543">
        <v>92</v>
      </c>
      <c r="J566" s="526"/>
      <c r="K566" s="543">
        <v>92</v>
      </c>
      <c r="L566" s="528"/>
      <c r="M566" s="526"/>
      <c r="N566" s="528"/>
      <c r="O566" s="526"/>
      <c r="P566" s="529">
        <v>5195.95</v>
      </c>
    </row>
    <row r="567" spans="1:16" x14ac:dyDescent="0.25">
      <c r="A567" s="540"/>
      <c r="B567" s="524" t="s">
        <v>1159</v>
      </c>
      <c r="C567" s="1247" t="s">
        <v>1160</v>
      </c>
      <c r="D567" s="1247"/>
      <c r="E567" s="1247"/>
      <c r="F567" s="1247"/>
      <c r="G567" s="1247"/>
      <c r="H567" s="525" t="s">
        <v>1158</v>
      </c>
      <c r="I567" s="543">
        <v>46</v>
      </c>
      <c r="J567" s="526"/>
      <c r="K567" s="543">
        <v>46</v>
      </c>
      <c r="L567" s="528"/>
      <c r="M567" s="526"/>
      <c r="N567" s="528"/>
      <c r="O567" s="526"/>
      <c r="P567" s="529">
        <v>2597.9699999999998</v>
      </c>
    </row>
    <row r="568" spans="1:16" x14ac:dyDescent="0.25">
      <c r="A568" s="556"/>
      <c r="B568" s="557"/>
      <c r="C568" s="1248" t="s">
        <v>1161</v>
      </c>
      <c r="D568" s="1248"/>
      <c r="E568" s="1248"/>
      <c r="F568" s="1248"/>
      <c r="G568" s="1248"/>
      <c r="H568" s="516"/>
      <c r="I568" s="517"/>
      <c r="J568" s="517"/>
      <c r="K568" s="517"/>
      <c r="L568" s="520"/>
      <c r="M568" s="517"/>
      <c r="N568" s="554">
        <v>60754.07</v>
      </c>
      <c r="O568" s="517"/>
      <c r="P568" s="555">
        <v>32709.99</v>
      </c>
    </row>
    <row r="569" spans="1:16" x14ac:dyDescent="0.25">
      <c r="A569" s="558"/>
      <c r="B569" s="559"/>
      <c r="C569" s="559"/>
      <c r="D569" s="559"/>
      <c r="E569" s="559"/>
      <c r="F569" s="559"/>
      <c r="G569" s="559"/>
      <c r="H569" s="560"/>
      <c r="I569" s="561"/>
      <c r="J569" s="561"/>
      <c r="K569" s="561"/>
      <c r="L569" s="562"/>
      <c r="M569" s="561"/>
      <c r="N569" s="562"/>
      <c r="O569" s="561"/>
      <c r="P569" s="563"/>
    </row>
    <row r="570" spans="1:16" x14ac:dyDescent="0.25">
      <c r="A570" s="514" t="s">
        <v>1431</v>
      </c>
      <c r="B570" s="515" t="s">
        <v>1162</v>
      </c>
      <c r="C570" s="1249" t="s">
        <v>1163</v>
      </c>
      <c r="D570" s="1249"/>
      <c r="E570" s="1249"/>
      <c r="F570" s="1249"/>
      <c r="G570" s="1249"/>
      <c r="H570" s="516" t="s">
        <v>1164</v>
      </c>
      <c r="I570" s="517">
        <v>915.28</v>
      </c>
      <c r="J570" s="518">
        <v>1</v>
      </c>
      <c r="K570" s="570">
        <v>915.28</v>
      </c>
      <c r="L570" s="520"/>
      <c r="M570" s="517"/>
      <c r="N570" s="572">
        <v>76.260000000000005</v>
      </c>
      <c r="O570" s="517"/>
      <c r="P570" s="555">
        <v>69799.25</v>
      </c>
    </row>
    <row r="571" spans="1:16" x14ac:dyDescent="0.25">
      <c r="A571" s="556"/>
      <c r="B571" s="557"/>
      <c r="C571" s="1248" t="s">
        <v>1161</v>
      </c>
      <c r="D571" s="1248"/>
      <c r="E571" s="1248"/>
      <c r="F571" s="1248"/>
      <c r="G571" s="1248"/>
      <c r="H571" s="516"/>
      <c r="I571" s="517"/>
      <c r="J571" s="517"/>
      <c r="K571" s="517"/>
      <c r="L571" s="520"/>
      <c r="M571" s="517"/>
      <c r="N571" s="520"/>
      <c r="O571" s="517"/>
      <c r="P571" s="555">
        <v>69799.25</v>
      </c>
    </row>
    <row r="572" spans="1:16" x14ac:dyDescent="0.25">
      <c r="A572" s="558"/>
      <c r="B572" s="559"/>
      <c r="C572" s="559"/>
      <c r="D572" s="559"/>
      <c r="E572" s="559"/>
      <c r="F572" s="559"/>
      <c r="G572" s="559"/>
      <c r="H572" s="560"/>
      <c r="I572" s="561"/>
      <c r="J572" s="561"/>
      <c r="K572" s="561"/>
      <c r="L572" s="562"/>
      <c r="M572" s="561"/>
      <c r="N572" s="562"/>
      <c r="O572" s="561"/>
      <c r="P572" s="563"/>
    </row>
    <row r="573" spans="1:16" x14ac:dyDescent="0.25">
      <c r="A573" s="514" t="s">
        <v>1432</v>
      </c>
      <c r="B573" s="515" t="s">
        <v>3481</v>
      </c>
      <c r="C573" s="1249" t="s">
        <v>3482</v>
      </c>
      <c r="D573" s="1249"/>
      <c r="E573" s="1249"/>
      <c r="F573" s="1249"/>
      <c r="G573" s="1249"/>
      <c r="H573" s="516" t="s">
        <v>1146</v>
      </c>
      <c r="I573" s="517">
        <v>0.53839999999999999</v>
      </c>
      <c r="J573" s="518">
        <v>1</v>
      </c>
      <c r="K573" s="568">
        <v>0.53839999999999999</v>
      </c>
      <c r="L573" s="520"/>
      <c r="M573" s="517"/>
      <c r="N573" s="521"/>
      <c r="O573" s="517"/>
      <c r="P573" s="522"/>
    </row>
    <row r="574" spans="1:16" x14ac:dyDescent="0.25">
      <c r="A574" s="523"/>
      <c r="B574" s="524" t="s">
        <v>28</v>
      </c>
      <c r="C574" s="1247" t="s">
        <v>132</v>
      </c>
      <c r="D574" s="1247"/>
      <c r="E574" s="1247"/>
      <c r="F574" s="1247"/>
      <c r="G574" s="1247"/>
      <c r="H574" s="525"/>
      <c r="I574" s="526"/>
      <c r="J574" s="526"/>
      <c r="K574" s="526"/>
      <c r="L574" s="528"/>
      <c r="M574" s="526"/>
      <c r="N574" s="528"/>
      <c r="O574" s="526"/>
      <c r="P574" s="529">
        <v>10303.57</v>
      </c>
    </row>
    <row r="575" spans="1:16" x14ac:dyDescent="0.25">
      <c r="A575" s="523"/>
      <c r="B575" s="524"/>
      <c r="C575" s="1247" t="s">
        <v>1147</v>
      </c>
      <c r="D575" s="1247"/>
      <c r="E575" s="1247"/>
      <c r="F575" s="1247"/>
      <c r="G575" s="1247"/>
      <c r="H575" s="525" t="s">
        <v>1148</v>
      </c>
      <c r="I575" s="526"/>
      <c r="J575" s="526"/>
      <c r="K575" s="574">
        <v>8.4367280000000004</v>
      </c>
      <c r="L575" s="528"/>
      <c r="M575" s="526"/>
      <c r="N575" s="528"/>
      <c r="O575" s="526"/>
      <c r="P575" s="529">
        <v>3640.95</v>
      </c>
    </row>
    <row r="576" spans="1:16" x14ac:dyDescent="0.25">
      <c r="A576" s="530"/>
      <c r="B576" s="524" t="s">
        <v>1185</v>
      </c>
      <c r="C576" s="1247" t="s">
        <v>1186</v>
      </c>
      <c r="D576" s="1247"/>
      <c r="E576" s="1247"/>
      <c r="F576" s="1247"/>
      <c r="G576" s="1247"/>
      <c r="H576" s="525" t="s">
        <v>1151</v>
      </c>
      <c r="I576" s="531">
        <v>14.3</v>
      </c>
      <c r="J576" s="526"/>
      <c r="K576" s="537">
        <v>7.6991199999999997</v>
      </c>
      <c r="L576" s="538">
        <v>887.54</v>
      </c>
      <c r="M576" s="539">
        <v>1.36</v>
      </c>
      <c r="N576" s="534">
        <v>1207.05</v>
      </c>
      <c r="O576" s="526"/>
      <c r="P576" s="529">
        <v>9293.2199999999993</v>
      </c>
    </row>
    <row r="577" spans="1:16" x14ac:dyDescent="0.25">
      <c r="A577" s="540"/>
      <c r="B577" s="524" t="s">
        <v>1152</v>
      </c>
      <c r="C577" s="1247" t="s">
        <v>1153</v>
      </c>
      <c r="D577" s="1247"/>
      <c r="E577" s="1247"/>
      <c r="F577" s="1247"/>
      <c r="G577" s="1247"/>
      <c r="H577" s="525" t="s">
        <v>1148</v>
      </c>
      <c r="I577" s="531">
        <v>14.3</v>
      </c>
      <c r="J577" s="526"/>
      <c r="K577" s="537">
        <v>7.6991199999999997</v>
      </c>
      <c r="L577" s="528"/>
      <c r="M577" s="526"/>
      <c r="N577" s="541">
        <v>437.08</v>
      </c>
      <c r="O577" s="526"/>
      <c r="P577" s="529">
        <v>3365.13</v>
      </c>
    </row>
    <row r="578" spans="1:16" x14ac:dyDescent="0.25">
      <c r="A578" s="530"/>
      <c r="B578" s="524" t="s">
        <v>1187</v>
      </c>
      <c r="C578" s="1247" t="s">
        <v>1188</v>
      </c>
      <c r="D578" s="1247"/>
      <c r="E578" s="1247"/>
      <c r="F578" s="1247"/>
      <c r="G578" s="1247"/>
      <c r="H578" s="525" t="s">
        <v>1151</v>
      </c>
      <c r="I578" s="536">
        <v>1.37</v>
      </c>
      <c r="J578" s="526"/>
      <c r="K578" s="574">
        <v>0.73760800000000004</v>
      </c>
      <c r="L578" s="538">
        <v>351.04</v>
      </c>
      <c r="M578" s="539">
        <v>1.28</v>
      </c>
      <c r="N578" s="534">
        <v>449.33</v>
      </c>
      <c r="O578" s="526"/>
      <c r="P578" s="529">
        <v>331.43</v>
      </c>
    </row>
    <row r="579" spans="1:16" x14ac:dyDescent="0.25">
      <c r="A579" s="530"/>
      <c r="B579" s="524" t="s">
        <v>1189</v>
      </c>
      <c r="C579" s="1247" t="s">
        <v>1190</v>
      </c>
      <c r="D579" s="1247"/>
      <c r="E579" s="1247"/>
      <c r="F579" s="1247"/>
      <c r="G579" s="1247"/>
      <c r="H579" s="525" t="s">
        <v>1151</v>
      </c>
      <c r="I579" s="536">
        <v>1.37</v>
      </c>
      <c r="J579" s="526"/>
      <c r="K579" s="574">
        <v>0.73760800000000004</v>
      </c>
      <c r="L579" s="538">
        <v>724.75</v>
      </c>
      <c r="M579" s="539">
        <v>1.27</v>
      </c>
      <c r="N579" s="534">
        <v>920.43</v>
      </c>
      <c r="O579" s="526"/>
      <c r="P579" s="529">
        <v>678.92</v>
      </c>
    </row>
    <row r="580" spans="1:16" x14ac:dyDescent="0.25">
      <c r="A580" s="540"/>
      <c r="B580" s="524" t="s">
        <v>1191</v>
      </c>
      <c r="C580" s="1247" t="s">
        <v>1192</v>
      </c>
      <c r="D580" s="1247"/>
      <c r="E580" s="1247"/>
      <c r="F580" s="1247"/>
      <c r="G580" s="1247"/>
      <c r="H580" s="525" t="s">
        <v>1148</v>
      </c>
      <c r="I580" s="536">
        <v>1.37</v>
      </c>
      <c r="J580" s="526"/>
      <c r="K580" s="574">
        <v>0.73760800000000004</v>
      </c>
      <c r="L580" s="528"/>
      <c r="M580" s="526"/>
      <c r="N580" s="541">
        <v>373.94</v>
      </c>
      <c r="O580" s="526"/>
      <c r="P580" s="573">
        <v>275.82</v>
      </c>
    </row>
    <row r="581" spans="1:16" x14ac:dyDescent="0.25">
      <c r="A581" s="552"/>
      <c r="B581" s="553"/>
      <c r="C581" s="1248" t="s">
        <v>1154</v>
      </c>
      <c r="D581" s="1248"/>
      <c r="E581" s="1248"/>
      <c r="F581" s="1248"/>
      <c r="G581" s="1248"/>
      <c r="H581" s="516"/>
      <c r="I581" s="517"/>
      <c r="J581" s="517"/>
      <c r="K581" s="517"/>
      <c r="L581" s="520"/>
      <c r="M581" s="517"/>
      <c r="N581" s="554"/>
      <c r="O581" s="517"/>
      <c r="P581" s="555">
        <v>13944.52</v>
      </c>
    </row>
    <row r="582" spans="1:16" x14ac:dyDescent="0.25">
      <c r="A582" s="540"/>
      <c r="B582" s="524"/>
      <c r="C582" s="1247" t="s">
        <v>1155</v>
      </c>
      <c r="D582" s="1247"/>
      <c r="E582" s="1247"/>
      <c r="F582" s="1247"/>
      <c r="G582" s="1247"/>
      <c r="H582" s="525"/>
      <c r="I582" s="526"/>
      <c r="J582" s="526"/>
      <c r="K582" s="526"/>
      <c r="L582" s="528"/>
      <c r="M582" s="526"/>
      <c r="N582" s="528"/>
      <c r="O582" s="526"/>
      <c r="P582" s="529">
        <v>3640.95</v>
      </c>
    </row>
    <row r="583" spans="1:16" x14ac:dyDescent="0.25">
      <c r="A583" s="540"/>
      <c r="B583" s="524" t="s">
        <v>1156</v>
      </c>
      <c r="C583" s="1247" t="s">
        <v>1157</v>
      </c>
      <c r="D583" s="1247"/>
      <c r="E583" s="1247"/>
      <c r="F583" s="1247"/>
      <c r="G583" s="1247"/>
      <c r="H583" s="525" t="s">
        <v>1158</v>
      </c>
      <c r="I583" s="543">
        <v>92</v>
      </c>
      <c r="J583" s="526"/>
      <c r="K583" s="543">
        <v>92</v>
      </c>
      <c r="L583" s="528"/>
      <c r="M583" s="526"/>
      <c r="N583" s="528"/>
      <c r="O583" s="526"/>
      <c r="P583" s="529">
        <v>3349.67</v>
      </c>
    </row>
    <row r="584" spans="1:16" x14ac:dyDescent="0.25">
      <c r="A584" s="540"/>
      <c r="B584" s="524" t="s">
        <v>1159</v>
      </c>
      <c r="C584" s="1247" t="s">
        <v>1160</v>
      </c>
      <c r="D584" s="1247"/>
      <c r="E584" s="1247"/>
      <c r="F584" s="1247"/>
      <c r="G584" s="1247"/>
      <c r="H584" s="525" t="s">
        <v>1158</v>
      </c>
      <c r="I584" s="543">
        <v>46</v>
      </c>
      <c r="J584" s="526"/>
      <c r="K584" s="543">
        <v>46</v>
      </c>
      <c r="L584" s="528"/>
      <c r="M584" s="526"/>
      <c r="N584" s="528"/>
      <c r="O584" s="526"/>
      <c r="P584" s="529">
        <v>1674.84</v>
      </c>
    </row>
    <row r="585" spans="1:16" x14ac:dyDescent="0.25">
      <c r="A585" s="556"/>
      <c r="B585" s="557"/>
      <c r="C585" s="1248" t="s">
        <v>1161</v>
      </c>
      <c r="D585" s="1248"/>
      <c r="E585" s="1248"/>
      <c r="F585" s="1248"/>
      <c r="G585" s="1248"/>
      <c r="H585" s="516"/>
      <c r="I585" s="517"/>
      <c r="J585" s="517"/>
      <c r="K585" s="517"/>
      <c r="L585" s="520"/>
      <c r="M585" s="517"/>
      <c r="N585" s="554">
        <v>35232.230000000003</v>
      </c>
      <c r="O585" s="517"/>
      <c r="P585" s="555">
        <v>18969.03</v>
      </c>
    </row>
    <row r="586" spans="1:16" x14ac:dyDescent="0.25">
      <c r="A586" s="558"/>
      <c r="B586" s="559"/>
      <c r="C586" s="559"/>
      <c r="D586" s="559"/>
      <c r="E586" s="559"/>
      <c r="F586" s="559"/>
      <c r="G586" s="559"/>
      <c r="H586" s="560"/>
      <c r="I586" s="561"/>
      <c r="J586" s="561"/>
      <c r="K586" s="561"/>
      <c r="L586" s="562"/>
      <c r="M586" s="561"/>
      <c r="N586" s="562"/>
      <c r="O586" s="561"/>
      <c r="P586" s="563"/>
    </row>
    <row r="587" spans="1:16" x14ac:dyDescent="0.25">
      <c r="A587" s="514" t="s">
        <v>1433</v>
      </c>
      <c r="B587" s="515" t="s">
        <v>3483</v>
      </c>
      <c r="C587" s="1249" t="s">
        <v>3484</v>
      </c>
      <c r="D587" s="1249"/>
      <c r="E587" s="1249"/>
      <c r="F587" s="1249"/>
      <c r="G587" s="1249"/>
      <c r="H587" s="516" t="s">
        <v>1146</v>
      </c>
      <c r="I587" s="517">
        <v>0.53839999999999999</v>
      </c>
      <c r="J587" s="518">
        <v>1</v>
      </c>
      <c r="K587" s="568">
        <v>0.53839999999999999</v>
      </c>
      <c r="L587" s="520"/>
      <c r="M587" s="517"/>
      <c r="N587" s="521"/>
      <c r="O587" s="517"/>
      <c r="P587" s="522"/>
    </row>
    <row r="588" spans="1:16" x14ac:dyDescent="0.25">
      <c r="A588" s="565"/>
      <c r="B588" s="553" t="s">
        <v>1196</v>
      </c>
      <c r="C588" s="1241" t="s">
        <v>3485</v>
      </c>
      <c r="D588" s="1241"/>
      <c r="E588" s="1241"/>
      <c r="F588" s="1241"/>
      <c r="G588" s="1241"/>
      <c r="H588" s="1241"/>
      <c r="I588" s="1241"/>
      <c r="J588" s="1241"/>
      <c r="K588" s="1241"/>
      <c r="L588" s="1241"/>
      <c r="M588" s="1241"/>
      <c r="N588" s="1241"/>
      <c r="O588" s="1241"/>
      <c r="P588" s="1254"/>
    </row>
    <row r="589" spans="1:16" x14ac:dyDescent="0.25">
      <c r="A589" s="523"/>
      <c r="B589" s="524" t="s">
        <v>28</v>
      </c>
      <c r="C589" s="1247" t="s">
        <v>132</v>
      </c>
      <c r="D589" s="1247"/>
      <c r="E589" s="1247"/>
      <c r="F589" s="1247"/>
      <c r="G589" s="1247"/>
      <c r="H589" s="525"/>
      <c r="I589" s="526"/>
      <c r="J589" s="526"/>
      <c r="K589" s="526"/>
      <c r="L589" s="528"/>
      <c r="M589" s="526"/>
      <c r="N589" s="528"/>
      <c r="O589" s="526"/>
      <c r="P589" s="529">
        <v>5051.7299999999996</v>
      </c>
    </row>
    <row r="590" spans="1:16" x14ac:dyDescent="0.25">
      <c r="A590" s="523"/>
      <c r="B590" s="524"/>
      <c r="C590" s="1247" t="s">
        <v>1147</v>
      </c>
      <c r="D590" s="1247"/>
      <c r="E590" s="1247"/>
      <c r="F590" s="1247"/>
      <c r="G590" s="1247"/>
      <c r="H590" s="525" t="s">
        <v>1148</v>
      </c>
      <c r="I590" s="526"/>
      <c r="J590" s="526"/>
      <c r="K590" s="537">
        <v>3.68804</v>
      </c>
      <c r="L590" s="528"/>
      <c r="M590" s="526"/>
      <c r="N590" s="528"/>
      <c r="O590" s="526"/>
      <c r="P590" s="529">
        <v>1379.11</v>
      </c>
    </row>
    <row r="591" spans="1:16" x14ac:dyDescent="0.25">
      <c r="A591" s="530"/>
      <c r="B591" s="524" t="s">
        <v>1187</v>
      </c>
      <c r="C591" s="1247" t="s">
        <v>1188</v>
      </c>
      <c r="D591" s="1247"/>
      <c r="E591" s="1247"/>
      <c r="F591" s="1247"/>
      <c r="G591" s="1247"/>
      <c r="H591" s="525" t="s">
        <v>1151</v>
      </c>
      <c r="I591" s="536">
        <v>1.37</v>
      </c>
      <c r="J591" s="543">
        <v>5</v>
      </c>
      <c r="K591" s="537">
        <v>3.68804</v>
      </c>
      <c r="L591" s="538">
        <v>351.04</v>
      </c>
      <c r="M591" s="539">
        <v>1.28</v>
      </c>
      <c r="N591" s="534">
        <v>449.33</v>
      </c>
      <c r="O591" s="526"/>
      <c r="P591" s="529">
        <v>1657.15</v>
      </c>
    </row>
    <row r="592" spans="1:16" x14ac:dyDescent="0.25">
      <c r="A592" s="530"/>
      <c r="B592" s="524" t="s">
        <v>1189</v>
      </c>
      <c r="C592" s="1247" t="s">
        <v>1190</v>
      </c>
      <c r="D592" s="1247"/>
      <c r="E592" s="1247"/>
      <c r="F592" s="1247"/>
      <c r="G592" s="1247"/>
      <c r="H592" s="525" t="s">
        <v>1151</v>
      </c>
      <c r="I592" s="536">
        <v>1.37</v>
      </c>
      <c r="J592" s="543">
        <v>5</v>
      </c>
      <c r="K592" s="537">
        <v>3.68804</v>
      </c>
      <c r="L592" s="538">
        <v>724.75</v>
      </c>
      <c r="M592" s="539">
        <v>1.27</v>
      </c>
      <c r="N592" s="534">
        <v>920.43</v>
      </c>
      <c r="O592" s="526"/>
      <c r="P592" s="529">
        <v>3394.58</v>
      </c>
    </row>
    <row r="593" spans="1:16" x14ac:dyDescent="0.25">
      <c r="A593" s="540"/>
      <c r="B593" s="524" t="s">
        <v>1191</v>
      </c>
      <c r="C593" s="1247" t="s">
        <v>1192</v>
      </c>
      <c r="D593" s="1247"/>
      <c r="E593" s="1247"/>
      <c r="F593" s="1247"/>
      <c r="G593" s="1247"/>
      <c r="H593" s="525" t="s">
        <v>1148</v>
      </c>
      <c r="I593" s="536">
        <v>1.37</v>
      </c>
      <c r="J593" s="543">
        <v>5</v>
      </c>
      <c r="K593" s="537">
        <v>3.68804</v>
      </c>
      <c r="L593" s="528"/>
      <c r="M593" s="526"/>
      <c r="N593" s="541">
        <v>373.94</v>
      </c>
      <c r="O593" s="526"/>
      <c r="P593" s="529">
        <v>1379.11</v>
      </c>
    </row>
    <row r="594" spans="1:16" x14ac:dyDescent="0.25">
      <c r="A594" s="552"/>
      <c r="B594" s="553"/>
      <c r="C594" s="1248" t="s">
        <v>1154</v>
      </c>
      <c r="D594" s="1248"/>
      <c r="E594" s="1248"/>
      <c r="F594" s="1248"/>
      <c r="G594" s="1248"/>
      <c r="H594" s="516"/>
      <c r="I594" s="517"/>
      <c r="J594" s="517"/>
      <c r="K594" s="517"/>
      <c r="L594" s="520"/>
      <c r="M594" s="517"/>
      <c r="N594" s="554"/>
      <c r="O594" s="517"/>
      <c r="P594" s="555">
        <v>6430.84</v>
      </c>
    </row>
    <row r="595" spans="1:16" x14ac:dyDescent="0.25">
      <c r="A595" s="540"/>
      <c r="B595" s="524"/>
      <c r="C595" s="1247" t="s">
        <v>1155</v>
      </c>
      <c r="D595" s="1247"/>
      <c r="E595" s="1247"/>
      <c r="F595" s="1247"/>
      <c r="G595" s="1247"/>
      <c r="H595" s="525"/>
      <c r="I595" s="526"/>
      <c r="J595" s="526"/>
      <c r="K595" s="526"/>
      <c r="L595" s="528"/>
      <c r="M595" s="526"/>
      <c r="N595" s="528"/>
      <c r="O595" s="526"/>
      <c r="P595" s="529">
        <v>1379.11</v>
      </c>
    </row>
    <row r="596" spans="1:16" x14ac:dyDescent="0.25">
      <c r="A596" s="540"/>
      <c r="B596" s="524" t="s">
        <v>1156</v>
      </c>
      <c r="C596" s="1247" t="s">
        <v>1157</v>
      </c>
      <c r="D596" s="1247"/>
      <c r="E596" s="1247"/>
      <c r="F596" s="1247"/>
      <c r="G596" s="1247"/>
      <c r="H596" s="525" t="s">
        <v>1158</v>
      </c>
      <c r="I596" s="543">
        <v>92</v>
      </c>
      <c r="J596" s="526"/>
      <c r="K596" s="543">
        <v>92</v>
      </c>
      <c r="L596" s="528"/>
      <c r="M596" s="526"/>
      <c r="N596" s="528"/>
      <c r="O596" s="526"/>
      <c r="P596" s="529">
        <v>1268.78</v>
      </c>
    </row>
    <row r="597" spans="1:16" x14ac:dyDescent="0.25">
      <c r="A597" s="540"/>
      <c r="B597" s="524" t="s">
        <v>1159</v>
      </c>
      <c r="C597" s="1247" t="s">
        <v>1160</v>
      </c>
      <c r="D597" s="1247"/>
      <c r="E597" s="1247"/>
      <c r="F597" s="1247"/>
      <c r="G597" s="1247"/>
      <c r="H597" s="525" t="s">
        <v>1158</v>
      </c>
      <c r="I597" s="543">
        <v>46</v>
      </c>
      <c r="J597" s="526"/>
      <c r="K597" s="543">
        <v>46</v>
      </c>
      <c r="L597" s="528"/>
      <c r="M597" s="526"/>
      <c r="N597" s="528"/>
      <c r="O597" s="526"/>
      <c r="P597" s="573">
        <v>634.39</v>
      </c>
    </row>
    <row r="598" spans="1:16" x14ac:dyDescent="0.25">
      <c r="A598" s="556"/>
      <c r="B598" s="557"/>
      <c r="C598" s="1248" t="s">
        <v>1161</v>
      </c>
      <c r="D598" s="1248"/>
      <c r="E598" s="1248"/>
      <c r="F598" s="1248"/>
      <c r="G598" s="1248"/>
      <c r="H598" s="516"/>
      <c r="I598" s="517"/>
      <c r="J598" s="517"/>
      <c r="K598" s="517"/>
      <c r="L598" s="520"/>
      <c r="M598" s="517"/>
      <c r="N598" s="554">
        <v>15479.22</v>
      </c>
      <c r="O598" s="517"/>
      <c r="P598" s="555">
        <v>8334.01</v>
      </c>
    </row>
    <row r="599" spans="1:16" x14ac:dyDescent="0.25">
      <c r="A599" s="558"/>
      <c r="B599" s="559"/>
      <c r="C599" s="559"/>
      <c r="D599" s="559"/>
      <c r="E599" s="559"/>
      <c r="F599" s="559"/>
      <c r="G599" s="559"/>
      <c r="H599" s="560"/>
      <c r="I599" s="561"/>
      <c r="J599" s="561"/>
      <c r="K599" s="561"/>
      <c r="L599" s="562"/>
      <c r="M599" s="561"/>
      <c r="N599" s="562"/>
      <c r="O599" s="561"/>
      <c r="P599" s="563"/>
    </row>
    <row r="600" spans="1:16" x14ac:dyDescent="0.25">
      <c r="A600" s="514" t="s">
        <v>1434</v>
      </c>
      <c r="B600" s="515" t="s">
        <v>1144</v>
      </c>
      <c r="C600" s="1249" t="s">
        <v>1145</v>
      </c>
      <c r="D600" s="1249"/>
      <c r="E600" s="1249"/>
      <c r="F600" s="1249"/>
      <c r="G600" s="1249"/>
      <c r="H600" s="516" t="s">
        <v>1146</v>
      </c>
      <c r="I600" s="517">
        <v>0.02</v>
      </c>
      <c r="J600" s="518">
        <v>1</v>
      </c>
      <c r="K600" s="570">
        <v>0.02</v>
      </c>
      <c r="L600" s="520"/>
      <c r="M600" s="517"/>
      <c r="N600" s="521"/>
      <c r="O600" s="517"/>
      <c r="P600" s="522"/>
    </row>
    <row r="601" spans="1:16" x14ac:dyDescent="0.25">
      <c r="A601" s="523"/>
      <c r="B601" s="524" t="s">
        <v>28</v>
      </c>
      <c r="C601" s="1247" t="s">
        <v>132</v>
      </c>
      <c r="D601" s="1247"/>
      <c r="E601" s="1247"/>
      <c r="F601" s="1247"/>
      <c r="G601" s="1247"/>
      <c r="H601" s="525"/>
      <c r="I601" s="526"/>
      <c r="J601" s="526"/>
      <c r="K601" s="526"/>
      <c r="L601" s="528"/>
      <c r="M601" s="526"/>
      <c r="N601" s="528"/>
      <c r="O601" s="526"/>
      <c r="P601" s="573">
        <v>715.76</v>
      </c>
    </row>
    <row r="602" spans="1:16" x14ac:dyDescent="0.25">
      <c r="A602" s="523"/>
      <c r="B602" s="524"/>
      <c r="C602" s="1247" t="s">
        <v>1147</v>
      </c>
      <c r="D602" s="1247"/>
      <c r="E602" s="1247"/>
      <c r="F602" s="1247"/>
      <c r="G602" s="1247"/>
      <c r="H602" s="525" t="s">
        <v>1148</v>
      </c>
      <c r="I602" s="526"/>
      <c r="J602" s="526"/>
      <c r="K602" s="536">
        <v>0.48</v>
      </c>
      <c r="L602" s="528"/>
      <c r="M602" s="526"/>
      <c r="N602" s="528"/>
      <c r="O602" s="526"/>
      <c r="P602" s="573">
        <v>209.8</v>
      </c>
    </row>
    <row r="603" spans="1:16" x14ac:dyDescent="0.25">
      <c r="A603" s="530"/>
      <c r="B603" s="524" t="s">
        <v>1149</v>
      </c>
      <c r="C603" s="1247" t="s">
        <v>1150</v>
      </c>
      <c r="D603" s="1247"/>
      <c r="E603" s="1247"/>
      <c r="F603" s="1247"/>
      <c r="G603" s="1247"/>
      <c r="H603" s="525" t="s">
        <v>1151</v>
      </c>
      <c r="I603" s="543">
        <v>24</v>
      </c>
      <c r="J603" s="526"/>
      <c r="K603" s="536">
        <v>0.48</v>
      </c>
      <c r="L603" s="532"/>
      <c r="M603" s="533"/>
      <c r="N603" s="534">
        <v>1491.17</v>
      </c>
      <c r="O603" s="526"/>
      <c r="P603" s="529">
        <v>715.76</v>
      </c>
    </row>
    <row r="604" spans="1:16" x14ac:dyDescent="0.25">
      <c r="A604" s="540"/>
      <c r="B604" s="524" t="s">
        <v>1152</v>
      </c>
      <c r="C604" s="1247" t="s">
        <v>1153</v>
      </c>
      <c r="D604" s="1247"/>
      <c r="E604" s="1247"/>
      <c r="F604" s="1247"/>
      <c r="G604" s="1247"/>
      <c r="H604" s="525" t="s">
        <v>1148</v>
      </c>
      <c r="I604" s="543">
        <v>24</v>
      </c>
      <c r="J604" s="526"/>
      <c r="K604" s="536">
        <v>0.48</v>
      </c>
      <c r="L604" s="528"/>
      <c r="M604" s="526"/>
      <c r="N604" s="541">
        <v>437.08</v>
      </c>
      <c r="O604" s="526"/>
      <c r="P604" s="573">
        <v>209.8</v>
      </c>
    </row>
    <row r="605" spans="1:16" x14ac:dyDescent="0.25">
      <c r="A605" s="552"/>
      <c r="B605" s="553"/>
      <c r="C605" s="1248" t="s">
        <v>1154</v>
      </c>
      <c r="D605" s="1248"/>
      <c r="E605" s="1248"/>
      <c r="F605" s="1248"/>
      <c r="G605" s="1248"/>
      <c r="H605" s="516"/>
      <c r="I605" s="517"/>
      <c r="J605" s="517"/>
      <c r="K605" s="517"/>
      <c r="L605" s="520"/>
      <c r="M605" s="517"/>
      <c r="N605" s="554"/>
      <c r="O605" s="517"/>
      <c r="P605" s="555">
        <v>925.56</v>
      </c>
    </row>
    <row r="606" spans="1:16" x14ac:dyDescent="0.25">
      <c r="A606" s="540"/>
      <c r="B606" s="524"/>
      <c r="C606" s="1247" t="s">
        <v>1155</v>
      </c>
      <c r="D606" s="1247"/>
      <c r="E606" s="1247"/>
      <c r="F606" s="1247"/>
      <c r="G606" s="1247"/>
      <c r="H606" s="525"/>
      <c r="I606" s="526"/>
      <c r="J606" s="526"/>
      <c r="K606" s="526"/>
      <c r="L606" s="528"/>
      <c r="M606" s="526"/>
      <c r="N606" s="528"/>
      <c r="O606" s="526"/>
      <c r="P606" s="573">
        <v>209.8</v>
      </c>
    </row>
    <row r="607" spans="1:16" x14ac:dyDescent="0.25">
      <c r="A607" s="540"/>
      <c r="B607" s="524" t="s">
        <v>1156</v>
      </c>
      <c r="C607" s="1247" t="s">
        <v>1157</v>
      </c>
      <c r="D607" s="1247"/>
      <c r="E607" s="1247"/>
      <c r="F607" s="1247"/>
      <c r="G607" s="1247"/>
      <c r="H607" s="525" t="s">
        <v>1158</v>
      </c>
      <c r="I607" s="543">
        <v>92</v>
      </c>
      <c r="J607" s="526"/>
      <c r="K607" s="543">
        <v>92</v>
      </c>
      <c r="L607" s="528"/>
      <c r="M607" s="526"/>
      <c r="N607" s="528"/>
      <c r="O607" s="526"/>
      <c r="P607" s="573">
        <v>193.02</v>
      </c>
    </row>
    <row r="608" spans="1:16" x14ac:dyDescent="0.25">
      <c r="A608" s="540"/>
      <c r="B608" s="524" t="s">
        <v>1159</v>
      </c>
      <c r="C608" s="1247" t="s">
        <v>1160</v>
      </c>
      <c r="D608" s="1247"/>
      <c r="E608" s="1247"/>
      <c r="F608" s="1247"/>
      <c r="G608" s="1247"/>
      <c r="H608" s="525" t="s">
        <v>1158</v>
      </c>
      <c r="I608" s="543">
        <v>46</v>
      </c>
      <c r="J608" s="526"/>
      <c r="K608" s="543">
        <v>46</v>
      </c>
      <c r="L608" s="528"/>
      <c r="M608" s="526"/>
      <c r="N608" s="528"/>
      <c r="O608" s="526"/>
      <c r="P608" s="573">
        <v>96.51</v>
      </c>
    </row>
    <row r="609" spans="1:16" x14ac:dyDescent="0.25">
      <c r="A609" s="556"/>
      <c r="B609" s="557"/>
      <c r="C609" s="1248" t="s">
        <v>1161</v>
      </c>
      <c r="D609" s="1248"/>
      <c r="E609" s="1248"/>
      <c r="F609" s="1248"/>
      <c r="G609" s="1248"/>
      <c r="H609" s="516"/>
      <c r="I609" s="517"/>
      <c r="J609" s="517"/>
      <c r="K609" s="517"/>
      <c r="L609" s="520"/>
      <c r="M609" s="517"/>
      <c r="N609" s="554">
        <v>60754.5</v>
      </c>
      <c r="O609" s="517"/>
      <c r="P609" s="555">
        <v>1215.0899999999999</v>
      </c>
    </row>
    <row r="610" spans="1:16" x14ac:dyDescent="0.25">
      <c r="A610" s="558"/>
      <c r="B610" s="559"/>
      <c r="C610" s="559"/>
      <c r="D610" s="559"/>
      <c r="E610" s="559"/>
      <c r="F610" s="559"/>
      <c r="G610" s="559"/>
      <c r="H610" s="560"/>
      <c r="I610" s="561"/>
      <c r="J610" s="561"/>
      <c r="K610" s="561"/>
      <c r="L610" s="562"/>
      <c r="M610" s="561"/>
      <c r="N610" s="562"/>
      <c r="O610" s="561"/>
      <c r="P610" s="563"/>
    </row>
    <row r="611" spans="1:16" x14ac:dyDescent="0.25">
      <c r="A611" s="514" t="s">
        <v>1435</v>
      </c>
      <c r="B611" s="515" t="s">
        <v>1162</v>
      </c>
      <c r="C611" s="1249" t="s">
        <v>1163</v>
      </c>
      <c r="D611" s="1249"/>
      <c r="E611" s="1249"/>
      <c r="F611" s="1249"/>
      <c r="G611" s="1249"/>
      <c r="H611" s="516" t="s">
        <v>1164</v>
      </c>
      <c r="I611" s="517">
        <v>24</v>
      </c>
      <c r="J611" s="518">
        <v>1</v>
      </c>
      <c r="K611" s="518">
        <v>24</v>
      </c>
      <c r="L611" s="520"/>
      <c r="M611" s="517"/>
      <c r="N611" s="572">
        <v>76.260000000000005</v>
      </c>
      <c r="O611" s="517"/>
      <c r="P611" s="555">
        <v>1830.24</v>
      </c>
    </row>
    <row r="612" spans="1:16" x14ac:dyDescent="0.25">
      <c r="A612" s="556"/>
      <c r="B612" s="557"/>
      <c r="C612" s="1248" t="s">
        <v>1161</v>
      </c>
      <c r="D612" s="1248"/>
      <c r="E612" s="1248"/>
      <c r="F612" s="1248"/>
      <c r="G612" s="1248"/>
      <c r="H612" s="516"/>
      <c r="I612" s="517"/>
      <c r="J612" s="517"/>
      <c r="K612" s="517"/>
      <c r="L612" s="520"/>
      <c r="M612" s="517"/>
      <c r="N612" s="520"/>
      <c r="O612" s="517"/>
      <c r="P612" s="555">
        <v>1830.24</v>
      </c>
    </row>
    <row r="613" spans="1:16" x14ac:dyDescent="0.25">
      <c r="A613" s="558"/>
      <c r="B613" s="559"/>
      <c r="C613" s="559"/>
      <c r="D613" s="559"/>
      <c r="E613" s="559"/>
      <c r="F613" s="559"/>
      <c r="G613" s="559"/>
      <c r="H613" s="560"/>
      <c r="I613" s="561"/>
      <c r="J613" s="561"/>
      <c r="K613" s="561"/>
      <c r="L613" s="562"/>
      <c r="M613" s="561"/>
      <c r="N613" s="562"/>
      <c r="O613" s="561"/>
      <c r="P613" s="563"/>
    </row>
    <row r="614" spans="1:16" x14ac:dyDescent="0.25">
      <c r="A614" s="1251" t="s">
        <v>3530</v>
      </c>
      <c r="B614" s="1252"/>
      <c r="C614" s="1252"/>
      <c r="D614" s="1252"/>
      <c r="E614" s="1252"/>
      <c r="F614" s="1252"/>
      <c r="G614" s="1252"/>
      <c r="H614" s="1252"/>
      <c r="I614" s="1252"/>
      <c r="J614" s="1252"/>
      <c r="K614" s="1252"/>
      <c r="L614" s="1252"/>
      <c r="M614" s="1252"/>
      <c r="N614" s="1252"/>
      <c r="O614" s="1252"/>
      <c r="P614" s="1253"/>
    </row>
    <row r="615" spans="1:16" x14ac:dyDescent="0.25">
      <c r="A615" s="514" t="s">
        <v>1437</v>
      </c>
      <c r="B615" s="515" t="s">
        <v>3487</v>
      </c>
      <c r="C615" s="1249" t="s">
        <v>3488</v>
      </c>
      <c r="D615" s="1249"/>
      <c r="E615" s="1249"/>
      <c r="F615" s="1249"/>
      <c r="G615" s="1249"/>
      <c r="H615" s="516" t="s">
        <v>1217</v>
      </c>
      <c r="I615" s="517">
        <v>0.15060000000000001</v>
      </c>
      <c r="J615" s="518">
        <v>1</v>
      </c>
      <c r="K615" s="568">
        <v>0.15060000000000001</v>
      </c>
      <c r="L615" s="520"/>
      <c r="M615" s="517"/>
      <c r="N615" s="521"/>
      <c r="O615" s="517"/>
      <c r="P615" s="522"/>
    </row>
    <row r="616" spans="1:16" x14ac:dyDescent="0.25">
      <c r="A616" s="523"/>
      <c r="B616" s="524" t="s">
        <v>23</v>
      </c>
      <c r="C616" s="1247" t="s">
        <v>1203</v>
      </c>
      <c r="D616" s="1247"/>
      <c r="E616" s="1247"/>
      <c r="F616" s="1247"/>
      <c r="G616" s="1247"/>
      <c r="H616" s="525" t="s">
        <v>1148</v>
      </c>
      <c r="I616" s="526"/>
      <c r="J616" s="526"/>
      <c r="K616" s="535">
        <v>4.9698000000000002</v>
      </c>
      <c r="L616" s="528"/>
      <c r="M616" s="526"/>
      <c r="N616" s="528"/>
      <c r="O616" s="526"/>
      <c r="P616" s="529">
        <v>1375.69</v>
      </c>
    </row>
    <row r="617" spans="1:16" x14ac:dyDescent="0.25">
      <c r="A617" s="530"/>
      <c r="B617" s="524" t="s">
        <v>1285</v>
      </c>
      <c r="C617" s="1247" t="s">
        <v>1286</v>
      </c>
      <c r="D617" s="1247"/>
      <c r="E617" s="1247"/>
      <c r="F617" s="1247"/>
      <c r="G617" s="1247"/>
      <c r="H617" s="525" t="s">
        <v>1148</v>
      </c>
      <c r="I617" s="543">
        <v>33</v>
      </c>
      <c r="J617" s="526"/>
      <c r="K617" s="535">
        <v>4.9698000000000002</v>
      </c>
      <c r="L617" s="532"/>
      <c r="M617" s="533"/>
      <c r="N617" s="534">
        <v>276.81</v>
      </c>
      <c r="O617" s="526"/>
      <c r="P617" s="529">
        <v>1375.69</v>
      </c>
    </row>
    <row r="618" spans="1:16" x14ac:dyDescent="0.25">
      <c r="A618" s="523"/>
      <c r="B618" s="524" t="s">
        <v>28</v>
      </c>
      <c r="C618" s="1247" t="s">
        <v>132</v>
      </c>
      <c r="D618" s="1247"/>
      <c r="E618" s="1247"/>
      <c r="F618" s="1247"/>
      <c r="G618" s="1247"/>
      <c r="H618" s="525"/>
      <c r="I618" s="526"/>
      <c r="J618" s="526"/>
      <c r="K618" s="526"/>
      <c r="L618" s="528"/>
      <c r="M618" s="526"/>
      <c r="N618" s="528"/>
      <c r="O618" s="526"/>
      <c r="P618" s="529">
        <v>7625.74</v>
      </c>
    </row>
    <row r="619" spans="1:16" x14ac:dyDescent="0.25">
      <c r="A619" s="523"/>
      <c r="B619" s="524"/>
      <c r="C619" s="1247" t="s">
        <v>1147</v>
      </c>
      <c r="D619" s="1247"/>
      <c r="E619" s="1247"/>
      <c r="F619" s="1247"/>
      <c r="G619" s="1247"/>
      <c r="H619" s="525" t="s">
        <v>1148</v>
      </c>
      <c r="I619" s="526"/>
      <c r="J619" s="526"/>
      <c r="K619" s="574">
        <v>4.8734159999999997</v>
      </c>
      <c r="L619" s="528"/>
      <c r="M619" s="526"/>
      <c r="N619" s="528"/>
      <c r="O619" s="526"/>
      <c r="P619" s="529">
        <v>1806.79</v>
      </c>
    </row>
    <row r="620" spans="1:16" x14ac:dyDescent="0.25">
      <c r="A620" s="530"/>
      <c r="B620" s="524" t="s">
        <v>1233</v>
      </c>
      <c r="C620" s="1247" t="s">
        <v>1234</v>
      </c>
      <c r="D620" s="1247"/>
      <c r="E620" s="1247"/>
      <c r="F620" s="1247"/>
      <c r="G620" s="1247"/>
      <c r="H620" s="525" t="s">
        <v>1151</v>
      </c>
      <c r="I620" s="536">
        <v>2.35</v>
      </c>
      <c r="J620" s="526"/>
      <c r="K620" s="537">
        <v>0.35391</v>
      </c>
      <c r="L620" s="538">
        <v>828.16</v>
      </c>
      <c r="M620" s="539">
        <v>1.36</v>
      </c>
      <c r="N620" s="534">
        <v>1126.3</v>
      </c>
      <c r="O620" s="526"/>
      <c r="P620" s="529">
        <v>398.61</v>
      </c>
    </row>
    <row r="621" spans="1:16" x14ac:dyDescent="0.25">
      <c r="A621" s="540"/>
      <c r="B621" s="524" t="s">
        <v>1191</v>
      </c>
      <c r="C621" s="1247" t="s">
        <v>1192</v>
      </c>
      <c r="D621" s="1247"/>
      <c r="E621" s="1247"/>
      <c r="F621" s="1247"/>
      <c r="G621" s="1247"/>
      <c r="H621" s="525" t="s">
        <v>1148</v>
      </c>
      <c r="I621" s="536">
        <v>2.35</v>
      </c>
      <c r="J621" s="526"/>
      <c r="K621" s="537">
        <v>0.35391</v>
      </c>
      <c r="L621" s="528"/>
      <c r="M621" s="526"/>
      <c r="N621" s="541">
        <v>373.94</v>
      </c>
      <c r="O621" s="526"/>
      <c r="P621" s="573">
        <v>132.34</v>
      </c>
    </row>
    <row r="622" spans="1:16" x14ac:dyDescent="0.25">
      <c r="A622" s="530"/>
      <c r="B622" s="524" t="s">
        <v>1220</v>
      </c>
      <c r="C622" s="1247" t="s">
        <v>1221</v>
      </c>
      <c r="D622" s="1247"/>
      <c r="E622" s="1247"/>
      <c r="F622" s="1247"/>
      <c r="G622" s="1247"/>
      <c r="H622" s="525" t="s">
        <v>1151</v>
      </c>
      <c r="I622" s="536">
        <v>0.36</v>
      </c>
      <c r="J622" s="526"/>
      <c r="K622" s="574">
        <v>5.4216E-2</v>
      </c>
      <c r="L622" s="542">
        <v>1933</v>
      </c>
      <c r="M622" s="539">
        <v>1.26</v>
      </c>
      <c r="N622" s="534">
        <v>2435.58</v>
      </c>
      <c r="O622" s="526"/>
      <c r="P622" s="529">
        <v>132.05000000000001</v>
      </c>
    </row>
    <row r="623" spans="1:16" x14ac:dyDescent="0.25">
      <c r="A623" s="540"/>
      <c r="B623" s="524" t="s">
        <v>1152</v>
      </c>
      <c r="C623" s="1247" t="s">
        <v>1153</v>
      </c>
      <c r="D623" s="1247"/>
      <c r="E623" s="1247"/>
      <c r="F623" s="1247"/>
      <c r="G623" s="1247"/>
      <c r="H623" s="525" t="s">
        <v>1148</v>
      </c>
      <c r="I623" s="536">
        <v>0.36</v>
      </c>
      <c r="J623" s="526"/>
      <c r="K623" s="574">
        <v>5.4216E-2</v>
      </c>
      <c r="L623" s="528"/>
      <c r="M623" s="526"/>
      <c r="N623" s="541">
        <v>437.08</v>
      </c>
      <c r="O623" s="526"/>
      <c r="P623" s="573">
        <v>23.7</v>
      </c>
    </row>
    <row r="624" spans="1:16" x14ac:dyDescent="0.25">
      <c r="A624" s="530"/>
      <c r="B624" s="524" t="s">
        <v>1287</v>
      </c>
      <c r="C624" s="1247" t="s">
        <v>1288</v>
      </c>
      <c r="D624" s="1247"/>
      <c r="E624" s="1247"/>
      <c r="F624" s="1247"/>
      <c r="G624" s="1247"/>
      <c r="H624" s="525" t="s">
        <v>1151</v>
      </c>
      <c r="I624" s="536">
        <v>3.98</v>
      </c>
      <c r="J624" s="526"/>
      <c r="K624" s="574">
        <v>0.59938800000000003</v>
      </c>
      <c r="L624" s="532"/>
      <c r="M624" s="533"/>
      <c r="N624" s="534">
        <v>1610.79</v>
      </c>
      <c r="O624" s="526"/>
      <c r="P624" s="529">
        <v>965.49</v>
      </c>
    </row>
    <row r="625" spans="1:16" x14ac:dyDescent="0.25">
      <c r="A625" s="540"/>
      <c r="B625" s="524" t="s">
        <v>1191</v>
      </c>
      <c r="C625" s="1247" t="s">
        <v>1192</v>
      </c>
      <c r="D625" s="1247"/>
      <c r="E625" s="1247"/>
      <c r="F625" s="1247"/>
      <c r="G625" s="1247"/>
      <c r="H625" s="525" t="s">
        <v>1148</v>
      </c>
      <c r="I625" s="536">
        <v>3.98</v>
      </c>
      <c r="J625" s="526"/>
      <c r="K625" s="574">
        <v>0.59938800000000003</v>
      </c>
      <c r="L625" s="528"/>
      <c r="M625" s="526"/>
      <c r="N625" s="541">
        <v>373.94</v>
      </c>
      <c r="O625" s="526"/>
      <c r="P625" s="573">
        <v>224.14</v>
      </c>
    </row>
    <row r="626" spans="1:16" x14ac:dyDescent="0.25">
      <c r="A626" s="530"/>
      <c r="B626" s="524" t="s">
        <v>1289</v>
      </c>
      <c r="C626" s="1247" t="s">
        <v>1290</v>
      </c>
      <c r="D626" s="1247"/>
      <c r="E626" s="1247"/>
      <c r="F626" s="1247"/>
      <c r="G626" s="1247"/>
      <c r="H626" s="525" t="s">
        <v>1151</v>
      </c>
      <c r="I626" s="531">
        <v>15.6</v>
      </c>
      <c r="J626" s="526"/>
      <c r="K626" s="537">
        <v>2.3493599999999999</v>
      </c>
      <c r="L626" s="532"/>
      <c r="M626" s="533"/>
      <c r="N626" s="534">
        <v>1509.52</v>
      </c>
      <c r="O626" s="526"/>
      <c r="P626" s="529">
        <v>3546.41</v>
      </c>
    </row>
    <row r="627" spans="1:16" x14ac:dyDescent="0.25">
      <c r="A627" s="540"/>
      <c r="B627" s="524" t="s">
        <v>1191</v>
      </c>
      <c r="C627" s="1247" t="s">
        <v>1192</v>
      </c>
      <c r="D627" s="1247"/>
      <c r="E627" s="1247"/>
      <c r="F627" s="1247"/>
      <c r="G627" s="1247"/>
      <c r="H627" s="525" t="s">
        <v>1148</v>
      </c>
      <c r="I627" s="531">
        <v>15.6</v>
      </c>
      <c r="J627" s="526"/>
      <c r="K627" s="537">
        <v>2.3493599999999999</v>
      </c>
      <c r="L627" s="528"/>
      <c r="M627" s="526"/>
      <c r="N627" s="541">
        <v>373.94</v>
      </c>
      <c r="O627" s="526"/>
      <c r="P627" s="573">
        <v>878.52</v>
      </c>
    </row>
    <row r="628" spans="1:16" x14ac:dyDescent="0.25">
      <c r="A628" s="530"/>
      <c r="B628" s="524" t="s">
        <v>1291</v>
      </c>
      <c r="C628" s="1247" t="s">
        <v>1292</v>
      </c>
      <c r="D628" s="1247"/>
      <c r="E628" s="1247"/>
      <c r="F628" s="1247"/>
      <c r="G628" s="1247"/>
      <c r="H628" s="525" t="s">
        <v>1151</v>
      </c>
      <c r="I628" s="531">
        <v>6.9</v>
      </c>
      <c r="J628" s="526"/>
      <c r="K628" s="537">
        <v>1.03914</v>
      </c>
      <c r="L628" s="532"/>
      <c r="M628" s="533"/>
      <c r="N628" s="534">
        <v>1803.28</v>
      </c>
      <c r="O628" s="526"/>
      <c r="P628" s="529">
        <v>1873.86</v>
      </c>
    </row>
    <row r="629" spans="1:16" x14ac:dyDescent="0.25">
      <c r="A629" s="540"/>
      <c r="B629" s="524" t="s">
        <v>1191</v>
      </c>
      <c r="C629" s="1247" t="s">
        <v>1192</v>
      </c>
      <c r="D629" s="1247"/>
      <c r="E629" s="1247"/>
      <c r="F629" s="1247"/>
      <c r="G629" s="1247"/>
      <c r="H629" s="525" t="s">
        <v>1148</v>
      </c>
      <c r="I629" s="531">
        <v>6.9</v>
      </c>
      <c r="J629" s="526"/>
      <c r="K629" s="537">
        <v>1.03914</v>
      </c>
      <c r="L629" s="528"/>
      <c r="M629" s="526"/>
      <c r="N629" s="541">
        <v>373.94</v>
      </c>
      <c r="O629" s="526"/>
      <c r="P629" s="573">
        <v>388.58</v>
      </c>
    </row>
    <row r="630" spans="1:16" x14ac:dyDescent="0.25">
      <c r="A630" s="530"/>
      <c r="B630" s="524" t="s">
        <v>1327</v>
      </c>
      <c r="C630" s="1247" t="s">
        <v>1328</v>
      </c>
      <c r="D630" s="1247"/>
      <c r="E630" s="1247"/>
      <c r="F630" s="1247"/>
      <c r="G630" s="1247"/>
      <c r="H630" s="525" t="s">
        <v>1151</v>
      </c>
      <c r="I630" s="536">
        <v>0.56999999999999995</v>
      </c>
      <c r="J630" s="526"/>
      <c r="K630" s="574">
        <v>8.5842000000000002E-2</v>
      </c>
      <c r="L630" s="542">
        <v>1790.51</v>
      </c>
      <c r="M630" s="539">
        <v>1.24</v>
      </c>
      <c r="N630" s="534">
        <v>2220.23</v>
      </c>
      <c r="O630" s="526"/>
      <c r="P630" s="529">
        <v>190.59</v>
      </c>
    </row>
    <row r="631" spans="1:16" x14ac:dyDescent="0.25">
      <c r="A631" s="540"/>
      <c r="B631" s="524" t="s">
        <v>1191</v>
      </c>
      <c r="C631" s="1247" t="s">
        <v>1192</v>
      </c>
      <c r="D631" s="1247"/>
      <c r="E631" s="1247"/>
      <c r="F631" s="1247"/>
      <c r="G631" s="1247"/>
      <c r="H631" s="525" t="s">
        <v>1148</v>
      </c>
      <c r="I631" s="536">
        <v>0.56999999999999995</v>
      </c>
      <c r="J631" s="526"/>
      <c r="K631" s="574">
        <v>8.5842000000000002E-2</v>
      </c>
      <c r="L631" s="528"/>
      <c r="M631" s="526"/>
      <c r="N631" s="541">
        <v>373.94</v>
      </c>
      <c r="O631" s="526"/>
      <c r="P631" s="573">
        <v>32.1</v>
      </c>
    </row>
    <row r="632" spans="1:16" x14ac:dyDescent="0.25">
      <c r="A632" s="530"/>
      <c r="B632" s="524" t="s">
        <v>1206</v>
      </c>
      <c r="C632" s="1247" t="s">
        <v>1207</v>
      </c>
      <c r="D632" s="1247"/>
      <c r="E632" s="1247"/>
      <c r="F632" s="1247"/>
      <c r="G632" s="1247"/>
      <c r="H632" s="525" t="s">
        <v>1151</v>
      </c>
      <c r="I632" s="531">
        <v>2.6</v>
      </c>
      <c r="J632" s="526"/>
      <c r="K632" s="537">
        <v>0.39156000000000002</v>
      </c>
      <c r="L632" s="542">
        <v>1043.1400000000001</v>
      </c>
      <c r="M632" s="539">
        <v>1.27</v>
      </c>
      <c r="N632" s="534">
        <v>1324.79</v>
      </c>
      <c r="O632" s="526"/>
      <c r="P632" s="529">
        <v>518.73</v>
      </c>
    </row>
    <row r="633" spans="1:16" x14ac:dyDescent="0.25">
      <c r="A633" s="540"/>
      <c r="B633" s="524" t="s">
        <v>1208</v>
      </c>
      <c r="C633" s="1247" t="s">
        <v>1209</v>
      </c>
      <c r="D633" s="1247"/>
      <c r="E633" s="1247"/>
      <c r="F633" s="1247"/>
      <c r="G633" s="1247"/>
      <c r="H633" s="525" t="s">
        <v>1148</v>
      </c>
      <c r="I633" s="531">
        <v>2.6</v>
      </c>
      <c r="J633" s="526"/>
      <c r="K633" s="537">
        <v>0.39156000000000002</v>
      </c>
      <c r="L633" s="528"/>
      <c r="M633" s="526"/>
      <c r="N633" s="541">
        <v>325.38</v>
      </c>
      <c r="O633" s="526"/>
      <c r="P633" s="573">
        <v>127.41</v>
      </c>
    </row>
    <row r="634" spans="1:16" x14ac:dyDescent="0.25">
      <c r="A634" s="523"/>
      <c r="B634" s="524" t="s">
        <v>36</v>
      </c>
      <c r="C634" s="1247" t="s">
        <v>134</v>
      </c>
      <c r="D634" s="1247"/>
      <c r="E634" s="1247"/>
      <c r="F634" s="1247"/>
      <c r="G634" s="1247"/>
      <c r="H634" s="525"/>
      <c r="I634" s="526"/>
      <c r="J634" s="526"/>
      <c r="K634" s="526"/>
      <c r="L634" s="528"/>
      <c r="M634" s="526"/>
      <c r="N634" s="528"/>
      <c r="O634" s="526"/>
      <c r="P634" s="573">
        <v>45.18</v>
      </c>
    </row>
    <row r="635" spans="1:16" x14ac:dyDescent="0.25">
      <c r="A635" s="530"/>
      <c r="B635" s="524" t="s">
        <v>1210</v>
      </c>
      <c r="C635" s="1247" t="s">
        <v>1211</v>
      </c>
      <c r="D635" s="1247"/>
      <c r="E635" s="1247"/>
      <c r="F635" s="1247"/>
      <c r="G635" s="1247"/>
      <c r="H635" s="525" t="s">
        <v>1212</v>
      </c>
      <c r="I635" s="543">
        <v>30</v>
      </c>
      <c r="J635" s="526"/>
      <c r="K635" s="527">
        <v>4.5179999999999998</v>
      </c>
      <c r="L635" s="538">
        <v>35.71</v>
      </c>
      <c r="M635" s="539">
        <v>0.28000000000000003</v>
      </c>
      <c r="N635" s="534">
        <v>10</v>
      </c>
      <c r="O635" s="526"/>
      <c r="P635" s="529">
        <v>45.18</v>
      </c>
    </row>
    <row r="636" spans="1:16" x14ac:dyDescent="0.25">
      <c r="A636" s="544" t="s">
        <v>1239</v>
      </c>
      <c r="B636" s="545" t="s">
        <v>1293</v>
      </c>
      <c r="C636" s="1250" t="s">
        <v>1294</v>
      </c>
      <c r="D636" s="1250"/>
      <c r="E636" s="1250"/>
      <c r="F636" s="1250"/>
      <c r="G636" s="1250"/>
      <c r="H636" s="546" t="s">
        <v>1212</v>
      </c>
      <c r="I636" s="547">
        <v>189</v>
      </c>
      <c r="J636" s="548"/>
      <c r="K636" s="567">
        <v>28.4634</v>
      </c>
      <c r="L636" s="550"/>
      <c r="M636" s="548"/>
      <c r="N636" s="550"/>
      <c r="O636" s="548"/>
      <c r="P636" s="551"/>
    </row>
    <row r="637" spans="1:16" x14ac:dyDescent="0.25">
      <c r="A637" s="544" t="s">
        <v>1239</v>
      </c>
      <c r="B637" s="545" t="s">
        <v>1293</v>
      </c>
      <c r="C637" s="1250" t="s">
        <v>1329</v>
      </c>
      <c r="D637" s="1250"/>
      <c r="E637" s="1250"/>
      <c r="F637" s="1250"/>
      <c r="G637" s="1250"/>
      <c r="H637" s="546" t="s">
        <v>1212</v>
      </c>
      <c r="I637" s="547">
        <v>15</v>
      </c>
      <c r="J637" s="548"/>
      <c r="K637" s="549">
        <v>2.2589999999999999</v>
      </c>
      <c r="L637" s="550"/>
      <c r="M637" s="548"/>
      <c r="N637" s="550"/>
      <c r="O637" s="548"/>
      <c r="P637" s="551"/>
    </row>
    <row r="638" spans="1:16" x14ac:dyDescent="0.25">
      <c r="A638" s="552"/>
      <c r="B638" s="553"/>
      <c r="C638" s="1248" t="s">
        <v>1154</v>
      </c>
      <c r="D638" s="1248"/>
      <c r="E638" s="1248"/>
      <c r="F638" s="1248"/>
      <c r="G638" s="1248"/>
      <c r="H638" s="516"/>
      <c r="I638" s="517"/>
      <c r="J638" s="517"/>
      <c r="K638" s="517"/>
      <c r="L638" s="520"/>
      <c r="M638" s="517"/>
      <c r="N638" s="554"/>
      <c r="O638" s="517"/>
      <c r="P638" s="555">
        <v>10853.4</v>
      </c>
    </row>
    <row r="639" spans="1:16" x14ac:dyDescent="0.25">
      <c r="A639" s="540"/>
      <c r="B639" s="524"/>
      <c r="C639" s="1247" t="s">
        <v>1155</v>
      </c>
      <c r="D639" s="1247"/>
      <c r="E639" s="1247"/>
      <c r="F639" s="1247"/>
      <c r="G639" s="1247"/>
      <c r="H639" s="525"/>
      <c r="I639" s="526"/>
      <c r="J639" s="526"/>
      <c r="K639" s="526"/>
      <c r="L639" s="528"/>
      <c r="M639" s="526"/>
      <c r="N639" s="528"/>
      <c r="O639" s="526"/>
      <c r="P639" s="529">
        <v>3182.48</v>
      </c>
    </row>
    <row r="640" spans="1:16" x14ac:dyDescent="0.25">
      <c r="A640" s="540"/>
      <c r="B640" s="524" t="s">
        <v>1295</v>
      </c>
      <c r="C640" s="1247" t="s">
        <v>1296</v>
      </c>
      <c r="D640" s="1247"/>
      <c r="E640" s="1247"/>
      <c r="F640" s="1247"/>
      <c r="G640" s="1247"/>
      <c r="H640" s="525" t="s">
        <v>1158</v>
      </c>
      <c r="I640" s="543">
        <v>147</v>
      </c>
      <c r="J640" s="526"/>
      <c r="K640" s="543">
        <v>147</v>
      </c>
      <c r="L640" s="528"/>
      <c r="M640" s="526"/>
      <c r="N640" s="528"/>
      <c r="O640" s="526"/>
      <c r="P640" s="529">
        <v>4678.25</v>
      </c>
    </row>
    <row r="641" spans="1:16" x14ac:dyDescent="0.25">
      <c r="A641" s="540"/>
      <c r="B641" s="524" t="s">
        <v>1297</v>
      </c>
      <c r="C641" s="1247" t="s">
        <v>1298</v>
      </c>
      <c r="D641" s="1247"/>
      <c r="E641" s="1247"/>
      <c r="F641" s="1247"/>
      <c r="G641" s="1247"/>
      <c r="H641" s="525" t="s">
        <v>1158</v>
      </c>
      <c r="I641" s="543">
        <v>134</v>
      </c>
      <c r="J641" s="526"/>
      <c r="K641" s="543">
        <v>134</v>
      </c>
      <c r="L641" s="528"/>
      <c r="M641" s="526"/>
      <c r="N641" s="528"/>
      <c r="O641" s="526"/>
      <c r="P641" s="529">
        <v>4264.5200000000004</v>
      </c>
    </row>
    <row r="642" spans="1:16" x14ac:dyDescent="0.25">
      <c r="A642" s="556"/>
      <c r="B642" s="557"/>
      <c r="C642" s="1248" t="s">
        <v>1161</v>
      </c>
      <c r="D642" s="1248"/>
      <c r="E642" s="1248"/>
      <c r="F642" s="1248"/>
      <c r="G642" s="1248"/>
      <c r="H642" s="516"/>
      <c r="I642" s="517"/>
      <c r="J642" s="517"/>
      <c r="K642" s="517"/>
      <c r="L642" s="520"/>
      <c r="M642" s="517"/>
      <c r="N642" s="554">
        <v>131448.67000000001</v>
      </c>
      <c r="O642" s="517"/>
      <c r="P642" s="555">
        <v>19796.169999999998</v>
      </c>
    </row>
    <row r="643" spans="1:16" x14ac:dyDescent="0.25">
      <c r="A643" s="558"/>
      <c r="B643" s="559"/>
      <c r="C643" s="559"/>
      <c r="D643" s="559"/>
      <c r="E643" s="559"/>
      <c r="F643" s="559"/>
      <c r="G643" s="559"/>
      <c r="H643" s="560"/>
      <c r="I643" s="561"/>
      <c r="J643" s="561"/>
      <c r="K643" s="561"/>
      <c r="L643" s="562"/>
      <c r="M643" s="561"/>
      <c r="N643" s="562"/>
      <c r="O643" s="561"/>
      <c r="P643" s="563"/>
    </row>
    <row r="644" spans="1:16" x14ac:dyDescent="0.25">
      <c r="A644" s="514" t="s">
        <v>1457</v>
      </c>
      <c r="B644" s="515" t="s">
        <v>1332</v>
      </c>
      <c r="C644" s="1249" t="s">
        <v>1333</v>
      </c>
      <c r="D644" s="1249"/>
      <c r="E644" s="1249"/>
      <c r="F644" s="1249"/>
      <c r="G644" s="1249"/>
      <c r="H644" s="516" t="s">
        <v>1212</v>
      </c>
      <c r="I644" s="517">
        <v>28.4634</v>
      </c>
      <c r="J644" s="518">
        <v>1</v>
      </c>
      <c r="K644" s="568">
        <v>28.4634</v>
      </c>
      <c r="L644" s="520"/>
      <c r="M644" s="517"/>
      <c r="N644" s="564">
        <v>1103.6099999999999</v>
      </c>
      <c r="O644" s="517"/>
      <c r="P644" s="555">
        <v>31412.49</v>
      </c>
    </row>
    <row r="645" spans="1:16" x14ac:dyDescent="0.25">
      <c r="A645" s="540" t="s">
        <v>1457</v>
      </c>
      <c r="B645" s="524" t="s">
        <v>1332</v>
      </c>
      <c r="C645" s="1247" t="s">
        <v>1334</v>
      </c>
      <c r="D645" s="1247"/>
      <c r="E645" s="1247"/>
      <c r="F645" s="1247"/>
      <c r="G645" s="1247"/>
      <c r="H645" s="525" t="s">
        <v>1212</v>
      </c>
      <c r="I645" s="535">
        <v>28.4634</v>
      </c>
      <c r="J645" s="526"/>
      <c r="K645" s="535">
        <v>28.4634</v>
      </c>
      <c r="L645" s="534">
        <v>1839.35</v>
      </c>
      <c r="M645" s="531">
        <v>0.6</v>
      </c>
      <c r="N645" s="534">
        <v>1103.6099999999999</v>
      </c>
      <c r="O645" s="526"/>
      <c r="P645" s="529">
        <v>31412.49</v>
      </c>
    </row>
    <row r="646" spans="1:16" ht="22.5" x14ac:dyDescent="0.25">
      <c r="A646" s="540" t="s">
        <v>1461</v>
      </c>
      <c r="B646" s="524" t="s">
        <v>1336</v>
      </c>
      <c r="C646" s="1247" t="s">
        <v>1303</v>
      </c>
      <c r="D646" s="1247"/>
      <c r="E646" s="1247"/>
      <c r="F646" s="1247"/>
      <c r="G646" s="1247"/>
      <c r="H646" s="525" t="s">
        <v>1304</v>
      </c>
      <c r="I646" s="526"/>
      <c r="J646" s="526"/>
      <c r="K646" s="535">
        <v>40.987299999999998</v>
      </c>
      <c r="L646" s="528"/>
      <c r="M646" s="526"/>
      <c r="N646" s="541">
        <v>155.02000000000001</v>
      </c>
      <c r="O646" s="543">
        <v>-1</v>
      </c>
      <c r="P646" s="529">
        <v>-6353.85</v>
      </c>
    </row>
    <row r="647" spans="1:16" ht="22.5" x14ac:dyDescent="0.25">
      <c r="A647" s="540" t="s">
        <v>1463</v>
      </c>
      <c r="B647" s="524" t="s">
        <v>1338</v>
      </c>
      <c r="C647" s="1247" t="s">
        <v>1306</v>
      </c>
      <c r="D647" s="1247"/>
      <c r="E647" s="1247"/>
      <c r="F647" s="1247"/>
      <c r="G647" s="1247"/>
      <c r="H647" s="525" t="s">
        <v>1304</v>
      </c>
      <c r="I647" s="526"/>
      <c r="J647" s="526"/>
      <c r="K647" s="535">
        <v>40.987299999999998</v>
      </c>
      <c r="L647" s="528"/>
      <c r="M647" s="526"/>
      <c r="N647" s="541">
        <v>298.58</v>
      </c>
      <c r="O647" s="526"/>
      <c r="P647" s="529">
        <v>12237.99</v>
      </c>
    </row>
    <row r="648" spans="1:16" x14ac:dyDescent="0.25">
      <c r="A648" s="556"/>
      <c r="B648" s="557"/>
      <c r="C648" s="1248" t="s">
        <v>1161</v>
      </c>
      <c r="D648" s="1248"/>
      <c r="E648" s="1248"/>
      <c r="F648" s="1248"/>
      <c r="G648" s="1248"/>
      <c r="H648" s="516"/>
      <c r="I648" s="517"/>
      <c r="J648" s="517"/>
      <c r="K648" s="517"/>
      <c r="L648" s="520"/>
      <c r="M648" s="517"/>
      <c r="N648" s="520"/>
      <c r="O648" s="517"/>
      <c r="P648" s="555">
        <v>37296.629999999997</v>
      </c>
    </row>
    <row r="649" spans="1:16" x14ac:dyDescent="0.25">
      <c r="A649" s="558"/>
      <c r="B649" s="559"/>
      <c r="C649" s="559"/>
      <c r="D649" s="559"/>
      <c r="E649" s="559"/>
      <c r="F649" s="559"/>
      <c r="G649" s="559"/>
      <c r="H649" s="560"/>
      <c r="I649" s="561"/>
      <c r="J649" s="561"/>
      <c r="K649" s="561"/>
      <c r="L649" s="562"/>
      <c r="M649" s="561"/>
      <c r="N649" s="562"/>
      <c r="O649" s="561"/>
      <c r="P649" s="563"/>
    </row>
    <row r="650" spans="1:16" x14ac:dyDescent="0.25">
      <c r="A650" s="514" t="s">
        <v>1478</v>
      </c>
      <c r="B650" s="515" t="s">
        <v>1299</v>
      </c>
      <c r="C650" s="1249" t="s">
        <v>1300</v>
      </c>
      <c r="D650" s="1249"/>
      <c r="E650" s="1249"/>
      <c r="F650" s="1249"/>
      <c r="G650" s="1249"/>
      <c r="H650" s="516" t="s">
        <v>1212</v>
      </c>
      <c r="I650" s="517">
        <v>2.2589999999999999</v>
      </c>
      <c r="J650" s="518">
        <v>1</v>
      </c>
      <c r="K650" s="519">
        <v>2.2589999999999999</v>
      </c>
      <c r="L650" s="520"/>
      <c r="M650" s="517"/>
      <c r="N650" s="564">
        <v>1103.6099999999999</v>
      </c>
      <c r="O650" s="517"/>
      <c r="P650" s="555">
        <v>2493.0500000000002</v>
      </c>
    </row>
    <row r="651" spans="1:16" x14ac:dyDescent="0.25">
      <c r="A651" s="540" t="s">
        <v>1478</v>
      </c>
      <c r="B651" s="524" t="s">
        <v>1299</v>
      </c>
      <c r="C651" s="1247" t="s">
        <v>1301</v>
      </c>
      <c r="D651" s="1247"/>
      <c r="E651" s="1247"/>
      <c r="F651" s="1247"/>
      <c r="G651" s="1247"/>
      <c r="H651" s="525" t="s">
        <v>1212</v>
      </c>
      <c r="I651" s="527">
        <v>2.2589999999999999</v>
      </c>
      <c r="J651" s="526"/>
      <c r="K651" s="527">
        <v>2.2589999999999999</v>
      </c>
      <c r="L651" s="534">
        <v>1839.35</v>
      </c>
      <c r="M651" s="531">
        <v>0.6</v>
      </c>
      <c r="N651" s="534">
        <v>1103.6099999999999</v>
      </c>
      <c r="O651" s="526"/>
      <c r="P651" s="529">
        <v>2493.0500000000002</v>
      </c>
    </row>
    <row r="652" spans="1:16" ht="22.5" x14ac:dyDescent="0.25">
      <c r="A652" s="540" t="s">
        <v>1781</v>
      </c>
      <c r="B652" s="524" t="s">
        <v>1302</v>
      </c>
      <c r="C652" s="1247" t="s">
        <v>1303</v>
      </c>
      <c r="D652" s="1247"/>
      <c r="E652" s="1247"/>
      <c r="F652" s="1247"/>
      <c r="G652" s="1247"/>
      <c r="H652" s="525" t="s">
        <v>1304</v>
      </c>
      <c r="I652" s="526"/>
      <c r="J652" s="526"/>
      <c r="K652" s="527">
        <v>3.2530000000000001</v>
      </c>
      <c r="L652" s="528"/>
      <c r="M652" s="526"/>
      <c r="N652" s="541">
        <v>155.02000000000001</v>
      </c>
      <c r="O652" s="543">
        <v>-1</v>
      </c>
      <c r="P652" s="573">
        <v>-504.28</v>
      </c>
    </row>
    <row r="653" spans="1:16" ht="22.5" x14ac:dyDescent="0.25">
      <c r="A653" s="540" t="s">
        <v>1782</v>
      </c>
      <c r="B653" s="524" t="s">
        <v>1305</v>
      </c>
      <c r="C653" s="1247" t="s">
        <v>1306</v>
      </c>
      <c r="D653" s="1247"/>
      <c r="E653" s="1247"/>
      <c r="F653" s="1247"/>
      <c r="G653" s="1247"/>
      <c r="H653" s="525" t="s">
        <v>1304</v>
      </c>
      <c r="I653" s="526"/>
      <c r="J653" s="526"/>
      <c r="K653" s="527">
        <v>3.2530000000000001</v>
      </c>
      <c r="L653" s="528"/>
      <c r="M653" s="526"/>
      <c r="N653" s="541">
        <v>298.58</v>
      </c>
      <c r="O653" s="526"/>
      <c r="P653" s="573">
        <v>971.28</v>
      </c>
    </row>
    <row r="654" spans="1:16" x14ac:dyDescent="0.25">
      <c r="A654" s="556"/>
      <c r="B654" s="557"/>
      <c r="C654" s="1248" t="s">
        <v>1161</v>
      </c>
      <c r="D654" s="1248"/>
      <c r="E654" s="1248"/>
      <c r="F654" s="1248"/>
      <c r="G654" s="1248"/>
      <c r="H654" s="516"/>
      <c r="I654" s="517"/>
      <c r="J654" s="517"/>
      <c r="K654" s="517"/>
      <c r="L654" s="520"/>
      <c r="M654" s="517"/>
      <c r="N654" s="520"/>
      <c r="O654" s="517"/>
      <c r="P654" s="555">
        <v>2960.05</v>
      </c>
    </row>
    <row r="655" spans="1:16" x14ac:dyDescent="0.25">
      <c r="A655" s="558"/>
      <c r="B655" s="559"/>
      <c r="C655" s="559"/>
      <c r="D655" s="559"/>
      <c r="E655" s="559"/>
      <c r="F655" s="559"/>
      <c r="G655" s="559"/>
      <c r="H655" s="560"/>
      <c r="I655" s="561"/>
      <c r="J655" s="561"/>
      <c r="K655" s="561"/>
      <c r="L655" s="562"/>
      <c r="M655" s="561"/>
      <c r="N655" s="562"/>
      <c r="O655" s="561"/>
      <c r="P655" s="563"/>
    </row>
    <row r="656" spans="1:16" x14ac:dyDescent="0.25">
      <c r="A656" s="514" t="s">
        <v>1479</v>
      </c>
      <c r="B656" s="515" t="s">
        <v>1307</v>
      </c>
      <c r="C656" s="1249" t="s">
        <v>1308</v>
      </c>
      <c r="D656" s="1249"/>
      <c r="E656" s="1249"/>
      <c r="F656" s="1249"/>
      <c r="G656" s="1249"/>
      <c r="H656" s="516" t="s">
        <v>1217</v>
      </c>
      <c r="I656" s="517">
        <v>-0.15060000000000001</v>
      </c>
      <c r="J656" s="518">
        <v>1</v>
      </c>
      <c r="K656" s="568">
        <v>-0.15060000000000001</v>
      </c>
      <c r="L656" s="520"/>
      <c r="M656" s="517"/>
      <c r="N656" s="521"/>
      <c r="O656" s="517"/>
      <c r="P656" s="522"/>
    </row>
    <row r="657" spans="1:16" x14ac:dyDescent="0.25">
      <c r="A657" s="523"/>
      <c r="B657" s="524" t="s">
        <v>28</v>
      </c>
      <c r="C657" s="1247" t="s">
        <v>132</v>
      </c>
      <c r="D657" s="1247"/>
      <c r="E657" s="1247"/>
      <c r="F657" s="1247"/>
      <c r="G657" s="1247"/>
      <c r="H657" s="525"/>
      <c r="I657" s="526"/>
      <c r="J657" s="526"/>
      <c r="K657" s="526"/>
      <c r="L657" s="528"/>
      <c r="M657" s="526"/>
      <c r="N657" s="528"/>
      <c r="O657" s="526"/>
      <c r="P657" s="573">
        <v>-621.30999999999995</v>
      </c>
    </row>
    <row r="658" spans="1:16" x14ac:dyDescent="0.25">
      <c r="A658" s="523"/>
      <c r="B658" s="524"/>
      <c r="C658" s="1247" t="s">
        <v>1147</v>
      </c>
      <c r="D658" s="1247"/>
      <c r="E658" s="1247"/>
      <c r="F658" s="1247"/>
      <c r="G658" s="1247"/>
      <c r="H658" s="525" t="s">
        <v>1148</v>
      </c>
      <c r="I658" s="526"/>
      <c r="J658" s="526"/>
      <c r="K658" s="574">
        <v>-0.37800600000000001</v>
      </c>
      <c r="L658" s="528"/>
      <c r="M658" s="526"/>
      <c r="N658" s="528"/>
      <c r="O658" s="526"/>
      <c r="P658" s="573">
        <v>-141.35</v>
      </c>
    </row>
    <row r="659" spans="1:16" x14ac:dyDescent="0.25">
      <c r="A659" s="530"/>
      <c r="B659" s="524" t="s">
        <v>1287</v>
      </c>
      <c r="C659" s="1247" t="s">
        <v>1288</v>
      </c>
      <c r="D659" s="1247"/>
      <c r="E659" s="1247"/>
      <c r="F659" s="1247"/>
      <c r="G659" s="1247"/>
      <c r="H659" s="525" t="s">
        <v>1151</v>
      </c>
      <c r="I659" s="536">
        <v>0.83</v>
      </c>
      <c r="J659" s="526"/>
      <c r="K659" s="574">
        <v>-0.124998</v>
      </c>
      <c r="L659" s="532"/>
      <c r="M659" s="533"/>
      <c r="N659" s="534">
        <v>1610.79</v>
      </c>
      <c r="O659" s="526"/>
      <c r="P659" s="529">
        <v>-201.35</v>
      </c>
    </row>
    <row r="660" spans="1:16" x14ac:dyDescent="0.25">
      <c r="A660" s="540"/>
      <c r="B660" s="524" t="s">
        <v>1191</v>
      </c>
      <c r="C660" s="1247" t="s">
        <v>1192</v>
      </c>
      <c r="D660" s="1247"/>
      <c r="E660" s="1247"/>
      <c r="F660" s="1247"/>
      <c r="G660" s="1247"/>
      <c r="H660" s="525" t="s">
        <v>1148</v>
      </c>
      <c r="I660" s="536">
        <v>0.83</v>
      </c>
      <c r="J660" s="526"/>
      <c r="K660" s="574">
        <v>-0.124998</v>
      </c>
      <c r="L660" s="528"/>
      <c r="M660" s="526"/>
      <c r="N660" s="541">
        <v>373.94</v>
      </c>
      <c r="O660" s="526"/>
      <c r="P660" s="573">
        <v>-46.74</v>
      </c>
    </row>
    <row r="661" spans="1:16" x14ac:dyDescent="0.25">
      <c r="A661" s="530"/>
      <c r="B661" s="524" t="s">
        <v>1289</v>
      </c>
      <c r="C661" s="1247" t="s">
        <v>1290</v>
      </c>
      <c r="D661" s="1247"/>
      <c r="E661" s="1247"/>
      <c r="F661" s="1247"/>
      <c r="G661" s="1247"/>
      <c r="H661" s="525" t="s">
        <v>1151</v>
      </c>
      <c r="I661" s="536">
        <v>0.82</v>
      </c>
      <c r="J661" s="526"/>
      <c r="K661" s="574">
        <v>-0.123492</v>
      </c>
      <c r="L661" s="532"/>
      <c r="M661" s="533"/>
      <c r="N661" s="534">
        <v>1509.52</v>
      </c>
      <c r="O661" s="526"/>
      <c r="P661" s="529">
        <v>-186.41</v>
      </c>
    </row>
    <row r="662" spans="1:16" x14ac:dyDescent="0.25">
      <c r="A662" s="540"/>
      <c r="B662" s="524" t="s">
        <v>1191</v>
      </c>
      <c r="C662" s="1247" t="s">
        <v>1192</v>
      </c>
      <c r="D662" s="1247"/>
      <c r="E662" s="1247"/>
      <c r="F662" s="1247"/>
      <c r="G662" s="1247"/>
      <c r="H662" s="525" t="s">
        <v>1148</v>
      </c>
      <c r="I662" s="536">
        <v>0.82</v>
      </c>
      <c r="J662" s="526"/>
      <c r="K662" s="574">
        <v>-0.123492</v>
      </c>
      <c r="L662" s="528"/>
      <c r="M662" s="526"/>
      <c r="N662" s="541">
        <v>373.94</v>
      </c>
      <c r="O662" s="526"/>
      <c r="P662" s="573">
        <v>-46.18</v>
      </c>
    </row>
    <row r="663" spans="1:16" x14ac:dyDescent="0.25">
      <c r="A663" s="530"/>
      <c r="B663" s="524" t="s">
        <v>1291</v>
      </c>
      <c r="C663" s="1247" t="s">
        <v>1292</v>
      </c>
      <c r="D663" s="1247"/>
      <c r="E663" s="1247"/>
      <c r="F663" s="1247"/>
      <c r="G663" s="1247"/>
      <c r="H663" s="525" t="s">
        <v>1151</v>
      </c>
      <c r="I663" s="536">
        <v>0.86</v>
      </c>
      <c r="J663" s="526"/>
      <c r="K663" s="574">
        <v>-0.12951599999999999</v>
      </c>
      <c r="L663" s="532"/>
      <c r="M663" s="533"/>
      <c r="N663" s="534">
        <v>1803.28</v>
      </c>
      <c r="O663" s="526"/>
      <c r="P663" s="529">
        <v>-233.55</v>
      </c>
    </row>
    <row r="664" spans="1:16" x14ac:dyDescent="0.25">
      <c r="A664" s="540"/>
      <c r="B664" s="524" t="s">
        <v>1191</v>
      </c>
      <c r="C664" s="1247" t="s">
        <v>1192</v>
      </c>
      <c r="D664" s="1247"/>
      <c r="E664" s="1247"/>
      <c r="F664" s="1247"/>
      <c r="G664" s="1247"/>
      <c r="H664" s="525" t="s">
        <v>1148</v>
      </c>
      <c r="I664" s="536">
        <v>0.86</v>
      </c>
      <c r="J664" s="526"/>
      <c r="K664" s="574">
        <v>-0.12951599999999999</v>
      </c>
      <c r="L664" s="528"/>
      <c r="M664" s="526"/>
      <c r="N664" s="541">
        <v>373.94</v>
      </c>
      <c r="O664" s="526"/>
      <c r="P664" s="573">
        <v>-48.43</v>
      </c>
    </row>
    <row r="665" spans="1:16" x14ac:dyDescent="0.25">
      <c r="A665" s="544" t="s">
        <v>1239</v>
      </c>
      <c r="B665" s="545" t="s">
        <v>1293</v>
      </c>
      <c r="C665" s="1250" t="s">
        <v>1294</v>
      </c>
      <c r="D665" s="1250"/>
      <c r="E665" s="1250"/>
      <c r="F665" s="1250"/>
      <c r="G665" s="1250"/>
      <c r="H665" s="546" t="s">
        <v>1212</v>
      </c>
      <c r="I665" s="566">
        <v>12.6</v>
      </c>
      <c r="J665" s="548"/>
      <c r="K665" s="591">
        <v>-1.8975599999999999</v>
      </c>
      <c r="L665" s="550"/>
      <c r="M665" s="548"/>
      <c r="N665" s="550"/>
      <c r="O665" s="548"/>
      <c r="P665" s="551"/>
    </row>
    <row r="666" spans="1:16" x14ac:dyDescent="0.25">
      <c r="A666" s="552"/>
      <c r="B666" s="553"/>
      <c r="C666" s="1248" t="s">
        <v>1154</v>
      </c>
      <c r="D666" s="1248"/>
      <c r="E666" s="1248"/>
      <c r="F666" s="1248"/>
      <c r="G666" s="1248"/>
      <c r="H666" s="516"/>
      <c r="I666" s="517"/>
      <c r="J666" s="517"/>
      <c r="K666" s="517"/>
      <c r="L666" s="520"/>
      <c r="M666" s="517"/>
      <c r="N666" s="554"/>
      <c r="O666" s="517"/>
      <c r="P666" s="555">
        <v>-762.66</v>
      </c>
    </row>
    <row r="667" spans="1:16" x14ac:dyDescent="0.25">
      <c r="A667" s="540"/>
      <c r="B667" s="524"/>
      <c r="C667" s="1247" t="s">
        <v>1155</v>
      </c>
      <c r="D667" s="1247"/>
      <c r="E667" s="1247"/>
      <c r="F667" s="1247"/>
      <c r="G667" s="1247"/>
      <c r="H667" s="525"/>
      <c r="I667" s="526"/>
      <c r="J667" s="526"/>
      <c r="K667" s="526"/>
      <c r="L667" s="528"/>
      <c r="M667" s="526"/>
      <c r="N667" s="528"/>
      <c r="O667" s="526"/>
      <c r="P667" s="573">
        <v>-141.35</v>
      </c>
    </row>
    <row r="668" spans="1:16" x14ac:dyDescent="0.25">
      <c r="A668" s="540"/>
      <c r="B668" s="524" t="s">
        <v>1295</v>
      </c>
      <c r="C668" s="1247" t="s">
        <v>1296</v>
      </c>
      <c r="D668" s="1247"/>
      <c r="E668" s="1247"/>
      <c r="F668" s="1247"/>
      <c r="G668" s="1247"/>
      <c r="H668" s="525" t="s">
        <v>1158</v>
      </c>
      <c r="I668" s="543">
        <v>147</v>
      </c>
      <c r="J668" s="526"/>
      <c r="K668" s="543">
        <v>147</v>
      </c>
      <c r="L668" s="528"/>
      <c r="M668" s="526"/>
      <c r="N668" s="528"/>
      <c r="O668" s="526"/>
      <c r="P668" s="573">
        <v>-207.78</v>
      </c>
    </row>
    <row r="669" spans="1:16" x14ac:dyDescent="0.25">
      <c r="A669" s="540"/>
      <c r="B669" s="524" t="s">
        <v>1297</v>
      </c>
      <c r="C669" s="1247" t="s">
        <v>1298</v>
      </c>
      <c r="D669" s="1247"/>
      <c r="E669" s="1247"/>
      <c r="F669" s="1247"/>
      <c r="G669" s="1247"/>
      <c r="H669" s="525" t="s">
        <v>1158</v>
      </c>
      <c r="I669" s="543">
        <v>134</v>
      </c>
      <c r="J669" s="526"/>
      <c r="K669" s="543">
        <v>134</v>
      </c>
      <c r="L669" s="528"/>
      <c r="M669" s="526"/>
      <c r="N669" s="528"/>
      <c r="O669" s="526"/>
      <c r="P669" s="573">
        <v>-189.41</v>
      </c>
    </row>
    <row r="670" spans="1:16" x14ac:dyDescent="0.25">
      <c r="A670" s="556"/>
      <c r="B670" s="557"/>
      <c r="C670" s="1248" t="s">
        <v>1161</v>
      </c>
      <c r="D670" s="1248"/>
      <c r="E670" s="1248"/>
      <c r="F670" s="1248"/>
      <c r="G670" s="1248"/>
      <c r="H670" s="516"/>
      <c r="I670" s="517"/>
      <c r="J670" s="517"/>
      <c r="K670" s="517"/>
      <c r="L670" s="520"/>
      <c r="M670" s="517"/>
      <c r="N670" s="554">
        <v>7701.53</v>
      </c>
      <c r="O670" s="517"/>
      <c r="P670" s="555">
        <v>-1159.8499999999999</v>
      </c>
    </row>
    <row r="671" spans="1:16" x14ac:dyDescent="0.25">
      <c r="A671" s="558"/>
      <c r="B671" s="559"/>
      <c r="C671" s="559"/>
      <c r="D671" s="559"/>
      <c r="E671" s="559"/>
      <c r="F671" s="559"/>
      <c r="G671" s="559"/>
      <c r="H671" s="560"/>
      <c r="I671" s="561"/>
      <c r="J671" s="561"/>
      <c r="K671" s="561"/>
      <c r="L671" s="562"/>
      <c r="M671" s="561"/>
      <c r="N671" s="562"/>
      <c r="O671" s="561"/>
      <c r="P671" s="563"/>
    </row>
    <row r="672" spans="1:16" x14ac:dyDescent="0.25">
      <c r="A672" s="514" t="s">
        <v>1520</v>
      </c>
      <c r="B672" s="515" t="s">
        <v>1299</v>
      </c>
      <c r="C672" s="1249" t="s">
        <v>1300</v>
      </c>
      <c r="D672" s="1249"/>
      <c r="E672" s="1249"/>
      <c r="F672" s="1249"/>
      <c r="G672" s="1249"/>
      <c r="H672" s="516" t="s">
        <v>1212</v>
      </c>
      <c r="I672" s="517">
        <v>-1.8975599999999999</v>
      </c>
      <c r="J672" s="518">
        <v>1</v>
      </c>
      <c r="K672" s="590">
        <v>-1.8975599999999999</v>
      </c>
      <c r="L672" s="554">
        <v>1839.35</v>
      </c>
      <c r="M672" s="571">
        <v>0.6</v>
      </c>
      <c r="N672" s="564">
        <v>1103.6099999999999</v>
      </c>
      <c r="O672" s="517"/>
      <c r="P672" s="555">
        <v>-2094.17</v>
      </c>
    </row>
    <row r="673" spans="1:16" x14ac:dyDescent="0.25">
      <c r="A673" s="556"/>
      <c r="B673" s="557"/>
      <c r="C673" s="1248" t="s">
        <v>1161</v>
      </c>
      <c r="D673" s="1248"/>
      <c r="E673" s="1248"/>
      <c r="F673" s="1248"/>
      <c r="G673" s="1248"/>
      <c r="H673" s="516"/>
      <c r="I673" s="517"/>
      <c r="J673" s="517"/>
      <c r="K673" s="517"/>
      <c r="L673" s="520"/>
      <c r="M673" s="517"/>
      <c r="N673" s="520"/>
      <c r="O673" s="517"/>
      <c r="P673" s="555">
        <v>-2094.17</v>
      </c>
    </row>
    <row r="674" spans="1:16" x14ac:dyDescent="0.25">
      <c r="A674" s="558"/>
      <c r="B674" s="559"/>
      <c r="C674" s="559"/>
      <c r="D674" s="559"/>
      <c r="E674" s="559"/>
      <c r="F674" s="559"/>
      <c r="G674" s="559"/>
      <c r="H674" s="560"/>
      <c r="I674" s="561"/>
      <c r="J674" s="561"/>
      <c r="K674" s="561"/>
      <c r="L674" s="562"/>
      <c r="M674" s="561"/>
      <c r="N674" s="562"/>
      <c r="O674" s="561"/>
      <c r="P674" s="563"/>
    </row>
    <row r="675" spans="1:16" x14ac:dyDescent="0.25">
      <c r="A675" s="514" t="s">
        <v>1525</v>
      </c>
      <c r="B675" s="515" t="s">
        <v>3487</v>
      </c>
      <c r="C675" s="1249" t="s">
        <v>3488</v>
      </c>
      <c r="D675" s="1249"/>
      <c r="E675" s="1249"/>
      <c r="F675" s="1249"/>
      <c r="G675" s="1249"/>
      <c r="H675" s="516" t="s">
        <v>1217</v>
      </c>
      <c r="I675" s="517">
        <v>0.15060000000000001</v>
      </c>
      <c r="J675" s="518">
        <v>1</v>
      </c>
      <c r="K675" s="568">
        <v>0.15060000000000001</v>
      </c>
      <c r="L675" s="520"/>
      <c r="M675" s="517"/>
      <c r="N675" s="521"/>
      <c r="O675" s="517"/>
      <c r="P675" s="522"/>
    </row>
    <row r="676" spans="1:16" x14ac:dyDescent="0.25">
      <c r="A676" s="523"/>
      <c r="B676" s="524" t="s">
        <v>23</v>
      </c>
      <c r="C676" s="1247" t="s">
        <v>1203</v>
      </c>
      <c r="D676" s="1247"/>
      <c r="E676" s="1247"/>
      <c r="F676" s="1247"/>
      <c r="G676" s="1247"/>
      <c r="H676" s="525" t="s">
        <v>1148</v>
      </c>
      <c r="I676" s="526"/>
      <c r="J676" s="526"/>
      <c r="K676" s="535">
        <v>4.9698000000000002</v>
      </c>
      <c r="L676" s="528"/>
      <c r="M676" s="526"/>
      <c r="N676" s="528"/>
      <c r="O676" s="526"/>
      <c r="P676" s="529">
        <v>1375.69</v>
      </c>
    </row>
    <row r="677" spans="1:16" x14ac:dyDescent="0.25">
      <c r="A677" s="530"/>
      <c r="B677" s="524" t="s">
        <v>1285</v>
      </c>
      <c r="C677" s="1247" t="s">
        <v>1286</v>
      </c>
      <c r="D677" s="1247"/>
      <c r="E677" s="1247"/>
      <c r="F677" s="1247"/>
      <c r="G677" s="1247"/>
      <c r="H677" s="525" t="s">
        <v>1148</v>
      </c>
      <c r="I677" s="543">
        <v>33</v>
      </c>
      <c r="J677" s="526"/>
      <c r="K677" s="535">
        <v>4.9698000000000002</v>
      </c>
      <c r="L677" s="532"/>
      <c r="M677" s="533"/>
      <c r="N677" s="534">
        <v>276.81</v>
      </c>
      <c r="O677" s="526"/>
      <c r="P677" s="529">
        <v>1375.69</v>
      </c>
    </row>
    <row r="678" spans="1:16" x14ac:dyDescent="0.25">
      <c r="A678" s="523"/>
      <c r="B678" s="524" t="s">
        <v>28</v>
      </c>
      <c r="C678" s="1247" t="s">
        <v>132</v>
      </c>
      <c r="D678" s="1247"/>
      <c r="E678" s="1247"/>
      <c r="F678" s="1247"/>
      <c r="G678" s="1247"/>
      <c r="H678" s="525"/>
      <c r="I678" s="526"/>
      <c r="J678" s="526"/>
      <c r="K678" s="526"/>
      <c r="L678" s="528"/>
      <c r="M678" s="526"/>
      <c r="N678" s="528"/>
      <c r="O678" s="526"/>
      <c r="P678" s="529">
        <v>7625.74</v>
      </c>
    </row>
    <row r="679" spans="1:16" x14ac:dyDescent="0.25">
      <c r="A679" s="523"/>
      <c r="B679" s="524"/>
      <c r="C679" s="1247" t="s">
        <v>1147</v>
      </c>
      <c r="D679" s="1247"/>
      <c r="E679" s="1247"/>
      <c r="F679" s="1247"/>
      <c r="G679" s="1247"/>
      <c r="H679" s="525" t="s">
        <v>1148</v>
      </c>
      <c r="I679" s="526"/>
      <c r="J679" s="526"/>
      <c r="K679" s="574">
        <v>4.8734159999999997</v>
      </c>
      <c r="L679" s="528"/>
      <c r="M679" s="526"/>
      <c r="N679" s="528"/>
      <c r="O679" s="526"/>
      <c r="P679" s="529">
        <v>1806.79</v>
      </c>
    </row>
    <row r="680" spans="1:16" x14ac:dyDescent="0.25">
      <c r="A680" s="530"/>
      <c r="B680" s="524" t="s">
        <v>1233</v>
      </c>
      <c r="C680" s="1247" t="s">
        <v>1234</v>
      </c>
      <c r="D680" s="1247"/>
      <c r="E680" s="1247"/>
      <c r="F680" s="1247"/>
      <c r="G680" s="1247"/>
      <c r="H680" s="525" t="s">
        <v>1151</v>
      </c>
      <c r="I680" s="536">
        <v>2.35</v>
      </c>
      <c r="J680" s="526"/>
      <c r="K680" s="537">
        <v>0.35391</v>
      </c>
      <c r="L680" s="538">
        <v>828.16</v>
      </c>
      <c r="M680" s="539">
        <v>1.36</v>
      </c>
      <c r="N680" s="534">
        <v>1126.3</v>
      </c>
      <c r="O680" s="526"/>
      <c r="P680" s="529">
        <v>398.61</v>
      </c>
    </row>
    <row r="681" spans="1:16" x14ac:dyDescent="0.25">
      <c r="A681" s="540"/>
      <c r="B681" s="524" t="s">
        <v>1191</v>
      </c>
      <c r="C681" s="1247" t="s">
        <v>1192</v>
      </c>
      <c r="D681" s="1247"/>
      <c r="E681" s="1247"/>
      <c r="F681" s="1247"/>
      <c r="G681" s="1247"/>
      <c r="H681" s="525" t="s">
        <v>1148</v>
      </c>
      <c r="I681" s="536">
        <v>2.35</v>
      </c>
      <c r="J681" s="526"/>
      <c r="K681" s="537">
        <v>0.35391</v>
      </c>
      <c r="L681" s="528"/>
      <c r="M681" s="526"/>
      <c r="N681" s="541">
        <v>373.94</v>
      </c>
      <c r="O681" s="526"/>
      <c r="P681" s="573">
        <v>132.34</v>
      </c>
    </row>
    <row r="682" spans="1:16" x14ac:dyDescent="0.25">
      <c r="A682" s="530"/>
      <c r="B682" s="524" t="s">
        <v>1220</v>
      </c>
      <c r="C682" s="1247" t="s">
        <v>1221</v>
      </c>
      <c r="D682" s="1247"/>
      <c r="E682" s="1247"/>
      <c r="F682" s="1247"/>
      <c r="G682" s="1247"/>
      <c r="H682" s="525" t="s">
        <v>1151</v>
      </c>
      <c r="I682" s="536">
        <v>0.36</v>
      </c>
      <c r="J682" s="526"/>
      <c r="K682" s="574">
        <v>5.4216E-2</v>
      </c>
      <c r="L682" s="542">
        <v>1933</v>
      </c>
      <c r="M682" s="539">
        <v>1.26</v>
      </c>
      <c r="N682" s="534">
        <v>2435.58</v>
      </c>
      <c r="O682" s="526"/>
      <c r="P682" s="529">
        <v>132.05000000000001</v>
      </c>
    </row>
    <row r="683" spans="1:16" x14ac:dyDescent="0.25">
      <c r="A683" s="540"/>
      <c r="B683" s="524" t="s">
        <v>1152</v>
      </c>
      <c r="C683" s="1247" t="s">
        <v>1153</v>
      </c>
      <c r="D683" s="1247"/>
      <c r="E683" s="1247"/>
      <c r="F683" s="1247"/>
      <c r="G683" s="1247"/>
      <c r="H683" s="525" t="s">
        <v>1148</v>
      </c>
      <c r="I683" s="536">
        <v>0.36</v>
      </c>
      <c r="J683" s="526"/>
      <c r="K683" s="574">
        <v>5.4216E-2</v>
      </c>
      <c r="L683" s="528"/>
      <c r="M683" s="526"/>
      <c r="N683" s="541">
        <v>437.08</v>
      </c>
      <c r="O683" s="526"/>
      <c r="P683" s="573">
        <v>23.7</v>
      </c>
    </row>
    <row r="684" spans="1:16" x14ac:dyDescent="0.25">
      <c r="A684" s="530"/>
      <c r="B684" s="524" t="s">
        <v>1287</v>
      </c>
      <c r="C684" s="1247" t="s">
        <v>1288</v>
      </c>
      <c r="D684" s="1247"/>
      <c r="E684" s="1247"/>
      <c r="F684" s="1247"/>
      <c r="G684" s="1247"/>
      <c r="H684" s="525" t="s">
        <v>1151</v>
      </c>
      <c r="I684" s="536">
        <v>3.98</v>
      </c>
      <c r="J684" s="526"/>
      <c r="K684" s="574">
        <v>0.59938800000000003</v>
      </c>
      <c r="L684" s="532"/>
      <c r="M684" s="533"/>
      <c r="N684" s="534">
        <v>1610.79</v>
      </c>
      <c r="O684" s="526"/>
      <c r="P684" s="529">
        <v>965.49</v>
      </c>
    </row>
    <row r="685" spans="1:16" x14ac:dyDescent="0.25">
      <c r="A685" s="540"/>
      <c r="B685" s="524" t="s">
        <v>1191</v>
      </c>
      <c r="C685" s="1247" t="s">
        <v>1192</v>
      </c>
      <c r="D685" s="1247"/>
      <c r="E685" s="1247"/>
      <c r="F685" s="1247"/>
      <c r="G685" s="1247"/>
      <c r="H685" s="525" t="s">
        <v>1148</v>
      </c>
      <c r="I685" s="536">
        <v>3.98</v>
      </c>
      <c r="J685" s="526"/>
      <c r="K685" s="574">
        <v>0.59938800000000003</v>
      </c>
      <c r="L685" s="528"/>
      <c r="M685" s="526"/>
      <c r="N685" s="541">
        <v>373.94</v>
      </c>
      <c r="O685" s="526"/>
      <c r="P685" s="573">
        <v>224.14</v>
      </c>
    </row>
    <row r="686" spans="1:16" x14ac:dyDescent="0.25">
      <c r="A686" s="530"/>
      <c r="B686" s="524" t="s">
        <v>1289</v>
      </c>
      <c r="C686" s="1247" t="s">
        <v>1290</v>
      </c>
      <c r="D686" s="1247"/>
      <c r="E686" s="1247"/>
      <c r="F686" s="1247"/>
      <c r="G686" s="1247"/>
      <c r="H686" s="525" t="s">
        <v>1151</v>
      </c>
      <c r="I686" s="531">
        <v>15.6</v>
      </c>
      <c r="J686" s="526"/>
      <c r="K686" s="537">
        <v>2.3493599999999999</v>
      </c>
      <c r="L686" s="532"/>
      <c r="M686" s="533"/>
      <c r="N686" s="534">
        <v>1509.52</v>
      </c>
      <c r="O686" s="526"/>
      <c r="P686" s="529">
        <v>3546.41</v>
      </c>
    </row>
    <row r="687" spans="1:16" x14ac:dyDescent="0.25">
      <c r="A687" s="540"/>
      <c r="B687" s="524" t="s">
        <v>1191</v>
      </c>
      <c r="C687" s="1247" t="s">
        <v>1192</v>
      </c>
      <c r="D687" s="1247"/>
      <c r="E687" s="1247"/>
      <c r="F687" s="1247"/>
      <c r="G687" s="1247"/>
      <c r="H687" s="525" t="s">
        <v>1148</v>
      </c>
      <c r="I687" s="531">
        <v>15.6</v>
      </c>
      <c r="J687" s="526"/>
      <c r="K687" s="537">
        <v>2.3493599999999999</v>
      </c>
      <c r="L687" s="528"/>
      <c r="M687" s="526"/>
      <c r="N687" s="541">
        <v>373.94</v>
      </c>
      <c r="O687" s="526"/>
      <c r="P687" s="573">
        <v>878.52</v>
      </c>
    </row>
    <row r="688" spans="1:16" x14ac:dyDescent="0.25">
      <c r="A688" s="530"/>
      <c r="B688" s="524" t="s">
        <v>1291</v>
      </c>
      <c r="C688" s="1247" t="s">
        <v>1292</v>
      </c>
      <c r="D688" s="1247"/>
      <c r="E688" s="1247"/>
      <c r="F688" s="1247"/>
      <c r="G688" s="1247"/>
      <c r="H688" s="525" t="s">
        <v>1151</v>
      </c>
      <c r="I688" s="531">
        <v>6.9</v>
      </c>
      <c r="J688" s="526"/>
      <c r="K688" s="537">
        <v>1.03914</v>
      </c>
      <c r="L688" s="532"/>
      <c r="M688" s="533"/>
      <c r="N688" s="534">
        <v>1803.28</v>
      </c>
      <c r="O688" s="526"/>
      <c r="P688" s="529">
        <v>1873.86</v>
      </c>
    </row>
    <row r="689" spans="1:16" x14ac:dyDescent="0.25">
      <c r="A689" s="540"/>
      <c r="B689" s="524" t="s">
        <v>1191</v>
      </c>
      <c r="C689" s="1247" t="s">
        <v>1192</v>
      </c>
      <c r="D689" s="1247"/>
      <c r="E689" s="1247"/>
      <c r="F689" s="1247"/>
      <c r="G689" s="1247"/>
      <c r="H689" s="525" t="s">
        <v>1148</v>
      </c>
      <c r="I689" s="531">
        <v>6.9</v>
      </c>
      <c r="J689" s="526"/>
      <c r="K689" s="537">
        <v>1.03914</v>
      </c>
      <c r="L689" s="528"/>
      <c r="M689" s="526"/>
      <c r="N689" s="541">
        <v>373.94</v>
      </c>
      <c r="O689" s="526"/>
      <c r="P689" s="573">
        <v>388.58</v>
      </c>
    </row>
    <row r="690" spans="1:16" x14ac:dyDescent="0.25">
      <c r="A690" s="530"/>
      <c r="B690" s="524" t="s">
        <v>1327</v>
      </c>
      <c r="C690" s="1247" t="s">
        <v>1328</v>
      </c>
      <c r="D690" s="1247"/>
      <c r="E690" s="1247"/>
      <c r="F690" s="1247"/>
      <c r="G690" s="1247"/>
      <c r="H690" s="525" t="s">
        <v>1151</v>
      </c>
      <c r="I690" s="536">
        <v>0.56999999999999995</v>
      </c>
      <c r="J690" s="526"/>
      <c r="K690" s="574">
        <v>8.5842000000000002E-2</v>
      </c>
      <c r="L690" s="542">
        <v>1790.51</v>
      </c>
      <c r="M690" s="539">
        <v>1.24</v>
      </c>
      <c r="N690" s="534">
        <v>2220.23</v>
      </c>
      <c r="O690" s="526"/>
      <c r="P690" s="529">
        <v>190.59</v>
      </c>
    </row>
    <row r="691" spans="1:16" x14ac:dyDescent="0.25">
      <c r="A691" s="540"/>
      <c r="B691" s="524" t="s">
        <v>1191</v>
      </c>
      <c r="C691" s="1247" t="s">
        <v>1192</v>
      </c>
      <c r="D691" s="1247"/>
      <c r="E691" s="1247"/>
      <c r="F691" s="1247"/>
      <c r="G691" s="1247"/>
      <c r="H691" s="525" t="s">
        <v>1148</v>
      </c>
      <c r="I691" s="536">
        <v>0.56999999999999995</v>
      </c>
      <c r="J691" s="526"/>
      <c r="K691" s="574">
        <v>8.5842000000000002E-2</v>
      </c>
      <c r="L691" s="528"/>
      <c r="M691" s="526"/>
      <c r="N691" s="541">
        <v>373.94</v>
      </c>
      <c r="O691" s="526"/>
      <c r="P691" s="573">
        <v>32.1</v>
      </c>
    </row>
    <row r="692" spans="1:16" x14ac:dyDescent="0.25">
      <c r="A692" s="530"/>
      <c r="B692" s="524" t="s">
        <v>1206</v>
      </c>
      <c r="C692" s="1247" t="s">
        <v>1207</v>
      </c>
      <c r="D692" s="1247"/>
      <c r="E692" s="1247"/>
      <c r="F692" s="1247"/>
      <c r="G692" s="1247"/>
      <c r="H692" s="525" t="s">
        <v>1151</v>
      </c>
      <c r="I692" s="531">
        <v>2.6</v>
      </c>
      <c r="J692" s="526"/>
      <c r="K692" s="537">
        <v>0.39156000000000002</v>
      </c>
      <c r="L692" s="542">
        <v>1043.1400000000001</v>
      </c>
      <c r="M692" s="539">
        <v>1.27</v>
      </c>
      <c r="N692" s="534">
        <v>1324.79</v>
      </c>
      <c r="O692" s="526"/>
      <c r="P692" s="529">
        <v>518.73</v>
      </c>
    </row>
    <row r="693" spans="1:16" x14ac:dyDescent="0.25">
      <c r="A693" s="540"/>
      <c r="B693" s="524" t="s">
        <v>1208</v>
      </c>
      <c r="C693" s="1247" t="s">
        <v>1209</v>
      </c>
      <c r="D693" s="1247"/>
      <c r="E693" s="1247"/>
      <c r="F693" s="1247"/>
      <c r="G693" s="1247"/>
      <c r="H693" s="525" t="s">
        <v>1148</v>
      </c>
      <c r="I693" s="531">
        <v>2.6</v>
      </c>
      <c r="J693" s="526"/>
      <c r="K693" s="537">
        <v>0.39156000000000002</v>
      </c>
      <c r="L693" s="528"/>
      <c r="M693" s="526"/>
      <c r="N693" s="541">
        <v>325.38</v>
      </c>
      <c r="O693" s="526"/>
      <c r="P693" s="573">
        <v>127.41</v>
      </c>
    </row>
    <row r="694" spans="1:16" x14ac:dyDescent="0.25">
      <c r="A694" s="523"/>
      <c r="B694" s="524" t="s">
        <v>36</v>
      </c>
      <c r="C694" s="1247" t="s">
        <v>134</v>
      </c>
      <c r="D694" s="1247"/>
      <c r="E694" s="1247"/>
      <c r="F694" s="1247"/>
      <c r="G694" s="1247"/>
      <c r="H694" s="525"/>
      <c r="I694" s="526"/>
      <c r="J694" s="526"/>
      <c r="K694" s="526"/>
      <c r="L694" s="528"/>
      <c r="M694" s="526"/>
      <c r="N694" s="528"/>
      <c r="O694" s="526"/>
      <c r="P694" s="573">
        <v>45.18</v>
      </c>
    </row>
    <row r="695" spans="1:16" x14ac:dyDescent="0.25">
      <c r="A695" s="530"/>
      <c r="B695" s="524" t="s">
        <v>1210</v>
      </c>
      <c r="C695" s="1247" t="s">
        <v>1211</v>
      </c>
      <c r="D695" s="1247"/>
      <c r="E695" s="1247"/>
      <c r="F695" s="1247"/>
      <c r="G695" s="1247"/>
      <c r="H695" s="525" t="s">
        <v>1212</v>
      </c>
      <c r="I695" s="543">
        <v>30</v>
      </c>
      <c r="J695" s="526"/>
      <c r="K695" s="527">
        <v>4.5179999999999998</v>
      </c>
      <c r="L695" s="538">
        <v>35.71</v>
      </c>
      <c r="M695" s="539">
        <v>0.28000000000000003</v>
      </c>
      <c r="N695" s="534">
        <v>10</v>
      </c>
      <c r="O695" s="526"/>
      <c r="P695" s="529">
        <v>45.18</v>
      </c>
    </row>
    <row r="696" spans="1:16" x14ac:dyDescent="0.25">
      <c r="A696" s="544" t="s">
        <v>1239</v>
      </c>
      <c r="B696" s="545" t="s">
        <v>1293</v>
      </c>
      <c r="C696" s="1250" t="s">
        <v>1294</v>
      </c>
      <c r="D696" s="1250"/>
      <c r="E696" s="1250"/>
      <c r="F696" s="1250"/>
      <c r="G696" s="1250"/>
      <c r="H696" s="546" t="s">
        <v>1212</v>
      </c>
      <c r="I696" s="547">
        <v>189</v>
      </c>
      <c r="J696" s="548"/>
      <c r="K696" s="567">
        <v>28.4634</v>
      </c>
      <c r="L696" s="550"/>
      <c r="M696" s="548"/>
      <c r="N696" s="550"/>
      <c r="O696" s="548"/>
      <c r="P696" s="551"/>
    </row>
    <row r="697" spans="1:16" x14ac:dyDescent="0.25">
      <c r="A697" s="544" t="s">
        <v>1239</v>
      </c>
      <c r="B697" s="545" t="s">
        <v>1293</v>
      </c>
      <c r="C697" s="1250" t="s">
        <v>1329</v>
      </c>
      <c r="D697" s="1250"/>
      <c r="E697" s="1250"/>
      <c r="F697" s="1250"/>
      <c r="G697" s="1250"/>
      <c r="H697" s="546" t="s">
        <v>1212</v>
      </c>
      <c r="I697" s="547">
        <v>15</v>
      </c>
      <c r="J697" s="548"/>
      <c r="K697" s="549">
        <v>2.2589999999999999</v>
      </c>
      <c r="L697" s="550"/>
      <c r="M697" s="548"/>
      <c r="N697" s="550"/>
      <c r="O697" s="548"/>
      <c r="P697" s="551"/>
    </row>
    <row r="698" spans="1:16" x14ac:dyDescent="0.25">
      <c r="A698" s="552"/>
      <c r="B698" s="553"/>
      <c r="C698" s="1248" t="s">
        <v>1154</v>
      </c>
      <c r="D698" s="1248"/>
      <c r="E698" s="1248"/>
      <c r="F698" s="1248"/>
      <c r="G698" s="1248"/>
      <c r="H698" s="516"/>
      <c r="I698" s="517"/>
      <c r="J698" s="517"/>
      <c r="K698" s="517"/>
      <c r="L698" s="520"/>
      <c r="M698" s="517"/>
      <c r="N698" s="554"/>
      <c r="O698" s="517"/>
      <c r="P698" s="555">
        <v>10853.4</v>
      </c>
    </row>
    <row r="699" spans="1:16" x14ac:dyDescent="0.25">
      <c r="A699" s="540"/>
      <c r="B699" s="524"/>
      <c r="C699" s="1247" t="s">
        <v>1155</v>
      </c>
      <c r="D699" s="1247"/>
      <c r="E699" s="1247"/>
      <c r="F699" s="1247"/>
      <c r="G699" s="1247"/>
      <c r="H699" s="525"/>
      <c r="I699" s="526"/>
      <c r="J699" s="526"/>
      <c r="K699" s="526"/>
      <c r="L699" s="528"/>
      <c r="M699" s="526"/>
      <c r="N699" s="528"/>
      <c r="O699" s="526"/>
      <c r="P699" s="529">
        <v>3182.48</v>
      </c>
    </row>
    <row r="700" spans="1:16" x14ac:dyDescent="0.25">
      <c r="A700" s="540"/>
      <c r="B700" s="524" t="s">
        <v>1295</v>
      </c>
      <c r="C700" s="1247" t="s">
        <v>1296</v>
      </c>
      <c r="D700" s="1247"/>
      <c r="E700" s="1247"/>
      <c r="F700" s="1247"/>
      <c r="G700" s="1247"/>
      <c r="H700" s="525" t="s">
        <v>1158</v>
      </c>
      <c r="I700" s="543">
        <v>147</v>
      </c>
      <c r="J700" s="526"/>
      <c r="K700" s="543">
        <v>147</v>
      </c>
      <c r="L700" s="528"/>
      <c r="M700" s="526"/>
      <c r="N700" s="528"/>
      <c r="O700" s="526"/>
      <c r="P700" s="529">
        <v>4678.25</v>
      </c>
    </row>
    <row r="701" spans="1:16" x14ac:dyDescent="0.25">
      <c r="A701" s="540"/>
      <c r="B701" s="524" t="s">
        <v>1297</v>
      </c>
      <c r="C701" s="1247" t="s">
        <v>1298</v>
      </c>
      <c r="D701" s="1247"/>
      <c r="E701" s="1247"/>
      <c r="F701" s="1247"/>
      <c r="G701" s="1247"/>
      <c r="H701" s="525" t="s">
        <v>1158</v>
      </c>
      <c r="I701" s="543">
        <v>134</v>
      </c>
      <c r="J701" s="526"/>
      <c r="K701" s="543">
        <v>134</v>
      </c>
      <c r="L701" s="528"/>
      <c r="M701" s="526"/>
      <c r="N701" s="528"/>
      <c r="O701" s="526"/>
      <c r="P701" s="529">
        <v>4264.5200000000004</v>
      </c>
    </row>
    <row r="702" spans="1:16" x14ac:dyDescent="0.25">
      <c r="A702" s="556"/>
      <c r="B702" s="557"/>
      <c r="C702" s="1248" t="s">
        <v>1161</v>
      </c>
      <c r="D702" s="1248"/>
      <c r="E702" s="1248"/>
      <c r="F702" s="1248"/>
      <c r="G702" s="1248"/>
      <c r="H702" s="516"/>
      <c r="I702" s="517"/>
      <c r="J702" s="517"/>
      <c r="K702" s="517"/>
      <c r="L702" s="520"/>
      <c r="M702" s="517"/>
      <c r="N702" s="554">
        <v>131448.67000000001</v>
      </c>
      <c r="O702" s="517"/>
      <c r="P702" s="555">
        <v>19796.169999999998</v>
      </c>
    </row>
    <row r="703" spans="1:16" x14ac:dyDescent="0.25">
      <c r="A703" s="558"/>
      <c r="B703" s="559"/>
      <c r="C703" s="559"/>
      <c r="D703" s="559"/>
      <c r="E703" s="559"/>
      <c r="F703" s="559"/>
      <c r="G703" s="559"/>
      <c r="H703" s="560"/>
      <c r="I703" s="561"/>
      <c r="J703" s="561"/>
      <c r="K703" s="561"/>
      <c r="L703" s="562"/>
      <c r="M703" s="561"/>
      <c r="N703" s="562"/>
      <c r="O703" s="561"/>
      <c r="P703" s="563"/>
    </row>
    <row r="704" spans="1:16" x14ac:dyDescent="0.25">
      <c r="A704" s="514" t="s">
        <v>1526</v>
      </c>
      <c r="B704" s="515" t="s">
        <v>1332</v>
      </c>
      <c r="C704" s="1249" t="s">
        <v>1333</v>
      </c>
      <c r="D704" s="1249"/>
      <c r="E704" s="1249"/>
      <c r="F704" s="1249"/>
      <c r="G704" s="1249"/>
      <c r="H704" s="516" t="s">
        <v>1212</v>
      </c>
      <c r="I704" s="517">
        <v>28.4634</v>
      </c>
      <c r="J704" s="518">
        <v>1</v>
      </c>
      <c r="K704" s="568">
        <v>28.4634</v>
      </c>
      <c r="L704" s="520"/>
      <c r="M704" s="517"/>
      <c r="N704" s="564">
        <v>1103.6099999999999</v>
      </c>
      <c r="O704" s="517"/>
      <c r="P704" s="555">
        <v>31412.49</v>
      </c>
    </row>
    <row r="705" spans="1:16" x14ac:dyDescent="0.25">
      <c r="A705" s="540" t="s">
        <v>1526</v>
      </c>
      <c r="B705" s="524" t="s">
        <v>1332</v>
      </c>
      <c r="C705" s="1247" t="s">
        <v>1334</v>
      </c>
      <c r="D705" s="1247"/>
      <c r="E705" s="1247"/>
      <c r="F705" s="1247"/>
      <c r="G705" s="1247"/>
      <c r="H705" s="525" t="s">
        <v>1212</v>
      </c>
      <c r="I705" s="535">
        <v>28.4634</v>
      </c>
      <c r="J705" s="526"/>
      <c r="K705" s="535">
        <v>28.4634</v>
      </c>
      <c r="L705" s="534">
        <v>1839.35</v>
      </c>
      <c r="M705" s="531">
        <v>0.6</v>
      </c>
      <c r="N705" s="534">
        <v>1103.6099999999999</v>
      </c>
      <c r="O705" s="526"/>
      <c r="P705" s="529">
        <v>31412.49</v>
      </c>
    </row>
    <row r="706" spans="1:16" ht="22.5" x14ac:dyDescent="0.25">
      <c r="A706" s="540" t="s">
        <v>1527</v>
      </c>
      <c r="B706" s="524" t="s">
        <v>1336</v>
      </c>
      <c r="C706" s="1247" t="s">
        <v>1303</v>
      </c>
      <c r="D706" s="1247"/>
      <c r="E706" s="1247"/>
      <c r="F706" s="1247"/>
      <c r="G706" s="1247"/>
      <c r="H706" s="525" t="s">
        <v>1304</v>
      </c>
      <c r="I706" s="526"/>
      <c r="J706" s="526"/>
      <c r="K706" s="535">
        <v>40.987299999999998</v>
      </c>
      <c r="L706" s="528"/>
      <c r="M706" s="526"/>
      <c r="N706" s="541">
        <v>155.02000000000001</v>
      </c>
      <c r="O706" s="543">
        <v>-1</v>
      </c>
      <c r="P706" s="529">
        <v>-6353.85</v>
      </c>
    </row>
    <row r="707" spans="1:16" ht="22.5" x14ac:dyDescent="0.25">
      <c r="A707" s="540" t="s">
        <v>1528</v>
      </c>
      <c r="B707" s="524" t="s">
        <v>1338</v>
      </c>
      <c r="C707" s="1247" t="s">
        <v>1306</v>
      </c>
      <c r="D707" s="1247"/>
      <c r="E707" s="1247"/>
      <c r="F707" s="1247"/>
      <c r="G707" s="1247"/>
      <c r="H707" s="525" t="s">
        <v>1304</v>
      </c>
      <c r="I707" s="526"/>
      <c r="J707" s="526"/>
      <c r="K707" s="535">
        <v>40.987299999999998</v>
      </c>
      <c r="L707" s="528"/>
      <c r="M707" s="526"/>
      <c r="N707" s="541">
        <v>298.58</v>
      </c>
      <c r="O707" s="526"/>
      <c r="P707" s="529">
        <v>12237.99</v>
      </c>
    </row>
    <row r="708" spans="1:16" x14ac:dyDescent="0.25">
      <c r="A708" s="556"/>
      <c r="B708" s="557"/>
      <c r="C708" s="1248" t="s">
        <v>1161</v>
      </c>
      <c r="D708" s="1248"/>
      <c r="E708" s="1248"/>
      <c r="F708" s="1248"/>
      <c r="G708" s="1248"/>
      <c r="H708" s="516"/>
      <c r="I708" s="517"/>
      <c r="J708" s="517"/>
      <c r="K708" s="517"/>
      <c r="L708" s="520"/>
      <c r="M708" s="517"/>
      <c r="N708" s="520"/>
      <c r="O708" s="517"/>
      <c r="P708" s="555">
        <v>37296.629999999997</v>
      </c>
    </row>
    <row r="709" spans="1:16" x14ac:dyDescent="0.25">
      <c r="A709" s="558"/>
      <c r="B709" s="559"/>
      <c r="C709" s="559"/>
      <c r="D709" s="559"/>
      <c r="E709" s="559"/>
      <c r="F709" s="559"/>
      <c r="G709" s="559"/>
      <c r="H709" s="560"/>
      <c r="I709" s="561"/>
      <c r="J709" s="561"/>
      <c r="K709" s="561"/>
      <c r="L709" s="562"/>
      <c r="M709" s="561"/>
      <c r="N709" s="562"/>
      <c r="O709" s="561"/>
      <c r="P709" s="563"/>
    </row>
    <row r="710" spans="1:16" x14ac:dyDescent="0.25">
      <c r="A710" s="514" t="s">
        <v>1530</v>
      </c>
      <c r="B710" s="515" t="s">
        <v>1299</v>
      </c>
      <c r="C710" s="1249" t="s">
        <v>1300</v>
      </c>
      <c r="D710" s="1249"/>
      <c r="E710" s="1249"/>
      <c r="F710" s="1249"/>
      <c r="G710" s="1249"/>
      <c r="H710" s="516" t="s">
        <v>1212</v>
      </c>
      <c r="I710" s="517">
        <v>2.2589999999999999</v>
      </c>
      <c r="J710" s="518">
        <v>1</v>
      </c>
      <c r="K710" s="519">
        <v>2.2589999999999999</v>
      </c>
      <c r="L710" s="520"/>
      <c r="M710" s="517"/>
      <c r="N710" s="564">
        <v>1103.6099999999999</v>
      </c>
      <c r="O710" s="517"/>
      <c r="P710" s="555">
        <v>2493.0500000000002</v>
      </c>
    </row>
    <row r="711" spans="1:16" x14ac:dyDescent="0.25">
      <c r="A711" s="540" t="s">
        <v>1530</v>
      </c>
      <c r="B711" s="524" t="s">
        <v>1299</v>
      </c>
      <c r="C711" s="1247" t="s">
        <v>1301</v>
      </c>
      <c r="D711" s="1247"/>
      <c r="E711" s="1247"/>
      <c r="F711" s="1247"/>
      <c r="G711" s="1247"/>
      <c r="H711" s="525" t="s">
        <v>1212</v>
      </c>
      <c r="I711" s="527">
        <v>2.2589999999999999</v>
      </c>
      <c r="J711" s="526"/>
      <c r="K711" s="527">
        <v>2.2589999999999999</v>
      </c>
      <c r="L711" s="534">
        <v>1839.35</v>
      </c>
      <c r="M711" s="531">
        <v>0.6</v>
      </c>
      <c r="N711" s="534">
        <v>1103.6099999999999</v>
      </c>
      <c r="O711" s="526"/>
      <c r="P711" s="529">
        <v>2493.0500000000002</v>
      </c>
    </row>
    <row r="712" spans="1:16" ht="22.5" x14ac:dyDescent="0.25">
      <c r="A712" s="540" t="s">
        <v>1787</v>
      </c>
      <c r="B712" s="524" t="s">
        <v>1302</v>
      </c>
      <c r="C712" s="1247" t="s">
        <v>1303</v>
      </c>
      <c r="D712" s="1247"/>
      <c r="E712" s="1247"/>
      <c r="F712" s="1247"/>
      <c r="G712" s="1247"/>
      <c r="H712" s="525" t="s">
        <v>1304</v>
      </c>
      <c r="I712" s="526"/>
      <c r="J712" s="526"/>
      <c r="K712" s="527">
        <v>3.2530000000000001</v>
      </c>
      <c r="L712" s="528"/>
      <c r="M712" s="526"/>
      <c r="N712" s="541">
        <v>155.02000000000001</v>
      </c>
      <c r="O712" s="543">
        <v>-1</v>
      </c>
      <c r="P712" s="573">
        <v>-504.28</v>
      </c>
    </row>
    <row r="713" spans="1:16" ht="22.5" x14ac:dyDescent="0.25">
      <c r="A713" s="540" t="s">
        <v>1788</v>
      </c>
      <c r="B713" s="524" t="s">
        <v>1305</v>
      </c>
      <c r="C713" s="1247" t="s">
        <v>1306</v>
      </c>
      <c r="D713" s="1247"/>
      <c r="E713" s="1247"/>
      <c r="F713" s="1247"/>
      <c r="G713" s="1247"/>
      <c r="H713" s="525" t="s">
        <v>1304</v>
      </c>
      <c r="I713" s="526"/>
      <c r="J713" s="526"/>
      <c r="K713" s="527">
        <v>3.2530000000000001</v>
      </c>
      <c r="L713" s="528"/>
      <c r="M713" s="526"/>
      <c r="N713" s="541">
        <v>298.58</v>
      </c>
      <c r="O713" s="526"/>
      <c r="P713" s="573">
        <v>971.28</v>
      </c>
    </row>
    <row r="714" spans="1:16" x14ac:dyDescent="0.25">
      <c r="A714" s="556"/>
      <c r="B714" s="557"/>
      <c r="C714" s="1248" t="s">
        <v>1161</v>
      </c>
      <c r="D714" s="1248"/>
      <c r="E714" s="1248"/>
      <c r="F714" s="1248"/>
      <c r="G714" s="1248"/>
      <c r="H714" s="516"/>
      <c r="I714" s="517"/>
      <c r="J714" s="517"/>
      <c r="K714" s="517"/>
      <c r="L714" s="520"/>
      <c r="M714" s="517"/>
      <c r="N714" s="520"/>
      <c r="O714" s="517"/>
      <c r="P714" s="555">
        <v>2960.05</v>
      </c>
    </row>
    <row r="715" spans="1:16" x14ac:dyDescent="0.25">
      <c r="A715" s="558"/>
      <c r="B715" s="559"/>
      <c r="C715" s="559"/>
      <c r="D715" s="559"/>
      <c r="E715" s="559"/>
      <c r="F715" s="559"/>
      <c r="G715" s="559"/>
      <c r="H715" s="560"/>
      <c r="I715" s="561"/>
      <c r="J715" s="561"/>
      <c r="K715" s="561"/>
      <c r="L715" s="562"/>
      <c r="M715" s="561"/>
      <c r="N715" s="562"/>
      <c r="O715" s="561"/>
      <c r="P715" s="563"/>
    </row>
    <row r="716" spans="1:16" x14ac:dyDescent="0.25">
      <c r="A716" s="514" t="s">
        <v>1531</v>
      </c>
      <c r="B716" s="515" t="s">
        <v>1307</v>
      </c>
      <c r="C716" s="1249" t="s">
        <v>1308</v>
      </c>
      <c r="D716" s="1249"/>
      <c r="E716" s="1249"/>
      <c r="F716" s="1249"/>
      <c r="G716" s="1249"/>
      <c r="H716" s="516" t="s">
        <v>1217</v>
      </c>
      <c r="I716" s="517">
        <v>-0.15060000000000001</v>
      </c>
      <c r="J716" s="518">
        <v>1</v>
      </c>
      <c r="K716" s="568">
        <v>-0.15060000000000001</v>
      </c>
      <c r="L716" s="520"/>
      <c r="M716" s="517"/>
      <c r="N716" s="521"/>
      <c r="O716" s="517"/>
      <c r="P716" s="522"/>
    </row>
    <row r="717" spans="1:16" x14ac:dyDescent="0.25">
      <c r="A717" s="565"/>
      <c r="B717" s="553" t="s">
        <v>3531</v>
      </c>
      <c r="C717" s="1241" t="s">
        <v>3494</v>
      </c>
      <c r="D717" s="1241"/>
      <c r="E717" s="1241"/>
      <c r="F717" s="1241"/>
      <c r="G717" s="1241"/>
      <c r="H717" s="1241"/>
      <c r="I717" s="1241"/>
      <c r="J717" s="1241"/>
      <c r="K717" s="1241"/>
      <c r="L717" s="1241"/>
      <c r="M717" s="1241"/>
      <c r="N717" s="1241"/>
      <c r="O717" s="1241"/>
      <c r="P717" s="1254"/>
    </row>
    <row r="718" spans="1:16" x14ac:dyDescent="0.25">
      <c r="A718" s="523"/>
      <c r="B718" s="524" t="s">
        <v>28</v>
      </c>
      <c r="C718" s="1247" t="s">
        <v>132</v>
      </c>
      <c r="D718" s="1247"/>
      <c r="E718" s="1247"/>
      <c r="F718" s="1247"/>
      <c r="G718" s="1247"/>
      <c r="H718" s="525"/>
      <c r="I718" s="526"/>
      <c r="J718" s="526"/>
      <c r="K718" s="526"/>
      <c r="L718" s="528"/>
      <c r="M718" s="526"/>
      <c r="N718" s="528"/>
      <c r="O718" s="526"/>
      <c r="P718" s="529">
        <v>-1242.6300000000001</v>
      </c>
    </row>
    <row r="719" spans="1:16" x14ac:dyDescent="0.25">
      <c r="A719" s="523"/>
      <c r="B719" s="524"/>
      <c r="C719" s="1247" t="s">
        <v>1147</v>
      </c>
      <c r="D719" s="1247"/>
      <c r="E719" s="1247"/>
      <c r="F719" s="1247"/>
      <c r="G719" s="1247"/>
      <c r="H719" s="525" t="s">
        <v>1148</v>
      </c>
      <c r="I719" s="526"/>
      <c r="J719" s="526"/>
      <c r="K719" s="574">
        <v>-0.75601200000000002</v>
      </c>
      <c r="L719" s="528"/>
      <c r="M719" s="526"/>
      <c r="N719" s="528"/>
      <c r="O719" s="526"/>
      <c r="P719" s="573">
        <v>-282.7</v>
      </c>
    </row>
    <row r="720" spans="1:16" x14ac:dyDescent="0.25">
      <c r="A720" s="530"/>
      <c r="B720" s="524" t="s">
        <v>1287</v>
      </c>
      <c r="C720" s="1247" t="s">
        <v>1288</v>
      </c>
      <c r="D720" s="1247"/>
      <c r="E720" s="1247"/>
      <c r="F720" s="1247"/>
      <c r="G720" s="1247"/>
      <c r="H720" s="525" t="s">
        <v>1151</v>
      </c>
      <c r="I720" s="536">
        <v>0.83</v>
      </c>
      <c r="J720" s="543">
        <v>2</v>
      </c>
      <c r="K720" s="574">
        <v>-0.249996</v>
      </c>
      <c r="L720" s="532"/>
      <c r="M720" s="533"/>
      <c r="N720" s="534">
        <v>1610.79</v>
      </c>
      <c r="O720" s="526"/>
      <c r="P720" s="529">
        <v>-402.69</v>
      </c>
    </row>
    <row r="721" spans="1:16" x14ac:dyDescent="0.25">
      <c r="A721" s="540"/>
      <c r="B721" s="524" t="s">
        <v>1191</v>
      </c>
      <c r="C721" s="1247" t="s">
        <v>1192</v>
      </c>
      <c r="D721" s="1247"/>
      <c r="E721" s="1247"/>
      <c r="F721" s="1247"/>
      <c r="G721" s="1247"/>
      <c r="H721" s="525" t="s">
        <v>1148</v>
      </c>
      <c r="I721" s="536">
        <v>0.83</v>
      </c>
      <c r="J721" s="543">
        <v>2</v>
      </c>
      <c r="K721" s="574">
        <v>-0.249996</v>
      </c>
      <c r="L721" s="528"/>
      <c r="M721" s="526"/>
      <c r="N721" s="541">
        <v>373.94</v>
      </c>
      <c r="O721" s="526"/>
      <c r="P721" s="573">
        <v>-93.48</v>
      </c>
    </row>
    <row r="722" spans="1:16" x14ac:dyDescent="0.25">
      <c r="A722" s="530"/>
      <c r="B722" s="524" t="s">
        <v>1289</v>
      </c>
      <c r="C722" s="1247" t="s">
        <v>1290</v>
      </c>
      <c r="D722" s="1247"/>
      <c r="E722" s="1247"/>
      <c r="F722" s="1247"/>
      <c r="G722" s="1247"/>
      <c r="H722" s="525" t="s">
        <v>1151</v>
      </c>
      <c r="I722" s="536">
        <v>0.82</v>
      </c>
      <c r="J722" s="543">
        <v>2</v>
      </c>
      <c r="K722" s="574">
        <v>-0.24698400000000001</v>
      </c>
      <c r="L722" s="532"/>
      <c r="M722" s="533"/>
      <c r="N722" s="534">
        <v>1509.52</v>
      </c>
      <c r="O722" s="526"/>
      <c r="P722" s="529">
        <v>-372.83</v>
      </c>
    </row>
    <row r="723" spans="1:16" x14ac:dyDescent="0.25">
      <c r="A723" s="540"/>
      <c r="B723" s="524" t="s">
        <v>1191</v>
      </c>
      <c r="C723" s="1247" t="s">
        <v>1192</v>
      </c>
      <c r="D723" s="1247"/>
      <c r="E723" s="1247"/>
      <c r="F723" s="1247"/>
      <c r="G723" s="1247"/>
      <c r="H723" s="525" t="s">
        <v>1148</v>
      </c>
      <c r="I723" s="536">
        <v>0.82</v>
      </c>
      <c r="J723" s="543">
        <v>2</v>
      </c>
      <c r="K723" s="574">
        <v>-0.24698400000000001</v>
      </c>
      <c r="L723" s="528"/>
      <c r="M723" s="526"/>
      <c r="N723" s="541">
        <v>373.94</v>
      </c>
      <c r="O723" s="526"/>
      <c r="P723" s="573">
        <v>-92.36</v>
      </c>
    </row>
    <row r="724" spans="1:16" x14ac:dyDescent="0.25">
      <c r="A724" s="530"/>
      <c r="B724" s="524" t="s">
        <v>1291</v>
      </c>
      <c r="C724" s="1247" t="s">
        <v>1292</v>
      </c>
      <c r="D724" s="1247"/>
      <c r="E724" s="1247"/>
      <c r="F724" s="1247"/>
      <c r="G724" s="1247"/>
      <c r="H724" s="525" t="s">
        <v>1151</v>
      </c>
      <c r="I724" s="536">
        <v>0.86</v>
      </c>
      <c r="J724" s="543">
        <v>2</v>
      </c>
      <c r="K724" s="574">
        <v>-0.25903199999999998</v>
      </c>
      <c r="L724" s="532"/>
      <c r="M724" s="533"/>
      <c r="N724" s="534">
        <v>1803.28</v>
      </c>
      <c r="O724" s="526"/>
      <c r="P724" s="529">
        <v>-467.11</v>
      </c>
    </row>
    <row r="725" spans="1:16" x14ac:dyDescent="0.25">
      <c r="A725" s="540"/>
      <c r="B725" s="524" t="s">
        <v>1191</v>
      </c>
      <c r="C725" s="1247" t="s">
        <v>1192</v>
      </c>
      <c r="D725" s="1247"/>
      <c r="E725" s="1247"/>
      <c r="F725" s="1247"/>
      <c r="G725" s="1247"/>
      <c r="H725" s="525" t="s">
        <v>1148</v>
      </c>
      <c r="I725" s="536">
        <v>0.86</v>
      </c>
      <c r="J725" s="543">
        <v>2</v>
      </c>
      <c r="K725" s="574">
        <v>-0.25903199999999998</v>
      </c>
      <c r="L725" s="528"/>
      <c r="M725" s="526"/>
      <c r="N725" s="541">
        <v>373.94</v>
      </c>
      <c r="O725" s="526"/>
      <c r="P725" s="573">
        <v>-96.86</v>
      </c>
    </row>
    <row r="726" spans="1:16" x14ac:dyDescent="0.25">
      <c r="A726" s="544" t="s">
        <v>1239</v>
      </c>
      <c r="B726" s="545" t="s">
        <v>1293</v>
      </c>
      <c r="C726" s="1250" t="s">
        <v>1294</v>
      </c>
      <c r="D726" s="1250"/>
      <c r="E726" s="1250"/>
      <c r="F726" s="1250"/>
      <c r="G726" s="1250"/>
      <c r="H726" s="546" t="s">
        <v>1212</v>
      </c>
      <c r="I726" s="566">
        <v>12.6</v>
      </c>
      <c r="J726" s="547">
        <v>2</v>
      </c>
      <c r="K726" s="591">
        <v>-3.7951199999999998</v>
      </c>
      <c r="L726" s="550"/>
      <c r="M726" s="548"/>
      <c r="N726" s="550"/>
      <c r="O726" s="548"/>
      <c r="P726" s="551"/>
    </row>
    <row r="727" spans="1:16" x14ac:dyDescent="0.25">
      <c r="A727" s="552"/>
      <c r="B727" s="553"/>
      <c r="C727" s="1248" t="s">
        <v>1154</v>
      </c>
      <c r="D727" s="1248"/>
      <c r="E727" s="1248"/>
      <c r="F727" s="1248"/>
      <c r="G727" s="1248"/>
      <c r="H727" s="516"/>
      <c r="I727" s="517"/>
      <c r="J727" s="517"/>
      <c r="K727" s="517"/>
      <c r="L727" s="520"/>
      <c r="M727" s="517"/>
      <c r="N727" s="554"/>
      <c r="O727" s="517"/>
      <c r="P727" s="555">
        <v>-1525.33</v>
      </c>
    </row>
    <row r="728" spans="1:16" x14ac:dyDescent="0.25">
      <c r="A728" s="540"/>
      <c r="B728" s="524"/>
      <c r="C728" s="1247" t="s">
        <v>1155</v>
      </c>
      <c r="D728" s="1247"/>
      <c r="E728" s="1247"/>
      <c r="F728" s="1247"/>
      <c r="G728" s="1247"/>
      <c r="H728" s="525"/>
      <c r="I728" s="526"/>
      <c r="J728" s="526"/>
      <c r="K728" s="526"/>
      <c r="L728" s="528"/>
      <c r="M728" s="526"/>
      <c r="N728" s="528"/>
      <c r="O728" s="526"/>
      <c r="P728" s="573">
        <v>-282.7</v>
      </c>
    </row>
    <row r="729" spans="1:16" x14ac:dyDescent="0.25">
      <c r="A729" s="540"/>
      <c r="B729" s="524" t="s">
        <v>1295</v>
      </c>
      <c r="C729" s="1247" t="s">
        <v>1296</v>
      </c>
      <c r="D729" s="1247"/>
      <c r="E729" s="1247"/>
      <c r="F729" s="1247"/>
      <c r="G729" s="1247"/>
      <c r="H729" s="525" t="s">
        <v>1158</v>
      </c>
      <c r="I729" s="543">
        <v>147</v>
      </c>
      <c r="J729" s="526"/>
      <c r="K729" s="543">
        <v>147</v>
      </c>
      <c r="L729" s="528"/>
      <c r="M729" s="526"/>
      <c r="N729" s="528"/>
      <c r="O729" s="526"/>
      <c r="P729" s="573">
        <v>-415.57</v>
      </c>
    </row>
    <row r="730" spans="1:16" x14ac:dyDescent="0.25">
      <c r="A730" s="540"/>
      <c r="B730" s="524" t="s">
        <v>1297</v>
      </c>
      <c r="C730" s="1247" t="s">
        <v>1298</v>
      </c>
      <c r="D730" s="1247"/>
      <c r="E730" s="1247"/>
      <c r="F730" s="1247"/>
      <c r="G730" s="1247"/>
      <c r="H730" s="525" t="s">
        <v>1158</v>
      </c>
      <c r="I730" s="543">
        <v>134</v>
      </c>
      <c r="J730" s="526"/>
      <c r="K730" s="543">
        <v>134</v>
      </c>
      <c r="L730" s="528"/>
      <c r="M730" s="526"/>
      <c r="N730" s="528"/>
      <c r="O730" s="526"/>
      <c r="P730" s="573">
        <v>-378.82</v>
      </c>
    </row>
    <row r="731" spans="1:16" x14ac:dyDescent="0.25">
      <c r="A731" s="556"/>
      <c r="B731" s="557"/>
      <c r="C731" s="1248" t="s">
        <v>1161</v>
      </c>
      <c r="D731" s="1248"/>
      <c r="E731" s="1248"/>
      <c r="F731" s="1248"/>
      <c r="G731" s="1248"/>
      <c r="H731" s="516"/>
      <c r="I731" s="517"/>
      <c r="J731" s="517"/>
      <c r="K731" s="517"/>
      <c r="L731" s="520"/>
      <c r="M731" s="517"/>
      <c r="N731" s="554">
        <v>15403.19</v>
      </c>
      <c r="O731" s="517"/>
      <c r="P731" s="555">
        <v>-2319.7199999999998</v>
      </c>
    </row>
    <row r="732" spans="1:16" x14ac:dyDescent="0.25">
      <c r="A732" s="558"/>
      <c r="B732" s="559"/>
      <c r="C732" s="559"/>
      <c r="D732" s="559"/>
      <c r="E732" s="559"/>
      <c r="F732" s="559"/>
      <c r="G732" s="559"/>
      <c r="H732" s="560"/>
      <c r="I732" s="561"/>
      <c r="J732" s="561"/>
      <c r="K732" s="561"/>
      <c r="L732" s="562"/>
      <c r="M732" s="561"/>
      <c r="N732" s="562"/>
      <c r="O732" s="561"/>
      <c r="P732" s="563"/>
    </row>
    <row r="733" spans="1:16" x14ac:dyDescent="0.25">
      <c r="A733" s="514" t="s">
        <v>1534</v>
      </c>
      <c r="B733" s="515" t="s">
        <v>1299</v>
      </c>
      <c r="C733" s="1249" t="s">
        <v>1300</v>
      </c>
      <c r="D733" s="1249"/>
      <c r="E733" s="1249"/>
      <c r="F733" s="1249"/>
      <c r="G733" s="1249"/>
      <c r="H733" s="516" t="s">
        <v>1212</v>
      </c>
      <c r="I733" s="517">
        <v>-3.7951199999999998</v>
      </c>
      <c r="J733" s="518">
        <v>1</v>
      </c>
      <c r="K733" s="590">
        <v>-3.7951199999999998</v>
      </c>
      <c r="L733" s="554">
        <v>1839.35</v>
      </c>
      <c r="M733" s="571">
        <v>0.6</v>
      </c>
      <c r="N733" s="564">
        <v>1103.6099999999999</v>
      </c>
      <c r="O733" s="517"/>
      <c r="P733" s="555">
        <v>-4188.33</v>
      </c>
    </row>
    <row r="734" spans="1:16" x14ac:dyDescent="0.25">
      <c r="A734" s="556"/>
      <c r="B734" s="557"/>
      <c r="C734" s="1248" t="s">
        <v>1161</v>
      </c>
      <c r="D734" s="1248"/>
      <c r="E734" s="1248"/>
      <c r="F734" s="1248"/>
      <c r="G734" s="1248"/>
      <c r="H734" s="516"/>
      <c r="I734" s="517"/>
      <c r="J734" s="517"/>
      <c r="K734" s="517"/>
      <c r="L734" s="520"/>
      <c r="M734" s="517"/>
      <c r="N734" s="520"/>
      <c r="O734" s="517"/>
      <c r="P734" s="555">
        <v>-4188.33</v>
      </c>
    </row>
    <row r="735" spans="1:16" x14ac:dyDescent="0.25">
      <c r="A735" s="558"/>
      <c r="B735" s="559"/>
      <c r="C735" s="559"/>
      <c r="D735" s="559"/>
      <c r="E735" s="559"/>
      <c r="F735" s="559"/>
      <c r="G735" s="559"/>
      <c r="H735" s="560"/>
      <c r="I735" s="561"/>
      <c r="J735" s="561"/>
      <c r="K735" s="561"/>
      <c r="L735" s="562"/>
      <c r="M735" s="561"/>
      <c r="N735" s="562"/>
      <c r="O735" s="561"/>
      <c r="P735" s="563"/>
    </row>
    <row r="736" spans="1:16" x14ac:dyDescent="0.25">
      <c r="A736" s="514" t="s">
        <v>1537</v>
      </c>
      <c r="B736" s="515" t="s">
        <v>1544</v>
      </c>
      <c r="C736" s="1249" t="s">
        <v>1545</v>
      </c>
      <c r="D736" s="1249"/>
      <c r="E736" s="1249"/>
      <c r="F736" s="1249"/>
      <c r="G736" s="1249"/>
      <c r="H736" s="516" t="s">
        <v>1232</v>
      </c>
      <c r="I736" s="517">
        <v>1.506</v>
      </c>
      <c r="J736" s="518">
        <v>1</v>
      </c>
      <c r="K736" s="519">
        <v>1.506</v>
      </c>
      <c r="L736" s="520"/>
      <c r="M736" s="517"/>
      <c r="N736" s="521"/>
      <c r="O736" s="517"/>
      <c r="P736" s="522"/>
    </row>
    <row r="737" spans="1:16" x14ac:dyDescent="0.25">
      <c r="A737" s="523"/>
      <c r="B737" s="524" t="s">
        <v>23</v>
      </c>
      <c r="C737" s="1247" t="s">
        <v>1203</v>
      </c>
      <c r="D737" s="1247"/>
      <c r="E737" s="1247"/>
      <c r="F737" s="1247"/>
      <c r="G737" s="1247"/>
      <c r="H737" s="525" t="s">
        <v>1148</v>
      </c>
      <c r="I737" s="526"/>
      <c r="J737" s="526"/>
      <c r="K737" s="535">
        <v>63.854399999999998</v>
      </c>
      <c r="L737" s="528"/>
      <c r="M737" s="526"/>
      <c r="N737" s="528"/>
      <c r="O737" s="526"/>
      <c r="P737" s="529">
        <v>17675.54</v>
      </c>
    </row>
    <row r="738" spans="1:16" x14ac:dyDescent="0.25">
      <c r="A738" s="530"/>
      <c r="B738" s="524" t="s">
        <v>1285</v>
      </c>
      <c r="C738" s="1247" t="s">
        <v>1286</v>
      </c>
      <c r="D738" s="1247"/>
      <c r="E738" s="1247"/>
      <c r="F738" s="1247"/>
      <c r="G738" s="1247"/>
      <c r="H738" s="525" t="s">
        <v>1148</v>
      </c>
      <c r="I738" s="531">
        <v>42.4</v>
      </c>
      <c r="J738" s="526"/>
      <c r="K738" s="535">
        <v>63.854399999999998</v>
      </c>
      <c r="L738" s="532"/>
      <c r="M738" s="533"/>
      <c r="N738" s="534">
        <v>276.81</v>
      </c>
      <c r="O738" s="526"/>
      <c r="P738" s="529">
        <v>17675.54</v>
      </c>
    </row>
    <row r="739" spans="1:16" x14ac:dyDescent="0.25">
      <c r="A739" s="523"/>
      <c r="B739" s="524" t="s">
        <v>28</v>
      </c>
      <c r="C739" s="1247" t="s">
        <v>132</v>
      </c>
      <c r="D739" s="1247"/>
      <c r="E739" s="1247"/>
      <c r="F739" s="1247"/>
      <c r="G739" s="1247"/>
      <c r="H739" s="525"/>
      <c r="I739" s="526"/>
      <c r="J739" s="526"/>
      <c r="K739" s="526"/>
      <c r="L739" s="528"/>
      <c r="M739" s="526"/>
      <c r="N739" s="528"/>
      <c r="O739" s="526"/>
      <c r="P739" s="529">
        <v>1700.47</v>
      </c>
    </row>
    <row r="740" spans="1:16" x14ac:dyDescent="0.25">
      <c r="A740" s="523"/>
      <c r="B740" s="524"/>
      <c r="C740" s="1247" t="s">
        <v>1147</v>
      </c>
      <c r="D740" s="1247"/>
      <c r="E740" s="1247"/>
      <c r="F740" s="1247"/>
      <c r="G740" s="1247"/>
      <c r="H740" s="525" t="s">
        <v>1148</v>
      </c>
      <c r="I740" s="526"/>
      <c r="J740" s="526"/>
      <c r="K740" s="574">
        <v>1.3538939999999999</v>
      </c>
      <c r="L740" s="528"/>
      <c r="M740" s="526"/>
      <c r="N740" s="528"/>
      <c r="O740" s="526"/>
      <c r="P740" s="573">
        <v>505.11</v>
      </c>
    </row>
    <row r="741" spans="1:16" x14ac:dyDescent="0.25">
      <c r="A741" s="530"/>
      <c r="B741" s="524" t="s">
        <v>1443</v>
      </c>
      <c r="C741" s="1247" t="s">
        <v>1444</v>
      </c>
      <c r="D741" s="1247"/>
      <c r="E741" s="1247"/>
      <c r="F741" s="1247"/>
      <c r="G741" s="1247"/>
      <c r="H741" s="525" t="s">
        <v>1151</v>
      </c>
      <c r="I741" s="536">
        <v>0.38</v>
      </c>
      <c r="J741" s="526"/>
      <c r="K741" s="537">
        <v>0.57228000000000001</v>
      </c>
      <c r="L741" s="532"/>
      <c r="M741" s="533"/>
      <c r="N741" s="534">
        <v>1550.39</v>
      </c>
      <c r="O741" s="526"/>
      <c r="P741" s="529">
        <v>887.26</v>
      </c>
    </row>
    <row r="742" spans="1:16" x14ac:dyDescent="0.25">
      <c r="A742" s="540"/>
      <c r="B742" s="524" t="s">
        <v>1152</v>
      </c>
      <c r="C742" s="1247" t="s">
        <v>1153</v>
      </c>
      <c r="D742" s="1247"/>
      <c r="E742" s="1247"/>
      <c r="F742" s="1247"/>
      <c r="G742" s="1247"/>
      <c r="H742" s="525" t="s">
        <v>1148</v>
      </c>
      <c r="I742" s="536">
        <v>0.38</v>
      </c>
      <c r="J742" s="526"/>
      <c r="K742" s="537">
        <v>0.57228000000000001</v>
      </c>
      <c r="L742" s="528"/>
      <c r="M742" s="526"/>
      <c r="N742" s="541">
        <v>437.08</v>
      </c>
      <c r="O742" s="526"/>
      <c r="P742" s="573">
        <v>250.13</v>
      </c>
    </row>
    <row r="743" spans="1:16" x14ac:dyDescent="0.25">
      <c r="A743" s="530"/>
      <c r="B743" s="524" t="s">
        <v>1287</v>
      </c>
      <c r="C743" s="1247" t="s">
        <v>1288</v>
      </c>
      <c r="D743" s="1247"/>
      <c r="E743" s="1247"/>
      <c r="F743" s="1247"/>
      <c r="G743" s="1247"/>
      <c r="H743" s="525" t="s">
        <v>1151</v>
      </c>
      <c r="I743" s="527">
        <v>8.9999999999999993E-3</v>
      </c>
      <c r="J743" s="526"/>
      <c r="K743" s="574">
        <v>1.3554E-2</v>
      </c>
      <c r="L743" s="532"/>
      <c r="M743" s="533"/>
      <c r="N743" s="534">
        <v>1610.79</v>
      </c>
      <c r="O743" s="526"/>
      <c r="P743" s="529">
        <v>21.83</v>
      </c>
    </row>
    <row r="744" spans="1:16" x14ac:dyDescent="0.25">
      <c r="A744" s="540"/>
      <c r="B744" s="524" t="s">
        <v>1191</v>
      </c>
      <c r="C744" s="1247" t="s">
        <v>1192</v>
      </c>
      <c r="D744" s="1247"/>
      <c r="E744" s="1247"/>
      <c r="F744" s="1247"/>
      <c r="G744" s="1247"/>
      <c r="H744" s="525" t="s">
        <v>1148</v>
      </c>
      <c r="I744" s="527">
        <v>8.9999999999999993E-3</v>
      </c>
      <c r="J744" s="526"/>
      <c r="K744" s="574">
        <v>1.3554E-2</v>
      </c>
      <c r="L744" s="528"/>
      <c r="M744" s="526"/>
      <c r="N744" s="541">
        <v>373.94</v>
      </c>
      <c r="O744" s="526"/>
      <c r="P744" s="573">
        <v>5.07</v>
      </c>
    </row>
    <row r="745" spans="1:16" x14ac:dyDescent="0.25">
      <c r="A745" s="530"/>
      <c r="B745" s="524" t="s">
        <v>1546</v>
      </c>
      <c r="C745" s="1247" t="s">
        <v>1547</v>
      </c>
      <c r="D745" s="1247"/>
      <c r="E745" s="1247"/>
      <c r="F745" s="1247"/>
      <c r="G745" s="1247"/>
      <c r="H745" s="525" t="s">
        <v>1151</v>
      </c>
      <c r="I745" s="531">
        <v>4.7</v>
      </c>
      <c r="J745" s="526"/>
      <c r="K745" s="535">
        <v>7.0781999999999998</v>
      </c>
      <c r="L745" s="532"/>
      <c r="M745" s="533"/>
      <c r="N745" s="534">
        <v>47.5</v>
      </c>
      <c r="O745" s="526"/>
      <c r="P745" s="529">
        <v>336.21</v>
      </c>
    </row>
    <row r="746" spans="1:16" x14ac:dyDescent="0.25">
      <c r="A746" s="530"/>
      <c r="B746" s="524" t="s">
        <v>1445</v>
      </c>
      <c r="C746" s="1247" t="s">
        <v>1446</v>
      </c>
      <c r="D746" s="1247"/>
      <c r="E746" s="1247"/>
      <c r="F746" s="1247"/>
      <c r="G746" s="1247"/>
      <c r="H746" s="525" t="s">
        <v>1151</v>
      </c>
      <c r="I746" s="536">
        <v>0.51</v>
      </c>
      <c r="J746" s="526"/>
      <c r="K746" s="537">
        <v>0.76805999999999996</v>
      </c>
      <c r="L746" s="538">
        <v>477.92</v>
      </c>
      <c r="M746" s="539">
        <v>1.24</v>
      </c>
      <c r="N746" s="534">
        <v>592.62</v>
      </c>
      <c r="O746" s="526"/>
      <c r="P746" s="529">
        <v>455.17</v>
      </c>
    </row>
    <row r="747" spans="1:16" x14ac:dyDescent="0.25">
      <c r="A747" s="540"/>
      <c r="B747" s="524" t="s">
        <v>1208</v>
      </c>
      <c r="C747" s="1247" t="s">
        <v>1209</v>
      </c>
      <c r="D747" s="1247"/>
      <c r="E747" s="1247"/>
      <c r="F747" s="1247"/>
      <c r="G747" s="1247"/>
      <c r="H747" s="525" t="s">
        <v>1148</v>
      </c>
      <c r="I747" s="536">
        <v>0.51</v>
      </c>
      <c r="J747" s="526"/>
      <c r="K747" s="537">
        <v>0.76805999999999996</v>
      </c>
      <c r="L747" s="528"/>
      <c r="M747" s="526"/>
      <c r="N747" s="541">
        <v>325.38</v>
      </c>
      <c r="O747" s="526"/>
      <c r="P747" s="573">
        <v>249.91</v>
      </c>
    </row>
    <row r="748" spans="1:16" x14ac:dyDescent="0.25">
      <c r="A748" s="523"/>
      <c r="B748" s="524" t="s">
        <v>36</v>
      </c>
      <c r="C748" s="1247" t="s">
        <v>134</v>
      </c>
      <c r="D748" s="1247"/>
      <c r="E748" s="1247"/>
      <c r="F748" s="1247"/>
      <c r="G748" s="1247"/>
      <c r="H748" s="525"/>
      <c r="I748" s="526"/>
      <c r="J748" s="526"/>
      <c r="K748" s="526"/>
      <c r="L748" s="528"/>
      <c r="M748" s="526"/>
      <c r="N748" s="528"/>
      <c r="O748" s="526"/>
      <c r="P748" s="573">
        <v>70.22</v>
      </c>
    </row>
    <row r="749" spans="1:16" x14ac:dyDescent="0.25">
      <c r="A749" s="530"/>
      <c r="B749" s="524" t="s">
        <v>1548</v>
      </c>
      <c r="C749" s="1247" t="s">
        <v>1549</v>
      </c>
      <c r="D749" s="1247"/>
      <c r="E749" s="1247"/>
      <c r="F749" s="1247"/>
      <c r="G749" s="1247"/>
      <c r="H749" s="525" t="s">
        <v>1212</v>
      </c>
      <c r="I749" s="536">
        <v>0.05</v>
      </c>
      <c r="J749" s="526"/>
      <c r="K749" s="535">
        <v>7.5300000000000006E-2</v>
      </c>
      <c r="L749" s="538">
        <v>565.20000000000005</v>
      </c>
      <c r="M749" s="539">
        <v>1.65</v>
      </c>
      <c r="N749" s="534">
        <v>932.58</v>
      </c>
      <c r="O749" s="526"/>
      <c r="P749" s="529">
        <v>70.22</v>
      </c>
    </row>
    <row r="750" spans="1:16" x14ac:dyDescent="0.25">
      <c r="A750" s="544" t="s">
        <v>1364</v>
      </c>
      <c r="B750" s="545" t="s">
        <v>1550</v>
      </c>
      <c r="C750" s="1250" t="s">
        <v>1551</v>
      </c>
      <c r="D750" s="1250"/>
      <c r="E750" s="1250"/>
      <c r="F750" s="1250"/>
      <c r="G750" s="1250"/>
      <c r="H750" s="546" t="s">
        <v>1164</v>
      </c>
      <c r="I750" s="547">
        <v>0</v>
      </c>
      <c r="J750" s="548"/>
      <c r="K750" s="547">
        <v>0</v>
      </c>
      <c r="L750" s="550"/>
      <c r="M750" s="548"/>
      <c r="N750" s="550"/>
      <c r="O750" s="548"/>
      <c r="P750" s="551"/>
    </row>
    <row r="751" spans="1:16" x14ac:dyDescent="0.25">
      <c r="A751" s="544" t="s">
        <v>1239</v>
      </c>
      <c r="B751" s="545" t="s">
        <v>1552</v>
      </c>
      <c r="C751" s="1250" t="s">
        <v>1553</v>
      </c>
      <c r="D751" s="1250"/>
      <c r="E751" s="1250"/>
      <c r="F751" s="1250"/>
      <c r="G751" s="1250"/>
      <c r="H751" s="546" t="s">
        <v>1554</v>
      </c>
      <c r="I751" s="547">
        <v>100</v>
      </c>
      <c r="J751" s="548"/>
      <c r="K751" s="566">
        <v>150.6</v>
      </c>
      <c r="L751" s="550"/>
      <c r="M751" s="548"/>
      <c r="N751" s="550"/>
      <c r="O751" s="548"/>
      <c r="P751" s="551"/>
    </row>
    <row r="752" spans="1:16" x14ac:dyDescent="0.25">
      <c r="A752" s="552"/>
      <c r="B752" s="553"/>
      <c r="C752" s="1248" t="s">
        <v>1154</v>
      </c>
      <c r="D752" s="1248"/>
      <c r="E752" s="1248"/>
      <c r="F752" s="1248"/>
      <c r="G752" s="1248"/>
      <c r="H752" s="516"/>
      <c r="I752" s="517"/>
      <c r="J752" s="517"/>
      <c r="K752" s="517"/>
      <c r="L752" s="520"/>
      <c r="M752" s="517"/>
      <c r="N752" s="554"/>
      <c r="O752" s="517"/>
      <c r="P752" s="555">
        <v>19951.34</v>
      </c>
    </row>
    <row r="753" spans="1:16" x14ac:dyDescent="0.25">
      <c r="A753" s="540"/>
      <c r="B753" s="524"/>
      <c r="C753" s="1247" t="s">
        <v>1155</v>
      </c>
      <c r="D753" s="1247"/>
      <c r="E753" s="1247"/>
      <c r="F753" s="1247"/>
      <c r="G753" s="1247"/>
      <c r="H753" s="525"/>
      <c r="I753" s="526"/>
      <c r="J753" s="526"/>
      <c r="K753" s="526"/>
      <c r="L753" s="528"/>
      <c r="M753" s="526"/>
      <c r="N753" s="528"/>
      <c r="O753" s="526"/>
      <c r="P753" s="529">
        <v>18180.650000000001</v>
      </c>
    </row>
    <row r="754" spans="1:16" x14ac:dyDescent="0.25">
      <c r="A754" s="540"/>
      <c r="B754" s="524" t="s">
        <v>1555</v>
      </c>
      <c r="C754" s="1247" t="s">
        <v>1556</v>
      </c>
      <c r="D754" s="1247"/>
      <c r="E754" s="1247"/>
      <c r="F754" s="1247"/>
      <c r="G754" s="1247"/>
      <c r="H754" s="525" t="s">
        <v>1158</v>
      </c>
      <c r="I754" s="543">
        <v>113</v>
      </c>
      <c r="J754" s="526"/>
      <c r="K754" s="543">
        <v>113</v>
      </c>
      <c r="L754" s="528"/>
      <c r="M754" s="526"/>
      <c r="N754" s="528"/>
      <c r="O754" s="526"/>
      <c r="P754" s="529">
        <v>20544.13</v>
      </c>
    </row>
    <row r="755" spans="1:16" x14ac:dyDescent="0.25">
      <c r="A755" s="540"/>
      <c r="B755" s="524" t="s">
        <v>1557</v>
      </c>
      <c r="C755" s="1247" t="s">
        <v>1558</v>
      </c>
      <c r="D755" s="1247"/>
      <c r="E755" s="1247"/>
      <c r="F755" s="1247"/>
      <c r="G755" s="1247"/>
      <c r="H755" s="525" t="s">
        <v>1158</v>
      </c>
      <c r="I755" s="543">
        <v>77</v>
      </c>
      <c r="J755" s="526"/>
      <c r="K755" s="543">
        <v>77</v>
      </c>
      <c r="L755" s="528"/>
      <c r="M755" s="526"/>
      <c r="N755" s="528"/>
      <c r="O755" s="526"/>
      <c r="P755" s="529">
        <v>13999.1</v>
      </c>
    </row>
    <row r="756" spans="1:16" x14ac:dyDescent="0.25">
      <c r="A756" s="556"/>
      <c r="B756" s="557"/>
      <c r="C756" s="1248" t="s">
        <v>1161</v>
      </c>
      <c r="D756" s="1248"/>
      <c r="E756" s="1248"/>
      <c r="F756" s="1248"/>
      <c r="G756" s="1248"/>
      <c r="H756" s="516"/>
      <c r="I756" s="517"/>
      <c r="J756" s="517"/>
      <c r="K756" s="517"/>
      <c r="L756" s="520"/>
      <c r="M756" s="517"/>
      <c r="N756" s="554">
        <v>36184.97</v>
      </c>
      <c r="O756" s="517"/>
      <c r="P756" s="555">
        <v>54494.57</v>
      </c>
    </row>
    <row r="757" spans="1:16" x14ac:dyDescent="0.25">
      <c r="A757" s="558"/>
      <c r="B757" s="559"/>
      <c r="C757" s="559"/>
      <c r="D757" s="559"/>
      <c r="E757" s="559"/>
      <c r="F757" s="559"/>
      <c r="G757" s="559"/>
      <c r="H757" s="560"/>
      <c r="I757" s="561"/>
      <c r="J757" s="561"/>
      <c r="K757" s="561"/>
      <c r="L757" s="562"/>
      <c r="M757" s="561"/>
      <c r="N757" s="562"/>
      <c r="O757" s="561"/>
      <c r="P757" s="563"/>
    </row>
    <row r="758" spans="1:16" ht="22.5" x14ac:dyDescent="0.25">
      <c r="A758" s="514" t="s">
        <v>1540</v>
      </c>
      <c r="B758" s="515" t="s">
        <v>1560</v>
      </c>
      <c r="C758" s="1249" t="s">
        <v>3495</v>
      </c>
      <c r="D758" s="1249"/>
      <c r="E758" s="1249"/>
      <c r="F758" s="1249"/>
      <c r="G758" s="1249"/>
      <c r="H758" s="516" t="s">
        <v>1554</v>
      </c>
      <c r="I758" s="517">
        <v>150.6</v>
      </c>
      <c r="J758" s="518">
        <v>1</v>
      </c>
      <c r="K758" s="571">
        <v>150.6</v>
      </c>
      <c r="L758" s="520"/>
      <c r="M758" s="517"/>
      <c r="N758" s="564">
        <v>2500.6999999999998</v>
      </c>
      <c r="O758" s="517"/>
      <c r="P758" s="555">
        <v>376605.42</v>
      </c>
    </row>
    <row r="759" spans="1:16" x14ac:dyDescent="0.25">
      <c r="A759" s="556"/>
      <c r="B759" s="557"/>
      <c r="C759" s="1248" t="s">
        <v>1161</v>
      </c>
      <c r="D759" s="1248"/>
      <c r="E759" s="1248"/>
      <c r="F759" s="1248"/>
      <c r="G759" s="1248"/>
      <c r="H759" s="516"/>
      <c r="I759" s="517"/>
      <c r="J759" s="517"/>
      <c r="K759" s="517"/>
      <c r="L759" s="520"/>
      <c r="M759" s="517"/>
      <c r="N759" s="520"/>
      <c r="O759" s="517"/>
      <c r="P759" s="555">
        <v>376605.42</v>
      </c>
    </row>
    <row r="760" spans="1:16" x14ac:dyDescent="0.25">
      <c r="A760" s="558"/>
      <c r="B760" s="559"/>
      <c r="C760" s="559"/>
      <c r="D760" s="559"/>
      <c r="E760" s="559"/>
      <c r="F760" s="559"/>
      <c r="G760" s="559"/>
      <c r="H760" s="560"/>
      <c r="I760" s="561"/>
      <c r="J760" s="561"/>
      <c r="K760" s="561"/>
      <c r="L760" s="562"/>
      <c r="M760" s="561"/>
      <c r="N760" s="562"/>
      <c r="O760" s="561"/>
      <c r="P760" s="563"/>
    </row>
    <row r="761" spans="1:16" x14ac:dyDescent="0.25">
      <c r="A761" s="514" t="s">
        <v>1543</v>
      </c>
      <c r="B761" s="515" t="s">
        <v>1563</v>
      </c>
      <c r="C761" s="1249" t="s">
        <v>1564</v>
      </c>
      <c r="D761" s="1249"/>
      <c r="E761" s="1249"/>
      <c r="F761" s="1249"/>
      <c r="G761" s="1249"/>
      <c r="H761" s="516" t="s">
        <v>1164</v>
      </c>
      <c r="I761" s="517">
        <v>11.67</v>
      </c>
      <c r="J761" s="518">
        <v>1</v>
      </c>
      <c r="K761" s="570">
        <v>11.67</v>
      </c>
      <c r="L761" s="554">
        <v>2810.05</v>
      </c>
      <c r="M761" s="570">
        <v>1.48</v>
      </c>
      <c r="N761" s="564">
        <v>4158.87</v>
      </c>
      <c r="O761" s="517"/>
      <c r="P761" s="555">
        <v>48534.01</v>
      </c>
    </row>
    <row r="762" spans="1:16" x14ac:dyDescent="0.25">
      <c r="A762" s="556"/>
      <c r="B762" s="557"/>
      <c r="C762" s="1248" t="s">
        <v>1161</v>
      </c>
      <c r="D762" s="1248"/>
      <c r="E762" s="1248"/>
      <c r="F762" s="1248"/>
      <c r="G762" s="1248"/>
      <c r="H762" s="516"/>
      <c r="I762" s="517"/>
      <c r="J762" s="517"/>
      <c r="K762" s="517"/>
      <c r="L762" s="520"/>
      <c r="M762" s="517"/>
      <c r="N762" s="520"/>
      <c r="O762" s="517"/>
      <c r="P762" s="555">
        <v>48534.01</v>
      </c>
    </row>
    <row r="763" spans="1:16" x14ac:dyDescent="0.25">
      <c r="A763" s="558"/>
      <c r="B763" s="559"/>
      <c r="C763" s="559"/>
      <c r="D763" s="559"/>
      <c r="E763" s="559"/>
      <c r="F763" s="559"/>
      <c r="G763" s="559"/>
      <c r="H763" s="560"/>
      <c r="I763" s="561"/>
      <c r="J763" s="561"/>
      <c r="K763" s="561"/>
      <c r="L763" s="562"/>
      <c r="M763" s="561"/>
      <c r="N763" s="562"/>
      <c r="O763" s="561"/>
      <c r="P763" s="563"/>
    </row>
    <row r="764" spans="1:16" x14ac:dyDescent="0.25">
      <c r="A764" s="514" t="s">
        <v>1559</v>
      </c>
      <c r="B764" s="515" t="s">
        <v>1438</v>
      </c>
      <c r="C764" s="1249" t="s">
        <v>1439</v>
      </c>
      <c r="D764" s="1249"/>
      <c r="E764" s="1249"/>
      <c r="F764" s="1249"/>
      <c r="G764" s="1249"/>
      <c r="H764" s="516" t="s">
        <v>1440</v>
      </c>
      <c r="I764" s="517">
        <v>0.52</v>
      </c>
      <c r="J764" s="518">
        <v>1</v>
      </c>
      <c r="K764" s="570">
        <v>0.52</v>
      </c>
      <c r="L764" s="520"/>
      <c r="M764" s="517"/>
      <c r="N764" s="521"/>
      <c r="O764" s="517"/>
      <c r="P764" s="522"/>
    </row>
    <row r="765" spans="1:16" x14ac:dyDescent="0.25">
      <c r="A765" s="523"/>
      <c r="B765" s="524" t="s">
        <v>23</v>
      </c>
      <c r="C765" s="1247" t="s">
        <v>1203</v>
      </c>
      <c r="D765" s="1247"/>
      <c r="E765" s="1247"/>
      <c r="F765" s="1247"/>
      <c r="G765" s="1247"/>
      <c r="H765" s="525" t="s">
        <v>1148</v>
      </c>
      <c r="I765" s="526"/>
      <c r="J765" s="526"/>
      <c r="K765" s="527">
        <v>36.295999999999999</v>
      </c>
      <c r="L765" s="528"/>
      <c r="M765" s="526"/>
      <c r="N765" s="528"/>
      <c r="O765" s="526"/>
      <c r="P765" s="529">
        <v>10399.89</v>
      </c>
    </row>
    <row r="766" spans="1:16" x14ac:dyDescent="0.25">
      <c r="A766" s="530"/>
      <c r="B766" s="524" t="s">
        <v>1441</v>
      </c>
      <c r="C766" s="1247" t="s">
        <v>1442</v>
      </c>
      <c r="D766" s="1247"/>
      <c r="E766" s="1247"/>
      <c r="F766" s="1247"/>
      <c r="G766" s="1247"/>
      <c r="H766" s="525" t="s">
        <v>1148</v>
      </c>
      <c r="I766" s="531">
        <v>69.8</v>
      </c>
      <c r="J766" s="526"/>
      <c r="K766" s="527">
        <v>36.295999999999999</v>
      </c>
      <c r="L766" s="532"/>
      <c r="M766" s="533"/>
      <c r="N766" s="534">
        <v>286.52999999999997</v>
      </c>
      <c r="O766" s="526"/>
      <c r="P766" s="529">
        <v>10399.89</v>
      </c>
    </row>
    <row r="767" spans="1:16" x14ac:dyDescent="0.25">
      <c r="A767" s="523"/>
      <c r="B767" s="524" t="s">
        <v>28</v>
      </c>
      <c r="C767" s="1247" t="s">
        <v>132</v>
      </c>
      <c r="D767" s="1247"/>
      <c r="E767" s="1247"/>
      <c r="F767" s="1247"/>
      <c r="G767" s="1247"/>
      <c r="H767" s="525"/>
      <c r="I767" s="526"/>
      <c r="J767" s="526"/>
      <c r="K767" s="526"/>
      <c r="L767" s="528"/>
      <c r="M767" s="526"/>
      <c r="N767" s="528"/>
      <c r="O767" s="526"/>
      <c r="P767" s="573">
        <v>504.11</v>
      </c>
    </row>
    <row r="768" spans="1:16" x14ac:dyDescent="0.25">
      <c r="A768" s="523"/>
      <c r="B768" s="524"/>
      <c r="C768" s="1247" t="s">
        <v>1147</v>
      </c>
      <c r="D768" s="1247"/>
      <c r="E768" s="1247"/>
      <c r="F768" s="1247"/>
      <c r="G768" s="1247"/>
      <c r="H768" s="525" t="s">
        <v>1148</v>
      </c>
      <c r="I768" s="526"/>
      <c r="J768" s="526"/>
      <c r="K768" s="527">
        <v>0.33800000000000002</v>
      </c>
      <c r="L768" s="528"/>
      <c r="M768" s="526"/>
      <c r="N768" s="528"/>
      <c r="O768" s="526"/>
      <c r="P768" s="573">
        <v>145.41</v>
      </c>
    </row>
    <row r="769" spans="1:16" x14ac:dyDescent="0.25">
      <c r="A769" s="530"/>
      <c r="B769" s="524" t="s">
        <v>1443</v>
      </c>
      <c r="C769" s="1247" t="s">
        <v>1444</v>
      </c>
      <c r="D769" s="1247"/>
      <c r="E769" s="1247"/>
      <c r="F769" s="1247"/>
      <c r="G769" s="1247"/>
      <c r="H769" s="525" t="s">
        <v>1151</v>
      </c>
      <c r="I769" s="536">
        <v>0.61</v>
      </c>
      <c r="J769" s="526"/>
      <c r="K769" s="535">
        <v>0.31719999999999998</v>
      </c>
      <c r="L769" s="532"/>
      <c r="M769" s="533"/>
      <c r="N769" s="534">
        <v>1550.39</v>
      </c>
      <c r="O769" s="526"/>
      <c r="P769" s="529">
        <v>491.78</v>
      </c>
    </row>
    <row r="770" spans="1:16" x14ac:dyDescent="0.25">
      <c r="A770" s="540"/>
      <c r="B770" s="524" t="s">
        <v>1152</v>
      </c>
      <c r="C770" s="1247" t="s">
        <v>1153</v>
      </c>
      <c r="D770" s="1247"/>
      <c r="E770" s="1247"/>
      <c r="F770" s="1247"/>
      <c r="G770" s="1247"/>
      <c r="H770" s="525" t="s">
        <v>1148</v>
      </c>
      <c r="I770" s="536">
        <v>0.61</v>
      </c>
      <c r="J770" s="526"/>
      <c r="K770" s="535">
        <v>0.31719999999999998</v>
      </c>
      <c r="L770" s="528"/>
      <c r="M770" s="526"/>
      <c r="N770" s="541">
        <v>437.08</v>
      </c>
      <c r="O770" s="526"/>
      <c r="P770" s="573">
        <v>138.63999999999999</v>
      </c>
    </row>
    <row r="771" spans="1:16" x14ac:dyDescent="0.25">
      <c r="A771" s="530"/>
      <c r="B771" s="524" t="s">
        <v>1445</v>
      </c>
      <c r="C771" s="1247" t="s">
        <v>1446</v>
      </c>
      <c r="D771" s="1247"/>
      <c r="E771" s="1247"/>
      <c r="F771" s="1247"/>
      <c r="G771" s="1247"/>
      <c r="H771" s="525" t="s">
        <v>1151</v>
      </c>
      <c r="I771" s="536">
        <v>0.04</v>
      </c>
      <c r="J771" s="526"/>
      <c r="K771" s="535">
        <v>2.0799999999999999E-2</v>
      </c>
      <c r="L771" s="538">
        <v>477.92</v>
      </c>
      <c r="M771" s="539">
        <v>1.24</v>
      </c>
      <c r="N771" s="534">
        <v>592.62</v>
      </c>
      <c r="O771" s="526"/>
      <c r="P771" s="529">
        <v>12.33</v>
      </c>
    </row>
    <row r="772" spans="1:16" x14ac:dyDescent="0.25">
      <c r="A772" s="540"/>
      <c r="B772" s="524" t="s">
        <v>1208</v>
      </c>
      <c r="C772" s="1247" t="s">
        <v>1209</v>
      </c>
      <c r="D772" s="1247"/>
      <c r="E772" s="1247"/>
      <c r="F772" s="1247"/>
      <c r="G772" s="1247"/>
      <c r="H772" s="525" t="s">
        <v>1148</v>
      </c>
      <c r="I772" s="536">
        <v>0.04</v>
      </c>
      <c r="J772" s="526"/>
      <c r="K772" s="535">
        <v>2.0799999999999999E-2</v>
      </c>
      <c r="L772" s="528"/>
      <c r="M772" s="526"/>
      <c r="N772" s="541">
        <v>325.38</v>
      </c>
      <c r="O772" s="526"/>
      <c r="P772" s="573">
        <v>6.77</v>
      </c>
    </row>
    <row r="773" spans="1:16" x14ac:dyDescent="0.25">
      <c r="A773" s="523"/>
      <c r="B773" s="524" t="s">
        <v>36</v>
      </c>
      <c r="C773" s="1247" t="s">
        <v>134</v>
      </c>
      <c r="D773" s="1247"/>
      <c r="E773" s="1247"/>
      <c r="F773" s="1247"/>
      <c r="G773" s="1247"/>
      <c r="H773" s="525"/>
      <c r="I773" s="526"/>
      <c r="J773" s="526"/>
      <c r="K773" s="526"/>
      <c r="L773" s="528"/>
      <c r="M773" s="526"/>
      <c r="N773" s="528"/>
      <c r="O773" s="526"/>
      <c r="P773" s="529">
        <v>15923.72</v>
      </c>
    </row>
    <row r="774" spans="1:16" x14ac:dyDescent="0.25">
      <c r="A774" s="530"/>
      <c r="B774" s="524" t="s">
        <v>1447</v>
      </c>
      <c r="C774" s="1247" t="s">
        <v>1448</v>
      </c>
      <c r="D774" s="1247"/>
      <c r="E774" s="1247"/>
      <c r="F774" s="1247"/>
      <c r="G774" s="1247"/>
      <c r="H774" s="525" t="s">
        <v>1164</v>
      </c>
      <c r="I774" s="527">
        <v>1E-3</v>
      </c>
      <c r="J774" s="526"/>
      <c r="K774" s="537">
        <v>5.1999999999999995E-4</v>
      </c>
      <c r="L774" s="542">
        <v>70296.2</v>
      </c>
      <c r="M774" s="539">
        <v>1.31</v>
      </c>
      <c r="N774" s="534">
        <v>92088.02</v>
      </c>
      <c r="O774" s="526"/>
      <c r="P774" s="529">
        <v>47.89</v>
      </c>
    </row>
    <row r="775" spans="1:16" x14ac:dyDescent="0.25">
      <c r="A775" s="530"/>
      <c r="B775" s="524" t="s">
        <v>1449</v>
      </c>
      <c r="C775" s="1247" t="s">
        <v>1450</v>
      </c>
      <c r="D775" s="1247"/>
      <c r="E775" s="1247"/>
      <c r="F775" s="1247"/>
      <c r="G775" s="1247"/>
      <c r="H775" s="525" t="s">
        <v>1212</v>
      </c>
      <c r="I775" s="531">
        <v>5.9</v>
      </c>
      <c r="J775" s="536">
        <v>0.86</v>
      </c>
      <c r="K775" s="537">
        <v>2.6384799999999999</v>
      </c>
      <c r="L775" s="532"/>
      <c r="M775" s="533"/>
      <c r="N775" s="534">
        <v>5488.94</v>
      </c>
      <c r="O775" s="526"/>
      <c r="P775" s="529">
        <v>14482.46</v>
      </c>
    </row>
    <row r="776" spans="1:16" x14ac:dyDescent="0.25">
      <c r="A776" s="530"/>
      <c r="B776" s="524" t="s">
        <v>1451</v>
      </c>
      <c r="C776" s="1247" t="s">
        <v>1452</v>
      </c>
      <c r="D776" s="1247"/>
      <c r="E776" s="1247"/>
      <c r="F776" s="1247"/>
      <c r="G776" s="1247"/>
      <c r="H776" s="525" t="s">
        <v>1212</v>
      </c>
      <c r="I776" s="536">
        <v>0.06</v>
      </c>
      <c r="J776" s="536">
        <v>0.33</v>
      </c>
      <c r="K776" s="574">
        <v>1.0296E-2</v>
      </c>
      <c r="L776" s="542">
        <v>3778.62</v>
      </c>
      <c r="M776" s="539">
        <v>1.45</v>
      </c>
      <c r="N776" s="534">
        <v>5479</v>
      </c>
      <c r="O776" s="526"/>
      <c r="P776" s="529">
        <v>56.41</v>
      </c>
    </row>
    <row r="777" spans="1:16" x14ac:dyDescent="0.25">
      <c r="A777" s="530"/>
      <c r="B777" s="524" t="s">
        <v>1453</v>
      </c>
      <c r="C777" s="1247" t="s">
        <v>1454</v>
      </c>
      <c r="D777" s="1247"/>
      <c r="E777" s="1247"/>
      <c r="F777" s="1247"/>
      <c r="G777" s="1247"/>
      <c r="H777" s="525" t="s">
        <v>1212</v>
      </c>
      <c r="I777" s="536">
        <v>0.17</v>
      </c>
      <c r="J777" s="526"/>
      <c r="K777" s="535">
        <v>8.8400000000000006E-2</v>
      </c>
      <c r="L777" s="542">
        <v>10082.68</v>
      </c>
      <c r="M777" s="575">
        <v>1.5</v>
      </c>
      <c r="N777" s="534">
        <v>15124.02</v>
      </c>
      <c r="O777" s="526"/>
      <c r="P777" s="529">
        <v>1336.96</v>
      </c>
    </row>
    <row r="778" spans="1:16" x14ac:dyDescent="0.25">
      <c r="A778" s="544" t="s">
        <v>1364</v>
      </c>
      <c r="B778" s="545" t="s">
        <v>1455</v>
      </c>
      <c r="C778" s="1250" t="s">
        <v>1456</v>
      </c>
      <c r="D778" s="1250"/>
      <c r="E778" s="1250"/>
      <c r="F778" s="1250"/>
      <c r="G778" s="1250"/>
      <c r="H778" s="546" t="s">
        <v>1212</v>
      </c>
      <c r="I778" s="547">
        <v>0</v>
      </c>
      <c r="J778" s="548"/>
      <c r="K778" s="547">
        <v>0</v>
      </c>
      <c r="L778" s="550"/>
      <c r="M778" s="548"/>
      <c r="N778" s="550"/>
      <c r="O778" s="548"/>
      <c r="P778" s="551"/>
    </row>
    <row r="779" spans="1:16" x14ac:dyDescent="0.25">
      <c r="A779" s="552"/>
      <c r="B779" s="553"/>
      <c r="C779" s="1248" t="s">
        <v>1154</v>
      </c>
      <c r="D779" s="1248"/>
      <c r="E779" s="1248"/>
      <c r="F779" s="1248"/>
      <c r="G779" s="1248"/>
      <c r="H779" s="516"/>
      <c r="I779" s="517"/>
      <c r="J779" s="517"/>
      <c r="K779" s="517"/>
      <c r="L779" s="520"/>
      <c r="M779" s="517"/>
      <c r="N779" s="554"/>
      <c r="O779" s="517"/>
      <c r="P779" s="555">
        <v>26973.13</v>
      </c>
    </row>
    <row r="780" spans="1:16" x14ac:dyDescent="0.25">
      <c r="A780" s="540"/>
      <c r="B780" s="524"/>
      <c r="C780" s="1247" t="s">
        <v>1155</v>
      </c>
      <c r="D780" s="1247"/>
      <c r="E780" s="1247"/>
      <c r="F780" s="1247"/>
      <c r="G780" s="1247"/>
      <c r="H780" s="525"/>
      <c r="I780" s="526"/>
      <c r="J780" s="526"/>
      <c r="K780" s="526"/>
      <c r="L780" s="528"/>
      <c r="M780" s="526"/>
      <c r="N780" s="528"/>
      <c r="O780" s="526"/>
      <c r="P780" s="529">
        <v>10545.3</v>
      </c>
    </row>
    <row r="781" spans="1:16" x14ac:dyDescent="0.25">
      <c r="A781" s="540"/>
      <c r="B781" s="524" t="s">
        <v>1295</v>
      </c>
      <c r="C781" s="1247" t="s">
        <v>1296</v>
      </c>
      <c r="D781" s="1247"/>
      <c r="E781" s="1247"/>
      <c r="F781" s="1247"/>
      <c r="G781" s="1247"/>
      <c r="H781" s="525" t="s">
        <v>1158</v>
      </c>
      <c r="I781" s="543">
        <v>147</v>
      </c>
      <c r="J781" s="526"/>
      <c r="K781" s="543">
        <v>147</v>
      </c>
      <c r="L781" s="528"/>
      <c r="M781" s="526"/>
      <c r="N781" s="528"/>
      <c r="O781" s="526"/>
      <c r="P781" s="529">
        <v>15501.59</v>
      </c>
    </row>
    <row r="782" spans="1:16" x14ac:dyDescent="0.25">
      <c r="A782" s="540"/>
      <c r="B782" s="524" t="s">
        <v>1297</v>
      </c>
      <c r="C782" s="1247" t="s">
        <v>1298</v>
      </c>
      <c r="D782" s="1247"/>
      <c r="E782" s="1247"/>
      <c r="F782" s="1247"/>
      <c r="G782" s="1247"/>
      <c r="H782" s="525" t="s">
        <v>1158</v>
      </c>
      <c r="I782" s="543">
        <v>134</v>
      </c>
      <c r="J782" s="526"/>
      <c r="K782" s="543">
        <v>134</v>
      </c>
      <c r="L782" s="528"/>
      <c r="M782" s="526"/>
      <c r="N782" s="528"/>
      <c r="O782" s="526"/>
      <c r="P782" s="529">
        <v>14130.7</v>
      </c>
    </row>
    <row r="783" spans="1:16" x14ac:dyDescent="0.25">
      <c r="A783" s="556"/>
      <c r="B783" s="557"/>
      <c r="C783" s="1248" t="s">
        <v>1161</v>
      </c>
      <c r="D783" s="1248"/>
      <c r="E783" s="1248"/>
      <c r="F783" s="1248"/>
      <c r="G783" s="1248"/>
      <c r="H783" s="516"/>
      <c r="I783" s="517"/>
      <c r="J783" s="517"/>
      <c r="K783" s="517"/>
      <c r="L783" s="520"/>
      <c r="M783" s="517"/>
      <c r="N783" s="554">
        <v>108856.58</v>
      </c>
      <c r="O783" s="517"/>
      <c r="P783" s="555">
        <v>56605.42</v>
      </c>
    </row>
    <row r="784" spans="1:16" x14ac:dyDescent="0.25">
      <c r="A784" s="558"/>
      <c r="B784" s="559"/>
      <c r="C784" s="559"/>
      <c r="D784" s="559"/>
      <c r="E784" s="559"/>
      <c r="F784" s="559"/>
      <c r="G784" s="559"/>
      <c r="H784" s="560"/>
      <c r="I784" s="561"/>
      <c r="J784" s="561"/>
      <c r="K784" s="561"/>
      <c r="L784" s="562"/>
      <c r="M784" s="561"/>
      <c r="N784" s="562"/>
      <c r="O784" s="561"/>
      <c r="P784" s="563"/>
    </row>
    <row r="785" spans="1:16" x14ac:dyDescent="0.25">
      <c r="A785" s="514" t="s">
        <v>1562</v>
      </c>
      <c r="B785" s="515" t="s">
        <v>3496</v>
      </c>
      <c r="C785" s="1249" t="s">
        <v>3497</v>
      </c>
      <c r="D785" s="1249"/>
      <c r="E785" s="1249"/>
      <c r="F785" s="1249"/>
      <c r="G785" s="1249"/>
      <c r="H785" s="516" t="s">
        <v>1212</v>
      </c>
      <c r="I785" s="517">
        <v>0.83199999999999996</v>
      </c>
      <c r="J785" s="518">
        <v>1</v>
      </c>
      <c r="K785" s="519">
        <v>0.83199999999999996</v>
      </c>
      <c r="L785" s="520"/>
      <c r="M785" s="517"/>
      <c r="N785" s="564">
        <v>15484.81</v>
      </c>
      <c r="O785" s="517"/>
      <c r="P785" s="555">
        <v>12883.36</v>
      </c>
    </row>
    <row r="786" spans="1:16" x14ac:dyDescent="0.25">
      <c r="A786" s="540" t="s">
        <v>1562</v>
      </c>
      <c r="B786" s="524" t="s">
        <v>3496</v>
      </c>
      <c r="C786" s="1247" t="s">
        <v>3498</v>
      </c>
      <c r="D786" s="1247"/>
      <c r="E786" s="1247"/>
      <c r="F786" s="1247"/>
      <c r="G786" s="1247"/>
      <c r="H786" s="525" t="s">
        <v>1212</v>
      </c>
      <c r="I786" s="527">
        <v>0.83199999999999996</v>
      </c>
      <c r="J786" s="526"/>
      <c r="K786" s="527">
        <v>0.83199999999999996</v>
      </c>
      <c r="L786" s="534">
        <v>7444.62</v>
      </c>
      <c r="M786" s="536">
        <v>2.08</v>
      </c>
      <c r="N786" s="534">
        <v>15484.81</v>
      </c>
      <c r="O786" s="526"/>
      <c r="P786" s="529">
        <v>12883.36</v>
      </c>
    </row>
    <row r="787" spans="1:16" ht="22.5" x14ac:dyDescent="0.25">
      <c r="A787" s="540" t="s">
        <v>2794</v>
      </c>
      <c r="B787" s="524" t="s">
        <v>3499</v>
      </c>
      <c r="C787" s="1247" t="s">
        <v>1303</v>
      </c>
      <c r="D787" s="1247"/>
      <c r="E787" s="1247"/>
      <c r="F787" s="1247"/>
      <c r="G787" s="1247"/>
      <c r="H787" s="525" t="s">
        <v>1304</v>
      </c>
      <c r="I787" s="526"/>
      <c r="J787" s="526"/>
      <c r="K787" s="535">
        <v>1.9967999999999999</v>
      </c>
      <c r="L787" s="528"/>
      <c r="M787" s="526"/>
      <c r="N787" s="541">
        <v>155.02000000000001</v>
      </c>
      <c r="O787" s="543">
        <v>-1</v>
      </c>
      <c r="P787" s="573">
        <v>-309.54000000000002</v>
      </c>
    </row>
    <row r="788" spans="1:16" ht="22.5" x14ac:dyDescent="0.25">
      <c r="A788" s="540" t="s">
        <v>3532</v>
      </c>
      <c r="B788" s="524" t="s">
        <v>3500</v>
      </c>
      <c r="C788" s="1247" t="s">
        <v>1465</v>
      </c>
      <c r="D788" s="1247"/>
      <c r="E788" s="1247"/>
      <c r="F788" s="1247"/>
      <c r="G788" s="1247"/>
      <c r="H788" s="525" t="s">
        <v>1304</v>
      </c>
      <c r="I788" s="526"/>
      <c r="J788" s="526"/>
      <c r="K788" s="535">
        <v>1.9967999999999999</v>
      </c>
      <c r="L788" s="528"/>
      <c r="M788" s="526"/>
      <c r="N788" s="541">
        <v>161.88999999999999</v>
      </c>
      <c r="O788" s="526"/>
      <c r="P788" s="573">
        <v>323.26</v>
      </c>
    </row>
    <row r="789" spans="1:16" x14ac:dyDescent="0.25">
      <c r="A789" s="556"/>
      <c r="B789" s="557"/>
      <c r="C789" s="1248" t="s">
        <v>1161</v>
      </c>
      <c r="D789" s="1248"/>
      <c r="E789" s="1248"/>
      <c r="F789" s="1248"/>
      <c r="G789" s="1248"/>
      <c r="H789" s="516"/>
      <c r="I789" s="517"/>
      <c r="J789" s="517"/>
      <c r="K789" s="517"/>
      <c r="L789" s="520"/>
      <c r="M789" s="517"/>
      <c r="N789" s="520"/>
      <c r="O789" s="517"/>
      <c r="P789" s="555">
        <v>12897.08</v>
      </c>
    </row>
    <row r="790" spans="1:16" x14ac:dyDescent="0.25">
      <c r="A790" s="558"/>
      <c r="B790" s="559"/>
      <c r="C790" s="559"/>
      <c r="D790" s="559"/>
      <c r="E790" s="559"/>
      <c r="F790" s="559"/>
      <c r="G790" s="559"/>
      <c r="H790" s="560"/>
      <c r="I790" s="561"/>
      <c r="J790" s="561"/>
      <c r="K790" s="561"/>
      <c r="L790" s="562"/>
      <c r="M790" s="561"/>
      <c r="N790" s="562"/>
      <c r="O790" s="561"/>
      <c r="P790" s="563"/>
    </row>
    <row r="791" spans="1:16" x14ac:dyDescent="0.25">
      <c r="A791" s="514" t="s">
        <v>1565</v>
      </c>
      <c r="B791" s="515" t="s">
        <v>1438</v>
      </c>
      <c r="C791" s="1249" t="s">
        <v>1439</v>
      </c>
      <c r="D791" s="1249"/>
      <c r="E791" s="1249"/>
      <c r="F791" s="1249"/>
      <c r="G791" s="1249"/>
      <c r="H791" s="516" t="s">
        <v>1440</v>
      </c>
      <c r="I791" s="517">
        <v>0.06</v>
      </c>
      <c r="J791" s="518">
        <v>1</v>
      </c>
      <c r="K791" s="570">
        <v>0.06</v>
      </c>
      <c r="L791" s="520"/>
      <c r="M791" s="517"/>
      <c r="N791" s="521"/>
      <c r="O791" s="517"/>
      <c r="P791" s="522"/>
    </row>
    <row r="792" spans="1:16" x14ac:dyDescent="0.25">
      <c r="A792" s="523"/>
      <c r="B792" s="524" t="s">
        <v>23</v>
      </c>
      <c r="C792" s="1247" t="s">
        <v>1203</v>
      </c>
      <c r="D792" s="1247"/>
      <c r="E792" s="1247"/>
      <c r="F792" s="1247"/>
      <c r="G792" s="1247"/>
      <c r="H792" s="525" t="s">
        <v>1148</v>
      </c>
      <c r="I792" s="526"/>
      <c r="J792" s="526"/>
      <c r="K792" s="527">
        <v>4.1879999999999997</v>
      </c>
      <c r="L792" s="528"/>
      <c r="M792" s="526"/>
      <c r="N792" s="528"/>
      <c r="O792" s="526"/>
      <c r="P792" s="529">
        <v>1199.99</v>
      </c>
    </row>
    <row r="793" spans="1:16" x14ac:dyDescent="0.25">
      <c r="A793" s="530"/>
      <c r="B793" s="524" t="s">
        <v>1441</v>
      </c>
      <c r="C793" s="1247" t="s">
        <v>1442</v>
      </c>
      <c r="D793" s="1247"/>
      <c r="E793" s="1247"/>
      <c r="F793" s="1247"/>
      <c r="G793" s="1247"/>
      <c r="H793" s="525" t="s">
        <v>1148</v>
      </c>
      <c r="I793" s="531">
        <v>69.8</v>
      </c>
      <c r="J793" s="526"/>
      <c r="K793" s="527">
        <v>4.1879999999999997</v>
      </c>
      <c r="L793" s="532"/>
      <c r="M793" s="533"/>
      <c r="N793" s="534">
        <v>286.52999999999997</v>
      </c>
      <c r="O793" s="526"/>
      <c r="P793" s="529">
        <v>1199.99</v>
      </c>
    </row>
    <row r="794" spans="1:16" x14ac:dyDescent="0.25">
      <c r="A794" s="523"/>
      <c r="B794" s="524" t="s">
        <v>28</v>
      </c>
      <c r="C794" s="1247" t="s">
        <v>132</v>
      </c>
      <c r="D794" s="1247"/>
      <c r="E794" s="1247"/>
      <c r="F794" s="1247"/>
      <c r="G794" s="1247"/>
      <c r="H794" s="525"/>
      <c r="I794" s="526"/>
      <c r="J794" s="526"/>
      <c r="K794" s="526"/>
      <c r="L794" s="528"/>
      <c r="M794" s="526"/>
      <c r="N794" s="528"/>
      <c r="O794" s="526"/>
      <c r="P794" s="573">
        <v>58.16</v>
      </c>
    </row>
    <row r="795" spans="1:16" x14ac:dyDescent="0.25">
      <c r="A795" s="523"/>
      <c r="B795" s="524"/>
      <c r="C795" s="1247" t="s">
        <v>1147</v>
      </c>
      <c r="D795" s="1247"/>
      <c r="E795" s="1247"/>
      <c r="F795" s="1247"/>
      <c r="G795" s="1247"/>
      <c r="H795" s="525" t="s">
        <v>1148</v>
      </c>
      <c r="I795" s="526"/>
      <c r="J795" s="526"/>
      <c r="K795" s="527">
        <v>3.9E-2</v>
      </c>
      <c r="L795" s="528"/>
      <c r="M795" s="526"/>
      <c r="N795" s="528"/>
      <c r="O795" s="526"/>
      <c r="P795" s="573">
        <v>16.78</v>
      </c>
    </row>
    <row r="796" spans="1:16" x14ac:dyDescent="0.25">
      <c r="A796" s="530"/>
      <c r="B796" s="524" t="s">
        <v>1443</v>
      </c>
      <c r="C796" s="1247" t="s">
        <v>1444</v>
      </c>
      <c r="D796" s="1247"/>
      <c r="E796" s="1247"/>
      <c r="F796" s="1247"/>
      <c r="G796" s="1247"/>
      <c r="H796" s="525" t="s">
        <v>1151</v>
      </c>
      <c r="I796" s="536">
        <v>0.61</v>
      </c>
      <c r="J796" s="526"/>
      <c r="K796" s="535">
        <v>3.6600000000000001E-2</v>
      </c>
      <c r="L796" s="532"/>
      <c r="M796" s="533"/>
      <c r="N796" s="534">
        <v>1550.39</v>
      </c>
      <c r="O796" s="526"/>
      <c r="P796" s="529">
        <v>56.74</v>
      </c>
    </row>
    <row r="797" spans="1:16" x14ac:dyDescent="0.25">
      <c r="A797" s="540"/>
      <c r="B797" s="524" t="s">
        <v>1152</v>
      </c>
      <c r="C797" s="1247" t="s">
        <v>1153</v>
      </c>
      <c r="D797" s="1247"/>
      <c r="E797" s="1247"/>
      <c r="F797" s="1247"/>
      <c r="G797" s="1247"/>
      <c r="H797" s="525" t="s">
        <v>1148</v>
      </c>
      <c r="I797" s="536">
        <v>0.61</v>
      </c>
      <c r="J797" s="526"/>
      <c r="K797" s="535">
        <v>3.6600000000000001E-2</v>
      </c>
      <c r="L797" s="528"/>
      <c r="M797" s="526"/>
      <c r="N797" s="541">
        <v>437.08</v>
      </c>
      <c r="O797" s="526"/>
      <c r="P797" s="573">
        <v>16</v>
      </c>
    </row>
    <row r="798" spans="1:16" x14ac:dyDescent="0.25">
      <c r="A798" s="530"/>
      <c r="B798" s="524" t="s">
        <v>1445</v>
      </c>
      <c r="C798" s="1247" t="s">
        <v>1446</v>
      </c>
      <c r="D798" s="1247"/>
      <c r="E798" s="1247"/>
      <c r="F798" s="1247"/>
      <c r="G798" s="1247"/>
      <c r="H798" s="525" t="s">
        <v>1151</v>
      </c>
      <c r="I798" s="536">
        <v>0.04</v>
      </c>
      <c r="J798" s="526"/>
      <c r="K798" s="535">
        <v>2.3999999999999998E-3</v>
      </c>
      <c r="L798" s="538">
        <v>477.92</v>
      </c>
      <c r="M798" s="539">
        <v>1.24</v>
      </c>
      <c r="N798" s="534">
        <v>592.62</v>
      </c>
      <c r="O798" s="526"/>
      <c r="P798" s="529">
        <v>1.42</v>
      </c>
    </row>
    <row r="799" spans="1:16" x14ac:dyDescent="0.25">
      <c r="A799" s="540"/>
      <c r="B799" s="524" t="s">
        <v>1208</v>
      </c>
      <c r="C799" s="1247" t="s">
        <v>1209</v>
      </c>
      <c r="D799" s="1247"/>
      <c r="E799" s="1247"/>
      <c r="F799" s="1247"/>
      <c r="G799" s="1247"/>
      <c r="H799" s="525" t="s">
        <v>1148</v>
      </c>
      <c r="I799" s="536">
        <v>0.04</v>
      </c>
      <c r="J799" s="526"/>
      <c r="K799" s="535">
        <v>2.3999999999999998E-3</v>
      </c>
      <c r="L799" s="528"/>
      <c r="M799" s="526"/>
      <c r="N799" s="541">
        <v>325.38</v>
      </c>
      <c r="O799" s="526"/>
      <c r="P799" s="573">
        <v>0.78</v>
      </c>
    </row>
    <row r="800" spans="1:16" x14ac:dyDescent="0.25">
      <c r="A800" s="523"/>
      <c r="B800" s="524" t="s">
        <v>36</v>
      </c>
      <c r="C800" s="1247" t="s">
        <v>134</v>
      </c>
      <c r="D800" s="1247"/>
      <c r="E800" s="1247"/>
      <c r="F800" s="1247"/>
      <c r="G800" s="1247"/>
      <c r="H800" s="525"/>
      <c r="I800" s="526"/>
      <c r="J800" s="526"/>
      <c r="K800" s="526"/>
      <c r="L800" s="528"/>
      <c r="M800" s="526"/>
      <c r="N800" s="528"/>
      <c r="O800" s="526"/>
      <c r="P800" s="529">
        <v>2122.6</v>
      </c>
    </row>
    <row r="801" spans="1:16" x14ac:dyDescent="0.25">
      <c r="A801" s="530"/>
      <c r="B801" s="524" t="s">
        <v>1447</v>
      </c>
      <c r="C801" s="1247" t="s">
        <v>1448</v>
      </c>
      <c r="D801" s="1247"/>
      <c r="E801" s="1247"/>
      <c r="F801" s="1247"/>
      <c r="G801" s="1247"/>
      <c r="H801" s="525" t="s">
        <v>1164</v>
      </c>
      <c r="I801" s="527">
        <v>1E-3</v>
      </c>
      <c r="J801" s="526"/>
      <c r="K801" s="537">
        <v>6.0000000000000002E-5</v>
      </c>
      <c r="L801" s="542">
        <v>70296.2</v>
      </c>
      <c r="M801" s="539">
        <v>1.31</v>
      </c>
      <c r="N801" s="534">
        <v>92088.02</v>
      </c>
      <c r="O801" s="526"/>
      <c r="P801" s="529">
        <v>5.53</v>
      </c>
    </row>
    <row r="802" spans="1:16" x14ac:dyDescent="0.25">
      <c r="A802" s="530"/>
      <c r="B802" s="524" t="s">
        <v>1449</v>
      </c>
      <c r="C802" s="1247" t="s">
        <v>1450</v>
      </c>
      <c r="D802" s="1247"/>
      <c r="E802" s="1247"/>
      <c r="F802" s="1247"/>
      <c r="G802" s="1247"/>
      <c r="H802" s="525" t="s">
        <v>1212</v>
      </c>
      <c r="I802" s="531">
        <v>5.9</v>
      </c>
      <c r="J802" s="526"/>
      <c r="K802" s="527">
        <v>0.35399999999999998</v>
      </c>
      <c r="L802" s="532"/>
      <c r="M802" s="533"/>
      <c r="N802" s="534">
        <v>5488.94</v>
      </c>
      <c r="O802" s="526"/>
      <c r="P802" s="529">
        <v>1943.08</v>
      </c>
    </row>
    <row r="803" spans="1:16" x14ac:dyDescent="0.25">
      <c r="A803" s="530"/>
      <c r="B803" s="524" t="s">
        <v>1451</v>
      </c>
      <c r="C803" s="1247" t="s">
        <v>1452</v>
      </c>
      <c r="D803" s="1247"/>
      <c r="E803" s="1247"/>
      <c r="F803" s="1247"/>
      <c r="G803" s="1247"/>
      <c r="H803" s="525" t="s">
        <v>1212</v>
      </c>
      <c r="I803" s="536">
        <v>0.06</v>
      </c>
      <c r="J803" s="526"/>
      <c r="K803" s="535">
        <v>3.5999999999999999E-3</v>
      </c>
      <c r="L803" s="542">
        <v>3778.62</v>
      </c>
      <c r="M803" s="539">
        <v>1.45</v>
      </c>
      <c r="N803" s="534">
        <v>5479</v>
      </c>
      <c r="O803" s="526"/>
      <c r="P803" s="529">
        <v>19.72</v>
      </c>
    </row>
    <row r="804" spans="1:16" x14ac:dyDescent="0.25">
      <c r="A804" s="530"/>
      <c r="B804" s="524" t="s">
        <v>1453</v>
      </c>
      <c r="C804" s="1247" t="s">
        <v>1454</v>
      </c>
      <c r="D804" s="1247"/>
      <c r="E804" s="1247"/>
      <c r="F804" s="1247"/>
      <c r="G804" s="1247"/>
      <c r="H804" s="525" t="s">
        <v>1212</v>
      </c>
      <c r="I804" s="536">
        <v>0.17</v>
      </c>
      <c r="J804" s="526"/>
      <c r="K804" s="535">
        <v>1.0200000000000001E-2</v>
      </c>
      <c r="L804" s="542">
        <v>10082.68</v>
      </c>
      <c r="M804" s="575">
        <v>1.5</v>
      </c>
      <c r="N804" s="534">
        <v>15124.02</v>
      </c>
      <c r="O804" s="526"/>
      <c r="P804" s="529">
        <v>154.27000000000001</v>
      </c>
    </row>
    <row r="805" spans="1:16" x14ac:dyDescent="0.25">
      <c r="A805" s="544" t="s">
        <v>1364</v>
      </c>
      <c r="B805" s="545" t="s">
        <v>1455</v>
      </c>
      <c r="C805" s="1250" t="s">
        <v>1456</v>
      </c>
      <c r="D805" s="1250"/>
      <c r="E805" s="1250"/>
      <c r="F805" s="1250"/>
      <c r="G805" s="1250"/>
      <c r="H805" s="546" t="s">
        <v>1212</v>
      </c>
      <c r="I805" s="547">
        <v>0</v>
      </c>
      <c r="J805" s="548"/>
      <c r="K805" s="547">
        <v>0</v>
      </c>
      <c r="L805" s="550"/>
      <c r="M805" s="548"/>
      <c r="N805" s="550"/>
      <c r="O805" s="548"/>
      <c r="P805" s="551"/>
    </row>
    <row r="806" spans="1:16" x14ac:dyDescent="0.25">
      <c r="A806" s="552"/>
      <c r="B806" s="553"/>
      <c r="C806" s="1248" t="s">
        <v>1154</v>
      </c>
      <c r="D806" s="1248"/>
      <c r="E806" s="1248"/>
      <c r="F806" s="1248"/>
      <c r="G806" s="1248"/>
      <c r="H806" s="516"/>
      <c r="I806" s="517"/>
      <c r="J806" s="517"/>
      <c r="K806" s="517"/>
      <c r="L806" s="520"/>
      <c r="M806" s="517"/>
      <c r="N806" s="554"/>
      <c r="O806" s="517"/>
      <c r="P806" s="555">
        <v>3397.53</v>
      </c>
    </row>
    <row r="807" spans="1:16" x14ac:dyDescent="0.25">
      <c r="A807" s="540"/>
      <c r="B807" s="524"/>
      <c r="C807" s="1247" t="s">
        <v>1155</v>
      </c>
      <c r="D807" s="1247"/>
      <c r="E807" s="1247"/>
      <c r="F807" s="1247"/>
      <c r="G807" s="1247"/>
      <c r="H807" s="525"/>
      <c r="I807" s="526"/>
      <c r="J807" s="526"/>
      <c r="K807" s="526"/>
      <c r="L807" s="528"/>
      <c r="M807" s="526"/>
      <c r="N807" s="528"/>
      <c r="O807" s="526"/>
      <c r="P807" s="529">
        <v>1216.77</v>
      </c>
    </row>
    <row r="808" spans="1:16" x14ac:dyDescent="0.25">
      <c r="A808" s="540"/>
      <c r="B808" s="524" t="s">
        <v>1295</v>
      </c>
      <c r="C808" s="1247" t="s">
        <v>1296</v>
      </c>
      <c r="D808" s="1247"/>
      <c r="E808" s="1247"/>
      <c r="F808" s="1247"/>
      <c r="G808" s="1247"/>
      <c r="H808" s="525" t="s">
        <v>1158</v>
      </c>
      <c r="I808" s="543">
        <v>147</v>
      </c>
      <c r="J808" s="526"/>
      <c r="K808" s="543">
        <v>147</v>
      </c>
      <c r="L808" s="528"/>
      <c r="M808" s="526"/>
      <c r="N808" s="528"/>
      <c r="O808" s="526"/>
      <c r="P808" s="529">
        <v>1788.65</v>
      </c>
    </row>
    <row r="809" spans="1:16" x14ac:dyDescent="0.25">
      <c r="A809" s="540"/>
      <c r="B809" s="524" t="s">
        <v>1297</v>
      </c>
      <c r="C809" s="1247" t="s">
        <v>1298</v>
      </c>
      <c r="D809" s="1247"/>
      <c r="E809" s="1247"/>
      <c r="F809" s="1247"/>
      <c r="G809" s="1247"/>
      <c r="H809" s="525" t="s">
        <v>1158</v>
      </c>
      <c r="I809" s="543">
        <v>134</v>
      </c>
      <c r="J809" s="526"/>
      <c r="K809" s="543">
        <v>134</v>
      </c>
      <c r="L809" s="528"/>
      <c r="M809" s="526"/>
      <c r="N809" s="528"/>
      <c r="O809" s="526"/>
      <c r="P809" s="529">
        <v>1630.47</v>
      </c>
    </row>
    <row r="810" spans="1:16" x14ac:dyDescent="0.25">
      <c r="A810" s="556"/>
      <c r="B810" s="557"/>
      <c r="C810" s="1248" t="s">
        <v>1161</v>
      </c>
      <c r="D810" s="1248"/>
      <c r="E810" s="1248"/>
      <c r="F810" s="1248"/>
      <c r="G810" s="1248"/>
      <c r="H810" s="516"/>
      <c r="I810" s="517"/>
      <c r="J810" s="517"/>
      <c r="K810" s="517"/>
      <c r="L810" s="520"/>
      <c r="M810" s="517"/>
      <c r="N810" s="554">
        <v>113610.83</v>
      </c>
      <c r="O810" s="517"/>
      <c r="P810" s="555">
        <v>6816.65</v>
      </c>
    </row>
    <row r="811" spans="1:16" x14ac:dyDescent="0.25">
      <c r="A811" s="558"/>
      <c r="B811" s="559"/>
      <c r="C811" s="559"/>
      <c r="D811" s="559"/>
      <c r="E811" s="559"/>
      <c r="F811" s="559"/>
      <c r="G811" s="559"/>
      <c r="H811" s="560"/>
      <c r="I811" s="561"/>
      <c r="J811" s="561"/>
      <c r="K811" s="561"/>
      <c r="L811" s="562"/>
      <c r="M811" s="561"/>
      <c r="N811" s="562"/>
      <c r="O811" s="561"/>
      <c r="P811" s="563"/>
    </row>
    <row r="812" spans="1:16" x14ac:dyDescent="0.25">
      <c r="A812" s="514" t="s">
        <v>1572</v>
      </c>
      <c r="B812" s="515" t="s">
        <v>3496</v>
      </c>
      <c r="C812" s="1249" t="s">
        <v>3497</v>
      </c>
      <c r="D812" s="1249"/>
      <c r="E812" s="1249"/>
      <c r="F812" s="1249"/>
      <c r="G812" s="1249"/>
      <c r="H812" s="516" t="s">
        <v>1212</v>
      </c>
      <c r="I812" s="517">
        <v>0.25800000000000001</v>
      </c>
      <c r="J812" s="518">
        <v>1</v>
      </c>
      <c r="K812" s="519">
        <v>0.25800000000000001</v>
      </c>
      <c r="L812" s="554">
        <v>7444.62</v>
      </c>
      <c r="M812" s="570">
        <v>2.08</v>
      </c>
      <c r="N812" s="564">
        <v>15484.81</v>
      </c>
      <c r="O812" s="517"/>
      <c r="P812" s="555">
        <v>3995.08</v>
      </c>
    </row>
    <row r="813" spans="1:16" x14ac:dyDescent="0.25">
      <c r="A813" s="556"/>
      <c r="B813" s="557"/>
      <c r="C813" s="1248" t="s">
        <v>1161</v>
      </c>
      <c r="D813" s="1248"/>
      <c r="E813" s="1248"/>
      <c r="F813" s="1248"/>
      <c r="G813" s="1248"/>
      <c r="H813" s="516"/>
      <c r="I813" s="517"/>
      <c r="J813" s="517"/>
      <c r="K813" s="517"/>
      <c r="L813" s="520"/>
      <c r="M813" s="517"/>
      <c r="N813" s="520"/>
      <c r="O813" s="517"/>
      <c r="P813" s="555">
        <v>3995.08</v>
      </c>
    </row>
    <row r="814" spans="1:16" x14ac:dyDescent="0.25">
      <c r="A814" s="558"/>
      <c r="B814" s="559"/>
      <c r="C814" s="559"/>
      <c r="D814" s="559"/>
      <c r="E814" s="559"/>
      <c r="F814" s="559"/>
      <c r="G814" s="559"/>
      <c r="H814" s="560"/>
      <c r="I814" s="561"/>
      <c r="J814" s="561"/>
      <c r="K814" s="561"/>
      <c r="L814" s="562"/>
      <c r="M814" s="561"/>
      <c r="N814" s="562"/>
      <c r="O814" s="561"/>
      <c r="P814" s="563"/>
    </row>
    <row r="815" spans="1:16" x14ac:dyDescent="0.25">
      <c r="A815" s="1251" t="s">
        <v>3501</v>
      </c>
      <c r="B815" s="1252"/>
      <c r="C815" s="1252"/>
      <c r="D815" s="1252"/>
      <c r="E815" s="1252"/>
      <c r="F815" s="1252"/>
      <c r="G815" s="1252"/>
      <c r="H815" s="1252"/>
      <c r="I815" s="1252"/>
      <c r="J815" s="1252"/>
      <c r="K815" s="1252"/>
      <c r="L815" s="1252"/>
      <c r="M815" s="1252"/>
      <c r="N815" s="1252"/>
      <c r="O815" s="1252"/>
      <c r="P815" s="1253"/>
    </row>
    <row r="816" spans="1:16" x14ac:dyDescent="0.25">
      <c r="A816" s="514" t="s">
        <v>1576</v>
      </c>
      <c r="B816" s="515" t="s">
        <v>3502</v>
      </c>
      <c r="C816" s="1249" t="s">
        <v>3503</v>
      </c>
      <c r="D816" s="1249"/>
      <c r="E816" s="1249"/>
      <c r="F816" s="1249"/>
      <c r="G816" s="1249"/>
      <c r="H816" s="516" t="s">
        <v>1232</v>
      </c>
      <c r="I816" s="517">
        <v>1.2866</v>
      </c>
      <c r="J816" s="518">
        <v>1</v>
      </c>
      <c r="K816" s="568">
        <v>1.2866</v>
      </c>
      <c r="L816" s="520"/>
      <c r="M816" s="517"/>
      <c r="N816" s="521"/>
      <c r="O816" s="517"/>
      <c r="P816" s="522"/>
    </row>
    <row r="817" spans="1:16" x14ac:dyDescent="0.25">
      <c r="A817" s="523"/>
      <c r="B817" s="524" t="s">
        <v>23</v>
      </c>
      <c r="C817" s="1247" t="s">
        <v>1203</v>
      </c>
      <c r="D817" s="1247"/>
      <c r="E817" s="1247"/>
      <c r="F817" s="1247"/>
      <c r="G817" s="1247"/>
      <c r="H817" s="525" t="s">
        <v>1148</v>
      </c>
      <c r="I817" s="526"/>
      <c r="J817" s="526"/>
      <c r="K817" s="574">
        <v>34.455148000000001</v>
      </c>
      <c r="L817" s="528"/>
      <c r="M817" s="526"/>
      <c r="N817" s="528"/>
      <c r="O817" s="526"/>
      <c r="P817" s="529">
        <v>9286.7000000000007</v>
      </c>
    </row>
    <row r="818" spans="1:16" x14ac:dyDescent="0.25">
      <c r="A818" s="530"/>
      <c r="B818" s="524" t="s">
        <v>1956</v>
      </c>
      <c r="C818" s="1247" t="s">
        <v>1957</v>
      </c>
      <c r="D818" s="1247"/>
      <c r="E818" s="1247"/>
      <c r="F818" s="1247"/>
      <c r="G818" s="1247"/>
      <c r="H818" s="525" t="s">
        <v>1148</v>
      </c>
      <c r="I818" s="536">
        <v>26.78</v>
      </c>
      <c r="J818" s="526"/>
      <c r="K818" s="574">
        <v>34.455148000000001</v>
      </c>
      <c r="L818" s="532"/>
      <c r="M818" s="533"/>
      <c r="N818" s="534">
        <v>269.52999999999997</v>
      </c>
      <c r="O818" s="526"/>
      <c r="P818" s="529">
        <v>9286.7000000000007</v>
      </c>
    </row>
    <row r="819" spans="1:16" x14ac:dyDescent="0.25">
      <c r="A819" s="523"/>
      <c r="B819" s="524" t="s">
        <v>28</v>
      </c>
      <c r="C819" s="1247" t="s">
        <v>132</v>
      </c>
      <c r="D819" s="1247"/>
      <c r="E819" s="1247"/>
      <c r="F819" s="1247"/>
      <c r="G819" s="1247"/>
      <c r="H819" s="525"/>
      <c r="I819" s="526"/>
      <c r="J819" s="526"/>
      <c r="K819" s="526"/>
      <c r="L819" s="528"/>
      <c r="M819" s="526"/>
      <c r="N819" s="528"/>
      <c r="O819" s="526"/>
      <c r="P819" s="573">
        <v>50.03</v>
      </c>
    </row>
    <row r="820" spans="1:16" x14ac:dyDescent="0.25">
      <c r="A820" s="523"/>
      <c r="B820" s="524"/>
      <c r="C820" s="1247" t="s">
        <v>1147</v>
      </c>
      <c r="D820" s="1247"/>
      <c r="E820" s="1247"/>
      <c r="F820" s="1247"/>
      <c r="G820" s="1247"/>
      <c r="H820" s="525" t="s">
        <v>1148</v>
      </c>
      <c r="I820" s="526"/>
      <c r="J820" s="526"/>
      <c r="K820" s="537">
        <v>6.4329999999999998E-2</v>
      </c>
      <c r="L820" s="528"/>
      <c r="M820" s="526"/>
      <c r="N820" s="528"/>
      <c r="O820" s="526"/>
      <c r="P820" s="573">
        <v>20.93</v>
      </c>
    </row>
    <row r="821" spans="1:16" x14ac:dyDescent="0.25">
      <c r="A821" s="530"/>
      <c r="B821" s="524" t="s">
        <v>3504</v>
      </c>
      <c r="C821" s="1247" t="s">
        <v>3505</v>
      </c>
      <c r="D821" s="1247"/>
      <c r="E821" s="1247"/>
      <c r="F821" s="1247"/>
      <c r="G821" s="1247"/>
      <c r="H821" s="525" t="s">
        <v>1151</v>
      </c>
      <c r="I821" s="536">
        <v>0.14000000000000001</v>
      </c>
      <c r="J821" s="526"/>
      <c r="K821" s="574">
        <v>0.18012400000000001</v>
      </c>
      <c r="L821" s="538">
        <v>50.89</v>
      </c>
      <c r="M821" s="539">
        <v>1.28</v>
      </c>
      <c r="N821" s="534">
        <v>65.14</v>
      </c>
      <c r="O821" s="526"/>
      <c r="P821" s="529">
        <v>11.73</v>
      </c>
    </row>
    <row r="822" spans="1:16" x14ac:dyDescent="0.25">
      <c r="A822" s="530"/>
      <c r="B822" s="524" t="s">
        <v>3506</v>
      </c>
      <c r="C822" s="1247" t="s">
        <v>3507</v>
      </c>
      <c r="D822" s="1247"/>
      <c r="E822" s="1247"/>
      <c r="F822" s="1247"/>
      <c r="G822" s="1247"/>
      <c r="H822" s="525" t="s">
        <v>1151</v>
      </c>
      <c r="I822" s="536">
        <v>0.05</v>
      </c>
      <c r="J822" s="526"/>
      <c r="K822" s="537">
        <v>6.4329999999999998E-2</v>
      </c>
      <c r="L822" s="538">
        <v>487.94</v>
      </c>
      <c r="M822" s="539">
        <v>1.22</v>
      </c>
      <c r="N822" s="534">
        <v>595.29</v>
      </c>
      <c r="O822" s="526"/>
      <c r="P822" s="529">
        <v>38.299999999999997</v>
      </c>
    </row>
    <row r="823" spans="1:16" x14ac:dyDescent="0.25">
      <c r="A823" s="540"/>
      <c r="B823" s="524" t="s">
        <v>1208</v>
      </c>
      <c r="C823" s="1247" t="s">
        <v>1209</v>
      </c>
      <c r="D823" s="1247"/>
      <c r="E823" s="1247"/>
      <c r="F823" s="1247"/>
      <c r="G823" s="1247"/>
      <c r="H823" s="525" t="s">
        <v>1148</v>
      </c>
      <c r="I823" s="536">
        <v>0.05</v>
      </c>
      <c r="J823" s="526"/>
      <c r="K823" s="537">
        <v>6.4329999999999998E-2</v>
      </c>
      <c r="L823" s="528"/>
      <c r="M823" s="526"/>
      <c r="N823" s="541">
        <v>325.38</v>
      </c>
      <c r="O823" s="526"/>
      <c r="P823" s="573">
        <v>20.93</v>
      </c>
    </row>
    <row r="824" spans="1:16" x14ac:dyDescent="0.25">
      <c r="A824" s="544" t="s">
        <v>1239</v>
      </c>
      <c r="B824" s="545" t="s">
        <v>1240</v>
      </c>
      <c r="C824" s="1250" t="s">
        <v>1241</v>
      </c>
      <c r="D824" s="1250"/>
      <c r="E824" s="1250"/>
      <c r="F824" s="1250"/>
      <c r="G824" s="1250"/>
      <c r="H824" s="546" t="s">
        <v>1212</v>
      </c>
      <c r="I824" s="547">
        <v>15</v>
      </c>
      <c r="J824" s="548"/>
      <c r="K824" s="549">
        <v>19.298999999999999</v>
      </c>
      <c r="L824" s="550"/>
      <c r="M824" s="548"/>
      <c r="N824" s="550"/>
      <c r="O824" s="548"/>
      <c r="P824" s="551"/>
    </row>
    <row r="825" spans="1:16" x14ac:dyDescent="0.25">
      <c r="A825" s="552"/>
      <c r="B825" s="553"/>
      <c r="C825" s="1248" t="s">
        <v>1154</v>
      </c>
      <c r="D825" s="1248"/>
      <c r="E825" s="1248"/>
      <c r="F825" s="1248"/>
      <c r="G825" s="1248"/>
      <c r="H825" s="516"/>
      <c r="I825" s="517"/>
      <c r="J825" s="517"/>
      <c r="K825" s="517"/>
      <c r="L825" s="520"/>
      <c r="M825" s="517"/>
      <c r="N825" s="554"/>
      <c r="O825" s="517"/>
      <c r="P825" s="555">
        <v>9357.66</v>
      </c>
    </row>
    <row r="826" spans="1:16" x14ac:dyDescent="0.25">
      <c r="A826" s="540"/>
      <c r="B826" s="524"/>
      <c r="C826" s="1247" t="s">
        <v>1155</v>
      </c>
      <c r="D826" s="1247"/>
      <c r="E826" s="1247"/>
      <c r="F826" s="1247"/>
      <c r="G826" s="1247"/>
      <c r="H826" s="525"/>
      <c r="I826" s="526"/>
      <c r="J826" s="526"/>
      <c r="K826" s="526"/>
      <c r="L826" s="528"/>
      <c r="M826" s="526"/>
      <c r="N826" s="528"/>
      <c r="O826" s="526"/>
      <c r="P826" s="529">
        <v>9307.6299999999992</v>
      </c>
    </row>
    <row r="827" spans="1:16" x14ac:dyDescent="0.25">
      <c r="A827" s="540"/>
      <c r="B827" s="524" t="s">
        <v>3508</v>
      </c>
      <c r="C827" s="1247" t="s">
        <v>3509</v>
      </c>
      <c r="D827" s="1247"/>
      <c r="E827" s="1247"/>
      <c r="F827" s="1247"/>
      <c r="G827" s="1247"/>
      <c r="H827" s="525" t="s">
        <v>1158</v>
      </c>
      <c r="I827" s="543">
        <v>103</v>
      </c>
      <c r="J827" s="526"/>
      <c r="K827" s="543">
        <v>103</v>
      </c>
      <c r="L827" s="528"/>
      <c r="M827" s="526"/>
      <c r="N827" s="528"/>
      <c r="O827" s="526"/>
      <c r="P827" s="529">
        <v>9586.86</v>
      </c>
    </row>
    <row r="828" spans="1:16" x14ac:dyDescent="0.25">
      <c r="A828" s="540"/>
      <c r="B828" s="524" t="s">
        <v>3510</v>
      </c>
      <c r="C828" s="1247" t="s">
        <v>3511</v>
      </c>
      <c r="D828" s="1247"/>
      <c r="E828" s="1247"/>
      <c r="F828" s="1247"/>
      <c r="G828" s="1247"/>
      <c r="H828" s="525" t="s">
        <v>1158</v>
      </c>
      <c r="I828" s="543">
        <v>72</v>
      </c>
      <c r="J828" s="526"/>
      <c r="K828" s="543">
        <v>72</v>
      </c>
      <c r="L828" s="528"/>
      <c r="M828" s="526"/>
      <c r="N828" s="528"/>
      <c r="O828" s="526"/>
      <c r="P828" s="529">
        <v>6701.49</v>
      </c>
    </row>
    <row r="829" spans="1:16" x14ac:dyDescent="0.25">
      <c r="A829" s="556"/>
      <c r="B829" s="557"/>
      <c r="C829" s="1248" t="s">
        <v>1161</v>
      </c>
      <c r="D829" s="1248"/>
      <c r="E829" s="1248"/>
      <c r="F829" s="1248"/>
      <c r="G829" s="1248"/>
      <c r="H829" s="516"/>
      <c r="I829" s="517"/>
      <c r="J829" s="517"/>
      <c r="K829" s="517"/>
      <c r="L829" s="520"/>
      <c r="M829" s="517"/>
      <c r="N829" s="554">
        <v>19933.16</v>
      </c>
      <c r="O829" s="517"/>
      <c r="P829" s="555">
        <v>25646.01</v>
      </c>
    </row>
    <row r="830" spans="1:16" x14ac:dyDescent="0.25">
      <c r="A830" s="558"/>
      <c r="B830" s="559"/>
      <c r="C830" s="559"/>
      <c r="D830" s="559"/>
      <c r="E830" s="559"/>
      <c r="F830" s="559"/>
      <c r="G830" s="559"/>
      <c r="H830" s="560"/>
      <c r="I830" s="561"/>
      <c r="J830" s="561"/>
      <c r="K830" s="561"/>
      <c r="L830" s="562"/>
      <c r="M830" s="561"/>
      <c r="N830" s="562"/>
      <c r="O830" s="561"/>
      <c r="P830" s="563"/>
    </row>
    <row r="831" spans="1:16" x14ac:dyDescent="0.25">
      <c r="A831" s="514" t="s">
        <v>1579</v>
      </c>
      <c r="B831" s="515" t="s">
        <v>1678</v>
      </c>
      <c r="C831" s="1249" t="s">
        <v>1241</v>
      </c>
      <c r="D831" s="1249"/>
      <c r="E831" s="1249"/>
      <c r="F831" s="1249"/>
      <c r="G831" s="1249"/>
      <c r="H831" s="516" t="s">
        <v>1212</v>
      </c>
      <c r="I831" s="517">
        <v>19.298999999999999</v>
      </c>
      <c r="J831" s="518">
        <v>1</v>
      </c>
      <c r="K831" s="519">
        <v>19.298999999999999</v>
      </c>
      <c r="L831" s="554">
        <v>1062.45</v>
      </c>
      <c r="M831" s="570">
        <v>0.99</v>
      </c>
      <c r="N831" s="564">
        <v>1051.83</v>
      </c>
      <c r="O831" s="517"/>
      <c r="P831" s="555">
        <v>20299.27</v>
      </c>
    </row>
    <row r="832" spans="1:16" x14ac:dyDescent="0.25">
      <c r="A832" s="556"/>
      <c r="B832" s="557"/>
      <c r="C832" s="1248" t="s">
        <v>1161</v>
      </c>
      <c r="D832" s="1248"/>
      <c r="E832" s="1248"/>
      <c r="F832" s="1248"/>
      <c r="G832" s="1248"/>
      <c r="H832" s="516"/>
      <c r="I832" s="517"/>
      <c r="J832" s="517"/>
      <c r="K832" s="517"/>
      <c r="L832" s="520"/>
      <c r="M832" s="517"/>
      <c r="N832" s="520"/>
      <c r="O832" s="517"/>
      <c r="P832" s="555">
        <v>20299.27</v>
      </c>
    </row>
    <row r="833" spans="1:16" x14ac:dyDescent="0.25">
      <c r="A833" s="558"/>
      <c r="B833" s="559"/>
      <c r="C833" s="559"/>
      <c r="D833" s="559"/>
      <c r="E833" s="559"/>
      <c r="F833" s="559"/>
      <c r="G833" s="559"/>
      <c r="H833" s="560"/>
      <c r="I833" s="561"/>
      <c r="J833" s="561"/>
      <c r="K833" s="561"/>
      <c r="L833" s="562"/>
      <c r="M833" s="561"/>
      <c r="N833" s="562"/>
      <c r="O833" s="561"/>
      <c r="P833" s="563"/>
    </row>
    <row r="834" spans="1:16" x14ac:dyDescent="0.25">
      <c r="A834" s="514" t="s">
        <v>1582</v>
      </c>
      <c r="B834" s="515" t="s">
        <v>3512</v>
      </c>
      <c r="C834" s="1249" t="s">
        <v>3513</v>
      </c>
      <c r="D834" s="1249"/>
      <c r="E834" s="1249"/>
      <c r="F834" s="1249"/>
      <c r="G834" s="1249"/>
      <c r="H834" s="516" t="s">
        <v>3514</v>
      </c>
      <c r="I834" s="517">
        <v>1.2867E-2</v>
      </c>
      <c r="J834" s="518">
        <v>1</v>
      </c>
      <c r="K834" s="614">
        <v>1.2867E-2</v>
      </c>
      <c r="L834" s="520"/>
      <c r="M834" s="517"/>
      <c r="N834" s="521"/>
      <c r="O834" s="517"/>
      <c r="P834" s="522"/>
    </row>
    <row r="835" spans="1:16" x14ac:dyDescent="0.25">
      <c r="A835" s="523"/>
      <c r="B835" s="524" t="s">
        <v>23</v>
      </c>
      <c r="C835" s="1247" t="s">
        <v>1203</v>
      </c>
      <c r="D835" s="1247"/>
      <c r="E835" s="1247"/>
      <c r="F835" s="1247"/>
      <c r="G835" s="1247"/>
      <c r="H835" s="525" t="s">
        <v>1148</v>
      </c>
      <c r="I835" s="526"/>
      <c r="J835" s="526"/>
      <c r="K835" s="569">
        <v>8.3636000000000005E-3</v>
      </c>
      <c r="L835" s="528"/>
      <c r="M835" s="526"/>
      <c r="N835" s="528"/>
      <c r="O835" s="526"/>
      <c r="P835" s="573">
        <v>2.72</v>
      </c>
    </row>
    <row r="836" spans="1:16" x14ac:dyDescent="0.25">
      <c r="A836" s="530"/>
      <c r="B836" s="524" t="s">
        <v>2070</v>
      </c>
      <c r="C836" s="1247" t="s">
        <v>2071</v>
      </c>
      <c r="D836" s="1247"/>
      <c r="E836" s="1247"/>
      <c r="F836" s="1247"/>
      <c r="G836" s="1247"/>
      <c r="H836" s="525" t="s">
        <v>1148</v>
      </c>
      <c r="I836" s="536">
        <v>0.65</v>
      </c>
      <c r="J836" s="526"/>
      <c r="K836" s="569">
        <v>8.3636000000000005E-3</v>
      </c>
      <c r="L836" s="532"/>
      <c r="M836" s="533"/>
      <c r="N836" s="534">
        <v>325.38</v>
      </c>
      <c r="O836" s="526"/>
      <c r="P836" s="529">
        <v>2.72</v>
      </c>
    </row>
    <row r="837" spans="1:16" x14ac:dyDescent="0.25">
      <c r="A837" s="523"/>
      <c r="B837" s="524" t="s">
        <v>28</v>
      </c>
      <c r="C837" s="1247" t="s">
        <v>132</v>
      </c>
      <c r="D837" s="1247"/>
      <c r="E837" s="1247"/>
      <c r="F837" s="1247"/>
      <c r="G837" s="1247"/>
      <c r="H837" s="525"/>
      <c r="I837" s="526"/>
      <c r="J837" s="526"/>
      <c r="K837" s="526"/>
      <c r="L837" s="528"/>
      <c r="M837" s="526"/>
      <c r="N837" s="528"/>
      <c r="O837" s="526"/>
      <c r="P837" s="573">
        <v>18.11</v>
      </c>
    </row>
    <row r="838" spans="1:16" x14ac:dyDescent="0.25">
      <c r="A838" s="523"/>
      <c r="B838" s="524"/>
      <c r="C838" s="1247" t="s">
        <v>1147</v>
      </c>
      <c r="D838" s="1247"/>
      <c r="E838" s="1247"/>
      <c r="F838" s="1247"/>
      <c r="G838" s="1247"/>
      <c r="H838" s="525" t="s">
        <v>1148</v>
      </c>
      <c r="I838" s="526"/>
      <c r="J838" s="526"/>
      <c r="K838" s="569">
        <v>1.8785799999999998E-2</v>
      </c>
      <c r="L838" s="528"/>
      <c r="M838" s="526"/>
      <c r="N838" s="528"/>
      <c r="O838" s="526"/>
      <c r="P838" s="573">
        <v>6.11</v>
      </c>
    </row>
    <row r="839" spans="1:16" x14ac:dyDescent="0.25">
      <c r="A839" s="530"/>
      <c r="B839" s="524" t="s">
        <v>3515</v>
      </c>
      <c r="C839" s="1247" t="s">
        <v>3516</v>
      </c>
      <c r="D839" s="1247"/>
      <c r="E839" s="1247"/>
      <c r="F839" s="1247"/>
      <c r="G839" s="1247"/>
      <c r="H839" s="525" t="s">
        <v>1151</v>
      </c>
      <c r="I839" s="536">
        <v>1.46</v>
      </c>
      <c r="J839" s="526"/>
      <c r="K839" s="569">
        <v>1.8785799999999998E-2</v>
      </c>
      <c r="L839" s="532"/>
      <c r="M839" s="533"/>
      <c r="N839" s="534">
        <v>238.53</v>
      </c>
      <c r="O839" s="526"/>
      <c r="P839" s="529">
        <v>4.4800000000000004</v>
      </c>
    </row>
    <row r="840" spans="1:16" x14ac:dyDescent="0.25">
      <c r="A840" s="530"/>
      <c r="B840" s="524" t="s">
        <v>3504</v>
      </c>
      <c r="C840" s="1247" t="s">
        <v>3505</v>
      </c>
      <c r="D840" s="1247"/>
      <c r="E840" s="1247"/>
      <c r="F840" s="1247"/>
      <c r="G840" s="1247"/>
      <c r="H840" s="525" t="s">
        <v>1151</v>
      </c>
      <c r="I840" s="536">
        <v>2.92</v>
      </c>
      <c r="J840" s="526"/>
      <c r="K840" s="569">
        <v>3.7571599999999997E-2</v>
      </c>
      <c r="L840" s="538">
        <v>50.89</v>
      </c>
      <c r="M840" s="539">
        <v>1.28</v>
      </c>
      <c r="N840" s="534">
        <v>65.14</v>
      </c>
      <c r="O840" s="526"/>
      <c r="P840" s="529">
        <v>2.4500000000000002</v>
      </c>
    </row>
    <row r="841" spans="1:16" x14ac:dyDescent="0.25">
      <c r="A841" s="530"/>
      <c r="B841" s="524" t="s">
        <v>3506</v>
      </c>
      <c r="C841" s="1247" t="s">
        <v>3507</v>
      </c>
      <c r="D841" s="1247"/>
      <c r="E841" s="1247"/>
      <c r="F841" s="1247"/>
      <c r="G841" s="1247"/>
      <c r="H841" s="525" t="s">
        <v>1151</v>
      </c>
      <c r="I841" s="536">
        <v>1.46</v>
      </c>
      <c r="J841" s="526"/>
      <c r="K841" s="569">
        <v>1.8785799999999998E-2</v>
      </c>
      <c r="L841" s="538">
        <v>487.94</v>
      </c>
      <c r="M841" s="539">
        <v>1.22</v>
      </c>
      <c r="N841" s="534">
        <v>595.29</v>
      </c>
      <c r="O841" s="526"/>
      <c r="P841" s="529">
        <v>11.18</v>
      </c>
    </row>
    <row r="842" spans="1:16" x14ac:dyDescent="0.25">
      <c r="A842" s="540"/>
      <c r="B842" s="524" t="s">
        <v>1208</v>
      </c>
      <c r="C842" s="1247" t="s">
        <v>1209</v>
      </c>
      <c r="D842" s="1247"/>
      <c r="E842" s="1247"/>
      <c r="F842" s="1247"/>
      <c r="G842" s="1247"/>
      <c r="H842" s="525" t="s">
        <v>1148</v>
      </c>
      <c r="I842" s="536">
        <v>1.46</v>
      </c>
      <c r="J842" s="526"/>
      <c r="K842" s="569">
        <v>1.8785799999999998E-2</v>
      </c>
      <c r="L842" s="528"/>
      <c r="M842" s="526"/>
      <c r="N842" s="541">
        <v>325.38</v>
      </c>
      <c r="O842" s="526"/>
      <c r="P842" s="573">
        <v>6.11</v>
      </c>
    </row>
    <row r="843" spans="1:16" x14ac:dyDescent="0.25">
      <c r="A843" s="544" t="s">
        <v>1239</v>
      </c>
      <c r="B843" s="545" t="s">
        <v>1242</v>
      </c>
      <c r="C843" s="1250" t="s">
        <v>3517</v>
      </c>
      <c r="D843" s="1250"/>
      <c r="E843" s="1250"/>
      <c r="F843" s="1250"/>
      <c r="G843" s="1250"/>
      <c r="H843" s="546" t="s">
        <v>1244</v>
      </c>
      <c r="I843" s="547">
        <v>200</v>
      </c>
      <c r="J843" s="548"/>
      <c r="K843" s="567">
        <v>2.5733999999999999</v>
      </c>
      <c r="L843" s="550"/>
      <c r="M843" s="548"/>
      <c r="N843" s="550"/>
      <c r="O843" s="548"/>
      <c r="P843" s="551"/>
    </row>
    <row r="844" spans="1:16" x14ac:dyDescent="0.25">
      <c r="A844" s="552"/>
      <c r="B844" s="553"/>
      <c r="C844" s="1248" t="s">
        <v>1154</v>
      </c>
      <c r="D844" s="1248"/>
      <c r="E844" s="1248"/>
      <c r="F844" s="1248"/>
      <c r="G844" s="1248"/>
      <c r="H844" s="516"/>
      <c r="I844" s="517"/>
      <c r="J844" s="517"/>
      <c r="K844" s="517"/>
      <c r="L844" s="520"/>
      <c r="M844" s="517"/>
      <c r="N844" s="554"/>
      <c r="O844" s="517"/>
      <c r="P844" s="555">
        <v>26.94</v>
      </c>
    </row>
    <row r="845" spans="1:16" x14ac:dyDescent="0.25">
      <c r="A845" s="540"/>
      <c r="B845" s="524"/>
      <c r="C845" s="1247" t="s">
        <v>1155</v>
      </c>
      <c r="D845" s="1247"/>
      <c r="E845" s="1247"/>
      <c r="F845" s="1247"/>
      <c r="G845" s="1247"/>
      <c r="H845" s="525"/>
      <c r="I845" s="526"/>
      <c r="J845" s="526"/>
      <c r="K845" s="526"/>
      <c r="L845" s="528"/>
      <c r="M845" s="526"/>
      <c r="N845" s="528"/>
      <c r="O845" s="526"/>
      <c r="P845" s="573">
        <v>8.83</v>
      </c>
    </row>
    <row r="846" spans="1:16" x14ac:dyDescent="0.25">
      <c r="A846" s="540"/>
      <c r="B846" s="524" t="s">
        <v>3508</v>
      </c>
      <c r="C846" s="1247" t="s">
        <v>3509</v>
      </c>
      <c r="D846" s="1247"/>
      <c r="E846" s="1247"/>
      <c r="F846" s="1247"/>
      <c r="G846" s="1247"/>
      <c r="H846" s="525" t="s">
        <v>1158</v>
      </c>
      <c r="I846" s="543">
        <v>103</v>
      </c>
      <c r="J846" s="526"/>
      <c r="K846" s="543">
        <v>103</v>
      </c>
      <c r="L846" s="528"/>
      <c r="M846" s="526"/>
      <c r="N846" s="528"/>
      <c r="O846" s="526"/>
      <c r="P846" s="573">
        <v>9.09</v>
      </c>
    </row>
    <row r="847" spans="1:16" x14ac:dyDescent="0.25">
      <c r="A847" s="540"/>
      <c r="B847" s="524" t="s">
        <v>3510</v>
      </c>
      <c r="C847" s="1247" t="s">
        <v>3511</v>
      </c>
      <c r="D847" s="1247"/>
      <c r="E847" s="1247"/>
      <c r="F847" s="1247"/>
      <c r="G847" s="1247"/>
      <c r="H847" s="525" t="s">
        <v>1158</v>
      </c>
      <c r="I847" s="543">
        <v>72</v>
      </c>
      <c r="J847" s="526"/>
      <c r="K847" s="543">
        <v>72</v>
      </c>
      <c r="L847" s="528"/>
      <c r="M847" s="526"/>
      <c r="N847" s="528"/>
      <c r="O847" s="526"/>
      <c r="P847" s="573">
        <v>6.36</v>
      </c>
    </row>
    <row r="848" spans="1:16" x14ac:dyDescent="0.25">
      <c r="A848" s="556"/>
      <c r="B848" s="557"/>
      <c r="C848" s="1248" t="s">
        <v>1161</v>
      </c>
      <c r="D848" s="1248"/>
      <c r="E848" s="1248"/>
      <c r="F848" s="1248"/>
      <c r="G848" s="1248"/>
      <c r="H848" s="516"/>
      <c r="I848" s="517"/>
      <c r="J848" s="517"/>
      <c r="K848" s="517"/>
      <c r="L848" s="520"/>
      <c r="M848" s="517"/>
      <c r="N848" s="554">
        <v>3294.47</v>
      </c>
      <c r="O848" s="517"/>
      <c r="P848" s="612">
        <v>42.39</v>
      </c>
    </row>
    <row r="849" spans="1:16" x14ac:dyDescent="0.25">
      <c r="A849" s="558"/>
      <c r="B849" s="559"/>
      <c r="C849" s="559"/>
      <c r="D849" s="559"/>
      <c r="E849" s="559"/>
      <c r="F849" s="559"/>
      <c r="G849" s="559"/>
      <c r="H849" s="560"/>
      <c r="I849" s="561"/>
      <c r="J849" s="561"/>
      <c r="K849" s="561"/>
      <c r="L849" s="562"/>
      <c r="M849" s="561"/>
      <c r="N849" s="562"/>
      <c r="O849" s="561"/>
      <c r="P849" s="563"/>
    </row>
    <row r="850" spans="1:16" x14ac:dyDescent="0.25">
      <c r="A850" s="514" t="s">
        <v>1585</v>
      </c>
      <c r="B850" s="515" t="s">
        <v>1246</v>
      </c>
      <c r="C850" s="1249" t="s">
        <v>1247</v>
      </c>
      <c r="D850" s="1249"/>
      <c r="E850" s="1249"/>
      <c r="F850" s="1249"/>
      <c r="G850" s="1249"/>
      <c r="H850" s="516" t="s">
        <v>1244</v>
      </c>
      <c r="I850" s="517">
        <v>2.5733999999999999</v>
      </c>
      <c r="J850" s="518">
        <v>1</v>
      </c>
      <c r="K850" s="568">
        <v>2.5733999999999999</v>
      </c>
      <c r="L850" s="593">
        <v>149.15</v>
      </c>
      <c r="M850" s="570">
        <v>1.1599999999999999</v>
      </c>
      <c r="N850" s="572">
        <v>173.01</v>
      </c>
      <c r="O850" s="517"/>
      <c r="P850" s="612">
        <v>445.22</v>
      </c>
    </row>
    <row r="851" spans="1:16" x14ac:dyDescent="0.25">
      <c r="A851" s="556"/>
      <c r="B851" s="557"/>
      <c r="C851" s="1248" t="s">
        <v>1161</v>
      </c>
      <c r="D851" s="1248"/>
      <c r="E851" s="1248"/>
      <c r="F851" s="1248"/>
      <c r="G851" s="1248"/>
      <c r="H851" s="516"/>
      <c r="I851" s="517"/>
      <c r="J851" s="517"/>
      <c r="K851" s="517"/>
      <c r="L851" s="520"/>
      <c r="M851" s="517"/>
      <c r="N851" s="520"/>
      <c r="O851" s="517"/>
      <c r="P851" s="612">
        <v>445.22</v>
      </c>
    </row>
    <row r="852" spans="1:16" x14ac:dyDescent="0.25">
      <c r="A852" s="558"/>
      <c r="B852" s="559"/>
      <c r="C852" s="559"/>
      <c r="D852" s="559"/>
      <c r="E852" s="559"/>
      <c r="F852" s="559"/>
      <c r="G852" s="559"/>
      <c r="H852" s="560"/>
      <c r="I852" s="561"/>
      <c r="J852" s="561"/>
      <c r="K852" s="561"/>
      <c r="L852" s="562"/>
      <c r="M852" s="561"/>
      <c r="N852" s="562"/>
      <c r="O852" s="561"/>
      <c r="P852" s="563"/>
    </row>
    <row r="853" spans="1:16" x14ac:dyDescent="0.25">
      <c r="A853" s="1251" t="s">
        <v>3518</v>
      </c>
      <c r="B853" s="1252"/>
      <c r="C853" s="1252"/>
      <c r="D853" s="1252"/>
      <c r="E853" s="1252"/>
      <c r="F853" s="1252"/>
      <c r="G853" s="1252"/>
      <c r="H853" s="1252"/>
      <c r="I853" s="1252"/>
      <c r="J853" s="1252"/>
      <c r="K853" s="1252"/>
      <c r="L853" s="1252"/>
      <c r="M853" s="1252"/>
      <c r="N853" s="1252"/>
      <c r="O853" s="1252"/>
      <c r="P853" s="1253"/>
    </row>
    <row r="854" spans="1:16" x14ac:dyDescent="0.25">
      <c r="A854" s="514" t="s">
        <v>1592</v>
      </c>
      <c r="B854" s="515" t="s">
        <v>3487</v>
      </c>
      <c r="C854" s="1249" t="s">
        <v>3488</v>
      </c>
      <c r="D854" s="1249"/>
      <c r="E854" s="1249"/>
      <c r="F854" s="1249"/>
      <c r="G854" s="1249"/>
      <c r="H854" s="516" t="s">
        <v>1217</v>
      </c>
      <c r="I854" s="517">
        <v>4.1599999999999998E-2</v>
      </c>
      <c r="J854" s="518">
        <v>1</v>
      </c>
      <c r="K854" s="568">
        <v>4.1599999999999998E-2</v>
      </c>
      <c r="L854" s="520"/>
      <c r="M854" s="517"/>
      <c r="N854" s="521"/>
      <c r="O854" s="517"/>
      <c r="P854" s="522"/>
    </row>
    <row r="855" spans="1:16" x14ac:dyDescent="0.25">
      <c r="A855" s="523"/>
      <c r="B855" s="524" t="s">
        <v>23</v>
      </c>
      <c r="C855" s="1247" t="s">
        <v>1203</v>
      </c>
      <c r="D855" s="1247"/>
      <c r="E855" s="1247"/>
      <c r="F855" s="1247"/>
      <c r="G855" s="1247"/>
      <c r="H855" s="525" t="s">
        <v>1148</v>
      </c>
      <c r="I855" s="526"/>
      <c r="J855" s="526"/>
      <c r="K855" s="535">
        <v>1.3728</v>
      </c>
      <c r="L855" s="528"/>
      <c r="M855" s="526"/>
      <c r="N855" s="528"/>
      <c r="O855" s="526"/>
      <c r="P855" s="573">
        <v>380</v>
      </c>
    </row>
    <row r="856" spans="1:16" x14ac:dyDescent="0.25">
      <c r="A856" s="530"/>
      <c r="B856" s="524" t="s">
        <v>1285</v>
      </c>
      <c r="C856" s="1247" t="s">
        <v>1286</v>
      </c>
      <c r="D856" s="1247"/>
      <c r="E856" s="1247"/>
      <c r="F856" s="1247"/>
      <c r="G856" s="1247"/>
      <c r="H856" s="525" t="s">
        <v>1148</v>
      </c>
      <c r="I856" s="543">
        <v>33</v>
      </c>
      <c r="J856" s="526"/>
      <c r="K856" s="535">
        <v>1.3728</v>
      </c>
      <c r="L856" s="532"/>
      <c r="M856" s="533"/>
      <c r="N856" s="534">
        <v>276.81</v>
      </c>
      <c r="O856" s="526"/>
      <c r="P856" s="529">
        <v>380</v>
      </c>
    </row>
    <row r="857" spans="1:16" x14ac:dyDescent="0.25">
      <c r="A857" s="523"/>
      <c r="B857" s="524" t="s">
        <v>28</v>
      </c>
      <c r="C857" s="1247" t="s">
        <v>132</v>
      </c>
      <c r="D857" s="1247"/>
      <c r="E857" s="1247"/>
      <c r="F857" s="1247"/>
      <c r="G857" s="1247"/>
      <c r="H857" s="525"/>
      <c r="I857" s="526"/>
      <c r="J857" s="526"/>
      <c r="K857" s="526"/>
      <c r="L857" s="528"/>
      <c r="M857" s="526"/>
      <c r="N857" s="528"/>
      <c r="O857" s="526"/>
      <c r="P857" s="529">
        <v>2106.46</v>
      </c>
    </row>
    <row r="858" spans="1:16" x14ac:dyDescent="0.25">
      <c r="A858" s="523"/>
      <c r="B858" s="524"/>
      <c r="C858" s="1247" t="s">
        <v>1147</v>
      </c>
      <c r="D858" s="1247"/>
      <c r="E858" s="1247"/>
      <c r="F858" s="1247"/>
      <c r="G858" s="1247"/>
      <c r="H858" s="525" t="s">
        <v>1148</v>
      </c>
      <c r="I858" s="526"/>
      <c r="J858" s="526"/>
      <c r="K858" s="574">
        <v>1.346176</v>
      </c>
      <c r="L858" s="528"/>
      <c r="M858" s="526"/>
      <c r="N858" s="528"/>
      <c r="O858" s="526"/>
      <c r="P858" s="573">
        <v>499.09</v>
      </c>
    </row>
    <row r="859" spans="1:16" x14ac:dyDescent="0.25">
      <c r="A859" s="530"/>
      <c r="B859" s="524" t="s">
        <v>1233</v>
      </c>
      <c r="C859" s="1247" t="s">
        <v>1234</v>
      </c>
      <c r="D859" s="1247"/>
      <c r="E859" s="1247"/>
      <c r="F859" s="1247"/>
      <c r="G859" s="1247"/>
      <c r="H859" s="525" t="s">
        <v>1151</v>
      </c>
      <c r="I859" s="536">
        <v>2.35</v>
      </c>
      <c r="J859" s="526"/>
      <c r="K859" s="537">
        <v>9.776E-2</v>
      </c>
      <c r="L859" s="538">
        <v>828.16</v>
      </c>
      <c r="M859" s="539">
        <v>1.36</v>
      </c>
      <c r="N859" s="534">
        <v>1126.3</v>
      </c>
      <c r="O859" s="526"/>
      <c r="P859" s="529">
        <v>110.11</v>
      </c>
    </row>
    <row r="860" spans="1:16" x14ac:dyDescent="0.25">
      <c r="A860" s="540"/>
      <c r="B860" s="524" t="s">
        <v>1191</v>
      </c>
      <c r="C860" s="1247" t="s">
        <v>1192</v>
      </c>
      <c r="D860" s="1247"/>
      <c r="E860" s="1247"/>
      <c r="F860" s="1247"/>
      <c r="G860" s="1247"/>
      <c r="H860" s="525" t="s">
        <v>1148</v>
      </c>
      <c r="I860" s="536">
        <v>2.35</v>
      </c>
      <c r="J860" s="526"/>
      <c r="K860" s="537">
        <v>9.776E-2</v>
      </c>
      <c r="L860" s="528"/>
      <c r="M860" s="526"/>
      <c r="N860" s="541">
        <v>373.94</v>
      </c>
      <c r="O860" s="526"/>
      <c r="P860" s="573">
        <v>36.56</v>
      </c>
    </row>
    <row r="861" spans="1:16" x14ac:dyDescent="0.25">
      <c r="A861" s="530"/>
      <c r="B861" s="524" t="s">
        <v>1220</v>
      </c>
      <c r="C861" s="1247" t="s">
        <v>1221</v>
      </c>
      <c r="D861" s="1247"/>
      <c r="E861" s="1247"/>
      <c r="F861" s="1247"/>
      <c r="G861" s="1247"/>
      <c r="H861" s="525" t="s">
        <v>1151</v>
      </c>
      <c r="I861" s="536">
        <v>0.36</v>
      </c>
      <c r="J861" s="526"/>
      <c r="K861" s="574">
        <v>1.4976E-2</v>
      </c>
      <c r="L861" s="542">
        <v>1933</v>
      </c>
      <c r="M861" s="539">
        <v>1.26</v>
      </c>
      <c r="N861" s="534">
        <v>2435.58</v>
      </c>
      <c r="O861" s="526"/>
      <c r="P861" s="529">
        <v>36.479999999999997</v>
      </c>
    </row>
    <row r="862" spans="1:16" x14ac:dyDescent="0.25">
      <c r="A862" s="540"/>
      <c r="B862" s="524" t="s">
        <v>1152</v>
      </c>
      <c r="C862" s="1247" t="s">
        <v>1153</v>
      </c>
      <c r="D862" s="1247"/>
      <c r="E862" s="1247"/>
      <c r="F862" s="1247"/>
      <c r="G862" s="1247"/>
      <c r="H862" s="525" t="s">
        <v>1148</v>
      </c>
      <c r="I862" s="536">
        <v>0.36</v>
      </c>
      <c r="J862" s="526"/>
      <c r="K862" s="574">
        <v>1.4976E-2</v>
      </c>
      <c r="L862" s="528"/>
      <c r="M862" s="526"/>
      <c r="N862" s="541">
        <v>437.08</v>
      </c>
      <c r="O862" s="526"/>
      <c r="P862" s="573">
        <v>6.55</v>
      </c>
    </row>
    <row r="863" spans="1:16" x14ac:dyDescent="0.25">
      <c r="A863" s="530"/>
      <c r="B863" s="524" t="s">
        <v>1287</v>
      </c>
      <c r="C863" s="1247" t="s">
        <v>1288</v>
      </c>
      <c r="D863" s="1247"/>
      <c r="E863" s="1247"/>
      <c r="F863" s="1247"/>
      <c r="G863" s="1247"/>
      <c r="H863" s="525" t="s">
        <v>1151</v>
      </c>
      <c r="I863" s="536">
        <v>3.98</v>
      </c>
      <c r="J863" s="526"/>
      <c r="K863" s="574">
        <v>0.16556799999999999</v>
      </c>
      <c r="L863" s="532"/>
      <c r="M863" s="533"/>
      <c r="N863" s="534">
        <v>1610.79</v>
      </c>
      <c r="O863" s="526"/>
      <c r="P863" s="529">
        <v>266.7</v>
      </c>
    </row>
    <row r="864" spans="1:16" x14ac:dyDescent="0.25">
      <c r="A864" s="540"/>
      <c r="B864" s="524" t="s">
        <v>1191</v>
      </c>
      <c r="C864" s="1247" t="s">
        <v>1192</v>
      </c>
      <c r="D864" s="1247"/>
      <c r="E864" s="1247"/>
      <c r="F864" s="1247"/>
      <c r="G864" s="1247"/>
      <c r="H864" s="525" t="s">
        <v>1148</v>
      </c>
      <c r="I864" s="536">
        <v>3.98</v>
      </c>
      <c r="J864" s="526"/>
      <c r="K864" s="574">
        <v>0.16556799999999999</v>
      </c>
      <c r="L864" s="528"/>
      <c r="M864" s="526"/>
      <c r="N864" s="541">
        <v>373.94</v>
      </c>
      <c r="O864" s="526"/>
      <c r="P864" s="573">
        <v>61.91</v>
      </c>
    </row>
    <row r="865" spans="1:16" x14ac:dyDescent="0.25">
      <c r="A865" s="530"/>
      <c r="B865" s="524" t="s">
        <v>1289</v>
      </c>
      <c r="C865" s="1247" t="s">
        <v>1290</v>
      </c>
      <c r="D865" s="1247"/>
      <c r="E865" s="1247"/>
      <c r="F865" s="1247"/>
      <c r="G865" s="1247"/>
      <c r="H865" s="525" t="s">
        <v>1151</v>
      </c>
      <c r="I865" s="531">
        <v>15.6</v>
      </c>
      <c r="J865" s="526"/>
      <c r="K865" s="537">
        <v>0.64895999999999998</v>
      </c>
      <c r="L865" s="532"/>
      <c r="M865" s="533"/>
      <c r="N865" s="534">
        <v>1509.52</v>
      </c>
      <c r="O865" s="526"/>
      <c r="P865" s="529">
        <v>979.62</v>
      </c>
    </row>
    <row r="866" spans="1:16" x14ac:dyDescent="0.25">
      <c r="A866" s="540"/>
      <c r="B866" s="524" t="s">
        <v>1191</v>
      </c>
      <c r="C866" s="1247" t="s">
        <v>1192</v>
      </c>
      <c r="D866" s="1247"/>
      <c r="E866" s="1247"/>
      <c r="F866" s="1247"/>
      <c r="G866" s="1247"/>
      <c r="H866" s="525" t="s">
        <v>1148</v>
      </c>
      <c r="I866" s="531">
        <v>15.6</v>
      </c>
      <c r="J866" s="526"/>
      <c r="K866" s="537">
        <v>0.64895999999999998</v>
      </c>
      <c r="L866" s="528"/>
      <c r="M866" s="526"/>
      <c r="N866" s="541">
        <v>373.94</v>
      </c>
      <c r="O866" s="526"/>
      <c r="P866" s="573">
        <v>242.67</v>
      </c>
    </row>
    <row r="867" spans="1:16" x14ac:dyDescent="0.25">
      <c r="A867" s="530"/>
      <c r="B867" s="524" t="s">
        <v>1291</v>
      </c>
      <c r="C867" s="1247" t="s">
        <v>1292</v>
      </c>
      <c r="D867" s="1247"/>
      <c r="E867" s="1247"/>
      <c r="F867" s="1247"/>
      <c r="G867" s="1247"/>
      <c r="H867" s="525" t="s">
        <v>1151</v>
      </c>
      <c r="I867" s="531">
        <v>6.9</v>
      </c>
      <c r="J867" s="526"/>
      <c r="K867" s="537">
        <v>0.28704000000000002</v>
      </c>
      <c r="L867" s="532"/>
      <c r="M867" s="533"/>
      <c r="N867" s="534">
        <v>1803.28</v>
      </c>
      <c r="O867" s="526"/>
      <c r="P867" s="529">
        <v>517.61</v>
      </c>
    </row>
    <row r="868" spans="1:16" x14ac:dyDescent="0.25">
      <c r="A868" s="540"/>
      <c r="B868" s="524" t="s">
        <v>1191</v>
      </c>
      <c r="C868" s="1247" t="s">
        <v>1192</v>
      </c>
      <c r="D868" s="1247"/>
      <c r="E868" s="1247"/>
      <c r="F868" s="1247"/>
      <c r="G868" s="1247"/>
      <c r="H868" s="525" t="s">
        <v>1148</v>
      </c>
      <c r="I868" s="531">
        <v>6.9</v>
      </c>
      <c r="J868" s="526"/>
      <c r="K868" s="537">
        <v>0.28704000000000002</v>
      </c>
      <c r="L868" s="528"/>
      <c r="M868" s="526"/>
      <c r="N868" s="541">
        <v>373.94</v>
      </c>
      <c r="O868" s="526"/>
      <c r="P868" s="573">
        <v>107.34</v>
      </c>
    </row>
    <row r="869" spans="1:16" x14ac:dyDescent="0.25">
      <c r="A869" s="530"/>
      <c r="B869" s="524" t="s">
        <v>1327</v>
      </c>
      <c r="C869" s="1247" t="s">
        <v>1328</v>
      </c>
      <c r="D869" s="1247"/>
      <c r="E869" s="1247"/>
      <c r="F869" s="1247"/>
      <c r="G869" s="1247"/>
      <c r="H869" s="525" t="s">
        <v>1151</v>
      </c>
      <c r="I869" s="536">
        <v>0.56999999999999995</v>
      </c>
      <c r="J869" s="526"/>
      <c r="K869" s="574">
        <v>2.3712E-2</v>
      </c>
      <c r="L869" s="542">
        <v>1790.51</v>
      </c>
      <c r="M869" s="539">
        <v>1.24</v>
      </c>
      <c r="N869" s="534">
        <v>2220.23</v>
      </c>
      <c r="O869" s="526"/>
      <c r="P869" s="529">
        <v>52.65</v>
      </c>
    </row>
    <row r="870" spans="1:16" x14ac:dyDescent="0.25">
      <c r="A870" s="540"/>
      <c r="B870" s="524" t="s">
        <v>1191</v>
      </c>
      <c r="C870" s="1247" t="s">
        <v>1192</v>
      </c>
      <c r="D870" s="1247"/>
      <c r="E870" s="1247"/>
      <c r="F870" s="1247"/>
      <c r="G870" s="1247"/>
      <c r="H870" s="525" t="s">
        <v>1148</v>
      </c>
      <c r="I870" s="536">
        <v>0.56999999999999995</v>
      </c>
      <c r="J870" s="526"/>
      <c r="K870" s="574">
        <v>2.3712E-2</v>
      </c>
      <c r="L870" s="528"/>
      <c r="M870" s="526"/>
      <c r="N870" s="541">
        <v>373.94</v>
      </c>
      <c r="O870" s="526"/>
      <c r="P870" s="573">
        <v>8.8699999999999992</v>
      </c>
    </row>
    <row r="871" spans="1:16" x14ac:dyDescent="0.25">
      <c r="A871" s="530"/>
      <c r="B871" s="524" t="s">
        <v>1206</v>
      </c>
      <c r="C871" s="1247" t="s">
        <v>1207</v>
      </c>
      <c r="D871" s="1247"/>
      <c r="E871" s="1247"/>
      <c r="F871" s="1247"/>
      <c r="G871" s="1247"/>
      <c r="H871" s="525" t="s">
        <v>1151</v>
      </c>
      <c r="I871" s="531">
        <v>2.6</v>
      </c>
      <c r="J871" s="526"/>
      <c r="K871" s="537">
        <v>0.10816000000000001</v>
      </c>
      <c r="L871" s="542">
        <v>1043.1400000000001</v>
      </c>
      <c r="M871" s="539">
        <v>1.27</v>
      </c>
      <c r="N871" s="534">
        <v>1324.79</v>
      </c>
      <c r="O871" s="526"/>
      <c r="P871" s="529">
        <v>143.29</v>
      </c>
    </row>
    <row r="872" spans="1:16" x14ac:dyDescent="0.25">
      <c r="A872" s="540"/>
      <c r="B872" s="524" t="s">
        <v>1208</v>
      </c>
      <c r="C872" s="1247" t="s">
        <v>1209</v>
      </c>
      <c r="D872" s="1247"/>
      <c r="E872" s="1247"/>
      <c r="F872" s="1247"/>
      <c r="G872" s="1247"/>
      <c r="H872" s="525" t="s">
        <v>1148</v>
      </c>
      <c r="I872" s="531">
        <v>2.6</v>
      </c>
      <c r="J872" s="526"/>
      <c r="K872" s="537">
        <v>0.10816000000000001</v>
      </c>
      <c r="L872" s="528"/>
      <c r="M872" s="526"/>
      <c r="N872" s="541">
        <v>325.38</v>
      </c>
      <c r="O872" s="526"/>
      <c r="P872" s="573">
        <v>35.19</v>
      </c>
    </row>
    <row r="873" spans="1:16" x14ac:dyDescent="0.25">
      <c r="A873" s="523"/>
      <c r="B873" s="524" t="s">
        <v>36</v>
      </c>
      <c r="C873" s="1247" t="s">
        <v>134</v>
      </c>
      <c r="D873" s="1247"/>
      <c r="E873" s="1247"/>
      <c r="F873" s="1247"/>
      <c r="G873" s="1247"/>
      <c r="H873" s="525"/>
      <c r="I873" s="526"/>
      <c r="J873" s="526"/>
      <c r="K873" s="526"/>
      <c r="L873" s="528"/>
      <c r="M873" s="526"/>
      <c r="N873" s="528"/>
      <c r="O873" s="526"/>
      <c r="P873" s="573">
        <v>12.48</v>
      </c>
    </row>
    <row r="874" spans="1:16" x14ac:dyDescent="0.25">
      <c r="A874" s="530"/>
      <c r="B874" s="524" t="s">
        <v>1210</v>
      </c>
      <c r="C874" s="1247" t="s">
        <v>1211</v>
      </c>
      <c r="D874" s="1247"/>
      <c r="E874" s="1247"/>
      <c r="F874" s="1247"/>
      <c r="G874" s="1247"/>
      <c r="H874" s="525" t="s">
        <v>1212</v>
      </c>
      <c r="I874" s="543">
        <v>30</v>
      </c>
      <c r="J874" s="526"/>
      <c r="K874" s="527">
        <v>1.248</v>
      </c>
      <c r="L874" s="538">
        <v>35.71</v>
      </c>
      <c r="M874" s="539">
        <v>0.28000000000000003</v>
      </c>
      <c r="N874" s="534">
        <v>10</v>
      </c>
      <c r="O874" s="526"/>
      <c r="P874" s="529">
        <v>12.48</v>
      </c>
    </row>
    <row r="875" spans="1:16" x14ac:dyDescent="0.25">
      <c r="A875" s="544" t="s">
        <v>1239</v>
      </c>
      <c r="B875" s="545" t="s">
        <v>1293</v>
      </c>
      <c r="C875" s="1250" t="s">
        <v>1294</v>
      </c>
      <c r="D875" s="1250"/>
      <c r="E875" s="1250"/>
      <c r="F875" s="1250"/>
      <c r="G875" s="1250"/>
      <c r="H875" s="546" t="s">
        <v>1212</v>
      </c>
      <c r="I875" s="547">
        <v>189</v>
      </c>
      <c r="J875" s="548"/>
      <c r="K875" s="567">
        <v>7.8624000000000001</v>
      </c>
      <c r="L875" s="550"/>
      <c r="M875" s="548"/>
      <c r="N875" s="550"/>
      <c r="O875" s="548"/>
      <c r="P875" s="551"/>
    </row>
    <row r="876" spans="1:16" x14ac:dyDescent="0.25">
      <c r="A876" s="544" t="s">
        <v>1239</v>
      </c>
      <c r="B876" s="545" t="s">
        <v>1293</v>
      </c>
      <c r="C876" s="1250" t="s">
        <v>1329</v>
      </c>
      <c r="D876" s="1250"/>
      <c r="E876" s="1250"/>
      <c r="F876" s="1250"/>
      <c r="G876" s="1250"/>
      <c r="H876" s="546" t="s">
        <v>1212</v>
      </c>
      <c r="I876" s="547">
        <v>15</v>
      </c>
      <c r="J876" s="548"/>
      <c r="K876" s="549">
        <v>0.624</v>
      </c>
      <c r="L876" s="550"/>
      <c r="M876" s="548"/>
      <c r="N876" s="550"/>
      <c r="O876" s="548"/>
      <c r="P876" s="551"/>
    </row>
    <row r="877" spans="1:16" x14ac:dyDescent="0.25">
      <c r="A877" s="552"/>
      <c r="B877" s="553"/>
      <c r="C877" s="1248" t="s">
        <v>1154</v>
      </c>
      <c r="D877" s="1248"/>
      <c r="E877" s="1248"/>
      <c r="F877" s="1248"/>
      <c r="G877" s="1248"/>
      <c r="H877" s="516"/>
      <c r="I877" s="517"/>
      <c r="J877" s="517"/>
      <c r="K877" s="517"/>
      <c r="L877" s="520"/>
      <c r="M877" s="517"/>
      <c r="N877" s="554"/>
      <c r="O877" s="517"/>
      <c r="P877" s="555">
        <v>2998.03</v>
      </c>
    </row>
    <row r="878" spans="1:16" x14ac:dyDescent="0.25">
      <c r="A878" s="540"/>
      <c r="B878" s="524"/>
      <c r="C878" s="1247" t="s">
        <v>1155</v>
      </c>
      <c r="D878" s="1247"/>
      <c r="E878" s="1247"/>
      <c r="F878" s="1247"/>
      <c r="G878" s="1247"/>
      <c r="H878" s="525"/>
      <c r="I878" s="526"/>
      <c r="J878" s="526"/>
      <c r="K878" s="526"/>
      <c r="L878" s="528"/>
      <c r="M878" s="526"/>
      <c r="N878" s="528"/>
      <c r="O878" s="526"/>
      <c r="P878" s="573">
        <v>879.09</v>
      </c>
    </row>
    <row r="879" spans="1:16" x14ac:dyDescent="0.25">
      <c r="A879" s="540"/>
      <c r="B879" s="524" t="s">
        <v>1295</v>
      </c>
      <c r="C879" s="1247" t="s">
        <v>1296</v>
      </c>
      <c r="D879" s="1247"/>
      <c r="E879" s="1247"/>
      <c r="F879" s="1247"/>
      <c r="G879" s="1247"/>
      <c r="H879" s="525" t="s">
        <v>1158</v>
      </c>
      <c r="I879" s="543">
        <v>147</v>
      </c>
      <c r="J879" s="526"/>
      <c r="K879" s="543">
        <v>147</v>
      </c>
      <c r="L879" s="528"/>
      <c r="M879" s="526"/>
      <c r="N879" s="528"/>
      <c r="O879" s="526"/>
      <c r="P879" s="529">
        <v>1292.26</v>
      </c>
    </row>
    <row r="880" spans="1:16" x14ac:dyDescent="0.25">
      <c r="A880" s="540"/>
      <c r="B880" s="524" t="s">
        <v>1297</v>
      </c>
      <c r="C880" s="1247" t="s">
        <v>1298</v>
      </c>
      <c r="D880" s="1247"/>
      <c r="E880" s="1247"/>
      <c r="F880" s="1247"/>
      <c r="G880" s="1247"/>
      <c r="H880" s="525" t="s">
        <v>1158</v>
      </c>
      <c r="I880" s="543">
        <v>134</v>
      </c>
      <c r="J880" s="526"/>
      <c r="K880" s="543">
        <v>134</v>
      </c>
      <c r="L880" s="528"/>
      <c r="M880" s="526"/>
      <c r="N880" s="528"/>
      <c r="O880" s="526"/>
      <c r="P880" s="529">
        <v>1177.98</v>
      </c>
    </row>
    <row r="881" spans="1:16" x14ac:dyDescent="0.25">
      <c r="A881" s="556"/>
      <c r="B881" s="557"/>
      <c r="C881" s="1248" t="s">
        <v>1161</v>
      </c>
      <c r="D881" s="1248"/>
      <c r="E881" s="1248"/>
      <c r="F881" s="1248"/>
      <c r="G881" s="1248"/>
      <c r="H881" s="516"/>
      <c r="I881" s="517"/>
      <c r="J881" s="517"/>
      <c r="K881" s="517"/>
      <c r="L881" s="520"/>
      <c r="M881" s="517"/>
      <c r="N881" s="554">
        <v>131448.79999999999</v>
      </c>
      <c r="O881" s="517"/>
      <c r="P881" s="555">
        <v>5468.27</v>
      </c>
    </row>
    <row r="882" spans="1:16" x14ac:dyDescent="0.25">
      <c r="A882" s="558"/>
      <c r="B882" s="559"/>
      <c r="C882" s="559"/>
      <c r="D882" s="559"/>
      <c r="E882" s="559"/>
      <c r="F882" s="559"/>
      <c r="G882" s="559"/>
      <c r="H882" s="560"/>
      <c r="I882" s="561"/>
      <c r="J882" s="561"/>
      <c r="K882" s="561"/>
      <c r="L882" s="562"/>
      <c r="M882" s="561"/>
      <c r="N882" s="562"/>
      <c r="O882" s="561"/>
      <c r="P882" s="563"/>
    </row>
    <row r="883" spans="1:16" x14ac:dyDescent="0.25">
      <c r="A883" s="514" t="s">
        <v>1593</v>
      </c>
      <c r="B883" s="515" t="s">
        <v>1332</v>
      </c>
      <c r="C883" s="1249" t="s">
        <v>1333</v>
      </c>
      <c r="D883" s="1249"/>
      <c r="E883" s="1249"/>
      <c r="F883" s="1249"/>
      <c r="G883" s="1249"/>
      <c r="H883" s="516" t="s">
        <v>1212</v>
      </c>
      <c r="I883" s="517">
        <v>7.8624000000000001</v>
      </c>
      <c r="J883" s="518">
        <v>1</v>
      </c>
      <c r="K883" s="568">
        <v>7.8624000000000001</v>
      </c>
      <c r="L883" s="520"/>
      <c r="M883" s="517"/>
      <c r="N883" s="564">
        <v>1103.6099999999999</v>
      </c>
      <c r="O883" s="517"/>
      <c r="P883" s="555">
        <v>8677.02</v>
      </c>
    </row>
    <row r="884" spans="1:16" x14ac:dyDescent="0.25">
      <c r="A884" s="540" t="s">
        <v>1593</v>
      </c>
      <c r="B884" s="524" t="s">
        <v>1332</v>
      </c>
      <c r="C884" s="1247" t="s">
        <v>1334</v>
      </c>
      <c r="D884" s="1247"/>
      <c r="E884" s="1247"/>
      <c r="F884" s="1247"/>
      <c r="G884" s="1247"/>
      <c r="H884" s="525" t="s">
        <v>1212</v>
      </c>
      <c r="I884" s="535">
        <v>7.8624000000000001</v>
      </c>
      <c r="J884" s="526"/>
      <c r="K884" s="535">
        <v>7.8624000000000001</v>
      </c>
      <c r="L884" s="534">
        <v>1839.35</v>
      </c>
      <c r="M884" s="531">
        <v>0.6</v>
      </c>
      <c r="N884" s="534">
        <v>1103.6099999999999</v>
      </c>
      <c r="O884" s="526"/>
      <c r="P884" s="529">
        <v>8677.02</v>
      </c>
    </row>
    <row r="885" spans="1:16" ht="22.5" x14ac:dyDescent="0.25">
      <c r="A885" s="540" t="s">
        <v>1594</v>
      </c>
      <c r="B885" s="524" t="s">
        <v>1336</v>
      </c>
      <c r="C885" s="1247" t="s">
        <v>1303</v>
      </c>
      <c r="D885" s="1247"/>
      <c r="E885" s="1247"/>
      <c r="F885" s="1247"/>
      <c r="G885" s="1247"/>
      <c r="H885" s="525" t="s">
        <v>1304</v>
      </c>
      <c r="I885" s="526"/>
      <c r="J885" s="526"/>
      <c r="K885" s="535">
        <v>11.321899999999999</v>
      </c>
      <c r="L885" s="528"/>
      <c r="M885" s="526"/>
      <c r="N885" s="541">
        <v>155.02000000000001</v>
      </c>
      <c r="O885" s="543">
        <v>-1</v>
      </c>
      <c r="P885" s="529">
        <v>-1755.12</v>
      </c>
    </row>
    <row r="886" spans="1:16" ht="22.5" x14ac:dyDescent="0.25">
      <c r="A886" s="540" t="s">
        <v>1595</v>
      </c>
      <c r="B886" s="524" t="s">
        <v>1338</v>
      </c>
      <c r="C886" s="1247" t="s">
        <v>1306</v>
      </c>
      <c r="D886" s="1247"/>
      <c r="E886" s="1247"/>
      <c r="F886" s="1247"/>
      <c r="G886" s="1247"/>
      <c r="H886" s="525" t="s">
        <v>1304</v>
      </c>
      <c r="I886" s="526"/>
      <c r="J886" s="526"/>
      <c r="K886" s="535">
        <v>11.321899999999999</v>
      </c>
      <c r="L886" s="528"/>
      <c r="M886" s="526"/>
      <c r="N886" s="541">
        <v>298.58</v>
      </c>
      <c r="O886" s="526"/>
      <c r="P886" s="529">
        <v>3380.49</v>
      </c>
    </row>
    <row r="887" spans="1:16" x14ac:dyDescent="0.25">
      <c r="A887" s="556"/>
      <c r="B887" s="557"/>
      <c r="C887" s="1248" t="s">
        <v>1161</v>
      </c>
      <c r="D887" s="1248"/>
      <c r="E887" s="1248"/>
      <c r="F887" s="1248"/>
      <c r="G887" s="1248"/>
      <c r="H887" s="516"/>
      <c r="I887" s="517"/>
      <c r="J887" s="517"/>
      <c r="K887" s="517"/>
      <c r="L887" s="520"/>
      <c r="M887" s="517"/>
      <c r="N887" s="520"/>
      <c r="O887" s="517"/>
      <c r="P887" s="555">
        <v>10302.39</v>
      </c>
    </row>
    <row r="888" spans="1:16" x14ac:dyDescent="0.25">
      <c r="A888" s="558"/>
      <c r="B888" s="559"/>
      <c r="C888" s="559"/>
      <c r="D888" s="559"/>
      <c r="E888" s="559"/>
      <c r="F888" s="559"/>
      <c r="G888" s="559"/>
      <c r="H888" s="560"/>
      <c r="I888" s="561"/>
      <c r="J888" s="561"/>
      <c r="K888" s="561"/>
      <c r="L888" s="562"/>
      <c r="M888" s="561"/>
      <c r="N888" s="562"/>
      <c r="O888" s="561"/>
      <c r="P888" s="563"/>
    </row>
    <row r="889" spans="1:16" x14ac:dyDescent="0.25">
      <c r="A889" s="514" t="s">
        <v>1598</v>
      </c>
      <c r="B889" s="515" t="s">
        <v>1299</v>
      </c>
      <c r="C889" s="1249" t="s">
        <v>1300</v>
      </c>
      <c r="D889" s="1249"/>
      <c r="E889" s="1249"/>
      <c r="F889" s="1249"/>
      <c r="G889" s="1249"/>
      <c r="H889" s="516" t="s">
        <v>1212</v>
      </c>
      <c r="I889" s="517">
        <v>0.624</v>
      </c>
      <c r="J889" s="518">
        <v>1</v>
      </c>
      <c r="K889" s="519">
        <v>0.624</v>
      </c>
      <c r="L889" s="520"/>
      <c r="M889" s="517"/>
      <c r="N889" s="564">
        <v>1103.6099999999999</v>
      </c>
      <c r="O889" s="517"/>
      <c r="P889" s="612">
        <v>688.65</v>
      </c>
    </row>
    <row r="890" spans="1:16" x14ac:dyDescent="0.25">
      <c r="A890" s="540" t="s">
        <v>1598</v>
      </c>
      <c r="B890" s="524" t="s">
        <v>1299</v>
      </c>
      <c r="C890" s="1247" t="s">
        <v>1301</v>
      </c>
      <c r="D890" s="1247"/>
      <c r="E890" s="1247"/>
      <c r="F890" s="1247"/>
      <c r="G890" s="1247"/>
      <c r="H890" s="525" t="s">
        <v>1212</v>
      </c>
      <c r="I890" s="527">
        <v>0.624</v>
      </c>
      <c r="J890" s="526"/>
      <c r="K890" s="527">
        <v>0.624</v>
      </c>
      <c r="L890" s="534">
        <v>1839.35</v>
      </c>
      <c r="M890" s="531">
        <v>0.6</v>
      </c>
      <c r="N890" s="534">
        <v>1103.6099999999999</v>
      </c>
      <c r="O890" s="526"/>
      <c r="P890" s="573">
        <v>688.65</v>
      </c>
    </row>
    <row r="891" spans="1:16" ht="22.5" x14ac:dyDescent="0.25">
      <c r="A891" s="540" t="s">
        <v>1809</v>
      </c>
      <c r="B891" s="524" t="s">
        <v>1302</v>
      </c>
      <c r="C891" s="1247" t="s">
        <v>1303</v>
      </c>
      <c r="D891" s="1247"/>
      <c r="E891" s="1247"/>
      <c r="F891" s="1247"/>
      <c r="G891" s="1247"/>
      <c r="H891" s="525" t="s">
        <v>1304</v>
      </c>
      <c r="I891" s="526"/>
      <c r="J891" s="526"/>
      <c r="K891" s="535">
        <v>0.89859999999999995</v>
      </c>
      <c r="L891" s="528"/>
      <c r="M891" s="526"/>
      <c r="N891" s="541">
        <v>155.02000000000001</v>
      </c>
      <c r="O891" s="543">
        <v>-1</v>
      </c>
      <c r="P891" s="573">
        <v>-139.30000000000001</v>
      </c>
    </row>
    <row r="892" spans="1:16" ht="22.5" x14ac:dyDescent="0.25">
      <c r="A892" s="540" t="s">
        <v>1810</v>
      </c>
      <c r="B892" s="524" t="s">
        <v>1305</v>
      </c>
      <c r="C892" s="1247" t="s">
        <v>1306</v>
      </c>
      <c r="D892" s="1247"/>
      <c r="E892" s="1247"/>
      <c r="F892" s="1247"/>
      <c r="G892" s="1247"/>
      <c r="H892" s="525" t="s">
        <v>1304</v>
      </c>
      <c r="I892" s="526"/>
      <c r="J892" s="526"/>
      <c r="K892" s="535">
        <v>0.89859999999999995</v>
      </c>
      <c r="L892" s="528"/>
      <c r="M892" s="526"/>
      <c r="N892" s="541">
        <v>298.58</v>
      </c>
      <c r="O892" s="526"/>
      <c r="P892" s="573">
        <v>268.3</v>
      </c>
    </row>
    <row r="893" spans="1:16" x14ac:dyDescent="0.25">
      <c r="A893" s="556"/>
      <c r="B893" s="557"/>
      <c r="C893" s="1248" t="s">
        <v>1161</v>
      </c>
      <c r="D893" s="1248"/>
      <c r="E893" s="1248"/>
      <c r="F893" s="1248"/>
      <c r="G893" s="1248"/>
      <c r="H893" s="516"/>
      <c r="I893" s="517"/>
      <c r="J893" s="517"/>
      <c r="K893" s="517"/>
      <c r="L893" s="520"/>
      <c r="M893" s="517"/>
      <c r="N893" s="520"/>
      <c r="O893" s="517"/>
      <c r="P893" s="612">
        <v>817.65</v>
      </c>
    </row>
    <row r="894" spans="1:16" x14ac:dyDescent="0.25">
      <c r="A894" s="558"/>
      <c r="B894" s="559"/>
      <c r="C894" s="559"/>
      <c r="D894" s="559"/>
      <c r="E894" s="559"/>
      <c r="F894" s="559"/>
      <c r="G894" s="559"/>
      <c r="H894" s="560"/>
      <c r="I894" s="561"/>
      <c r="J894" s="561"/>
      <c r="K894" s="561"/>
      <c r="L894" s="562"/>
      <c r="M894" s="561"/>
      <c r="N894" s="562"/>
      <c r="O894" s="561"/>
      <c r="P894" s="563"/>
    </row>
    <row r="895" spans="1:16" x14ac:dyDescent="0.25">
      <c r="A895" s="514" t="s">
        <v>1599</v>
      </c>
      <c r="B895" s="515" t="s">
        <v>1307</v>
      </c>
      <c r="C895" s="1249" t="s">
        <v>1308</v>
      </c>
      <c r="D895" s="1249"/>
      <c r="E895" s="1249"/>
      <c r="F895" s="1249"/>
      <c r="G895" s="1249"/>
      <c r="H895" s="516" t="s">
        <v>1217</v>
      </c>
      <c r="I895" s="517">
        <v>4.1599999999999998E-2</v>
      </c>
      <c r="J895" s="518">
        <v>1</v>
      </c>
      <c r="K895" s="568">
        <v>4.1599999999999998E-2</v>
      </c>
      <c r="L895" s="520"/>
      <c r="M895" s="517"/>
      <c r="N895" s="521"/>
      <c r="O895" s="517"/>
      <c r="P895" s="522"/>
    </row>
    <row r="896" spans="1:16" x14ac:dyDescent="0.25">
      <c r="A896" s="565"/>
      <c r="B896" s="553" t="s">
        <v>3519</v>
      </c>
      <c r="C896" s="1241" t="s">
        <v>3520</v>
      </c>
      <c r="D896" s="1241"/>
      <c r="E896" s="1241"/>
      <c r="F896" s="1241"/>
      <c r="G896" s="1241"/>
      <c r="H896" s="1241"/>
      <c r="I896" s="1241"/>
      <c r="J896" s="1241"/>
      <c r="K896" s="1241"/>
      <c r="L896" s="1241"/>
      <c r="M896" s="1241"/>
      <c r="N896" s="1241"/>
      <c r="O896" s="1241"/>
      <c r="P896" s="1254"/>
    </row>
    <row r="897" spans="1:16" x14ac:dyDescent="0.25">
      <c r="A897" s="523"/>
      <c r="B897" s="524" t="s">
        <v>28</v>
      </c>
      <c r="C897" s="1247" t="s">
        <v>132</v>
      </c>
      <c r="D897" s="1247"/>
      <c r="E897" s="1247"/>
      <c r="F897" s="1247"/>
      <c r="G897" s="1247"/>
      <c r="H897" s="525"/>
      <c r="I897" s="526"/>
      <c r="J897" s="526"/>
      <c r="K897" s="526"/>
      <c r="L897" s="528"/>
      <c r="M897" s="526"/>
      <c r="N897" s="528"/>
      <c r="O897" s="526"/>
      <c r="P897" s="573">
        <v>343.25</v>
      </c>
    </row>
    <row r="898" spans="1:16" x14ac:dyDescent="0.25">
      <c r="A898" s="523"/>
      <c r="B898" s="524"/>
      <c r="C898" s="1247" t="s">
        <v>1147</v>
      </c>
      <c r="D898" s="1247"/>
      <c r="E898" s="1247"/>
      <c r="F898" s="1247"/>
      <c r="G898" s="1247"/>
      <c r="H898" s="525" t="s">
        <v>1148</v>
      </c>
      <c r="I898" s="526"/>
      <c r="J898" s="526"/>
      <c r="K898" s="574">
        <v>0.20883199999999999</v>
      </c>
      <c r="L898" s="528"/>
      <c r="M898" s="526"/>
      <c r="N898" s="528"/>
      <c r="O898" s="526"/>
      <c r="P898" s="573">
        <v>78.09</v>
      </c>
    </row>
    <row r="899" spans="1:16" x14ac:dyDescent="0.25">
      <c r="A899" s="530"/>
      <c r="B899" s="524" t="s">
        <v>1287</v>
      </c>
      <c r="C899" s="1247" t="s">
        <v>1288</v>
      </c>
      <c r="D899" s="1247"/>
      <c r="E899" s="1247"/>
      <c r="F899" s="1247"/>
      <c r="G899" s="1247"/>
      <c r="H899" s="525" t="s">
        <v>1151</v>
      </c>
      <c r="I899" s="536">
        <v>0.83</v>
      </c>
      <c r="J899" s="543">
        <v>2</v>
      </c>
      <c r="K899" s="574">
        <v>6.9056000000000006E-2</v>
      </c>
      <c r="L899" s="532"/>
      <c r="M899" s="533"/>
      <c r="N899" s="534">
        <v>1610.79</v>
      </c>
      <c r="O899" s="526"/>
      <c r="P899" s="529">
        <v>111.23</v>
      </c>
    </row>
    <row r="900" spans="1:16" x14ac:dyDescent="0.25">
      <c r="A900" s="540"/>
      <c r="B900" s="524" t="s">
        <v>1191</v>
      </c>
      <c r="C900" s="1247" t="s">
        <v>1192</v>
      </c>
      <c r="D900" s="1247"/>
      <c r="E900" s="1247"/>
      <c r="F900" s="1247"/>
      <c r="G900" s="1247"/>
      <c r="H900" s="525" t="s">
        <v>1148</v>
      </c>
      <c r="I900" s="536">
        <v>0.83</v>
      </c>
      <c r="J900" s="543">
        <v>2</v>
      </c>
      <c r="K900" s="574">
        <v>6.9056000000000006E-2</v>
      </c>
      <c r="L900" s="528"/>
      <c r="M900" s="526"/>
      <c r="N900" s="541">
        <v>373.94</v>
      </c>
      <c r="O900" s="526"/>
      <c r="P900" s="573">
        <v>25.82</v>
      </c>
    </row>
    <row r="901" spans="1:16" x14ac:dyDescent="0.25">
      <c r="A901" s="530"/>
      <c r="B901" s="524" t="s">
        <v>1289</v>
      </c>
      <c r="C901" s="1247" t="s">
        <v>1290</v>
      </c>
      <c r="D901" s="1247"/>
      <c r="E901" s="1247"/>
      <c r="F901" s="1247"/>
      <c r="G901" s="1247"/>
      <c r="H901" s="525" t="s">
        <v>1151</v>
      </c>
      <c r="I901" s="536">
        <v>0.82</v>
      </c>
      <c r="J901" s="543">
        <v>2</v>
      </c>
      <c r="K901" s="574">
        <v>6.8224000000000007E-2</v>
      </c>
      <c r="L901" s="532"/>
      <c r="M901" s="533"/>
      <c r="N901" s="534">
        <v>1509.52</v>
      </c>
      <c r="O901" s="526"/>
      <c r="P901" s="529">
        <v>102.99</v>
      </c>
    </row>
    <row r="902" spans="1:16" x14ac:dyDescent="0.25">
      <c r="A902" s="540"/>
      <c r="B902" s="524" t="s">
        <v>1191</v>
      </c>
      <c r="C902" s="1247" t="s">
        <v>1192</v>
      </c>
      <c r="D902" s="1247"/>
      <c r="E902" s="1247"/>
      <c r="F902" s="1247"/>
      <c r="G902" s="1247"/>
      <c r="H902" s="525" t="s">
        <v>1148</v>
      </c>
      <c r="I902" s="536">
        <v>0.82</v>
      </c>
      <c r="J902" s="543">
        <v>2</v>
      </c>
      <c r="K902" s="574">
        <v>6.8224000000000007E-2</v>
      </c>
      <c r="L902" s="528"/>
      <c r="M902" s="526"/>
      <c r="N902" s="541">
        <v>373.94</v>
      </c>
      <c r="O902" s="526"/>
      <c r="P902" s="573">
        <v>25.51</v>
      </c>
    </row>
    <row r="903" spans="1:16" x14ac:dyDescent="0.25">
      <c r="A903" s="530"/>
      <c r="B903" s="524" t="s">
        <v>1291</v>
      </c>
      <c r="C903" s="1247" t="s">
        <v>1292</v>
      </c>
      <c r="D903" s="1247"/>
      <c r="E903" s="1247"/>
      <c r="F903" s="1247"/>
      <c r="G903" s="1247"/>
      <c r="H903" s="525" t="s">
        <v>1151</v>
      </c>
      <c r="I903" s="536">
        <v>0.86</v>
      </c>
      <c r="J903" s="543">
        <v>2</v>
      </c>
      <c r="K903" s="574">
        <v>7.1552000000000004E-2</v>
      </c>
      <c r="L903" s="532"/>
      <c r="M903" s="533"/>
      <c r="N903" s="534">
        <v>1803.28</v>
      </c>
      <c r="O903" s="526"/>
      <c r="P903" s="529">
        <v>129.03</v>
      </c>
    </row>
    <row r="904" spans="1:16" x14ac:dyDescent="0.25">
      <c r="A904" s="540"/>
      <c r="B904" s="524" t="s">
        <v>1191</v>
      </c>
      <c r="C904" s="1247" t="s">
        <v>1192</v>
      </c>
      <c r="D904" s="1247"/>
      <c r="E904" s="1247"/>
      <c r="F904" s="1247"/>
      <c r="G904" s="1247"/>
      <c r="H904" s="525" t="s">
        <v>1148</v>
      </c>
      <c r="I904" s="536">
        <v>0.86</v>
      </c>
      <c r="J904" s="543">
        <v>2</v>
      </c>
      <c r="K904" s="574">
        <v>7.1552000000000004E-2</v>
      </c>
      <c r="L904" s="528"/>
      <c r="M904" s="526"/>
      <c r="N904" s="541">
        <v>373.94</v>
      </c>
      <c r="O904" s="526"/>
      <c r="P904" s="573">
        <v>26.76</v>
      </c>
    </row>
    <row r="905" spans="1:16" x14ac:dyDescent="0.25">
      <c r="A905" s="544" t="s">
        <v>1239</v>
      </c>
      <c r="B905" s="545" t="s">
        <v>1293</v>
      </c>
      <c r="C905" s="1250" t="s">
        <v>1294</v>
      </c>
      <c r="D905" s="1250"/>
      <c r="E905" s="1250"/>
      <c r="F905" s="1250"/>
      <c r="G905" s="1250"/>
      <c r="H905" s="546" t="s">
        <v>1212</v>
      </c>
      <c r="I905" s="566">
        <v>12.6</v>
      </c>
      <c r="J905" s="547">
        <v>2</v>
      </c>
      <c r="K905" s="591">
        <v>1.0483199999999999</v>
      </c>
      <c r="L905" s="550"/>
      <c r="M905" s="548"/>
      <c r="N905" s="550"/>
      <c r="O905" s="548"/>
      <c r="P905" s="551"/>
    </row>
    <row r="906" spans="1:16" x14ac:dyDescent="0.25">
      <c r="A906" s="552"/>
      <c r="B906" s="553"/>
      <c r="C906" s="1248" t="s">
        <v>1154</v>
      </c>
      <c r="D906" s="1248"/>
      <c r="E906" s="1248"/>
      <c r="F906" s="1248"/>
      <c r="G906" s="1248"/>
      <c r="H906" s="516"/>
      <c r="I906" s="517"/>
      <c r="J906" s="517"/>
      <c r="K906" s="517"/>
      <c r="L906" s="520"/>
      <c r="M906" s="517"/>
      <c r="N906" s="554"/>
      <c r="O906" s="517"/>
      <c r="P906" s="555">
        <v>421.34</v>
      </c>
    </row>
    <row r="907" spans="1:16" x14ac:dyDescent="0.25">
      <c r="A907" s="540"/>
      <c r="B907" s="524"/>
      <c r="C907" s="1247" t="s">
        <v>1155</v>
      </c>
      <c r="D907" s="1247"/>
      <c r="E907" s="1247"/>
      <c r="F907" s="1247"/>
      <c r="G907" s="1247"/>
      <c r="H907" s="525"/>
      <c r="I907" s="526"/>
      <c r="J907" s="526"/>
      <c r="K907" s="526"/>
      <c r="L907" s="528"/>
      <c r="M907" s="526"/>
      <c r="N907" s="528"/>
      <c r="O907" s="526"/>
      <c r="P907" s="573">
        <v>78.09</v>
      </c>
    </row>
    <row r="908" spans="1:16" x14ac:dyDescent="0.25">
      <c r="A908" s="540"/>
      <c r="B908" s="524" t="s">
        <v>1295</v>
      </c>
      <c r="C908" s="1247" t="s">
        <v>1296</v>
      </c>
      <c r="D908" s="1247"/>
      <c r="E908" s="1247"/>
      <c r="F908" s="1247"/>
      <c r="G908" s="1247"/>
      <c r="H908" s="525" t="s">
        <v>1158</v>
      </c>
      <c r="I908" s="543">
        <v>147</v>
      </c>
      <c r="J908" s="526"/>
      <c r="K908" s="543">
        <v>147</v>
      </c>
      <c r="L908" s="528"/>
      <c r="M908" s="526"/>
      <c r="N908" s="528"/>
      <c r="O908" s="526"/>
      <c r="P908" s="573">
        <v>114.79</v>
      </c>
    </row>
    <row r="909" spans="1:16" x14ac:dyDescent="0.25">
      <c r="A909" s="540"/>
      <c r="B909" s="524" t="s">
        <v>1297</v>
      </c>
      <c r="C909" s="1247" t="s">
        <v>1298</v>
      </c>
      <c r="D909" s="1247"/>
      <c r="E909" s="1247"/>
      <c r="F909" s="1247"/>
      <c r="G909" s="1247"/>
      <c r="H909" s="525" t="s">
        <v>1158</v>
      </c>
      <c r="I909" s="543">
        <v>134</v>
      </c>
      <c r="J909" s="526"/>
      <c r="K909" s="543">
        <v>134</v>
      </c>
      <c r="L909" s="528"/>
      <c r="M909" s="526"/>
      <c r="N909" s="528"/>
      <c r="O909" s="526"/>
      <c r="P909" s="573">
        <v>104.64</v>
      </c>
    </row>
    <row r="910" spans="1:16" x14ac:dyDescent="0.25">
      <c r="A910" s="556"/>
      <c r="B910" s="557"/>
      <c r="C910" s="1248" t="s">
        <v>1161</v>
      </c>
      <c r="D910" s="1248"/>
      <c r="E910" s="1248"/>
      <c r="F910" s="1248"/>
      <c r="G910" s="1248"/>
      <c r="H910" s="516"/>
      <c r="I910" s="517"/>
      <c r="J910" s="517"/>
      <c r="K910" s="517"/>
      <c r="L910" s="520"/>
      <c r="M910" s="517"/>
      <c r="N910" s="554">
        <v>15403.13</v>
      </c>
      <c r="O910" s="517"/>
      <c r="P910" s="612">
        <v>640.77</v>
      </c>
    </row>
    <row r="911" spans="1:16" x14ac:dyDescent="0.25">
      <c r="A911" s="558"/>
      <c r="B911" s="559"/>
      <c r="C911" s="559"/>
      <c r="D911" s="559"/>
      <c r="E911" s="559"/>
      <c r="F911" s="559"/>
      <c r="G911" s="559"/>
      <c r="H911" s="560"/>
      <c r="I911" s="561"/>
      <c r="J911" s="561"/>
      <c r="K911" s="561"/>
      <c r="L911" s="562"/>
      <c r="M911" s="561"/>
      <c r="N911" s="562"/>
      <c r="O911" s="561"/>
      <c r="P911" s="563"/>
    </row>
    <row r="912" spans="1:16" x14ac:dyDescent="0.25">
      <c r="A912" s="514" t="s">
        <v>1602</v>
      </c>
      <c r="B912" s="515" t="s">
        <v>1299</v>
      </c>
      <c r="C912" s="1249" t="s">
        <v>1300</v>
      </c>
      <c r="D912" s="1249"/>
      <c r="E912" s="1249"/>
      <c r="F912" s="1249"/>
      <c r="G912" s="1249"/>
      <c r="H912" s="516" t="s">
        <v>1212</v>
      </c>
      <c r="I912" s="517">
        <v>1.0483199999999999</v>
      </c>
      <c r="J912" s="518">
        <v>1</v>
      </c>
      <c r="K912" s="590">
        <v>1.0483199999999999</v>
      </c>
      <c r="L912" s="554">
        <v>1839.35</v>
      </c>
      <c r="M912" s="571">
        <v>0.6</v>
      </c>
      <c r="N912" s="564">
        <v>1103.6099999999999</v>
      </c>
      <c r="O912" s="517"/>
      <c r="P912" s="555">
        <v>1156.94</v>
      </c>
    </row>
    <row r="913" spans="1:16" x14ac:dyDescent="0.25">
      <c r="A913" s="556"/>
      <c r="B913" s="557"/>
      <c r="C913" s="1248" t="s">
        <v>1161</v>
      </c>
      <c r="D913" s="1248"/>
      <c r="E913" s="1248"/>
      <c r="F913" s="1248"/>
      <c r="G913" s="1248"/>
      <c r="H913" s="516"/>
      <c r="I913" s="517"/>
      <c r="J913" s="517"/>
      <c r="K913" s="517"/>
      <c r="L913" s="520"/>
      <c r="M913" s="517"/>
      <c r="N913" s="520"/>
      <c r="O913" s="517"/>
      <c r="P913" s="555">
        <v>1156.94</v>
      </c>
    </row>
    <row r="914" spans="1:16" x14ac:dyDescent="0.25">
      <c r="A914" s="558"/>
      <c r="B914" s="559"/>
      <c r="C914" s="559"/>
      <c r="D914" s="559"/>
      <c r="E914" s="559"/>
      <c r="F914" s="559"/>
      <c r="G914" s="559"/>
      <c r="H914" s="560"/>
      <c r="I914" s="561"/>
      <c r="J914" s="561"/>
      <c r="K914" s="561"/>
      <c r="L914" s="562"/>
      <c r="M914" s="561"/>
      <c r="N914" s="562"/>
      <c r="O914" s="561"/>
      <c r="P914" s="563"/>
    </row>
    <row r="915" spans="1:16" x14ac:dyDescent="0.25">
      <c r="A915" s="514" t="s">
        <v>1605</v>
      </c>
      <c r="B915" s="515" t="s">
        <v>1544</v>
      </c>
      <c r="C915" s="1249" t="s">
        <v>1545</v>
      </c>
      <c r="D915" s="1249"/>
      <c r="E915" s="1249"/>
      <c r="F915" s="1249"/>
      <c r="G915" s="1249"/>
      <c r="H915" s="516" t="s">
        <v>1232</v>
      </c>
      <c r="I915" s="517">
        <v>0.41599999999999998</v>
      </c>
      <c r="J915" s="518">
        <v>1</v>
      </c>
      <c r="K915" s="519">
        <v>0.41599999999999998</v>
      </c>
      <c r="L915" s="520"/>
      <c r="M915" s="517"/>
      <c r="N915" s="521"/>
      <c r="O915" s="517"/>
      <c r="P915" s="522"/>
    </row>
    <row r="916" spans="1:16" x14ac:dyDescent="0.25">
      <c r="A916" s="523"/>
      <c r="B916" s="524" t="s">
        <v>23</v>
      </c>
      <c r="C916" s="1247" t="s">
        <v>1203</v>
      </c>
      <c r="D916" s="1247"/>
      <c r="E916" s="1247"/>
      <c r="F916" s="1247"/>
      <c r="G916" s="1247"/>
      <c r="H916" s="525" t="s">
        <v>1148</v>
      </c>
      <c r="I916" s="526"/>
      <c r="J916" s="526"/>
      <c r="K916" s="535">
        <v>17.638400000000001</v>
      </c>
      <c r="L916" s="528"/>
      <c r="M916" s="526"/>
      <c r="N916" s="528"/>
      <c r="O916" s="526"/>
      <c r="P916" s="529">
        <v>4882.49</v>
      </c>
    </row>
    <row r="917" spans="1:16" x14ac:dyDescent="0.25">
      <c r="A917" s="530"/>
      <c r="B917" s="524" t="s">
        <v>1285</v>
      </c>
      <c r="C917" s="1247" t="s">
        <v>1286</v>
      </c>
      <c r="D917" s="1247"/>
      <c r="E917" s="1247"/>
      <c r="F917" s="1247"/>
      <c r="G917" s="1247"/>
      <c r="H917" s="525" t="s">
        <v>1148</v>
      </c>
      <c r="I917" s="531">
        <v>42.4</v>
      </c>
      <c r="J917" s="526"/>
      <c r="K917" s="535">
        <v>17.638400000000001</v>
      </c>
      <c r="L917" s="532"/>
      <c r="M917" s="533"/>
      <c r="N917" s="534">
        <v>276.81</v>
      </c>
      <c r="O917" s="526"/>
      <c r="P917" s="529">
        <v>4882.49</v>
      </c>
    </row>
    <row r="918" spans="1:16" x14ac:dyDescent="0.25">
      <c r="A918" s="523"/>
      <c r="B918" s="524" t="s">
        <v>28</v>
      </c>
      <c r="C918" s="1247" t="s">
        <v>132</v>
      </c>
      <c r="D918" s="1247"/>
      <c r="E918" s="1247"/>
      <c r="F918" s="1247"/>
      <c r="G918" s="1247"/>
      <c r="H918" s="525"/>
      <c r="I918" s="526"/>
      <c r="J918" s="526"/>
      <c r="K918" s="526"/>
      <c r="L918" s="528"/>
      <c r="M918" s="526"/>
      <c r="N918" s="528"/>
      <c r="O918" s="526"/>
      <c r="P918" s="573">
        <v>469.72</v>
      </c>
    </row>
    <row r="919" spans="1:16" x14ac:dyDescent="0.25">
      <c r="A919" s="523"/>
      <c r="B919" s="524"/>
      <c r="C919" s="1247" t="s">
        <v>1147</v>
      </c>
      <c r="D919" s="1247"/>
      <c r="E919" s="1247"/>
      <c r="F919" s="1247"/>
      <c r="G919" s="1247"/>
      <c r="H919" s="525" t="s">
        <v>1148</v>
      </c>
      <c r="I919" s="526"/>
      <c r="J919" s="526"/>
      <c r="K919" s="574">
        <v>0.37398399999999998</v>
      </c>
      <c r="L919" s="528"/>
      <c r="M919" s="526"/>
      <c r="N919" s="528"/>
      <c r="O919" s="526"/>
      <c r="P919" s="573">
        <v>139.52000000000001</v>
      </c>
    </row>
    <row r="920" spans="1:16" x14ac:dyDescent="0.25">
      <c r="A920" s="530"/>
      <c r="B920" s="524" t="s">
        <v>1443</v>
      </c>
      <c r="C920" s="1247" t="s">
        <v>1444</v>
      </c>
      <c r="D920" s="1247"/>
      <c r="E920" s="1247"/>
      <c r="F920" s="1247"/>
      <c r="G920" s="1247"/>
      <c r="H920" s="525" t="s">
        <v>1151</v>
      </c>
      <c r="I920" s="536">
        <v>0.38</v>
      </c>
      <c r="J920" s="526"/>
      <c r="K920" s="537">
        <v>0.15808</v>
      </c>
      <c r="L920" s="532"/>
      <c r="M920" s="533"/>
      <c r="N920" s="534">
        <v>1550.39</v>
      </c>
      <c r="O920" s="526"/>
      <c r="P920" s="529">
        <v>245.09</v>
      </c>
    </row>
    <row r="921" spans="1:16" x14ac:dyDescent="0.25">
      <c r="A921" s="540"/>
      <c r="B921" s="524" t="s">
        <v>1152</v>
      </c>
      <c r="C921" s="1247" t="s">
        <v>1153</v>
      </c>
      <c r="D921" s="1247"/>
      <c r="E921" s="1247"/>
      <c r="F921" s="1247"/>
      <c r="G921" s="1247"/>
      <c r="H921" s="525" t="s">
        <v>1148</v>
      </c>
      <c r="I921" s="536">
        <v>0.38</v>
      </c>
      <c r="J921" s="526"/>
      <c r="K921" s="537">
        <v>0.15808</v>
      </c>
      <c r="L921" s="528"/>
      <c r="M921" s="526"/>
      <c r="N921" s="541">
        <v>437.08</v>
      </c>
      <c r="O921" s="526"/>
      <c r="P921" s="573">
        <v>69.09</v>
      </c>
    </row>
    <row r="922" spans="1:16" x14ac:dyDescent="0.25">
      <c r="A922" s="530"/>
      <c r="B922" s="524" t="s">
        <v>1287</v>
      </c>
      <c r="C922" s="1247" t="s">
        <v>1288</v>
      </c>
      <c r="D922" s="1247"/>
      <c r="E922" s="1247"/>
      <c r="F922" s="1247"/>
      <c r="G922" s="1247"/>
      <c r="H922" s="525" t="s">
        <v>1151</v>
      </c>
      <c r="I922" s="527">
        <v>8.9999999999999993E-3</v>
      </c>
      <c r="J922" s="526"/>
      <c r="K922" s="574">
        <v>3.7439999999999999E-3</v>
      </c>
      <c r="L922" s="532"/>
      <c r="M922" s="533"/>
      <c r="N922" s="534">
        <v>1610.79</v>
      </c>
      <c r="O922" s="526"/>
      <c r="P922" s="529">
        <v>6.03</v>
      </c>
    </row>
    <row r="923" spans="1:16" x14ac:dyDescent="0.25">
      <c r="A923" s="540"/>
      <c r="B923" s="524" t="s">
        <v>1191</v>
      </c>
      <c r="C923" s="1247" t="s">
        <v>1192</v>
      </c>
      <c r="D923" s="1247"/>
      <c r="E923" s="1247"/>
      <c r="F923" s="1247"/>
      <c r="G923" s="1247"/>
      <c r="H923" s="525" t="s">
        <v>1148</v>
      </c>
      <c r="I923" s="527">
        <v>8.9999999999999993E-3</v>
      </c>
      <c r="J923" s="526"/>
      <c r="K923" s="574">
        <v>3.7439999999999999E-3</v>
      </c>
      <c r="L923" s="528"/>
      <c r="M923" s="526"/>
      <c r="N923" s="541">
        <v>373.94</v>
      </c>
      <c r="O923" s="526"/>
      <c r="P923" s="573">
        <v>1.4</v>
      </c>
    </row>
    <row r="924" spans="1:16" x14ac:dyDescent="0.25">
      <c r="A924" s="530"/>
      <c r="B924" s="524" t="s">
        <v>1546</v>
      </c>
      <c r="C924" s="1247" t="s">
        <v>1547</v>
      </c>
      <c r="D924" s="1247"/>
      <c r="E924" s="1247"/>
      <c r="F924" s="1247"/>
      <c r="G924" s="1247"/>
      <c r="H924" s="525" t="s">
        <v>1151</v>
      </c>
      <c r="I924" s="531">
        <v>4.7</v>
      </c>
      <c r="J924" s="526"/>
      <c r="K924" s="535">
        <v>1.9552</v>
      </c>
      <c r="L924" s="532"/>
      <c r="M924" s="533"/>
      <c r="N924" s="534">
        <v>47.5</v>
      </c>
      <c r="O924" s="526"/>
      <c r="P924" s="529">
        <v>92.87</v>
      </c>
    </row>
    <row r="925" spans="1:16" x14ac:dyDescent="0.25">
      <c r="A925" s="530"/>
      <c r="B925" s="524" t="s">
        <v>1445</v>
      </c>
      <c r="C925" s="1247" t="s">
        <v>1446</v>
      </c>
      <c r="D925" s="1247"/>
      <c r="E925" s="1247"/>
      <c r="F925" s="1247"/>
      <c r="G925" s="1247"/>
      <c r="H925" s="525" t="s">
        <v>1151</v>
      </c>
      <c r="I925" s="536">
        <v>0.51</v>
      </c>
      <c r="J925" s="526"/>
      <c r="K925" s="537">
        <v>0.21215999999999999</v>
      </c>
      <c r="L925" s="538">
        <v>477.92</v>
      </c>
      <c r="M925" s="539">
        <v>1.24</v>
      </c>
      <c r="N925" s="534">
        <v>592.62</v>
      </c>
      <c r="O925" s="526"/>
      <c r="P925" s="529">
        <v>125.73</v>
      </c>
    </row>
    <row r="926" spans="1:16" x14ac:dyDescent="0.25">
      <c r="A926" s="540"/>
      <c r="B926" s="524" t="s">
        <v>1208</v>
      </c>
      <c r="C926" s="1247" t="s">
        <v>1209</v>
      </c>
      <c r="D926" s="1247"/>
      <c r="E926" s="1247"/>
      <c r="F926" s="1247"/>
      <c r="G926" s="1247"/>
      <c r="H926" s="525" t="s">
        <v>1148</v>
      </c>
      <c r="I926" s="536">
        <v>0.51</v>
      </c>
      <c r="J926" s="526"/>
      <c r="K926" s="537">
        <v>0.21215999999999999</v>
      </c>
      <c r="L926" s="528"/>
      <c r="M926" s="526"/>
      <c r="N926" s="541">
        <v>325.38</v>
      </c>
      <c r="O926" s="526"/>
      <c r="P926" s="573">
        <v>69.03</v>
      </c>
    </row>
    <row r="927" spans="1:16" x14ac:dyDescent="0.25">
      <c r="A927" s="523"/>
      <c r="B927" s="524" t="s">
        <v>36</v>
      </c>
      <c r="C927" s="1247" t="s">
        <v>134</v>
      </c>
      <c r="D927" s="1247"/>
      <c r="E927" s="1247"/>
      <c r="F927" s="1247"/>
      <c r="G927" s="1247"/>
      <c r="H927" s="525"/>
      <c r="I927" s="526"/>
      <c r="J927" s="526"/>
      <c r="K927" s="526"/>
      <c r="L927" s="528"/>
      <c r="M927" s="526"/>
      <c r="N927" s="528"/>
      <c r="O927" s="526"/>
      <c r="P927" s="573">
        <v>19.399999999999999</v>
      </c>
    </row>
    <row r="928" spans="1:16" x14ac:dyDescent="0.25">
      <c r="A928" s="530"/>
      <c r="B928" s="524" t="s">
        <v>1548</v>
      </c>
      <c r="C928" s="1247" t="s">
        <v>1549</v>
      </c>
      <c r="D928" s="1247"/>
      <c r="E928" s="1247"/>
      <c r="F928" s="1247"/>
      <c r="G928" s="1247"/>
      <c r="H928" s="525" t="s">
        <v>1212</v>
      </c>
      <c r="I928" s="536">
        <v>0.05</v>
      </c>
      <c r="J928" s="526"/>
      <c r="K928" s="535">
        <v>2.0799999999999999E-2</v>
      </c>
      <c r="L928" s="538">
        <v>565.20000000000005</v>
      </c>
      <c r="M928" s="539">
        <v>1.65</v>
      </c>
      <c r="N928" s="534">
        <v>932.58</v>
      </c>
      <c r="O928" s="526"/>
      <c r="P928" s="529">
        <v>19.399999999999999</v>
      </c>
    </row>
    <row r="929" spans="1:16" x14ac:dyDescent="0.25">
      <c r="A929" s="544" t="s">
        <v>1364</v>
      </c>
      <c r="B929" s="545" t="s">
        <v>1550</v>
      </c>
      <c r="C929" s="1250" t="s">
        <v>1551</v>
      </c>
      <c r="D929" s="1250"/>
      <c r="E929" s="1250"/>
      <c r="F929" s="1250"/>
      <c r="G929" s="1250"/>
      <c r="H929" s="546" t="s">
        <v>1164</v>
      </c>
      <c r="I929" s="547">
        <v>0</v>
      </c>
      <c r="J929" s="548"/>
      <c r="K929" s="547">
        <v>0</v>
      </c>
      <c r="L929" s="550"/>
      <c r="M929" s="548"/>
      <c r="N929" s="550"/>
      <c r="O929" s="548"/>
      <c r="P929" s="551"/>
    </row>
    <row r="930" spans="1:16" x14ac:dyDescent="0.25">
      <c r="A930" s="544" t="s">
        <v>1239</v>
      </c>
      <c r="B930" s="545" t="s">
        <v>1552</v>
      </c>
      <c r="C930" s="1250" t="s">
        <v>1553</v>
      </c>
      <c r="D930" s="1250"/>
      <c r="E930" s="1250"/>
      <c r="F930" s="1250"/>
      <c r="G930" s="1250"/>
      <c r="H930" s="546" t="s">
        <v>1554</v>
      </c>
      <c r="I930" s="547">
        <v>100</v>
      </c>
      <c r="J930" s="548"/>
      <c r="K930" s="566">
        <v>41.6</v>
      </c>
      <c r="L930" s="550"/>
      <c r="M930" s="548"/>
      <c r="N930" s="550"/>
      <c r="O930" s="548"/>
      <c r="P930" s="551"/>
    </row>
    <row r="931" spans="1:16" x14ac:dyDescent="0.25">
      <c r="A931" s="552"/>
      <c r="B931" s="553"/>
      <c r="C931" s="1248" t="s">
        <v>1154</v>
      </c>
      <c r="D931" s="1248"/>
      <c r="E931" s="1248"/>
      <c r="F931" s="1248"/>
      <c r="G931" s="1248"/>
      <c r="H931" s="516"/>
      <c r="I931" s="517"/>
      <c r="J931" s="517"/>
      <c r="K931" s="517"/>
      <c r="L931" s="520"/>
      <c r="M931" s="517"/>
      <c r="N931" s="554"/>
      <c r="O931" s="517"/>
      <c r="P931" s="555">
        <v>5511.13</v>
      </c>
    </row>
    <row r="932" spans="1:16" x14ac:dyDescent="0.25">
      <c r="A932" s="540"/>
      <c r="B932" s="524"/>
      <c r="C932" s="1247" t="s">
        <v>1155</v>
      </c>
      <c r="D932" s="1247"/>
      <c r="E932" s="1247"/>
      <c r="F932" s="1247"/>
      <c r="G932" s="1247"/>
      <c r="H932" s="525"/>
      <c r="I932" s="526"/>
      <c r="J932" s="526"/>
      <c r="K932" s="526"/>
      <c r="L932" s="528"/>
      <c r="M932" s="526"/>
      <c r="N932" s="528"/>
      <c r="O932" s="526"/>
      <c r="P932" s="529">
        <v>5022.01</v>
      </c>
    </row>
    <row r="933" spans="1:16" x14ac:dyDescent="0.25">
      <c r="A933" s="540"/>
      <c r="B933" s="524" t="s">
        <v>1555</v>
      </c>
      <c r="C933" s="1247" t="s">
        <v>1556</v>
      </c>
      <c r="D933" s="1247"/>
      <c r="E933" s="1247"/>
      <c r="F933" s="1247"/>
      <c r="G933" s="1247"/>
      <c r="H933" s="525" t="s">
        <v>1158</v>
      </c>
      <c r="I933" s="543">
        <v>113</v>
      </c>
      <c r="J933" s="526"/>
      <c r="K933" s="543">
        <v>113</v>
      </c>
      <c r="L933" s="528"/>
      <c r="M933" s="526"/>
      <c r="N933" s="528"/>
      <c r="O933" s="526"/>
      <c r="P933" s="529">
        <v>5674.87</v>
      </c>
    </row>
    <row r="934" spans="1:16" x14ac:dyDescent="0.25">
      <c r="A934" s="540"/>
      <c r="B934" s="524" t="s">
        <v>1557</v>
      </c>
      <c r="C934" s="1247" t="s">
        <v>1558</v>
      </c>
      <c r="D934" s="1247"/>
      <c r="E934" s="1247"/>
      <c r="F934" s="1247"/>
      <c r="G934" s="1247"/>
      <c r="H934" s="525" t="s">
        <v>1158</v>
      </c>
      <c r="I934" s="543">
        <v>77</v>
      </c>
      <c r="J934" s="526"/>
      <c r="K934" s="543">
        <v>77</v>
      </c>
      <c r="L934" s="528"/>
      <c r="M934" s="526"/>
      <c r="N934" s="528"/>
      <c r="O934" s="526"/>
      <c r="P934" s="529">
        <v>3866.95</v>
      </c>
    </row>
    <row r="935" spans="1:16" x14ac:dyDescent="0.25">
      <c r="A935" s="556"/>
      <c r="B935" s="557"/>
      <c r="C935" s="1248" t="s">
        <v>1161</v>
      </c>
      <c r="D935" s="1248"/>
      <c r="E935" s="1248"/>
      <c r="F935" s="1248"/>
      <c r="G935" s="1248"/>
      <c r="H935" s="516"/>
      <c r="I935" s="517"/>
      <c r="J935" s="517"/>
      <c r="K935" s="517"/>
      <c r="L935" s="520"/>
      <c r="M935" s="517"/>
      <c r="N935" s="554">
        <v>36184.980000000003</v>
      </c>
      <c r="O935" s="517"/>
      <c r="P935" s="555">
        <v>15052.95</v>
      </c>
    </row>
    <row r="936" spans="1:16" x14ac:dyDescent="0.25">
      <c r="A936" s="558"/>
      <c r="B936" s="559"/>
      <c r="C936" s="559"/>
      <c r="D936" s="559"/>
      <c r="E936" s="559"/>
      <c r="F936" s="559"/>
      <c r="G936" s="559"/>
      <c r="H936" s="560"/>
      <c r="I936" s="561"/>
      <c r="J936" s="561"/>
      <c r="K936" s="561"/>
      <c r="L936" s="562"/>
      <c r="M936" s="561"/>
      <c r="N936" s="562"/>
      <c r="O936" s="561"/>
      <c r="P936" s="563"/>
    </row>
    <row r="937" spans="1:16" ht="22.5" x14ac:dyDescent="0.25">
      <c r="A937" s="514" t="s">
        <v>1608</v>
      </c>
      <c r="B937" s="515" t="s">
        <v>1560</v>
      </c>
      <c r="C937" s="1249" t="s">
        <v>3495</v>
      </c>
      <c r="D937" s="1249"/>
      <c r="E937" s="1249"/>
      <c r="F937" s="1249"/>
      <c r="G937" s="1249"/>
      <c r="H937" s="516" t="s">
        <v>1554</v>
      </c>
      <c r="I937" s="517">
        <v>41.6</v>
      </c>
      <c r="J937" s="518">
        <v>1</v>
      </c>
      <c r="K937" s="571">
        <v>41.6</v>
      </c>
      <c r="L937" s="520"/>
      <c r="M937" s="517"/>
      <c r="N937" s="564">
        <v>2500.6999999999998</v>
      </c>
      <c r="O937" s="517"/>
      <c r="P937" s="555">
        <v>104029.12</v>
      </c>
    </row>
    <row r="938" spans="1:16" x14ac:dyDescent="0.25">
      <c r="A938" s="556"/>
      <c r="B938" s="557"/>
      <c r="C938" s="1248" t="s">
        <v>1161</v>
      </c>
      <c r="D938" s="1248"/>
      <c r="E938" s="1248"/>
      <c r="F938" s="1248"/>
      <c r="G938" s="1248"/>
      <c r="H938" s="516"/>
      <c r="I938" s="517"/>
      <c r="J938" s="517"/>
      <c r="K938" s="517"/>
      <c r="L938" s="520"/>
      <c r="M938" s="517"/>
      <c r="N938" s="520"/>
      <c r="O938" s="517"/>
      <c r="P938" s="555">
        <v>104029.12</v>
      </c>
    </row>
    <row r="939" spans="1:16" x14ac:dyDescent="0.25">
      <c r="A939" s="558"/>
      <c r="B939" s="559"/>
      <c r="C939" s="559"/>
      <c r="D939" s="559"/>
      <c r="E939" s="559"/>
      <c r="F939" s="559"/>
      <c r="G939" s="559"/>
      <c r="H939" s="560"/>
      <c r="I939" s="561"/>
      <c r="J939" s="561"/>
      <c r="K939" s="561"/>
      <c r="L939" s="562"/>
      <c r="M939" s="561"/>
      <c r="N939" s="562"/>
      <c r="O939" s="561"/>
      <c r="P939" s="563"/>
    </row>
    <row r="940" spans="1:16" x14ac:dyDescent="0.25">
      <c r="A940" s="514" t="s">
        <v>1609</v>
      </c>
      <c r="B940" s="515" t="s">
        <v>3521</v>
      </c>
      <c r="C940" s="1249" t="s">
        <v>3522</v>
      </c>
      <c r="D940" s="1249"/>
      <c r="E940" s="1249"/>
      <c r="F940" s="1249"/>
      <c r="G940" s="1249"/>
      <c r="H940" s="516" t="s">
        <v>1164</v>
      </c>
      <c r="I940" s="517">
        <v>3.2240000000000002</v>
      </c>
      <c r="J940" s="518">
        <v>1</v>
      </c>
      <c r="K940" s="519">
        <v>3.2240000000000002</v>
      </c>
      <c r="L940" s="554">
        <v>2756.75</v>
      </c>
      <c r="M940" s="570">
        <v>1.48</v>
      </c>
      <c r="N940" s="564">
        <v>4079.99</v>
      </c>
      <c r="O940" s="517"/>
      <c r="P940" s="555">
        <v>13153.89</v>
      </c>
    </row>
    <row r="941" spans="1:16" x14ac:dyDescent="0.25">
      <c r="A941" s="556"/>
      <c r="B941" s="557"/>
      <c r="C941" s="1248" t="s">
        <v>1161</v>
      </c>
      <c r="D941" s="1248"/>
      <c r="E941" s="1248"/>
      <c r="F941" s="1248"/>
      <c r="G941" s="1248"/>
      <c r="H941" s="516"/>
      <c r="I941" s="517"/>
      <c r="J941" s="517"/>
      <c r="K941" s="517"/>
      <c r="L941" s="520"/>
      <c r="M941" s="517"/>
      <c r="N941" s="520"/>
      <c r="O941" s="517"/>
      <c r="P941" s="555">
        <v>13153.89</v>
      </c>
    </row>
    <row r="942" spans="1:16" x14ac:dyDescent="0.25">
      <c r="A942" s="558"/>
      <c r="B942" s="559"/>
      <c r="C942" s="559"/>
      <c r="D942" s="559"/>
      <c r="E942" s="559"/>
      <c r="F942" s="559"/>
      <c r="G942" s="559"/>
      <c r="H942" s="560"/>
      <c r="I942" s="561"/>
      <c r="J942" s="561"/>
      <c r="K942" s="561"/>
      <c r="L942" s="562"/>
      <c r="M942" s="561"/>
      <c r="N942" s="562"/>
      <c r="O942" s="561"/>
      <c r="P942" s="563"/>
    </row>
    <row r="943" spans="1:16" x14ac:dyDescent="0.25">
      <c r="A943" s="514" t="s">
        <v>1612</v>
      </c>
      <c r="B943" s="515" t="s">
        <v>1987</v>
      </c>
      <c r="C943" s="1249" t="s">
        <v>1988</v>
      </c>
      <c r="D943" s="1249"/>
      <c r="E943" s="1249"/>
      <c r="F943" s="1249"/>
      <c r="G943" s="1249"/>
      <c r="H943" s="516" t="s">
        <v>1390</v>
      </c>
      <c r="I943" s="517">
        <v>4.1599999999999998E-2</v>
      </c>
      <c r="J943" s="518">
        <v>1</v>
      </c>
      <c r="K943" s="568">
        <v>4.1599999999999998E-2</v>
      </c>
      <c r="L943" s="520"/>
      <c r="M943" s="517"/>
      <c r="N943" s="521"/>
      <c r="O943" s="517"/>
      <c r="P943" s="522"/>
    </row>
    <row r="944" spans="1:16" x14ac:dyDescent="0.25">
      <c r="A944" s="523"/>
      <c r="B944" s="524" t="s">
        <v>23</v>
      </c>
      <c r="C944" s="1247" t="s">
        <v>1203</v>
      </c>
      <c r="D944" s="1247"/>
      <c r="E944" s="1247"/>
      <c r="F944" s="1247"/>
      <c r="G944" s="1247"/>
      <c r="H944" s="525" t="s">
        <v>1148</v>
      </c>
      <c r="I944" s="526"/>
      <c r="J944" s="526"/>
      <c r="K944" s="527">
        <v>5.6159999999999997</v>
      </c>
      <c r="L944" s="528"/>
      <c r="M944" s="526"/>
      <c r="N944" s="528"/>
      <c r="O944" s="526"/>
      <c r="P944" s="529">
        <v>1486.39</v>
      </c>
    </row>
    <row r="945" spans="1:16" x14ac:dyDescent="0.25">
      <c r="A945" s="530"/>
      <c r="B945" s="524" t="s">
        <v>1989</v>
      </c>
      <c r="C945" s="1247" t="s">
        <v>1990</v>
      </c>
      <c r="D945" s="1247"/>
      <c r="E945" s="1247"/>
      <c r="F945" s="1247"/>
      <c r="G945" s="1247"/>
      <c r="H945" s="525" t="s">
        <v>1148</v>
      </c>
      <c r="I945" s="543">
        <v>135</v>
      </c>
      <c r="J945" s="526"/>
      <c r="K945" s="527">
        <v>5.6159999999999997</v>
      </c>
      <c r="L945" s="532"/>
      <c r="M945" s="533"/>
      <c r="N945" s="534">
        <v>264.67</v>
      </c>
      <c r="O945" s="526"/>
      <c r="P945" s="529">
        <v>1486.39</v>
      </c>
    </row>
    <row r="946" spans="1:16" x14ac:dyDescent="0.25">
      <c r="A946" s="523"/>
      <c r="B946" s="524" t="s">
        <v>28</v>
      </c>
      <c r="C946" s="1247" t="s">
        <v>132</v>
      </c>
      <c r="D946" s="1247"/>
      <c r="E946" s="1247"/>
      <c r="F946" s="1247"/>
      <c r="G946" s="1247"/>
      <c r="H946" s="525"/>
      <c r="I946" s="526"/>
      <c r="J946" s="526"/>
      <c r="K946" s="526"/>
      <c r="L946" s="528"/>
      <c r="M946" s="526"/>
      <c r="N946" s="528"/>
      <c r="O946" s="526"/>
      <c r="P946" s="573">
        <v>689.82</v>
      </c>
    </row>
    <row r="947" spans="1:16" x14ac:dyDescent="0.25">
      <c r="A947" s="523"/>
      <c r="B947" s="524"/>
      <c r="C947" s="1247" t="s">
        <v>1147</v>
      </c>
      <c r="D947" s="1247"/>
      <c r="E947" s="1247"/>
      <c r="F947" s="1247"/>
      <c r="G947" s="1247"/>
      <c r="H947" s="525" t="s">
        <v>1148</v>
      </c>
      <c r="I947" s="526"/>
      <c r="J947" s="526"/>
      <c r="K947" s="574">
        <v>0.75379200000000002</v>
      </c>
      <c r="L947" s="528"/>
      <c r="M947" s="526"/>
      <c r="N947" s="528"/>
      <c r="O947" s="526"/>
      <c r="P947" s="573">
        <v>328.91</v>
      </c>
    </row>
    <row r="948" spans="1:16" x14ac:dyDescent="0.25">
      <c r="A948" s="530"/>
      <c r="B948" s="524" t="s">
        <v>1991</v>
      </c>
      <c r="C948" s="1247" t="s">
        <v>1992</v>
      </c>
      <c r="D948" s="1247"/>
      <c r="E948" s="1247"/>
      <c r="F948" s="1247"/>
      <c r="G948" s="1247"/>
      <c r="H948" s="525" t="s">
        <v>1151</v>
      </c>
      <c r="I948" s="543">
        <v>18</v>
      </c>
      <c r="J948" s="526"/>
      <c r="K948" s="535">
        <v>0.74880000000000002</v>
      </c>
      <c r="L948" s="532"/>
      <c r="M948" s="533"/>
      <c r="N948" s="534">
        <v>913.67</v>
      </c>
      <c r="O948" s="526"/>
      <c r="P948" s="529">
        <v>684.16</v>
      </c>
    </row>
    <row r="949" spans="1:16" x14ac:dyDescent="0.25">
      <c r="A949" s="540"/>
      <c r="B949" s="524" t="s">
        <v>1152</v>
      </c>
      <c r="C949" s="1247" t="s">
        <v>1153</v>
      </c>
      <c r="D949" s="1247"/>
      <c r="E949" s="1247"/>
      <c r="F949" s="1247"/>
      <c r="G949" s="1247"/>
      <c r="H949" s="525" t="s">
        <v>1148</v>
      </c>
      <c r="I949" s="543">
        <v>18</v>
      </c>
      <c r="J949" s="526"/>
      <c r="K949" s="535">
        <v>0.74880000000000002</v>
      </c>
      <c r="L949" s="528"/>
      <c r="M949" s="526"/>
      <c r="N949" s="541">
        <v>437.08</v>
      </c>
      <c r="O949" s="526"/>
      <c r="P949" s="573">
        <v>327.29000000000002</v>
      </c>
    </row>
    <row r="950" spans="1:16" x14ac:dyDescent="0.25">
      <c r="A950" s="530"/>
      <c r="B950" s="524" t="s">
        <v>1993</v>
      </c>
      <c r="C950" s="1247" t="s">
        <v>1994</v>
      </c>
      <c r="D950" s="1247"/>
      <c r="E950" s="1247"/>
      <c r="F950" s="1247"/>
      <c r="G950" s="1247"/>
      <c r="H950" s="525" t="s">
        <v>1151</v>
      </c>
      <c r="I950" s="536">
        <v>5.93</v>
      </c>
      <c r="J950" s="526"/>
      <c r="K950" s="574">
        <v>0.24668799999999999</v>
      </c>
      <c r="L950" s="538">
        <v>8.5399999999999991</v>
      </c>
      <c r="M950" s="539">
        <v>1.28</v>
      </c>
      <c r="N950" s="534">
        <v>10.93</v>
      </c>
      <c r="O950" s="526"/>
      <c r="P950" s="529">
        <v>2.7</v>
      </c>
    </row>
    <row r="951" spans="1:16" x14ac:dyDescent="0.25">
      <c r="A951" s="530"/>
      <c r="B951" s="524" t="s">
        <v>1445</v>
      </c>
      <c r="C951" s="1247" t="s">
        <v>1446</v>
      </c>
      <c r="D951" s="1247"/>
      <c r="E951" s="1247"/>
      <c r="F951" s="1247"/>
      <c r="G951" s="1247"/>
      <c r="H951" s="525" t="s">
        <v>1151</v>
      </c>
      <c r="I951" s="536">
        <v>0.12</v>
      </c>
      <c r="J951" s="526"/>
      <c r="K951" s="574">
        <v>4.9919999999999999E-3</v>
      </c>
      <c r="L951" s="538">
        <v>477.92</v>
      </c>
      <c r="M951" s="539">
        <v>1.24</v>
      </c>
      <c r="N951" s="534">
        <v>592.62</v>
      </c>
      <c r="O951" s="526"/>
      <c r="P951" s="529">
        <v>2.96</v>
      </c>
    </row>
    <row r="952" spans="1:16" x14ac:dyDescent="0.25">
      <c r="A952" s="540"/>
      <c r="B952" s="524" t="s">
        <v>1208</v>
      </c>
      <c r="C952" s="1247" t="s">
        <v>1209</v>
      </c>
      <c r="D952" s="1247"/>
      <c r="E952" s="1247"/>
      <c r="F952" s="1247"/>
      <c r="G952" s="1247"/>
      <c r="H952" s="525" t="s">
        <v>1148</v>
      </c>
      <c r="I952" s="536">
        <v>0.12</v>
      </c>
      <c r="J952" s="526"/>
      <c r="K952" s="574">
        <v>4.9919999999999999E-3</v>
      </c>
      <c r="L952" s="528"/>
      <c r="M952" s="526"/>
      <c r="N952" s="541">
        <v>325.38</v>
      </c>
      <c r="O952" s="526"/>
      <c r="P952" s="573">
        <v>1.62</v>
      </c>
    </row>
    <row r="953" spans="1:16" x14ac:dyDescent="0.25">
      <c r="A953" s="523"/>
      <c r="B953" s="524" t="s">
        <v>36</v>
      </c>
      <c r="C953" s="1247" t="s">
        <v>134</v>
      </c>
      <c r="D953" s="1247"/>
      <c r="E953" s="1247"/>
      <c r="F953" s="1247"/>
      <c r="G953" s="1247"/>
      <c r="H953" s="525"/>
      <c r="I953" s="526"/>
      <c r="J953" s="526"/>
      <c r="K953" s="526"/>
      <c r="L953" s="528"/>
      <c r="M953" s="526"/>
      <c r="N953" s="528"/>
      <c r="O953" s="526"/>
      <c r="P953" s="573">
        <v>154.13</v>
      </c>
    </row>
    <row r="954" spans="1:16" x14ac:dyDescent="0.25">
      <c r="A954" s="530"/>
      <c r="B954" s="524" t="s">
        <v>1210</v>
      </c>
      <c r="C954" s="1247" t="s">
        <v>1211</v>
      </c>
      <c r="D954" s="1247"/>
      <c r="E954" s="1247"/>
      <c r="F954" s="1247"/>
      <c r="G954" s="1247"/>
      <c r="H954" s="525" t="s">
        <v>1212</v>
      </c>
      <c r="I954" s="536">
        <v>1.75</v>
      </c>
      <c r="J954" s="526"/>
      <c r="K954" s="535">
        <v>7.2800000000000004E-2</v>
      </c>
      <c r="L954" s="538">
        <v>35.71</v>
      </c>
      <c r="M954" s="539">
        <v>0.28000000000000003</v>
      </c>
      <c r="N954" s="534">
        <v>10</v>
      </c>
      <c r="O954" s="526"/>
      <c r="P954" s="529">
        <v>0.73</v>
      </c>
    </row>
    <row r="955" spans="1:16" x14ac:dyDescent="0.25">
      <c r="A955" s="530"/>
      <c r="B955" s="524" t="s">
        <v>1995</v>
      </c>
      <c r="C955" s="1247" t="s">
        <v>1996</v>
      </c>
      <c r="D955" s="1247"/>
      <c r="E955" s="1247"/>
      <c r="F955" s="1247"/>
      <c r="G955" s="1247"/>
      <c r="H955" s="525" t="s">
        <v>1554</v>
      </c>
      <c r="I955" s="543">
        <v>250</v>
      </c>
      <c r="J955" s="526"/>
      <c r="K955" s="531">
        <v>10.4</v>
      </c>
      <c r="L955" s="538">
        <v>12.83</v>
      </c>
      <c r="M955" s="539">
        <v>1.1499999999999999</v>
      </c>
      <c r="N955" s="534">
        <v>14.75</v>
      </c>
      <c r="O955" s="526"/>
      <c r="P955" s="529">
        <v>153.4</v>
      </c>
    </row>
    <row r="956" spans="1:16" x14ac:dyDescent="0.25">
      <c r="A956" s="544" t="s">
        <v>1239</v>
      </c>
      <c r="B956" s="545" t="s">
        <v>1997</v>
      </c>
      <c r="C956" s="1250" t="s">
        <v>1998</v>
      </c>
      <c r="D956" s="1250"/>
      <c r="E956" s="1250"/>
      <c r="F956" s="1250"/>
      <c r="G956" s="1250"/>
      <c r="H956" s="546" t="s">
        <v>1212</v>
      </c>
      <c r="I956" s="547">
        <v>102</v>
      </c>
      <c r="J956" s="548"/>
      <c r="K956" s="567">
        <v>4.2431999999999999</v>
      </c>
      <c r="L956" s="550"/>
      <c r="M956" s="548"/>
      <c r="N956" s="550"/>
      <c r="O956" s="548"/>
      <c r="P956" s="551"/>
    </row>
    <row r="957" spans="1:16" x14ac:dyDescent="0.25">
      <c r="A957" s="552"/>
      <c r="B957" s="553"/>
      <c r="C957" s="1248" t="s">
        <v>1154</v>
      </c>
      <c r="D957" s="1248"/>
      <c r="E957" s="1248"/>
      <c r="F957" s="1248"/>
      <c r="G957" s="1248"/>
      <c r="H957" s="516"/>
      <c r="I957" s="517"/>
      <c r="J957" s="517"/>
      <c r="K957" s="517"/>
      <c r="L957" s="520"/>
      <c r="M957" s="517"/>
      <c r="N957" s="554"/>
      <c r="O957" s="517"/>
      <c r="P957" s="555">
        <v>2659.25</v>
      </c>
    </row>
    <row r="958" spans="1:16" x14ac:dyDescent="0.25">
      <c r="A958" s="540"/>
      <c r="B958" s="524"/>
      <c r="C958" s="1247" t="s">
        <v>1155</v>
      </c>
      <c r="D958" s="1247"/>
      <c r="E958" s="1247"/>
      <c r="F958" s="1247"/>
      <c r="G958" s="1247"/>
      <c r="H958" s="525"/>
      <c r="I958" s="526"/>
      <c r="J958" s="526"/>
      <c r="K958" s="526"/>
      <c r="L958" s="528"/>
      <c r="M958" s="526"/>
      <c r="N958" s="528"/>
      <c r="O958" s="526"/>
      <c r="P958" s="529">
        <v>1815.3</v>
      </c>
    </row>
    <row r="959" spans="1:16" x14ac:dyDescent="0.25">
      <c r="A959" s="540"/>
      <c r="B959" s="524" t="s">
        <v>1999</v>
      </c>
      <c r="C959" s="1247" t="s">
        <v>2000</v>
      </c>
      <c r="D959" s="1247"/>
      <c r="E959" s="1247"/>
      <c r="F959" s="1247"/>
      <c r="G959" s="1247"/>
      <c r="H959" s="525" t="s">
        <v>1158</v>
      </c>
      <c r="I959" s="543">
        <v>102</v>
      </c>
      <c r="J959" s="526"/>
      <c r="K959" s="543">
        <v>102</v>
      </c>
      <c r="L959" s="528"/>
      <c r="M959" s="526"/>
      <c r="N959" s="528"/>
      <c r="O959" s="526"/>
      <c r="P959" s="529">
        <v>1851.61</v>
      </c>
    </row>
    <row r="960" spans="1:16" x14ac:dyDescent="0.25">
      <c r="A960" s="540"/>
      <c r="B960" s="524" t="s">
        <v>2001</v>
      </c>
      <c r="C960" s="1247" t="s">
        <v>2002</v>
      </c>
      <c r="D960" s="1247"/>
      <c r="E960" s="1247"/>
      <c r="F960" s="1247"/>
      <c r="G960" s="1247"/>
      <c r="H960" s="525" t="s">
        <v>1158</v>
      </c>
      <c r="I960" s="543">
        <v>58</v>
      </c>
      <c r="J960" s="526"/>
      <c r="K960" s="543">
        <v>58</v>
      </c>
      <c r="L960" s="528"/>
      <c r="M960" s="526"/>
      <c r="N960" s="528"/>
      <c r="O960" s="526"/>
      <c r="P960" s="529">
        <v>1052.8699999999999</v>
      </c>
    </row>
    <row r="961" spans="1:16" x14ac:dyDescent="0.25">
      <c r="A961" s="556"/>
      <c r="B961" s="557"/>
      <c r="C961" s="1248" t="s">
        <v>1161</v>
      </c>
      <c r="D961" s="1248"/>
      <c r="E961" s="1248"/>
      <c r="F961" s="1248"/>
      <c r="G961" s="1248"/>
      <c r="H961" s="516"/>
      <c r="I961" s="517"/>
      <c r="J961" s="517"/>
      <c r="K961" s="517"/>
      <c r="L961" s="520"/>
      <c r="M961" s="517"/>
      <c r="N961" s="554">
        <v>133743.51</v>
      </c>
      <c r="O961" s="517"/>
      <c r="P961" s="555">
        <v>5563.73</v>
      </c>
    </row>
    <row r="962" spans="1:16" x14ac:dyDescent="0.25">
      <c r="A962" s="558"/>
      <c r="B962" s="559"/>
      <c r="C962" s="559"/>
      <c r="D962" s="559"/>
      <c r="E962" s="559"/>
      <c r="F962" s="559"/>
      <c r="G962" s="559"/>
      <c r="H962" s="560"/>
      <c r="I962" s="561"/>
      <c r="J962" s="561"/>
      <c r="K962" s="561"/>
      <c r="L962" s="562"/>
      <c r="M962" s="561"/>
      <c r="N962" s="562"/>
      <c r="O962" s="561"/>
      <c r="P962" s="563"/>
    </row>
    <row r="963" spans="1:16" x14ac:dyDescent="0.25">
      <c r="A963" s="514" t="s">
        <v>1615</v>
      </c>
      <c r="B963" s="515" t="s">
        <v>3523</v>
      </c>
      <c r="C963" s="1249" t="s">
        <v>1450</v>
      </c>
      <c r="D963" s="1249"/>
      <c r="E963" s="1249"/>
      <c r="F963" s="1249"/>
      <c r="G963" s="1249"/>
      <c r="H963" s="516" t="s">
        <v>1212</v>
      </c>
      <c r="I963" s="517">
        <v>4.2431999999999999</v>
      </c>
      <c r="J963" s="518">
        <v>1</v>
      </c>
      <c r="K963" s="568">
        <v>4.2431999999999999</v>
      </c>
      <c r="L963" s="520"/>
      <c r="M963" s="517"/>
      <c r="N963" s="564">
        <v>5488.94</v>
      </c>
      <c r="O963" s="517"/>
      <c r="P963" s="555">
        <v>23290.67</v>
      </c>
    </row>
    <row r="964" spans="1:16" x14ac:dyDescent="0.25">
      <c r="A964" s="556"/>
      <c r="B964" s="557"/>
      <c r="C964" s="1248" t="s">
        <v>1161</v>
      </c>
      <c r="D964" s="1248"/>
      <c r="E964" s="1248"/>
      <c r="F964" s="1248"/>
      <c r="G964" s="1248"/>
      <c r="H964" s="516"/>
      <c r="I964" s="517"/>
      <c r="J964" s="517"/>
      <c r="K964" s="517"/>
      <c r="L964" s="520"/>
      <c r="M964" s="517"/>
      <c r="N964" s="520"/>
      <c r="O964" s="517"/>
      <c r="P964" s="555">
        <v>23290.67</v>
      </c>
    </row>
    <row r="965" spans="1:16" x14ac:dyDescent="0.25">
      <c r="A965" s="558"/>
      <c r="B965" s="559"/>
      <c r="C965" s="559"/>
      <c r="D965" s="559"/>
      <c r="E965" s="559"/>
      <c r="F965" s="559"/>
      <c r="G965" s="559"/>
      <c r="H965" s="560"/>
      <c r="I965" s="561"/>
      <c r="J965" s="561"/>
      <c r="K965" s="561"/>
      <c r="L965" s="562"/>
      <c r="M965" s="561"/>
      <c r="N965" s="562"/>
      <c r="O965" s="561"/>
      <c r="P965" s="563"/>
    </row>
    <row r="966" spans="1:16" x14ac:dyDescent="0.25">
      <c r="A966" s="514" t="s">
        <v>1619</v>
      </c>
      <c r="B966" s="515" t="s">
        <v>3524</v>
      </c>
      <c r="C966" s="1249" t="s">
        <v>3525</v>
      </c>
      <c r="D966" s="1249"/>
      <c r="E966" s="1249"/>
      <c r="F966" s="1249"/>
      <c r="G966" s="1249"/>
      <c r="H966" s="516" t="s">
        <v>1164</v>
      </c>
      <c r="I966" s="517">
        <v>0.23499999999999999</v>
      </c>
      <c r="J966" s="518">
        <v>1</v>
      </c>
      <c r="K966" s="519">
        <v>0.23499999999999999</v>
      </c>
      <c r="L966" s="520"/>
      <c r="M966" s="517"/>
      <c r="N966" s="521"/>
      <c r="O966" s="517"/>
      <c r="P966" s="522"/>
    </row>
    <row r="967" spans="1:16" x14ac:dyDescent="0.25">
      <c r="A967" s="523"/>
      <c r="B967" s="524" t="s">
        <v>23</v>
      </c>
      <c r="C967" s="1247" t="s">
        <v>1203</v>
      </c>
      <c r="D967" s="1247"/>
      <c r="E967" s="1247"/>
      <c r="F967" s="1247"/>
      <c r="G967" s="1247"/>
      <c r="H967" s="525" t="s">
        <v>1148</v>
      </c>
      <c r="I967" s="526"/>
      <c r="J967" s="526"/>
      <c r="K967" s="527">
        <v>2.726</v>
      </c>
      <c r="L967" s="528"/>
      <c r="M967" s="526"/>
      <c r="N967" s="528"/>
      <c r="O967" s="526"/>
      <c r="P967" s="573">
        <v>817.47</v>
      </c>
    </row>
    <row r="968" spans="1:16" x14ac:dyDescent="0.25">
      <c r="A968" s="530"/>
      <c r="B968" s="524" t="s">
        <v>2023</v>
      </c>
      <c r="C968" s="1247" t="s">
        <v>2024</v>
      </c>
      <c r="D968" s="1247"/>
      <c r="E968" s="1247"/>
      <c r="F968" s="1247"/>
      <c r="G968" s="1247"/>
      <c r="H968" s="525" t="s">
        <v>1148</v>
      </c>
      <c r="I968" s="531">
        <v>11.6</v>
      </c>
      <c r="J968" s="526"/>
      <c r="K968" s="527">
        <v>2.726</v>
      </c>
      <c r="L968" s="532"/>
      <c r="M968" s="533"/>
      <c r="N968" s="534">
        <v>299.88</v>
      </c>
      <c r="O968" s="526"/>
      <c r="P968" s="529">
        <v>817.47</v>
      </c>
    </row>
    <row r="969" spans="1:16" x14ac:dyDescent="0.25">
      <c r="A969" s="523"/>
      <c r="B969" s="524" t="s">
        <v>28</v>
      </c>
      <c r="C969" s="1247" t="s">
        <v>132</v>
      </c>
      <c r="D969" s="1247"/>
      <c r="E969" s="1247"/>
      <c r="F969" s="1247"/>
      <c r="G969" s="1247"/>
      <c r="H969" s="525"/>
      <c r="I969" s="526"/>
      <c r="J969" s="526"/>
      <c r="K969" s="526"/>
      <c r="L969" s="528"/>
      <c r="M969" s="526"/>
      <c r="N969" s="528"/>
      <c r="O969" s="526"/>
      <c r="P969" s="573">
        <v>82.5</v>
      </c>
    </row>
    <row r="970" spans="1:16" x14ac:dyDescent="0.25">
      <c r="A970" s="523"/>
      <c r="B970" s="524"/>
      <c r="C970" s="1247" t="s">
        <v>1147</v>
      </c>
      <c r="D970" s="1247"/>
      <c r="E970" s="1247"/>
      <c r="F970" s="1247"/>
      <c r="G970" s="1247"/>
      <c r="H970" s="525" t="s">
        <v>1148</v>
      </c>
      <c r="I970" s="526"/>
      <c r="J970" s="526"/>
      <c r="K970" s="537">
        <v>8.2250000000000004E-2</v>
      </c>
      <c r="L970" s="528"/>
      <c r="M970" s="526"/>
      <c r="N970" s="528"/>
      <c r="O970" s="526"/>
      <c r="P970" s="573">
        <v>30.7</v>
      </c>
    </row>
    <row r="971" spans="1:16" x14ac:dyDescent="0.25">
      <c r="A971" s="530"/>
      <c r="B971" s="524" t="s">
        <v>1443</v>
      </c>
      <c r="C971" s="1247" t="s">
        <v>1444</v>
      </c>
      <c r="D971" s="1247"/>
      <c r="E971" s="1247"/>
      <c r="F971" s="1247"/>
      <c r="G971" s="1247"/>
      <c r="H971" s="525" t="s">
        <v>1151</v>
      </c>
      <c r="I971" s="536">
        <v>0.15</v>
      </c>
      <c r="J971" s="526"/>
      <c r="K971" s="537">
        <v>3.5249999999999997E-2</v>
      </c>
      <c r="L971" s="532"/>
      <c r="M971" s="533"/>
      <c r="N971" s="534">
        <v>1550.39</v>
      </c>
      <c r="O971" s="526"/>
      <c r="P971" s="529">
        <v>54.65</v>
      </c>
    </row>
    <row r="972" spans="1:16" x14ac:dyDescent="0.25">
      <c r="A972" s="540"/>
      <c r="B972" s="524" t="s">
        <v>1152</v>
      </c>
      <c r="C972" s="1247" t="s">
        <v>1153</v>
      </c>
      <c r="D972" s="1247"/>
      <c r="E972" s="1247"/>
      <c r="F972" s="1247"/>
      <c r="G972" s="1247"/>
      <c r="H972" s="525" t="s">
        <v>1148</v>
      </c>
      <c r="I972" s="536">
        <v>0.15</v>
      </c>
      <c r="J972" s="526"/>
      <c r="K972" s="537">
        <v>3.5249999999999997E-2</v>
      </c>
      <c r="L972" s="528"/>
      <c r="M972" s="526"/>
      <c r="N972" s="541">
        <v>437.08</v>
      </c>
      <c r="O972" s="526"/>
      <c r="P972" s="573">
        <v>15.41</v>
      </c>
    </row>
    <row r="973" spans="1:16" x14ac:dyDescent="0.25">
      <c r="A973" s="530"/>
      <c r="B973" s="524" t="s">
        <v>1445</v>
      </c>
      <c r="C973" s="1247" t="s">
        <v>1446</v>
      </c>
      <c r="D973" s="1247"/>
      <c r="E973" s="1247"/>
      <c r="F973" s="1247"/>
      <c r="G973" s="1247"/>
      <c r="H973" s="525" t="s">
        <v>1151</v>
      </c>
      <c r="I973" s="531">
        <v>0.2</v>
      </c>
      <c r="J973" s="526"/>
      <c r="K973" s="527">
        <v>4.7E-2</v>
      </c>
      <c r="L973" s="538">
        <v>477.92</v>
      </c>
      <c r="M973" s="539">
        <v>1.24</v>
      </c>
      <c r="N973" s="534">
        <v>592.62</v>
      </c>
      <c r="O973" s="526"/>
      <c r="P973" s="529">
        <v>27.85</v>
      </c>
    </row>
    <row r="974" spans="1:16" x14ac:dyDescent="0.25">
      <c r="A974" s="540"/>
      <c r="B974" s="524" t="s">
        <v>1208</v>
      </c>
      <c r="C974" s="1247" t="s">
        <v>1209</v>
      </c>
      <c r="D974" s="1247"/>
      <c r="E974" s="1247"/>
      <c r="F974" s="1247"/>
      <c r="G974" s="1247"/>
      <c r="H974" s="525" t="s">
        <v>1148</v>
      </c>
      <c r="I974" s="531">
        <v>0.2</v>
      </c>
      <c r="J974" s="526"/>
      <c r="K974" s="527">
        <v>4.7E-2</v>
      </c>
      <c r="L974" s="528"/>
      <c r="M974" s="526"/>
      <c r="N974" s="541">
        <v>325.38</v>
      </c>
      <c r="O974" s="526"/>
      <c r="P974" s="573">
        <v>15.29</v>
      </c>
    </row>
    <row r="975" spans="1:16" x14ac:dyDescent="0.25">
      <c r="A975" s="523"/>
      <c r="B975" s="524" t="s">
        <v>36</v>
      </c>
      <c r="C975" s="1247" t="s">
        <v>134</v>
      </c>
      <c r="D975" s="1247"/>
      <c r="E975" s="1247"/>
      <c r="F975" s="1247"/>
      <c r="G975" s="1247"/>
      <c r="H975" s="525"/>
      <c r="I975" s="526"/>
      <c r="J975" s="526"/>
      <c r="K975" s="526"/>
      <c r="L975" s="528"/>
      <c r="M975" s="526"/>
      <c r="N975" s="528"/>
      <c r="O975" s="526"/>
      <c r="P975" s="573">
        <v>660.14</v>
      </c>
    </row>
    <row r="976" spans="1:16" x14ac:dyDescent="0.25">
      <c r="A976" s="530"/>
      <c r="B976" s="524" t="s">
        <v>2105</v>
      </c>
      <c r="C976" s="1247" t="s">
        <v>2106</v>
      </c>
      <c r="D976" s="1247"/>
      <c r="E976" s="1247"/>
      <c r="F976" s="1247"/>
      <c r="G976" s="1247"/>
      <c r="H976" s="525" t="s">
        <v>1164</v>
      </c>
      <c r="I976" s="527">
        <v>2.8000000000000001E-2</v>
      </c>
      <c r="J976" s="526"/>
      <c r="K976" s="537">
        <v>6.5799999999999999E-3</v>
      </c>
      <c r="L976" s="542">
        <v>88783.86</v>
      </c>
      <c r="M976" s="539">
        <v>1.1299999999999999</v>
      </c>
      <c r="N976" s="534">
        <v>100325.75999999999</v>
      </c>
      <c r="O976" s="526"/>
      <c r="P976" s="529">
        <v>660.14</v>
      </c>
    </row>
    <row r="977" spans="1:16" x14ac:dyDescent="0.25">
      <c r="A977" s="544" t="s">
        <v>1239</v>
      </c>
      <c r="B977" s="545" t="s">
        <v>2045</v>
      </c>
      <c r="C977" s="1250" t="s">
        <v>2046</v>
      </c>
      <c r="D977" s="1250"/>
      <c r="E977" s="1250"/>
      <c r="F977" s="1250"/>
      <c r="G977" s="1250"/>
      <c r="H977" s="546" t="s">
        <v>1164</v>
      </c>
      <c r="I977" s="547">
        <v>1</v>
      </c>
      <c r="J977" s="548"/>
      <c r="K977" s="549">
        <v>0.23499999999999999</v>
      </c>
      <c r="L977" s="550"/>
      <c r="M977" s="548"/>
      <c r="N977" s="550"/>
      <c r="O977" s="548"/>
      <c r="P977" s="551"/>
    </row>
    <row r="978" spans="1:16" x14ac:dyDescent="0.25">
      <c r="A978" s="552"/>
      <c r="B978" s="553"/>
      <c r="C978" s="1248" t="s">
        <v>1154</v>
      </c>
      <c r="D978" s="1248"/>
      <c r="E978" s="1248"/>
      <c r="F978" s="1248"/>
      <c r="G978" s="1248"/>
      <c r="H978" s="516"/>
      <c r="I978" s="517"/>
      <c r="J978" s="517"/>
      <c r="K978" s="517"/>
      <c r="L978" s="520"/>
      <c r="M978" s="517"/>
      <c r="N978" s="554"/>
      <c r="O978" s="517"/>
      <c r="P978" s="555">
        <v>1590.81</v>
      </c>
    </row>
    <row r="979" spans="1:16" x14ac:dyDescent="0.25">
      <c r="A979" s="540"/>
      <c r="B979" s="524"/>
      <c r="C979" s="1247" t="s">
        <v>1155</v>
      </c>
      <c r="D979" s="1247"/>
      <c r="E979" s="1247"/>
      <c r="F979" s="1247"/>
      <c r="G979" s="1247"/>
      <c r="H979" s="525"/>
      <c r="I979" s="526"/>
      <c r="J979" s="526"/>
      <c r="K979" s="526"/>
      <c r="L979" s="528"/>
      <c r="M979" s="526"/>
      <c r="N979" s="528"/>
      <c r="O979" s="526"/>
      <c r="P979" s="573">
        <v>848.17</v>
      </c>
    </row>
    <row r="980" spans="1:16" x14ac:dyDescent="0.25">
      <c r="A980" s="540"/>
      <c r="B980" s="524" t="s">
        <v>1999</v>
      </c>
      <c r="C980" s="1247" t="s">
        <v>2000</v>
      </c>
      <c r="D980" s="1247"/>
      <c r="E980" s="1247"/>
      <c r="F980" s="1247"/>
      <c r="G980" s="1247"/>
      <c r="H980" s="525" t="s">
        <v>1158</v>
      </c>
      <c r="I980" s="543">
        <v>102</v>
      </c>
      <c r="J980" s="526"/>
      <c r="K980" s="543">
        <v>102</v>
      </c>
      <c r="L980" s="528"/>
      <c r="M980" s="526"/>
      <c r="N980" s="528"/>
      <c r="O980" s="526"/>
      <c r="P980" s="573">
        <v>865.13</v>
      </c>
    </row>
    <row r="981" spans="1:16" x14ac:dyDescent="0.25">
      <c r="A981" s="540"/>
      <c r="B981" s="524" t="s">
        <v>2001</v>
      </c>
      <c r="C981" s="1247" t="s">
        <v>2002</v>
      </c>
      <c r="D981" s="1247"/>
      <c r="E981" s="1247"/>
      <c r="F981" s="1247"/>
      <c r="G981" s="1247"/>
      <c r="H981" s="525" t="s">
        <v>1158</v>
      </c>
      <c r="I981" s="543">
        <v>58</v>
      </c>
      <c r="J981" s="526"/>
      <c r="K981" s="543">
        <v>58</v>
      </c>
      <c r="L981" s="528"/>
      <c r="M981" s="526"/>
      <c r="N981" s="528"/>
      <c r="O981" s="526"/>
      <c r="P981" s="573">
        <v>491.94</v>
      </c>
    </row>
    <row r="982" spans="1:16" x14ac:dyDescent="0.25">
      <c r="A982" s="556"/>
      <c r="B982" s="557"/>
      <c r="C982" s="1248" t="s">
        <v>1161</v>
      </c>
      <c r="D982" s="1248"/>
      <c r="E982" s="1248"/>
      <c r="F982" s="1248"/>
      <c r="G982" s="1248"/>
      <c r="H982" s="516"/>
      <c r="I982" s="517"/>
      <c r="J982" s="517"/>
      <c r="K982" s="517"/>
      <c r="L982" s="520"/>
      <c r="M982" s="517"/>
      <c r="N982" s="554">
        <v>12544.17</v>
      </c>
      <c r="O982" s="517"/>
      <c r="P982" s="555">
        <v>2947.88</v>
      </c>
    </row>
    <row r="983" spans="1:16" x14ac:dyDescent="0.25">
      <c r="A983" s="558"/>
      <c r="B983" s="559"/>
      <c r="C983" s="559"/>
      <c r="D983" s="559"/>
      <c r="E983" s="559"/>
      <c r="F983" s="559"/>
      <c r="G983" s="559"/>
      <c r="H983" s="560"/>
      <c r="I983" s="561"/>
      <c r="J983" s="561"/>
      <c r="K983" s="561"/>
      <c r="L983" s="562"/>
      <c r="M983" s="561"/>
      <c r="N983" s="562"/>
      <c r="O983" s="561"/>
      <c r="P983" s="563"/>
    </row>
    <row r="984" spans="1:16" x14ac:dyDescent="0.25">
      <c r="A984" s="514" t="s">
        <v>1620</v>
      </c>
      <c r="B984" s="515" t="s">
        <v>3526</v>
      </c>
      <c r="C984" s="1249" t="s">
        <v>3527</v>
      </c>
      <c r="D984" s="1249"/>
      <c r="E984" s="1249"/>
      <c r="F984" s="1249"/>
      <c r="G984" s="1249"/>
      <c r="H984" s="516" t="s">
        <v>1164</v>
      </c>
      <c r="I984" s="517">
        <v>0.23499999999999999</v>
      </c>
      <c r="J984" s="518">
        <v>1</v>
      </c>
      <c r="K984" s="519">
        <v>0.23499999999999999</v>
      </c>
      <c r="L984" s="554">
        <v>66252.5</v>
      </c>
      <c r="M984" s="570">
        <v>0.85</v>
      </c>
      <c r="N984" s="564">
        <v>56314.63</v>
      </c>
      <c r="O984" s="517"/>
      <c r="P984" s="555">
        <v>13233.94</v>
      </c>
    </row>
    <row r="985" spans="1:16" x14ac:dyDescent="0.25">
      <c r="A985" s="556"/>
      <c r="B985" s="557"/>
      <c r="C985" s="1248" t="s">
        <v>1161</v>
      </c>
      <c r="D985" s="1248"/>
      <c r="E985" s="1248"/>
      <c r="F985" s="1248"/>
      <c r="G985" s="1248"/>
      <c r="H985" s="516"/>
      <c r="I985" s="517"/>
      <c r="J985" s="517"/>
      <c r="K985" s="517"/>
      <c r="L985" s="520"/>
      <c r="M985" s="517"/>
      <c r="N985" s="520"/>
      <c r="O985" s="517"/>
      <c r="P985" s="555">
        <v>13233.94</v>
      </c>
    </row>
    <row r="986" spans="1:16" x14ac:dyDescent="0.25">
      <c r="A986" s="558"/>
      <c r="B986" s="559"/>
      <c r="C986" s="559"/>
      <c r="D986" s="559"/>
      <c r="E986" s="559"/>
      <c r="F986" s="559"/>
      <c r="G986" s="559"/>
      <c r="H986" s="560"/>
      <c r="I986" s="561"/>
      <c r="J986" s="561"/>
      <c r="K986" s="561"/>
      <c r="L986" s="562"/>
      <c r="M986" s="561"/>
      <c r="N986" s="562"/>
      <c r="O986" s="561"/>
      <c r="P986" s="563"/>
    </row>
    <row r="987" spans="1:16" x14ac:dyDescent="0.25">
      <c r="A987" s="558"/>
      <c r="B987" s="576"/>
      <c r="C987" s="576"/>
      <c r="D987" s="576"/>
      <c r="E987" s="576"/>
      <c r="F987" s="561"/>
      <c r="G987" s="561"/>
      <c r="H987" s="561"/>
      <c r="I987" s="561"/>
      <c r="J987" s="562"/>
      <c r="K987" s="561"/>
      <c r="L987" s="562"/>
      <c r="M987" s="577"/>
      <c r="N987" s="562"/>
      <c r="O987" s="578"/>
      <c r="P987" s="579"/>
    </row>
    <row r="988" spans="1:16" x14ac:dyDescent="0.25">
      <c r="A988" s="552"/>
      <c r="B988" s="580"/>
      <c r="C988" s="1246" t="s">
        <v>2121</v>
      </c>
      <c r="D988" s="1246"/>
      <c r="E988" s="1246"/>
      <c r="F988" s="1246"/>
      <c r="G988" s="1246"/>
      <c r="H988" s="1246"/>
      <c r="I988" s="1246"/>
      <c r="J988" s="1246"/>
      <c r="K988" s="1246"/>
      <c r="L988" s="1246"/>
      <c r="M988" s="1246"/>
      <c r="N988" s="1246"/>
      <c r="O988" s="1246"/>
      <c r="P988" s="581"/>
    </row>
    <row r="989" spans="1:16" x14ac:dyDescent="0.25">
      <c r="A989" s="552"/>
      <c r="B989" s="553"/>
      <c r="C989" s="1243" t="s">
        <v>1249</v>
      </c>
      <c r="D989" s="1243"/>
      <c r="E989" s="1243"/>
      <c r="F989" s="1243"/>
      <c r="G989" s="1243"/>
      <c r="H989" s="1243"/>
      <c r="I989" s="1243"/>
      <c r="J989" s="1243"/>
      <c r="K989" s="1243"/>
      <c r="L989" s="1243"/>
      <c r="M989" s="1243"/>
      <c r="N989" s="1243"/>
      <c r="O989" s="1243"/>
      <c r="P989" s="582">
        <v>938622.38</v>
      </c>
    </row>
    <row r="990" spans="1:16" x14ac:dyDescent="0.25">
      <c r="A990" s="552"/>
      <c r="B990" s="553"/>
      <c r="C990" s="1243" t="s">
        <v>1250</v>
      </c>
      <c r="D990" s="1243"/>
      <c r="E990" s="1243"/>
      <c r="F990" s="1243"/>
      <c r="G990" s="1243"/>
      <c r="H990" s="1243"/>
      <c r="I990" s="1243"/>
      <c r="J990" s="1243"/>
      <c r="K990" s="1243"/>
      <c r="L990" s="1243"/>
      <c r="M990" s="1243"/>
      <c r="N990" s="1243"/>
      <c r="O990" s="1243"/>
      <c r="P990" s="583"/>
    </row>
    <row r="991" spans="1:16" x14ac:dyDescent="0.25">
      <c r="A991" s="552"/>
      <c r="B991" s="553"/>
      <c r="C991" s="1243" t="s">
        <v>1251</v>
      </c>
      <c r="D991" s="1243"/>
      <c r="E991" s="1243"/>
      <c r="F991" s="1243"/>
      <c r="G991" s="1243"/>
      <c r="H991" s="1243"/>
      <c r="I991" s="1243"/>
      <c r="J991" s="1243"/>
      <c r="K991" s="1243"/>
      <c r="L991" s="1243"/>
      <c r="M991" s="1243"/>
      <c r="N991" s="1243"/>
      <c r="O991" s="1243"/>
      <c r="P991" s="582">
        <v>48882.57</v>
      </c>
    </row>
    <row r="992" spans="1:16" x14ac:dyDescent="0.25">
      <c r="A992" s="552"/>
      <c r="B992" s="553"/>
      <c r="C992" s="1243" t="s">
        <v>1252</v>
      </c>
      <c r="D992" s="1243"/>
      <c r="E992" s="1243"/>
      <c r="F992" s="1243"/>
      <c r="G992" s="1243"/>
      <c r="H992" s="1243"/>
      <c r="I992" s="1243"/>
      <c r="J992" s="1243"/>
      <c r="K992" s="1243"/>
      <c r="L992" s="1243"/>
      <c r="M992" s="1243"/>
      <c r="N992" s="1243"/>
      <c r="O992" s="1243"/>
      <c r="P992" s="582">
        <v>73854.95</v>
      </c>
    </row>
    <row r="993" spans="1:16" x14ac:dyDescent="0.25">
      <c r="A993" s="552"/>
      <c r="B993" s="553"/>
      <c r="C993" s="1243" t="s">
        <v>1253</v>
      </c>
      <c r="D993" s="1243"/>
      <c r="E993" s="1243"/>
      <c r="F993" s="1243"/>
      <c r="G993" s="1243"/>
      <c r="H993" s="1243"/>
      <c r="I993" s="1243"/>
      <c r="J993" s="1243"/>
      <c r="K993" s="1243"/>
      <c r="L993" s="1243"/>
      <c r="M993" s="1243"/>
      <c r="N993" s="1243"/>
      <c r="O993" s="1243"/>
      <c r="P993" s="582">
        <v>22210.78</v>
      </c>
    </row>
    <row r="994" spans="1:16" x14ac:dyDescent="0.25">
      <c r="A994" s="552"/>
      <c r="B994" s="553"/>
      <c r="C994" s="1243" t="s">
        <v>1254</v>
      </c>
      <c r="D994" s="1243"/>
      <c r="E994" s="1243"/>
      <c r="F994" s="1243"/>
      <c r="G994" s="1243"/>
      <c r="H994" s="1243"/>
      <c r="I994" s="1243"/>
      <c r="J994" s="1243"/>
      <c r="K994" s="1243"/>
      <c r="L994" s="1243"/>
      <c r="M994" s="1243"/>
      <c r="N994" s="1243"/>
      <c r="O994" s="1243"/>
      <c r="P994" s="582">
        <v>722044.59</v>
      </c>
    </row>
    <row r="995" spans="1:16" x14ac:dyDescent="0.25">
      <c r="A995" s="552"/>
      <c r="B995" s="553"/>
      <c r="C995" s="1243" t="s">
        <v>1255</v>
      </c>
      <c r="D995" s="1243"/>
      <c r="E995" s="1243"/>
      <c r="F995" s="1243"/>
      <c r="G995" s="1243"/>
      <c r="H995" s="1243"/>
      <c r="I995" s="1243"/>
      <c r="J995" s="1243"/>
      <c r="K995" s="1243"/>
      <c r="L995" s="1243"/>
      <c r="M995" s="1243"/>
      <c r="N995" s="1243"/>
      <c r="O995" s="1243"/>
      <c r="P995" s="582">
        <v>71629.490000000005</v>
      </c>
    </row>
    <row r="996" spans="1:16" x14ac:dyDescent="0.25">
      <c r="A996" s="552"/>
      <c r="B996" s="553"/>
      <c r="C996" s="1243" t="s">
        <v>1256</v>
      </c>
      <c r="D996" s="1243"/>
      <c r="E996" s="1243"/>
      <c r="F996" s="1243"/>
      <c r="G996" s="1243"/>
      <c r="H996" s="1243"/>
      <c r="I996" s="1243"/>
      <c r="J996" s="1243"/>
      <c r="K996" s="1243"/>
      <c r="L996" s="1243"/>
      <c r="M996" s="1243"/>
      <c r="N996" s="1243"/>
      <c r="O996" s="1243"/>
      <c r="P996" s="582">
        <v>1079513.6599999999</v>
      </c>
    </row>
    <row r="997" spans="1:16" x14ac:dyDescent="0.25">
      <c r="A997" s="552"/>
      <c r="B997" s="553"/>
      <c r="C997" s="1243" t="s">
        <v>1257</v>
      </c>
      <c r="D997" s="1243"/>
      <c r="E997" s="1243"/>
      <c r="F997" s="1243"/>
      <c r="G997" s="1243"/>
      <c r="H997" s="1243"/>
      <c r="I997" s="1243"/>
      <c r="J997" s="1243"/>
      <c r="K997" s="1243"/>
      <c r="L997" s="1243"/>
      <c r="M997" s="1243"/>
      <c r="N997" s="1243"/>
      <c r="O997" s="1243"/>
      <c r="P997" s="582">
        <v>1007884.17</v>
      </c>
    </row>
    <row r="998" spans="1:16" x14ac:dyDescent="0.25">
      <c r="A998" s="552"/>
      <c r="B998" s="553"/>
      <c r="C998" s="1243" t="s">
        <v>1258</v>
      </c>
      <c r="D998" s="1243"/>
      <c r="E998" s="1243"/>
      <c r="F998" s="1243"/>
      <c r="G998" s="1243"/>
      <c r="H998" s="1243"/>
      <c r="I998" s="1243"/>
      <c r="J998" s="1243"/>
      <c r="K998" s="1243"/>
      <c r="L998" s="1243"/>
      <c r="M998" s="1243"/>
      <c r="N998" s="1243"/>
      <c r="O998" s="1243"/>
      <c r="P998" s="583"/>
    </row>
    <row r="999" spans="1:16" x14ac:dyDescent="0.25">
      <c r="A999" s="552"/>
      <c r="B999" s="553"/>
      <c r="C999" s="1243" t="s">
        <v>1259</v>
      </c>
      <c r="D999" s="1243"/>
      <c r="E999" s="1243"/>
      <c r="F999" s="1243"/>
      <c r="G999" s="1243"/>
      <c r="H999" s="1243"/>
      <c r="I999" s="1243"/>
      <c r="J999" s="1243"/>
      <c r="K999" s="1243"/>
      <c r="L999" s="1243"/>
      <c r="M999" s="1243"/>
      <c r="N999" s="1243"/>
      <c r="O999" s="1243"/>
      <c r="P999" s="582">
        <v>48882.57</v>
      </c>
    </row>
    <row r="1000" spans="1:16" x14ac:dyDescent="0.25">
      <c r="A1000" s="552"/>
      <c r="B1000" s="553"/>
      <c r="C1000" s="1243" t="s">
        <v>1260</v>
      </c>
      <c r="D1000" s="1243"/>
      <c r="E1000" s="1243"/>
      <c r="F1000" s="1243"/>
      <c r="G1000" s="1243"/>
      <c r="H1000" s="1243"/>
      <c r="I1000" s="1243"/>
      <c r="J1000" s="1243"/>
      <c r="K1000" s="1243"/>
      <c r="L1000" s="1243"/>
      <c r="M1000" s="1243"/>
      <c r="N1000" s="1243"/>
      <c r="O1000" s="1243"/>
      <c r="P1000" s="582">
        <v>73854.95</v>
      </c>
    </row>
    <row r="1001" spans="1:16" x14ac:dyDescent="0.25">
      <c r="A1001" s="552"/>
      <c r="B1001" s="553"/>
      <c r="C1001" s="1243" t="s">
        <v>1261</v>
      </c>
      <c r="D1001" s="1243"/>
      <c r="E1001" s="1243"/>
      <c r="F1001" s="1243"/>
      <c r="G1001" s="1243"/>
      <c r="H1001" s="1243"/>
      <c r="I1001" s="1243"/>
      <c r="J1001" s="1243"/>
      <c r="K1001" s="1243"/>
      <c r="L1001" s="1243"/>
      <c r="M1001" s="1243"/>
      <c r="N1001" s="1243"/>
      <c r="O1001" s="1243"/>
      <c r="P1001" s="582">
        <v>22210.78</v>
      </c>
    </row>
    <row r="1002" spans="1:16" x14ac:dyDescent="0.25">
      <c r="A1002" s="552"/>
      <c r="B1002" s="553"/>
      <c r="C1002" s="1243" t="s">
        <v>1262</v>
      </c>
      <c r="D1002" s="1243"/>
      <c r="E1002" s="1243"/>
      <c r="F1002" s="1243"/>
      <c r="G1002" s="1243"/>
      <c r="H1002" s="1243"/>
      <c r="I1002" s="1243"/>
      <c r="J1002" s="1243"/>
      <c r="K1002" s="1243"/>
      <c r="L1002" s="1243"/>
      <c r="M1002" s="1243"/>
      <c r="N1002" s="1243"/>
      <c r="O1002" s="1243"/>
      <c r="P1002" s="582">
        <v>722044.59</v>
      </c>
    </row>
    <row r="1003" spans="1:16" x14ac:dyDescent="0.25">
      <c r="A1003" s="552"/>
      <c r="B1003" s="553"/>
      <c r="C1003" s="1243" t="s">
        <v>1263</v>
      </c>
      <c r="D1003" s="1243"/>
      <c r="E1003" s="1243"/>
      <c r="F1003" s="1243"/>
      <c r="G1003" s="1243"/>
      <c r="H1003" s="1243"/>
      <c r="I1003" s="1243"/>
      <c r="J1003" s="1243"/>
      <c r="K1003" s="1243"/>
      <c r="L1003" s="1243"/>
      <c r="M1003" s="1243"/>
      <c r="N1003" s="1243"/>
      <c r="O1003" s="1243"/>
      <c r="P1003" s="582">
        <v>81832.69</v>
      </c>
    </row>
    <row r="1004" spans="1:16" x14ac:dyDescent="0.25">
      <c r="A1004" s="552"/>
      <c r="B1004" s="553"/>
      <c r="C1004" s="1243" t="s">
        <v>1264</v>
      </c>
      <c r="D1004" s="1243"/>
      <c r="E1004" s="1243"/>
      <c r="F1004" s="1243"/>
      <c r="G1004" s="1243"/>
      <c r="H1004" s="1243"/>
      <c r="I1004" s="1243"/>
      <c r="J1004" s="1243"/>
      <c r="K1004" s="1243"/>
      <c r="L1004" s="1243"/>
      <c r="M1004" s="1243"/>
      <c r="N1004" s="1243"/>
      <c r="O1004" s="1243"/>
      <c r="P1004" s="582">
        <v>59058.59</v>
      </c>
    </row>
    <row r="1005" spans="1:16" x14ac:dyDescent="0.25">
      <c r="A1005" s="552"/>
      <c r="B1005" s="553"/>
      <c r="C1005" s="1243" t="s">
        <v>1265</v>
      </c>
      <c r="D1005" s="1243"/>
      <c r="E1005" s="1243"/>
      <c r="F1005" s="1243"/>
      <c r="G1005" s="1243"/>
      <c r="H1005" s="1243"/>
      <c r="I1005" s="1243"/>
      <c r="J1005" s="1243"/>
      <c r="K1005" s="1243"/>
      <c r="L1005" s="1243"/>
      <c r="M1005" s="1243"/>
      <c r="N1005" s="1243"/>
      <c r="O1005" s="1243"/>
      <c r="P1005" s="582">
        <v>71629.490000000005</v>
      </c>
    </row>
    <row r="1006" spans="1:16" x14ac:dyDescent="0.25">
      <c r="A1006" s="552"/>
      <c r="B1006" s="553"/>
      <c r="C1006" s="1243" t="s">
        <v>1266</v>
      </c>
      <c r="D1006" s="1243"/>
      <c r="E1006" s="1243"/>
      <c r="F1006" s="1243"/>
      <c r="G1006" s="1243"/>
      <c r="H1006" s="1243"/>
      <c r="I1006" s="1243"/>
      <c r="J1006" s="1243"/>
      <c r="K1006" s="1243"/>
      <c r="L1006" s="1243"/>
      <c r="M1006" s="1243"/>
      <c r="N1006" s="1243"/>
      <c r="O1006" s="1243"/>
      <c r="P1006" s="582">
        <v>71093.350000000006</v>
      </c>
    </row>
    <row r="1007" spans="1:16" x14ac:dyDescent="0.25">
      <c r="A1007" s="552"/>
      <c r="B1007" s="553"/>
      <c r="C1007" s="1243" t="s">
        <v>1267</v>
      </c>
      <c r="D1007" s="1243"/>
      <c r="E1007" s="1243"/>
      <c r="F1007" s="1243"/>
      <c r="G1007" s="1243"/>
      <c r="H1007" s="1243"/>
      <c r="I1007" s="1243"/>
      <c r="J1007" s="1243"/>
      <c r="K1007" s="1243"/>
      <c r="L1007" s="1243"/>
      <c r="M1007" s="1243"/>
      <c r="N1007" s="1243"/>
      <c r="O1007" s="1243"/>
      <c r="P1007" s="582">
        <v>81832.69</v>
      </c>
    </row>
    <row r="1008" spans="1:16" x14ac:dyDescent="0.25">
      <c r="A1008" s="552"/>
      <c r="B1008" s="553"/>
      <c r="C1008" s="1243" t="s">
        <v>1268</v>
      </c>
      <c r="D1008" s="1243"/>
      <c r="E1008" s="1243"/>
      <c r="F1008" s="1243"/>
      <c r="G1008" s="1243"/>
      <c r="H1008" s="1243"/>
      <c r="I1008" s="1243"/>
      <c r="J1008" s="1243"/>
      <c r="K1008" s="1243"/>
      <c r="L1008" s="1243"/>
      <c r="M1008" s="1243"/>
      <c r="N1008" s="1243"/>
      <c r="O1008" s="1243"/>
      <c r="P1008" s="582">
        <v>59058.59</v>
      </c>
    </row>
    <row r="1009" spans="1:16" x14ac:dyDescent="0.25">
      <c r="A1009" s="552"/>
      <c r="B1009" s="580"/>
      <c r="C1009" s="1246" t="s">
        <v>2122</v>
      </c>
      <c r="D1009" s="1246"/>
      <c r="E1009" s="1246"/>
      <c r="F1009" s="1246"/>
      <c r="G1009" s="1246"/>
      <c r="H1009" s="1246"/>
      <c r="I1009" s="1246"/>
      <c r="J1009" s="1246"/>
      <c r="K1009" s="1246"/>
      <c r="L1009" s="1246"/>
      <c r="M1009" s="1246"/>
      <c r="N1009" s="1246"/>
      <c r="O1009" s="1246"/>
      <c r="P1009" s="584">
        <v>1079513.6599999999</v>
      </c>
    </row>
    <row r="1010" spans="1:16" x14ac:dyDescent="0.25">
      <c r="A1010" s="552"/>
      <c r="B1010" s="553"/>
      <c r="C1010" s="1243" t="s">
        <v>1270</v>
      </c>
      <c r="D1010" s="1243"/>
      <c r="E1010" s="1243"/>
      <c r="F1010" s="1243"/>
      <c r="G1010" s="1243"/>
      <c r="H1010" s="1243"/>
      <c r="I1010" s="1243"/>
      <c r="J1010" s="1243"/>
      <c r="K1010" s="1243"/>
      <c r="L1010" s="1243"/>
      <c r="M1010" s="1243"/>
      <c r="N1010" s="1243"/>
      <c r="O1010" s="1243"/>
      <c r="P1010" s="583"/>
    </row>
    <row r="1011" spans="1:16" x14ac:dyDescent="0.25">
      <c r="A1011" s="552"/>
      <c r="B1011" s="553"/>
      <c r="C1011" s="1243" t="s">
        <v>1588</v>
      </c>
      <c r="D1011" s="1243"/>
      <c r="E1011" s="1243"/>
      <c r="F1011" s="1243"/>
      <c r="G1011" s="1243"/>
      <c r="H1011" s="1243"/>
      <c r="I1011" s="1243"/>
      <c r="J1011" s="1243"/>
      <c r="K1011" s="1243"/>
      <c r="L1011" s="1243"/>
      <c r="M1011" s="1243"/>
      <c r="N1011" s="1243"/>
      <c r="O1011" s="1243"/>
      <c r="P1011" s="582">
        <v>480634.54</v>
      </c>
    </row>
    <row r="1012" spans="1:16" x14ac:dyDescent="0.25">
      <c r="A1012" s="552"/>
      <c r="B1012" s="553"/>
      <c r="C1012" s="1243" t="s">
        <v>1271</v>
      </c>
      <c r="D1012" s="1243"/>
      <c r="E1012" s="1243"/>
      <c r="F1012" s="1243"/>
      <c r="G1012" s="1243"/>
      <c r="H1012" s="1243"/>
      <c r="I1012" s="1243"/>
      <c r="J1012" s="1243"/>
      <c r="K1012" s="585" t="s">
        <v>3533</v>
      </c>
      <c r="L1012" s="586"/>
      <c r="M1012" s="586"/>
      <c r="O1012" s="586"/>
      <c r="P1012" s="587"/>
    </row>
    <row r="1013" spans="1:16" x14ac:dyDescent="0.25">
      <c r="A1013" s="552"/>
      <c r="B1013" s="553"/>
      <c r="C1013" s="1243" t="s">
        <v>1273</v>
      </c>
      <c r="D1013" s="1243"/>
      <c r="E1013" s="1243"/>
      <c r="F1013" s="1243"/>
      <c r="G1013" s="1243"/>
      <c r="H1013" s="1243"/>
      <c r="I1013" s="1243"/>
      <c r="J1013" s="1243"/>
      <c r="K1013" s="585" t="s">
        <v>3534</v>
      </c>
      <c r="L1013" s="586"/>
      <c r="M1013" s="586"/>
      <c r="O1013" s="586"/>
      <c r="P1013" s="587"/>
    </row>
    <row r="1014" spans="1:16" x14ac:dyDescent="0.25">
      <c r="A1014" s="594"/>
      <c r="B1014" s="595"/>
      <c r="C1014" s="595"/>
      <c r="D1014" s="595"/>
      <c r="E1014" s="595"/>
      <c r="F1014" s="595"/>
      <c r="G1014" s="595"/>
      <c r="H1014" s="595"/>
      <c r="I1014" s="595"/>
      <c r="J1014" s="595"/>
      <c r="K1014" s="595"/>
      <c r="L1014" s="595"/>
      <c r="M1014" s="595"/>
      <c r="N1014" s="497"/>
      <c r="O1014" s="596"/>
      <c r="P1014" s="597"/>
    </row>
    <row r="1015" spans="1:16" x14ac:dyDescent="0.25">
      <c r="A1015" s="552"/>
      <c r="B1015" s="580"/>
      <c r="C1015" s="1246" t="s">
        <v>594</v>
      </c>
      <c r="D1015" s="1246"/>
      <c r="E1015" s="1246"/>
      <c r="F1015" s="1246"/>
      <c r="G1015" s="1246"/>
      <c r="H1015" s="1246"/>
      <c r="I1015" s="1246"/>
      <c r="J1015" s="1246"/>
      <c r="K1015" s="1246"/>
      <c r="L1015" s="1246"/>
      <c r="M1015" s="1246"/>
      <c r="N1015" s="1246"/>
      <c r="O1015" s="1246"/>
      <c r="P1015" s="581"/>
    </row>
    <row r="1016" spans="1:16" x14ac:dyDescent="0.25">
      <c r="A1016" s="552"/>
      <c r="B1016" s="553"/>
      <c r="C1016" s="1243" t="s">
        <v>1249</v>
      </c>
      <c r="D1016" s="1243"/>
      <c r="E1016" s="1243"/>
      <c r="F1016" s="1243"/>
      <c r="G1016" s="1243"/>
      <c r="H1016" s="1243"/>
      <c r="I1016" s="1243"/>
      <c r="J1016" s="1243"/>
      <c r="K1016" s="1243"/>
      <c r="L1016" s="1243"/>
      <c r="M1016" s="1243"/>
      <c r="N1016" s="1243"/>
      <c r="O1016" s="1243"/>
      <c r="P1016" s="582">
        <v>2129552.8199999998</v>
      </c>
    </row>
    <row r="1017" spans="1:16" x14ac:dyDescent="0.25">
      <c r="A1017" s="552"/>
      <c r="B1017" s="553"/>
      <c r="C1017" s="1243" t="s">
        <v>1250</v>
      </c>
      <c r="D1017" s="1243"/>
      <c r="E1017" s="1243"/>
      <c r="F1017" s="1243"/>
      <c r="G1017" s="1243"/>
      <c r="H1017" s="1243"/>
      <c r="I1017" s="1243"/>
      <c r="J1017" s="1243"/>
      <c r="K1017" s="1243"/>
      <c r="L1017" s="1243"/>
      <c r="M1017" s="1243"/>
      <c r="N1017" s="1243"/>
      <c r="O1017" s="1243"/>
      <c r="P1017" s="583"/>
    </row>
    <row r="1018" spans="1:16" x14ac:dyDescent="0.25">
      <c r="A1018" s="552"/>
      <c r="B1018" s="553"/>
      <c r="C1018" s="1243" t="s">
        <v>1251</v>
      </c>
      <c r="D1018" s="1243"/>
      <c r="E1018" s="1243"/>
      <c r="F1018" s="1243"/>
      <c r="G1018" s="1243"/>
      <c r="H1018" s="1243"/>
      <c r="I1018" s="1243"/>
      <c r="J1018" s="1243"/>
      <c r="K1018" s="1243"/>
      <c r="L1018" s="1243"/>
      <c r="M1018" s="1243"/>
      <c r="N1018" s="1243"/>
      <c r="O1018" s="1243"/>
      <c r="P1018" s="582">
        <v>138820.54</v>
      </c>
    </row>
    <row r="1019" spans="1:16" x14ac:dyDescent="0.25">
      <c r="A1019" s="552"/>
      <c r="B1019" s="553"/>
      <c r="C1019" s="1243" t="s">
        <v>1252</v>
      </c>
      <c r="D1019" s="1243"/>
      <c r="E1019" s="1243"/>
      <c r="F1019" s="1243"/>
      <c r="G1019" s="1243"/>
      <c r="H1019" s="1243"/>
      <c r="I1019" s="1243"/>
      <c r="J1019" s="1243"/>
      <c r="K1019" s="1243"/>
      <c r="L1019" s="1243"/>
      <c r="M1019" s="1243"/>
      <c r="N1019" s="1243"/>
      <c r="O1019" s="1243"/>
      <c r="P1019" s="582">
        <v>161764.29</v>
      </c>
    </row>
    <row r="1020" spans="1:16" x14ac:dyDescent="0.25">
      <c r="A1020" s="552"/>
      <c r="B1020" s="553"/>
      <c r="C1020" s="1243" t="s">
        <v>1253</v>
      </c>
      <c r="D1020" s="1243"/>
      <c r="E1020" s="1243"/>
      <c r="F1020" s="1243"/>
      <c r="G1020" s="1243"/>
      <c r="H1020" s="1243"/>
      <c r="I1020" s="1243"/>
      <c r="J1020" s="1243"/>
      <c r="K1020" s="1243"/>
      <c r="L1020" s="1243"/>
      <c r="M1020" s="1243"/>
      <c r="N1020" s="1243"/>
      <c r="O1020" s="1243"/>
      <c r="P1020" s="582">
        <v>48366.77</v>
      </c>
    </row>
    <row r="1021" spans="1:16" x14ac:dyDescent="0.25">
      <c r="A1021" s="552"/>
      <c r="B1021" s="553"/>
      <c r="C1021" s="1243" t="s">
        <v>1254</v>
      </c>
      <c r="D1021" s="1243"/>
      <c r="E1021" s="1243"/>
      <c r="F1021" s="1243"/>
      <c r="G1021" s="1243"/>
      <c r="H1021" s="1243"/>
      <c r="I1021" s="1243"/>
      <c r="J1021" s="1243"/>
      <c r="K1021" s="1243"/>
      <c r="L1021" s="1243"/>
      <c r="M1021" s="1243"/>
      <c r="N1021" s="1243"/>
      <c r="O1021" s="1243"/>
      <c r="P1021" s="582">
        <v>1593578.15</v>
      </c>
    </row>
    <row r="1022" spans="1:16" x14ac:dyDescent="0.25">
      <c r="A1022" s="552"/>
      <c r="B1022" s="553"/>
      <c r="C1022" s="1243" t="s">
        <v>1255</v>
      </c>
      <c r="D1022" s="1243"/>
      <c r="E1022" s="1243"/>
      <c r="F1022" s="1243"/>
      <c r="G1022" s="1243"/>
      <c r="H1022" s="1243"/>
      <c r="I1022" s="1243"/>
      <c r="J1022" s="1243"/>
      <c r="K1022" s="1243"/>
      <c r="L1022" s="1243"/>
      <c r="M1022" s="1243"/>
      <c r="N1022" s="1243"/>
      <c r="O1022" s="1243"/>
      <c r="P1022" s="582">
        <v>187023.07</v>
      </c>
    </row>
    <row r="1023" spans="1:16" x14ac:dyDescent="0.25">
      <c r="A1023" s="552"/>
      <c r="B1023" s="553"/>
      <c r="C1023" s="1243" t="s">
        <v>1256</v>
      </c>
      <c r="D1023" s="1243"/>
      <c r="E1023" s="1243"/>
      <c r="F1023" s="1243"/>
      <c r="G1023" s="1243"/>
      <c r="H1023" s="1243"/>
      <c r="I1023" s="1243"/>
      <c r="J1023" s="1243"/>
      <c r="K1023" s="1243"/>
      <c r="L1023" s="1243"/>
      <c r="M1023" s="1243"/>
      <c r="N1023" s="1243"/>
      <c r="O1023" s="1243"/>
      <c r="P1023" s="582">
        <v>2507110.7599999998</v>
      </c>
    </row>
    <row r="1024" spans="1:16" x14ac:dyDescent="0.25">
      <c r="A1024" s="552"/>
      <c r="B1024" s="553"/>
      <c r="C1024" s="1243" t="s">
        <v>1257</v>
      </c>
      <c r="D1024" s="1243"/>
      <c r="E1024" s="1243"/>
      <c r="F1024" s="1243"/>
      <c r="G1024" s="1243"/>
      <c r="H1024" s="1243"/>
      <c r="I1024" s="1243"/>
      <c r="J1024" s="1243"/>
      <c r="K1024" s="1243"/>
      <c r="L1024" s="1243"/>
      <c r="M1024" s="1243"/>
      <c r="N1024" s="1243"/>
      <c r="O1024" s="1243"/>
      <c r="P1024" s="582">
        <v>2320087.69</v>
      </c>
    </row>
    <row r="1025" spans="1:16" x14ac:dyDescent="0.25">
      <c r="A1025" s="552"/>
      <c r="B1025" s="553"/>
      <c r="C1025" s="1243" t="s">
        <v>1258</v>
      </c>
      <c r="D1025" s="1243"/>
      <c r="E1025" s="1243"/>
      <c r="F1025" s="1243"/>
      <c r="G1025" s="1243"/>
      <c r="H1025" s="1243"/>
      <c r="I1025" s="1243"/>
      <c r="J1025" s="1243"/>
      <c r="K1025" s="1243"/>
      <c r="L1025" s="1243"/>
      <c r="M1025" s="1243"/>
      <c r="N1025" s="1243"/>
      <c r="O1025" s="1243"/>
      <c r="P1025" s="583"/>
    </row>
    <row r="1026" spans="1:16" x14ac:dyDescent="0.25">
      <c r="A1026" s="552"/>
      <c r="B1026" s="553"/>
      <c r="C1026" s="1243" t="s">
        <v>1259</v>
      </c>
      <c r="D1026" s="1243"/>
      <c r="E1026" s="1243"/>
      <c r="F1026" s="1243"/>
      <c r="G1026" s="1243"/>
      <c r="H1026" s="1243"/>
      <c r="I1026" s="1243"/>
      <c r="J1026" s="1243"/>
      <c r="K1026" s="1243"/>
      <c r="L1026" s="1243"/>
      <c r="M1026" s="1243"/>
      <c r="N1026" s="1243"/>
      <c r="O1026" s="1243"/>
      <c r="P1026" s="582">
        <v>138820.54</v>
      </c>
    </row>
    <row r="1027" spans="1:16" x14ac:dyDescent="0.25">
      <c r="A1027" s="552"/>
      <c r="B1027" s="553"/>
      <c r="C1027" s="1243" t="s">
        <v>1260</v>
      </c>
      <c r="D1027" s="1243"/>
      <c r="E1027" s="1243"/>
      <c r="F1027" s="1243"/>
      <c r="G1027" s="1243"/>
      <c r="H1027" s="1243"/>
      <c r="I1027" s="1243"/>
      <c r="J1027" s="1243"/>
      <c r="K1027" s="1243"/>
      <c r="L1027" s="1243"/>
      <c r="M1027" s="1243"/>
      <c r="N1027" s="1243"/>
      <c r="O1027" s="1243"/>
      <c r="P1027" s="582">
        <v>161764.29</v>
      </c>
    </row>
    <row r="1028" spans="1:16" x14ac:dyDescent="0.25">
      <c r="A1028" s="552"/>
      <c r="B1028" s="553"/>
      <c r="C1028" s="1243" t="s">
        <v>1261</v>
      </c>
      <c r="D1028" s="1243"/>
      <c r="E1028" s="1243"/>
      <c r="F1028" s="1243"/>
      <c r="G1028" s="1243"/>
      <c r="H1028" s="1243"/>
      <c r="I1028" s="1243"/>
      <c r="J1028" s="1243"/>
      <c r="K1028" s="1243"/>
      <c r="L1028" s="1243"/>
      <c r="M1028" s="1243"/>
      <c r="N1028" s="1243"/>
      <c r="O1028" s="1243"/>
      <c r="P1028" s="582">
        <v>48366.77</v>
      </c>
    </row>
    <row r="1029" spans="1:16" x14ac:dyDescent="0.25">
      <c r="A1029" s="552"/>
      <c r="B1029" s="553"/>
      <c r="C1029" s="1243" t="s">
        <v>1262</v>
      </c>
      <c r="D1029" s="1243"/>
      <c r="E1029" s="1243"/>
      <c r="F1029" s="1243"/>
      <c r="G1029" s="1243"/>
      <c r="H1029" s="1243"/>
      <c r="I1029" s="1243"/>
      <c r="J1029" s="1243"/>
      <c r="K1029" s="1243"/>
      <c r="L1029" s="1243"/>
      <c r="M1029" s="1243"/>
      <c r="N1029" s="1243"/>
      <c r="O1029" s="1243"/>
      <c r="P1029" s="582">
        <v>1593578.15</v>
      </c>
    </row>
    <row r="1030" spans="1:16" x14ac:dyDescent="0.25">
      <c r="A1030" s="552"/>
      <c r="B1030" s="553"/>
      <c r="C1030" s="1243" t="s">
        <v>1263</v>
      </c>
      <c r="D1030" s="1243"/>
      <c r="E1030" s="1243"/>
      <c r="F1030" s="1243"/>
      <c r="G1030" s="1243"/>
      <c r="H1030" s="1243"/>
      <c r="I1030" s="1243"/>
      <c r="J1030" s="1243"/>
      <c r="K1030" s="1243"/>
      <c r="L1030" s="1243"/>
      <c r="M1030" s="1243"/>
      <c r="N1030" s="1243"/>
      <c r="O1030" s="1243"/>
      <c r="P1030" s="582">
        <v>217301.62</v>
      </c>
    </row>
    <row r="1031" spans="1:16" x14ac:dyDescent="0.25">
      <c r="A1031" s="552"/>
      <c r="B1031" s="553"/>
      <c r="C1031" s="1243" t="s">
        <v>1264</v>
      </c>
      <c r="D1031" s="1243"/>
      <c r="E1031" s="1243"/>
      <c r="F1031" s="1243"/>
      <c r="G1031" s="1243"/>
      <c r="H1031" s="1243"/>
      <c r="I1031" s="1243"/>
      <c r="J1031" s="1243"/>
      <c r="K1031" s="1243"/>
      <c r="L1031" s="1243"/>
      <c r="M1031" s="1243"/>
      <c r="N1031" s="1243"/>
      <c r="O1031" s="1243"/>
      <c r="P1031" s="582">
        <v>160256.32000000001</v>
      </c>
    </row>
    <row r="1032" spans="1:16" x14ac:dyDescent="0.25">
      <c r="A1032" s="552"/>
      <c r="B1032" s="553"/>
      <c r="C1032" s="1243" t="s">
        <v>1265</v>
      </c>
      <c r="D1032" s="1243"/>
      <c r="E1032" s="1243"/>
      <c r="F1032" s="1243"/>
      <c r="G1032" s="1243"/>
      <c r="H1032" s="1243"/>
      <c r="I1032" s="1243"/>
      <c r="J1032" s="1243"/>
      <c r="K1032" s="1243"/>
      <c r="L1032" s="1243"/>
      <c r="M1032" s="1243"/>
      <c r="N1032" s="1243"/>
      <c r="O1032" s="1243"/>
      <c r="P1032" s="582">
        <v>187023.07</v>
      </c>
    </row>
    <row r="1033" spans="1:16" x14ac:dyDescent="0.25">
      <c r="A1033" s="552"/>
      <c r="B1033" s="553"/>
      <c r="C1033" s="1243" t="s">
        <v>1266</v>
      </c>
      <c r="D1033" s="1243"/>
      <c r="E1033" s="1243"/>
      <c r="F1033" s="1243"/>
      <c r="G1033" s="1243"/>
      <c r="H1033" s="1243"/>
      <c r="I1033" s="1243"/>
      <c r="J1033" s="1243"/>
      <c r="K1033" s="1243"/>
      <c r="L1033" s="1243"/>
      <c r="M1033" s="1243"/>
      <c r="N1033" s="1243"/>
      <c r="O1033" s="1243"/>
      <c r="P1033" s="582">
        <v>187187.31</v>
      </c>
    </row>
    <row r="1034" spans="1:16" x14ac:dyDescent="0.25">
      <c r="A1034" s="552"/>
      <c r="B1034" s="553"/>
      <c r="C1034" s="1243" t="s">
        <v>1267</v>
      </c>
      <c r="D1034" s="1243"/>
      <c r="E1034" s="1243"/>
      <c r="F1034" s="1243"/>
      <c r="G1034" s="1243"/>
      <c r="H1034" s="1243"/>
      <c r="I1034" s="1243"/>
      <c r="J1034" s="1243"/>
      <c r="K1034" s="1243"/>
      <c r="L1034" s="1243"/>
      <c r="M1034" s="1243"/>
      <c r="N1034" s="1243"/>
      <c r="O1034" s="1243"/>
      <c r="P1034" s="582">
        <v>217301.62</v>
      </c>
    </row>
    <row r="1035" spans="1:16" x14ac:dyDescent="0.25">
      <c r="A1035" s="552"/>
      <c r="B1035" s="553"/>
      <c r="C1035" s="1243" t="s">
        <v>1268</v>
      </c>
      <c r="D1035" s="1243"/>
      <c r="E1035" s="1243"/>
      <c r="F1035" s="1243"/>
      <c r="G1035" s="1243"/>
      <c r="H1035" s="1243"/>
      <c r="I1035" s="1243"/>
      <c r="J1035" s="1243"/>
      <c r="K1035" s="1243"/>
      <c r="L1035" s="1243"/>
      <c r="M1035" s="1243"/>
      <c r="N1035" s="1243"/>
      <c r="O1035" s="1243"/>
      <c r="P1035" s="582">
        <v>160256.32000000001</v>
      </c>
    </row>
    <row r="1036" spans="1:16" x14ac:dyDescent="0.25">
      <c r="A1036" s="552"/>
      <c r="B1036" s="580"/>
      <c r="C1036" s="1246" t="s">
        <v>1275</v>
      </c>
      <c r="D1036" s="1246"/>
      <c r="E1036" s="1246"/>
      <c r="F1036" s="1246"/>
      <c r="G1036" s="1246"/>
      <c r="H1036" s="1246"/>
      <c r="I1036" s="1246"/>
      <c r="J1036" s="1246"/>
      <c r="K1036" s="1246"/>
      <c r="L1036" s="1246"/>
      <c r="M1036" s="1246"/>
      <c r="N1036" s="1246"/>
      <c r="O1036" s="1246"/>
      <c r="P1036" s="584">
        <v>2507110.7599999998</v>
      </c>
    </row>
    <row r="1037" spans="1:16" x14ac:dyDescent="0.25">
      <c r="A1037" s="552"/>
      <c r="B1037" s="553"/>
      <c r="C1037" s="1243" t="s">
        <v>1270</v>
      </c>
      <c r="D1037" s="1243"/>
      <c r="E1037" s="1243"/>
      <c r="F1037" s="1243"/>
      <c r="G1037" s="1243"/>
      <c r="H1037" s="1243"/>
      <c r="I1037" s="1243"/>
      <c r="J1037" s="1243"/>
      <c r="K1037" s="1243"/>
      <c r="L1037" s="1243"/>
      <c r="M1037" s="1243"/>
      <c r="N1037" s="1243"/>
      <c r="O1037" s="1243"/>
      <c r="P1037" s="583"/>
    </row>
    <row r="1038" spans="1:16" x14ac:dyDescent="0.25">
      <c r="A1038" s="552"/>
      <c r="B1038" s="553"/>
      <c r="C1038" s="1243" t="s">
        <v>1588</v>
      </c>
      <c r="D1038" s="1243"/>
      <c r="E1038" s="1243"/>
      <c r="F1038" s="1243"/>
      <c r="G1038" s="1243"/>
      <c r="H1038" s="1243"/>
      <c r="I1038" s="1243"/>
      <c r="J1038" s="1243"/>
      <c r="K1038" s="1243"/>
      <c r="L1038" s="1243"/>
      <c r="M1038" s="1243"/>
      <c r="N1038" s="1243"/>
      <c r="O1038" s="1243"/>
      <c r="P1038" s="582">
        <v>1004031.05</v>
      </c>
    </row>
    <row r="1039" spans="1:16" x14ac:dyDescent="0.25">
      <c r="A1039" s="552"/>
      <c r="B1039" s="553"/>
      <c r="C1039" s="1243" t="s">
        <v>1271</v>
      </c>
      <c r="D1039" s="1243"/>
      <c r="E1039" s="1243"/>
      <c r="F1039" s="1243"/>
      <c r="G1039" s="1243"/>
      <c r="H1039" s="1243"/>
      <c r="I1039" s="1243"/>
      <c r="J1039" s="1243"/>
      <c r="K1039" s="585" t="s">
        <v>3535</v>
      </c>
      <c r="L1039" s="586"/>
      <c r="M1039" s="586"/>
      <c r="O1039" s="598"/>
      <c r="P1039" s="587"/>
    </row>
    <row r="1040" spans="1:16" x14ac:dyDescent="0.25">
      <c r="A1040" s="552"/>
      <c r="B1040" s="553"/>
      <c r="C1040" s="1243" t="s">
        <v>1273</v>
      </c>
      <c r="D1040" s="1243"/>
      <c r="E1040" s="1243"/>
      <c r="F1040" s="1243"/>
      <c r="G1040" s="1243"/>
      <c r="H1040" s="1243"/>
      <c r="I1040" s="1243"/>
      <c r="J1040" s="1243"/>
      <c r="K1040" s="585" t="s">
        <v>3536</v>
      </c>
      <c r="L1040" s="586"/>
      <c r="M1040" s="586"/>
      <c r="O1040" s="598"/>
      <c r="P1040" s="587"/>
    </row>
    <row r="1041" spans="1:16" x14ac:dyDescent="0.25">
      <c r="A1041" s="594"/>
      <c r="B1041" s="562"/>
      <c r="C1041" s="576"/>
      <c r="D1041" s="576"/>
      <c r="E1041" s="576"/>
      <c r="F1041" s="576"/>
      <c r="G1041" s="576"/>
      <c r="H1041" s="576"/>
      <c r="I1041" s="576"/>
      <c r="J1041" s="576"/>
      <c r="K1041" s="576"/>
      <c r="L1041" s="599"/>
      <c r="M1041" s="600"/>
      <c r="N1041" s="601"/>
      <c r="O1041" s="602"/>
      <c r="P1041" s="603"/>
    </row>
    <row r="1042" spans="1:16" x14ac:dyDescent="0.25">
      <c r="A1042" s="478"/>
      <c r="B1042" s="604"/>
      <c r="C1042" s="605"/>
      <c r="D1042" s="605"/>
      <c r="E1042" s="605"/>
      <c r="F1042" s="605"/>
      <c r="G1042" s="605"/>
      <c r="H1042" s="605"/>
      <c r="I1042" s="605"/>
      <c r="J1042" s="605"/>
      <c r="K1042" s="605"/>
      <c r="L1042" s="606"/>
      <c r="M1042" s="607"/>
      <c r="N1042" s="608"/>
      <c r="O1042" s="478"/>
      <c r="P1042" s="478"/>
    </row>
    <row r="1043" spans="1:16" x14ac:dyDescent="0.25">
      <c r="A1043" s="480"/>
      <c r="B1043" s="609" t="s">
        <v>179</v>
      </c>
      <c r="C1043" s="1244"/>
      <c r="D1043" s="1244"/>
      <c r="E1043" s="1244"/>
      <c r="F1043" s="1244"/>
      <c r="G1043" s="1244"/>
      <c r="H1043" s="1244"/>
      <c r="I1043" s="1245" t="s">
        <v>181</v>
      </c>
      <c r="J1043" s="1245"/>
      <c r="K1043" s="1245"/>
      <c r="L1043" s="1245"/>
      <c r="M1043" s="1245"/>
      <c r="N1043" s="1245"/>
    </row>
    <row r="1044" spans="1:16" x14ac:dyDescent="0.25">
      <c r="A1044" s="482"/>
      <c r="B1044" s="609"/>
      <c r="C1044" s="1240" t="s">
        <v>151</v>
      </c>
      <c r="D1044" s="1240"/>
      <c r="E1044" s="1240"/>
      <c r="F1044" s="1240"/>
      <c r="G1044" s="1240"/>
      <c r="H1044" s="1240"/>
      <c r="I1044" s="1240"/>
      <c r="J1044" s="1240"/>
      <c r="K1044" s="1240"/>
      <c r="L1044" s="1240"/>
      <c r="M1044" s="1240"/>
      <c r="N1044" s="1240"/>
      <c r="O1044" s="610"/>
      <c r="P1044" s="610"/>
    </row>
    <row r="1045" spans="1:16" x14ac:dyDescent="0.25">
      <c r="A1045" s="480"/>
      <c r="B1045" s="609" t="s">
        <v>182</v>
      </c>
      <c r="C1045" s="1244"/>
      <c r="D1045" s="1244"/>
      <c r="E1045" s="1244"/>
      <c r="F1045" s="1244"/>
      <c r="G1045" s="1244"/>
      <c r="H1045" s="1244"/>
      <c r="I1045" s="1245" t="s">
        <v>177</v>
      </c>
      <c r="J1045" s="1245"/>
      <c r="K1045" s="1245"/>
      <c r="L1045" s="1245"/>
      <c r="M1045" s="1245"/>
      <c r="N1045" s="1245"/>
    </row>
    <row r="1046" spans="1:16" x14ac:dyDescent="0.25">
      <c r="A1046" s="482"/>
      <c r="B1046" s="610"/>
      <c r="C1046" s="1240" t="s">
        <v>151</v>
      </c>
      <c r="D1046" s="1240"/>
      <c r="E1046" s="1240"/>
      <c r="F1046" s="1240"/>
      <c r="G1046" s="1240"/>
      <c r="H1046" s="1240"/>
      <c r="I1046" s="1240"/>
      <c r="J1046" s="1240"/>
      <c r="K1046" s="1240"/>
      <c r="L1046" s="1240"/>
      <c r="M1046" s="1240"/>
      <c r="N1046" s="1240"/>
      <c r="O1046" s="610"/>
      <c r="P1046" s="610"/>
    </row>
    <row r="1047" spans="1:16" x14ac:dyDescent="0.25">
      <c r="A1047" s="478"/>
      <c r="B1047" s="478"/>
      <c r="C1047" s="478"/>
      <c r="D1047" s="478"/>
      <c r="E1047" s="478"/>
      <c r="F1047" s="478"/>
      <c r="G1047" s="478"/>
      <c r="H1047" s="478"/>
      <c r="I1047" s="478"/>
      <c r="J1047" s="478"/>
      <c r="K1047" s="478"/>
      <c r="L1047" s="478"/>
      <c r="M1047" s="478"/>
      <c r="N1047" s="478"/>
      <c r="O1047" s="478"/>
      <c r="P1047" s="478"/>
    </row>
    <row r="1048" spans="1:16" x14ac:dyDescent="0.25">
      <c r="A1048" s="1241" t="s">
        <v>1276</v>
      </c>
      <c r="B1048" s="1242"/>
      <c r="C1048" s="1242"/>
      <c r="D1048" s="1242"/>
      <c r="E1048" s="1242"/>
      <c r="F1048" s="1242"/>
      <c r="G1048" s="1242"/>
      <c r="H1048" s="1242"/>
      <c r="I1048" s="1242"/>
      <c r="J1048" s="1242"/>
      <c r="K1048" s="1242"/>
      <c r="L1048" s="1242"/>
      <c r="M1048" s="1242"/>
      <c r="N1048" s="1242"/>
      <c r="O1048" s="1242"/>
      <c r="P1048" s="1242"/>
    </row>
    <row r="1049" spans="1:16" x14ac:dyDescent="0.25">
      <c r="A1049" s="1241" t="s">
        <v>1277</v>
      </c>
      <c r="B1049" s="1241"/>
      <c r="C1049" s="1241"/>
      <c r="D1049" s="1241"/>
      <c r="E1049" s="1241"/>
      <c r="F1049" s="1241"/>
      <c r="G1049" s="1241"/>
      <c r="H1049" s="1241"/>
      <c r="I1049" s="1241"/>
      <c r="J1049" s="1241"/>
      <c r="K1049" s="1241"/>
      <c r="L1049" s="1241"/>
      <c r="M1049" s="1241"/>
      <c r="N1049" s="1241"/>
      <c r="O1049" s="1241"/>
      <c r="P1049" s="1241"/>
    </row>
    <row r="1050" spans="1:16" x14ac:dyDescent="0.25">
      <c r="A1050" s="1241" t="s">
        <v>1278</v>
      </c>
      <c r="B1050" s="1241"/>
      <c r="C1050" s="1241"/>
      <c r="D1050" s="1241"/>
      <c r="E1050" s="1241"/>
      <c r="F1050" s="1241"/>
      <c r="G1050" s="1241"/>
      <c r="H1050" s="1241"/>
      <c r="I1050" s="1241"/>
      <c r="J1050" s="1241"/>
      <c r="K1050" s="1241"/>
      <c r="L1050" s="1241"/>
      <c r="M1050" s="1241"/>
      <c r="N1050" s="1241"/>
      <c r="O1050" s="1241"/>
      <c r="P1050" s="1241"/>
    </row>
    <row r="1051" spans="1:16" x14ac:dyDescent="0.25">
      <c r="A1051" s="611"/>
      <c r="B1051" s="611"/>
      <c r="C1051" s="611"/>
      <c r="D1051" s="611"/>
      <c r="E1051" s="611"/>
      <c r="F1051" s="611"/>
      <c r="G1051" s="611"/>
      <c r="H1051" s="611"/>
      <c r="I1051" s="611"/>
      <c r="J1051" s="611"/>
      <c r="K1051" s="611"/>
      <c r="L1051" s="611"/>
      <c r="M1051" s="611"/>
      <c r="N1051" s="611"/>
      <c r="O1051" s="611"/>
      <c r="P1051" s="611"/>
    </row>
    <row r="1052" spans="1:16" x14ac:dyDescent="0.25">
      <c r="A1052" s="478"/>
    </row>
    <row r="1053" spans="1:16" x14ac:dyDescent="0.25">
      <c r="A1053" s="478"/>
    </row>
    <row r="1054" spans="1:16" x14ac:dyDescent="0.25">
      <c r="A1054" s="478"/>
    </row>
    <row r="1055" spans="1:16" x14ac:dyDescent="0.25">
      <c r="A1055" s="478"/>
    </row>
    <row r="1056" spans="1:16" x14ac:dyDescent="0.25">
      <c r="A1056" s="478"/>
    </row>
    <row r="1057" spans="1:1" x14ac:dyDescent="0.25">
      <c r="A1057" s="478"/>
    </row>
    <row r="1058" spans="1:1" x14ac:dyDescent="0.25">
      <c r="A1058" s="478"/>
    </row>
    <row r="1059" spans="1:1" x14ac:dyDescent="0.25">
      <c r="A1059" s="478"/>
    </row>
    <row r="1060" spans="1:1" x14ac:dyDescent="0.25">
      <c r="A1060" s="478"/>
    </row>
    <row r="1061" spans="1:1" x14ac:dyDescent="0.25">
      <c r="A1061" s="478"/>
    </row>
    <row r="1062" spans="1:1" x14ac:dyDescent="0.25">
      <c r="A1062" s="478"/>
    </row>
    <row r="1063" spans="1:1" x14ac:dyDescent="0.25">
      <c r="A1063" s="478"/>
    </row>
    <row r="1064" spans="1:1" x14ac:dyDescent="0.25">
      <c r="A1064" s="478"/>
    </row>
    <row r="1065" spans="1:1" x14ac:dyDescent="0.25">
      <c r="A1065" s="478"/>
    </row>
    <row r="1066" spans="1:1" x14ac:dyDescent="0.25">
      <c r="A1066" s="478"/>
    </row>
    <row r="1067" spans="1:1" x14ac:dyDescent="0.25">
      <c r="A1067" s="478"/>
    </row>
    <row r="1068" spans="1:1" x14ac:dyDescent="0.25">
      <c r="A1068" s="478"/>
    </row>
    <row r="1069" spans="1:1" x14ac:dyDescent="0.25">
      <c r="A1069" s="478"/>
    </row>
    <row r="1070" spans="1:1" x14ac:dyDescent="0.25">
      <c r="A1070" s="478"/>
    </row>
    <row r="1071" spans="1:1" x14ac:dyDescent="0.25">
      <c r="A1071" s="478"/>
    </row>
    <row r="1072" spans="1:1" x14ac:dyDescent="0.25">
      <c r="A1072" s="478"/>
    </row>
    <row r="1073" spans="1:1" x14ac:dyDescent="0.25">
      <c r="A1073" s="478"/>
    </row>
    <row r="1074" spans="1:1" x14ac:dyDescent="0.25">
      <c r="A1074" s="478"/>
    </row>
    <row r="1075" spans="1:1" x14ac:dyDescent="0.25">
      <c r="A1075" s="478"/>
    </row>
    <row r="1076" spans="1:1" x14ac:dyDescent="0.25">
      <c r="A1076" s="478"/>
    </row>
    <row r="1077" spans="1:1" x14ac:dyDescent="0.25">
      <c r="A1077" s="478"/>
    </row>
    <row r="1078" spans="1:1" x14ac:dyDescent="0.25">
      <c r="A1078" s="478"/>
    </row>
    <row r="1079" spans="1:1" x14ac:dyDescent="0.25">
      <c r="A1079" s="478"/>
    </row>
    <row r="1080" spans="1:1" x14ac:dyDescent="0.25">
      <c r="A1080" s="478"/>
    </row>
    <row r="1081" spans="1:1" x14ac:dyDescent="0.25">
      <c r="A1081" s="478"/>
    </row>
  </sheetData>
  <mergeCells count="959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I35:K36"/>
    <mergeCell ref="L35:P36"/>
    <mergeCell ref="C38:G38"/>
    <mergeCell ref="A39:P39"/>
    <mergeCell ref="A40:P40"/>
    <mergeCell ref="C41:G41"/>
    <mergeCell ref="B24:F24"/>
    <mergeCell ref="C26:F26"/>
    <mergeCell ref="A35:A37"/>
    <mergeCell ref="B35:B37"/>
    <mergeCell ref="C35:G37"/>
    <mergeCell ref="H35:H37"/>
    <mergeCell ref="C48:G48"/>
    <mergeCell ref="C49:G49"/>
    <mergeCell ref="C50:G50"/>
    <mergeCell ref="C52:G52"/>
    <mergeCell ref="C53:G53"/>
    <mergeCell ref="C54:G54"/>
    <mergeCell ref="C42:G42"/>
    <mergeCell ref="C43:G43"/>
    <mergeCell ref="C44:G44"/>
    <mergeCell ref="C45:G45"/>
    <mergeCell ref="C46:G46"/>
    <mergeCell ref="C47:G47"/>
    <mergeCell ref="C61:G61"/>
    <mergeCell ref="C62:G62"/>
    <mergeCell ref="C63:G63"/>
    <mergeCell ref="C64:G64"/>
    <mergeCell ref="C66:G66"/>
    <mergeCell ref="C67:P67"/>
    <mergeCell ref="C55:G55"/>
    <mergeCell ref="C56:G56"/>
    <mergeCell ref="C57:G57"/>
    <mergeCell ref="C58:G58"/>
    <mergeCell ref="C59:G59"/>
    <mergeCell ref="C60:G60"/>
    <mergeCell ref="C74:G74"/>
    <mergeCell ref="C75:G75"/>
    <mergeCell ref="C76:G76"/>
    <mergeCell ref="C77:G77"/>
    <mergeCell ref="C79:G79"/>
    <mergeCell ref="C80:G80"/>
    <mergeCell ref="C68:G68"/>
    <mergeCell ref="C69:G69"/>
    <mergeCell ref="C70:G70"/>
    <mergeCell ref="C71:G71"/>
    <mergeCell ref="C72:G72"/>
    <mergeCell ref="C73:G73"/>
    <mergeCell ref="C87:G87"/>
    <mergeCell ref="C88:G88"/>
    <mergeCell ref="C90:G90"/>
    <mergeCell ref="C91:G91"/>
    <mergeCell ref="C93:G93"/>
    <mergeCell ref="C94:G94"/>
    <mergeCell ref="C81:G81"/>
    <mergeCell ref="C82:G82"/>
    <mergeCell ref="C83:G83"/>
    <mergeCell ref="C84:G84"/>
    <mergeCell ref="C85:G85"/>
    <mergeCell ref="C86:G86"/>
    <mergeCell ref="C101:G101"/>
    <mergeCell ref="C102:G102"/>
    <mergeCell ref="C103:G103"/>
    <mergeCell ref="C104:G104"/>
    <mergeCell ref="C105:G105"/>
    <mergeCell ref="C107:G107"/>
    <mergeCell ref="C95:G95"/>
    <mergeCell ref="C96:G96"/>
    <mergeCell ref="C97:G97"/>
    <mergeCell ref="C98:G98"/>
    <mergeCell ref="C99:G99"/>
    <mergeCell ref="C100:G100"/>
    <mergeCell ref="C114:G114"/>
    <mergeCell ref="C115:G115"/>
    <mergeCell ref="C116:G116"/>
    <mergeCell ref="C117:G117"/>
    <mergeCell ref="C118:G118"/>
    <mergeCell ref="C120:G120"/>
    <mergeCell ref="C108:P108"/>
    <mergeCell ref="C109:G109"/>
    <mergeCell ref="C110:G110"/>
    <mergeCell ref="C111:G111"/>
    <mergeCell ref="C112:G112"/>
    <mergeCell ref="C113:G113"/>
    <mergeCell ref="C127:G127"/>
    <mergeCell ref="C128:G128"/>
    <mergeCell ref="C129:G129"/>
    <mergeCell ref="C131:G131"/>
    <mergeCell ref="C132:G132"/>
    <mergeCell ref="A134:P134"/>
    <mergeCell ref="C121:G121"/>
    <mergeCell ref="C122:G122"/>
    <mergeCell ref="C123:G123"/>
    <mergeCell ref="C124:G124"/>
    <mergeCell ref="C125:G125"/>
    <mergeCell ref="C126:G126"/>
    <mergeCell ref="C141:G141"/>
    <mergeCell ref="C142:G142"/>
    <mergeCell ref="C143:G143"/>
    <mergeCell ref="C144:G144"/>
    <mergeCell ref="C145:G145"/>
    <mergeCell ref="C146:G146"/>
    <mergeCell ref="C135:G135"/>
    <mergeCell ref="C136:G136"/>
    <mergeCell ref="C137:G137"/>
    <mergeCell ref="C138:G138"/>
    <mergeCell ref="C139:G139"/>
    <mergeCell ref="C140:G140"/>
    <mergeCell ref="C153:G153"/>
    <mergeCell ref="C154:G154"/>
    <mergeCell ref="C155:G155"/>
    <mergeCell ref="C156:G156"/>
    <mergeCell ref="C157:G157"/>
    <mergeCell ref="C158:G158"/>
    <mergeCell ref="C147:G147"/>
    <mergeCell ref="C148:G148"/>
    <mergeCell ref="C149:G149"/>
    <mergeCell ref="C150:G150"/>
    <mergeCell ref="C151:G151"/>
    <mergeCell ref="C152:G152"/>
    <mergeCell ref="C166:G166"/>
    <mergeCell ref="C167:G167"/>
    <mergeCell ref="C168:G168"/>
    <mergeCell ref="C170:G170"/>
    <mergeCell ref="C171:G171"/>
    <mergeCell ref="C172:G172"/>
    <mergeCell ref="C159:G159"/>
    <mergeCell ref="C160:G160"/>
    <mergeCell ref="C161:G161"/>
    <mergeCell ref="C162:G162"/>
    <mergeCell ref="C164:G164"/>
    <mergeCell ref="C165:G165"/>
    <mergeCell ref="C180:G180"/>
    <mergeCell ref="C181:G181"/>
    <mergeCell ref="C182:G182"/>
    <mergeCell ref="C183:G183"/>
    <mergeCell ref="C184:G184"/>
    <mergeCell ref="C185:G185"/>
    <mergeCell ref="C173:G173"/>
    <mergeCell ref="C174:G174"/>
    <mergeCell ref="C176:G176"/>
    <mergeCell ref="C177:G177"/>
    <mergeCell ref="C178:G178"/>
    <mergeCell ref="C179:G179"/>
    <mergeCell ref="C193:G193"/>
    <mergeCell ref="C194:G194"/>
    <mergeCell ref="C195:G195"/>
    <mergeCell ref="C196:G196"/>
    <mergeCell ref="C198:G198"/>
    <mergeCell ref="C199:G199"/>
    <mergeCell ref="C186:G186"/>
    <mergeCell ref="C187:G187"/>
    <mergeCell ref="C188:G188"/>
    <mergeCell ref="C189:G189"/>
    <mergeCell ref="C190:G190"/>
    <mergeCell ref="C192:G192"/>
    <mergeCell ref="C206:G206"/>
    <mergeCell ref="C207:G207"/>
    <mergeCell ref="C208:G208"/>
    <mergeCell ref="C209:G209"/>
    <mergeCell ref="C210:G210"/>
    <mergeCell ref="C211:G211"/>
    <mergeCell ref="C200:G200"/>
    <mergeCell ref="C201:G201"/>
    <mergeCell ref="C202:G202"/>
    <mergeCell ref="C203:G203"/>
    <mergeCell ref="C204:G204"/>
    <mergeCell ref="C205:G205"/>
    <mergeCell ref="C218:G218"/>
    <mergeCell ref="C219:G219"/>
    <mergeCell ref="C220:G220"/>
    <mergeCell ref="C221:G221"/>
    <mergeCell ref="C222:G222"/>
    <mergeCell ref="C223:G223"/>
    <mergeCell ref="C212:G212"/>
    <mergeCell ref="C213:G213"/>
    <mergeCell ref="C214:G214"/>
    <mergeCell ref="C215:G215"/>
    <mergeCell ref="C216:G216"/>
    <mergeCell ref="C217:G217"/>
    <mergeCell ref="C231:G231"/>
    <mergeCell ref="C233:G233"/>
    <mergeCell ref="C234:G234"/>
    <mergeCell ref="C235:G235"/>
    <mergeCell ref="C236:G236"/>
    <mergeCell ref="C237:G237"/>
    <mergeCell ref="C224:G224"/>
    <mergeCell ref="C225:G225"/>
    <mergeCell ref="C227:G227"/>
    <mergeCell ref="C228:G228"/>
    <mergeCell ref="C229:G229"/>
    <mergeCell ref="C230:G230"/>
    <mergeCell ref="C245:G245"/>
    <mergeCell ref="C246:G246"/>
    <mergeCell ref="C247:G247"/>
    <mergeCell ref="C248:G248"/>
    <mergeCell ref="C249:G249"/>
    <mergeCell ref="C250:G250"/>
    <mergeCell ref="C239:G239"/>
    <mergeCell ref="C240:P240"/>
    <mergeCell ref="C241:G241"/>
    <mergeCell ref="C242:G242"/>
    <mergeCell ref="C243:G243"/>
    <mergeCell ref="C244:G244"/>
    <mergeCell ref="C258:G258"/>
    <mergeCell ref="C259:G259"/>
    <mergeCell ref="C260:G260"/>
    <mergeCell ref="C262:G262"/>
    <mergeCell ref="C263:G263"/>
    <mergeCell ref="C264:G264"/>
    <mergeCell ref="C251:G251"/>
    <mergeCell ref="C252:G252"/>
    <mergeCell ref="C253:G253"/>
    <mergeCell ref="C254:G254"/>
    <mergeCell ref="C256:G256"/>
    <mergeCell ref="C257:G257"/>
    <mergeCell ref="C271:G271"/>
    <mergeCell ref="C272:G272"/>
    <mergeCell ref="C273:G273"/>
    <mergeCell ref="C274:G274"/>
    <mergeCell ref="C275:G275"/>
    <mergeCell ref="C276:G276"/>
    <mergeCell ref="C265:G265"/>
    <mergeCell ref="C266:G266"/>
    <mergeCell ref="C267:G267"/>
    <mergeCell ref="C268:G268"/>
    <mergeCell ref="C269:G269"/>
    <mergeCell ref="C270:G270"/>
    <mergeCell ref="C284:G284"/>
    <mergeCell ref="C285:G285"/>
    <mergeCell ref="C287:G287"/>
    <mergeCell ref="C288:G288"/>
    <mergeCell ref="C290:G290"/>
    <mergeCell ref="C291:G291"/>
    <mergeCell ref="C277:G277"/>
    <mergeCell ref="C278:G278"/>
    <mergeCell ref="C279:G279"/>
    <mergeCell ref="C280:G280"/>
    <mergeCell ref="C281:G281"/>
    <mergeCell ref="C282:G282"/>
    <mergeCell ref="C298:G298"/>
    <mergeCell ref="C299:G299"/>
    <mergeCell ref="C300:G300"/>
    <mergeCell ref="C301:G301"/>
    <mergeCell ref="C302:G302"/>
    <mergeCell ref="C303:G303"/>
    <mergeCell ref="C292:G292"/>
    <mergeCell ref="C293:G293"/>
    <mergeCell ref="C294:G294"/>
    <mergeCell ref="C295:G295"/>
    <mergeCell ref="C296:G296"/>
    <mergeCell ref="C297:G297"/>
    <mergeCell ref="C311:G311"/>
    <mergeCell ref="C312:G312"/>
    <mergeCell ref="C313:G313"/>
    <mergeCell ref="C314:G314"/>
    <mergeCell ref="C315:G315"/>
    <mergeCell ref="A317:P317"/>
    <mergeCell ref="C304:G304"/>
    <mergeCell ref="C305:G305"/>
    <mergeCell ref="C306:G306"/>
    <mergeCell ref="C307:G307"/>
    <mergeCell ref="C308:G308"/>
    <mergeCell ref="C309:G309"/>
    <mergeCell ref="C324:G324"/>
    <mergeCell ref="C325:G325"/>
    <mergeCell ref="C326:G326"/>
    <mergeCell ref="C327:G327"/>
    <mergeCell ref="C328:G328"/>
    <mergeCell ref="C329:G329"/>
    <mergeCell ref="C318:G318"/>
    <mergeCell ref="C319:G319"/>
    <mergeCell ref="C320:G320"/>
    <mergeCell ref="C321:G321"/>
    <mergeCell ref="C322:G322"/>
    <mergeCell ref="C323:G323"/>
    <mergeCell ref="C338:G338"/>
    <mergeCell ref="C339:G339"/>
    <mergeCell ref="C340:G340"/>
    <mergeCell ref="C341:G341"/>
    <mergeCell ref="C342:G342"/>
    <mergeCell ref="C343:G343"/>
    <mergeCell ref="C330:G330"/>
    <mergeCell ref="C331:G331"/>
    <mergeCell ref="C333:G333"/>
    <mergeCell ref="C334:G334"/>
    <mergeCell ref="C336:G336"/>
    <mergeCell ref="C337:G337"/>
    <mergeCell ref="C350:G350"/>
    <mergeCell ref="C352:G352"/>
    <mergeCell ref="C353:G353"/>
    <mergeCell ref="A355:P355"/>
    <mergeCell ref="C356:G356"/>
    <mergeCell ref="C357:G357"/>
    <mergeCell ref="C344:G344"/>
    <mergeCell ref="C345:G345"/>
    <mergeCell ref="C346:G346"/>
    <mergeCell ref="C347:G347"/>
    <mergeCell ref="C348:G348"/>
    <mergeCell ref="C349:G349"/>
    <mergeCell ref="C364:G364"/>
    <mergeCell ref="C365:G365"/>
    <mergeCell ref="C366:G366"/>
    <mergeCell ref="C367:G367"/>
    <mergeCell ref="C368:G368"/>
    <mergeCell ref="C369:G369"/>
    <mergeCell ref="C358:G358"/>
    <mergeCell ref="C359:G359"/>
    <mergeCell ref="C360:G360"/>
    <mergeCell ref="C361:G361"/>
    <mergeCell ref="C362:G362"/>
    <mergeCell ref="C363:G363"/>
    <mergeCell ref="C376:G376"/>
    <mergeCell ref="C377:G377"/>
    <mergeCell ref="C378:G378"/>
    <mergeCell ref="C379:G379"/>
    <mergeCell ref="C380:G380"/>
    <mergeCell ref="C381:G381"/>
    <mergeCell ref="C370:G370"/>
    <mergeCell ref="C371:G371"/>
    <mergeCell ref="C372:G372"/>
    <mergeCell ref="C373:G373"/>
    <mergeCell ref="C374:G374"/>
    <mergeCell ref="C375:G375"/>
    <mergeCell ref="C389:G389"/>
    <mergeCell ref="C391:G391"/>
    <mergeCell ref="C392:G392"/>
    <mergeCell ref="C393:G393"/>
    <mergeCell ref="C394:G394"/>
    <mergeCell ref="C395:G395"/>
    <mergeCell ref="C382:G382"/>
    <mergeCell ref="C383:G383"/>
    <mergeCell ref="C385:G385"/>
    <mergeCell ref="C386:G386"/>
    <mergeCell ref="C387:G387"/>
    <mergeCell ref="C388:G388"/>
    <mergeCell ref="C403:G403"/>
    <mergeCell ref="C404:G404"/>
    <mergeCell ref="C405:G405"/>
    <mergeCell ref="C406:G406"/>
    <mergeCell ref="C407:G407"/>
    <mergeCell ref="C408:G408"/>
    <mergeCell ref="C397:G397"/>
    <mergeCell ref="C398:P398"/>
    <mergeCell ref="C399:G399"/>
    <mergeCell ref="C400:G400"/>
    <mergeCell ref="C401:G401"/>
    <mergeCell ref="C402:G402"/>
    <mergeCell ref="C416:G416"/>
    <mergeCell ref="C417:G417"/>
    <mergeCell ref="C418:G418"/>
    <mergeCell ref="C420:G420"/>
    <mergeCell ref="C421:G421"/>
    <mergeCell ref="C422:G422"/>
    <mergeCell ref="C409:G409"/>
    <mergeCell ref="C410:G410"/>
    <mergeCell ref="C411:G411"/>
    <mergeCell ref="C412:G412"/>
    <mergeCell ref="C414:G414"/>
    <mergeCell ref="C415:G415"/>
    <mergeCell ref="C429:G429"/>
    <mergeCell ref="C430:G430"/>
    <mergeCell ref="C431:G431"/>
    <mergeCell ref="C432:G432"/>
    <mergeCell ref="C433:G433"/>
    <mergeCell ref="C434:G434"/>
    <mergeCell ref="C423:G423"/>
    <mergeCell ref="C424:G424"/>
    <mergeCell ref="C425:G425"/>
    <mergeCell ref="C426:G426"/>
    <mergeCell ref="C427:G427"/>
    <mergeCell ref="C428:G428"/>
    <mergeCell ref="C442:G442"/>
    <mergeCell ref="C443:G443"/>
    <mergeCell ref="C445:G445"/>
    <mergeCell ref="C446:G446"/>
    <mergeCell ref="C448:G448"/>
    <mergeCell ref="C449:G449"/>
    <mergeCell ref="C435:G435"/>
    <mergeCell ref="C436:G436"/>
    <mergeCell ref="C437:G437"/>
    <mergeCell ref="C438:G438"/>
    <mergeCell ref="C439:G439"/>
    <mergeCell ref="C440:G440"/>
    <mergeCell ref="C456:G456"/>
    <mergeCell ref="C457:G457"/>
    <mergeCell ref="C458:G458"/>
    <mergeCell ref="C459:G459"/>
    <mergeCell ref="C460:G460"/>
    <mergeCell ref="C461:G461"/>
    <mergeCell ref="C450:G450"/>
    <mergeCell ref="C451:G451"/>
    <mergeCell ref="C452:G452"/>
    <mergeCell ref="C453:G453"/>
    <mergeCell ref="C454:G454"/>
    <mergeCell ref="C455:G455"/>
    <mergeCell ref="C469:G469"/>
    <mergeCell ref="C471:G471"/>
    <mergeCell ref="C472:G472"/>
    <mergeCell ref="C473:G473"/>
    <mergeCell ref="C474:G474"/>
    <mergeCell ref="C475:G475"/>
    <mergeCell ref="C462:G462"/>
    <mergeCell ref="C463:G463"/>
    <mergeCell ref="C464:G464"/>
    <mergeCell ref="C465:G465"/>
    <mergeCell ref="C466:G466"/>
    <mergeCell ref="C468:G468"/>
    <mergeCell ref="C482:G482"/>
    <mergeCell ref="C483:G483"/>
    <mergeCell ref="C484:G484"/>
    <mergeCell ref="C485:G485"/>
    <mergeCell ref="C486:G486"/>
    <mergeCell ref="C487:G487"/>
    <mergeCell ref="C476:G476"/>
    <mergeCell ref="C477:G477"/>
    <mergeCell ref="C478:G478"/>
    <mergeCell ref="C479:G479"/>
    <mergeCell ref="C480:G480"/>
    <mergeCell ref="C481:G481"/>
    <mergeCell ref="C497:O497"/>
    <mergeCell ref="C498:O498"/>
    <mergeCell ref="C499:O499"/>
    <mergeCell ref="C500:O500"/>
    <mergeCell ref="C501:O501"/>
    <mergeCell ref="C502:O502"/>
    <mergeCell ref="C489:G489"/>
    <mergeCell ref="C490:G490"/>
    <mergeCell ref="C493:O493"/>
    <mergeCell ref="C494:O494"/>
    <mergeCell ref="C495:O495"/>
    <mergeCell ref="C496:O496"/>
    <mergeCell ref="C509:O509"/>
    <mergeCell ref="C510:O510"/>
    <mergeCell ref="C511:O511"/>
    <mergeCell ref="C512:O512"/>
    <mergeCell ref="C513:O513"/>
    <mergeCell ref="C514:O514"/>
    <mergeCell ref="C503:O503"/>
    <mergeCell ref="C504:O504"/>
    <mergeCell ref="C505:O505"/>
    <mergeCell ref="C506:O506"/>
    <mergeCell ref="C507:O507"/>
    <mergeCell ref="C508:O508"/>
    <mergeCell ref="C521:G521"/>
    <mergeCell ref="C522:G522"/>
    <mergeCell ref="C523:G523"/>
    <mergeCell ref="C524:G524"/>
    <mergeCell ref="C525:G525"/>
    <mergeCell ref="C526:G526"/>
    <mergeCell ref="C515:O515"/>
    <mergeCell ref="C516:O516"/>
    <mergeCell ref="C517:J517"/>
    <mergeCell ref="C518:J518"/>
    <mergeCell ref="A519:P519"/>
    <mergeCell ref="A520:P520"/>
    <mergeCell ref="C534:G534"/>
    <mergeCell ref="C535:G535"/>
    <mergeCell ref="C536:G536"/>
    <mergeCell ref="C537:G537"/>
    <mergeCell ref="C538:G538"/>
    <mergeCell ref="C539:G539"/>
    <mergeCell ref="C527:G527"/>
    <mergeCell ref="C528:G528"/>
    <mergeCell ref="C529:G529"/>
    <mergeCell ref="C530:G530"/>
    <mergeCell ref="C532:G532"/>
    <mergeCell ref="C533:G533"/>
    <mergeCell ref="C547:P547"/>
    <mergeCell ref="C548:G548"/>
    <mergeCell ref="C549:G549"/>
    <mergeCell ref="C550:G550"/>
    <mergeCell ref="C551:G551"/>
    <mergeCell ref="C552:G552"/>
    <mergeCell ref="C540:G540"/>
    <mergeCell ref="C541:G541"/>
    <mergeCell ref="C542:G542"/>
    <mergeCell ref="C543:G543"/>
    <mergeCell ref="C544:G544"/>
    <mergeCell ref="C546:G546"/>
    <mergeCell ref="C560:G560"/>
    <mergeCell ref="C561:G561"/>
    <mergeCell ref="C562:G562"/>
    <mergeCell ref="C563:G563"/>
    <mergeCell ref="C564:G564"/>
    <mergeCell ref="C565:G565"/>
    <mergeCell ref="C553:G553"/>
    <mergeCell ref="C554:G554"/>
    <mergeCell ref="C555:G555"/>
    <mergeCell ref="C556:G556"/>
    <mergeCell ref="C557:G557"/>
    <mergeCell ref="C559:G559"/>
    <mergeCell ref="C574:G574"/>
    <mergeCell ref="C575:G575"/>
    <mergeCell ref="C576:G576"/>
    <mergeCell ref="C577:G577"/>
    <mergeCell ref="C578:G578"/>
    <mergeCell ref="C579:G579"/>
    <mergeCell ref="C566:G566"/>
    <mergeCell ref="C567:G567"/>
    <mergeCell ref="C568:G568"/>
    <mergeCell ref="C570:G570"/>
    <mergeCell ref="C571:G571"/>
    <mergeCell ref="C573:G573"/>
    <mergeCell ref="C587:G587"/>
    <mergeCell ref="C588:P588"/>
    <mergeCell ref="C589:G589"/>
    <mergeCell ref="C590:G590"/>
    <mergeCell ref="C591:G591"/>
    <mergeCell ref="C592:G592"/>
    <mergeCell ref="C580:G580"/>
    <mergeCell ref="C581:G581"/>
    <mergeCell ref="C582:G582"/>
    <mergeCell ref="C583:G583"/>
    <mergeCell ref="C584:G584"/>
    <mergeCell ref="C585:G585"/>
    <mergeCell ref="C600:G600"/>
    <mergeCell ref="C601:G601"/>
    <mergeCell ref="C602:G602"/>
    <mergeCell ref="C603:G603"/>
    <mergeCell ref="C604:G604"/>
    <mergeCell ref="C605:G605"/>
    <mergeCell ref="C593:G593"/>
    <mergeCell ref="C594:G594"/>
    <mergeCell ref="C595:G595"/>
    <mergeCell ref="C596:G596"/>
    <mergeCell ref="C597:G597"/>
    <mergeCell ref="C598:G598"/>
    <mergeCell ref="A614:P614"/>
    <mergeCell ref="C615:G615"/>
    <mergeCell ref="C616:G616"/>
    <mergeCell ref="C617:G617"/>
    <mergeCell ref="C618:G618"/>
    <mergeCell ref="C619:G619"/>
    <mergeCell ref="C606:G606"/>
    <mergeCell ref="C607:G607"/>
    <mergeCell ref="C608:G608"/>
    <mergeCell ref="C609:G609"/>
    <mergeCell ref="C611:G611"/>
    <mergeCell ref="C612:G612"/>
    <mergeCell ref="C626:G626"/>
    <mergeCell ref="C627:G627"/>
    <mergeCell ref="C628:G628"/>
    <mergeCell ref="C629:G629"/>
    <mergeCell ref="C630:G630"/>
    <mergeCell ref="C631:G631"/>
    <mergeCell ref="C620:G620"/>
    <mergeCell ref="C621:G621"/>
    <mergeCell ref="C622:G622"/>
    <mergeCell ref="C623:G623"/>
    <mergeCell ref="C624:G624"/>
    <mergeCell ref="C625:G625"/>
    <mergeCell ref="C638:G638"/>
    <mergeCell ref="C639:G639"/>
    <mergeCell ref="C640:G640"/>
    <mergeCell ref="C641:G641"/>
    <mergeCell ref="C642:G642"/>
    <mergeCell ref="C644:G644"/>
    <mergeCell ref="C632:G632"/>
    <mergeCell ref="C633:G633"/>
    <mergeCell ref="C634:G634"/>
    <mergeCell ref="C635:G635"/>
    <mergeCell ref="C636:G636"/>
    <mergeCell ref="C637:G637"/>
    <mergeCell ref="C652:G652"/>
    <mergeCell ref="C653:G653"/>
    <mergeCell ref="C654:G654"/>
    <mergeCell ref="C656:G656"/>
    <mergeCell ref="C657:G657"/>
    <mergeCell ref="C658:G658"/>
    <mergeCell ref="C645:G645"/>
    <mergeCell ref="C646:G646"/>
    <mergeCell ref="C647:G647"/>
    <mergeCell ref="C648:G648"/>
    <mergeCell ref="C650:G650"/>
    <mergeCell ref="C651:G651"/>
    <mergeCell ref="C665:G665"/>
    <mergeCell ref="C666:G666"/>
    <mergeCell ref="C667:G667"/>
    <mergeCell ref="C668:G668"/>
    <mergeCell ref="C669:G669"/>
    <mergeCell ref="C670:G670"/>
    <mergeCell ref="C659:G659"/>
    <mergeCell ref="C660:G660"/>
    <mergeCell ref="C661:G661"/>
    <mergeCell ref="C662:G662"/>
    <mergeCell ref="C663:G663"/>
    <mergeCell ref="C664:G664"/>
    <mergeCell ref="C679:G679"/>
    <mergeCell ref="C680:G680"/>
    <mergeCell ref="C681:G681"/>
    <mergeCell ref="C682:G682"/>
    <mergeCell ref="C683:G683"/>
    <mergeCell ref="C684:G684"/>
    <mergeCell ref="C672:G672"/>
    <mergeCell ref="C673:G673"/>
    <mergeCell ref="C675:G675"/>
    <mergeCell ref="C676:G676"/>
    <mergeCell ref="C677:G677"/>
    <mergeCell ref="C678:G678"/>
    <mergeCell ref="C691:G691"/>
    <mergeCell ref="C692:G692"/>
    <mergeCell ref="C693:G693"/>
    <mergeCell ref="C694:G694"/>
    <mergeCell ref="C695:G695"/>
    <mergeCell ref="C696:G696"/>
    <mergeCell ref="C685:G685"/>
    <mergeCell ref="C686:G686"/>
    <mergeCell ref="C687:G687"/>
    <mergeCell ref="C688:G688"/>
    <mergeCell ref="C689:G689"/>
    <mergeCell ref="C690:G690"/>
    <mergeCell ref="C704:G704"/>
    <mergeCell ref="C705:G705"/>
    <mergeCell ref="C706:G706"/>
    <mergeCell ref="C707:G707"/>
    <mergeCell ref="C708:G708"/>
    <mergeCell ref="C710:G710"/>
    <mergeCell ref="C697:G697"/>
    <mergeCell ref="C698:G698"/>
    <mergeCell ref="C699:G699"/>
    <mergeCell ref="C700:G700"/>
    <mergeCell ref="C701:G701"/>
    <mergeCell ref="C702:G702"/>
    <mergeCell ref="C718:G718"/>
    <mergeCell ref="C719:G719"/>
    <mergeCell ref="C720:G720"/>
    <mergeCell ref="C721:G721"/>
    <mergeCell ref="C722:G722"/>
    <mergeCell ref="C723:G723"/>
    <mergeCell ref="C711:G711"/>
    <mergeCell ref="C712:G712"/>
    <mergeCell ref="C713:G713"/>
    <mergeCell ref="C714:G714"/>
    <mergeCell ref="C716:G716"/>
    <mergeCell ref="C717:P717"/>
    <mergeCell ref="C730:G730"/>
    <mergeCell ref="C731:G731"/>
    <mergeCell ref="C733:G733"/>
    <mergeCell ref="C734:G734"/>
    <mergeCell ref="C736:G736"/>
    <mergeCell ref="C737:G737"/>
    <mergeCell ref="C724:G724"/>
    <mergeCell ref="C725:G725"/>
    <mergeCell ref="C726:G726"/>
    <mergeCell ref="C727:G727"/>
    <mergeCell ref="C728:G728"/>
    <mergeCell ref="C729:G729"/>
    <mergeCell ref="C744:G744"/>
    <mergeCell ref="C745:G745"/>
    <mergeCell ref="C746:G746"/>
    <mergeCell ref="C747:G747"/>
    <mergeCell ref="C748:G748"/>
    <mergeCell ref="C749:G749"/>
    <mergeCell ref="C738:G738"/>
    <mergeCell ref="C739:G739"/>
    <mergeCell ref="C740:G740"/>
    <mergeCell ref="C741:G741"/>
    <mergeCell ref="C742:G742"/>
    <mergeCell ref="C743:G743"/>
    <mergeCell ref="C756:G756"/>
    <mergeCell ref="C758:G758"/>
    <mergeCell ref="C759:G759"/>
    <mergeCell ref="C761:G761"/>
    <mergeCell ref="C762:G762"/>
    <mergeCell ref="C764:G764"/>
    <mergeCell ref="C750:G750"/>
    <mergeCell ref="C751:G751"/>
    <mergeCell ref="C752:G752"/>
    <mergeCell ref="C753:G753"/>
    <mergeCell ref="C754:G754"/>
    <mergeCell ref="C755:G755"/>
    <mergeCell ref="C771:G771"/>
    <mergeCell ref="C772:G772"/>
    <mergeCell ref="C773:G773"/>
    <mergeCell ref="C774:G774"/>
    <mergeCell ref="C775:G775"/>
    <mergeCell ref="C776:G776"/>
    <mergeCell ref="C765:G765"/>
    <mergeCell ref="C766:G766"/>
    <mergeCell ref="C767:G767"/>
    <mergeCell ref="C768:G768"/>
    <mergeCell ref="C769:G769"/>
    <mergeCell ref="C770:G770"/>
    <mergeCell ref="C783:G783"/>
    <mergeCell ref="C785:G785"/>
    <mergeCell ref="C786:G786"/>
    <mergeCell ref="C787:G787"/>
    <mergeCell ref="C788:G788"/>
    <mergeCell ref="C789:G789"/>
    <mergeCell ref="C777:G777"/>
    <mergeCell ref="C778:G778"/>
    <mergeCell ref="C779:G779"/>
    <mergeCell ref="C780:G780"/>
    <mergeCell ref="C781:G781"/>
    <mergeCell ref="C782:G782"/>
    <mergeCell ref="C797:G797"/>
    <mergeCell ref="C798:G798"/>
    <mergeCell ref="C799:G799"/>
    <mergeCell ref="C800:G800"/>
    <mergeCell ref="C801:G801"/>
    <mergeCell ref="C802:G802"/>
    <mergeCell ref="C791:G791"/>
    <mergeCell ref="C792:G792"/>
    <mergeCell ref="C793:G793"/>
    <mergeCell ref="C794:G794"/>
    <mergeCell ref="C795:G795"/>
    <mergeCell ref="C796:G796"/>
    <mergeCell ref="C809:G809"/>
    <mergeCell ref="C810:G810"/>
    <mergeCell ref="C812:G812"/>
    <mergeCell ref="C813:G813"/>
    <mergeCell ref="A815:P815"/>
    <mergeCell ref="C816:G816"/>
    <mergeCell ref="C803:G803"/>
    <mergeCell ref="C804:G804"/>
    <mergeCell ref="C805:G805"/>
    <mergeCell ref="C806:G806"/>
    <mergeCell ref="C807:G807"/>
    <mergeCell ref="C808:G808"/>
    <mergeCell ref="C823:G823"/>
    <mergeCell ref="C824:G824"/>
    <mergeCell ref="C825:G825"/>
    <mergeCell ref="C826:G826"/>
    <mergeCell ref="C827:G827"/>
    <mergeCell ref="C828:G828"/>
    <mergeCell ref="C817:G817"/>
    <mergeCell ref="C818:G818"/>
    <mergeCell ref="C819:G819"/>
    <mergeCell ref="C820:G820"/>
    <mergeCell ref="C821:G821"/>
    <mergeCell ref="C822:G822"/>
    <mergeCell ref="C837:G837"/>
    <mergeCell ref="C838:G838"/>
    <mergeCell ref="C839:G839"/>
    <mergeCell ref="C840:G840"/>
    <mergeCell ref="C841:G841"/>
    <mergeCell ref="C842:G842"/>
    <mergeCell ref="C829:G829"/>
    <mergeCell ref="C831:G831"/>
    <mergeCell ref="C832:G832"/>
    <mergeCell ref="C834:G834"/>
    <mergeCell ref="C835:G835"/>
    <mergeCell ref="C836:G836"/>
    <mergeCell ref="C850:G850"/>
    <mergeCell ref="C851:G851"/>
    <mergeCell ref="A853:P853"/>
    <mergeCell ref="C854:G854"/>
    <mergeCell ref="C855:G855"/>
    <mergeCell ref="C856:G856"/>
    <mergeCell ref="C843:G843"/>
    <mergeCell ref="C844:G844"/>
    <mergeCell ref="C845:G845"/>
    <mergeCell ref="C846:G846"/>
    <mergeCell ref="C847:G847"/>
    <mergeCell ref="C848:G848"/>
    <mergeCell ref="C863:G863"/>
    <mergeCell ref="C864:G864"/>
    <mergeCell ref="C865:G865"/>
    <mergeCell ref="C866:G866"/>
    <mergeCell ref="C867:G867"/>
    <mergeCell ref="C868:G868"/>
    <mergeCell ref="C857:G857"/>
    <mergeCell ref="C858:G858"/>
    <mergeCell ref="C859:G859"/>
    <mergeCell ref="C860:G860"/>
    <mergeCell ref="C861:G861"/>
    <mergeCell ref="C862:G862"/>
    <mergeCell ref="C875:G875"/>
    <mergeCell ref="C876:G876"/>
    <mergeCell ref="C877:G877"/>
    <mergeCell ref="C878:G878"/>
    <mergeCell ref="C879:G879"/>
    <mergeCell ref="C880:G880"/>
    <mergeCell ref="C869:G869"/>
    <mergeCell ref="C870:G870"/>
    <mergeCell ref="C871:G871"/>
    <mergeCell ref="C872:G872"/>
    <mergeCell ref="C873:G873"/>
    <mergeCell ref="C874:G874"/>
    <mergeCell ref="C889:G889"/>
    <mergeCell ref="C890:G890"/>
    <mergeCell ref="C891:G891"/>
    <mergeCell ref="C892:G892"/>
    <mergeCell ref="C893:G893"/>
    <mergeCell ref="C895:G895"/>
    <mergeCell ref="C881:G881"/>
    <mergeCell ref="C883:G883"/>
    <mergeCell ref="C884:G884"/>
    <mergeCell ref="C885:G885"/>
    <mergeCell ref="C886:G886"/>
    <mergeCell ref="C887:G887"/>
    <mergeCell ref="C902:G902"/>
    <mergeCell ref="C903:G903"/>
    <mergeCell ref="C904:G904"/>
    <mergeCell ref="C905:G905"/>
    <mergeCell ref="C906:G906"/>
    <mergeCell ref="C907:G907"/>
    <mergeCell ref="C896:P896"/>
    <mergeCell ref="C897:G897"/>
    <mergeCell ref="C898:G898"/>
    <mergeCell ref="C899:G899"/>
    <mergeCell ref="C900:G900"/>
    <mergeCell ref="C901:G901"/>
    <mergeCell ref="C916:G916"/>
    <mergeCell ref="C917:G917"/>
    <mergeCell ref="C918:G918"/>
    <mergeCell ref="C919:G919"/>
    <mergeCell ref="C920:G920"/>
    <mergeCell ref="C921:G921"/>
    <mergeCell ref="C908:G908"/>
    <mergeCell ref="C909:G909"/>
    <mergeCell ref="C910:G910"/>
    <mergeCell ref="C912:G912"/>
    <mergeCell ref="C913:G913"/>
    <mergeCell ref="C915:G915"/>
    <mergeCell ref="C928:G928"/>
    <mergeCell ref="C929:G929"/>
    <mergeCell ref="C930:G930"/>
    <mergeCell ref="C931:G931"/>
    <mergeCell ref="C932:G932"/>
    <mergeCell ref="C933:G933"/>
    <mergeCell ref="C922:G922"/>
    <mergeCell ref="C923:G923"/>
    <mergeCell ref="C924:G924"/>
    <mergeCell ref="C925:G925"/>
    <mergeCell ref="C926:G926"/>
    <mergeCell ref="C927:G927"/>
    <mergeCell ref="C943:G943"/>
    <mergeCell ref="C944:G944"/>
    <mergeCell ref="C945:G945"/>
    <mergeCell ref="C946:G946"/>
    <mergeCell ref="C947:G947"/>
    <mergeCell ref="C948:G948"/>
    <mergeCell ref="C934:G934"/>
    <mergeCell ref="C935:G935"/>
    <mergeCell ref="C937:G937"/>
    <mergeCell ref="C938:G938"/>
    <mergeCell ref="C940:G940"/>
    <mergeCell ref="C941:G941"/>
    <mergeCell ref="C955:G955"/>
    <mergeCell ref="C956:G956"/>
    <mergeCell ref="C957:G957"/>
    <mergeCell ref="C958:G958"/>
    <mergeCell ref="C959:G959"/>
    <mergeCell ref="C960:G960"/>
    <mergeCell ref="C949:G949"/>
    <mergeCell ref="C950:G950"/>
    <mergeCell ref="C951:G951"/>
    <mergeCell ref="C952:G952"/>
    <mergeCell ref="C953:G953"/>
    <mergeCell ref="C954:G954"/>
    <mergeCell ref="C969:G969"/>
    <mergeCell ref="C970:G970"/>
    <mergeCell ref="C971:G971"/>
    <mergeCell ref="C972:G972"/>
    <mergeCell ref="C973:G973"/>
    <mergeCell ref="C974:G974"/>
    <mergeCell ref="C961:G961"/>
    <mergeCell ref="C963:G963"/>
    <mergeCell ref="C964:G964"/>
    <mergeCell ref="C966:G966"/>
    <mergeCell ref="C967:G967"/>
    <mergeCell ref="C968:G968"/>
    <mergeCell ref="C981:G981"/>
    <mergeCell ref="C982:G982"/>
    <mergeCell ref="C984:G984"/>
    <mergeCell ref="C985:G985"/>
    <mergeCell ref="C988:O988"/>
    <mergeCell ref="C989:O989"/>
    <mergeCell ref="C975:G975"/>
    <mergeCell ref="C976:G976"/>
    <mergeCell ref="C977:G977"/>
    <mergeCell ref="C978:G978"/>
    <mergeCell ref="C979:G979"/>
    <mergeCell ref="C980:G980"/>
    <mergeCell ref="C996:O996"/>
    <mergeCell ref="C997:O997"/>
    <mergeCell ref="C998:O998"/>
    <mergeCell ref="C999:O999"/>
    <mergeCell ref="C1000:O1000"/>
    <mergeCell ref="C1001:O1001"/>
    <mergeCell ref="C990:O990"/>
    <mergeCell ref="C991:O991"/>
    <mergeCell ref="C992:O992"/>
    <mergeCell ref="C993:O993"/>
    <mergeCell ref="C994:O994"/>
    <mergeCell ref="C995:O995"/>
    <mergeCell ref="C1008:O1008"/>
    <mergeCell ref="C1009:O1009"/>
    <mergeCell ref="C1010:O1010"/>
    <mergeCell ref="C1011:O1011"/>
    <mergeCell ref="C1012:J1012"/>
    <mergeCell ref="C1013:J1013"/>
    <mergeCell ref="C1002:O1002"/>
    <mergeCell ref="C1003:O1003"/>
    <mergeCell ref="C1004:O1004"/>
    <mergeCell ref="C1005:O1005"/>
    <mergeCell ref="C1006:O1006"/>
    <mergeCell ref="C1007:O1007"/>
    <mergeCell ref="C1021:O1021"/>
    <mergeCell ref="C1022:O1022"/>
    <mergeCell ref="C1023:O1023"/>
    <mergeCell ref="C1024:O1024"/>
    <mergeCell ref="C1025:O1025"/>
    <mergeCell ref="C1026:O1026"/>
    <mergeCell ref="C1015:O1015"/>
    <mergeCell ref="C1016:O1016"/>
    <mergeCell ref="C1017:O1017"/>
    <mergeCell ref="C1018:O1018"/>
    <mergeCell ref="C1019:O1019"/>
    <mergeCell ref="C1020:O1020"/>
    <mergeCell ref="C1033:O1033"/>
    <mergeCell ref="C1034:O1034"/>
    <mergeCell ref="C1035:O1035"/>
    <mergeCell ref="C1036:O1036"/>
    <mergeCell ref="C1037:O1037"/>
    <mergeCell ref="C1038:O1038"/>
    <mergeCell ref="C1027:O1027"/>
    <mergeCell ref="C1028:O1028"/>
    <mergeCell ref="C1029:O1029"/>
    <mergeCell ref="C1030:O1030"/>
    <mergeCell ref="C1031:O1031"/>
    <mergeCell ref="C1032:O1032"/>
    <mergeCell ref="C1046:N1046"/>
    <mergeCell ref="A1048:P1048"/>
    <mergeCell ref="A1049:P1049"/>
    <mergeCell ref="A1050:P1050"/>
    <mergeCell ref="C1039:J1039"/>
    <mergeCell ref="C1040:J1040"/>
    <mergeCell ref="C1043:H1043"/>
    <mergeCell ref="I1043:N1043"/>
    <mergeCell ref="C1044:N1044"/>
    <mergeCell ref="C1045:H1045"/>
    <mergeCell ref="I1045:N104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05"/>
  <sheetViews>
    <sheetView topLeftCell="A4040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153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153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3537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213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3538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53694.11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100.94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1863.61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8325.6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34.71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45267.57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5626.73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93.86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3539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3540</v>
      </c>
      <c r="C40" s="1249" t="s">
        <v>3541</v>
      </c>
      <c r="D40" s="1249"/>
      <c r="E40" s="1249"/>
      <c r="F40" s="1249"/>
      <c r="G40" s="1249"/>
      <c r="H40" s="516" t="s">
        <v>1575</v>
      </c>
      <c r="I40" s="517">
        <v>3</v>
      </c>
      <c r="J40" s="518">
        <v>1</v>
      </c>
      <c r="K40" s="518">
        <v>3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23</v>
      </c>
      <c r="C41" s="1247" t="s">
        <v>1203</v>
      </c>
      <c r="D41" s="1247"/>
      <c r="E41" s="1247"/>
      <c r="F41" s="1247"/>
      <c r="G41" s="1247"/>
      <c r="H41" s="525" t="s">
        <v>1148</v>
      </c>
      <c r="I41" s="526"/>
      <c r="J41" s="526"/>
      <c r="K41" s="531">
        <v>24.6</v>
      </c>
      <c r="L41" s="528"/>
      <c r="M41" s="526"/>
      <c r="N41" s="528"/>
      <c r="O41" s="526"/>
      <c r="P41" s="529">
        <v>7108.42</v>
      </c>
    </row>
    <row r="42" spans="1:16" x14ac:dyDescent="0.25">
      <c r="A42" s="530"/>
      <c r="B42" s="524" t="s">
        <v>1482</v>
      </c>
      <c r="C42" s="1247" t="s">
        <v>1483</v>
      </c>
      <c r="D42" s="1247"/>
      <c r="E42" s="1247"/>
      <c r="F42" s="1247"/>
      <c r="G42" s="1247"/>
      <c r="H42" s="525" t="s">
        <v>1148</v>
      </c>
      <c r="I42" s="531">
        <v>8.1999999999999993</v>
      </c>
      <c r="J42" s="526"/>
      <c r="K42" s="531">
        <v>24.6</v>
      </c>
      <c r="L42" s="532"/>
      <c r="M42" s="533"/>
      <c r="N42" s="534">
        <v>288.95999999999998</v>
      </c>
      <c r="O42" s="526"/>
      <c r="P42" s="529">
        <v>7108.42</v>
      </c>
    </row>
    <row r="43" spans="1:16" x14ac:dyDescent="0.25">
      <c r="A43" s="523"/>
      <c r="B43" s="524" t="s">
        <v>28</v>
      </c>
      <c r="C43" s="1247" t="s">
        <v>132</v>
      </c>
      <c r="D43" s="1247"/>
      <c r="E43" s="1247"/>
      <c r="F43" s="1247"/>
      <c r="G43" s="1247"/>
      <c r="H43" s="525"/>
      <c r="I43" s="526"/>
      <c r="J43" s="526"/>
      <c r="K43" s="526"/>
      <c r="L43" s="528"/>
      <c r="M43" s="526"/>
      <c r="N43" s="528"/>
      <c r="O43" s="526"/>
      <c r="P43" s="529">
        <v>1629.03</v>
      </c>
    </row>
    <row r="44" spans="1:16" x14ac:dyDescent="0.25">
      <c r="A44" s="523"/>
      <c r="B44" s="524"/>
      <c r="C44" s="1247" t="s">
        <v>1147</v>
      </c>
      <c r="D44" s="1247"/>
      <c r="E44" s="1247"/>
      <c r="F44" s="1247"/>
      <c r="G44" s="1247"/>
      <c r="H44" s="525" t="s">
        <v>1148</v>
      </c>
      <c r="I44" s="526"/>
      <c r="J44" s="526"/>
      <c r="K44" s="536">
        <v>0.99</v>
      </c>
      <c r="L44" s="528"/>
      <c r="M44" s="526"/>
      <c r="N44" s="528"/>
      <c r="O44" s="526"/>
      <c r="P44" s="573">
        <v>370.2</v>
      </c>
    </row>
    <row r="45" spans="1:16" x14ac:dyDescent="0.25">
      <c r="A45" s="530"/>
      <c r="B45" s="524" t="s">
        <v>2009</v>
      </c>
      <c r="C45" s="1247" t="s">
        <v>2010</v>
      </c>
      <c r="D45" s="1247"/>
      <c r="E45" s="1247"/>
      <c r="F45" s="1247"/>
      <c r="G45" s="1247"/>
      <c r="H45" s="525" t="s">
        <v>1151</v>
      </c>
      <c r="I45" s="536">
        <v>1.33</v>
      </c>
      <c r="J45" s="526"/>
      <c r="K45" s="536">
        <v>3.99</v>
      </c>
      <c r="L45" s="538">
        <v>6.62</v>
      </c>
      <c r="M45" s="575">
        <v>1.3</v>
      </c>
      <c r="N45" s="534">
        <v>8.61</v>
      </c>
      <c r="O45" s="526"/>
      <c r="P45" s="529">
        <v>34.35</v>
      </c>
    </row>
    <row r="46" spans="1:16" x14ac:dyDescent="0.25">
      <c r="A46" s="530"/>
      <c r="B46" s="524" t="s">
        <v>1287</v>
      </c>
      <c r="C46" s="1247" t="s">
        <v>1288</v>
      </c>
      <c r="D46" s="1247"/>
      <c r="E46" s="1247"/>
      <c r="F46" s="1247"/>
      <c r="G46" s="1247"/>
      <c r="H46" s="525" t="s">
        <v>1151</v>
      </c>
      <c r="I46" s="536">
        <v>0.33</v>
      </c>
      <c r="J46" s="526"/>
      <c r="K46" s="536">
        <v>0.99</v>
      </c>
      <c r="L46" s="532"/>
      <c r="M46" s="533"/>
      <c r="N46" s="534">
        <v>1610.79</v>
      </c>
      <c r="O46" s="526"/>
      <c r="P46" s="529">
        <v>1594.68</v>
      </c>
    </row>
    <row r="47" spans="1:16" x14ac:dyDescent="0.25">
      <c r="A47" s="540"/>
      <c r="B47" s="524" t="s">
        <v>1191</v>
      </c>
      <c r="C47" s="1247" t="s">
        <v>1192</v>
      </c>
      <c r="D47" s="1247"/>
      <c r="E47" s="1247"/>
      <c r="F47" s="1247"/>
      <c r="G47" s="1247"/>
      <c r="H47" s="525" t="s">
        <v>1148</v>
      </c>
      <c r="I47" s="536">
        <v>0.33</v>
      </c>
      <c r="J47" s="526"/>
      <c r="K47" s="536">
        <v>0.99</v>
      </c>
      <c r="L47" s="528"/>
      <c r="M47" s="526"/>
      <c r="N47" s="541">
        <v>373.94</v>
      </c>
      <c r="O47" s="526"/>
      <c r="P47" s="573">
        <v>370.2</v>
      </c>
    </row>
    <row r="48" spans="1:16" x14ac:dyDescent="0.25">
      <c r="A48" s="523"/>
      <c r="B48" s="524" t="s">
        <v>36</v>
      </c>
      <c r="C48" s="1247" t="s">
        <v>134</v>
      </c>
      <c r="D48" s="1247"/>
      <c r="E48" s="1247"/>
      <c r="F48" s="1247"/>
      <c r="G48" s="1247"/>
      <c r="H48" s="525"/>
      <c r="I48" s="526"/>
      <c r="J48" s="526"/>
      <c r="K48" s="526"/>
      <c r="L48" s="528"/>
      <c r="M48" s="526"/>
      <c r="N48" s="528"/>
      <c r="O48" s="526"/>
      <c r="P48" s="529">
        <v>2925.18</v>
      </c>
    </row>
    <row r="49" spans="1:16" x14ac:dyDescent="0.25">
      <c r="A49" s="530"/>
      <c r="B49" s="524" t="s">
        <v>3542</v>
      </c>
      <c r="C49" s="1247" t="s">
        <v>3543</v>
      </c>
      <c r="D49" s="1247"/>
      <c r="E49" s="1247"/>
      <c r="F49" s="1247"/>
      <c r="G49" s="1247"/>
      <c r="H49" s="525" t="s">
        <v>1554</v>
      </c>
      <c r="I49" s="536">
        <v>0.45</v>
      </c>
      <c r="J49" s="526"/>
      <c r="K49" s="536">
        <v>1.35</v>
      </c>
      <c r="L49" s="538">
        <v>71.62</v>
      </c>
      <c r="M49" s="575">
        <v>1.4</v>
      </c>
      <c r="N49" s="534">
        <v>100.27</v>
      </c>
      <c r="O49" s="526"/>
      <c r="P49" s="529">
        <v>135.36000000000001</v>
      </c>
    </row>
    <row r="50" spans="1:16" x14ac:dyDescent="0.25">
      <c r="A50" s="530"/>
      <c r="B50" s="524" t="s">
        <v>3544</v>
      </c>
      <c r="C50" s="1247" t="s">
        <v>3545</v>
      </c>
      <c r="D50" s="1247"/>
      <c r="E50" s="1247"/>
      <c r="F50" s="1247"/>
      <c r="G50" s="1247"/>
      <c r="H50" s="525" t="s">
        <v>1212</v>
      </c>
      <c r="I50" s="527">
        <v>8.0000000000000002E-3</v>
      </c>
      <c r="J50" s="526"/>
      <c r="K50" s="527">
        <v>2.4E-2</v>
      </c>
      <c r="L50" s="542">
        <v>175456.94</v>
      </c>
      <c r="M50" s="539">
        <v>0.66</v>
      </c>
      <c r="N50" s="534">
        <v>115801.58</v>
      </c>
      <c r="O50" s="526"/>
      <c r="P50" s="529">
        <v>2779.24</v>
      </c>
    </row>
    <row r="51" spans="1:16" x14ac:dyDescent="0.25">
      <c r="A51" s="530"/>
      <c r="B51" s="524" t="s">
        <v>3546</v>
      </c>
      <c r="C51" s="1247" t="s">
        <v>3547</v>
      </c>
      <c r="D51" s="1247"/>
      <c r="E51" s="1247"/>
      <c r="F51" s="1247"/>
      <c r="G51" s="1247"/>
      <c r="H51" s="525" t="s">
        <v>1244</v>
      </c>
      <c r="I51" s="527">
        <v>2.5000000000000001E-2</v>
      </c>
      <c r="J51" s="526"/>
      <c r="K51" s="527">
        <v>7.4999999999999997E-2</v>
      </c>
      <c r="L51" s="538">
        <v>105.25</v>
      </c>
      <c r="M51" s="539">
        <v>1.34</v>
      </c>
      <c r="N51" s="534">
        <v>141.04</v>
      </c>
      <c r="O51" s="526"/>
      <c r="P51" s="529">
        <v>10.58</v>
      </c>
    </row>
    <row r="52" spans="1:16" x14ac:dyDescent="0.25">
      <c r="A52" s="552"/>
      <c r="B52" s="553"/>
      <c r="C52" s="1248" t="s">
        <v>1154</v>
      </c>
      <c r="D52" s="1248"/>
      <c r="E52" s="1248"/>
      <c r="F52" s="1248"/>
      <c r="G52" s="1248"/>
      <c r="H52" s="516"/>
      <c r="I52" s="517"/>
      <c r="J52" s="517"/>
      <c r="K52" s="517"/>
      <c r="L52" s="520"/>
      <c r="M52" s="517"/>
      <c r="N52" s="554"/>
      <c r="O52" s="517"/>
      <c r="P52" s="555">
        <v>12032.83</v>
      </c>
    </row>
    <row r="53" spans="1:16" x14ac:dyDescent="0.25">
      <c r="A53" s="540" t="s">
        <v>232</v>
      </c>
      <c r="B53" s="524" t="s">
        <v>2637</v>
      </c>
      <c r="C53" s="1247" t="s">
        <v>2638</v>
      </c>
      <c r="D53" s="1247"/>
      <c r="E53" s="1247"/>
      <c r="F53" s="1247"/>
      <c r="G53" s="1247"/>
      <c r="H53" s="525" t="s">
        <v>1158</v>
      </c>
      <c r="I53" s="543">
        <v>2</v>
      </c>
      <c r="J53" s="526"/>
      <c r="K53" s="543">
        <v>2</v>
      </c>
      <c r="L53" s="528"/>
      <c r="M53" s="526"/>
      <c r="N53" s="528"/>
      <c r="O53" s="526"/>
      <c r="P53" s="573">
        <v>142.16999999999999</v>
      </c>
    </row>
    <row r="54" spans="1:16" x14ac:dyDescent="0.25">
      <c r="A54" s="540"/>
      <c r="B54" s="524"/>
      <c r="C54" s="1247" t="s">
        <v>1155</v>
      </c>
      <c r="D54" s="1247"/>
      <c r="E54" s="1247"/>
      <c r="F54" s="1247"/>
      <c r="G54" s="1247"/>
      <c r="H54" s="525"/>
      <c r="I54" s="526"/>
      <c r="J54" s="526"/>
      <c r="K54" s="526"/>
      <c r="L54" s="528"/>
      <c r="M54" s="526"/>
      <c r="N54" s="528"/>
      <c r="O54" s="526"/>
      <c r="P54" s="529">
        <v>7478.62</v>
      </c>
    </row>
    <row r="55" spans="1:16" x14ac:dyDescent="0.25">
      <c r="A55" s="540"/>
      <c r="B55" s="524" t="s">
        <v>2795</v>
      </c>
      <c r="C55" s="1247" t="s">
        <v>2796</v>
      </c>
      <c r="D55" s="1247"/>
      <c r="E55" s="1247"/>
      <c r="F55" s="1247"/>
      <c r="G55" s="1247"/>
      <c r="H55" s="525" t="s">
        <v>1158</v>
      </c>
      <c r="I55" s="543">
        <v>90</v>
      </c>
      <c r="J55" s="526"/>
      <c r="K55" s="543">
        <v>90</v>
      </c>
      <c r="L55" s="528"/>
      <c r="M55" s="526"/>
      <c r="N55" s="528"/>
      <c r="O55" s="526"/>
      <c r="P55" s="529">
        <v>6730.76</v>
      </c>
    </row>
    <row r="56" spans="1:16" x14ac:dyDescent="0.25">
      <c r="A56" s="540"/>
      <c r="B56" s="524" t="s">
        <v>2797</v>
      </c>
      <c r="C56" s="1247" t="s">
        <v>2798</v>
      </c>
      <c r="D56" s="1247"/>
      <c r="E56" s="1247"/>
      <c r="F56" s="1247"/>
      <c r="G56" s="1247"/>
      <c r="H56" s="525" t="s">
        <v>1158</v>
      </c>
      <c r="I56" s="543">
        <v>46</v>
      </c>
      <c r="J56" s="526"/>
      <c r="K56" s="543">
        <v>46</v>
      </c>
      <c r="L56" s="528"/>
      <c r="M56" s="526"/>
      <c r="N56" s="528"/>
      <c r="O56" s="526"/>
      <c r="P56" s="529">
        <v>3440.17</v>
      </c>
    </row>
    <row r="57" spans="1:16" x14ac:dyDescent="0.25">
      <c r="A57" s="556"/>
      <c r="B57" s="557"/>
      <c r="C57" s="1248" t="s">
        <v>1161</v>
      </c>
      <c r="D57" s="1248"/>
      <c r="E57" s="1248"/>
      <c r="F57" s="1248"/>
      <c r="G57" s="1248"/>
      <c r="H57" s="516"/>
      <c r="I57" s="517"/>
      <c r="J57" s="517"/>
      <c r="K57" s="517"/>
      <c r="L57" s="520"/>
      <c r="M57" s="517"/>
      <c r="N57" s="554">
        <v>7448.64</v>
      </c>
      <c r="O57" s="517"/>
      <c r="P57" s="555">
        <v>22345.93</v>
      </c>
    </row>
    <row r="58" spans="1:16" x14ac:dyDescent="0.25">
      <c r="A58" s="558"/>
      <c r="B58" s="559"/>
      <c r="C58" s="559"/>
      <c r="D58" s="559"/>
      <c r="E58" s="559"/>
      <c r="F58" s="559"/>
      <c r="G58" s="559"/>
      <c r="H58" s="560"/>
      <c r="I58" s="561"/>
      <c r="J58" s="561"/>
      <c r="K58" s="561"/>
      <c r="L58" s="562"/>
      <c r="M58" s="561"/>
      <c r="N58" s="562"/>
      <c r="O58" s="561"/>
      <c r="P58" s="563"/>
    </row>
    <row r="59" spans="1:16" ht="22.5" x14ac:dyDescent="0.25">
      <c r="A59" s="514" t="s">
        <v>2892</v>
      </c>
      <c r="B59" s="515" t="s">
        <v>3548</v>
      </c>
      <c r="C59" s="1249" t="s">
        <v>3549</v>
      </c>
      <c r="D59" s="1249"/>
      <c r="E59" s="1249"/>
      <c r="F59" s="1249"/>
      <c r="G59" s="1249"/>
      <c r="H59" s="516" t="s">
        <v>1575</v>
      </c>
      <c r="I59" s="517">
        <v>3</v>
      </c>
      <c r="J59" s="518">
        <v>1</v>
      </c>
      <c r="K59" s="518">
        <v>3</v>
      </c>
      <c r="L59" s="520"/>
      <c r="M59" s="517"/>
      <c r="N59" s="564">
        <v>50863.12</v>
      </c>
      <c r="O59" s="517"/>
      <c r="P59" s="555">
        <v>152589.35999999999</v>
      </c>
    </row>
    <row r="60" spans="1:16" x14ac:dyDescent="0.25">
      <c r="A60" s="556"/>
      <c r="B60" s="557"/>
      <c r="C60" s="1248" t="s">
        <v>1161</v>
      </c>
      <c r="D60" s="1248"/>
      <c r="E60" s="1248"/>
      <c r="F60" s="1248"/>
      <c r="G60" s="1248"/>
      <c r="H60" s="516"/>
      <c r="I60" s="517"/>
      <c r="J60" s="517"/>
      <c r="K60" s="517"/>
      <c r="L60" s="520"/>
      <c r="M60" s="517"/>
      <c r="N60" s="520"/>
      <c r="O60" s="517"/>
      <c r="P60" s="555">
        <v>152589.35999999999</v>
      </c>
    </row>
    <row r="61" spans="1:16" x14ac:dyDescent="0.25">
      <c r="A61" s="558"/>
      <c r="B61" s="559"/>
      <c r="C61" s="559"/>
      <c r="D61" s="559"/>
      <c r="E61" s="559"/>
      <c r="F61" s="559"/>
      <c r="G61" s="559"/>
      <c r="H61" s="560"/>
      <c r="I61" s="561"/>
      <c r="J61" s="561"/>
      <c r="K61" s="561"/>
      <c r="L61" s="562"/>
      <c r="M61" s="561"/>
      <c r="N61" s="562"/>
      <c r="O61" s="561"/>
      <c r="P61" s="563"/>
    </row>
    <row r="62" spans="1:16" x14ac:dyDescent="0.25">
      <c r="A62" s="514" t="s">
        <v>31</v>
      </c>
      <c r="B62" s="515" t="s">
        <v>3354</v>
      </c>
      <c r="C62" s="1249" t="s">
        <v>3355</v>
      </c>
      <c r="D62" s="1249"/>
      <c r="E62" s="1249"/>
      <c r="F62" s="1249"/>
      <c r="G62" s="1249"/>
      <c r="H62" s="516" t="s">
        <v>1575</v>
      </c>
      <c r="I62" s="517">
        <v>3</v>
      </c>
      <c r="J62" s="518">
        <v>1</v>
      </c>
      <c r="K62" s="518">
        <v>3</v>
      </c>
      <c r="L62" s="520"/>
      <c r="M62" s="517"/>
      <c r="N62" s="521"/>
      <c r="O62" s="517"/>
      <c r="P62" s="522"/>
    </row>
    <row r="63" spans="1:16" x14ac:dyDescent="0.25">
      <c r="A63" s="523"/>
      <c r="B63" s="524" t="s">
        <v>23</v>
      </c>
      <c r="C63" s="1247" t="s">
        <v>1203</v>
      </c>
      <c r="D63" s="1247"/>
      <c r="E63" s="1247"/>
      <c r="F63" s="1247"/>
      <c r="G63" s="1247"/>
      <c r="H63" s="525" t="s">
        <v>1148</v>
      </c>
      <c r="I63" s="526"/>
      <c r="J63" s="526"/>
      <c r="K63" s="536">
        <v>3.09</v>
      </c>
      <c r="L63" s="528"/>
      <c r="M63" s="526"/>
      <c r="N63" s="528"/>
      <c r="O63" s="526"/>
      <c r="P63" s="573">
        <v>904.13</v>
      </c>
    </row>
    <row r="64" spans="1:16" x14ac:dyDescent="0.25">
      <c r="A64" s="530"/>
      <c r="B64" s="524" t="s">
        <v>2101</v>
      </c>
      <c r="C64" s="1247" t="s">
        <v>2102</v>
      </c>
      <c r="D64" s="1247"/>
      <c r="E64" s="1247"/>
      <c r="F64" s="1247"/>
      <c r="G64" s="1247"/>
      <c r="H64" s="525" t="s">
        <v>1148</v>
      </c>
      <c r="I64" s="536">
        <v>1.03</v>
      </c>
      <c r="J64" s="526"/>
      <c r="K64" s="536">
        <v>3.09</v>
      </c>
      <c r="L64" s="532"/>
      <c r="M64" s="533"/>
      <c r="N64" s="534">
        <v>292.60000000000002</v>
      </c>
      <c r="O64" s="526"/>
      <c r="P64" s="529">
        <v>904.13</v>
      </c>
    </row>
    <row r="65" spans="1:16" x14ac:dyDescent="0.25">
      <c r="A65" s="523"/>
      <c r="B65" s="524" t="s">
        <v>28</v>
      </c>
      <c r="C65" s="1247" t="s">
        <v>132</v>
      </c>
      <c r="D65" s="1247"/>
      <c r="E65" s="1247"/>
      <c r="F65" s="1247"/>
      <c r="G65" s="1247"/>
      <c r="H65" s="525"/>
      <c r="I65" s="526"/>
      <c r="J65" s="526"/>
      <c r="K65" s="526"/>
      <c r="L65" s="528"/>
      <c r="M65" s="526"/>
      <c r="N65" s="528"/>
      <c r="O65" s="526"/>
      <c r="P65" s="573">
        <v>17.78</v>
      </c>
    </row>
    <row r="66" spans="1:16" x14ac:dyDescent="0.25">
      <c r="A66" s="523"/>
      <c r="B66" s="524"/>
      <c r="C66" s="1247" t="s">
        <v>1147</v>
      </c>
      <c r="D66" s="1247"/>
      <c r="E66" s="1247"/>
      <c r="F66" s="1247"/>
      <c r="G66" s="1247"/>
      <c r="H66" s="525" t="s">
        <v>1148</v>
      </c>
      <c r="I66" s="526"/>
      <c r="J66" s="526"/>
      <c r="K66" s="536">
        <v>0.03</v>
      </c>
      <c r="L66" s="528"/>
      <c r="M66" s="526"/>
      <c r="N66" s="528"/>
      <c r="O66" s="526"/>
      <c r="P66" s="573">
        <v>9.76</v>
      </c>
    </row>
    <row r="67" spans="1:16" x14ac:dyDescent="0.25">
      <c r="A67" s="530"/>
      <c r="B67" s="524" t="s">
        <v>1445</v>
      </c>
      <c r="C67" s="1247" t="s">
        <v>1446</v>
      </c>
      <c r="D67" s="1247"/>
      <c r="E67" s="1247"/>
      <c r="F67" s="1247"/>
      <c r="G67" s="1247"/>
      <c r="H67" s="525" t="s">
        <v>1151</v>
      </c>
      <c r="I67" s="536">
        <v>0.01</v>
      </c>
      <c r="J67" s="526"/>
      <c r="K67" s="536">
        <v>0.03</v>
      </c>
      <c r="L67" s="538">
        <v>477.92</v>
      </c>
      <c r="M67" s="539">
        <v>1.24</v>
      </c>
      <c r="N67" s="534">
        <v>592.62</v>
      </c>
      <c r="O67" s="526"/>
      <c r="P67" s="529">
        <v>17.78</v>
      </c>
    </row>
    <row r="68" spans="1:16" x14ac:dyDescent="0.25">
      <c r="A68" s="540"/>
      <c r="B68" s="524" t="s">
        <v>1208</v>
      </c>
      <c r="C68" s="1247" t="s">
        <v>1209</v>
      </c>
      <c r="D68" s="1247"/>
      <c r="E68" s="1247"/>
      <c r="F68" s="1247"/>
      <c r="G68" s="1247"/>
      <c r="H68" s="525" t="s">
        <v>1148</v>
      </c>
      <c r="I68" s="536">
        <v>0.01</v>
      </c>
      <c r="J68" s="526"/>
      <c r="K68" s="536">
        <v>0.03</v>
      </c>
      <c r="L68" s="528"/>
      <c r="M68" s="526"/>
      <c r="N68" s="541">
        <v>325.38</v>
      </c>
      <c r="O68" s="526"/>
      <c r="P68" s="573">
        <v>9.76</v>
      </c>
    </row>
    <row r="69" spans="1:16" x14ac:dyDescent="0.25">
      <c r="A69" s="552"/>
      <c r="B69" s="553"/>
      <c r="C69" s="1248" t="s">
        <v>1154</v>
      </c>
      <c r="D69" s="1248"/>
      <c r="E69" s="1248"/>
      <c r="F69" s="1248"/>
      <c r="G69" s="1248"/>
      <c r="H69" s="516"/>
      <c r="I69" s="517"/>
      <c r="J69" s="517"/>
      <c r="K69" s="517"/>
      <c r="L69" s="520"/>
      <c r="M69" s="517"/>
      <c r="N69" s="554"/>
      <c r="O69" s="517"/>
      <c r="P69" s="555">
        <v>931.67</v>
      </c>
    </row>
    <row r="70" spans="1:16" x14ac:dyDescent="0.25">
      <c r="A70" s="540" t="s">
        <v>891</v>
      </c>
      <c r="B70" s="524" t="s">
        <v>2637</v>
      </c>
      <c r="C70" s="1247" t="s">
        <v>2638</v>
      </c>
      <c r="D70" s="1247"/>
      <c r="E70" s="1247"/>
      <c r="F70" s="1247"/>
      <c r="G70" s="1247"/>
      <c r="H70" s="525" t="s">
        <v>1158</v>
      </c>
      <c r="I70" s="543">
        <v>2</v>
      </c>
      <c r="J70" s="526"/>
      <c r="K70" s="543">
        <v>2</v>
      </c>
      <c r="L70" s="528"/>
      <c r="M70" s="526"/>
      <c r="N70" s="528"/>
      <c r="O70" s="526"/>
      <c r="P70" s="573">
        <v>18.079999999999998</v>
      </c>
    </row>
    <row r="71" spans="1:16" x14ac:dyDescent="0.25">
      <c r="A71" s="540"/>
      <c r="B71" s="524"/>
      <c r="C71" s="1247" t="s">
        <v>1155</v>
      </c>
      <c r="D71" s="1247"/>
      <c r="E71" s="1247"/>
      <c r="F71" s="1247"/>
      <c r="G71" s="1247"/>
      <c r="H71" s="525"/>
      <c r="I71" s="526"/>
      <c r="J71" s="526"/>
      <c r="K71" s="526"/>
      <c r="L71" s="528"/>
      <c r="M71" s="526"/>
      <c r="N71" s="528"/>
      <c r="O71" s="526"/>
      <c r="P71" s="573">
        <v>913.89</v>
      </c>
    </row>
    <row r="72" spans="1:16" x14ac:dyDescent="0.25">
      <c r="A72" s="540"/>
      <c r="B72" s="524" t="s">
        <v>3336</v>
      </c>
      <c r="C72" s="1247" t="s">
        <v>3337</v>
      </c>
      <c r="D72" s="1247"/>
      <c r="E72" s="1247"/>
      <c r="F72" s="1247"/>
      <c r="G72" s="1247"/>
      <c r="H72" s="525" t="s">
        <v>1158</v>
      </c>
      <c r="I72" s="543">
        <v>90</v>
      </c>
      <c r="J72" s="526"/>
      <c r="K72" s="543">
        <v>90</v>
      </c>
      <c r="L72" s="528"/>
      <c r="M72" s="526"/>
      <c r="N72" s="528"/>
      <c r="O72" s="526"/>
      <c r="P72" s="573">
        <v>822.5</v>
      </c>
    </row>
    <row r="73" spans="1:16" x14ac:dyDescent="0.25">
      <c r="A73" s="540"/>
      <c r="B73" s="524" t="s">
        <v>3338</v>
      </c>
      <c r="C73" s="1247" t="s">
        <v>3339</v>
      </c>
      <c r="D73" s="1247"/>
      <c r="E73" s="1247"/>
      <c r="F73" s="1247"/>
      <c r="G73" s="1247"/>
      <c r="H73" s="525" t="s">
        <v>1158</v>
      </c>
      <c r="I73" s="543">
        <v>46</v>
      </c>
      <c r="J73" s="526"/>
      <c r="K73" s="543">
        <v>46</v>
      </c>
      <c r="L73" s="528"/>
      <c r="M73" s="526"/>
      <c r="N73" s="528"/>
      <c r="O73" s="526"/>
      <c r="P73" s="573">
        <v>420.39</v>
      </c>
    </row>
    <row r="74" spans="1:16" x14ac:dyDescent="0.25">
      <c r="A74" s="556"/>
      <c r="B74" s="557"/>
      <c r="C74" s="1248" t="s">
        <v>1161</v>
      </c>
      <c r="D74" s="1248"/>
      <c r="E74" s="1248"/>
      <c r="F74" s="1248"/>
      <c r="G74" s="1248"/>
      <c r="H74" s="516"/>
      <c r="I74" s="517"/>
      <c r="J74" s="517"/>
      <c r="K74" s="517"/>
      <c r="L74" s="520"/>
      <c r="M74" s="517"/>
      <c r="N74" s="593">
        <v>730.88</v>
      </c>
      <c r="O74" s="517"/>
      <c r="P74" s="555">
        <v>2192.64</v>
      </c>
    </row>
    <row r="75" spans="1:16" x14ac:dyDescent="0.25">
      <c r="A75" s="558"/>
      <c r="B75" s="559"/>
      <c r="C75" s="559"/>
      <c r="D75" s="559"/>
      <c r="E75" s="559"/>
      <c r="F75" s="559"/>
      <c r="G75" s="559"/>
      <c r="H75" s="560"/>
      <c r="I75" s="561"/>
      <c r="J75" s="561"/>
      <c r="K75" s="561"/>
      <c r="L75" s="562"/>
      <c r="M75" s="561"/>
      <c r="N75" s="562"/>
      <c r="O75" s="561"/>
      <c r="P75" s="563"/>
    </row>
    <row r="76" spans="1:16" ht="22.5" x14ac:dyDescent="0.25">
      <c r="A76" s="514" t="s">
        <v>2647</v>
      </c>
      <c r="B76" s="515" t="s">
        <v>3548</v>
      </c>
      <c r="C76" s="1249" t="s">
        <v>3550</v>
      </c>
      <c r="D76" s="1249"/>
      <c r="E76" s="1249"/>
      <c r="F76" s="1249"/>
      <c r="G76" s="1249"/>
      <c r="H76" s="516" t="s">
        <v>1575</v>
      </c>
      <c r="I76" s="517">
        <v>3</v>
      </c>
      <c r="J76" s="518">
        <v>1</v>
      </c>
      <c r="K76" s="518">
        <v>3</v>
      </c>
      <c r="L76" s="520"/>
      <c r="M76" s="517"/>
      <c r="N76" s="564">
        <v>1625.95</v>
      </c>
      <c r="O76" s="517"/>
      <c r="P76" s="555">
        <v>4877.8500000000004</v>
      </c>
    </row>
    <row r="77" spans="1:16" x14ac:dyDescent="0.25">
      <c r="A77" s="556"/>
      <c r="B77" s="557"/>
      <c r="C77" s="1248" t="s">
        <v>1161</v>
      </c>
      <c r="D77" s="1248"/>
      <c r="E77" s="1248"/>
      <c r="F77" s="1248"/>
      <c r="G77" s="1248"/>
      <c r="H77" s="516"/>
      <c r="I77" s="517"/>
      <c r="J77" s="517"/>
      <c r="K77" s="517"/>
      <c r="L77" s="520"/>
      <c r="M77" s="517"/>
      <c r="N77" s="520"/>
      <c r="O77" s="517"/>
      <c r="P77" s="555">
        <v>4877.8500000000004</v>
      </c>
    </row>
    <row r="78" spans="1:16" x14ac:dyDescent="0.25">
      <c r="A78" s="558"/>
      <c r="B78" s="559"/>
      <c r="C78" s="559"/>
      <c r="D78" s="559"/>
      <c r="E78" s="559"/>
      <c r="F78" s="559"/>
      <c r="G78" s="559"/>
      <c r="H78" s="560"/>
      <c r="I78" s="561"/>
      <c r="J78" s="561"/>
      <c r="K78" s="561"/>
      <c r="L78" s="562"/>
      <c r="M78" s="561"/>
      <c r="N78" s="562"/>
      <c r="O78" s="561"/>
      <c r="P78" s="563"/>
    </row>
    <row r="79" spans="1:16" x14ac:dyDescent="0.25">
      <c r="A79" s="514" t="s">
        <v>41</v>
      </c>
      <c r="B79" s="515" t="s">
        <v>3354</v>
      </c>
      <c r="C79" s="1249" t="s">
        <v>3355</v>
      </c>
      <c r="D79" s="1249"/>
      <c r="E79" s="1249"/>
      <c r="F79" s="1249"/>
      <c r="G79" s="1249"/>
      <c r="H79" s="516" t="s">
        <v>1575</v>
      </c>
      <c r="I79" s="517">
        <v>3</v>
      </c>
      <c r="J79" s="518">
        <v>1</v>
      </c>
      <c r="K79" s="518">
        <v>3</v>
      </c>
      <c r="L79" s="520"/>
      <c r="M79" s="517"/>
      <c r="N79" s="521"/>
      <c r="O79" s="517"/>
      <c r="P79" s="522"/>
    </row>
    <row r="80" spans="1:16" x14ac:dyDescent="0.25">
      <c r="A80" s="523"/>
      <c r="B80" s="524" t="s">
        <v>23</v>
      </c>
      <c r="C80" s="1247" t="s">
        <v>1203</v>
      </c>
      <c r="D80" s="1247"/>
      <c r="E80" s="1247"/>
      <c r="F80" s="1247"/>
      <c r="G80" s="1247"/>
      <c r="H80" s="525" t="s">
        <v>1148</v>
      </c>
      <c r="I80" s="526"/>
      <c r="J80" s="526"/>
      <c r="K80" s="536">
        <v>3.09</v>
      </c>
      <c r="L80" s="528"/>
      <c r="M80" s="526"/>
      <c r="N80" s="528"/>
      <c r="O80" s="526"/>
      <c r="P80" s="573">
        <v>904.13</v>
      </c>
    </row>
    <row r="81" spans="1:16" x14ac:dyDescent="0.25">
      <c r="A81" s="530"/>
      <c r="B81" s="524" t="s">
        <v>2101</v>
      </c>
      <c r="C81" s="1247" t="s">
        <v>2102</v>
      </c>
      <c r="D81" s="1247"/>
      <c r="E81" s="1247"/>
      <c r="F81" s="1247"/>
      <c r="G81" s="1247"/>
      <c r="H81" s="525" t="s">
        <v>1148</v>
      </c>
      <c r="I81" s="536">
        <v>1.03</v>
      </c>
      <c r="J81" s="526"/>
      <c r="K81" s="536">
        <v>3.09</v>
      </c>
      <c r="L81" s="532"/>
      <c r="M81" s="533"/>
      <c r="N81" s="534">
        <v>292.60000000000002</v>
      </c>
      <c r="O81" s="526"/>
      <c r="P81" s="529">
        <v>904.13</v>
      </c>
    </row>
    <row r="82" spans="1:16" x14ac:dyDescent="0.25">
      <c r="A82" s="523"/>
      <c r="B82" s="524" t="s">
        <v>28</v>
      </c>
      <c r="C82" s="1247" t="s">
        <v>132</v>
      </c>
      <c r="D82" s="1247"/>
      <c r="E82" s="1247"/>
      <c r="F82" s="1247"/>
      <c r="G82" s="1247"/>
      <c r="H82" s="525"/>
      <c r="I82" s="526"/>
      <c r="J82" s="526"/>
      <c r="K82" s="526"/>
      <c r="L82" s="528"/>
      <c r="M82" s="526"/>
      <c r="N82" s="528"/>
      <c r="O82" s="526"/>
      <c r="P82" s="573">
        <v>17.78</v>
      </c>
    </row>
    <row r="83" spans="1:16" x14ac:dyDescent="0.25">
      <c r="A83" s="523"/>
      <c r="B83" s="524"/>
      <c r="C83" s="1247" t="s">
        <v>1147</v>
      </c>
      <c r="D83" s="1247"/>
      <c r="E83" s="1247"/>
      <c r="F83" s="1247"/>
      <c r="G83" s="1247"/>
      <c r="H83" s="525" t="s">
        <v>1148</v>
      </c>
      <c r="I83" s="526"/>
      <c r="J83" s="526"/>
      <c r="K83" s="536">
        <v>0.03</v>
      </c>
      <c r="L83" s="528"/>
      <c r="M83" s="526"/>
      <c r="N83" s="528"/>
      <c r="O83" s="526"/>
      <c r="P83" s="573">
        <v>9.76</v>
      </c>
    </row>
    <row r="84" spans="1:16" x14ac:dyDescent="0.25">
      <c r="A84" s="530"/>
      <c r="B84" s="524" t="s">
        <v>1445</v>
      </c>
      <c r="C84" s="1247" t="s">
        <v>1446</v>
      </c>
      <c r="D84" s="1247"/>
      <c r="E84" s="1247"/>
      <c r="F84" s="1247"/>
      <c r="G84" s="1247"/>
      <c r="H84" s="525" t="s">
        <v>1151</v>
      </c>
      <c r="I84" s="536">
        <v>0.01</v>
      </c>
      <c r="J84" s="526"/>
      <c r="K84" s="536">
        <v>0.03</v>
      </c>
      <c r="L84" s="538">
        <v>477.92</v>
      </c>
      <c r="M84" s="539">
        <v>1.24</v>
      </c>
      <c r="N84" s="534">
        <v>592.62</v>
      </c>
      <c r="O84" s="526"/>
      <c r="P84" s="529">
        <v>17.78</v>
      </c>
    </row>
    <row r="85" spans="1:16" x14ac:dyDescent="0.25">
      <c r="A85" s="540"/>
      <c r="B85" s="524" t="s">
        <v>1208</v>
      </c>
      <c r="C85" s="1247" t="s">
        <v>1209</v>
      </c>
      <c r="D85" s="1247"/>
      <c r="E85" s="1247"/>
      <c r="F85" s="1247"/>
      <c r="G85" s="1247"/>
      <c r="H85" s="525" t="s">
        <v>1148</v>
      </c>
      <c r="I85" s="536">
        <v>0.01</v>
      </c>
      <c r="J85" s="526"/>
      <c r="K85" s="536">
        <v>0.03</v>
      </c>
      <c r="L85" s="528"/>
      <c r="M85" s="526"/>
      <c r="N85" s="541">
        <v>325.38</v>
      </c>
      <c r="O85" s="526"/>
      <c r="P85" s="573">
        <v>9.76</v>
      </c>
    </row>
    <row r="86" spans="1:16" x14ac:dyDescent="0.25">
      <c r="A86" s="552"/>
      <c r="B86" s="553"/>
      <c r="C86" s="1248" t="s">
        <v>1154</v>
      </c>
      <c r="D86" s="1248"/>
      <c r="E86" s="1248"/>
      <c r="F86" s="1248"/>
      <c r="G86" s="1248"/>
      <c r="H86" s="516"/>
      <c r="I86" s="517"/>
      <c r="J86" s="517"/>
      <c r="K86" s="517"/>
      <c r="L86" s="520"/>
      <c r="M86" s="517"/>
      <c r="N86" s="554"/>
      <c r="O86" s="517"/>
      <c r="P86" s="555">
        <v>931.67</v>
      </c>
    </row>
    <row r="87" spans="1:16" x14ac:dyDescent="0.25">
      <c r="A87" s="540" t="s">
        <v>1971</v>
      </c>
      <c r="B87" s="524" t="s">
        <v>2637</v>
      </c>
      <c r="C87" s="1247" t="s">
        <v>2638</v>
      </c>
      <c r="D87" s="1247"/>
      <c r="E87" s="1247"/>
      <c r="F87" s="1247"/>
      <c r="G87" s="1247"/>
      <c r="H87" s="525" t="s">
        <v>1158</v>
      </c>
      <c r="I87" s="543">
        <v>2</v>
      </c>
      <c r="J87" s="526"/>
      <c r="K87" s="543">
        <v>2</v>
      </c>
      <c r="L87" s="528"/>
      <c r="M87" s="526"/>
      <c r="N87" s="528"/>
      <c r="O87" s="526"/>
      <c r="P87" s="573">
        <v>18.079999999999998</v>
      </c>
    </row>
    <row r="88" spans="1:16" x14ac:dyDescent="0.25">
      <c r="A88" s="540"/>
      <c r="B88" s="524"/>
      <c r="C88" s="1247" t="s">
        <v>1155</v>
      </c>
      <c r="D88" s="1247"/>
      <c r="E88" s="1247"/>
      <c r="F88" s="1247"/>
      <c r="G88" s="1247"/>
      <c r="H88" s="525"/>
      <c r="I88" s="526"/>
      <c r="J88" s="526"/>
      <c r="K88" s="526"/>
      <c r="L88" s="528"/>
      <c r="M88" s="526"/>
      <c r="N88" s="528"/>
      <c r="O88" s="526"/>
      <c r="P88" s="573">
        <v>913.89</v>
      </c>
    </row>
    <row r="89" spans="1:16" x14ac:dyDescent="0.25">
      <c r="A89" s="540"/>
      <c r="B89" s="524" t="s">
        <v>3336</v>
      </c>
      <c r="C89" s="1247" t="s">
        <v>3337</v>
      </c>
      <c r="D89" s="1247"/>
      <c r="E89" s="1247"/>
      <c r="F89" s="1247"/>
      <c r="G89" s="1247"/>
      <c r="H89" s="525" t="s">
        <v>1158</v>
      </c>
      <c r="I89" s="543">
        <v>90</v>
      </c>
      <c r="J89" s="526"/>
      <c r="K89" s="543">
        <v>90</v>
      </c>
      <c r="L89" s="528"/>
      <c r="M89" s="526"/>
      <c r="N89" s="528"/>
      <c r="O89" s="526"/>
      <c r="P89" s="573">
        <v>822.5</v>
      </c>
    </row>
    <row r="90" spans="1:16" x14ac:dyDescent="0.25">
      <c r="A90" s="540"/>
      <c r="B90" s="524" t="s">
        <v>3338</v>
      </c>
      <c r="C90" s="1247" t="s">
        <v>3339</v>
      </c>
      <c r="D90" s="1247"/>
      <c r="E90" s="1247"/>
      <c r="F90" s="1247"/>
      <c r="G90" s="1247"/>
      <c r="H90" s="525" t="s">
        <v>1158</v>
      </c>
      <c r="I90" s="543">
        <v>46</v>
      </c>
      <c r="J90" s="526"/>
      <c r="K90" s="543">
        <v>46</v>
      </c>
      <c r="L90" s="528"/>
      <c r="M90" s="526"/>
      <c r="N90" s="528"/>
      <c r="O90" s="526"/>
      <c r="P90" s="573">
        <v>420.39</v>
      </c>
    </row>
    <row r="91" spans="1:16" x14ac:dyDescent="0.25">
      <c r="A91" s="556"/>
      <c r="B91" s="557"/>
      <c r="C91" s="1248" t="s">
        <v>1161</v>
      </c>
      <c r="D91" s="1248"/>
      <c r="E91" s="1248"/>
      <c r="F91" s="1248"/>
      <c r="G91" s="1248"/>
      <c r="H91" s="516"/>
      <c r="I91" s="517"/>
      <c r="J91" s="517"/>
      <c r="K91" s="517"/>
      <c r="L91" s="520"/>
      <c r="M91" s="517"/>
      <c r="N91" s="593">
        <v>730.88</v>
      </c>
      <c r="O91" s="517"/>
      <c r="P91" s="555">
        <v>2192.64</v>
      </c>
    </row>
    <row r="92" spans="1:16" x14ac:dyDescent="0.25">
      <c r="A92" s="558"/>
      <c r="B92" s="559"/>
      <c r="C92" s="559"/>
      <c r="D92" s="559"/>
      <c r="E92" s="559"/>
      <c r="F92" s="559"/>
      <c r="G92" s="559"/>
      <c r="H92" s="560"/>
      <c r="I92" s="561"/>
      <c r="J92" s="561"/>
      <c r="K92" s="561"/>
      <c r="L92" s="562"/>
      <c r="M92" s="561"/>
      <c r="N92" s="562"/>
      <c r="O92" s="561"/>
      <c r="P92" s="563"/>
    </row>
    <row r="93" spans="1:16" ht="22.5" x14ac:dyDescent="0.25">
      <c r="A93" s="514" t="s">
        <v>2653</v>
      </c>
      <c r="B93" s="515" t="s">
        <v>3548</v>
      </c>
      <c r="C93" s="1249" t="s">
        <v>3551</v>
      </c>
      <c r="D93" s="1249"/>
      <c r="E93" s="1249"/>
      <c r="F93" s="1249"/>
      <c r="G93" s="1249"/>
      <c r="H93" s="516" t="s">
        <v>1575</v>
      </c>
      <c r="I93" s="517">
        <v>3</v>
      </c>
      <c r="J93" s="518">
        <v>1</v>
      </c>
      <c r="K93" s="518">
        <v>3</v>
      </c>
      <c r="L93" s="520"/>
      <c r="M93" s="517"/>
      <c r="N93" s="564">
        <v>2455.79</v>
      </c>
      <c r="O93" s="517"/>
      <c r="P93" s="555">
        <v>7367.37</v>
      </c>
    </row>
    <row r="94" spans="1:16" x14ac:dyDescent="0.25">
      <c r="A94" s="556"/>
      <c r="B94" s="557"/>
      <c r="C94" s="1248" t="s">
        <v>1161</v>
      </c>
      <c r="D94" s="1248"/>
      <c r="E94" s="1248"/>
      <c r="F94" s="1248"/>
      <c r="G94" s="1248"/>
      <c r="H94" s="516"/>
      <c r="I94" s="517"/>
      <c r="J94" s="517"/>
      <c r="K94" s="517"/>
      <c r="L94" s="520"/>
      <c r="M94" s="517"/>
      <c r="N94" s="520"/>
      <c r="O94" s="517"/>
      <c r="P94" s="555">
        <v>7367.37</v>
      </c>
    </row>
    <row r="95" spans="1:16" x14ac:dyDescent="0.25">
      <c r="A95" s="558"/>
      <c r="B95" s="559"/>
      <c r="C95" s="559"/>
      <c r="D95" s="559"/>
      <c r="E95" s="559"/>
      <c r="F95" s="559"/>
      <c r="G95" s="559"/>
      <c r="H95" s="560"/>
      <c r="I95" s="561"/>
      <c r="J95" s="561"/>
      <c r="K95" s="561"/>
      <c r="L95" s="562"/>
      <c r="M95" s="561"/>
      <c r="N95" s="562"/>
      <c r="O95" s="561"/>
      <c r="P95" s="563"/>
    </row>
    <row r="96" spans="1:16" x14ac:dyDescent="0.25">
      <c r="A96" s="514" t="s">
        <v>49</v>
      </c>
      <c r="B96" s="515" t="s">
        <v>3354</v>
      </c>
      <c r="C96" s="1249" t="s">
        <v>3355</v>
      </c>
      <c r="D96" s="1249"/>
      <c r="E96" s="1249"/>
      <c r="F96" s="1249"/>
      <c r="G96" s="1249"/>
      <c r="H96" s="516" t="s">
        <v>1575</v>
      </c>
      <c r="I96" s="517">
        <v>6</v>
      </c>
      <c r="J96" s="518">
        <v>1</v>
      </c>
      <c r="K96" s="518">
        <v>6</v>
      </c>
      <c r="L96" s="520"/>
      <c r="M96" s="517"/>
      <c r="N96" s="521"/>
      <c r="O96" s="517"/>
      <c r="P96" s="522"/>
    </row>
    <row r="97" spans="1:16" x14ac:dyDescent="0.25">
      <c r="A97" s="523"/>
      <c r="B97" s="524" t="s">
        <v>23</v>
      </c>
      <c r="C97" s="1247" t="s">
        <v>1203</v>
      </c>
      <c r="D97" s="1247"/>
      <c r="E97" s="1247"/>
      <c r="F97" s="1247"/>
      <c r="G97" s="1247"/>
      <c r="H97" s="525" t="s">
        <v>1148</v>
      </c>
      <c r="I97" s="526"/>
      <c r="J97" s="526"/>
      <c r="K97" s="536">
        <v>6.18</v>
      </c>
      <c r="L97" s="528"/>
      <c r="M97" s="526"/>
      <c r="N97" s="528"/>
      <c r="O97" s="526"/>
      <c r="P97" s="529">
        <v>1808.27</v>
      </c>
    </row>
    <row r="98" spans="1:16" x14ac:dyDescent="0.25">
      <c r="A98" s="530"/>
      <c r="B98" s="524" t="s">
        <v>2101</v>
      </c>
      <c r="C98" s="1247" t="s">
        <v>2102</v>
      </c>
      <c r="D98" s="1247"/>
      <c r="E98" s="1247"/>
      <c r="F98" s="1247"/>
      <c r="G98" s="1247"/>
      <c r="H98" s="525" t="s">
        <v>1148</v>
      </c>
      <c r="I98" s="536">
        <v>1.03</v>
      </c>
      <c r="J98" s="526"/>
      <c r="K98" s="536">
        <v>6.18</v>
      </c>
      <c r="L98" s="532"/>
      <c r="M98" s="533"/>
      <c r="N98" s="534">
        <v>292.60000000000002</v>
      </c>
      <c r="O98" s="526"/>
      <c r="P98" s="529">
        <v>1808.27</v>
      </c>
    </row>
    <row r="99" spans="1:16" x14ac:dyDescent="0.25">
      <c r="A99" s="523"/>
      <c r="B99" s="524" t="s">
        <v>28</v>
      </c>
      <c r="C99" s="1247" t="s">
        <v>132</v>
      </c>
      <c r="D99" s="1247"/>
      <c r="E99" s="1247"/>
      <c r="F99" s="1247"/>
      <c r="G99" s="1247"/>
      <c r="H99" s="525"/>
      <c r="I99" s="526"/>
      <c r="J99" s="526"/>
      <c r="K99" s="526"/>
      <c r="L99" s="528"/>
      <c r="M99" s="526"/>
      <c r="N99" s="528"/>
      <c r="O99" s="526"/>
      <c r="P99" s="573">
        <v>35.56</v>
      </c>
    </row>
    <row r="100" spans="1:16" x14ac:dyDescent="0.25">
      <c r="A100" s="523"/>
      <c r="B100" s="524"/>
      <c r="C100" s="1247" t="s">
        <v>1147</v>
      </c>
      <c r="D100" s="1247"/>
      <c r="E100" s="1247"/>
      <c r="F100" s="1247"/>
      <c r="G100" s="1247"/>
      <c r="H100" s="525" t="s">
        <v>1148</v>
      </c>
      <c r="I100" s="526"/>
      <c r="J100" s="526"/>
      <c r="K100" s="536">
        <v>0.06</v>
      </c>
      <c r="L100" s="528"/>
      <c r="M100" s="526"/>
      <c r="N100" s="528"/>
      <c r="O100" s="526"/>
      <c r="P100" s="573">
        <v>19.52</v>
      </c>
    </row>
    <row r="101" spans="1:16" x14ac:dyDescent="0.25">
      <c r="A101" s="530"/>
      <c r="B101" s="524" t="s">
        <v>1445</v>
      </c>
      <c r="C101" s="1247" t="s">
        <v>1446</v>
      </c>
      <c r="D101" s="1247"/>
      <c r="E101" s="1247"/>
      <c r="F101" s="1247"/>
      <c r="G101" s="1247"/>
      <c r="H101" s="525" t="s">
        <v>1151</v>
      </c>
      <c r="I101" s="536">
        <v>0.01</v>
      </c>
      <c r="J101" s="526"/>
      <c r="K101" s="536">
        <v>0.06</v>
      </c>
      <c r="L101" s="538">
        <v>477.92</v>
      </c>
      <c r="M101" s="539">
        <v>1.24</v>
      </c>
      <c r="N101" s="534">
        <v>592.62</v>
      </c>
      <c r="O101" s="526"/>
      <c r="P101" s="529">
        <v>35.56</v>
      </c>
    </row>
    <row r="102" spans="1:16" x14ac:dyDescent="0.25">
      <c r="A102" s="540"/>
      <c r="B102" s="524" t="s">
        <v>1208</v>
      </c>
      <c r="C102" s="1247" t="s">
        <v>1209</v>
      </c>
      <c r="D102" s="1247"/>
      <c r="E102" s="1247"/>
      <c r="F102" s="1247"/>
      <c r="G102" s="1247"/>
      <c r="H102" s="525" t="s">
        <v>1148</v>
      </c>
      <c r="I102" s="536">
        <v>0.01</v>
      </c>
      <c r="J102" s="526"/>
      <c r="K102" s="536">
        <v>0.06</v>
      </c>
      <c r="L102" s="528"/>
      <c r="M102" s="526"/>
      <c r="N102" s="541">
        <v>325.38</v>
      </c>
      <c r="O102" s="526"/>
      <c r="P102" s="573">
        <v>19.52</v>
      </c>
    </row>
    <row r="103" spans="1:16" x14ac:dyDescent="0.25">
      <c r="A103" s="552"/>
      <c r="B103" s="553"/>
      <c r="C103" s="1248" t="s">
        <v>1154</v>
      </c>
      <c r="D103" s="1248"/>
      <c r="E103" s="1248"/>
      <c r="F103" s="1248"/>
      <c r="G103" s="1248"/>
      <c r="H103" s="516"/>
      <c r="I103" s="517"/>
      <c r="J103" s="517"/>
      <c r="K103" s="517"/>
      <c r="L103" s="520"/>
      <c r="M103" s="517"/>
      <c r="N103" s="554"/>
      <c r="O103" s="517"/>
      <c r="P103" s="555">
        <v>1863.35</v>
      </c>
    </row>
    <row r="104" spans="1:16" x14ac:dyDescent="0.25">
      <c r="A104" s="540" t="s">
        <v>1722</v>
      </c>
      <c r="B104" s="524" t="s">
        <v>2637</v>
      </c>
      <c r="C104" s="1247" t="s">
        <v>2638</v>
      </c>
      <c r="D104" s="1247"/>
      <c r="E104" s="1247"/>
      <c r="F104" s="1247"/>
      <c r="G104" s="1247"/>
      <c r="H104" s="525" t="s">
        <v>1158</v>
      </c>
      <c r="I104" s="543">
        <v>2</v>
      </c>
      <c r="J104" s="526"/>
      <c r="K104" s="543">
        <v>2</v>
      </c>
      <c r="L104" s="528"/>
      <c r="M104" s="526"/>
      <c r="N104" s="528"/>
      <c r="O104" s="526"/>
      <c r="P104" s="573">
        <v>36.17</v>
      </c>
    </row>
    <row r="105" spans="1:16" x14ac:dyDescent="0.25">
      <c r="A105" s="540"/>
      <c r="B105" s="524"/>
      <c r="C105" s="1247" t="s">
        <v>1155</v>
      </c>
      <c r="D105" s="1247"/>
      <c r="E105" s="1247"/>
      <c r="F105" s="1247"/>
      <c r="G105" s="1247"/>
      <c r="H105" s="525"/>
      <c r="I105" s="526"/>
      <c r="J105" s="526"/>
      <c r="K105" s="526"/>
      <c r="L105" s="528"/>
      <c r="M105" s="526"/>
      <c r="N105" s="528"/>
      <c r="O105" s="526"/>
      <c r="P105" s="529">
        <v>1827.79</v>
      </c>
    </row>
    <row r="106" spans="1:16" x14ac:dyDescent="0.25">
      <c r="A106" s="540"/>
      <c r="B106" s="524" t="s">
        <v>3336</v>
      </c>
      <c r="C106" s="1247" t="s">
        <v>3337</v>
      </c>
      <c r="D106" s="1247"/>
      <c r="E106" s="1247"/>
      <c r="F106" s="1247"/>
      <c r="G106" s="1247"/>
      <c r="H106" s="525" t="s">
        <v>1158</v>
      </c>
      <c r="I106" s="543">
        <v>90</v>
      </c>
      <c r="J106" s="526"/>
      <c r="K106" s="543">
        <v>90</v>
      </c>
      <c r="L106" s="528"/>
      <c r="M106" s="526"/>
      <c r="N106" s="528"/>
      <c r="O106" s="526"/>
      <c r="P106" s="529">
        <v>1645.01</v>
      </c>
    </row>
    <row r="107" spans="1:16" x14ac:dyDescent="0.25">
      <c r="A107" s="540"/>
      <c r="B107" s="524" t="s">
        <v>3338</v>
      </c>
      <c r="C107" s="1247" t="s">
        <v>3339</v>
      </c>
      <c r="D107" s="1247"/>
      <c r="E107" s="1247"/>
      <c r="F107" s="1247"/>
      <c r="G107" s="1247"/>
      <c r="H107" s="525" t="s">
        <v>1158</v>
      </c>
      <c r="I107" s="543">
        <v>46</v>
      </c>
      <c r="J107" s="526"/>
      <c r="K107" s="543">
        <v>46</v>
      </c>
      <c r="L107" s="528"/>
      <c r="M107" s="526"/>
      <c r="N107" s="528"/>
      <c r="O107" s="526"/>
      <c r="P107" s="573">
        <v>840.78</v>
      </c>
    </row>
    <row r="108" spans="1:16" x14ac:dyDescent="0.25">
      <c r="A108" s="556"/>
      <c r="B108" s="557"/>
      <c r="C108" s="1248" t="s">
        <v>1161</v>
      </c>
      <c r="D108" s="1248"/>
      <c r="E108" s="1248"/>
      <c r="F108" s="1248"/>
      <c r="G108" s="1248"/>
      <c r="H108" s="516"/>
      <c r="I108" s="517"/>
      <c r="J108" s="517"/>
      <c r="K108" s="517"/>
      <c r="L108" s="520"/>
      <c r="M108" s="517"/>
      <c r="N108" s="593">
        <v>730.89</v>
      </c>
      <c r="O108" s="517"/>
      <c r="P108" s="555">
        <v>4385.3100000000004</v>
      </c>
    </row>
    <row r="109" spans="1:16" x14ac:dyDescent="0.25">
      <c r="A109" s="558"/>
      <c r="B109" s="559"/>
      <c r="C109" s="559"/>
      <c r="D109" s="559"/>
      <c r="E109" s="559"/>
      <c r="F109" s="559"/>
      <c r="G109" s="559"/>
      <c r="H109" s="560"/>
      <c r="I109" s="561"/>
      <c r="J109" s="561"/>
      <c r="K109" s="561"/>
      <c r="L109" s="562"/>
      <c r="M109" s="561"/>
      <c r="N109" s="562"/>
      <c r="O109" s="561"/>
      <c r="P109" s="563"/>
    </row>
    <row r="110" spans="1:16" ht="22.5" x14ac:dyDescent="0.25">
      <c r="A110" s="514" t="s">
        <v>3400</v>
      </c>
      <c r="B110" s="515" t="s">
        <v>3548</v>
      </c>
      <c r="C110" s="1249" t="s">
        <v>3552</v>
      </c>
      <c r="D110" s="1249"/>
      <c r="E110" s="1249"/>
      <c r="F110" s="1249"/>
      <c r="G110" s="1249"/>
      <c r="H110" s="516" t="s">
        <v>1575</v>
      </c>
      <c r="I110" s="517">
        <v>6</v>
      </c>
      <c r="J110" s="518">
        <v>1</v>
      </c>
      <c r="K110" s="518">
        <v>6</v>
      </c>
      <c r="L110" s="520"/>
      <c r="M110" s="517"/>
      <c r="N110" s="572">
        <v>985.01</v>
      </c>
      <c r="O110" s="517"/>
      <c r="P110" s="555">
        <v>5910.06</v>
      </c>
    </row>
    <row r="111" spans="1:16" x14ac:dyDescent="0.25">
      <c r="A111" s="556"/>
      <c r="B111" s="557"/>
      <c r="C111" s="1248" t="s">
        <v>1161</v>
      </c>
      <c r="D111" s="1248"/>
      <c r="E111" s="1248"/>
      <c r="F111" s="1248"/>
      <c r="G111" s="1248"/>
      <c r="H111" s="516"/>
      <c r="I111" s="517"/>
      <c r="J111" s="517"/>
      <c r="K111" s="517"/>
      <c r="L111" s="520"/>
      <c r="M111" s="517"/>
      <c r="N111" s="520"/>
      <c r="O111" s="517"/>
      <c r="P111" s="555">
        <v>5910.06</v>
      </c>
    </row>
    <row r="112" spans="1:16" x14ac:dyDescent="0.25">
      <c r="A112" s="558"/>
      <c r="B112" s="559"/>
      <c r="C112" s="559"/>
      <c r="D112" s="559"/>
      <c r="E112" s="559"/>
      <c r="F112" s="559"/>
      <c r="G112" s="559"/>
      <c r="H112" s="560"/>
      <c r="I112" s="561"/>
      <c r="J112" s="561"/>
      <c r="K112" s="561"/>
      <c r="L112" s="562"/>
      <c r="M112" s="561"/>
      <c r="N112" s="562"/>
      <c r="O112" s="561"/>
      <c r="P112" s="563"/>
    </row>
    <row r="113" spans="1:16" x14ac:dyDescent="0.25">
      <c r="A113" s="514" t="s">
        <v>61</v>
      </c>
      <c r="B113" s="515" t="s">
        <v>3553</v>
      </c>
      <c r="C113" s="1249" t="s">
        <v>3554</v>
      </c>
      <c r="D113" s="1249"/>
      <c r="E113" s="1249"/>
      <c r="F113" s="1249"/>
      <c r="G113" s="1249"/>
      <c r="H113" s="516" t="s">
        <v>1575</v>
      </c>
      <c r="I113" s="517">
        <v>3</v>
      </c>
      <c r="J113" s="518">
        <v>1</v>
      </c>
      <c r="K113" s="518">
        <v>3</v>
      </c>
      <c r="L113" s="554">
        <v>1080.95</v>
      </c>
      <c r="M113" s="570">
        <v>1.37</v>
      </c>
      <c r="N113" s="564">
        <v>1480.9</v>
      </c>
      <c r="O113" s="517"/>
      <c r="P113" s="555">
        <v>4442.7</v>
      </c>
    </row>
    <row r="114" spans="1:16" x14ac:dyDescent="0.25">
      <c r="A114" s="556"/>
      <c r="B114" s="557"/>
      <c r="C114" s="1248" t="s">
        <v>1161</v>
      </c>
      <c r="D114" s="1248"/>
      <c r="E114" s="1248"/>
      <c r="F114" s="1248"/>
      <c r="G114" s="1248"/>
      <c r="H114" s="516"/>
      <c r="I114" s="517"/>
      <c r="J114" s="517"/>
      <c r="K114" s="517"/>
      <c r="L114" s="520"/>
      <c r="M114" s="517"/>
      <c r="N114" s="520"/>
      <c r="O114" s="517"/>
      <c r="P114" s="555">
        <v>4442.7</v>
      </c>
    </row>
    <row r="115" spans="1:16" x14ac:dyDescent="0.25">
      <c r="A115" s="558"/>
      <c r="B115" s="559"/>
      <c r="C115" s="559"/>
      <c r="D115" s="559"/>
      <c r="E115" s="559"/>
      <c r="F115" s="559"/>
      <c r="G115" s="559"/>
      <c r="H115" s="560"/>
      <c r="I115" s="561"/>
      <c r="J115" s="561"/>
      <c r="K115" s="561"/>
      <c r="L115" s="562"/>
      <c r="M115" s="561"/>
      <c r="N115" s="562"/>
      <c r="O115" s="561"/>
      <c r="P115" s="563"/>
    </row>
    <row r="116" spans="1:16" x14ac:dyDescent="0.25">
      <c r="A116" s="514" t="s">
        <v>67</v>
      </c>
      <c r="B116" s="515" t="s">
        <v>3354</v>
      </c>
      <c r="C116" s="1249" t="s">
        <v>3355</v>
      </c>
      <c r="D116" s="1249"/>
      <c r="E116" s="1249"/>
      <c r="F116" s="1249"/>
      <c r="G116" s="1249"/>
      <c r="H116" s="516" t="s">
        <v>1575</v>
      </c>
      <c r="I116" s="517">
        <v>3</v>
      </c>
      <c r="J116" s="518">
        <v>1</v>
      </c>
      <c r="K116" s="518">
        <v>3</v>
      </c>
      <c r="L116" s="520"/>
      <c r="M116" s="517"/>
      <c r="N116" s="521"/>
      <c r="O116" s="517"/>
      <c r="P116" s="522"/>
    </row>
    <row r="117" spans="1:16" x14ac:dyDescent="0.25">
      <c r="A117" s="523"/>
      <c r="B117" s="524" t="s">
        <v>23</v>
      </c>
      <c r="C117" s="1247" t="s">
        <v>1203</v>
      </c>
      <c r="D117" s="1247"/>
      <c r="E117" s="1247"/>
      <c r="F117" s="1247"/>
      <c r="G117" s="1247"/>
      <c r="H117" s="525" t="s">
        <v>1148</v>
      </c>
      <c r="I117" s="526"/>
      <c r="J117" s="526"/>
      <c r="K117" s="536">
        <v>3.09</v>
      </c>
      <c r="L117" s="528"/>
      <c r="M117" s="526"/>
      <c r="N117" s="528"/>
      <c r="O117" s="526"/>
      <c r="P117" s="573">
        <v>904.13</v>
      </c>
    </row>
    <row r="118" spans="1:16" x14ac:dyDescent="0.25">
      <c r="A118" s="530"/>
      <c r="B118" s="524" t="s">
        <v>2101</v>
      </c>
      <c r="C118" s="1247" t="s">
        <v>2102</v>
      </c>
      <c r="D118" s="1247"/>
      <c r="E118" s="1247"/>
      <c r="F118" s="1247"/>
      <c r="G118" s="1247"/>
      <c r="H118" s="525" t="s">
        <v>1148</v>
      </c>
      <c r="I118" s="536">
        <v>1.03</v>
      </c>
      <c r="J118" s="526"/>
      <c r="K118" s="536">
        <v>3.09</v>
      </c>
      <c r="L118" s="532"/>
      <c r="M118" s="533"/>
      <c r="N118" s="534">
        <v>292.60000000000002</v>
      </c>
      <c r="O118" s="526"/>
      <c r="P118" s="529">
        <v>904.13</v>
      </c>
    </row>
    <row r="119" spans="1:16" x14ac:dyDescent="0.25">
      <c r="A119" s="523"/>
      <c r="B119" s="524" t="s">
        <v>28</v>
      </c>
      <c r="C119" s="1247" t="s">
        <v>132</v>
      </c>
      <c r="D119" s="1247"/>
      <c r="E119" s="1247"/>
      <c r="F119" s="1247"/>
      <c r="G119" s="1247"/>
      <c r="H119" s="525"/>
      <c r="I119" s="526"/>
      <c r="J119" s="526"/>
      <c r="K119" s="526"/>
      <c r="L119" s="528"/>
      <c r="M119" s="526"/>
      <c r="N119" s="528"/>
      <c r="O119" s="526"/>
      <c r="P119" s="573">
        <v>17.78</v>
      </c>
    </row>
    <row r="120" spans="1:16" x14ac:dyDescent="0.25">
      <c r="A120" s="523"/>
      <c r="B120" s="524"/>
      <c r="C120" s="1247" t="s">
        <v>1147</v>
      </c>
      <c r="D120" s="1247"/>
      <c r="E120" s="1247"/>
      <c r="F120" s="1247"/>
      <c r="G120" s="1247"/>
      <c r="H120" s="525" t="s">
        <v>1148</v>
      </c>
      <c r="I120" s="526"/>
      <c r="J120" s="526"/>
      <c r="K120" s="536">
        <v>0.03</v>
      </c>
      <c r="L120" s="528"/>
      <c r="M120" s="526"/>
      <c r="N120" s="528"/>
      <c r="O120" s="526"/>
      <c r="P120" s="573">
        <v>9.76</v>
      </c>
    </row>
    <row r="121" spans="1:16" x14ac:dyDescent="0.25">
      <c r="A121" s="530"/>
      <c r="B121" s="524" t="s">
        <v>1445</v>
      </c>
      <c r="C121" s="1247" t="s">
        <v>1446</v>
      </c>
      <c r="D121" s="1247"/>
      <c r="E121" s="1247"/>
      <c r="F121" s="1247"/>
      <c r="G121" s="1247"/>
      <c r="H121" s="525" t="s">
        <v>1151</v>
      </c>
      <c r="I121" s="536">
        <v>0.01</v>
      </c>
      <c r="J121" s="526"/>
      <c r="K121" s="536">
        <v>0.03</v>
      </c>
      <c r="L121" s="538">
        <v>477.92</v>
      </c>
      <c r="M121" s="539">
        <v>1.24</v>
      </c>
      <c r="N121" s="534">
        <v>592.62</v>
      </c>
      <c r="O121" s="526"/>
      <c r="P121" s="529">
        <v>17.78</v>
      </c>
    </row>
    <row r="122" spans="1:16" x14ac:dyDescent="0.25">
      <c r="A122" s="540"/>
      <c r="B122" s="524" t="s">
        <v>1208</v>
      </c>
      <c r="C122" s="1247" t="s">
        <v>1209</v>
      </c>
      <c r="D122" s="1247"/>
      <c r="E122" s="1247"/>
      <c r="F122" s="1247"/>
      <c r="G122" s="1247"/>
      <c r="H122" s="525" t="s">
        <v>1148</v>
      </c>
      <c r="I122" s="536">
        <v>0.01</v>
      </c>
      <c r="J122" s="526"/>
      <c r="K122" s="536">
        <v>0.03</v>
      </c>
      <c r="L122" s="528"/>
      <c r="M122" s="526"/>
      <c r="N122" s="541">
        <v>325.38</v>
      </c>
      <c r="O122" s="526"/>
      <c r="P122" s="573">
        <v>9.76</v>
      </c>
    </row>
    <row r="123" spans="1:16" x14ac:dyDescent="0.25">
      <c r="A123" s="552"/>
      <c r="B123" s="553"/>
      <c r="C123" s="1248" t="s">
        <v>1154</v>
      </c>
      <c r="D123" s="1248"/>
      <c r="E123" s="1248"/>
      <c r="F123" s="1248"/>
      <c r="G123" s="1248"/>
      <c r="H123" s="516"/>
      <c r="I123" s="517"/>
      <c r="J123" s="517"/>
      <c r="K123" s="517"/>
      <c r="L123" s="520"/>
      <c r="M123" s="517"/>
      <c r="N123" s="554"/>
      <c r="O123" s="517"/>
      <c r="P123" s="555">
        <v>931.67</v>
      </c>
    </row>
    <row r="124" spans="1:16" x14ac:dyDescent="0.25">
      <c r="A124" s="540" t="s">
        <v>1318</v>
      </c>
      <c r="B124" s="524" t="s">
        <v>2637</v>
      </c>
      <c r="C124" s="1247" t="s">
        <v>2638</v>
      </c>
      <c r="D124" s="1247"/>
      <c r="E124" s="1247"/>
      <c r="F124" s="1247"/>
      <c r="G124" s="1247"/>
      <c r="H124" s="525" t="s">
        <v>1158</v>
      </c>
      <c r="I124" s="543">
        <v>2</v>
      </c>
      <c r="J124" s="526"/>
      <c r="K124" s="543">
        <v>2</v>
      </c>
      <c r="L124" s="528"/>
      <c r="M124" s="526"/>
      <c r="N124" s="528"/>
      <c r="O124" s="526"/>
      <c r="P124" s="573">
        <v>18.079999999999998</v>
      </c>
    </row>
    <row r="125" spans="1:16" x14ac:dyDescent="0.25">
      <c r="A125" s="540"/>
      <c r="B125" s="524"/>
      <c r="C125" s="1247" t="s">
        <v>1155</v>
      </c>
      <c r="D125" s="1247"/>
      <c r="E125" s="1247"/>
      <c r="F125" s="1247"/>
      <c r="G125" s="1247"/>
      <c r="H125" s="525"/>
      <c r="I125" s="526"/>
      <c r="J125" s="526"/>
      <c r="K125" s="526"/>
      <c r="L125" s="528"/>
      <c r="M125" s="526"/>
      <c r="N125" s="528"/>
      <c r="O125" s="526"/>
      <c r="P125" s="573">
        <v>913.89</v>
      </c>
    </row>
    <row r="126" spans="1:16" x14ac:dyDescent="0.25">
      <c r="A126" s="540"/>
      <c r="B126" s="524" t="s">
        <v>3336</v>
      </c>
      <c r="C126" s="1247" t="s">
        <v>3337</v>
      </c>
      <c r="D126" s="1247"/>
      <c r="E126" s="1247"/>
      <c r="F126" s="1247"/>
      <c r="G126" s="1247"/>
      <c r="H126" s="525" t="s">
        <v>1158</v>
      </c>
      <c r="I126" s="543">
        <v>90</v>
      </c>
      <c r="J126" s="526"/>
      <c r="K126" s="543">
        <v>90</v>
      </c>
      <c r="L126" s="528"/>
      <c r="M126" s="526"/>
      <c r="N126" s="528"/>
      <c r="O126" s="526"/>
      <c r="P126" s="573">
        <v>822.5</v>
      </c>
    </row>
    <row r="127" spans="1:16" x14ac:dyDescent="0.25">
      <c r="A127" s="540"/>
      <c r="B127" s="524" t="s">
        <v>3338</v>
      </c>
      <c r="C127" s="1247" t="s">
        <v>3339</v>
      </c>
      <c r="D127" s="1247"/>
      <c r="E127" s="1247"/>
      <c r="F127" s="1247"/>
      <c r="G127" s="1247"/>
      <c r="H127" s="525" t="s">
        <v>1158</v>
      </c>
      <c r="I127" s="543">
        <v>46</v>
      </c>
      <c r="J127" s="526"/>
      <c r="K127" s="543">
        <v>46</v>
      </c>
      <c r="L127" s="528"/>
      <c r="M127" s="526"/>
      <c r="N127" s="528"/>
      <c r="O127" s="526"/>
      <c r="P127" s="573">
        <v>420.39</v>
      </c>
    </row>
    <row r="128" spans="1:16" x14ac:dyDescent="0.25">
      <c r="A128" s="556"/>
      <c r="B128" s="557"/>
      <c r="C128" s="1248" t="s">
        <v>1161</v>
      </c>
      <c r="D128" s="1248"/>
      <c r="E128" s="1248"/>
      <c r="F128" s="1248"/>
      <c r="G128" s="1248"/>
      <c r="H128" s="516"/>
      <c r="I128" s="517"/>
      <c r="J128" s="517"/>
      <c r="K128" s="517"/>
      <c r="L128" s="520"/>
      <c r="M128" s="517"/>
      <c r="N128" s="593">
        <v>730.88</v>
      </c>
      <c r="O128" s="517"/>
      <c r="P128" s="555">
        <v>2192.64</v>
      </c>
    </row>
    <row r="129" spans="1:16" x14ac:dyDescent="0.25">
      <c r="A129" s="558"/>
      <c r="B129" s="559"/>
      <c r="C129" s="559"/>
      <c r="D129" s="559"/>
      <c r="E129" s="559"/>
      <c r="F129" s="559"/>
      <c r="G129" s="559"/>
      <c r="H129" s="560"/>
      <c r="I129" s="561"/>
      <c r="J129" s="561"/>
      <c r="K129" s="561"/>
      <c r="L129" s="562"/>
      <c r="M129" s="561"/>
      <c r="N129" s="562"/>
      <c r="O129" s="561"/>
      <c r="P129" s="563"/>
    </row>
    <row r="130" spans="1:16" ht="22.5" x14ac:dyDescent="0.25">
      <c r="A130" s="514" t="s">
        <v>3408</v>
      </c>
      <c r="B130" s="515" t="s">
        <v>3548</v>
      </c>
      <c r="C130" s="1249" t="s">
        <v>3555</v>
      </c>
      <c r="D130" s="1249"/>
      <c r="E130" s="1249"/>
      <c r="F130" s="1249"/>
      <c r="G130" s="1249"/>
      <c r="H130" s="516" t="s">
        <v>1575</v>
      </c>
      <c r="I130" s="517">
        <v>3</v>
      </c>
      <c r="J130" s="518">
        <v>1</v>
      </c>
      <c r="K130" s="518">
        <v>3</v>
      </c>
      <c r="L130" s="520"/>
      <c r="M130" s="517"/>
      <c r="N130" s="564">
        <v>3751.15</v>
      </c>
      <c r="O130" s="517"/>
      <c r="P130" s="555">
        <v>11253.45</v>
      </c>
    </row>
    <row r="131" spans="1:16" x14ac:dyDescent="0.25">
      <c r="A131" s="556"/>
      <c r="B131" s="557"/>
      <c r="C131" s="1248" t="s">
        <v>1161</v>
      </c>
      <c r="D131" s="1248"/>
      <c r="E131" s="1248"/>
      <c r="F131" s="1248"/>
      <c r="G131" s="1248"/>
      <c r="H131" s="516"/>
      <c r="I131" s="517"/>
      <c r="J131" s="517"/>
      <c r="K131" s="517"/>
      <c r="L131" s="520"/>
      <c r="M131" s="517"/>
      <c r="N131" s="520"/>
      <c r="O131" s="517"/>
      <c r="P131" s="555">
        <v>11253.45</v>
      </c>
    </row>
    <row r="132" spans="1:16" x14ac:dyDescent="0.25">
      <c r="A132" s="558"/>
      <c r="B132" s="559"/>
      <c r="C132" s="559"/>
      <c r="D132" s="559"/>
      <c r="E132" s="559"/>
      <c r="F132" s="559"/>
      <c r="G132" s="559"/>
      <c r="H132" s="560"/>
      <c r="I132" s="561"/>
      <c r="J132" s="561"/>
      <c r="K132" s="561"/>
      <c r="L132" s="562"/>
      <c r="M132" s="561"/>
      <c r="N132" s="562"/>
      <c r="O132" s="561"/>
      <c r="P132" s="563"/>
    </row>
    <row r="133" spans="1:16" x14ac:dyDescent="0.25">
      <c r="A133" s="514" t="s">
        <v>72</v>
      </c>
      <c r="B133" s="515" t="s">
        <v>3354</v>
      </c>
      <c r="C133" s="1249" t="s">
        <v>3355</v>
      </c>
      <c r="D133" s="1249"/>
      <c r="E133" s="1249"/>
      <c r="F133" s="1249"/>
      <c r="G133" s="1249"/>
      <c r="H133" s="516" t="s">
        <v>1575</v>
      </c>
      <c r="I133" s="517">
        <v>3</v>
      </c>
      <c r="J133" s="518">
        <v>1</v>
      </c>
      <c r="K133" s="518">
        <v>3</v>
      </c>
      <c r="L133" s="520"/>
      <c r="M133" s="517"/>
      <c r="N133" s="521"/>
      <c r="O133" s="517"/>
      <c r="P133" s="522"/>
    </row>
    <row r="134" spans="1:16" x14ac:dyDescent="0.25">
      <c r="A134" s="523"/>
      <c r="B134" s="524" t="s">
        <v>23</v>
      </c>
      <c r="C134" s="1247" t="s">
        <v>1203</v>
      </c>
      <c r="D134" s="1247"/>
      <c r="E134" s="1247"/>
      <c r="F134" s="1247"/>
      <c r="G134" s="1247"/>
      <c r="H134" s="525" t="s">
        <v>1148</v>
      </c>
      <c r="I134" s="526"/>
      <c r="J134" s="526"/>
      <c r="K134" s="536">
        <v>3.09</v>
      </c>
      <c r="L134" s="528"/>
      <c r="M134" s="526"/>
      <c r="N134" s="528"/>
      <c r="O134" s="526"/>
      <c r="P134" s="573">
        <v>904.13</v>
      </c>
    </row>
    <row r="135" spans="1:16" x14ac:dyDescent="0.25">
      <c r="A135" s="530"/>
      <c r="B135" s="524" t="s">
        <v>2101</v>
      </c>
      <c r="C135" s="1247" t="s">
        <v>2102</v>
      </c>
      <c r="D135" s="1247"/>
      <c r="E135" s="1247"/>
      <c r="F135" s="1247"/>
      <c r="G135" s="1247"/>
      <c r="H135" s="525" t="s">
        <v>1148</v>
      </c>
      <c r="I135" s="536">
        <v>1.03</v>
      </c>
      <c r="J135" s="526"/>
      <c r="K135" s="536">
        <v>3.09</v>
      </c>
      <c r="L135" s="532"/>
      <c r="M135" s="533"/>
      <c r="N135" s="534">
        <v>292.60000000000002</v>
      </c>
      <c r="O135" s="526"/>
      <c r="P135" s="529">
        <v>904.13</v>
      </c>
    </row>
    <row r="136" spans="1:16" x14ac:dyDescent="0.25">
      <c r="A136" s="523"/>
      <c r="B136" s="524" t="s">
        <v>28</v>
      </c>
      <c r="C136" s="1247" t="s">
        <v>132</v>
      </c>
      <c r="D136" s="1247"/>
      <c r="E136" s="1247"/>
      <c r="F136" s="1247"/>
      <c r="G136" s="1247"/>
      <c r="H136" s="525"/>
      <c r="I136" s="526"/>
      <c r="J136" s="526"/>
      <c r="K136" s="526"/>
      <c r="L136" s="528"/>
      <c r="M136" s="526"/>
      <c r="N136" s="528"/>
      <c r="O136" s="526"/>
      <c r="P136" s="573">
        <v>17.78</v>
      </c>
    </row>
    <row r="137" spans="1:16" x14ac:dyDescent="0.25">
      <c r="A137" s="523"/>
      <c r="B137" s="524"/>
      <c r="C137" s="1247" t="s">
        <v>1147</v>
      </c>
      <c r="D137" s="1247"/>
      <c r="E137" s="1247"/>
      <c r="F137" s="1247"/>
      <c r="G137" s="1247"/>
      <c r="H137" s="525" t="s">
        <v>1148</v>
      </c>
      <c r="I137" s="526"/>
      <c r="J137" s="526"/>
      <c r="K137" s="536">
        <v>0.03</v>
      </c>
      <c r="L137" s="528"/>
      <c r="M137" s="526"/>
      <c r="N137" s="528"/>
      <c r="O137" s="526"/>
      <c r="P137" s="573">
        <v>9.76</v>
      </c>
    </row>
    <row r="138" spans="1:16" x14ac:dyDescent="0.25">
      <c r="A138" s="530"/>
      <c r="B138" s="524" t="s">
        <v>1445</v>
      </c>
      <c r="C138" s="1247" t="s">
        <v>1446</v>
      </c>
      <c r="D138" s="1247"/>
      <c r="E138" s="1247"/>
      <c r="F138" s="1247"/>
      <c r="G138" s="1247"/>
      <c r="H138" s="525" t="s">
        <v>1151</v>
      </c>
      <c r="I138" s="536">
        <v>0.01</v>
      </c>
      <c r="J138" s="526"/>
      <c r="K138" s="536">
        <v>0.03</v>
      </c>
      <c r="L138" s="538">
        <v>477.92</v>
      </c>
      <c r="M138" s="539">
        <v>1.24</v>
      </c>
      <c r="N138" s="534">
        <v>592.62</v>
      </c>
      <c r="O138" s="526"/>
      <c r="P138" s="529">
        <v>17.78</v>
      </c>
    </row>
    <row r="139" spans="1:16" x14ac:dyDescent="0.25">
      <c r="A139" s="540"/>
      <c r="B139" s="524" t="s">
        <v>1208</v>
      </c>
      <c r="C139" s="1247" t="s">
        <v>1209</v>
      </c>
      <c r="D139" s="1247"/>
      <c r="E139" s="1247"/>
      <c r="F139" s="1247"/>
      <c r="G139" s="1247"/>
      <c r="H139" s="525" t="s">
        <v>1148</v>
      </c>
      <c r="I139" s="536">
        <v>0.01</v>
      </c>
      <c r="J139" s="526"/>
      <c r="K139" s="536">
        <v>0.03</v>
      </c>
      <c r="L139" s="528"/>
      <c r="M139" s="526"/>
      <c r="N139" s="541">
        <v>325.38</v>
      </c>
      <c r="O139" s="526"/>
      <c r="P139" s="573">
        <v>9.76</v>
      </c>
    </row>
    <row r="140" spans="1:16" x14ac:dyDescent="0.25">
      <c r="A140" s="552"/>
      <c r="B140" s="553"/>
      <c r="C140" s="1248" t="s">
        <v>1154</v>
      </c>
      <c r="D140" s="1248"/>
      <c r="E140" s="1248"/>
      <c r="F140" s="1248"/>
      <c r="G140" s="1248"/>
      <c r="H140" s="516"/>
      <c r="I140" s="517"/>
      <c r="J140" s="517"/>
      <c r="K140" s="517"/>
      <c r="L140" s="520"/>
      <c r="M140" s="517"/>
      <c r="N140" s="554"/>
      <c r="O140" s="517"/>
      <c r="P140" s="555">
        <v>931.67</v>
      </c>
    </row>
    <row r="141" spans="1:16" x14ac:dyDescent="0.25">
      <c r="A141" s="540" t="s">
        <v>1322</v>
      </c>
      <c r="B141" s="524" t="s">
        <v>2637</v>
      </c>
      <c r="C141" s="1247" t="s">
        <v>2638</v>
      </c>
      <c r="D141" s="1247"/>
      <c r="E141" s="1247"/>
      <c r="F141" s="1247"/>
      <c r="G141" s="1247"/>
      <c r="H141" s="525" t="s">
        <v>1158</v>
      </c>
      <c r="I141" s="543">
        <v>2</v>
      </c>
      <c r="J141" s="526"/>
      <c r="K141" s="543">
        <v>2</v>
      </c>
      <c r="L141" s="528"/>
      <c r="M141" s="526"/>
      <c r="N141" s="528"/>
      <c r="O141" s="526"/>
      <c r="P141" s="573">
        <v>18.079999999999998</v>
      </c>
    </row>
    <row r="142" spans="1:16" x14ac:dyDescent="0.25">
      <c r="A142" s="540"/>
      <c r="B142" s="524"/>
      <c r="C142" s="1247" t="s">
        <v>1155</v>
      </c>
      <c r="D142" s="1247"/>
      <c r="E142" s="1247"/>
      <c r="F142" s="1247"/>
      <c r="G142" s="1247"/>
      <c r="H142" s="525"/>
      <c r="I142" s="526"/>
      <c r="J142" s="526"/>
      <c r="K142" s="526"/>
      <c r="L142" s="528"/>
      <c r="M142" s="526"/>
      <c r="N142" s="528"/>
      <c r="O142" s="526"/>
      <c r="P142" s="573">
        <v>913.89</v>
      </c>
    </row>
    <row r="143" spans="1:16" x14ac:dyDescent="0.25">
      <c r="A143" s="540"/>
      <c r="B143" s="524" t="s">
        <v>3336</v>
      </c>
      <c r="C143" s="1247" t="s">
        <v>3337</v>
      </c>
      <c r="D143" s="1247"/>
      <c r="E143" s="1247"/>
      <c r="F143" s="1247"/>
      <c r="G143" s="1247"/>
      <c r="H143" s="525" t="s">
        <v>1158</v>
      </c>
      <c r="I143" s="543">
        <v>90</v>
      </c>
      <c r="J143" s="526"/>
      <c r="K143" s="543">
        <v>90</v>
      </c>
      <c r="L143" s="528"/>
      <c r="M143" s="526"/>
      <c r="N143" s="528"/>
      <c r="O143" s="526"/>
      <c r="P143" s="573">
        <v>822.5</v>
      </c>
    </row>
    <row r="144" spans="1:16" x14ac:dyDescent="0.25">
      <c r="A144" s="540"/>
      <c r="B144" s="524" t="s">
        <v>3338</v>
      </c>
      <c r="C144" s="1247" t="s">
        <v>3339</v>
      </c>
      <c r="D144" s="1247"/>
      <c r="E144" s="1247"/>
      <c r="F144" s="1247"/>
      <c r="G144" s="1247"/>
      <c r="H144" s="525" t="s">
        <v>1158</v>
      </c>
      <c r="I144" s="543">
        <v>46</v>
      </c>
      <c r="J144" s="526"/>
      <c r="K144" s="543">
        <v>46</v>
      </c>
      <c r="L144" s="528"/>
      <c r="M144" s="526"/>
      <c r="N144" s="528"/>
      <c r="O144" s="526"/>
      <c r="P144" s="573">
        <v>420.39</v>
      </c>
    </row>
    <row r="145" spans="1:16" x14ac:dyDescent="0.25">
      <c r="A145" s="556"/>
      <c r="B145" s="557"/>
      <c r="C145" s="1248" t="s">
        <v>1161</v>
      </c>
      <c r="D145" s="1248"/>
      <c r="E145" s="1248"/>
      <c r="F145" s="1248"/>
      <c r="G145" s="1248"/>
      <c r="H145" s="516"/>
      <c r="I145" s="517"/>
      <c r="J145" s="517"/>
      <c r="K145" s="517"/>
      <c r="L145" s="520"/>
      <c r="M145" s="517"/>
      <c r="N145" s="593">
        <v>730.88</v>
      </c>
      <c r="O145" s="517"/>
      <c r="P145" s="555">
        <v>2192.64</v>
      </c>
    </row>
    <row r="146" spans="1:16" x14ac:dyDescent="0.25">
      <c r="A146" s="558"/>
      <c r="B146" s="559"/>
      <c r="C146" s="559"/>
      <c r="D146" s="559"/>
      <c r="E146" s="559"/>
      <c r="F146" s="559"/>
      <c r="G146" s="559"/>
      <c r="H146" s="560"/>
      <c r="I146" s="561"/>
      <c r="J146" s="561"/>
      <c r="K146" s="561"/>
      <c r="L146" s="562"/>
      <c r="M146" s="561"/>
      <c r="N146" s="562"/>
      <c r="O146" s="561"/>
      <c r="P146" s="563"/>
    </row>
    <row r="147" spans="1:16" ht="22.5" x14ac:dyDescent="0.25">
      <c r="A147" s="514" t="s">
        <v>3556</v>
      </c>
      <c r="B147" s="515" t="s">
        <v>3548</v>
      </c>
      <c r="C147" s="1249" t="s">
        <v>3557</v>
      </c>
      <c r="D147" s="1249"/>
      <c r="E147" s="1249"/>
      <c r="F147" s="1249"/>
      <c r="G147" s="1249"/>
      <c r="H147" s="516" t="s">
        <v>1575</v>
      </c>
      <c r="I147" s="517">
        <v>3</v>
      </c>
      <c r="J147" s="518">
        <v>1</v>
      </c>
      <c r="K147" s="518">
        <v>3</v>
      </c>
      <c r="L147" s="520"/>
      <c r="M147" s="517"/>
      <c r="N147" s="564">
        <v>12946.85</v>
      </c>
      <c r="O147" s="517"/>
      <c r="P147" s="555">
        <v>38840.550000000003</v>
      </c>
    </row>
    <row r="148" spans="1:16" x14ac:dyDescent="0.25">
      <c r="A148" s="556"/>
      <c r="B148" s="557"/>
      <c r="C148" s="1248" t="s">
        <v>1161</v>
      </c>
      <c r="D148" s="1248"/>
      <c r="E148" s="1248"/>
      <c r="F148" s="1248"/>
      <c r="G148" s="1248"/>
      <c r="H148" s="516"/>
      <c r="I148" s="517"/>
      <c r="J148" s="517"/>
      <c r="K148" s="517"/>
      <c r="L148" s="520"/>
      <c r="M148" s="517"/>
      <c r="N148" s="520"/>
      <c r="O148" s="517"/>
      <c r="P148" s="555">
        <v>38840.550000000003</v>
      </c>
    </row>
    <row r="149" spans="1:16" x14ac:dyDescent="0.25">
      <c r="A149" s="558"/>
      <c r="B149" s="559"/>
      <c r="C149" s="559"/>
      <c r="D149" s="559"/>
      <c r="E149" s="559"/>
      <c r="F149" s="559"/>
      <c r="G149" s="559"/>
      <c r="H149" s="560"/>
      <c r="I149" s="561"/>
      <c r="J149" s="561"/>
      <c r="K149" s="561"/>
      <c r="L149" s="562"/>
      <c r="M149" s="561"/>
      <c r="N149" s="562"/>
      <c r="O149" s="561"/>
      <c r="P149" s="563"/>
    </row>
    <row r="150" spans="1:16" x14ac:dyDescent="0.25">
      <c r="A150" s="514" t="s">
        <v>78</v>
      </c>
      <c r="B150" s="515" t="s">
        <v>3558</v>
      </c>
      <c r="C150" s="1249" t="s">
        <v>3559</v>
      </c>
      <c r="D150" s="1249"/>
      <c r="E150" s="1249"/>
      <c r="F150" s="1249"/>
      <c r="G150" s="1249"/>
      <c r="H150" s="516" t="s">
        <v>1575</v>
      </c>
      <c r="I150" s="517">
        <v>1</v>
      </c>
      <c r="J150" s="518">
        <v>1</v>
      </c>
      <c r="K150" s="518">
        <v>1</v>
      </c>
      <c r="L150" s="520"/>
      <c r="M150" s="517"/>
      <c r="N150" s="521"/>
      <c r="O150" s="517"/>
      <c r="P150" s="522"/>
    </row>
    <row r="151" spans="1:16" x14ac:dyDescent="0.25">
      <c r="A151" s="523"/>
      <c r="B151" s="524" t="s">
        <v>23</v>
      </c>
      <c r="C151" s="1247" t="s">
        <v>1203</v>
      </c>
      <c r="D151" s="1247"/>
      <c r="E151" s="1247"/>
      <c r="F151" s="1247"/>
      <c r="G151" s="1247"/>
      <c r="H151" s="525" t="s">
        <v>1148</v>
      </c>
      <c r="I151" s="526"/>
      <c r="J151" s="526"/>
      <c r="K151" s="531">
        <v>6.2</v>
      </c>
      <c r="L151" s="528"/>
      <c r="M151" s="526"/>
      <c r="N151" s="528"/>
      <c r="O151" s="526"/>
      <c r="P151" s="529">
        <v>2017.36</v>
      </c>
    </row>
    <row r="152" spans="1:16" x14ac:dyDescent="0.25">
      <c r="A152" s="530"/>
      <c r="B152" s="524" t="s">
        <v>2070</v>
      </c>
      <c r="C152" s="1247" t="s">
        <v>2071</v>
      </c>
      <c r="D152" s="1247"/>
      <c r="E152" s="1247"/>
      <c r="F152" s="1247"/>
      <c r="G152" s="1247"/>
      <c r="H152" s="525" t="s">
        <v>1148</v>
      </c>
      <c r="I152" s="531">
        <v>6.2</v>
      </c>
      <c r="J152" s="526"/>
      <c r="K152" s="531">
        <v>6.2</v>
      </c>
      <c r="L152" s="532"/>
      <c r="M152" s="533"/>
      <c r="N152" s="534">
        <v>325.38</v>
      </c>
      <c r="O152" s="526"/>
      <c r="P152" s="529">
        <v>2017.36</v>
      </c>
    </row>
    <row r="153" spans="1:16" x14ac:dyDescent="0.25">
      <c r="A153" s="523"/>
      <c r="B153" s="524" t="s">
        <v>28</v>
      </c>
      <c r="C153" s="1247" t="s">
        <v>132</v>
      </c>
      <c r="D153" s="1247"/>
      <c r="E153" s="1247"/>
      <c r="F153" s="1247"/>
      <c r="G153" s="1247"/>
      <c r="H153" s="525"/>
      <c r="I153" s="526"/>
      <c r="J153" s="526"/>
      <c r="K153" s="526"/>
      <c r="L153" s="528"/>
      <c r="M153" s="526"/>
      <c r="N153" s="528"/>
      <c r="O153" s="526"/>
      <c r="P153" s="573">
        <v>402.7</v>
      </c>
    </row>
    <row r="154" spans="1:16" x14ac:dyDescent="0.25">
      <c r="A154" s="523"/>
      <c r="B154" s="524"/>
      <c r="C154" s="1247" t="s">
        <v>1147</v>
      </c>
      <c r="D154" s="1247"/>
      <c r="E154" s="1247"/>
      <c r="F154" s="1247"/>
      <c r="G154" s="1247"/>
      <c r="H154" s="525" t="s">
        <v>1148</v>
      </c>
      <c r="I154" s="526"/>
      <c r="J154" s="526"/>
      <c r="K154" s="536">
        <v>0.25</v>
      </c>
      <c r="L154" s="528"/>
      <c r="M154" s="526"/>
      <c r="N154" s="528"/>
      <c r="O154" s="526"/>
      <c r="P154" s="573">
        <v>93.49</v>
      </c>
    </row>
    <row r="155" spans="1:16" x14ac:dyDescent="0.25">
      <c r="A155" s="530"/>
      <c r="B155" s="524" t="s">
        <v>1287</v>
      </c>
      <c r="C155" s="1247" t="s">
        <v>1288</v>
      </c>
      <c r="D155" s="1247"/>
      <c r="E155" s="1247"/>
      <c r="F155" s="1247"/>
      <c r="G155" s="1247"/>
      <c r="H155" s="525" t="s">
        <v>1151</v>
      </c>
      <c r="I155" s="536">
        <v>0.25</v>
      </c>
      <c r="J155" s="526"/>
      <c r="K155" s="536">
        <v>0.25</v>
      </c>
      <c r="L155" s="532"/>
      <c r="M155" s="533"/>
      <c r="N155" s="534">
        <v>1610.79</v>
      </c>
      <c r="O155" s="526"/>
      <c r="P155" s="529">
        <v>402.7</v>
      </c>
    </row>
    <row r="156" spans="1:16" x14ac:dyDescent="0.25">
      <c r="A156" s="540"/>
      <c r="B156" s="524" t="s">
        <v>1191</v>
      </c>
      <c r="C156" s="1247" t="s">
        <v>1192</v>
      </c>
      <c r="D156" s="1247"/>
      <c r="E156" s="1247"/>
      <c r="F156" s="1247"/>
      <c r="G156" s="1247"/>
      <c r="H156" s="525" t="s">
        <v>1148</v>
      </c>
      <c r="I156" s="536">
        <v>0.25</v>
      </c>
      <c r="J156" s="526"/>
      <c r="K156" s="536">
        <v>0.25</v>
      </c>
      <c r="L156" s="528"/>
      <c r="M156" s="526"/>
      <c r="N156" s="541">
        <v>373.94</v>
      </c>
      <c r="O156" s="526"/>
      <c r="P156" s="573">
        <v>93.49</v>
      </c>
    </row>
    <row r="157" spans="1:16" x14ac:dyDescent="0.25">
      <c r="A157" s="523"/>
      <c r="B157" s="524" t="s">
        <v>36</v>
      </c>
      <c r="C157" s="1247" t="s">
        <v>134</v>
      </c>
      <c r="D157" s="1247"/>
      <c r="E157" s="1247"/>
      <c r="F157" s="1247"/>
      <c r="G157" s="1247"/>
      <c r="H157" s="525"/>
      <c r="I157" s="526"/>
      <c r="J157" s="526"/>
      <c r="K157" s="526"/>
      <c r="L157" s="528"/>
      <c r="M157" s="526"/>
      <c r="N157" s="528"/>
      <c r="O157" s="526"/>
      <c r="P157" s="573">
        <v>193.71</v>
      </c>
    </row>
    <row r="158" spans="1:16" x14ac:dyDescent="0.25">
      <c r="A158" s="530"/>
      <c r="B158" s="524" t="s">
        <v>2716</v>
      </c>
      <c r="C158" s="1247" t="s">
        <v>2717</v>
      </c>
      <c r="D158" s="1247"/>
      <c r="E158" s="1247"/>
      <c r="F158" s="1247"/>
      <c r="G158" s="1247"/>
      <c r="H158" s="525" t="s">
        <v>1164</v>
      </c>
      <c r="I158" s="535">
        <v>1.1000000000000001E-3</v>
      </c>
      <c r="J158" s="526"/>
      <c r="K158" s="535">
        <v>1.1000000000000001E-3</v>
      </c>
      <c r="L158" s="542">
        <v>99190.96</v>
      </c>
      <c r="M158" s="539">
        <v>1.31</v>
      </c>
      <c r="N158" s="534">
        <v>129940.16</v>
      </c>
      <c r="O158" s="526"/>
      <c r="P158" s="529">
        <v>142.93</v>
      </c>
    </row>
    <row r="159" spans="1:16" x14ac:dyDescent="0.25">
      <c r="A159" s="530"/>
      <c r="B159" s="524" t="s">
        <v>3560</v>
      </c>
      <c r="C159" s="1247" t="s">
        <v>3561</v>
      </c>
      <c r="D159" s="1247"/>
      <c r="E159" s="1247"/>
      <c r="F159" s="1247"/>
      <c r="G159" s="1247"/>
      <c r="H159" s="525" t="s">
        <v>1244</v>
      </c>
      <c r="I159" s="527">
        <v>3.0000000000000001E-3</v>
      </c>
      <c r="J159" s="526"/>
      <c r="K159" s="527">
        <v>3.0000000000000001E-3</v>
      </c>
      <c r="L159" s="538">
        <v>899.56</v>
      </c>
      <c r="M159" s="539">
        <v>1.76</v>
      </c>
      <c r="N159" s="534">
        <v>1583.23</v>
      </c>
      <c r="O159" s="526"/>
      <c r="P159" s="529">
        <v>4.75</v>
      </c>
    </row>
    <row r="160" spans="1:16" x14ac:dyDescent="0.25">
      <c r="A160" s="530"/>
      <c r="B160" s="524" t="s">
        <v>3562</v>
      </c>
      <c r="C160" s="1247" t="s">
        <v>3563</v>
      </c>
      <c r="D160" s="1247"/>
      <c r="E160" s="1247"/>
      <c r="F160" s="1247"/>
      <c r="G160" s="1247"/>
      <c r="H160" s="525" t="s">
        <v>2759</v>
      </c>
      <c r="I160" s="535">
        <v>6.9999999999999999E-4</v>
      </c>
      <c r="J160" s="526"/>
      <c r="K160" s="535">
        <v>6.9999999999999999E-4</v>
      </c>
      <c r="L160" s="542">
        <v>52187.89</v>
      </c>
      <c r="M160" s="539">
        <v>1.26</v>
      </c>
      <c r="N160" s="534">
        <v>65756.740000000005</v>
      </c>
      <c r="O160" s="526"/>
      <c r="P160" s="529">
        <v>46.03</v>
      </c>
    </row>
    <row r="161" spans="1:16" x14ac:dyDescent="0.25">
      <c r="A161" s="552"/>
      <c r="B161" s="553"/>
      <c r="C161" s="1248" t="s">
        <v>1154</v>
      </c>
      <c r="D161" s="1248"/>
      <c r="E161" s="1248"/>
      <c r="F161" s="1248"/>
      <c r="G161" s="1248"/>
      <c r="H161" s="516"/>
      <c r="I161" s="517"/>
      <c r="J161" s="517"/>
      <c r="K161" s="517"/>
      <c r="L161" s="520"/>
      <c r="M161" s="517"/>
      <c r="N161" s="554"/>
      <c r="O161" s="517"/>
      <c r="P161" s="555">
        <v>2707.26</v>
      </c>
    </row>
    <row r="162" spans="1:16" x14ac:dyDescent="0.25">
      <c r="A162" s="540" t="s">
        <v>1330</v>
      </c>
      <c r="B162" s="524" t="s">
        <v>2637</v>
      </c>
      <c r="C162" s="1247" t="s">
        <v>2638</v>
      </c>
      <c r="D162" s="1247"/>
      <c r="E162" s="1247"/>
      <c r="F162" s="1247"/>
      <c r="G162" s="1247"/>
      <c r="H162" s="525" t="s">
        <v>1158</v>
      </c>
      <c r="I162" s="543">
        <v>2</v>
      </c>
      <c r="J162" s="526"/>
      <c r="K162" s="543">
        <v>2</v>
      </c>
      <c r="L162" s="528"/>
      <c r="M162" s="526"/>
      <c r="N162" s="528"/>
      <c r="O162" s="526"/>
      <c r="P162" s="573">
        <v>40.35</v>
      </c>
    </row>
    <row r="163" spans="1:16" x14ac:dyDescent="0.25">
      <c r="A163" s="540"/>
      <c r="B163" s="524"/>
      <c r="C163" s="1247" t="s">
        <v>1155</v>
      </c>
      <c r="D163" s="1247"/>
      <c r="E163" s="1247"/>
      <c r="F163" s="1247"/>
      <c r="G163" s="1247"/>
      <c r="H163" s="525"/>
      <c r="I163" s="526"/>
      <c r="J163" s="526"/>
      <c r="K163" s="526"/>
      <c r="L163" s="528"/>
      <c r="M163" s="526"/>
      <c r="N163" s="528"/>
      <c r="O163" s="526"/>
      <c r="P163" s="529">
        <v>2110.85</v>
      </c>
    </row>
    <row r="164" spans="1:16" x14ac:dyDescent="0.25">
      <c r="A164" s="540"/>
      <c r="B164" s="524" t="s">
        <v>2795</v>
      </c>
      <c r="C164" s="1247" t="s">
        <v>2796</v>
      </c>
      <c r="D164" s="1247"/>
      <c r="E164" s="1247"/>
      <c r="F164" s="1247"/>
      <c r="G164" s="1247"/>
      <c r="H164" s="525" t="s">
        <v>1158</v>
      </c>
      <c r="I164" s="543">
        <v>90</v>
      </c>
      <c r="J164" s="526"/>
      <c r="K164" s="543">
        <v>90</v>
      </c>
      <c r="L164" s="528"/>
      <c r="M164" s="526"/>
      <c r="N164" s="528"/>
      <c r="O164" s="526"/>
      <c r="P164" s="529">
        <v>1899.77</v>
      </c>
    </row>
    <row r="165" spans="1:16" x14ac:dyDescent="0.25">
      <c r="A165" s="540"/>
      <c r="B165" s="524" t="s">
        <v>2797</v>
      </c>
      <c r="C165" s="1247" t="s">
        <v>2798</v>
      </c>
      <c r="D165" s="1247"/>
      <c r="E165" s="1247"/>
      <c r="F165" s="1247"/>
      <c r="G165" s="1247"/>
      <c r="H165" s="525" t="s">
        <v>1158</v>
      </c>
      <c r="I165" s="543">
        <v>46</v>
      </c>
      <c r="J165" s="526"/>
      <c r="K165" s="543">
        <v>46</v>
      </c>
      <c r="L165" s="528"/>
      <c r="M165" s="526"/>
      <c r="N165" s="528"/>
      <c r="O165" s="526"/>
      <c r="P165" s="573">
        <v>970.99</v>
      </c>
    </row>
    <row r="166" spans="1:16" x14ac:dyDescent="0.25">
      <c r="A166" s="556"/>
      <c r="B166" s="557"/>
      <c r="C166" s="1248" t="s">
        <v>1161</v>
      </c>
      <c r="D166" s="1248"/>
      <c r="E166" s="1248"/>
      <c r="F166" s="1248"/>
      <c r="G166" s="1248"/>
      <c r="H166" s="516"/>
      <c r="I166" s="517"/>
      <c r="J166" s="517"/>
      <c r="K166" s="517"/>
      <c r="L166" s="520"/>
      <c r="M166" s="517"/>
      <c r="N166" s="554">
        <v>5618.37</v>
      </c>
      <c r="O166" s="517"/>
      <c r="P166" s="555">
        <v>5618.37</v>
      </c>
    </row>
    <row r="167" spans="1:16" x14ac:dyDescent="0.25">
      <c r="A167" s="558"/>
      <c r="B167" s="559"/>
      <c r="C167" s="559"/>
      <c r="D167" s="559"/>
      <c r="E167" s="559"/>
      <c r="F167" s="559"/>
      <c r="G167" s="559"/>
      <c r="H167" s="560"/>
      <c r="I167" s="561"/>
      <c r="J167" s="561"/>
      <c r="K167" s="561"/>
      <c r="L167" s="562"/>
      <c r="M167" s="561"/>
      <c r="N167" s="562"/>
      <c r="O167" s="561"/>
      <c r="P167" s="563"/>
    </row>
    <row r="168" spans="1:16" ht="22.5" x14ac:dyDescent="0.25">
      <c r="A168" s="514" t="s">
        <v>2670</v>
      </c>
      <c r="B168" s="515" t="s">
        <v>3564</v>
      </c>
      <c r="C168" s="1249" t="s">
        <v>3565</v>
      </c>
      <c r="D168" s="1249"/>
      <c r="E168" s="1249"/>
      <c r="F168" s="1249"/>
      <c r="G168" s="1249"/>
      <c r="H168" s="516" t="s">
        <v>1575</v>
      </c>
      <c r="I168" s="517">
        <v>3</v>
      </c>
      <c r="J168" s="518">
        <v>1</v>
      </c>
      <c r="K168" s="518">
        <v>3</v>
      </c>
      <c r="L168" s="520"/>
      <c r="M168" s="517"/>
      <c r="N168" s="564">
        <v>298274.34999999998</v>
      </c>
      <c r="O168" s="517"/>
      <c r="P168" s="555">
        <v>894823.05</v>
      </c>
    </row>
    <row r="169" spans="1:16" x14ac:dyDescent="0.25">
      <c r="A169" s="556"/>
      <c r="B169" s="557"/>
      <c r="C169" s="1248" t="s">
        <v>1161</v>
      </c>
      <c r="D169" s="1248"/>
      <c r="E169" s="1248"/>
      <c r="F169" s="1248"/>
      <c r="G169" s="1248"/>
      <c r="H169" s="516"/>
      <c r="I169" s="517"/>
      <c r="J169" s="517"/>
      <c r="K169" s="517"/>
      <c r="L169" s="520"/>
      <c r="M169" s="517"/>
      <c r="N169" s="520"/>
      <c r="O169" s="517"/>
      <c r="P169" s="555">
        <v>894823.05</v>
      </c>
    </row>
    <row r="170" spans="1:16" x14ac:dyDescent="0.25">
      <c r="A170" s="558"/>
      <c r="B170" s="559"/>
      <c r="C170" s="559"/>
      <c r="D170" s="559"/>
      <c r="E170" s="559"/>
      <c r="F170" s="559"/>
      <c r="G170" s="559"/>
      <c r="H170" s="560"/>
      <c r="I170" s="561"/>
      <c r="J170" s="561"/>
      <c r="K170" s="561"/>
      <c r="L170" s="562"/>
      <c r="M170" s="561"/>
      <c r="N170" s="562"/>
      <c r="O170" s="561"/>
      <c r="P170" s="563"/>
    </row>
    <row r="171" spans="1:16" x14ac:dyDescent="0.25">
      <c r="A171" s="514" t="s">
        <v>87</v>
      </c>
      <c r="B171" s="515" t="s">
        <v>3558</v>
      </c>
      <c r="C171" s="1249" t="s">
        <v>3559</v>
      </c>
      <c r="D171" s="1249"/>
      <c r="E171" s="1249"/>
      <c r="F171" s="1249"/>
      <c r="G171" s="1249"/>
      <c r="H171" s="516" t="s">
        <v>1575</v>
      </c>
      <c r="I171" s="517">
        <v>5</v>
      </c>
      <c r="J171" s="518">
        <v>1</v>
      </c>
      <c r="K171" s="518">
        <v>5</v>
      </c>
      <c r="L171" s="520"/>
      <c r="M171" s="517"/>
      <c r="N171" s="521"/>
      <c r="O171" s="517"/>
      <c r="P171" s="522"/>
    </row>
    <row r="172" spans="1:16" x14ac:dyDescent="0.25">
      <c r="A172" s="523"/>
      <c r="B172" s="524" t="s">
        <v>23</v>
      </c>
      <c r="C172" s="1247" t="s">
        <v>1203</v>
      </c>
      <c r="D172" s="1247"/>
      <c r="E172" s="1247"/>
      <c r="F172" s="1247"/>
      <c r="G172" s="1247"/>
      <c r="H172" s="525" t="s">
        <v>1148</v>
      </c>
      <c r="I172" s="526"/>
      <c r="J172" s="526"/>
      <c r="K172" s="543">
        <v>31</v>
      </c>
      <c r="L172" s="528"/>
      <c r="M172" s="526"/>
      <c r="N172" s="528"/>
      <c r="O172" s="526"/>
      <c r="P172" s="529">
        <v>10086.780000000001</v>
      </c>
    </row>
    <row r="173" spans="1:16" x14ac:dyDescent="0.25">
      <c r="A173" s="530"/>
      <c r="B173" s="524" t="s">
        <v>2070</v>
      </c>
      <c r="C173" s="1247" t="s">
        <v>2071</v>
      </c>
      <c r="D173" s="1247"/>
      <c r="E173" s="1247"/>
      <c r="F173" s="1247"/>
      <c r="G173" s="1247"/>
      <c r="H173" s="525" t="s">
        <v>1148</v>
      </c>
      <c r="I173" s="531">
        <v>6.2</v>
      </c>
      <c r="J173" s="526"/>
      <c r="K173" s="543">
        <v>31</v>
      </c>
      <c r="L173" s="532"/>
      <c r="M173" s="533"/>
      <c r="N173" s="534">
        <v>325.38</v>
      </c>
      <c r="O173" s="526"/>
      <c r="P173" s="529">
        <v>10086.780000000001</v>
      </c>
    </row>
    <row r="174" spans="1:16" x14ac:dyDescent="0.25">
      <c r="A174" s="523"/>
      <c r="B174" s="524" t="s">
        <v>28</v>
      </c>
      <c r="C174" s="1247" t="s">
        <v>132</v>
      </c>
      <c r="D174" s="1247"/>
      <c r="E174" s="1247"/>
      <c r="F174" s="1247"/>
      <c r="G174" s="1247"/>
      <c r="H174" s="525"/>
      <c r="I174" s="526"/>
      <c r="J174" s="526"/>
      <c r="K174" s="526"/>
      <c r="L174" s="528"/>
      <c r="M174" s="526"/>
      <c r="N174" s="528"/>
      <c r="O174" s="526"/>
      <c r="P174" s="529">
        <v>2013.49</v>
      </c>
    </row>
    <row r="175" spans="1:16" x14ac:dyDescent="0.25">
      <c r="A175" s="523"/>
      <c r="B175" s="524"/>
      <c r="C175" s="1247" t="s">
        <v>1147</v>
      </c>
      <c r="D175" s="1247"/>
      <c r="E175" s="1247"/>
      <c r="F175" s="1247"/>
      <c r="G175" s="1247"/>
      <c r="H175" s="525" t="s">
        <v>1148</v>
      </c>
      <c r="I175" s="526"/>
      <c r="J175" s="526"/>
      <c r="K175" s="536">
        <v>1.25</v>
      </c>
      <c r="L175" s="528"/>
      <c r="M175" s="526"/>
      <c r="N175" s="528"/>
      <c r="O175" s="526"/>
      <c r="P175" s="573">
        <v>467.43</v>
      </c>
    </row>
    <row r="176" spans="1:16" x14ac:dyDescent="0.25">
      <c r="A176" s="530"/>
      <c r="B176" s="524" t="s">
        <v>1287</v>
      </c>
      <c r="C176" s="1247" t="s">
        <v>1288</v>
      </c>
      <c r="D176" s="1247"/>
      <c r="E176" s="1247"/>
      <c r="F176" s="1247"/>
      <c r="G176" s="1247"/>
      <c r="H176" s="525" t="s">
        <v>1151</v>
      </c>
      <c r="I176" s="536">
        <v>0.25</v>
      </c>
      <c r="J176" s="526"/>
      <c r="K176" s="536">
        <v>1.25</v>
      </c>
      <c r="L176" s="532"/>
      <c r="M176" s="533"/>
      <c r="N176" s="534">
        <v>1610.79</v>
      </c>
      <c r="O176" s="526"/>
      <c r="P176" s="529">
        <v>2013.49</v>
      </c>
    </row>
    <row r="177" spans="1:16" x14ac:dyDescent="0.25">
      <c r="A177" s="540"/>
      <c r="B177" s="524" t="s">
        <v>1191</v>
      </c>
      <c r="C177" s="1247" t="s">
        <v>1192</v>
      </c>
      <c r="D177" s="1247"/>
      <c r="E177" s="1247"/>
      <c r="F177" s="1247"/>
      <c r="G177" s="1247"/>
      <c r="H177" s="525" t="s">
        <v>1148</v>
      </c>
      <c r="I177" s="536">
        <v>0.25</v>
      </c>
      <c r="J177" s="526"/>
      <c r="K177" s="536">
        <v>1.25</v>
      </c>
      <c r="L177" s="528"/>
      <c r="M177" s="526"/>
      <c r="N177" s="541">
        <v>373.94</v>
      </c>
      <c r="O177" s="526"/>
      <c r="P177" s="573">
        <v>467.43</v>
      </c>
    </row>
    <row r="178" spans="1:16" x14ac:dyDescent="0.25">
      <c r="A178" s="523"/>
      <c r="B178" s="524" t="s">
        <v>36</v>
      </c>
      <c r="C178" s="1247" t="s">
        <v>134</v>
      </c>
      <c r="D178" s="1247"/>
      <c r="E178" s="1247"/>
      <c r="F178" s="1247"/>
      <c r="G178" s="1247"/>
      <c r="H178" s="525"/>
      <c r="I178" s="526"/>
      <c r="J178" s="526"/>
      <c r="K178" s="526"/>
      <c r="L178" s="528"/>
      <c r="M178" s="526"/>
      <c r="N178" s="528"/>
      <c r="O178" s="526"/>
      <c r="P178" s="573">
        <v>968.57</v>
      </c>
    </row>
    <row r="179" spans="1:16" x14ac:dyDescent="0.25">
      <c r="A179" s="530"/>
      <c r="B179" s="524" t="s">
        <v>2716</v>
      </c>
      <c r="C179" s="1247" t="s">
        <v>2717</v>
      </c>
      <c r="D179" s="1247"/>
      <c r="E179" s="1247"/>
      <c r="F179" s="1247"/>
      <c r="G179" s="1247"/>
      <c r="H179" s="525" t="s">
        <v>1164</v>
      </c>
      <c r="I179" s="535">
        <v>1.1000000000000001E-3</v>
      </c>
      <c r="J179" s="526"/>
      <c r="K179" s="535">
        <v>5.4999999999999997E-3</v>
      </c>
      <c r="L179" s="542">
        <v>99190.96</v>
      </c>
      <c r="M179" s="539">
        <v>1.31</v>
      </c>
      <c r="N179" s="534">
        <v>129940.16</v>
      </c>
      <c r="O179" s="526"/>
      <c r="P179" s="529">
        <v>714.67</v>
      </c>
    </row>
    <row r="180" spans="1:16" x14ac:dyDescent="0.25">
      <c r="A180" s="530"/>
      <c r="B180" s="524" t="s">
        <v>3560</v>
      </c>
      <c r="C180" s="1247" t="s">
        <v>3561</v>
      </c>
      <c r="D180" s="1247"/>
      <c r="E180" s="1247"/>
      <c r="F180" s="1247"/>
      <c r="G180" s="1247"/>
      <c r="H180" s="525" t="s">
        <v>1244</v>
      </c>
      <c r="I180" s="527">
        <v>3.0000000000000001E-3</v>
      </c>
      <c r="J180" s="526"/>
      <c r="K180" s="527">
        <v>1.4999999999999999E-2</v>
      </c>
      <c r="L180" s="538">
        <v>899.56</v>
      </c>
      <c r="M180" s="539">
        <v>1.76</v>
      </c>
      <c r="N180" s="534">
        <v>1583.23</v>
      </c>
      <c r="O180" s="526"/>
      <c r="P180" s="529">
        <v>23.75</v>
      </c>
    </row>
    <row r="181" spans="1:16" x14ac:dyDescent="0.25">
      <c r="A181" s="530"/>
      <c r="B181" s="524" t="s">
        <v>3562</v>
      </c>
      <c r="C181" s="1247" t="s">
        <v>3563</v>
      </c>
      <c r="D181" s="1247"/>
      <c r="E181" s="1247"/>
      <c r="F181" s="1247"/>
      <c r="G181" s="1247"/>
      <c r="H181" s="525" t="s">
        <v>2759</v>
      </c>
      <c r="I181" s="535">
        <v>6.9999999999999999E-4</v>
      </c>
      <c r="J181" s="526"/>
      <c r="K181" s="535">
        <v>3.5000000000000001E-3</v>
      </c>
      <c r="L181" s="542">
        <v>52187.89</v>
      </c>
      <c r="M181" s="539">
        <v>1.26</v>
      </c>
      <c r="N181" s="534">
        <v>65756.740000000005</v>
      </c>
      <c r="O181" s="526"/>
      <c r="P181" s="529">
        <v>230.15</v>
      </c>
    </row>
    <row r="182" spans="1:16" x14ac:dyDescent="0.25">
      <c r="A182" s="552"/>
      <c r="B182" s="553"/>
      <c r="C182" s="1248" t="s">
        <v>1154</v>
      </c>
      <c r="D182" s="1248"/>
      <c r="E182" s="1248"/>
      <c r="F182" s="1248"/>
      <c r="G182" s="1248"/>
      <c r="H182" s="516"/>
      <c r="I182" s="517"/>
      <c r="J182" s="517"/>
      <c r="K182" s="517"/>
      <c r="L182" s="520"/>
      <c r="M182" s="517"/>
      <c r="N182" s="554"/>
      <c r="O182" s="517"/>
      <c r="P182" s="555">
        <v>13536.27</v>
      </c>
    </row>
    <row r="183" spans="1:16" x14ac:dyDescent="0.25">
      <c r="A183" s="540" t="s">
        <v>1728</v>
      </c>
      <c r="B183" s="524" t="s">
        <v>2637</v>
      </c>
      <c r="C183" s="1247" t="s">
        <v>2638</v>
      </c>
      <c r="D183" s="1247"/>
      <c r="E183" s="1247"/>
      <c r="F183" s="1247"/>
      <c r="G183" s="1247"/>
      <c r="H183" s="525" t="s">
        <v>1158</v>
      </c>
      <c r="I183" s="543">
        <v>2</v>
      </c>
      <c r="J183" s="526"/>
      <c r="K183" s="543">
        <v>2</v>
      </c>
      <c r="L183" s="528"/>
      <c r="M183" s="526"/>
      <c r="N183" s="528"/>
      <c r="O183" s="526"/>
      <c r="P183" s="573">
        <v>201.74</v>
      </c>
    </row>
    <row r="184" spans="1:16" x14ac:dyDescent="0.25">
      <c r="A184" s="540"/>
      <c r="B184" s="524"/>
      <c r="C184" s="1247" t="s">
        <v>1155</v>
      </c>
      <c r="D184" s="1247"/>
      <c r="E184" s="1247"/>
      <c r="F184" s="1247"/>
      <c r="G184" s="1247"/>
      <c r="H184" s="525"/>
      <c r="I184" s="526"/>
      <c r="J184" s="526"/>
      <c r="K184" s="526"/>
      <c r="L184" s="528"/>
      <c r="M184" s="526"/>
      <c r="N184" s="528"/>
      <c r="O184" s="526"/>
      <c r="P184" s="529">
        <v>10554.21</v>
      </c>
    </row>
    <row r="185" spans="1:16" x14ac:dyDescent="0.25">
      <c r="A185" s="540"/>
      <c r="B185" s="524" t="s">
        <v>2795</v>
      </c>
      <c r="C185" s="1247" t="s">
        <v>2796</v>
      </c>
      <c r="D185" s="1247"/>
      <c r="E185" s="1247"/>
      <c r="F185" s="1247"/>
      <c r="G185" s="1247"/>
      <c r="H185" s="525" t="s">
        <v>1158</v>
      </c>
      <c r="I185" s="543">
        <v>90</v>
      </c>
      <c r="J185" s="526"/>
      <c r="K185" s="543">
        <v>90</v>
      </c>
      <c r="L185" s="528"/>
      <c r="M185" s="526"/>
      <c r="N185" s="528"/>
      <c r="O185" s="526"/>
      <c r="P185" s="529">
        <v>9498.7900000000009</v>
      </c>
    </row>
    <row r="186" spans="1:16" x14ac:dyDescent="0.25">
      <c r="A186" s="540"/>
      <c r="B186" s="524" t="s">
        <v>2797</v>
      </c>
      <c r="C186" s="1247" t="s">
        <v>2798</v>
      </c>
      <c r="D186" s="1247"/>
      <c r="E186" s="1247"/>
      <c r="F186" s="1247"/>
      <c r="G186" s="1247"/>
      <c r="H186" s="525" t="s">
        <v>1158</v>
      </c>
      <c r="I186" s="543">
        <v>46</v>
      </c>
      <c r="J186" s="526"/>
      <c r="K186" s="543">
        <v>46</v>
      </c>
      <c r="L186" s="528"/>
      <c r="M186" s="526"/>
      <c r="N186" s="528"/>
      <c r="O186" s="526"/>
      <c r="P186" s="529">
        <v>4854.9399999999996</v>
      </c>
    </row>
    <row r="187" spans="1:16" x14ac:dyDescent="0.25">
      <c r="A187" s="556"/>
      <c r="B187" s="557"/>
      <c r="C187" s="1248" t="s">
        <v>1161</v>
      </c>
      <c r="D187" s="1248"/>
      <c r="E187" s="1248"/>
      <c r="F187" s="1248"/>
      <c r="G187" s="1248"/>
      <c r="H187" s="516"/>
      <c r="I187" s="517"/>
      <c r="J187" s="517"/>
      <c r="K187" s="517"/>
      <c r="L187" s="520"/>
      <c r="M187" s="517"/>
      <c r="N187" s="554">
        <v>5618.35</v>
      </c>
      <c r="O187" s="517"/>
      <c r="P187" s="555">
        <v>28091.74</v>
      </c>
    </row>
    <row r="188" spans="1:16" x14ac:dyDescent="0.25">
      <c r="A188" s="558"/>
      <c r="B188" s="559"/>
      <c r="C188" s="559"/>
      <c r="D188" s="559"/>
      <c r="E188" s="559"/>
      <c r="F188" s="559"/>
      <c r="G188" s="559"/>
      <c r="H188" s="560"/>
      <c r="I188" s="561"/>
      <c r="J188" s="561"/>
      <c r="K188" s="561"/>
      <c r="L188" s="562"/>
      <c r="M188" s="561"/>
      <c r="N188" s="562"/>
      <c r="O188" s="561"/>
      <c r="P188" s="563"/>
    </row>
    <row r="189" spans="1:16" ht="22.5" x14ac:dyDescent="0.25">
      <c r="A189" s="514" t="s">
        <v>3422</v>
      </c>
      <c r="B189" s="515" t="s">
        <v>3564</v>
      </c>
      <c r="C189" s="1249" t="s">
        <v>3566</v>
      </c>
      <c r="D189" s="1249"/>
      <c r="E189" s="1249"/>
      <c r="F189" s="1249"/>
      <c r="G189" s="1249"/>
      <c r="H189" s="516" t="s">
        <v>1575</v>
      </c>
      <c r="I189" s="517">
        <v>5</v>
      </c>
      <c r="J189" s="518">
        <v>1</v>
      </c>
      <c r="K189" s="518">
        <v>5</v>
      </c>
      <c r="L189" s="520"/>
      <c r="M189" s="517"/>
      <c r="N189" s="564">
        <v>191803.51999999999</v>
      </c>
      <c r="O189" s="517"/>
      <c r="P189" s="555">
        <v>959017.6</v>
      </c>
    </row>
    <row r="190" spans="1:16" x14ac:dyDescent="0.25">
      <c r="A190" s="556"/>
      <c r="B190" s="557"/>
      <c r="C190" s="1248" t="s">
        <v>1161</v>
      </c>
      <c r="D190" s="1248"/>
      <c r="E190" s="1248"/>
      <c r="F190" s="1248"/>
      <c r="G190" s="1248"/>
      <c r="H190" s="516"/>
      <c r="I190" s="517"/>
      <c r="J190" s="517"/>
      <c r="K190" s="517"/>
      <c r="L190" s="520"/>
      <c r="M190" s="517"/>
      <c r="N190" s="520"/>
      <c r="O190" s="517"/>
      <c r="P190" s="555">
        <v>959017.6</v>
      </c>
    </row>
    <row r="191" spans="1:16" x14ac:dyDescent="0.25">
      <c r="A191" s="558"/>
      <c r="B191" s="559"/>
      <c r="C191" s="559"/>
      <c r="D191" s="559"/>
      <c r="E191" s="559"/>
      <c r="F191" s="559"/>
      <c r="G191" s="559"/>
      <c r="H191" s="560"/>
      <c r="I191" s="561"/>
      <c r="J191" s="561"/>
      <c r="K191" s="561"/>
      <c r="L191" s="562"/>
      <c r="M191" s="561"/>
      <c r="N191" s="562"/>
      <c r="O191" s="561"/>
      <c r="P191" s="563"/>
    </row>
    <row r="192" spans="1:16" x14ac:dyDescent="0.25">
      <c r="A192" s="514" t="s">
        <v>96</v>
      </c>
      <c r="B192" s="515" t="s">
        <v>3354</v>
      </c>
      <c r="C192" s="1249" t="s">
        <v>3355</v>
      </c>
      <c r="D192" s="1249"/>
      <c r="E192" s="1249"/>
      <c r="F192" s="1249"/>
      <c r="G192" s="1249"/>
      <c r="H192" s="516" t="s">
        <v>1575</v>
      </c>
      <c r="I192" s="517">
        <v>5</v>
      </c>
      <c r="J192" s="518">
        <v>1</v>
      </c>
      <c r="K192" s="518">
        <v>5</v>
      </c>
      <c r="L192" s="520"/>
      <c r="M192" s="517"/>
      <c r="N192" s="521"/>
      <c r="O192" s="517"/>
      <c r="P192" s="522"/>
    </row>
    <row r="193" spans="1:16" x14ac:dyDescent="0.25">
      <c r="A193" s="523"/>
      <c r="B193" s="524" t="s">
        <v>23</v>
      </c>
      <c r="C193" s="1247" t="s">
        <v>1203</v>
      </c>
      <c r="D193" s="1247"/>
      <c r="E193" s="1247"/>
      <c r="F193" s="1247"/>
      <c r="G193" s="1247"/>
      <c r="H193" s="525" t="s">
        <v>1148</v>
      </c>
      <c r="I193" s="526"/>
      <c r="J193" s="526"/>
      <c r="K193" s="536">
        <v>5.15</v>
      </c>
      <c r="L193" s="528"/>
      <c r="M193" s="526"/>
      <c r="N193" s="528"/>
      <c r="O193" s="526"/>
      <c r="P193" s="529">
        <v>1506.89</v>
      </c>
    </row>
    <row r="194" spans="1:16" x14ac:dyDescent="0.25">
      <c r="A194" s="530"/>
      <c r="B194" s="524" t="s">
        <v>2101</v>
      </c>
      <c r="C194" s="1247" t="s">
        <v>2102</v>
      </c>
      <c r="D194" s="1247"/>
      <c r="E194" s="1247"/>
      <c r="F194" s="1247"/>
      <c r="G194" s="1247"/>
      <c r="H194" s="525" t="s">
        <v>1148</v>
      </c>
      <c r="I194" s="536">
        <v>1.03</v>
      </c>
      <c r="J194" s="526"/>
      <c r="K194" s="536">
        <v>5.15</v>
      </c>
      <c r="L194" s="532"/>
      <c r="M194" s="533"/>
      <c r="N194" s="534">
        <v>292.60000000000002</v>
      </c>
      <c r="O194" s="526"/>
      <c r="P194" s="529">
        <v>1506.89</v>
      </c>
    </row>
    <row r="195" spans="1:16" x14ac:dyDescent="0.25">
      <c r="A195" s="523"/>
      <c r="B195" s="524" t="s">
        <v>28</v>
      </c>
      <c r="C195" s="1247" t="s">
        <v>132</v>
      </c>
      <c r="D195" s="1247"/>
      <c r="E195" s="1247"/>
      <c r="F195" s="1247"/>
      <c r="G195" s="1247"/>
      <c r="H195" s="525"/>
      <c r="I195" s="526"/>
      <c r="J195" s="526"/>
      <c r="K195" s="526"/>
      <c r="L195" s="528"/>
      <c r="M195" s="526"/>
      <c r="N195" s="528"/>
      <c r="O195" s="526"/>
      <c r="P195" s="573">
        <v>29.63</v>
      </c>
    </row>
    <row r="196" spans="1:16" x14ac:dyDescent="0.25">
      <c r="A196" s="523"/>
      <c r="B196" s="524"/>
      <c r="C196" s="1247" t="s">
        <v>1147</v>
      </c>
      <c r="D196" s="1247"/>
      <c r="E196" s="1247"/>
      <c r="F196" s="1247"/>
      <c r="G196" s="1247"/>
      <c r="H196" s="525" t="s">
        <v>1148</v>
      </c>
      <c r="I196" s="526"/>
      <c r="J196" s="526"/>
      <c r="K196" s="536">
        <v>0.05</v>
      </c>
      <c r="L196" s="528"/>
      <c r="M196" s="526"/>
      <c r="N196" s="528"/>
      <c r="O196" s="526"/>
      <c r="P196" s="573">
        <v>16.27</v>
      </c>
    </row>
    <row r="197" spans="1:16" x14ac:dyDescent="0.25">
      <c r="A197" s="530"/>
      <c r="B197" s="524" t="s">
        <v>1445</v>
      </c>
      <c r="C197" s="1247" t="s">
        <v>1446</v>
      </c>
      <c r="D197" s="1247"/>
      <c r="E197" s="1247"/>
      <c r="F197" s="1247"/>
      <c r="G197" s="1247"/>
      <c r="H197" s="525" t="s">
        <v>1151</v>
      </c>
      <c r="I197" s="536">
        <v>0.01</v>
      </c>
      <c r="J197" s="526"/>
      <c r="K197" s="536">
        <v>0.05</v>
      </c>
      <c r="L197" s="538">
        <v>477.92</v>
      </c>
      <c r="M197" s="539">
        <v>1.24</v>
      </c>
      <c r="N197" s="534">
        <v>592.62</v>
      </c>
      <c r="O197" s="526"/>
      <c r="P197" s="529">
        <v>29.63</v>
      </c>
    </row>
    <row r="198" spans="1:16" x14ac:dyDescent="0.25">
      <c r="A198" s="540"/>
      <c r="B198" s="524" t="s">
        <v>1208</v>
      </c>
      <c r="C198" s="1247" t="s">
        <v>1209</v>
      </c>
      <c r="D198" s="1247"/>
      <c r="E198" s="1247"/>
      <c r="F198" s="1247"/>
      <c r="G198" s="1247"/>
      <c r="H198" s="525" t="s">
        <v>1148</v>
      </c>
      <c r="I198" s="536">
        <v>0.01</v>
      </c>
      <c r="J198" s="526"/>
      <c r="K198" s="536">
        <v>0.05</v>
      </c>
      <c r="L198" s="528"/>
      <c r="M198" s="526"/>
      <c r="N198" s="541">
        <v>325.38</v>
      </c>
      <c r="O198" s="526"/>
      <c r="P198" s="573">
        <v>16.27</v>
      </c>
    </row>
    <row r="199" spans="1:16" x14ac:dyDescent="0.25">
      <c r="A199" s="552"/>
      <c r="B199" s="553"/>
      <c r="C199" s="1248" t="s">
        <v>1154</v>
      </c>
      <c r="D199" s="1248"/>
      <c r="E199" s="1248"/>
      <c r="F199" s="1248"/>
      <c r="G199" s="1248"/>
      <c r="H199" s="516"/>
      <c r="I199" s="517"/>
      <c r="J199" s="517"/>
      <c r="K199" s="517"/>
      <c r="L199" s="520"/>
      <c r="M199" s="517"/>
      <c r="N199" s="554"/>
      <c r="O199" s="517"/>
      <c r="P199" s="555">
        <v>1552.79</v>
      </c>
    </row>
    <row r="200" spans="1:16" x14ac:dyDescent="0.25">
      <c r="A200" s="540" t="s">
        <v>1372</v>
      </c>
      <c r="B200" s="524" t="s">
        <v>2637</v>
      </c>
      <c r="C200" s="1247" t="s">
        <v>2638</v>
      </c>
      <c r="D200" s="1247"/>
      <c r="E200" s="1247"/>
      <c r="F200" s="1247"/>
      <c r="G200" s="1247"/>
      <c r="H200" s="525" t="s">
        <v>1158</v>
      </c>
      <c r="I200" s="543">
        <v>2</v>
      </c>
      <c r="J200" s="526"/>
      <c r="K200" s="543">
        <v>2</v>
      </c>
      <c r="L200" s="528"/>
      <c r="M200" s="526"/>
      <c r="N200" s="528"/>
      <c r="O200" s="526"/>
      <c r="P200" s="573">
        <v>30.14</v>
      </c>
    </row>
    <row r="201" spans="1:16" x14ac:dyDescent="0.25">
      <c r="A201" s="540"/>
      <c r="B201" s="524"/>
      <c r="C201" s="1247" t="s">
        <v>1155</v>
      </c>
      <c r="D201" s="1247"/>
      <c r="E201" s="1247"/>
      <c r="F201" s="1247"/>
      <c r="G201" s="1247"/>
      <c r="H201" s="525"/>
      <c r="I201" s="526"/>
      <c r="J201" s="526"/>
      <c r="K201" s="526"/>
      <c r="L201" s="528"/>
      <c r="M201" s="526"/>
      <c r="N201" s="528"/>
      <c r="O201" s="526"/>
      <c r="P201" s="529">
        <v>1523.16</v>
      </c>
    </row>
    <row r="202" spans="1:16" x14ac:dyDescent="0.25">
      <c r="A202" s="540"/>
      <c r="B202" s="524" t="s">
        <v>3336</v>
      </c>
      <c r="C202" s="1247" t="s">
        <v>3337</v>
      </c>
      <c r="D202" s="1247"/>
      <c r="E202" s="1247"/>
      <c r="F202" s="1247"/>
      <c r="G202" s="1247"/>
      <c r="H202" s="525" t="s">
        <v>1158</v>
      </c>
      <c r="I202" s="543">
        <v>90</v>
      </c>
      <c r="J202" s="526"/>
      <c r="K202" s="543">
        <v>90</v>
      </c>
      <c r="L202" s="528"/>
      <c r="M202" s="526"/>
      <c r="N202" s="528"/>
      <c r="O202" s="526"/>
      <c r="P202" s="529">
        <v>1370.84</v>
      </c>
    </row>
    <row r="203" spans="1:16" x14ac:dyDescent="0.25">
      <c r="A203" s="540"/>
      <c r="B203" s="524" t="s">
        <v>3338</v>
      </c>
      <c r="C203" s="1247" t="s">
        <v>3339</v>
      </c>
      <c r="D203" s="1247"/>
      <c r="E203" s="1247"/>
      <c r="F203" s="1247"/>
      <c r="G203" s="1247"/>
      <c r="H203" s="525" t="s">
        <v>1158</v>
      </c>
      <c r="I203" s="543">
        <v>46</v>
      </c>
      <c r="J203" s="526"/>
      <c r="K203" s="543">
        <v>46</v>
      </c>
      <c r="L203" s="528"/>
      <c r="M203" s="526"/>
      <c r="N203" s="528"/>
      <c r="O203" s="526"/>
      <c r="P203" s="573">
        <v>700.65</v>
      </c>
    </row>
    <row r="204" spans="1:16" x14ac:dyDescent="0.25">
      <c r="A204" s="556"/>
      <c r="B204" s="557"/>
      <c r="C204" s="1248" t="s">
        <v>1161</v>
      </c>
      <c r="D204" s="1248"/>
      <c r="E204" s="1248"/>
      <c r="F204" s="1248"/>
      <c r="G204" s="1248"/>
      <c r="H204" s="516"/>
      <c r="I204" s="517"/>
      <c r="J204" s="517"/>
      <c r="K204" s="517"/>
      <c r="L204" s="520"/>
      <c r="M204" s="517"/>
      <c r="N204" s="593">
        <v>730.88</v>
      </c>
      <c r="O204" s="517"/>
      <c r="P204" s="555">
        <v>3654.42</v>
      </c>
    </row>
    <row r="205" spans="1:16" x14ac:dyDescent="0.25">
      <c r="A205" s="558"/>
      <c r="B205" s="559"/>
      <c r="C205" s="559"/>
      <c r="D205" s="559"/>
      <c r="E205" s="559"/>
      <c r="F205" s="559"/>
      <c r="G205" s="559"/>
      <c r="H205" s="560"/>
      <c r="I205" s="561"/>
      <c r="J205" s="561"/>
      <c r="K205" s="561"/>
      <c r="L205" s="562"/>
      <c r="M205" s="561"/>
      <c r="N205" s="562"/>
      <c r="O205" s="561"/>
      <c r="P205" s="563"/>
    </row>
    <row r="206" spans="1:16" ht="22.5" x14ac:dyDescent="0.25">
      <c r="A206" s="514" t="s">
        <v>3428</v>
      </c>
      <c r="B206" s="515" t="s">
        <v>3564</v>
      </c>
      <c r="C206" s="1249" t="s">
        <v>3567</v>
      </c>
      <c r="D206" s="1249"/>
      <c r="E206" s="1249"/>
      <c r="F206" s="1249"/>
      <c r="G206" s="1249"/>
      <c r="H206" s="516" t="s">
        <v>1575</v>
      </c>
      <c r="I206" s="517">
        <v>5</v>
      </c>
      <c r="J206" s="518">
        <v>1</v>
      </c>
      <c r="K206" s="518">
        <v>5</v>
      </c>
      <c r="L206" s="520"/>
      <c r="M206" s="517"/>
      <c r="N206" s="564">
        <v>7497.23</v>
      </c>
      <c r="O206" s="517"/>
      <c r="P206" s="555">
        <v>37486.15</v>
      </c>
    </row>
    <row r="207" spans="1:16" x14ac:dyDescent="0.25">
      <c r="A207" s="556"/>
      <c r="B207" s="557"/>
      <c r="C207" s="1248" t="s">
        <v>1161</v>
      </c>
      <c r="D207" s="1248"/>
      <c r="E207" s="1248"/>
      <c r="F207" s="1248"/>
      <c r="G207" s="1248"/>
      <c r="H207" s="516"/>
      <c r="I207" s="517"/>
      <c r="J207" s="517"/>
      <c r="K207" s="517"/>
      <c r="L207" s="520"/>
      <c r="M207" s="517"/>
      <c r="N207" s="520"/>
      <c r="O207" s="517"/>
      <c r="P207" s="555">
        <v>37486.15</v>
      </c>
    </row>
    <row r="208" spans="1:16" x14ac:dyDescent="0.25">
      <c r="A208" s="558"/>
      <c r="B208" s="559"/>
      <c r="C208" s="559"/>
      <c r="D208" s="559"/>
      <c r="E208" s="559"/>
      <c r="F208" s="559"/>
      <c r="G208" s="559"/>
      <c r="H208" s="560"/>
      <c r="I208" s="561"/>
      <c r="J208" s="561"/>
      <c r="K208" s="561"/>
      <c r="L208" s="562"/>
      <c r="M208" s="561"/>
      <c r="N208" s="562"/>
      <c r="O208" s="561"/>
      <c r="P208" s="563"/>
    </row>
    <row r="209" spans="1:16" x14ac:dyDescent="0.25">
      <c r="A209" s="514" t="s">
        <v>102</v>
      </c>
      <c r="B209" s="515" t="s">
        <v>3568</v>
      </c>
      <c r="C209" s="1249" t="s">
        <v>3569</v>
      </c>
      <c r="D209" s="1249"/>
      <c r="E209" s="1249"/>
      <c r="F209" s="1249"/>
      <c r="G209" s="1249"/>
      <c r="H209" s="516" t="s">
        <v>1575</v>
      </c>
      <c r="I209" s="517">
        <v>5</v>
      </c>
      <c r="J209" s="518">
        <v>1</v>
      </c>
      <c r="K209" s="518">
        <v>5</v>
      </c>
      <c r="L209" s="520"/>
      <c r="M209" s="517"/>
      <c r="N209" s="521"/>
      <c r="O209" s="517"/>
      <c r="P209" s="522"/>
    </row>
    <row r="210" spans="1:16" x14ac:dyDescent="0.25">
      <c r="A210" s="523"/>
      <c r="B210" s="524" t="s">
        <v>23</v>
      </c>
      <c r="C210" s="1247" t="s">
        <v>1203</v>
      </c>
      <c r="D210" s="1247"/>
      <c r="E210" s="1247"/>
      <c r="F210" s="1247"/>
      <c r="G210" s="1247"/>
      <c r="H210" s="525" t="s">
        <v>1148</v>
      </c>
      <c r="I210" s="526"/>
      <c r="J210" s="526"/>
      <c r="K210" s="531">
        <v>10.3</v>
      </c>
      <c r="L210" s="528"/>
      <c r="M210" s="526"/>
      <c r="N210" s="528"/>
      <c r="O210" s="526"/>
      <c r="P210" s="529">
        <v>3276.33</v>
      </c>
    </row>
    <row r="211" spans="1:16" x14ac:dyDescent="0.25">
      <c r="A211" s="530"/>
      <c r="B211" s="524" t="s">
        <v>2403</v>
      </c>
      <c r="C211" s="1247" t="s">
        <v>2404</v>
      </c>
      <c r="D211" s="1247"/>
      <c r="E211" s="1247"/>
      <c r="F211" s="1247"/>
      <c r="G211" s="1247"/>
      <c r="H211" s="525" t="s">
        <v>1148</v>
      </c>
      <c r="I211" s="536">
        <v>2.06</v>
      </c>
      <c r="J211" s="526"/>
      <c r="K211" s="531">
        <v>10.3</v>
      </c>
      <c r="L211" s="532"/>
      <c r="M211" s="533"/>
      <c r="N211" s="534">
        <v>318.08999999999997</v>
      </c>
      <c r="O211" s="526"/>
      <c r="P211" s="529">
        <v>3276.33</v>
      </c>
    </row>
    <row r="212" spans="1:16" x14ac:dyDescent="0.25">
      <c r="A212" s="523"/>
      <c r="B212" s="524" t="s">
        <v>36</v>
      </c>
      <c r="C212" s="1247" t="s">
        <v>134</v>
      </c>
      <c r="D212" s="1247"/>
      <c r="E212" s="1247"/>
      <c r="F212" s="1247"/>
      <c r="G212" s="1247"/>
      <c r="H212" s="525"/>
      <c r="I212" s="526"/>
      <c r="J212" s="526"/>
      <c r="K212" s="526"/>
      <c r="L212" s="528"/>
      <c r="M212" s="526"/>
      <c r="N212" s="528"/>
      <c r="O212" s="526"/>
      <c r="P212" s="573">
        <v>265.52</v>
      </c>
    </row>
    <row r="213" spans="1:16" x14ac:dyDescent="0.25">
      <c r="A213" s="530"/>
      <c r="B213" s="524" t="s">
        <v>3570</v>
      </c>
      <c r="C213" s="1247" t="s">
        <v>3571</v>
      </c>
      <c r="D213" s="1247"/>
      <c r="E213" s="1247"/>
      <c r="F213" s="1247"/>
      <c r="G213" s="1247"/>
      <c r="H213" s="525" t="s">
        <v>2159</v>
      </c>
      <c r="I213" s="536">
        <v>0.42</v>
      </c>
      <c r="J213" s="526"/>
      <c r="K213" s="531">
        <v>2.1</v>
      </c>
      <c r="L213" s="538">
        <v>2.27</v>
      </c>
      <c r="M213" s="539">
        <v>1.54</v>
      </c>
      <c r="N213" s="534">
        <v>3.5</v>
      </c>
      <c r="O213" s="526"/>
      <c r="P213" s="529">
        <v>7.35</v>
      </c>
    </row>
    <row r="214" spans="1:16" x14ac:dyDescent="0.25">
      <c r="A214" s="530"/>
      <c r="B214" s="524" t="s">
        <v>3572</v>
      </c>
      <c r="C214" s="1247" t="s">
        <v>3573</v>
      </c>
      <c r="D214" s="1247"/>
      <c r="E214" s="1247"/>
      <c r="F214" s="1247"/>
      <c r="G214" s="1247"/>
      <c r="H214" s="525" t="s">
        <v>1244</v>
      </c>
      <c r="I214" s="527">
        <v>1E-3</v>
      </c>
      <c r="J214" s="526"/>
      <c r="K214" s="527">
        <v>5.0000000000000001E-3</v>
      </c>
      <c r="L214" s="542">
        <v>1193.3399999999999</v>
      </c>
      <c r="M214" s="539">
        <v>1.05</v>
      </c>
      <c r="N214" s="534">
        <v>1253.01</v>
      </c>
      <c r="O214" s="526"/>
      <c r="P214" s="529">
        <v>6.27</v>
      </c>
    </row>
    <row r="215" spans="1:16" x14ac:dyDescent="0.25">
      <c r="A215" s="530"/>
      <c r="B215" s="524" t="s">
        <v>3574</v>
      </c>
      <c r="C215" s="1247" t="s">
        <v>3575</v>
      </c>
      <c r="D215" s="1247"/>
      <c r="E215" s="1247"/>
      <c r="F215" s="1247"/>
      <c r="G215" s="1247"/>
      <c r="H215" s="525" t="s">
        <v>1244</v>
      </c>
      <c r="I215" s="527">
        <v>1.4999999999999999E-2</v>
      </c>
      <c r="J215" s="526"/>
      <c r="K215" s="527">
        <v>7.4999999999999997E-2</v>
      </c>
      <c r="L215" s="538">
        <v>89.75</v>
      </c>
      <c r="M215" s="575">
        <v>1.7</v>
      </c>
      <c r="N215" s="534">
        <v>152.58000000000001</v>
      </c>
      <c r="O215" s="526"/>
      <c r="P215" s="529">
        <v>11.44</v>
      </c>
    </row>
    <row r="216" spans="1:16" x14ac:dyDescent="0.25">
      <c r="A216" s="530"/>
      <c r="B216" s="524" t="s">
        <v>3576</v>
      </c>
      <c r="C216" s="1247" t="s">
        <v>3577</v>
      </c>
      <c r="D216" s="1247"/>
      <c r="E216" s="1247"/>
      <c r="F216" s="1247"/>
      <c r="G216" s="1247"/>
      <c r="H216" s="525" t="s">
        <v>1244</v>
      </c>
      <c r="I216" s="535">
        <v>1E-4</v>
      </c>
      <c r="J216" s="526"/>
      <c r="K216" s="535">
        <v>5.0000000000000001E-4</v>
      </c>
      <c r="L216" s="538">
        <v>451.21</v>
      </c>
      <c r="M216" s="575">
        <v>1.4</v>
      </c>
      <c r="N216" s="534">
        <v>631.69000000000005</v>
      </c>
      <c r="O216" s="526"/>
      <c r="P216" s="529">
        <v>0.32</v>
      </c>
    </row>
    <row r="217" spans="1:16" x14ac:dyDescent="0.25">
      <c r="A217" s="530"/>
      <c r="B217" s="524" t="s">
        <v>3578</v>
      </c>
      <c r="C217" s="1247" t="s">
        <v>3579</v>
      </c>
      <c r="D217" s="1247"/>
      <c r="E217" s="1247"/>
      <c r="F217" s="1247"/>
      <c r="G217" s="1247"/>
      <c r="H217" s="525" t="s">
        <v>1164</v>
      </c>
      <c r="I217" s="537">
        <v>1.0000000000000001E-5</v>
      </c>
      <c r="J217" s="526"/>
      <c r="K217" s="537">
        <v>5.0000000000000002E-5</v>
      </c>
      <c r="L217" s="542">
        <v>1050091.7</v>
      </c>
      <c r="M217" s="575">
        <v>1.2</v>
      </c>
      <c r="N217" s="534">
        <v>1260110.04</v>
      </c>
      <c r="O217" s="526"/>
      <c r="P217" s="529">
        <v>63.01</v>
      </c>
    </row>
    <row r="218" spans="1:16" x14ac:dyDescent="0.25">
      <c r="A218" s="530"/>
      <c r="B218" s="524" t="s">
        <v>3580</v>
      </c>
      <c r="C218" s="1247" t="s">
        <v>3581</v>
      </c>
      <c r="D218" s="1247"/>
      <c r="E218" s="1247"/>
      <c r="F218" s="1247"/>
      <c r="G218" s="1247"/>
      <c r="H218" s="525" t="s">
        <v>1244</v>
      </c>
      <c r="I218" s="535">
        <v>1.1000000000000001E-3</v>
      </c>
      <c r="J218" s="526"/>
      <c r="K218" s="535">
        <v>5.4999999999999997E-3</v>
      </c>
      <c r="L218" s="542">
        <v>1562.87</v>
      </c>
      <c r="M218" s="539">
        <v>1.76</v>
      </c>
      <c r="N218" s="534">
        <v>2750.65</v>
      </c>
      <c r="O218" s="526"/>
      <c r="P218" s="529">
        <v>15.13</v>
      </c>
    </row>
    <row r="219" spans="1:16" x14ac:dyDescent="0.25">
      <c r="A219" s="530"/>
      <c r="B219" s="524" t="s">
        <v>3582</v>
      </c>
      <c r="C219" s="1247" t="s">
        <v>3583</v>
      </c>
      <c r="D219" s="1247"/>
      <c r="E219" s="1247"/>
      <c r="F219" s="1247"/>
      <c r="G219" s="1247"/>
      <c r="H219" s="525" t="s">
        <v>1244</v>
      </c>
      <c r="I219" s="535">
        <v>2.3999999999999998E-3</v>
      </c>
      <c r="J219" s="526"/>
      <c r="K219" s="527">
        <v>1.2E-2</v>
      </c>
      <c r="L219" s="542">
        <v>1836.83</v>
      </c>
      <c r="M219" s="539">
        <v>1.76</v>
      </c>
      <c r="N219" s="534">
        <v>3232.82</v>
      </c>
      <c r="O219" s="526"/>
      <c r="P219" s="529">
        <v>38.79</v>
      </c>
    </row>
    <row r="220" spans="1:16" x14ac:dyDescent="0.25">
      <c r="A220" s="530"/>
      <c r="B220" s="524" t="s">
        <v>3584</v>
      </c>
      <c r="C220" s="1247" t="s">
        <v>3585</v>
      </c>
      <c r="D220" s="1247"/>
      <c r="E220" s="1247"/>
      <c r="F220" s="1247"/>
      <c r="G220" s="1247"/>
      <c r="H220" s="525" t="s">
        <v>1244</v>
      </c>
      <c r="I220" s="535">
        <v>1.5E-3</v>
      </c>
      <c r="J220" s="526"/>
      <c r="K220" s="535">
        <v>7.4999999999999997E-3</v>
      </c>
      <c r="L220" s="542">
        <v>8329.08</v>
      </c>
      <c r="M220" s="539">
        <v>1.29</v>
      </c>
      <c r="N220" s="534">
        <v>10744.51</v>
      </c>
      <c r="O220" s="526"/>
      <c r="P220" s="529">
        <v>80.58</v>
      </c>
    </row>
    <row r="221" spans="1:16" x14ac:dyDescent="0.25">
      <c r="A221" s="530"/>
      <c r="B221" s="524" t="s">
        <v>3586</v>
      </c>
      <c r="C221" s="1247" t="s">
        <v>3587</v>
      </c>
      <c r="D221" s="1247"/>
      <c r="E221" s="1247"/>
      <c r="F221" s="1247"/>
      <c r="G221" s="1247"/>
      <c r="H221" s="525" t="s">
        <v>1164</v>
      </c>
      <c r="I221" s="537">
        <v>1.0000000000000001E-5</v>
      </c>
      <c r="J221" s="526"/>
      <c r="K221" s="537">
        <v>5.0000000000000002E-5</v>
      </c>
      <c r="L221" s="542">
        <v>155497.88</v>
      </c>
      <c r="M221" s="539">
        <v>1.29</v>
      </c>
      <c r="N221" s="534">
        <v>200592.27</v>
      </c>
      <c r="O221" s="526"/>
      <c r="P221" s="529">
        <v>10.029999999999999</v>
      </c>
    </row>
    <row r="222" spans="1:16" x14ac:dyDescent="0.25">
      <c r="A222" s="530"/>
      <c r="B222" s="524" t="s">
        <v>3588</v>
      </c>
      <c r="C222" s="1247" t="s">
        <v>3589</v>
      </c>
      <c r="D222" s="1247"/>
      <c r="E222" s="1247"/>
      <c r="F222" s="1247"/>
      <c r="G222" s="1247"/>
      <c r="H222" s="525" t="s">
        <v>1697</v>
      </c>
      <c r="I222" s="536">
        <v>0.01</v>
      </c>
      <c r="J222" s="526"/>
      <c r="K222" s="536">
        <v>0.05</v>
      </c>
      <c r="L222" s="538">
        <v>233.18</v>
      </c>
      <c r="M222" s="539">
        <v>1.1399999999999999</v>
      </c>
      <c r="N222" s="534">
        <v>265.83</v>
      </c>
      <c r="O222" s="526"/>
      <c r="P222" s="529">
        <v>13.29</v>
      </c>
    </row>
    <row r="223" spans="1:16" x14ac:dyDescent="0.25">
      <c r="A223" s="530"/>
      <c r="B223" s="524" t="s">
        <v>2635</v>
      </c>
      <c r="C223" s="1247" t="s">
        <v>2636</v>
      </c>
      <c r="D223" s="1247"/>
      <c r="E223" s="1247"/>
      <c r="F223" s="1247"/>
      <c r="G223" s="1247"/>
      <c r="H223" s="525" t="s">
        <v>1244</v>
      </c>
      <c r="I223" s="535">
        <v>6.7999999999999996E-3</v>
      </c>
      <c r="J223" s="526"/>
      <c r="K223" s="527">
        <v>3.4000000000000002E-2</v>
      </c>
      <c r="L223" s="538">
        <v>196.41</v>
      </c>
      <c r="M223" s="539">
        <v>1.18</v>
      </c>
      <c r="N223" s="534">
        <v>231.76</v>
      </c>
      <c r="O223" s="526"/>
      <c r="P223" s="529">
        <v>7.88</v>
      </c>
    </row>
    <row r="224" spans="1:16" x14ac:dyDescent="0.25">
      <c r="A224" s="530"/>
      <c r="B224" s="524" t="s">
        <v>3590</v>
      </c>
      <c r="C224" s="1247" t="s">
        <v>3591</v>
      </c>
      <c r="D224" s="1247"/>
      <c r="E224" s="1247"/>
      <c r="F224" s="1247"/>
      <c r="G224" s="1247"/>
      <c r="H224" s="525" t="s">
        <v>1697</v>
      </c>
      <c r="I224" s="536">
        <v>0.01</v>
      </c>
      <c r="J224" s="526"/>
      <c r="K224" s="536">
        <v>0.05</v>
      </c>
      <c r="L224" s="538">
        <v>235.73</v>
      </c>
      <c r="M224" s="539">
        <v>0.97</v>
      </c>
      <c r="N224" s="534">
        <v>228.66</v>
      </c>
      <c r="O224" s="526"/>
      <c r="P224" s="529">
        <v>11.43</v>
      </c>
    </row>
    <row r="225" spans="1:16" x14ac:dyDescent="0.25">
      <c r="A225" s="552"/>
      <c r="B225" s="553"/>
      <c r="C225" s="1248" t="s">
        <v>1154</v>
      </c>
      <c r="D225" s="1248"/>
      <c r="E225" s="1248"/>
      <c r="F225" s="1248"/>
      <c r="G225" s="1248"/>
      <c r="H225" s="516"/>
      <c r="I225" s="517"/>
      <c r="J225" s="517"/>
      <c r="K225" s="517"/>
      <c r="L225" s="520"/>
      <c r="M225" s="517"/>
      <c r="N225" s="554"/>
      <c r="O225" s="517"/>
      <c r="P225" s="555">
        <v>3541.85</v>
      </c>
    </row>
    <row r="226" spans="1:16" x14ac:dyDescent="0.25">
      <c r="A226" s="540" t="s">
        <v>2675</v>
      </c>
      <c r="B226" s="524" t="s">
        <v>2637</v>
      </c>
      <c r="C226" s="1247" t="s">
        <v>2638</v>
      </c>
      <c r="D226" s="1247"/>
      <c r="E226" s="1247"/>
      <c r="F226" s="1247"/>
      <c r="G226" s="1247"/>
      <c r="H226" s="525" t="s">
        <v>1158</v>
      </c>
      <c r="I226" s="543">
        <v>2</v>
      </c>
      <c r="J226" s="526"/>
      <c r="K226" s="543">
        <v>2</v>
      </c>
      <c r="L226" s="528"/>
      <c r="M226" s="526"/>
      <c r="N226" s="528"/>
      <c r="O226" s="526"/>
      <c r="P226" s="573">
        <v>65.53</v>
      </c>
    </row>
    <row r="227" spans="1:16" x14ac:dyDescent="0.25">
      <c r="A227" s="540"/>
      <c r="B227" s="524"/>
      <c r="C227" s="1247" t="s">
        <v>1155</v>
      </c>
      <c r="D227" s="1247"/>
      <c r="E227" s="1247"/>
      <c r="F227" s="1247"/>
      <c r="G227" s="1247"/>
      <c r="H227" s="525"/>
      <c r="I227" s="526"/>
      <c r="J227" s="526"/>
      <c r="K227" s="526"/>
      <c r="L227" s="528"/>
      <c r="M227" s="526"/>
      <c r="N227" s="528"/>
      <c r="O227" s="526"/>
      <c r="P227" s="529">
        <v>3276.33</v>
      </c>
    </row>
    <row r="228" spans="1:16" x14ac:dyDescent="0.25">
      <c r="A228" s="540"/>
      <c r="B228" s="524" t="s">
        <v>3336</v>
      </c>
      <c r="C228" s="1247" t="s">
        <v>3337</v>
      </c>
      <c r="D228" s="1247"/>
      <c r="E228" s="1247"/>
      <c r="F228" s="1247"/>
      <c r="G228" s="1247"/>
      <c r="H228" s="525" t="s">
        <v>1158</v>
      </c>
      <c r="I228" s="543">
        <v>90</v>
      </c>
      <c r="J228" s="526"/>
      <c r="K228" s="543">
        <v>90</v>
      </c>
      <c r="L228" s="528"/>
      <c r="M228" s="526"/>
      <c r="N228" s="528"/>
      <c r="O228" s="526"/>
      <c r="P228" s="529">
        <v>2948.7</v>
      </c>
    </row>
    <row r="229" spans="1:16" x14ac:dyDescent="0.25">
      <c r="A229" s="540"/>
      <c r="B229" s="524" t="s">
        <v>3338</v>
      </c>
      <c r="C229" s="1247" t="s">
        <v>3339</v>
      </c>
      <c r="D229" s="1247"/>
      <c r="E229" s="1247"/>
      <c r="F229" s="1247"/>
      <c r="G229" s="1247"/>
      <c r="H229" s="525" t="s">
        <v>1158</v>
      </c>
      <c r="I229" s="543">
        <v>46</v>
      </c>
      <c r="J229" s="526"/>
      <c r="K229" s="543">
        <v>46</v>
      </c>
      <c r="L229" s="528"/>
      <c r="M229" s="526"/>
      <c r="N229" s="528"/>
      <c r="O229" s="526"/>
      <c r="P229" s="529">
        <v>1507.11</v>
      </c>
    </row>
    <row r="230" spans="1:16" x14ac:dyDescent="0.25">
      <c r="A230" s="556"/>
      <c r="B230" s="557"/>
      <c r="C230" s="1248" t="s">
        <v>1161</v>
      </c>
      <c r="D230" s="1248"/>
      <c r="E230" s="1248"/>
      <c r="F230" s="1248"/>
      <c r="G230" s="1248"/>
      <c r="H230" s="516"/>
      <c r="I230" s="517"/>
      <c r="J230" s="517"/>
      <c r="K230" s="517"/>
      <c r="L230" s="520"/>
      <c r="M230" s="517"/>
      <c r="N230" s="554">
        <v>1612.64</v>
      </c>
      <c r="O230" s="517"/>
      <c r="P230" s="555">
        <v>8063.19</v>
      </c>
    </row>
    <row r="231" spans="1:16" x14ac:dyDescent="0.25">
      <c r="A231" s="558"/>
      <c r="B231" s="559"/>
      <c r="C231" s="559"/>
      <c r="D231" s="559"/>
      <c r="E231" s="559"/>
      <c r="F231" s="559"/>
      <c r="G231" s="559"/>
      <c r="H231" s="560"/>
      <c r="I231" s="561"/>
      <c r="J231" s="561"/>
      <c r="K231" s="561"/>
      <c r="L231" s="562"/>
      <c r="M231" s="561"/>
      <c r="N231" s="562"/>
      <c r="O231" s="561"/>
      <c r="P231" s="563"/>
    </row>
    <row r="232" spans="1:16" ht="22.5" x14ac:dyDescent="0.25">
      <c r="A232" s="514" t="s">
        <v>105</v>
      </c>
      <c r="B232" s="515" t="s">
        <v>3592</v>
      </c>
      <c r="C232" s="1249" t="s">
        <v>3593</v>
      </c>
      <c r="D232" s="1249"/>
      <c r="E232" s="1249"/>
      <c r="F232" s="1249"/>
      <c r="G232" s="1249"/>
      <c r="H232" s="516" t="s">
        <v>1575</v>
      </c>
      <c r="I232" s="517">
        <v>5</v>
      </c>
      <c r="J232" s="518">
        <v>1</v>
      </c>
      <c r="K232" s="518">
        <v>5</v>
      </c>
      <c r="L232" s="520"/>
      <c r="M232" s="517"/>
      <c r="N232" s="572">
        <v>427.3</v>
      </c>
      <c r="O232" s="517"/>
      <c r="P232" s="555">
        <v>2136.5</v>
      </c>
    </row>
    <row r="233" spans="1:16" x14ac:dyDescent="0.25">
      <c r="A233" s="556"/>
      <c r="B233" s="557"/>
      <c r="C233" s="1248" t="s">
        <v>1161</v>
      </c>
      <c r="D233" s="1248"/>
      <c r="E233" s="1248"/>
      <c r="F233" s="1248"/>
      <c r="G233" s="1248"/>
      <c r="H233" s="516"/>
      <c r="I233" s="517"/>
      <c r="J233" s="517"/>
      <c r="K233" s="517"/>
      <c r="L233" s="520"/>
      <c r="M233" s="517"/>
      <c r="N233" s="520"/>
      <c r="O233" s="517"/>
      <c r="P233" s="555">
        <v>2136.5</v>
      </c>
    </row>
    <row r="234" spans="1:16" x14ac:dyDescent="0.25">
      <c r="A234" s="558"/>
      <c r="B234" s="559"/>
      <c r="C234" s="559"/>
      <c r="D234" s="559"/>
      <c r="E234" s="559"/>
      <c r="F234" s="559"/>
      <c r="G234" s="559"/>
      <c r="H234" s="560"/>
      <c r="I234" s="561"/>
      <c r="J234" s="561"/>
      <c r="K234" s="561"/>
      <c r="L234" s="562"/>
      <c r="M234" s="561"/>
      <c r="N234" s="562"/>
      <c r="O234" s="561"/>
      <c r="P234" s="563"/>
    </row>
    <row r="235" spans="1:16" x14ac:dyDescent="0.25">
      <c r="A235" s="514" t="s">
        <v>111</v>
      </c>
      <c r="B235" s="515" t="s">
        <v>3354</v>
      </c>
      <c r="C235" s="1249" t="s">
        <v>3355</v>
      </c>
      <c r="D235" s="1249"/>
      <c r="E235" s="1249"/>
      <c r="F235" s="1249"/>
      <c r="G235" s="1249"/>
      <c r="H235" s="516" t="s">
        <v>1575</v>
      </c>
      <c r="I235" s="517">
        <v>5</v>
      </c>
      <c r="J235" s="518">
        <v>1</v>
      </c>
      <c r="K235" s="518">
        <v>5</v>
      </c>
      <c r="L235" s="520"/>
      <c r="M235" s="517"/>
      <c r="N235" s="521"/>
      <c r="O235" s="517"/>
      <c r="P235" s="522"/>
    </row>
    <row r="236" spans="1:16" x14ac:dyDescent="0.25">
      <c r="A236" s="523"/>
      <c r="B236" s="524" t="s">
        <v>23</v>
      </c>
      <c r="C236" s="1247" t="s">
        <v>1203</v>
      </c>
      <c r="D236" s="1247"/>
      <c r="E236" s="1247"/>
      <c r="F236" s="1247"/>
      <c r="G236" s="1247"/>
      <c r="H236" s="525" t="s">
        <v>1148</v>
      </c>
      <c r="I236" s="526"/>
      <c r="J236" s="526"/>
      <c r="K236" s="536">
        <v>5.15</v>
      </c>
      <c r="L236" s="528"/>
      <c r="M236" s="526"/>
      <c r="N236" s="528"/>
      <c r="O236" s="526"/>
      <c r="P236" s="529">
        <v>1506.89</v>
      </c>
    </row>
    <row r="237" spans="1:16" x14ac:dyDescent="0.25">
      <c r="A237" s="530"/>
      <c r="B237" s="524" t="s">
        <v>2101</v>
      </c>
      <c r="C237" s="1247" t="s">
        <v>2102</v>
      </c>
      <c r="D237" s="1247"/>
      <c r="E237" s="1247"/>
      <c r="F237" s="1247"/>
      <c r="G237" s="1247"/>
      <c r="H237" s="525" t="s">
        <v>1148</v>
      </c>
      <c r="I237" s="536">
        <v>1.03</v>
      </c>
      <c r="J237" s="526"/>
      <c r="K237" s="536">
        <v>5.15</v>
      </c>
      <c r="L237" s="532"/>
      <c r="M237" s="533"/>
      <c r="N237" s="534">
        <v>292.60000000000002</v>
      </c>
      <c r="O237" s="526"/>
      <c r="P237" s="529">
        <v>1506.89</v>
      </c>
    </row>
    <row r="238" spans="1:16" x14ac:dyDescent="0.25">
      <c r="A238" s="523"/>
      <c r="B238" s="524" t="s">
        <v>28</v>
      </c>
      <c r="C238" s="1247" t="s">
        <v>132</v>
      </c>
      <c r="D238" s="1247"/>
      <c r="E238" s="1247"/>
      <c r="F238" s="1247"/>
      <c r="G238" s="1247"/>
      <c r="H238" s="525"/>
      <c r="I238" s="526"/>
      <c r="J238" s="526"/>
      <c r="K238" s="526"/>
      <c r="L238" s="528"/>
      <c r="M238" s="526"/>
      <c r="N238" s="528"/>
      <c r="O238" s="526"/>
      <c r="P238" s="573">
        <v>29.63</v>
      </c>
    </row>
    <row r="239" spans="1:16" x14ac:dyDescent="0.25">
      <c r="A239" s="523"/>
      <c r="B239" s="524"/>
      <c r="C239" s="1247" t="s">
        <v>1147</v>
      </c>
      <c r="D239" s="1247"/>
      <c r="E239" s="1247"/>
      <c r="F239" s="1247"/>
      <c r="G239" s="1247"/>
      <c r="H239" s="525" t="s">
        <v>1148</v>
      </c>
      <c r="I239" s="526"/>
      <c r="J239" s="526"/>
      <c r="K239" s="536">
        <v>0.05</v>
      </c>
      <c r="L239" s="528"/>
      <c r="M239" s="526"/>
      <c r="N239" s="528"/>
      <c r="O239" s="526"/>
      <c r="P239" s="573">
        <v>16.27</v>
      </c>
    </row>
    <row r="240" spans="1:16" x14ac:dyDescent="0.25">
      <c r="A240" s="530"/>
      <c r="B240" s="524" t="s">
        <v>1445</v>
      </c>
      <c r="C240" s="1247" t="s">
        <v>1446</v>
      </c>
      <c r="D240" s="1247"/>
      <c r="E240" s="1247"/>
      <c r="F240" s="1247"/>
      <c r="G240" s="1247"/>
      <c r="H240" s="525" t="s">
        <v>1151</v>
      </c>
      <c r="I240" s="536">
        <v>0.01</v>
      </c>
      <c r="J240" s="526"/>
      <c r="K240" s="536">
        <v>0.05</v>
      </c>
      <c r="L240" s="538">
        <v>477.92</v>
      </c>
      <c r="M240" s="539">
        <v>1.24</v>
      </c>
      <c r="N240" s="534">
        <v>592.62</v>
      </c>
      <c r="O240" s="526"/>
      <c r="P240" s="529">
        <v>29.63</v>
      </c>
    </row>
    <row r="241" spans="1:16" x14ac:dyDescent="0.25">
      <c r="A241" s="540"/>
      <c r="B241" s="524" t="s">
        <v>1208</v>
      </c>
      <c r="C241" s="1247" t="s">
        <v>1209</v>
      </c>
      <c r="D241" s="1247"/>
      <c r="E241" s="1247"/>
      <c r="F241" s="1247"/>
      <c r="G241" s="1247"/>
      <c r="H241" s="525" t="s">
        <v>1148</v>
      </c>
      <c r="I241" s="536">
        <v>0.01</v>
      </c>
      <c r="J241" s="526"/>
      <c r="K241" s="536">
        <v>0.05</v>
      </c>
      <c r="L241" s="528"/>
      <c r="M241" s="526"/>
      <c r="N241" s="541">
        <v>325.38</v>
      </c>
      <c r="O241" s="526"/>
      <c r="P241" s="573">
        <v>16.27</v>
      </c>
    </row>
    <row r="242" spans="1:16" x14ac:dyDescent="0.25">
      <c r="A242" s="552"/>
      <c r="B242" s="553"/>
      <c r="C242" s="1248" t="s">
        <v>1154</v>
      </c>
      <c r="D242" s="1248"/>
      <c r="E242" s="1248"/>
      <c r="F242" s="1248"/>
      <c r="G242" s="1248"/>
      <c r="H242" s="516"/>
      <c r="I242" s="517"/>
      <c r="J242" s="517"/>
      <c r="K242" s="517"/>
      <c r="L242" s="520"/>
      <c r="M242" s="517"/>
      <c r="N242" s="554"/>
      <c r="O242" s="517"/>
      <c r="P242" s="555">
        <v>1552.79</v>
      </c>
    </row>
    <row r="243" spans="1:16" x14ac:dyDescent="0.25">
      <c r="A243" s="540" t="s">
        <v>1382</v>
      </c>
      <c r="B243" s="524" t="s">
        <v>2637</v>
      </c>
      <c r="C243" s="1247" t="s">
        <v>2638</v>
      </c>
      <c r="D243" s="1247"/>
      <c r="E243" s="1247"/>
      <c r="F243" s="1247"/>
      <c r="G243" s="1247"/>
      <c r="H243" s="525" t="s">
        <v>1158</v>
      </c>
      <c r="I243" s="543">
        <v>2</v>
      </c>
      <c r="J243" s="526"/>
      <c r="K243" s="543">
        <v>2</v>
      </c>
      <c r="L243" s="528"/>
      <c r="M243" s="526"/>
      <c r="N243" s="528"/>
      <c r="O243" s="526"/>
      <c r="P243" s="573">
        <v>30.14</v>
      </c>
    </row>
    <row r="244" spans="1:16" x14ac:dyDescent="0.25">
      <c r="A244" s="540"/>
      <c r="B244" s="524"/>
      <c r="C244" s="1247" t="s">
        <v>1155</v>
      </c>
      <c r="D244" s="1247"/>
      <c r="E244" s="1247"/>
      <c r="F244" s="1247"/>
      <c r="G244" s="1247"/>
      <c r="H244" s="525"/>
      <c r="I244" s="526"/>
      <c r="J244" s="526"/>
      <c r="K244" s="526"/>
      <c r="L244" s="528"/>
      <c r="M244" s="526"/>
      <c r="N244" s="528"/>
      <c r="O244" s="526"/>
      <c r="P244" s="529">
        <v>1523.16</v>
      </c>
    </row>
    <row r="245" spans="1:16" x14ac:dyDescent="0.25">
      <c r="A245" s="540"/>
      <c r="B245" s="524" t="s">
        <v>3336</v>
      </c>
      <c r="C245" s="1247" t="s">
        <v>3337</v>
      </c>
      <c r="D245" s="1247"/>
      <c r="E245" s="1247"/>
      <c r="F245" s="1247"/>
      <c r="G245" s="1247"/>
      <c r="H245" s="525" t="s">
        <v>1158</v>
      </c>
      <c r="I245" s="543">
        <v>90</v>
      </c>
      <c r="J245" s="526"/>
      <c r="K245" s="543">
        <v>90</v>
      </c>
      <c r="L245" s="528"/>
      <c r="M245" s="526"/>
      <c r="N245" s="528"/>
      <c r="O245" s="526"/>
      <c r="P245" s="529">
        <v>1370.84</v>
      </c>
    </row>
    <row r="246" spans="1:16" x14ac:dyDescent="0.25">
      <c r="A246" s="540"/>
      <c r="B246" s="524" t="s">
        <v>3338</v>
      </c>
      <c r="C246" s="1247" t="s">
        <v>3339</v>
      </c>
      <c r="D246" s="1247"/>
      <c r="E246" s="1247"/>
      <c r="F246" s="1247"/>
      <c r="G246" s="1247"/>
      <c r="H246" s="525" t="s">
        <v>1158</v>
      </c>
      <c r="I246" s="543">
        <v>46</v>
      </c>
      <c r="J246" s="526"/>
      <c r="K246" s="543">
        <v>46</v>
      </c>
      <c r="L246" s="528"/>
      <c r="M246" s="526"/>
      <c r="N246" s="528"/>
      <c r="O246" s="526"/>
      <c r="P246" s="573">
        <v>700.65</v>
      </c>
    </row>
    <row r="247" spans="1:16" x14ac:dyDescent="0.25">
      <c r="A247" s="556"/>
      <c r="B247" s="557"/>
      <c r="C247" s="1248" t="s">
        <v>1161</v>
      </c>
      <c r="D247" s="1248"/>
      <c r="E247" s="1248"/>
      <c r="F247" s="1248"/>
      <c r="G247" s="1248"/>
      <c r="H247" s="516"/>
      <c r="I247" s="517"/>
      <c r="J247" s="517"/>
      <c r="K247" s="517"/>
      <c r="L247" s="520"/>
      <c r="M247" s="517"/>
      <c r="N247" s="593">
        <v>730.88</v>
      </c>
      <c r="O247" s="517"/>
      <c r="P247" s="555">
        <v>3654.42</v>
      </c>
    </row>
    <row r="248" spans="1:16" x14ac:dyDescent="0.25">
      <c r="A248" s="558"/>
      <c r="B248" s="559"/>
      <c r="C248" s="559"/>
      <c r="D248" s="559"/>
      <c r="E248" s="559"/>
      <c r="F248" s="559"/>
      <c r="G248" s="559"/>
      <c r="H248" s="560"/>
      <c r="I248" s="561"/>
      <c r="J248" s="561"/>
      <c r="K248" s="561"/>
      <c r="L248" s="562"/>
      <c r="M248" s="561"/>
      <c r="N248" s="562"/>
      <c r="O248" s="561"/>
      <c r="P248" s="563"/>
    </row>
    <row r="249" spans="1:16" ht="22.5" x14ac:dyDescent="0.25">
      <c r="A249" s="514" t="s">
        <v>2682</v>
      </c>
      <c r="B249" s="515" t="s">
        <v>3594</v>
      </c>
      <c r="C249" s="1249" t="s">
        <v>3595</v>
      </c>
      <c r="D249" s="1249"/>
      <c r="E249" s="1249"/>
      <c r="F249" s="1249"/>
      <c r="G249" s="1249"/>
      <c r="H249" s="516" t="s">
        <v>1575</v>
      </c>
      <c r="I249" s="517">
        <v>5</v>
      </c>
      <c r="J249" s="518">
        <v>1</v>
      </c>
      <c r="K249" s="518">
        <v>5</v>
      </c>
      <c r="L249" s="520"/>
      <c r="M249" s="517"/>
      <c r="N249" s="564">
        <v>8196.44</v>
      </c>
      <c r="O249" s="517"/>
      <c r="P249" s="555">
        <v>40982.199999999997</v>
      </c>
    </row>
    <row r="250" spans="1:16" x14ac:dyDescent="0.25">
      <c r="A250" s="556"/>
      <c r="B250" s="557"/>
      <c r="C250" s="1248" t="s">
        <v>1161</v>
      </c>
      <c r="D250" s="1248"/>
      <c r="E250" s="1248"/>
      <c r="F250" s="1248"/>
      <c r="G250" s="1248"/>
      <c r="H250" s="516"/>
      <c r="I250" s="517"/>
      <c r="J250" s="517"/>
      <c r="K250" s="517"/>
      <c r="L250" s="520"/>
      <c r="M250" s="517"/>
      <c r="N250" s="520"/>
      <c r="O250" s="517"/>
      <c r="P250" s="555">
        <v>40982.199999999997</v>
      </c>
    </row>
    <row r="251" spans="1:16" x14ac:dyDescent="0.25">
      <c r="A251" s="558"/>
      <c r="B251" s="559"/>
      <c r="C251" s="559"/>
      <c r="D251" s="559"/>
      <c r="E251" s="559"/>
      <c r="F251" s="559"/>
      <c r="G251" s="559"/>
      <c r="H251" s="560"/>
      <c r="I251" s="561"/>
      <c r="J251" s="561"/>
      <c r="K251" s="561"/>
      <c r="L251" s="562"/>
      <c r="M251" s="561"/>
      <c r="N251" s="562"/>
      <c r="O251" s="561"/>
      <c r="P251" s="563"/>
    </row>
    <row r="252" spans="1:16" x14ac:dyDescent="0.25">
      <c r="A252" s="514" t="s">
        <v>558</v>
      </c>
      <c r="B252" s="515" t="s">
        <v>3596</v>
      </c>
      <c r="C252" s="1249" t="s">
        <v>3597</v>
      </c>
      <c r="D252" s="1249"/>
      <c r="E252" s="1249"/>
      <c r="F252" s="1249"/>
      <c r="G252" s="1249"/>
      <c r="H252" s="516" t="s">
        <v>1575</v>
      </c>
      <c r="I252" s="517">
        <v>3</v>
      </c>
      <c r="J252" s="518">
        <v>1</v>
      </c>
      <c r="K252" s="518">
        <v>3</v>
      </c>
      <c r="L252" s="520"/>
      <c r="M252" s="517"/>
      <c r="N252" s="521"/>
      <c r="O252" s="517"/>
      <c r="P252" s="522"/>
    </row>
    <row r="253" spans="1:16" x14ac:dyDescent="0.25">
      <c r="A253" s="523"/>
      <c r="B253" s="524" t="s">
        <v>23</v>
      </c>
      <c r="C253" s="1247" t="s">
        <v>1203</v>
      </c>
      <c r="D253" s="1247"/>
      <c r="E253" s="1247"/>
      <c r="F253" s="1247"/>
      <c r="G253" s="1247"/>
      <c r="H253" s="525" t="s">
        <v>1148</v>
      </c>
      <c r="I253" s="526"/>
      <c r="J253" s="526"/>
      <c r="K253" s="531">
        <v>27.9</v>
      </c>
      <c r="L253" s="528"/>
      <c r="M253" s="526"/>
      <c r="N253" s="528"/>
      <c r="O253" s="526"/>
      <c r="P253" s="529">
        <v>10432.93</v>
      </c>
    </row>
    <row r="254" spans="1:16" x14ac:dyDescent="0.25">
      <c r="A254" s="530"/>
      <c r="B254" s="524" t="s">
        <v>2209</v>
      </c>
      <c r="C254" s="1247" t="s">
        <v>2210</v>
      </c>
      <c r="D254" s="1247"/>
      <c r="E254" s="1247"/>
      <c r="F254" s="1247"/>
      <c r="G254" s="1247"/>
      <c r="H254" s="525" t="s">
        <v>1148</v>
      </c>
      <c r="I254" s="531">
        <v>9.3000000000000007</v>
      </c>
      <c r="J254" s="526"/>
      <c r="K254" s="531">
        <v>27.9</v>
      </c>
      <c r="L254" s="532"/>
      <c r="M254" s="533"/>
      <c r="N254" s="534">
        <v>373.94</v>
      </c>
      <c r="O254" s="526"/>
      <c r="P254" s="529">
        <v>10432.93</v>
      </c>
    </row>
    <row r="255" spans="1:16" x14ac:dyDescent="0.25">
      <c r="A255" s="523"/>
      <c r="B255" s="524" t="s">
        <v>28</v>
      </c>
      <c r="C255" s="1247" t="s">
        <v>132</v>
      </c>
      <c r="D255" s="1247"/>
      <c r="E255" s="1247"/>
      <c r="F255" s="1247"/>
      <c r="G255" s="1247"/>
      <c r="H255" s="525"/>
      <c r="I255" s="526"/>
      <c r="J255" s="526"/>
      <c r="K255" s="526"/>
      <c r="L255" s="528"/>
      <c r="M255" s="526"/>
      <c r="N255" s="528"/>
      <c r="O255" s="526"/>
      <c r="P255" s="529">
        <v>1932.95</v>
      </c>
    </row>
    <row r="256" spans="1:16" x14ac:dyDescent="0.25">
      <c r="A256" s="523"/>
      <c r="B256" s="524"/>
      <c r="C256" s="1247" t="s">
        <v>1147</v>
      </c>
      <c r="D256" s="1247"/>
      <c r="E256" s="1247"/>
      <c r="F256" s="1247"/>
      <c r="G256" s="1247"/>
      <c r="H256" s="525" t="s">
        <v>1148</v>
      </c>
      <c r="I256" s="526"/>
      <c r="J256" s="526"/>
      <c r="K256" s="531">
        <v>1.2</v>
      </c>
      <c r="L256" s="528"/>
      <c r="M256" s="526"/>
      <c r="N256" s="528"/>
      <c r="O256" s="526"/>
      <c r="P256" s="573">
        <v>448.73</v>
      </c>
    </row>
    <row r="257" spans="1:16" x14ac:dyDescent="0.25">
      <c r="A257" s="530"/>
      <c r="B257" s="524" t="s">
        <v>1287</v>
      </c>
      <c r="C257" s="1247" t="s">
        <v>1288</v>
      </c>
      <c r="D257" s="1247"/>
      <c r="E257" s="1247"/>
      <c r="F257" s="1247"/>
      <c r="G257" s="1247"/>
      <c r="H257" s="525" t="s">
        <v>1151</v>
      </c>
      <c r="I257" s="531">
        <v>0.4</v>
      </c>
      <c r="J257" s="526"/>
      <c r="K257" s="531">
        <v>1.2</v>
      </c>
      <c r="L257" s="532"/>
      <c r="M257" s="533"/>
      <c r="N257" s="534">
        <v>1610.79</v>
      </c>
      <c r="O257" s="526"/>
      <c r="P257" s="529">
        <v>1932.95</v>
      </c>
    </row>
    <row r="258" spans="1:16" x14ac:dyDescent="0.25">
      <c r="A258" s="540"/>
      <c r="B258" s="524" t="s">
        <v>1191</v>
      </c>
      <c r="C258" s="1247" t="s">
        <v>1192</v>
      </c>
      <c r="D258" s="1247"/>
      <c r="E258" s="1247"/>
      <c r="F258" s="1247"/>
      <c r="G258" s="1247"/>
      <c r="H258" s="525" t="s">
        <v>1148</v>
      </c>
      <c r="I258" s="531">
        <v>0.4</v>
      </c>
      <c r="J258" s="526"/>
      <c r="K258" s="531">
        <v>1.2</v>
      </c>
      <c r="L258" s="528"/>
      <c r="M258" s="526"/>
      <c r="N258" s="541">
        <v>373.94</v>
      </c>
      <c r="O258" s="526"/>
      <c r="P258" s="573">
        <v>448.73</v>
      </c>
    </row>
    <row r="259" spans="1:16" x14ac:dyDescent="0.25">
      <c r="A259" s="523"/>
      <c r="B259" s="524" t="s">
        <v>36</v>
      </c>
      <c r="C259" s="1247" t="s">
        <v>134</v>
      </c>
      <c r="D259" s="1247"/>
      <c r="E259" s="1247"/>
      <c r="F259" s="1247"/>
      <c r="G259" s="1247"/>
      <c r="H259" s="525"/>
      <c r="I259" s="526"/>
      <c r="J259" s="526"/>
      <c r="K259" s="526"/>
      <c r="L259" s="528"/>
      <c r="M259" s="526"/>
      <c r="N259" s="528"/>
      <c r="O259" s="526"/>
      <c r="P259" s="529">
        <v>1708.95</v>
      </c>
    </row>
    <row r="260" spans="1:16" x14ac:dyDescent="0.25">
      <c r="A260" s="530"/>
      <c r="B260" s="524" t="s">
        <v>3598</v>
      </c>
      <c r="C260" s="1247" t="s">
        <v>3599</v>
      </c>
      <c r="D260" s="1247"/>
      <c r="E260" s="1247"/>
      <c r="F260" s="1247"/>
      <c r="G260" s="1247"/>
      <c r="H260" s="525" t="s">
        <v>1244</v>
      </c>
      <c r="I260" s="536">
        <v>0.01</v>
      </c>
      <c r="J260" s="526"/>
      <c r="K260" s="536">
        <v>0.03</v>
      </c>
      <c r="L260" s="538">
        <v>284.14999999999998</v>
      </c>
      <c r="M260" s="539">
        <v>1.45</v>
      </c>
      <c r="N260" s="534">
        <v>412.02</v>
      </c>
      <c r="O260" s="526"/>
      <c r="P260" s="529">
        <v>12.36</v>
      </c>
    </row>
    <row r="261" spans="1:16" x14ac:dyDescent="0.25">
      <c r="A261" s="530"/>
      <c r="B261" s="524" t="s">
        <v>3570</v>
      </c>
      <c r="C261" s="1247" t="s">
        <v>3571</v>
      </c>
      <c r="D261" s="1247"/>
      <c r="E261" s="1247"/>
      <c r="F261" s="1247"/>
      <c r="G261" s="1247"/>
      <c r="H261" s="525" t="s">
        <v>2159</v>
      </c>
      <c r="I261" s="536">
        <v>4.21</v>
      </c>
      <c r="J261" s="526"/>
      <c r="K261" s="536">
        <v>12.63</v>
      </c>
      <c r="L261" s="538">
        <v>2.27</v>
      </c>
      <c r="M261" s="539">
        <v>1.54</v>
      </c>
      <c r="N261" s="534">
        <v>3.5</v>
      </c>
      <c r="O261" s="526"/>
      <c r="P261" s="529">
        <v>44.21</v>
      </c>
    </row>
    <row r="262" spans="1:16" x14ac:dyDescent="0.25">
      <c r="A262" s="530"/>
      <c r="B262" s="524" t="s">
        <v>1499</v>
      </c>
      <c r="C262" s="1247" t="s">
        <v>1500</v>
      </c>
      <c r="D262" s="1247"/>
      <c r="E262" s="1247"/>
      <c r="F262" s="1247"/>
      <c r="G262" s="1247"/>
      <c r="H262" s="525" t="s">
        <v>1244</v>
      </c>
      <c r="I262" s="531">
        <v>0.3</v>
      </c>
      <c r="J262" s="526"/>
      <c r="K262" s="531">
        <v>0.9</v>
      </c>
      <c r="L262" s="538">
        <v>174.93</v>
      </c>
      <c r="M262" s="575">
        <v>1.2</v>
      </c>
      <c r="N262" s="534">
        <v>209.92</v>
      </c>
      <c r="O262" s="526"/>
      <c r="P262" s="529">
        <v>188.93</v>
      </c>
    </row>
    <row r="263" spans="1:16" x14ac:dyDescent="0.25">
      <c r="A263" s="530"/>
      <c r="B263" s="524" t="s">
        <v>3600</v>
      </c>
      <c r="C263" s="1247" t="s">
        <v>3601</v>
      </c>
      <c r="D263" s="1247"/>
      <c r="E263" s="1247"/>
      <c r="F263" s="1247"/>
      <c r="G263" s="1247"/>
      <c r="H263" s="525" t="s">
        <v>1697</v>
      </c>
      <c r="I263" s="531">
        <v>0.1</v>
      </c>
      <c r="J263" s="526"/>
      <c r="K263" s="531">
        <v>0.3</v>
      </c>
      <c r="L263" s="538">
        <v>978.09</v>
      </c>
      <c r="M263" s="539">
        <v>1.31</v>
      </c>
      <c r="N263" s="534">
        <v>1281.3</v>
      </c>
      <c r="O263" s="526"/>
      <c r="P263" s="529">
        <v>384.39</v>
      </c>
    </row>
    <row r="264" spans="1:16" x14ac:dyDescent="0.25">
      <c r="A264" s="530"/>
      <c r="B264" s="524" t="s">
        <v>2605</v>
      </c>
      <c r="C264" s="1247" t="s">
        <v>2606</v>
      </c>
      <c r="D264" s="1247"/>
      <c r="E264" s="1247"/>
      <c r="F264" s="1247"/>
      <c r="G264" s="1247"/>
      <c r="H264" s="525" t="s">
        <v>1164</v>
      </c>
      <c r="I264" s="535">
        <v>2.9999999999999997E-4</v>
      </c>
      <c r="J264" s="526"/>
      <c r="K264" s="535">
        <v>8.9999999999999998E-4</v>
      </c>
      <c r="L264" s="542">
        <v>4338.2700000000004</v>
      </c>
      <c r="M264" s="575">
        <v>1.3</v>
      </c>
      <c r="N264" s="534">
        <v>5639.75</v>
      </c>
      <c r="O264" s="526"/>
      <c r="P264" s="529">
        <v>5.08</v>
      </c>
    </row>
    <row r="265" spans="1:16" x14ac:dyDescent="0.25">
      <c r="A265" s="530"/>
      <c r="B265" s="524" t="s">
        <v>3578</v>
      </c>
      <c r="C265" s="1247" t="s">
        <v>3579</v>
      </c>
      <c r="D265" s="1247"/>
      <c r="E265" s="1247"/>
      <c r="F265" s="1247"/>
      <c r="G265" s="1247"/>
      <c r="H265" s="525" t="s">
        <v>1164</v>
      </c>
      <c r="I265" s="535">
        <v>1E-4</v>
      </c>
      <c r="J265" s="526"/>
      <c r="K265" s="535">
        <v>2.9999999999999997E-4</v>
      </c>
      <c r="L265" s="542">
        <v>1050091.7</v>
      </c>
      <c r="M265" s="575">
        <v>1.2</v>
      </c>
      <c r="N265" s="534">
        <v>1260110.04</v>
      </c>
      <c r="O265" s="526"/>
      <c r="P265" s="529">
        <v>378.03</v>
      </c>
    </row>
    <row r="266" spans="1:16" x14ac:dyDescent="0.25">
      <c r="A266" s="530"/>
      <c r="B266" s="524" t="s">
        <v>3560</v>
      </c>
      <c r="C266" s="1247" t="s">
        <v>3561</v>
      </c>
      <c r="D266" s="1247"/>
      <c r="E266" s="1247"/>
      <c r="F266" s="1247"/>
      <c r="G266" s="1247"/>
      <c r="H266" s="525" t="s">
        <v>1244</v>
      </c>
      <c r="I266" s="536">
        <v>0.06</v>
      </c>
      <c r="J266" s="526"/>
      <c r="K266" s="536">
        <v>0.18</v>
      </c>
      <c r="L266" s="538">
        <v>899.56</v>
      </c>
      <c r="M266" s="539">
        <v>1.76</v>
      </c>
      <c r="N266" s="534">
        <v>1583.23</v>
      </c>
      <c r="O266" s="526"/>
      <c r="P266" s="529">
        <v>284.98</v>
      </c>
    </row>
    <row r="267" spans="1:16" x14ac:dyDescent="0.25">
      <c r="A267" s="530"/>
      <c r="B267" s="524" t="s">
        <v>3602</v>
      </c>
      <c r="C267" s="1247" t="s">
        <v>3603</v>
      </c>
      <c r="D267" s="1247"/>
      <c r="E267" s="1247"/>
      <c r="F267" s="1247"/>
      <c r="G267" s="1247"/>
      <c r="H267" s="525" t="s">
        <v>1164</v>
      </c>
      <c r="I267" s="537">
        <v>2.0000000000000002E-5</v>
      </c>
      <c r="J267" s="526"/>
      <c r="K267" s="537">
        <v>6.0000000000000002E-5</v>
      </c>
      <c r="L267" s="542">
        <v>47961.85</v>
      </c>
      <c r="M267" s="575">
        <v>1.9</v>
      </c>
      <c r="N267" s="534">
        <v>91127.52</v>
      </c>
      <c r="O267" s="526"/>
      <c r="P267" s="529">
        <v>5.47</v>
      </c>
    </row>
    <row r="268" spans="1:16" x14ac:dyDescent="0.25">
      <c r="A268" s="530"/>
      <c r="B268" s="524" t="s">
        <v>3604</v>
      </c>
      <c r="C268" s="1247" t="s">
        <v>3605</v>
      </c>
      <c r="D268" s="1247"/>
      <c r="E268" s="1247"/>
      <c r="F268" s="1247"/>
      <c r="G268" s="1247"/>
      <c r="H268" s="525" t="s">
        <v>1244</v>
      </c>
      <c r="I268" s="536">
        <v>0.03</v>
      </c>
      <c r="J268" s="526"/>
      <c r="K268" s="536">
        <v>0.09</v>
      </c>
      <c r="L268" s="538">
        <v>157.44</v>
      </c>
      <c r="M268" s="539">
        <v>1.29</v>
      </c>
      <c r="N268" s="534">
        <v>203.1</v>
      </c>
      <c r="O268" s="526"/>
      <c r="P268" s="529">
        <v>18.28</v>
      </c>
    </row>
    <row r="269" spans="1:16" x14ac:dyDescent="0.25">
      <c r="A269" s="530"/>
      <c r="B269" s="524" t="s">
        <v>3606</v>
      </c>
      <c r="C269" s="1247" t="s">
        <v>3607</v>
      </c>
      <c r="D269" s="1247"/>
      <c r="E269" s="1247"/>
      <c r="F269" s="1247"/>
      <c r="G269" s="1247"/>
      <c r="H269" s="525" t="s">
        <v>1697</v>
      </c>
      <c r="I269" s="531">
        <v>0.1</v>
      </c>
      <c r="J269" s="526"/>
      <c r="K269" s="531">
        <v>0.3</v>
      </c>
      <c r="L269" s="538">
        <v>840.04</v>
      </c>
      <c r="M269" s="539">
        <v>1.26</v>
      </c>
      <c r="N269" s="534">
        <v>1058.45</v>
      </c>
      <c r="O269" s="526"/>
      <c r="P269" s="529">
        <v>317.54000000000002</v>
      </c>
    </row>
    <row r="270" spans="1:16" x14ac:dyDescent="0.25">
      <c r="A270" s="530"/>
      <c r="B270" s="524" t="s">
        <v>3608</v>
      </c>
      <c r="C270" s="1247" t="s">
        <v>3609</v>
      </c>
      <c r="D270" s="1247"/>
      <c r="E270" s="1247"/>
      <c r="F270" s="1247"/>
      <c r="G270" s="1247"/>
      <c r="H270" s="525" t="s">
        <v>1244</v>
      </c>
      <c r="I270" s="536">
        <v>0.02</v>
      </c>
      <c r="J270" s="526"/>
      <c r="K270" s="536">
        <v>0.06</v>
      </c>
      <c r="L270" s="538">
        <v>232.2</v>
      </c>
      <c r="M270" s="539">
        <v>1.1399999999999999</v>
      </c>
      <c r="N270" s="534">
        <v>264.70999999999998</v>
      </c>
      <c r="O270" s="526"/>
      <c r="P270" s="529">
        <v>15.88</v>
      </c>
    </row>
    <row r="271" spans="1:16" x14ac:dyDescent="0.25">
      <c r="A271" s="530"/>
      <c r="B271" s="524" t="s">
        <v>3610</v>
      </c>
      <c r="C271" s="1247" t="s">
        <v>3611</v>
      </c>
      <c r="D271" s="1247"/>
      <c r="E271" s="1247"/>
      <c r="F271" s="1247"/>
      <c r="G271" s="1247"/>
      <c r="H271" s="525" t="s">
        <v>1244</v>
      </c>
      <c r="I271" s="536">
        <v>0.08</v>
      </c>
      <c r="J271" s="526"/>
      <c r="K271" s="536">
        <v>0.24</v>
      </c>
      <c r="L271" s="538">
        <v>189.97</v>
      </c>
      <c r="M271" s="539">
        <v>1.18</v>
      </c>
      <c r="N271" s="534">
        <v>224.16</v>
      </c>
      <c r="O271" s="526"/>
      <c r="P271" s="529">
        <v>53.8</v>
      </c>
    </row>
    <row r="272" spans="1:16" x14ac:dyDescent="0.25">
      <c r="A272" s="544" t="s">
        <v>1239</v>
      </c>
      <c r="B272" s="545" t="s">
        <v>2792</v>
      </c>
      <c r="C272" s="1250" t="s">
        <v>2793</v>
      </c>
      <c r="D272" s="1250"/>
      <c r="E272" s="1250"/>
      <c r="F272" s="1250"/>
      <c r="G272" s="1250"/>
      <c r="H272" s="546" t="s">
        <v>1164</v>
      </c>
      <c r="I272" s="549">
        <v>1E-3</v>
      </c>
      <c r="J272" s="548"/>
      <c r="K272" s="549">
        <v>3.0000000000000001E-3</v>
      </c>
      <c r="L272" s="550"/>
      <c r="M272" s="548"/>
      <c r="N272" s="550"/>
      <c r="O272" s="548"/>
      <c r="P272" s="551"/>
    </row>
    <row r="273" spans="1:16" x14ac:dyDescent="0.25">
      <c r="A273" s="552"/>
      <c r="B273" s="553"/>
      <c r="C273" s="1248" t="s">
        <v>1154</v>
      </c>
      <c r="D273" s="1248"/>
      <c r="E273" s="1248"/>
      <c r="F273" s="1248"/>
      <c r="G273" s="1248"/>
      <c r="H273" s="516"/>
      <c r="I273" s="517"/>
      <c r="J273" s="517"/>
      <c r="K273" s="517"/>
      <c r="L273" s="520"/>
      <c r="M273" s="517"/>
      <c r="N273" s="554"/>
      <c r="O273" s="517"/>
      <c r="P273" s="555">
        <v>14523.56</v>
      </c>
    </row>
    <row r="274" spans="1:16" x14ac:dyDescent="0.25">
      <c r="A274" s="540" t="s">
        <v>1739</v>
      </c>
      <c r="B274" s="524" t="s">
        <v>2637</v>
      </c>
      <c r="C274" s="1247" t="s">
        <v>2638</v>
      </c>
      <c r="D274" s="1247"/>
      <c r="E274" s="1247"/>
      <c r="F274" s="1247"/>
      <c r="G274" s="1247"/>
      <c r="H274" s="525" t="s">
        <v>1158</v>
      </c>
      <c r="I274" s="543">
        <v>2</v>
      </c>
      <c r="J274" s="526"/>
      <c r="K274" s="543">
        <v>2</v>
      </c>
      <c r="L274" s="528"/>
      <c r="M274" s="526"/>
      <c r="N274" s="528"/>
      <c r="O274" s="526"/>
      <c r="P274" s="573">
        <v>208.66</v>
      </c>
    </row>
    <row r="275" spans="1:16" x14ac:dyDescent="0.25">
      <c r="A275" s="540"/>
      <c r="B275" s="524"/>
      <c r="C275" s="1247" t="s">
        <v>1155</v>
      </c>
      <c r="D275" s="1247"/>
      <c r="E275" s="1247"/>
      <c r="F275" s="1247"/>
      <c r="G275" s="1247"/>
      <c r="H275" s="525"/>
      <c r="I275" s="526"/>
      <c r="J275" s="526"/>
      <c r="K275" s="526"/>
      <c r="L275" s="528"/>
      <c r="M275" s="526"/>
      <c r="N275" s="528"/>
      <c r="O275" s="526"/>
      <c r="P275" s="529">
        <v>10881.66</v>
      </c>
    </row>
    <row r="276" spans="1:16" x14ac:dyDescent="0.25">
      <c r="A276" s="540"/>
      <c r="B276" s="524" t="s">
        <v>2795</v>
      </c>
      <c r="C276" s="1247" t="s">
        <v>2796</v>
      </c>
      <c r="D276" s="1247"/>
      <c r="E276" s="1247"/>
      <c r="F276" s="1247"/>
      <c r="G276" s="1247"/>
      <c r="H276" s="525" t="s">
        <v>1158</v>
      </c>
      <c r="I276" s="543">
        <v>90</v>
      </c>
      <c r="J276" s="526"/>
      <c r="K276" s="543">
        <v>90</v>
      </c>
      <c r="L276" s="528"/>
      <c r="M276" s="526"/>
      <c r="N276" s="528"/>
      <c r="O276" s="526"/>
      <c r="P276" s="529">
        <v>9793.49</v>
      </c>
    </row>
    <row r="277" spans="1:16" x14ac:dyDescent="0.25">
      <c r="A277" s="540"/>
      <c r="B277" s="524" t="s">
        <v>2797</v>
      </c>
      <c r="C277" s="1247" t="s">
        <v>2798</v>
      </c>
      <c r="D277" s="1247"/>
      <c r="E277" s="1247"/>
      <c r="F277" s="1247"/>
      <c r="G277" s="1247"/>
      <c r="H277" s="525" t="s">
        <v>1158</v>
      </c>
      <c r="I277" s="543">
        <v>46</v>
      </c>
      <c r="J277" s="526"/>
      <c r="K277" s="543">
        <v>46</v>
      </c>
      <c r="L277" s="528"/>
      <c r="M277" s="526"/>
      <c r="N277" s="528"/>
      <c r="O277" s="526"/>
      <c r="P277" s="529">
        <v>5005.5600000000004</v>
      </c>
    </row>
    <row r="278" spans="1:16" x14ac:dyDescent="0.25">
      <c r="A278" s="556"/>
      <c r="B278" s="557"/>
      <c r="C278" s="1248" t="s">
        <v>1161</v>
      </c>
      <c r="D278" s="1248"/>
      <c r="E278" s="1248"/>
      <c r="F278" s="1248"/>
      <c r="G278" s="1248"/>
      <c r="H278" s="516"/>
      <c r="I278" s="517"/>
      <c r="J278" s="517"/>
      <c r="K278" s="517"/>
      <c r="L278" s="520"/>
      <c r="M278" s="517"/>
      <c r="N278" s="554">
        <v>9843.76</v>
      </c>
      <c r="O278" s="517"/>
      <c r="P278" s="555">
        <v>29531.27</v>
      </c>
    </row>
    <row r="279" spans="1:16" x14ac:dyDescent="0.25">
      <c r="A279" s="558"/>
      <c r="B279" s="559"/>
      <c r="C279" s="559"/>
      <c r="D279" s="559"/>
      <c r="E279" s="559"/>
      <c r="F279" s="559"/>
      <c r="G279" s="559"/>
      <c r="H279" s="560"/>
      <c r="I279" s="561"/>
      <c r="J279" s="561"/>
      <c r="K279" s="561"/>
      <c r="L279" s="562"/>
      <c r="M279" s="561"/>
      <c r="N279" s="562"/>
      <c r="O279" s="561"/>
      <c r="P279" s="563"/>
    </row>
    <row r="280" spans="1:16" ht="22.5" x14ac:dyDescent="0.25">
      <c r="A280" s="514" t="s">
        <v>3442</v>
      </c>
      <c r="B280" s="515" t="s">
        <v>3612</v>
      </c>
      <c r="C280" s="1249" t="s">
        <v>3613</v>
      </c>
      <c r="D280" s="1249"/>
      <c r="E280" s="1249"/>
      <c r="F280" s="1249"/>
      <c r="G280" s="1249"/>
      <c r="H280" s="516" t="s">
        <v>1575</v>
      </c>
      <c r="I280" s="517">
        <v>3</v>
      </c>
      <c r="J280" s="518">
        <v>1</v>
      </c>
      <c r="K280" s="518">
        <v>3</v>
      </c>
      <c r="L280" s="520"/>
      <c r="M280" s="517"/>
      <c r="N280" s="564">
        <v>61369.37</v>
      </c>
      <c r="O280" s="517"/>
      <c r="P280" s="555">
        <v>184108.11</v>
      </c>
    </row>
    <row r="281" spans="1:16" x14ac:dyDescent="0.25">
      <c r="A281" s="556"/>
      <c r="B281" s="557"/>
      <c r="C281" s="1248" t="s">
        <v>1161</v>
      </c>
      <c r="D281" s="1248"/>
      <c r="E281" s="1248"/>
      <c r="F281" s="1248"/>
      <c r="G281" s="1248"/>
      <c r="H281" s="516"/>
      <c r="I281" s="517"/>
      <c r="J281" s="517"/>
      <c r="K281" s="517"/>
      <c r="L281" s="520"/>
      <c r="M281" s="517"/>
      <c r="N281" s="520"/>
      <c r="O281" s="517"/>
      <c r="P281" s="555">
        <v>184108.11</v>
      </c>
    </row>
    <row r="282" spans="1:16" x14ac:dyDescent="0.25">
      <c r="A282" s="558"/>
      <c r="B282" s="559"/>
      <c r="C282" s="559"/>
      <c r="D282" s="559"/>
      <c r="E282" s="559"/>
      <c r="F282" s="559"/>
      <c r="G282" s="559"/>
      <c r="H282" s="560"/>
      <c r="I282" s="561"/>
      <c r="J282" s="561"/>
      <c r="K282" s="561"/>
      <c r="L282" s="562"/>
      <c r="M282" s="561"/>
      <c r="N282" s="562"/>
      <c r="O282" s="561"/>
      <c r="P282" s="563"/>
    </row>
    <row r="283" spans="1:16" x14ac:dyDescent="0.25">
      <c r="A283" s="514" t="s">
        <v>1180</v>
      </c>
      <c r="B283" s="515" t="s">
        <v>3354</v>
      </c>
      <c r="C283" s="1249" t="s">
        <v>3355</v>
      </c>
      <c r="D283" s="1249"/>
      <c r="E283" s="1249"/>
      <c r="F283" s="1249"/>
      <c r="G283" s="1249"/>
      <c r="H283" s="516" t="s">
        <v>1575</v>
      </c>
      <c r="I283" s="517">
        <v>8</v>
      </c>
      <c r="J283" s="518">
        <v>1</v>
      </c>
      <c r="K283" s="518">
        <v>8</v>
      </c>
      <c r="L283" s="520"/>
      <c r="M283" s="517"/>
      <c r="N283" s="521"/>
      <c r="O283" s="517"/>
      <c r="P283" s="522"/>
    </row>
    <row r="284" spans="1:16" x14ac:dyDescent="0.25">
      <c r="A284" s="523"/>
      <c r="B284" s="524" t="s">
        <v>23</v>
      </c>
      <c r="C284" s="1247" t="s">
        <v>1203</v>
      </c>
      <c r="D284" s="1247"/>
      <c r="E284" s="1247"/>
      <c r="F284" s="1247"/>
      <c r="G284" s="1247"/>
      <c r="H284" s="525" t="s">
        <v>1148</v>
      </c>
      <c r="I284" s="526"/>
      <c r="J284" s="526"/>
      <c r="K284" s="536">
        <v>8.24</v>
      </c>
      <c r="L284" s="528"/>
      <c r="M284" s="526"/>
      <c r="N284" s="528"/>
      <c r="O284" s="526"/>
      <c r="P284" s="529">
        <v>2411.02</v>
      </c>
    </row>
    <row r="285" spans="1:16" x14ac:dyDescent="0.25">
      <c r="A285" s="530"/>
      <c r="B285" s="524" t="s">
        <v>2101</v>
      </c>
      <c r="C285" s="1247" t="s">
        <v>2102</v>
      </c>
      <c r="D285" s="1247"/>
      <c r="E285" s="1247"/>
      <c r="F285" s="1247"/>
      <c r="G285" s="1247"/>
      <c r="H285" s="525" t="s">
        <v>1148</v>
      </c>
      <c r="I285" s="536">
        <v>1.03</v>
      </c>
      <c r="J285" s="526"/>
      <c r="K285" s="536">
        <v>8.24</v>
      </c>
      <c r="L285" s="532"/>
      <c r="M285" s="533"/>
      <c r="N285" s="534">
        <v>292.60000000000002</v>
      </c>
      <c r="O285" s="526"/>
      <c r="P285" s="529">
        <v>2411.02</v>
      </c>
    </row>
    <row r="286" spans="1:16" x14ac:dyDescent="0.25">
      <c r="A286" s="523"/>
      <c r="B286" s="524" t="s">
        <v>28</v>
      </c>
      <c r="C286" s="1247" t="s">
        <v>132</v>
      </c>
      <c r="D286" s="1247"/>
      <c r="E286" s="1247"/>
      <c r="F286" s="1247"/>
      <c r="G286" s="1247"/>
      <c r="H286" s="525"/>
      <c r="I286" s="526"/>
      <c r="J286" s="526"/>
      <c r="K286" s="526"/>
      <c r="L286" s="528"/>
      <c r="M286" s="526"/>
      <c r="N286" s="528"/>
      <c r="O286" s="526"/>
      <c r="P286" s="573">
        <v>47.41</v>
      </c>
    </row>
    <row r="287" spans="1:16" x14ac:dyDescent="0.25">
      <c r="A287" s="523"/>
      <c r="B287" s="524"/>
      <c r="C287" s="1247" t="s">
        <v>1147</v>
      </c>
      <c r="D287" s="1247"/>
      <c r="E287" s="1247"/>
      <c r="F287" s="1247"/>
      <c r="G287" s="1247"/>
      <c r="H287" s="525" t="s">
        <v>1148</v>
      </c>
      <c r="I287" s="526"/>
      <c r="J287" s="526"/>
      <c r="K287" s="536">
        <v>0.08</v>
      </c>
      <c r="L287" s="528"/>
      <c r="M287" s="526"/>
      <c r="N287" s="528"/>
      <c r="O287" s="526"/>
      <c r="P287" s="573">
        <v>26.03</v>
      </c>
    </row>
    <row r="288" spans="1:16" x14ac:dyDescent="0.25">
      <c r="A288" s="530"/>
      <c r="B288" s="524" t="s">
        <v>1445</v>
      </c>
      <c r="C288" s="1247" t="s">
        <v>1446</v>
      </c>
      <c r="D288" s="1247"/>
      <c r="E288" s="1247"/>
      <c r="F288" s="1247"/>
      <c r="G288" s="1247"/>
      <c r="H288" s="525" t="s">
        <v>1151</v>
      </c>
      <c r="I288" s="536">
        <v>0.01</v>
      </c>
      <c r="J288" s="526"/>
      <c r="K288" s="536">
        <v>0.08</v>
      </c>
      <c r="L288" s="538">
        <v>477.92</v>
      </c>
      <c r="M288" s="539">
        <v>1.24</v>
      </c>
      <c r="N288" s="534">
        <v>592.62</v>
      </c>
      <c r="O288" s="526"/>
      <c r="P288" s="529">
        <v>47.41</v>
      </c>
    </row>
    <row r="289" spans="1:16" x14ac:dyDescent="0.25">
      <c r="A289" s="540"/>
      <c r="B289" s="524" t="s">
        <v>1208</v>
      </c>
      <c r="C289" s="1247" t="s">
        <v>1209</v>
      </c>
      <c r="D289" s="1247"/>
      <c r="E289" s="1247"/>
      <c r="F289" s="1247"/>
      <c r="G289" s="1247"/>
      <c r="H289" s="525" t="s">
        <v>1148</v>
      </c>
      <c r="I289" s="536">
        <v>0.01</v>
      </c>
      <c r="J289" s="526"/>
      <c r="K289" s="536">
        <v>0.08</v>
      </c>
      <c r="L289" s="528"/>
      <c r="M289" s="526"/>
      <c r="N289" s="541">
        <v>325.38</v>
      </c>
      <c r="O289" s="526"/>
      <c r="P289" s="573">
        <v>26.03</v>
      </c>
    </row>
    <row r="290" spans="1:16" x14ac:dyDescent="0.25">
      <c r="A290" s="552"/>
      <c r="B290" s="553"/>
      <c r="C290" s="1248" t="s">
        <v>1154</v>
      </c>
      <c r="D290" s="1248"/>
      <c r="E290" s="1248"/>
      <c r="F290" s="1248"/>
      <c r="G290" s="1248"/>
      <c r="H290" s="516"/>
      <c r="I290" s="517"/>
      <c r="J290" s="517"/>
      <c r="K290" s="517"/>
      <c r="L290" s="520"/>
      <c r="M290" s="517"/>
      <c r="N290" s="554"/>
      <c r="O290" s="517"/>
      <c r="P290" s="555">
        <v>2484.46</v>
      </c>
    </row>
    <row r="291" spans="1:16" x14ac:dyDescent="0.25">
      <c r="A291" s="540" t="s">
        <v>3614</v>
      </c>
      <c r="B291" s="524" t="s">
        <v>2637</v>
      </c>
      <c r="C291" s="1247" t="s">
        <v>2638</v>
      </c>
      <c r="D291" s="1247"/>
      <c r="E291" s="1247"/>
      <c r="F291" s="1247"/>
      <c r="G291" s="1247"/>
      <c r="H291" s="525" t="s">
        <v>1158</v>
      </c>
      <c r="I291" s="543">
        <v>2</v>
      </c>
      <c r="J291" s="526"/>
      <c r="K291" s="543">
        <v>2</v>
      </c>
      <c r="L291" s="528"/>
      <c r="M291" s="526"/>
      <c r="N291" s="528"/>
      <c r="O291" s="526"/>
      <c r="P291" s="573">
        <v>48.22</v>
      </c>
    </row>
    <row r="292" spans="1:16" x14ac:dyDescent="0.25">
      <c r="A292" s="540"/>
      <c r="B292" s="524"/>
      <c r="C292" s="1247" t="s">
        <v>1155</v>
      </c>
      <c r="D292" s="1247"/>
      <c r="E292" s="1247"/>
      <c r="F292" s="1247"/>
      <c r="G292" s="1247"/>
      <c r="H292" s="525"/>
      <c r="I292" s="526"/>
      <c r="J292" s="526"/>
      <c r="K292" s="526"/>
      <c r="L292" s="528"/>
      <c r="M292" s="526"/>
      <c r="N292" s="528"/>
      <c r="O292" s="526"/>
      <c r="P292" s="529">
        <v>2437.0500000000002</v>
      </c>
    </row>
    <row r="293" spans="1:16" x14ac:dyDescent="0.25">
      <c r="A293" s="540"/>
      <c r="B293" s="524" t="s">
        <v>3336</v>
      </c>
      <c r="C293" s="1247" t="s">
        <v>3337</v>
      </c>
      <c r="D293" s="1247"/>
      <c r="E293" s="1247"/>
      <c r="F293" s="1247"/>
      <c r="G293" s="1247"/>
      <c r="H293" s="525" t="s">
        <v>1158</v>
      </c>
      <c r="I293" s="543">
        <v>90</v>
      </c>
      <c r="J293" s="526"/>
      <c r="K293" s="543">
        <v>90</v>
      </c>
      <c r="L293" s="528"/>
      <c r="M293" s="526"/>
      <c r="N293" s="528"/>
      <c r="O293" s="526"/>
      <c r="P293" s="529">
        <v>2193.35</v>
      </c>
    </row>
    <row r="294" spans="1:16" x14ac:dyDescent="0.25">
      <c r="A294" s="540"/>
      <c r="B294" s="524" t="s">
        <v>3338</v>
      </c>
      <c r="C294" s="1247" t="s">
        <v>3339</v>
      </c>
      <c r="D294" s="1247"/>
      <c r="E294" s="1247"/>
      <c r="F294" s="1247"/>
      <c r="G294" s="1247"/>
      <c r="H294" s="525" t="s">
        <v>1158</v>
      </c>
      <c r="I294" s="543">
        <v>46</v>
      </c>
      <c r="J294" s="526"/>
      <c r="K294" s="543">
        <v>46</v>
      </c>
      <c r="L294" s="528"/>
      <c r="M294" s="526"/>
      <c r="N294" s="528"/>
      <c r="O294" s="526"/>
      <c r="P294" s="529">
        <v>1121.04</v>
      </c>
    </row>
    <row r="295" spans="1:16" x14ac:dyDescent="0.25">
      <c r="A295" s="556"/>
      <c r="B295" s="557"/>
      <c r="C295" s="1248" t="s">
        <v>1161</v>
      </c>
      <c r="D295" s="1248"/>
      <c r="E295" s="1248"/>
      <c r="F295" s="1248"/>
      <c r="G295" s="1248"/>
      <c r="H295" s="516"/>
      <c r="I295" s="517"/>
      <c r="J295" s="517"/>
      <c r="K295" s="517"/>
      <c r="L295" s="520"/>
      <c r="M295" s="517"/>
      <c r="N295" s="593">
        <v>730.88</v>
      </c>
      <c r="O295" s="517"/>
      <c r="P295" s="555">
        <v>5847.07</v>
      </c>
    </row>
    <row r="296" spans="1:16" x14ac:dyDescent="0.25">
      <c r="A296" s="558"/>
      <c r="B296" s="559"/>
      <c r="C296" s="559"/>
      <c r="D296" s="559"/>
      <c r="E296" s="559"/>
      <c r="F296" s="559"/>
      <c r="G296" s="559"/>
      <c r="H296" s="560"/>
      <c r="I296" s="561"/>
      <c r="J296" s="561"/>
      <c r="K296" s="561"/>
      <c r="L296" s="562"/>
      <c r="M296" s="561"/>
      <c r="N296" s="562"/>
      <c r="O296" s="561"/>
      <c r="P296" s="563"/>
    </row>
    <row r="297" spans="1:16" ht="22.5" x14ac:dyDescent="0.25">
      <c r="A297" s="514" t="s">
        <v>3615</v>
      </c>
      <c r="B297" s="515" t="s">
        <v>3612</v>
      </c>
      <c r="C297" s="1249" t="s">
        <v>3616</v>
      </c>
      <c r="D297" s="1249"/>
      <c r="E297" s="1249"/>
      <c r="F297" s="1249"/>
      <c r="G297" s="1249"/>
      <c r="H297" s="516" t="s">
        <v>1575</v>
      </c>
      <c r="I297" s="517">
        <v>8</v>
      </c>
      <c r="J297" s="518">
        <v>1</v>
      </c>
      <c r="K297" s="518">
        <v>8</v>
      </c>
      <c r="L297" s="520"/>
      <c r="M297" s="517"/>
      <c r="N297" s="564">
        <v>84611.63</v>
      </c>
      <c r="O297" s="517"/>
      <c r="P297" s="555">
        <v>676893.04</v>
      </c>
    </row>
    <row r="298" spans="1:16" x14ac:dyDescent="0.25">
      <c r="A298" s="556"/>
      <c r="B298" s="557"/>
      <c r="C298" s="1248" t="s">
        <v>1161</v>
      </c>
      <c r="D298" s="1248"/>
      <c r="E298" s="1248"/>
      <c r="F298" s="1248"/>
      <c r="G298" s="1248"/>
      <c r="H298" s="516"/>
      <c r="I298" s="517"/>
      <c r="J298" s="517"/>
      <c r="K298" s="517"/>
      <c r="L298" s="520"/>
      <c r="M298" s="517"/>
      <c r="N298" s="520"/>
      <c r="O298" s="517"/>
      <c r="P298" s="555">
        <v>676893.04</v>
      </c>
    </row>
    <row r="299" spans="1:16" x14ac:dyDescent="0.25">
      <c r="A299" s="558"/>
      <c r="B299" s="559"/>
      <c r="C299" s="559"/>
      <c r="D299" s="559"/>
      <c r="E299" s="559"/>
      <c r="F299" s="559"/>
      <c r="G299" s="559"/>
      <c r="H299" s="560"/>
      <c r="I299" s="561"/>
      <c r="J299" s="561"/>
      <c r="K299" s="561"/>
      <c r="L299" s="562"/>
      <c r="M299" s="561"/>
      <c r="N299" s="562"/>
      <c r="O299" s="561"/>
      <c r="P299" s="563"/>
    </row>
    <row r="300" spans="1:16" x14ac:dyDescent="0.25">
      <c r="A300" s="514" t="s">
        <v>1193</v>
      </c>
      <c r="B300" s="515" t="s">
        <v>3354</v>
      </c>
      <c r="C300" s="1249" t="s">
        <v>3355</v>
      </c>
      <c r="D300" s="1249"/>
      <c r="E300" s="1249"/>
      <c r="F300" s="1249"/>
      <c r="G300" s="1249"/>
      <c r="H300" s="516" t="s">
        <v>1575</v>
      </c>
      <c r="I300" s="517">
        <v>3</v>
      </c>
      <c r="J300" s="518">
        <v>1</v>
      </c>
      <c r="K300" s="518">
        <v>3</v>
      </c>
      <c r="L300" s="520"/>
      <c r="M300" s="517"/>
      <c r="N300" s="521"/>
      <c r="O300" s="517"/>
      <c r="P300" s="522"/>
    </row>
    <row r="301" spans="1:16" x14ac:dyDescent="0.25">
      <c r="A301" s="523"/>
      <c r="B301" s="524" t="s">
        <v>23</v>
      </c>
      <c r="C301" s="1247" t="s">
        <v>1203</v>
      </c>
      <c r="D301" s="1247"/>
      <c r="E301" s="1247"/>
      <c r="F301" s="1247"/>
      <c r="G301" s="1247"/>
      <c r="H301" s="525" t="s">
        <v>1148</v>
      </c>
      <c r="I301" s="526"/>
      <c r="J301" s="526"/>
      <c r="K301" s="536">
        <v>3.09</v>
      </c>
      <c r="L301" s="528"/>
      <c r="M301" s="526"/>
      <c r="N301" s="528"/>
      <c r="O301" s="526"/>
      <c r="P301" s="573">
        <v>904.13</v>
      </c>
    </row>
    <row r="302" spans="1:16" x14ac:dyDescent="0.25">
      <c r="A302" s="530"/>
      <c r="B302" s="524" t="s">
        <v>2101</v>
      </c>
      <c r="C302" s="1247" t="s">
        <v>2102</v>
      </c>
      <c r="D302" s="1247"/>
      <c r="E302" s="1247"/>
      <c r="F302" s="1247"/>
      <c r="G302" s="1247"/>
      <c r="H302" s="525" t="s">
        <v>1148</v>
      </c>
      <c r="I302" s="536">
        <v>1.03</v>
      </c>
      <c r="J302" s="526"/>
      <c r="K302" s="536">
        <v>3.09</v>
      </c>
      <c r="L302" s="532"/>
      <c r="M302" s="533"/>
      <c r="N302" s="534">
        <v>292.60000000000002</v>
      </c>
      <c r="O302" s="526"/>
      <c r="P302" s="529">
        <v>904.13</v>
      </c>
    </row>
    <row r="303" spans="1:16" x14ac:dyDescent="0.25">
      <c r="A303" s="523"/>
      <c r="B303" s="524" t="s">
        <v>28</v>
      </c>
      <c r="C303" s="1247" t="s">
        <v>132</v>
      </c>
      <c r="D303" s="1247"/>
      <c r="E303" s="1247"/>
      <c r="F303" s="1247"/>
      <c r="G303" s="1247"/>
      <c r="H303" s="525"/>
      <c r="I303" s="526"/>
      <c r="J303" s="526"/>
      <c r="K303" s="526"/>
      <c r="L303" s="528"/>
      <c r="M303" s="526"/>
      <c r="N303" s="528"/>
      <c r="O303" s="526"/>
      <c r="P303" s="573">
        <v>17.78</v>
      </c>
    </row>
    <row r="304" spans="1:16" x14ac:dyDescent="0.25">
      <c r="A304" s="523"/>
      <c r="B304" s="524"/>
      <c r="C304" s="1247" t="s">
        <v>1147</v>
      </c>
      <c r="D304" s="1247"/>
      <c r="E304" s="1247"/>
      <c r="F304" s="1247"/>
      <c r="G304" s="1247"/>
      <c r="H304" s="525" t="s">
        <v>1148</v>
      </c>
      <c r="I304" s="526"/>
      <c r="J304" s="526"/>
      <c r="K304" s="536">
        <v>0.03</v>
      </c>
      <c r="L304" s="528"/>
      <c r="M304" s="526"/>
      <c r="N304" s="528"/>
      <c r="O304" s="526"/>
      <c r="P304" s="573">
        <v>9.76</v>
      </c>
    </row>
    <row r="305" spans="1:16" x14ac:dyDescent="0.25">
      <c r="A305" s="530"/>
      <c r="B305" s="524" t="s">
        <v>1445</v>
      </c>
      <c r="C305" s="1247" t="s">
        <v>1446</v>
      </c>
      <c r="D305" s="1247"/>
      <c r="E305" s="1247"/>
      <c r="F305" s="1247"/>
      <c r="G305" s="1247"/>
      <c r="H305" s="525" t="s">
        <v>1151</v>
      </c>
      <c r="I305" s="536">
        <v>0.01</v>
      </c>
      <c r="J305" s="526"/>
      <c r="K305" s="536">
        <v>0.03</v>
      </c>
      <c r="L305" s="538">
        <v>477.92</v>
      </c>
      <c r="M305" s="539">
        <v>1.24</v>
      </c>
      <c r="N305" s="534">
        <v>592.62</v>
      </c>
      <c r="O305" s="526"/>
      <c r="P305" s="529">
        <v>17.78</v>
      </c>
    </row>
    <row r="306" spans="1:16" x14ac:dyDescent="0.25">
      <c r="A306" s="540"/>
      <c r="B306" s="524" t="s">
        <v>1208</v>
      </c>
      <c r="C306" s="1247" t="s">
        <v>1209</v>
      </c>
      <c r="D306" s="1247"/>
      <c r="E306" s="1247"/>
      <c r="F306" s="1247"/>
      <c r="G306" s="1247"/>
      <c r="H306" s="525" t="s">
        <v>1148</v>
      </c>
      <c r="I306" s="536">
        <v>0.01</v>
      </c>
      <c r="J306" s="526"/>
      <c r="K306" s="536">
        <v>0.03</v>
      </c>
      <c r="L306" s="528"/>
      <c r="M306" s="526"/>
      <c r="N306" s="541">
        <v>325.38</v>
      </c>
      <c r="O306" s="526"/>
      <c r="P306" s="573">
        <v>9.76</v>
      </c>
    </row>
    <row r="307" spans="1:16" x14ac:dyDescent="0.25">
      <c r="A307" s="552"/>
      <c r="B307" s="553"/>
      <c r="C307" s="1248" t="s">
        <v>1154</v>
      </c>
      <c r="D307" s="1248"/>
      <c r="E307" s="1248"/>
      <c r="F307" s="1248"/>
      <c r="G307" s="1248"/>
      <c r="H307" s="516"/>
      <c r="I307" s="517"/>
      <c r="J307" s="517"/>
      <c r="K307" s="517"/>
      <c r="L307" s="520"/>
      <c r="M307" s="517"/>
      <c r="N307" s="554"/>
      <c r="O307" s="517"/>
      <c r="P307" s="555">
        <v>931.67</v>
      </c>
    </row>
    <row r="308" spans="1:16" x14ac:dyDescent="0.25">
      <c r="A308" s="540" t="s">
        <v>1743</v>
      </c>
      <c r="B308" s="524" t="s">
        <v>2637</v>
      </c>
      <c r="C308" s="1247" t="s">
        <v>2638</v>
      </c>
      <c r="D308" s="1247"/>
      <c r="E308" s="1247"/>
      <c r="F308" s="1247"/>
      <c r="G308" s="1247"/>
      <c r="H308" s="525" t="s">
        <v>1158</v>
      </c>
      <c r="I308" s="543">
        <v>2</v>
      </c>
      <c r="J308" s="526"/>
      <c r="K308" s="543">
        <v>2</v>
      </c>
      <c r="L308" s="528"/>
      <c r="M308" s="526"/>
      <c r="N308" s="528"/>
      <c r="O308" s="526"/>
      <c r="P308" s="573">
        <v>18.079999999999998</v>
      </c>
    </row>
    <row r="309" spans="1:16" x14ac:dyDescent="0.25">
      <c r="A309" s="540"/>
      <c r="B309" s="524"/>
      <c r="C309" s="1247" t="s">
        <v>1155</v>
      </c>
      <c r="D309" s="1247"/>
      <c r="E309" s="1247"/>
      <c r="F309" s="1247"/>
      <c r="G309" s="1247"/>
      <c r="H309" s="525"/>
      <c r="I309" s="526"/>
      <c r="J309" s="526"/>
      <c r="K309" s="526"/>
      <c r="L309" s="528"/>
      <c r="M309" s="526"/>
      <c r="N309" s="528"/>
      <c r="O309" s="526"/>
      <c r="P309" s="573">
        <v>913.89</v>
      </c>
    </row>
    <row r="310" spans="1:16" x14ac:dyDescent="0.25">
      <c r="A310" s="540"/>
      <c r="B310" s="524" t="s">
        <v>3336</v>
      </c>
      <c r="C310" s="1247" t="s">
        <v>3337</v>
      </c>
      <c r="D310" s="1247"/>
      <c r="E310" s="1247"/>
      <c r="F310" s="1247"/>
      <c r="G310" s="1247"/>
      <c r="H310" s="525" t="s">
        <v>1158</v>
      </c>
      <c r="I310" s="543">
        <v>90</v>
      </c>
      <c r="J310" s="526"/>
      <c r="K310" s="543">
        <v>90</v>
      </c>
      <c r="L310" s="528"/>
      <c r="M310" s="526"/>
      <c r="N310" s="528"/>
      <c r="O310" s="526"/>
      <c r="P310" s="573">
        <v>822.5</v>
      </c>
    </row>
    <row r="311" spans="1:16" x14ac:dyDescent="0.25">
      <c r="A311" s="540"/>
      <c r="B311" s="524" t="s">
        <v>3338</v>
      </c>
      <c r="C311" s="1247" t="s">
        <v>3339</v>
      </c>
      <c r="D311" s="1247"/>
      <c r="E311" s="1247"/>
      <c r="F311" s="1247"/>
      <c r="G311" s="1247"/>
      <c r="H311" s="525" t="s">
        <v>1158</v>
      </c>
      <c r="I311" s="543">
        <v>46</v>
      </c>
      <c r="J311" s="526"/>
      <c r="K311" s="543">
        <v>46</v>
      </c>
      <c r="L311" s="528"/>
      <c r="M311" s="526"/>
      <c r="N311" s="528"/>
      <c r="O311" s="526"/>
      <c r="P311" s="573">
        <v>420.39</v>
      </c>
    </row>
    <row r="312" spans="1:16" x14ac:dyDescent="0.25">
      <c r="A312" s="556"/>
      <c r="B312" s="557"/>
      <c r="C312" s="1248" t="s">
        <v>1161</v>
      </c>
      <c r="D312" s="1248"/>
      <c r="E312" s="1248"/>
      <c r="F312" s="1248"/>
      <c r="G312" s="1248"/>
      <c r="H312" s="516"/>
      <c r="I312" s="517"/>
      <c r="J312" s="517"/>
      <c r="K312" s="517"/>
      <c r="L312" s="520"/>
      <c r="M312" s="517"/>
      <c r="N312" s="593">
        <v>730.88</v>
      </c>
      <c r="O312" s="517"/>
      <c r="P312" s="555">
        <v>2192.64</v>
      </c>
    </row>
    <row r="313" spans="1:16" x14ac:dyDescent="0.25">
      <c r="A313" s="558"/>
      <c r="B313" s="559"/>
      <c r="C313" s="559"/>
      <c r="D313" s="559"/>
      <c r="E313" s="559"/>
      <c r="F313" s="559"/>
      <c r="G313" s="559"/>
      <c r="H313" s="560"/>
      <c r="I313" s="561"/>
      <c r="J313" s="561"/>
      <c r="K313" s="561"/>
      <c r="L313" s="562"/>
      <c r="M313" s="561"/>
      <c r="N313" s="562"/>
      <c r="O313" s="561"/>
      <c r="P313" s="563"/>
    </row>
    <row r="314" spans="1:16" ht="22.5" x14ac:dyDescent="0.25">
      <c r="A314" s="514" t="s">
        <v>3450</v>
      </c>
      <c r="B314" s="515" t="s">
        <v>3594</v>
      </c>
      <c r="C314" s="1249" t="s">
        <v>3617</v>
      </c>
      <c r="D314" s="1249"/>
      <c r="E314" s="1249"/>
      <c r="F314" s="1249"/>
      <c r="G314" s="1249"/>
      <c r="H314" s="516" t="s">
        <v>1575</v>
      </c>
      <c r="I314" s="517">
        <v>4</v>
      </c>
      <c r="J314" s="518">
        <v>1</v>
      </c>
      <c r="K314" s="518">
        <v>4</v>
      </c>
      <c r="L314" s="520"/>
      <c r="M314" s="517"/>
      <c r="N314" s="572">
        <v>649.37</v>
      </c>
      <c r="O314" s="517"/>
      <c r="P314" s="555">
        <v>2597.48</v>
      </c>
    </row>
    <row r="315" spans="1:16" x14ac:dyDescent="0.25">
      <c r="A315" s="556"/>
      <c r="B315" s="557"/>
      <c r="C315" s="1248" t="s">
        <v>1161</v>
      </c>
      <c r="D315" s="1248"/>
      <c r="E315" s="1248"/>
      <c r="F315" s="1248"/>
      <c r="G315" s="1248"/>
      <c r="H315" s="516"/>
      <c r="I315" s="517"/>
      <c r="J315" s="517"/>
      <c r="K315" s="517"/>
      <c r="L315" s="520"/>
      <c r="M315" s="517"/>
      <c r="N315" s="520"/>
      <c r="O315" s="517"/>
      <c r="P315" s="555">
        <v>2597.48</v>
      </c>
    </row>
    <row r="316" spans="1:16" x14ac:dyDescent="0.25">
      <c r="A316" s="558"/>
      <c r="B316" s="559"/>
      <c r="C316" s="559"/>
      <c r="D316" s="559"/>
      <c r="E316" s="559"/>
      <c r="F316" s="559"/>
      <c r="G316" s="559"/>
      <c r="H316" s="560"/>
      <c r="I316" s="561"/>
      <c r="J316" s="561"/>
      <c r="K316" s="561"/>
      <c r="L316" s="562"/>
      <c r="M316" s="561"/>
      <c r="N316" s="562"/>
      <c r="O316" s="561"/>
      <c r="P316" s="563"/>
    </row>
    <row r="317" spans="1:16" ht="22.5" x14ac:dyDescent="0.25">
      <c r="A317" s="514" t="s">
        <v>3453</v>
      </c>
      <c r="B317" s="515" t="s">
        <v>3594</v>
      </c>
      <c r="C317" s="1249" t="s">
        <v>3618</v>
      </c>
      <c r="D317" s="1249"/>
      <c r="E317" s="1249"/>
      <c r="F317" s="1249"/>
      <c r="G317" s="1249"/>
      <c r="H317" s="516" t="s">
        <v>1575</v>
      </c>
      <c r="I317" s="517">
        <v>3</v>
      </c>
      <c r="J317" s="518">
        <v>1</v>
      </c>
      <c r="K317" s="518">
        <v>3</v>
      </c>
      <c r="L317" s="520"/>
      <c r="M317" s="517"/>
      <c r="N317" s="564">
        <v>31464.79</v>
      </c>
      <c r="O317" s="517"/>
      <c r="P317" s="555">
        <v>94394.37</v>
      </c>
    </row>
    <row r="318" spans="1:16" x14ac:dyDescent="0.25">
      <c r="A318" s="556"/>
      <c r="B318" s="557"/>
      <c r="C318" s="1248" t="s">
        <v>1161</v>
      </c>
      <c r="D318" s="1248"/>
      <c r="E318" s="1248"/>
      <c r="F318" s="1248"/>
      <c r="G318" s="1248"/>
      <c r="H318" s="516"/>
      <c r="I318" s="517"/>
      <c r="J318" s="517"/>
      <c r="K318" s="517"/>
      <c r="L318" s="520"/>
      <c r="M318" s="517"/>
      <c r="N318" s="520"/>
      <c r="O318" s="517"/>
      <c r="P318" s="555">
        <v>94394.37</v>
      </c>
    </row>
    <row r="319" spans="1:16" x14ac:dyDescent="0.25">
      <c r="A319" s="558"/>
      <c r="B319" s="559"/>
      <c r="C319" s="559"/>
      <c r="D319" s="559"/>
      <c r="E319" s="559"/>
      <c r="F319" s="559"/>
      <c r="G319" s="559"/>
      <c r="H319" s="560"/>
      <c r="I319" s="561"/>
      <c r="J319" s="561"/>
      <c r="K319" s="561"/>
      <c r="L319" s="562"/>
      <c r="M319" s="561"/>
      <c r="N319" s="562"/>
      <c r="O319" s="561"/>
      <c r="P319" s="563"/>
    </row>
    <row r="320" spans="1:16" x14ac:dyDescent="0.25">
      <c r="A320" s="514" t="s">
        <v>1200</v>
      </c>
      <c r="B320" s="515" t="s">
        <v>3354</v>
      </c>
      <c r="C320" s="1249" t="s">
        <v>3355</v>
      </c>
      <c r="D320" s="1249"/>
      <c r="E320" s="1249"/>
      <c r="F320" s="1249"/>
      <c r="G320" s="1249"/>
      <c r="H320" s="516" t="s">
        <v>1575</v>
      </c>
      <c r="I320" s="517">
        <v>4</v>
      </c>
      <c r="J320" s="518">
        <v>1</v>
      </c>
      <c r="K320" s="518">
        <v>4</v>
      </c>
      <c r="L320" s="520"/>
      <c r="M320" s="517"/>
      <c r="N320" s="521"/>
      <c r="O320" s="517"/>
      <c r="P320" s="522"/>
    </row>
    <row r="321" spans="1:16" x14ac:dyDescent="0.25">
      <c r="A321" s="523"/>
      <c r="B321" s="524" t="s">
        <v>23</v>
      </c>
      <c r="C321" s="1247" t="s">
        <v>1203</v>
      </c>
      <c r="D321" s="1247"/>
      <c r="E321" s="1247"/>
      <c r="F321" s="1247"/>
      <c r="G321" s="1247"/>
      <c r="H321" s="525" t="s">
        <v>1148</v>
      </c>
      <c r="I321" s="526"/>
      <c r="J321" s="526"/>
      <c r="K321" s="536">
        <v>4.12</v>
      </c>
      <c r="L321" s="528"/>
      <c r="M321" s="526"/>
      <c r="N321" s="528"/>
      <c r="O321" s="526"/>
      <c r="P321" s="529">
        <v>1205.51</v>
      </c>
    </row>
    <row r="322" spans="1:16" x14ac:dyDescent="0.25">
      <c r="A322" s="530"/>
      <c r="B322" s="524" t="s">
        <v>2101</v>
      </c>
      <c r="C322" s="1247" t="s">
        <v>2102</v>
      </c>
      <c r="D322" s="1247"/>
      <c r="E322" s="1247"/>
      <c r="F322" s="1247"/>
      <c r="G322" s="1247"/>
      <c r="H322" s="525" t="s">
        <v>1148</v>
      </c>
      <c r="I322" s="536">
        <v>1.03</v>
      </c>
      <c r="J322" s="526"/>
      <c r="K322" s="536">
        <v>4.12</v>
      </c>
      <c r="L322" s="532"/>
      <c r="M322" s="533"/>
      <c r="N322" s="534">
        <v>292.60000000000002</v>
      </c>
      <c r="O322" s="526"/>
      <c r="P322" s="529">
        <v>1205.51</v>
      </c>
    </row>
    <row r="323" spans="1:16" x14ac:dyDescent="0.25">
      <c r="A323" s="523"/>
      <c r="B323" s="524" t="s">
        <v>28</v>
      </c>
      <c r="C323" s="1247" t="s">
        <v>132</v>
      </c>
      <c r="D323" s="1247"/>
      <c r="E323" s="1247"/>
      <c r="F323" s="1247"/>
      <c r="G323" s="1247"/>
      <c r="H323" s="525"/>
      <c r="I323" s="526"/>
      <c r="J323" s="526"/>
      <c r="K323" s="526"/>
      <c r="L323" s="528"/>
      <c r="M323" s="526"/>
      <c r="N323" s="528"/>
      <c r="O323" s="526"/>
      <c r="P323" s="573">
        <v>23.7</v>
      </c>
    </row>
    <row r="324" spans="1:16" x14ac:dyDescent="0.25">
      <c r="A324" s="523"/>
      <c r="B324" s="524"/>
      <c r="C324" s="1247" t="s">
        <v>1147</v>
      </c>
      <c r="D324" s="1247"/>
      <c r="E324" s="1247"/>
      <c r="F324" s="1247"/>
      <c r="G324" s="1247"/>
      <c r="H324" s="525" t="s">
        <v>1148</v>
      </c>
      <c r="I324" s="526"/>
      <c r="J324" s="526"/>
      <c r="K324" s="536">
        <v>0.04</v>
      </c>
      <c r="L324" s="528"/>
      <c r="M324" s="526"/>
      <c r="N324" s="528"/>
      <c r="O324" s="526"/>
      <c r="P324" s="573">
        <v>13.02</v>
      </c>
    </row>
    <row r="325" spans="1:16" x14ac:dyDescent="0.25">
      <c r="A325" s="530"/>
      <c r="B325" s="524" t="s">
        <v>1445</v>
      </c>
      <c r="C325" s="1247" t="s">
        <v>1446</v>
      </c>
      <c r="D325" s="1247"/>
      <c r="E325" s="1247"/>
      <c r="F325" s="1247"/>
      <c r="G325" s="1247"/>
      <c r="H325" s="525" t="s">
        <v>1151</v>
      </c>
      <c r="I325" s="536">
        <v>0.01</v>
      </c>
      <c r="J325" s="526"/>
      <c r="K325" s="536">
        <v>0.04</v>
      </c>
      <c r="L325" s="538">
        <v>477.92</v>
      </c>
      <c r="M325" s="539">
        <v>1.24</v>
      </c>
      <c r="N325" s="534">
        <v>592.62</v>
      </c>
      <c r="O325" s="526"/>
      <c r="P325" s="529">
        <v>23.7</v>
      </c>
    </row>
    <row r="326" spans="1:16" x14ac:dyDescent="0.25">
      <c r="A326" s="540"/>
      <c r="B326" s="524" t="s">
        <v>1208</v>
      </c>
      <c r="C326" s="1247" t="s">
        <v>1209</v>
      </c>
      <c r="D326" s="1247"/>
      <c r="E326" s="1247"/>
      <c r="F326" s="1247"/>
      <c r="G326" s="1247"/>
      <c r="H326" s="525" t="s">
        <v>1148</v>
      </c>
      <c r="I326" s="536">
        <v>0.01</v>
      </c>
      <c r="J326" s="526"/>
      <c r="K326" s="536">
        <v>0.04</v>
      </c>
      <c r="L326" s="528"/>
      <c r="M326" s="526"/>
      <c r="N326" s="541">
        <v>325.38</v>
      </c>
      <c r="O326" s="526"/>
      <c r="P326" s="573">
        <v>13.02</v>
      </c>
    </row>
    <row r="327" spans="1:16" x14ac:dyDescent="0.25">
      <c r="A327" s="552"/>
      <c r="B327" s="553"/>
      <c r="C327" s="1248" t="s">
        <v>1154</v>
      </c>
      <c r="D327" s="1248"/>
      <c r="E327" s="1248"/>
      <c r="F327" s="1248"/>
      <c r="G327" s="1248"/>
      <c r="H327" s="516"/>
      <c r="I327" s="517"/>
      <c r="J327" s="517"/>
      <c r="K327" s="517"/>
      <c r="L327" s="520"/>
      <c r="M327" s="517"/>
      <c r="N327" s="554"/>
      <c r="O327" s="517"/>
      <c r="P327" s="555">
        <v>1242.23</v>
      </c>
    </row>
    <row r="328" spans="1:16" x14ac:dyDescent="0.25">
      <c r="A328" s="540" t="s">
        <v>1408</v>
      </c>
      <c r="B328" s="524" t="s">
        <v>2637</v>
      </c>
      <c r="C328" s="1247" t="s">
        <v>2638</v>
      </c>
      <c r="D328" s="1247"/>
      <c r="E328" s="1247"/>
      <c r="F328" s="1247"/>
      <c r="G328" s="1247"/>
      <c r="H328" s="525" t="s">
        <v>1158</v>
      </c>
      <c r="I328" s="543">
        <v>2</v>
      </c>
      <c r="J328" s="526"/>
      <c r="K328" s="543">
        <v>2</v>
      </c>
      <c r="L328" s="528"/>
      <c r="M328" s="526"/>
      <c r="N328" s="528"/>
      <c r="O328" s="526"/>
      <c r="P328" s="573">
        <v>24.11</v>
      </c>
    </row>
    <row r="329" spans="1:16" x14ac:dyDescent="0.25">
      <c r="A329" s="540"/>
      <c r="B329" s="524"/>
      <c r="C329" s="1247" t="s">
        <v>1155</v>
      </c>
      <c r="D329" s="1247"/>
      <c r="E329" s="1247"/>
      <c r="F329" s="1247"/>
      <c r="G329" s="1247"/>
      <c r="H329" s="525"/>
      <c r="I329" s="526"/>
      <c r="J329" s="526"/>
      <c r="K329" s="526"/>
      <c r="L329" s="528"/>
      <c r="M329" s="526"/>
      <c r="N329" s="528"/>
      <c r="O329" s="526"/>
      <c r="P329" s="529">
        <v>1218.53</v>
      </c>
    </row>
    <row r="330" spans="1:16" x14ac:dyDescent="0.25">
      <c r="A330" s="540"/>
      <c r="B330" s="524" t="s">
        <v>3336</v>
      </c>
      <c r="C330" s="1247" t="s">
        <v>3337</v>
      </c>
      <c r="D330" s="1247"/>
      <c r="E330" s="1247"/>
      <c r="F330" s="1247"/>
      <c r="G330" s="1247"/>
      <c r="H330" s="525" t="s">
        <v>1158</v>
      </c>
      <c r="I330" s="543">
        <v>90</v>
      </c>
      <c r="J330" s="526"/>
      <c r="K330" s="543">
        <v>90</v>
      </c>
      <c r="L330" s="528"/>
      <c r="M330" s="526"/>
      <c r="N330" s="528"/>
      <c r="O330" s="526"/>
      <c r="P330" s="529">
        <v>1096.68</v>
      </c>
    </row>
    <row r="331" spans="1:16" x14ac:dyDescent="0.25">
      <c r="A331" s="540"/>
      <c r="B331" s="524" t="s">
        <v>3338</v>
      </c>
      <c r="C331" s="1247" t="s">
        <v>3339</v>
      </c>
      <c r="D331" s="1247"/>
      <c r="E331" s="1247"/>
      <c r="F331" s="1247"/>
      <c r="G331" s="1247"/>
      <c r="H331" s="525" t="s">
        <v>1158</v>
      </c>
      <c r="I331" s="543">
        <v>46</v>
      </c>
      <c r="J331" s="526"/>
      <c r="K331" s="543">
        <v>46</v>
      </c>
      <c r="L331" s="528"/>
      <c r="M331" s="526"/>
      <c r="N331" s="528"/>
      <c r="O331" s="526"/>
      <c r="P331" s="573">
        <v>560.52</v>
      </c>
    </row>
    <row r="332" spans="1:16" x14ac:dyDescent="0.25">
      <c r="A332" s="556"/>
      <c r="B332" s="557"/>
      <c r="C332" s="1248" t="s">
        <v>1161</v>
      </c>
      <c r="D332" s="1248"/>
      <c r="E332" s="1248"/>
      <c r="F332" s="1248"/>
      <c r="G332" s="1248"/>
      <c r="H332" s="516"/>
      <c r="I332" s="517"/>
      <c r="J332" s="517"/>
      <c r="K332" s="517"/>
      <c r="L332" s="520"/>
      <c r="M332" s="517"/>
      <c r="N332" s="593">
        <v>730.89</v>
      </c>
      <c r="O332" s="517"/>
      <c r="P332" s="555">
        <v>2923.54</v>
      </c>
    </row>
    <row r="333" spans="1:16" x14ac:dyDescent="0.25">
      <c r="A333" s="558"/>
      <c r="B333" s="559"/>
      <c r="C333" s="559"/>
      <c r="D333" s="559"/>
      <c r="E333" s="559"/>
      <c r="F333" s="559"/>
      <c r="G333" s="559"/>
      <c r="H333" s="560"/>
      <c r="I333" s="561"/>
      <c r="J333" s="561"/>
      <c r="K333" s="561"/>
      <c r="L333" s="562"/>
      <c r="M333" s="561"/>
      <c r="N333" s="562"/>
      <c r="O333" s="561"/>
      <c r="P333" s="563"/>
    </row>
    <row r="334" spans="1:16" x14ac:dyDescent="0.25">
      <c r="A334" s="514" t="s">
        <v>1214</v>
      </c>
      <c r="B334" s="515" t="s">
        <v>3568</v>
      </c>
      <c r="C334" s="1249" t="s">
        <v>3569</v>
      </c>
      <c r="D334" s="1249"/>
      <c r="E334" s="1249"/>
      <c r="F334" s="1249"/>
      <c r="G334" s="1249"/>
      <c r="H334" s="516" t="s">
        <v>1575</v>
      </c>
      <c r="I334" s="517">
        <v>2</v>
      </c>
      <c r="J334" s="518">
        <v>1</v>
      </c>
      <c r="K334" s="518">
        <v>2</v>
      </c>
      <c r="L334" s="520"/>
      <c r="M334" s="517"/>
      <c r="N334" s="521"/>
      <c r="O334" s="517"/>
      <c r="P334" s="522"/>
    </row>
    <row r="335" spans="1:16" x14ac:dyDescent="0.25">
      <c r="A335" s="523"/>
      <c r="B335" s="524" t="s">
        <v>23</v>
      </c>
      <c r="C335" s="1247" t="s">
        <v>1203</v>
      </c>
      <c r="D335" s="1247"/>
      <c r="E335" s="1247"/>
      <c r="F335" s="1247"/>
      <c r="G335" s="1247"/>
      <c r="H335" s="525" t="s">
        <v>1148</v>
      </c>
      <c r="I335" s="526"/>
      <c r="J335" s="526"/>
      <c r="K335" s="536">
        <v>4.12</v>
      </c>
      <c r="L335" s="528"/>
      <c r="M335" s="526"/>
      <c r="N335" s="528"/>
      <c r="O335" s="526"/>
      <c r="P335" s="529">
        <v>1310.53</v>
      </c>
    </row>
    <row r="336" spans="1:16" x14ac:dyDescent="0.25">
      <c r="A336" s="530"/>
      <c r="B336" s="524" t="s">
        <v>2403</v>
      </c>
      <c r="C336" s="1247" t="s">
        <v>2404</v>
      </c>
      <c r="D336" s="1247"/>
      <c r="E336" s="1247"/>
      <c r="F336" s="1247"/>
      <c r="G336" s="1247"/>
      <c r="H336" s="525" t="s">
        <v>1148</v>
      </c>
      <c r="I336" s="536">
        <v>2.06</v>
      </c>
      <c r="J336" s="526"/>
      <c r="K336" s="536">
        <v>4.12</v>
      </c>
      <c r="L336" s="532"/>
      <c r="M336" s="533"/>
      <c r="N336" s="534">
        <v>318.08999999999997</v>
      </c>
      <c r="O336" s="526"/>
      <c r="P336" s="529">
        <v>1310.53</v>
      </c>
    </row>
    <row r="337" spans="1:16" x14ac:dyDescent="0.25">
      <c r="A337" s="523"/>
      <c r="B337" s="524" t="s">
        <v>36</v>
      </c>
      <c r="C337" s="1247" t="s">
        <v>134</v>
      </c>
      <c r="D337" s="1247"/>
      <c r="E337" s="1247"/>
      <c r="F337" s="1247"/>
      <c r="G337" s="1247"/>
      <c r="H337" s="525"/>
      <c r="I337" s="526"/>
      <c r="J337" s="526"/>
      <c r="K337" s="526"/>
      <c r="L337" s="528"/>
      <c r="M337" s="526"/>
      <c r="N337" s="528"/>
      <c r="O337" s="526"/>
      <c r="P337" s="573">
        <v>106.21</v>
      </c>
    </row>
    <row r="338" spans="1:16" x14ac:dyDescent="0.25">
      <c r="A338" s="530"/>
      <c r="B338" s="524" t="s">
        <v>3570</v>
      </c>
      <c r="C338" s="1247" t="s">
        <v>3571</v>
      </c>
      <c r="D338" s="1247"/>
      <c r="E338" s="1247"/>
      <c r="F338" s="1247"/>
      <c r="G338" s="1247"/>
      <c r="H338" s="525" t="s">
        <v>2159</v>
      </c>
      <c r="I338" s="536">
        <v>0.42</v>
      </c>
      <c r="J338" s="526"/>
      <c r="K338" s="536">
        <v>0.84</v>
      </c>
      <c r="L338" s="538">
        <v>2.27</v>
      </c>
      <c r="M338" s="539">
        <v>1.54</v>
      </c>
      <c r="N338" s="534">
        <v>3.5</v>
      </c>
      <c r="O338" s="526"/>
      <c r="P338" s="529">
        <v>2.94</v>
      </c>
    </row>
    <row r="339" spans="1:16" x14ac:dyDescent="0.25">
      <c r="A339" s="530"/>
      <c r="B339" s="524" t="s">
        <v>3572</v>
      </c>
      <c r="C339" s="1247" t="s">
        <v>3573</v>
      </c>
      <c r="D339" s="1247"/>
      <c r="E339" s="1247"/>
      <c r="F339" s="1247"/>
      <c r="G339" s="1247"/>
      <c r="H339" s="525" t="s">
        <v>1244</v>
      </c>
      <c r="I339" s="527">
        <v>1E-3</v>
      </c>
      <c r="J339" s="526"/>
      <c r="K339" s="527">
        <v>2E-3</v>
      </c>
      <c r="L339" s="542">
        <v>1193.3399999999999</v>
      </c>
      <c r="M339" s="539">
        <v>1.05</v>
      </c>
      <c r="N339" s="534">
        <v>1253.01</v>
      </c>
      <c r="O339" s="526"/>
      <c r="P339" s="529">
        <v>2.5099999999999998</v>
      </c>
    </row>
    <row r="340" spans="1:16" x14ac:dyDescent="0.25">
      <c r="A340" s="530"/>
      <c r="B340" s="524" t="s">
        <v>3574</v>
      </c>
      <c r="C340" s="1247" t="s">
        <v>3575</v>
      </c>
      <c r="D340" s="1247"/>
      <c r="E340" s="1247"/>
      <c r="F340" s="1247"/>
      <c r="G340" s="1247"/>
      <c r="H340" s="525" t="s">
        <v>1244</v>
      </c>
      <c r="I340" s="527">
        <v>1.4999999999999999E-2</v>
      </c>
      <c r="J340" s="526"/>
      <c r="K340" s="536">
        <v>0.03</v>
      </c>
      <c r="L340" s="538">
        <v>89.75</v>
      </c>
      <c r="M340" s="575">
        <v>1.7</v>
      </c>
      <c r="N340" s="534">
        <v>152.58000000000001</v>
      </c>
      <c r="O340" s="526"/>
      <c r="P340" s="529">
        <v>4.58</v>
      </c>
    </row>
    <row r="341" spans="1:16" x14ac:dyDescent="0.25">
      <c r="A341" s="530"/>
      <c r="B341" s="524" t="s">
        <v>3576</v>
      </c>
      <c r="C341" s="1247" t="s">
        <v>3577</v>
      </c>
      <c r="D341" s="1247"/>
      <c r="E341" s="1247"/>
      <c r="F341" s="1247"/>
      <c r="G341" s="1247"/>
      <c r="H341" s="525" t="s">
        <v>1244</v>
      </c>
      <c r="I341" s="535">
        <v>1E-4</v>
      </c>
      <c r="J341" s="526"/>
      <c r="K341" s="535">
        <v>2.0000000000000001E-4</v>
      </c>
      <c r="L341" s="538">
        <v>451.21</v>
      </c>
      <c r="M341" s="575">
        <v>1.4</v>
      </c>
      <c r="N341" s="534">
        <v>631.69000000000005</v>
      </c>
      <c r="O341" s="526"/>
      <c r="P341" s="529">
        <v>0.13</v>
      </c>
    </row>
    <row r="342" spans="1:16" x14ac:dyDescent="0.25">
      <c r="A342" s="530"/>
      <c r="B342" s="524" t="s">
        <v>3578</v>
      </c>
      <c r="C342" s="1247" t="s">
        <v>3579</v>
      </c>
      <c r="D342" s="1247"/>
      <c r="E342" s="1247"/>
      <c r="F342" s="1247"/>
      <c r="G342" s="1247"/>
      <c r="H342" s="525" t="s">
        <v>1164</v>
      </c>
      <c r="I342" s="537">
        <v>1.0000000000000001E-5</v>
      </c>
      <c r="J342" s="526"/>
      <c r="K342" s="537">
        <v>2.0000000000000002E-5</v>
      </c>
      <c r="L342" s="542">
        <v>1050091.7</v>
      </c>
      <c r="M342" s="575">
        <v>1.2</v>
      </c>
      <c r="N342" s="534">
        <v>1260110.04</v>
      </c>
      <c r="O342" s="526"/>
      <c r="P342" s="529">
        <v>25.2</v>
      </c>
    </row>
    <row r="343" spans="1:16" x14ac:dyDescent="0.25">
      <c r="A343" s="530"/>
      <c r="B343" s="524" t="s">
        <v>3580</v>
      </c>
      <c r="C343" s="1247" t="s">
        <v>3581</v>
      </c>
      <c r="D343" s="1247"/>
      <c r="E343" s="1247"/>
      <c r="F343" s="1247"/>
      <c r="G343" s="1247"/>
      <c r="H343" s="525" t="s">
        <v>1244</v>
      </c>
      <c r="I343" s="535">
        <v>1.1000000000000001E-3</v>
      </c>
      <c r="J343" s="526"/>
      <c r="K343" s="535">
        <v>2.2000000000000001E-3</v>
      </c>
      <c r="L343" s="542">
        <v>1562.87</v>
      </c>
      <c r="M343" s="539">
        <v>1.76</v>
      </c>
      <c r="N343" s="534">
        <v>2750.65</v>
      </c>
      <c r="O343" s="526"/>
      <c r="P343" s="529">
        <v>6.05</v>
      </c>
    </row>
    <row r="344" spans="1:16" x14ac:dyDescent="0.25">
      <c r="A344" s="530"/>
      <c r="B344" s="524" t="s">
        <v>3582</v>
      </c>
      <c r="C344" s="1247" t="s">
        <v>3583</v>
      </c>
      <c r="D344" s="1247"/>
      <c r="E344" s="1247"/>
      <c r="F344" s="1247"/>
      <c r="G344" s="1247"/>
      <c r="H344" s="525" t="s">
        <v>1244</v>
      </c>
      <c r="I344" s="535">
        <v>2.3999999999999998E-3</v>
      </c>
      <c r="J344" s="526"/>
      <c r="K344" s="535">
        <v>4.7999999999999996E-3</v>
      </c>
      <c r="L344" s="542">
        <v>1836.83</v>
      </c>
      <c r="M344" s="539">
        <v>1.76</v>
      </c>
      <c r="N344" s="534">
        <v>3232.82</v>
      </c>
      <c r="O344" s="526"/>
      <c r="P344" s="529">
        <v>15.52</v>
      </c>
    </row>
    <row r="345" spans="1:16" x14ac:dyDescent="0.25">
      <c r="A345" s="530"/>
      <c r="B345" s="524" t="s">
        <v>3584</v>
      </c>
      <c r="C345" s="1247" t="s">
        <v>3585</v>
      </c>
      <c r="D345" s="1247"/>
      <c r="E345" s="1247"/>
      <c r="F345" s="1247"/>
      <c r="G345" s="1247"/>
      <c r="H345" s="525" t="s">
        <v>1244</v>
      </c>
      <c r="I345" s="535">
        <v>1.5E-3</v>
      </c>
      <c r="J345" s="526"/>
      <c r="K345" s="527">
        <v>3.0000000000000001E-3</v>
      </c>
      <c r="L345" s="542">
        <v>8329.08</v>
      </c>
      <c r="M345" s="539">
        <v>1.29</v>
      </c>
      <c r="N345" s="534">
        <v>10744.51</v>
      </c>
      <c r="O345" s="526"/>
      <c r="P345" s="529">
        <v>32.229999999999997</v>
      </c>
    </row>
    <row r="346" spans="1:16" x14ac:dyDescent="0.25">
      <c r="A346" s="530"/>
      <c r="B346" s="524" t="s">
        <v>3586</v>
      </c>
      <c r="C346" s="1247" t="s">
        <v>3587</v>
      </c>
      <c r="D346" s="1247"/>
      <c r="E346" s="1247"/>
      <c r="F346" s="1247"/>
      <c r="G346" s="1247"/>
      <c r="H346" s="525" t="s">
        <v>1164</v>
      </c>
      <c r="I346" s="537">
        <v>1.0000000000000001E-5</v>
      </c>
      <c r="J346" s="526"/>
      <c r="K346" s="537">
        <v>2.0000000000000002E-5</v>
      </c>
      <c r="L346" s="542">
        <v>155497.88</v>
      </c>
      <c r="M346" s="539">
        <v>1.29</v>
      </c>
      <c r="N346" s="534">
        <v>200592.27</v>
      </c>
      <c r="O346" s="526"/>
      <c r="P346" s="529">
        <v>4.01</v>
      </c>
    </row>
    <row r="347" spans="1:16" x14ac:dyDescent="0.25">
      <c r="A347" s="530"/>
      <c r="B347" s="524" t="s">
        <v>3588</v>
      </c>
      <c r="C347" s="1247" t="s">
        <v>3589</v>
      </c>
      <c r="D347" s="1247"/>
      <c r="E347" s="1247"/>
      <c r="F347" s="1247"/>
      <c r="G347" s="1247"/>
      <c r="H347" s="525" t="s">
        <v>1697</v>
      </c>
      <c r="I347" s="536">
        <v>0.01</v>
      </c>
      <c r="J347" s="526"/>
      <c r="K347" s="536">
        <v>0.02</v>
      </c>
      <c r="L347" s="538">
        <v>233.18</v>
      </c>
      <c r="M347" s="539">
        <v>1.1399999999999999</v>
      </c>
      <c r="N347" s="534">
        <v>265.83</v>
      </c>
      <c r="O347" s="526"/>
      <c r="P347" s="529">
        <v>5.32</v>
      </c>
    </row>
    <row r="348" spans="1:16" x14ac:dyDescent="0.25">
      <c r="A348" s="530"/>
      <c r="B348" s="524" t="s">
        <v>2635</v>
      </c>
      <c r="C348" s="1247" t="s">
        <v>2636</v>
      </c>
      <c r="D348" s="1247"/>
      <c r="E348" s="1247"/>
      <c r="F348" s="1247"/>
      <c r="G348" s="1247"/>
      <c r="H348" s="525" t="s">
        <v>1244</v>
      </c>
      <c r="I348" s="535">
        <v>6.7999999999999996E-3</v>
      </c>
      <c r="J348" s="526"/>
      <c r="K348" s="535">
        <v>1.3599999999999999E-2</v>
      </c>
      <c r="L348" s="538">
        <v>196.41</v>
      </c>
      <c r="M348" s="539">
        <v>1.18</v>
      </c>
      <c r="N348" s="534">
        <v>231.76</v>
      </c>
      <c r="O348" s="526"/>
      <c r="P348" s="529">
        <v>3.15</v>
      </c>
    </row>
    <row r="349" spans="1:16" x14ac:dyDescent="0.25">
      <c r="A349" s="530"/>
      <c r="B349" s="524" t="s">
        <v>3590</v>
      </c>
      <c r="C349" s="1247" t="s">
        <v>3591</v>
      </c>
      <c r="D349" s="1247"/>
      <c r="E349" s="1247"/>
      <c r="F349" s="1247"/>
      <c r="G349" s="1247"/>
      <c r="H349" s="525" t="s">
        <v>1697</v>
      </c>
      <c r="I349" s="536">
        <v>0.01</v>
      </c>
      <c r="J349" s="526"/>
      <c r="K349" s="536">
        <v>0.02</v>
      </c>
      <c r="L349" s="538">
        <v>235.73</v>
      </c>
      <c r="M349" s="539">
        <v>0.97</v>
      </c>
      <c r="N349" s="534">
        <v>228.66</v>
      </c>
      <c r="O349" s="526"/>
      <c r="P349" s="529">
        <v>4.57</v>
      </c>
    </row>
    <row r="350" spans="1:16" x14ac:dyDescent="0.25">
      <c r="A350" s="552"/>
      <c r="B350" s="553"/>
      <c r="C350" s="1248" t="s">
        <v>1154</v>
      </c>
      <c r="D350" s="1248"/>
      <c r="E350" s="1248"/>
      <c r="F350" s="1248"/>
      <c r="G350" s="1248"/>
      <c r="H350" s="516"/>
      <c r="I350" s="517"/>
      <c r="J350" s="517"/>
      <c r="K350" s="517"/>
      <c r="L350" s="520"/>
      <c r="M350" s="517"/>
      <c r="N350" s="554"/>
      <c r="O350" s="517"/>
      <c r="P350" s="555">
        <v>1416.74</v>
      </c>
    </row>
    <row r="351" spans="1:16" x14ac:dyDescent="0.25">
      <c r="A351" s="540" t="s">
        <v>2722</v>
      </c>
      <c r="B351" s="524" t="s">
        <v>2637</v>
      </c>
      <c r="C351" s="1247" t="s">
        <v>2638</v>
      </c>
      <c r="D351" s="1247"/>
      <c r="E351" s="1247"/>
      <c r="F351" s="1247"/>
      <c r="G351" s="1247"/>
      <c r="H351" s="525" t="s">
        <v>1158</v>
      </c>
      <c r="I351" s="543">
        <v>2</v>
      </c>
      <c r="J351" s="526"/>
      <c r="K351" s="543">
        <v>2</v>
      </c>
      <c r="L351" s="528"/>
      <c r="M351" s="526"/>
      <c r="N351" s="528"/>
      <c r="O351" s="526"/>
      <c r="P351" s="573">
        <v>26.21</v>
      </c>
    </row>
    <row r="352" spans="1:16" x14ac:dyDescent="0.25">
      <c r="A352" s="540"/>
      <c r="B352" s="524"/>
      <c r="C352" s="1247" t="s">
        <v>1155</v>
      </c>
      <c r="D352" s="1247"/>
      <c r="E352" s="1247"/>
      <c r="F352" s="1247"/>
      <c r="G352" s="1247"/>
      <c r="H352" s="525"/>
      <c r="I352" s="526"/>
      <c r="J352" s="526"/>
      <c r="K352" s="526"/>
      <c r="L352" s="528"/>
      <c r="M352" s="526"/>
      <c r="N352" s="528"/>
      <c r="O352" s="526"/>
      <c r="P352" s="529">
        <v>1310.53</v>
      </c>
    </row>
    <row r="353" spans="1:16" x14ac:dyDescent="0.25">
      <c r="A353" s="540"/>
      <c r="B353" s="524" t="s">
        <v>3336</v>
      </c>
      <c r="C353" s="1247" t="s">
        <v>3337</v>
      </c>
      <c r="D353" s="1247"/>
      <c r="E353" s="1247"/>
      <c r="F353" s="1247"/>
      <c r="G353" s="1247"/>
      <c r="H353" s="525" t="s">
        <v>1158</v>
      </c>
      <c r="I353" s="543">
        <v>90</v>
      </c>
      <c r="J353" s="526"/>
      <c r="K353" s="543">
        <v>90</v>
      </c>
      <c r="L353" s="528"/>
      <c r="M353" s="526"/>
      <c r="N353" s="528"/>
      <c r="O353" s="526"/>
      <c r="P353" s="529">
        <v>1179.48</v>
      </c>
    </row>
    <row r="354" spans="1:16" x14ac:dyDescent="0.25">
      <c r="A354" s="540"/>
      <c r="B354" s="524" t="s">
        <v>3338</v>
      </c>
      <c r="C354" s="1247" t="s">
        <v>3339</v>
      </c>
      <c r="D354" s="1247"/>
      <c r="E354" s="1247"/>
      <c r="F354" s="1247"/>
      <c r="G354" s="1247"/>
      <c r="H354" s="525" t="s">
        <v>1158</v>
      </c>
      <c r="I354" s="543">
        <v>46</v>
      </c>
      <c r="J354" s="526"/>
      <c r="K354" s="543">
        <v>46</v>
      </c>
      <c r="L354" s="528"/>
      <c r="M354" s="526"/>
      <c r="N354" s="528"/>
      <c r="O354" s="526"/>
      <c r="P354" s="573">
        <v>602.84</v>
      </c>
    </row>
    <row r="355" spans="1:16" x14ac:dyDescent="0.25">
      <c r="A355" s="556"/>
      <c r="B355" s="557"/>
      <c r="C355" s="1248" t="s">
        <v>1161</v>
      </c>
      <c r="D355" s="1248"/>
      <c r="E355" s="1248"/>
      <c r="F355" s="1248"/>
      <c r="G355" s="1248"/>
      <c r="H355" s="516"/>
      <c r="I355" s="517"/>
      <c r="J355" s="517"/>
      <c r="K355" s="517"/>
      <c r="L355" s="520"/>
      <c r="M355" s="517"/>
      <c r="N355" s="554">
        <v>1612.64</v>
      </c>
      <c r="O355" s="517"/>
      <c r="P355" s="555">
        <v>3225.27</v>
      </c>
    </row>
    <row r="356" spans="1:16" x14ac:dyDescent="0.25">
      <c r="A356" s="558"/>
      <c r="B356" s="559"/>
      <c r="C356" s="559"/>
      <c r="D356" s="559"/>
      <c r="E356" s="559"/>
      <c r="F356" s="559"/>
      <c r="G356" s="559"/>
      <c r="H356" s="560"/>
      <c r="I356" s="561"/>
      <c r="J356" s="561"/>
      <c r="K356" s="561"/>
      <c r="L356" s="562"/>
      <c r="M356" s="561"/>
      <c r="N356" s="562"/>
      <c r="O356" s="561"/>
      <c r="P356" s="563"/>
    </row>
    <row r="357" spans="1:16" ht="22.5" x14ac:dyDescent="0.25">
      <c r="A357" s="514" t="s">
        <v>1227</v>
      </c>
      <c r="B357" s="515" t="s">
        <v>3592</v>
      </c>
      <c r="C357" s="1249" t="s">
        <v>3593</v>
      </c>
      <c r="D357" s="1249"/>
      <c r="E357" s="1249"/>
      <c r="F357" s="1249"/>
      <c r="G357" s="1249"/>
      <c r="H357" s="516" t="s">
        <v>1575</v>
      </c>
      <c r="I357" s="517">
        <v>2</v>
      </c>
      <c r="J357" s="518">
        <v>1</v>
      </c>
      <c r="K357" s="518">
        <v>2</v>
      </c>
      <c r="L357" s="520"/>
      <c r="M357" s="517"/>
      <c r="N357" s="572">
        <v>427.3</v>
      </c>
      <c r="O357" s="517"/>
      <c r="P357" s="612">
        <v>854.6</v>
      </c>
    </row>
    <row r="358" spans="1:16" x14ac:dyDescent="0.25">
      <c r="A358" s="556"/>
      <c r="B358" s="557"/>
      <c r="C358" s="1248" t="s">
        <v>1161</v>
      </c>
      <c r="D358" s="1248"/>
      <c r="E358" s="1248"/>
      <c r="F358" s="1248"/>
      <c r="G358" s="1248"/>
      <c r="H358" s="516"/>
      <c r="I358" s="517"/>
      <c r="J358" s="517"/>
      <c r="K358" s="517"/>
      <c r="L358" s="520"/>
      <c r="M358" s="517"/>
      <c r="N358" s="520"/>
      <c r="O358" s="517"/>
      <c r="P358" s="612">
        <v>854.6</v>
      </c>
    </row>
    <row r="359" spans="1:16" x14ac:dyDescent="0.25">
      <c r="A359" s="558"/>
      <c r="B359" s="559"/>
      <c r="C359" s="559"/>
      <c r="D359" s="559"/>
      <c r="E359" s="559"/>
      <c r="F359" s="559"/>
      <c r="G359" s="559"/>
      <c r="H359" s="560"/>
      <c r="I359" s="561"/>
      <c r="J359" s="561"/>
      <c r="K359" s="561"/>
      <c r="L359" s="562"/>
      <c r="M359" s="561"/>
      <c r="N359" s="562"/>
      <c r="O359" s="561"/>
      <c r="P359" s="563"/>
    </row>
    <row r="360" spans="1:16" x14ac:dyDescent="0.25">
      <c r="A360" s="514" t="s">
        <v>1228</v>
      </c>
      <c r="B360" s="515" t="s">
        <v>3619</v>
      </c>
      <c r="C360" s="1249" t="s">
        <v>3620</v>
      </c>
      <c r="D360" s="1249"/>
      <c r="E360" s="1249"/>
      <c r="F360" s="1249"/>
      <c r="G360" s="1249"/>
      <c r="H360" s="516" t="s">
        <v>1697</v>
      </c>
      <c r="I360" s="517">
        <v>0.08</v>
      </c>
      <c r="J360" s="518">
        <v>1</v>
      </c>
      <c r="K360" s="570">
        <v>0.08</v>
      </c>
      <c r="L360" s="520"/>
      <c r="M360" s="517"/>
      <c r="N360" s="521"/>
      <c r="O360" s="517"/>
      <c r="P360" s="522"/>
    </row>
    <row r="361" spans="1:16" x14ac:dyDescent="0.25">
      <c r="A361" s="523"/>
      <c r="B361" s="524" t="s">
        <v>23</v>
      </c>
      <c r="C361" s="1247" t="s">
        <v>1203</v>
      </c>
      <c r="D361" s="1247"/>
      <c r="E361" s="1247"/>
      <c r="F361" s="1247"/>
      <c r="G361" s="1247"/>
      <c r="H361" s="525" t="s">
        <v>1148</v>
      </c>
      <c r="I361" s="526"/>
      <c r="J361" s="526"/>
      <c r="K361" s="536">
        <v>0.48</v>
      </c>
      <c r="L361" s="528"/>
      <c r="M361" s="526"/>
      <c r="N361" s="528"/>
      <c r="O361" s="526"/>
      <c r="P361" s="573">
        <v>147.44</v>
      </c>
    </row>
    <row r="362" spans="1:16" x14ac:dyDescent="0.25">
      <c r="A362" s="530"/>
      <c r="B362" s="524" t="s">
        <v>2350</v>
      </c>
      <c r="C362" s="1247" t="s">
        <v>2351</v>
      </c>
      <c r="D362" s="1247"/>
      <c r="E362" s="1247"/>
      <c r="F362" s="1247"/>
      <c r="G362" s="1247"/>
      <c r="H362" s="525" t="s">
        <v>1148</v>
      </c>
      <c r="I362" s="543">
        <v>6</v>
      </c>
      <c r="J362" s="526"/>
      <c r="K362" s="536">
        <v>0.48</v>
      </c>
      <c r="L362" s="532"/>
      <c r="M362" s="533"/>
      <c r="N362" s="534">
        <v>307.17</v>
      </c>
      <c r="O362" s="526"/>
      <c r="P362" s="529">
        <v>147.44</v>
      </c>
    </row>
    <row r="363" spans="1:16" x14ac:dyDescent="0.25">
      <c r="A363" s="523"/>
      <c r="B363" s="524" t="s">
        <v>36</v>
      </c>
      <c r="C363" s="1247" t="s">
        <v>134</v>
      </c>
      <c r="D363" s="1247"/>
      <c r="E363" s="1247"/>
      <c r="F363" s="1247"/>
      <c r="G363" s="1247"/>
      <c r="H363" s="525"/>
      <c r="I363" s="526"/>
      <c r="J363" s="526"/>
      <c r="K363" s="526"/>
      <c r="L363" s="528"/>
      <c r="M363" s="526"/>
      <c r="N363" s="528"/>
      <c r="O363" s="526"/>
      <c r="P363" s="573">
        <v>2.67</v>
      </c>
    </row>
    <row r="364" spans="1:16" x14ac:dyDescent="0.25">
      <c r="A364" s="530"/>
      <c r="B364" s="524" t="s">
        <v>3621</v>
      </c>
      <c r="C364" s="1247" t="s">
        <v>3622</v>
      </c>
      <c r="D364" s="1247"/>
      <c r="E364" s="1247"/>
      <c r="F364" s="1247"/>
      <c r="G364" s="1247"/>
      <c r="H364" s="525" t="s">
        <v>1164</v>
      </c>
      <c r="I364" s="535">
        <v>2.0000000000000001E-4</v>
      </c>
      <c r="J364" s="526"/>
      <c r="K364" s="574">
        <v>1.5999999999999999E-5</v>
      </c>
      <c r="L364" s="542">
        <v>127406</v>
      </c>
      <c r="M364" s="539">
        <v>1.31</v>
      </c>
      <c r="N364" s="534">
        <v>166901.85999999999</v>
      </c>
      <c r="O364" s="526"/>
      <c r="P364" s="529">
        <v>2.67</v>
      </c>
    </row>
    <row r="365" spans="1:16" x14ac:dyDescent="0.25">
      <c r="A365" s="544" t="s">
        <v>1239</v>
      </c>
      <c r="B365" s="545" t="s">
        <v>2792</v>
      </c>
      <c r="C365" s="1250" t="s">
        <v>2793</v>
      </c>
      <c r="D365" s="1250"/>
      <c r="E365" s="1250"/>
      <c r="F365" s="1250"/>
      <c r="G365" s="1250"/>
      <c r="H365" s="546" t="s">
        <v>1164</v>
      </c>
      <c r="I365" s="589">
        <v>0.01</v>
      </c>
      <c r="J365" s="548"/>
      <c r="K365" s="567">
        <v>8.0000000000000004E-4</v>
      </c>
      <c r="L365" s="550"/>
      <c r="M365" s="548"/>
      <c r="N365" s="550"/>
      <c r="O365" s="548"/>
      <c r="P365" s="551"/>
    </row>
    <row r="366" spans="1:16" x14ac:dyDescent="0.25">
      <c r="A366" s="552"/>
      <c r="B366" s="553"/>
      <c r="C366" s="1248" t="s">
        <v>1154</v>
      </c>
      <c r="D366" s="1248"/>
      <c r="E366" s="1248"/>
      <c r="F366" s="1248"/>
      <c r="G366" s="1248"/>
      <c r="H366" s="516"/>
      <c r="I366" s="517"/>
      <c r="J366" s="517"/>
      <c r="K366" s="517"/>
      <c r="L366" s="520"/>
      <c r="M366" s="517"/>
      <c r="N366" s="554"/>
      <c r="O366" s="517"/>
      <c r="P366" s="555">
        <v>150.11000000000001</v>
      </c>
    </row>
    <row r="367" spans="1:16" x14ac:dyDescent="0.25">
      <c r="A367" s="540" t="s">
        <v>1747</v>
      </c>
      <c r="B367" s="524" t="s">
        <v>2637</v>
      </c>
      <c r="C367" s="1247" t="s">
        <v>2638</v>
      </c>
      <c r="D367" s="1247"/>
      <c r="E367" s="1247"/>
      <c r="F367" s="1247"/>
      <c r="G367" s="1247"/>
      <c r="H367" s="525" t="s">
        <v>1158</v>
      </c>
      <c r="I367" s="543">
        <v>2</v>
      </c>
      <c r="J367" s="526"/>
      <c r="K367" s="543">
        <v>2</v>
      </c>
      <c r="L367" s="528"/>
      <c r="M367" s="526"/>
      <c r="N367" s="528"/>
      <c r="O367" s="526"/>
      <c r="P367" s="573">
        <v>2.95</v>
      </c>
    </row>
    <row r="368" spans="1:16" x14ac:dyDescent="0.25">
      <c r="A368" s="540"/>
      <c r="B368" s="524"/>
      <c r="C368" s="1247" t="s">
        <v>1155</v>
      </c>
      <c r="D368" s="1247"/>
      <c r="E368" s="1247"/>
      <c r="F368" s="1247"/>
      <c r="G368" s="1247"/>
      <c r="H368" s="525"/>
      <c r="I368" s="526"/>
      <c r="J368" s="526"/>
      <c r="K368" s="526"/>
      <c r="L368" s="528"/>
      <c r="M368" s="526"/>
      <c r="N368" s="528"/>
      <c r="O368" s="526"/>
      <c r="P368" s="573">
        <v>147.44</v>
      </c>
    </row>
    <row r="369" spans="1:16" x14ac:dyDescent="0.25">
      <c r="A369" s="540"/>
      <c r="B369" s="524" t="s">
        <v>2795</v>
      </c>
      <c r="C369" s="1247" t="s">
        <v>2796</v>
      </c>
      <c r="D369" s="1247"/>
      <c r="E369" s="1247"/>
      <c r="F369" s="1247"/>
      <c r="G369" s="1247"/>
      <c r="H369" s="525" t="s">
        <v>1158</v>
      </c>
      <c r="I369" s="543">
        <v>90</v>
      </c>
      <c r="J369" s="526"/>
      <c r="K369" s="543">
        <v>90</v>
      </c>
      <c r="L369" s="528"/>
      <c r="M369" s="526"/>
      <c r="N369" s="528"/>
      <c r="O369" s="526"/>
      <c r="P369" s="573">
        <v>132.69999999999999</v>
      </c>
    </row>
    <row r="370" spans="1:16" x14ac:dyDescent="0.25">
      <c r="A370" s="540"/>
      <c r="B370" s="524" t="s">
        <v>2797</v>
      </c>
      <c r="C370" s="1247" t="s">
        <v>2798</v>
      </c>
      <c r="D370" s="1247"/>
      <c r="E370" s="1247"/>
      <c r="F370" s="1247"/>
      <c r="G370" s="1247"/>
      <c r="H370" s="525" t="s">
        <v>1158</v>
      </c>
      <c r="I370" s="543">
        <v>46</v>
      </c>
      <c r="J370" s="526"/>
      <c r="K370" s="543">
        <v>46</v>
      </c>
      <c r="L370" s="528"/>
      <c r="M370" s="526"/>
      <c r="N370" s="528"/>
      <c r="O370" s="526"/>
      <c r="P370" s="573">
        <v>67.819999999999993</v>
      </c>
    </row>
    <row r="371" spans="1:16" x14ac:dyDescent="0.25">
      <c r="A371" s="556"/>
      <c r="B371" s="557"/>
      <c r="C371" s="1248" t="s">
        <v>1161</v>
      </c>
      <c r="D371" s="1248"/>
      <c r="E371" s="1248"/>
      <c r="F371" s="1248"/>
      <c r="G371" s="1248"/>
      <c r="H371" s="516"/>
      <c r="I371" s="517"/>
      <c r="J371" s="517"/>
      <c r="K371" s="517"/>
      <c r="L371" s="520"/>
      <c r="M371" s="517"/>
      <c r="N371" s="554">
        <v>4419.75</v>
      </c>
      <c r="O371" s="517"/>
      <c r="P371" s="612">
        <v>353.58</v>
      </c>
    </row>
    <row r="372" spans="1:16" x14ac:dyDescent="0.25">
      <c r="A372" s="558"/>
      <c r="B372" s="559"/>
      <c r="C372" s="559"/>
      <c r="D372" s="559"/>
      <c r="E372" s="559"/>
      <c r="F372" s="559"/>
      <c r="G372" s="559"/>
      <c r="H372" s="560"/>
      <c r="I372" s="561"/>
      <c r="J372" s="561"/>
      <c r="K372" s="561"/>
      <c r="L372" s="562"/>
      <c r="M372" s="561"/>
      <c r="N372" s="562"/>
      <c r="O372" s="561"/>
      <c r="P372" s="563"/>
    </row>
    <row r="373" spans="1:16" ht="22.5" x14ac:dyDescent="0.25">
      <c r="A373" s="514" t="s">
        <v>3467</v>
      </c>
      <c r="B373" s="515" t="s">
        <v>3594</v>
      </c>
      <c r="C373" s="1249" t="s">
        <v>3623</v>
      </c>
      <c r="D373" s="1249"/>
      <c r="E373" s="1249"/>
      <c r="F373" s="1249"/>
      <c r="G373" s="1249"/>
      <c r="H373" s="516" t="s">
        <v>1575</v>
      </c>
      <c r="I373" s="517">
        <v>8</v>
      </c>
      <c r="J373" s="518">
        <v>1</v>
      </c>
      <c r="K373" s="518">
        <v>8</v>
      </c>
      <c r="L373" s="520"/>
      <c r="M373" s="517"/>
      <c r="N373" s="572">
        <v>317.77</v>
      </c>
      <c r="O373" s="517"/>
      <c r="P373" s="555">
        <v>2542.16</v>
      </c>
    </row>
    <row r="374" spans="1:16" x14ac:dyDescent="0.25">
      <c r="A374" s="556"/>
      <c r="B374" s="557"/>
      <c r="C374" s="1248" t="s">
        <v>1161</v>
      </c>
      <c r="D374" s="1248"/>
      <c r="E374" s="1248"/>
      <c r="F374" s="1248"/>
      <c r="G374" s="1248"/>
      <c r="H374" s="516"/>
      <c r="I374" s="517"/>
      <c r="J374" s="517"/>
      <c r="K374" s="517"/>
      <c r="L374" s="520"/>
      <c r="M374" s="517"/>
      <c r="N374" s="520"/>
      <c r="O374" s="517"/>
      <c r="P374" s="555">
        <v>2542.16</v>
      </c>
    </row>
    <row r="375" spans="1:16" x14ac:dyDescent="0.25">
      <c r="A375" s="558"/>
      <c r="B375" s="559"/>
      <c r="C375" s="559"/>
      <c r="D375" s="559"/>
      <c r="E375" s="559"/>
      <c r="F375" s="559"/>
      <c r="G375" s="559"/>
      <c r="H375" s="560"/>
      <c r="I375" s="561"/>
      <c r="J375" s="561"/>
      <c r="K375" s="561"/>
      <c r="L375" s="562"/>
      <c r="M375" s="561"/>
      <c r="N375" s="562"/>
      <c r="O375" s="561"/>
      <c r="P375" s="563"/>
    </row>
    <row r="376" spans="1:16" x14ac:dyDescent="0.25">
      <c r="A376" s="514" t="s">
        <v>1245</v>
      </c>
      <c r="B376" s="515" t="s">
        <v>3624</v>
      </c>
      <c r="C376" s="1249" t="s">
        <v>3625</v>
      </c>
      <c r="D376" s="1249"/>
      <c r="E376" s="1249"/>
      <c r="F376" s="1249"/>
      <c r="G376" s="1249"/>
      <c r="H376" s="516" t="s">
        <v>1575</v>
      </c>
      <c r="I376" s="517">
        <v>12</v>
      </c>
      <c r="J376" s="518">
        <v>1</v>
      </c>
      <c r="K376" s="518">
        <v>12</v>
      </c>
      <c r="L376" s="520"/>
      <c r="M376" s="517"/>
      <c r="N376" s="521"/>
      <c r="O376" s="517"/>
      <c r="P376" s="522"/>
    </row>
    <row r="377" spans="1:16" x14ac:dyDescent="0.25">
      <c r="A377" s="523"/>
      <c r="B377" s="524" t="s">
        <v>23</v>
      </c>
      <c r="C377" s="1247" t="s">
        <v>1203</v>
      </c>
      <c r="D377" s="1247"/>
      <c r="E377" s="1247"/>
      <c r="F377" s="1247"/>
      <c r="G377" s="1247"/>
      <c r="H377" s="525" t="s">
        <v>1148</v>
      </c>
      <c r="I377" s="526"/>
      <c r="J377" s="526"/>
      <c r="K377" s="543">
        <v>12</v>
      </c>
      <c r="L377" s="528"/>
      <c r="M377" s="526"/>
      <c r="N377" s="528"/>
      <c r="O377" s="526"/>
      <c r="P377" s="529">
        <v>3467.52</v>
      </c>
    </row>
    <row r="378" spans="1:16" x14ac:dyDescent="0.25">
      <c r="A378" s="530"/>
      <c r="B378" s="524" t="s">
        <v>1482</v>
      </c>
      <c r="C378" s="1247" t="s">
        <v>1483</v>
      </c>
      <c r="D378" s="1247"/>
      <c r="E378" s="1247"/>
      <c r="F378" s="1247"/>
      <c r="G378" s="1247"/>
      <c r="H378" s="525" t="s">
        <v>1148</v>
      </c>
      <c r="I378" s="543">
        <v>1</v>
      </c>
      <c r="J378" s="526"/>
      <c r="K378" s="543">
        <v>12</v>
      </c>
      <c r="L378" s="532"/>
      <c r="M378" s="533"/>
      <c r="N378" s="534">
        <v>288.95999999999998</v>
      </c>
      <c r="O378" s="526"/>
      <c r="P378" s="529">
        <v>3467.52</v>
      </c>
    </row>
    <row r="379" spans="1:16" x14ac:dyDescent="0.25">
      <c r="A379" s="523"/>
      <c r="B379" s="524" t="s">
        <v>36</v>
      </c>
      <c r="C379" s="1247" t="s">
        <v>134</v>
      </c>
      <c r="D379" s="1247"/>
      <c r="E379" s="1247"/>
      <c r="F379" s="1247"/>
      <c r="G379" s="1247"/>
      <c r="H379" s="525"/>
      <c r="I379" s="526"/>
      <c r="J379" s="526"/>
      <c r="K379" s="526"/>
      <c r="L379" s="528"/>
      <c r="M379" s="526"/>
      <c r="N379" s="528"/>
      <c r="O379" s="526"/>
      <c r="P379" s="573">
        <v>66.459999999999994</v>
      </c>
    </row>
    <row r="380" spans="1:16" x14ac:dyDescent="0.25">
      <c r="A380" s="530"/>
      <c r="B380" s="524" t="s">
        <v>1494</v>
      </c>
      <c r="C380" s="1247" t="s">
        <v>1495</v>
      </c>
      <c r="D380" s="1247"/>
      <c r="E380" s="1247"/>
      <c r="F380" s="1247"/>
      <c r="G380" s="1247"/>
      <c r="H380" s="525" t="s">
        <v>1496</v>
      </c>
      <c r="I380" s="527">
        <v>1.2E-2</v>
      </c>
      <c r="J380" s="526"/>
      <c r="K380" s="527">
        <v>0.14399999999999999</v>
      </c>
      <c r="L380" s="532"/>
      <c r="M380" s="533"/>
      <c r="N380" s="534">
        <v>6.1</v>
      </c>
      <c r="O380" s="526"/>
      <c r="P380" s="529">
        <v>0.88</v>
      </c>
    </row>
    <row r="381" spans="1:16" x14ac:dyDescent="0.25">
      <c r="A381" s="530"/>
      <c r="B381" s="524" t="s">
        <v>3570</v>
      </c>
      <c r="C381" s="1247" t="s">
        <v>3571</v>
      </c>
      <c r="D381" s="1247"/>
      <c r="E381" s="1247"/>
      <c r="F381" s="1247"/>
      <c r="G381" s="1247"/>
      <c r="H381" s="525" t="s">
        <v>2159</v>
      </c>
      <c r="I381" s="536">
        <v>0.21</v>
      </c>
      <c r="J381" s="526"/>
      <c r="K381" s="536">
        <v>2.52</v>
      </c>
      <c r="L381" s="538">
        <v>2.27</v>
      </c>
      <c r="M381" s="539">
        <v>1.54</v>
      </c>
      <c r="N381" s="534">
        <v>3.5</v>
      </c>
      <c r="O381" s="526"/>
      <c r="P381" s="529">
        <v>8.82</v>
      </c>
    </row>
    <row r="382" spans="1:16" x14ac:dyDescent="0.25">
      <c r="A382" s="530"/>
      <c r="B382" s="524" t="s">
        <v>3626</v>
      </c>
      <c r="C382" s="1247" t="s">
        <v>3627</v>
      </c>
      <c r="D382" s="1247"/>
      <c r="E382" s="1247"/>
      <c r="F382" s="1247"/>
      <c r="G382" s="1247"/>
      <c r="H382" s="525" t="s">
        <v>1244</v>
      </c>
      <c r="I382" s="527">
        <v>2E-3</v>
      </c>
      <c r="J382" s="526"/>
      <c r="K382" s="527">
        <v>2.4E-2</v>
      </c>
      <c r="L382" s="538">
        <v>373.74</v>
      </c>
      <c r="M382" s="575">
        <v>1.4</v>
      </c>
      <c r="N382" s="534">
        <v>523.24</v>
      </c>
      <c r="O382" s="526"/>
      <c r="P382" s="529">
        <v>12.56</v>
      </c>
    </row>
    <row r="383" spans="1:16" x14ac:dyDescent="0.25">
      <c r="A383" s="530"/>
      <c r="B383" s="524" t="s">
        <v>3628</v>
      </c>
      <c r="C383" s="1247" t="s">
        <v>3629</v>
      </c>
      <c r="D383" s="1247"/>
      <c r="E383" s="1247"/>
      <c r="F383" s="1247"/>
      <c r="G383" s="1247"/>
      <c r="H383" s="525" t="s">
        <v>1244</v>
      </c>
      <c r="I383" s="527">
        <v>2E-3</v>
      </c>
      <c r="J383" s="526"/>
      <c r="K383" s="527">
        <v>2.4E-2</v>
      </c>
      <c r="L383" s="538">
        <v>931.11</v>
      </c>
      <c r="M383" s="539">
        <v>1.76</v>
      </c>
      <c r="N383" s="534">
        <v>1638.75</v>
      </c>
      <c r="O383" s="526"/>
      <c r="P383" s="529">
        <v>39.33</v>
      </c>
    </row>
    <row r="384" spans="1:16" x14ac:dyDescent="0.25">
      <c r="A384" s="530"/>
      <c r="B384" s="524" t="s">
        <v>3604</v>
      </c>
      <c r="C384" s="1247" t="s">
        <v>3605</v>
      </c>
      <c r="D384" s="1247"/>
      <c r="E384" s="1247"/>
      <c r="F384" s="1247"/>
      <c r="G384" s="1247"/>
      <c r="H384" s="525" t="s">
        <v>1244</v>
      </c>
      <c r="I384" s="527">
        <v>2E-3</v>
      </c>
      <c r="J384" s="526"/>
      <c r="K384" s="527">
        <v>2.4E-2</v>
      </c>
      <c r="L384" s="538">
        <v>157.44</v>
      </c>
      <c r="M384" s="539">
        <v>1.29</v>
      </c>
      <c r="N384" s="534">
        <v>203.1</v>
      </c>
      <c r="O384" s="526"/>
      <c r="P384" s="529">
        <v>4.87</v>
      </c>
    </row>
    <row r="385" spans="1:16" x14ac:dyDescent="0.25">
      <c r="A385" s="544" t="s">
        <v>1239</v>
      </c>
      <c r="B385" s="545" t="s">
        <v>2792</v>
      </c>
      <c r="C385" s="1250" t="s">
        <v>2793</v>
      </c>
      <c r="D385" s="1250"/>
      <c r="E385" s="1250"/>
      <c r="F385" s="1250"/>
      <c r="G385" s="1250"/>
      <c r="H385" s="546" t="s">
        <v>1164</v>
      </c>
      <c r="I385" s="567">
        <v>1E-4</v>
      </c>
      <c r="J385" s="548"/>
      <c r="K385" s="567">
        <v>1.1999999999999999E-3</v>
      </c>
      <c r="L385" s="550"/>
      <c r="M385" s="548"/>
      <c r="N385" s="550"/>
      <c r="O385" s="548"/>
      <c r="P385" s="551"/>
    </row>
    <row r="386" spans="1:16" x14ac:dyDescent="0.25">
      <c r="A386" s="552"/>
      <c r="B386" s="553"/>
      <c r="C386" s="1248" t="s">
        <v>1154</v>
      </c>
      <c r="D386" s="1248"/>
      <c r="E386" s="1248"/>
      <c r="F386" s="1248"/>
      <c r="G386" s="1248"/>
      <c r="H386" s="516"/>
      <c r="I386" s="517"/>
      <c r="J386" s="517"/>
      <c r="K386" s="517"/>
      <c r="L386" s="520"/>
      <c r="M386" s="517"/>
      <c r="N386" s="554"/>
      <c r="O386" s="517"/>
      <c r="P386" s="555">
        <v>3533.98</v>
      </c>
    </row>
    <row r="387" spans="1:16" x14ac:dyDescent="0.25">
      <c r="A387" s="540" t="s">
        <v>1749</v>
      </c>
      <c r="B387" s="524" t="s">
        <v>2637</v>
      </c>
      <c r="C387" s="1247" t="s">
        <v>2638</v>
      </c>
      <c r="D387" s="1247"/>
      <c r="E387" s="1247"/>
      <c r="F387" s="1247"/>
      <c r="G387" s="1247"/>
      <c r="H387" s="525" t="s">
        <v>1158</v>
      </c>
      <c r="I387" s="543">
        <v>2</v>
      </c>
      <c r="J387" s="526"/>
      <c r="K387" s="543">
        <v>2</v>
      </c>
      <c r="L387" s="528"/>
      <c r="M387" s="526"/>
      <c r="N387" s="528"/>
      <c r="O387" s="526"/>
      <c r="P387" s="573">
        <v>69.349999999999994</v>
      </c>
    </row>
    <row r="388" spans="1:16" x14ac:dyDescent="0.25">
      <c r="A388" s="540"/>
      <c r="B388" s="524"/>
      <c r="C388" s="1247" t="s">
        <v>1155</v>
      </c>
      <c r="D388" s="1247"/>
      <c r="E388" s="1247"/>
      <c r="F388" s="1247"/>
      <c r="G388" s="1247"/>
      <c r="H388" s="525"/>
      <c r="I388" s="526"/>
      <c r="J388" s="526"/>
      <c r="K388" s="526"/>
      <c r="L388" s="528"/>
      <c r="M388" s="526"/>
      <c r="N388" s="528"/>
      <c r="O388" s="526"/>
      <c r="P388" s="529">
        <v>3467.52</v>
      </c>
    </row>
    <row r="389" spans="1:16" x14ac:dyDescent="0.25">
      <c r="A389" s="540"/>
      <c r="B389" s="524" t="s">
        <v>3630</v>
      </c>
      <c r="C389" s="1247" t="s">
        <v>3631</v>
      </c>
      <c r="D389" s="1247"/>
      <c r="E389" s="1247"/>
      <c r="F389" s="1247"/>
      <c r="G389" s="1247"/>
      <c r="H389" s="525" t="s">
        <v>1158</v>
      </c>
      <c r="I389" s="543">
        <v>95</v>
      </c>
      <c r="J389" s="526"/>
      <c r="K389" s="543">
        <v>95</v>
      </c>
      <c r="L389" s="528"/>
      <c r="M389" s="526"/>
      <c r="N389" s="528"/>
      <c r="O389" s="526"/>
      <c r="P389" s="529">
        <v>3294.14</v>
      </c>
    </row>
    <row r="390" spans="1:16" x14ac:dyDescent="0.25">
      <c r="A390" s="540"/>
      <c r="B390" s="524" t="s">
        <v>3632</v>
      </c>
      <c r="C390" s="1247" t="s">
        <v>3633</v>
      </c>
      <c r="D390" s="1247"/>
      <c r="E390" s="1247"/>
      <c r="F390" s="1247"/>
      <c r="G390" s="1247"/>
      <c r="H390" s="525" t="s">
        <v>1158</v>
      </c>
      <c r="I390" s="543">
        <v>53</v>
      </c>
      <c r="J390" s="526"/>
      <c r="K390" s="543">
        <v>53</v>
      </c>
      <c r="L390" s="528"/>
      <c r="M390" s="526"/>
      <c r="N390" s="528"/>
      <c r="O390" s="526"/>
      <c r="P390" s="529">
        <v>1837.79</v>
      </c>
    </row>
    <row r="391" spans="1:16" x14ac:dyDescent="0.25">
      <c r="A391" s="556"/>
      <c r="B391" s="557"/>
      <c r="C391" s="1248" t="s">
        <v>1161</v>
      </c>
      <c r="D391" s="1248"/>
      <c r="E391" s="1248"/>
      <c r="F391" s="1248"/>
      <c r="G391" s="1248"/>
      <c r="H391" s="516"/>
      <c r="I391" s="517"/>
      <c r="J391" s="517"/>
      <c r="K391" s="517"/>
      <c r="L391" s="520"/>
      <c r="M391" s="517"/>
      <c r="N391" s="593">
        <v>727.94</v>
      </c>
      <c r="O391" s="517"/>
      <c r="P391" s="555">
        <v>8735.26</v>
      </c>
    </row>
    <row r="392" spans="1:16" x14ac:dyDescent="0.25">
      <c r="A392" s="558"/>
      <c r="B392" s="559"/>
      <c r="C392" s="559"/>
      <c r="D392" s="559"/>
      <c r="E392" s="559"/>
      <c r="F392" s="559"/>
      <c r="G392" s="559"/>
      <c r="H392" s="560"/>
      <c r="I392" s="561"/>
      <c r="J392" s="561"/>
      <c r="K392" s="561"/>
      <c r="L392" s="562"/>
      <c r="M392" s="561"/>
      <c r="N392" s="562"/>
      <c r="O392" s="561"/>
      <c r="P392" s="563"/>
    </row>
    <row r="393" spans="1:16" x14ac:dyDescent="0.25">
      <c r="A393" s="514" t="s">
        <v>1415</v>
      </c>
      <c r="B393" s="515" t="s">
        <v>3634</v>
      </c>
      <c r="C393" s="1249" t="s">
        <v>3635</v>
      </c>
      <c r="D393" s="1249"/>
      <c r="E393" s="1249"/>
      <c r="F393" s="1249"/>
      <c r="G393" s="1249"/>
      <c r="H393" s="516" t="s">
        <v>1575</v>
      </c>
      <c r="I393" s="517">
        <v>12</v>
      </c>
      <c r="J393" s="518">
        <v>1</v>
      </c>
      <c r="K393" s="518">
        <v>12</v>
      </c>
      <c r="L393" s="593">
        <v>384.51</v>
      </c>
      <c r="M393" s="570">
        <v>0.95</v>
      </c>
      <c r="N393" s="572">
        <v>365.28</v>
      </c>
      <c r="O393" s="517"/>
      <c r="P393" s="555">
        <v>4383.3599999999997</v>
      </c>
    </row>
    <row r="394" spans="1:16" x14ac:dyDescent="0.25">
      <c r="A394" s="556"/>
      <c r="B394" s="557"/>
      <c r="C394" s="1248" t="s">
        <v>1161</v>
      </c>
      <c r="D394" s="1248"/>
      <c r="E394" s="1248"/>
      <c r="F394" s="1248"/>
      <c r="G394" s="1248"/>
      <c r="H394" s="516"/>
      <c r="I394" s="517"/>
      <c r="J394" s="517"/>
      <c r="K394" s="517"/>
      <c r="L394" s="520"/>
      <c r="M394" s="517"/>
      <c r="N394" s="520"/>
      <c r="O394" s="517"/>
      <c r="P394" s="555">
        <v>4383.3599999999997</v>
      </c>
    </row>
    <row r="395" spans="1:16" x14ac:dyDescent="0.25">
      <c r="A395" s="558"/>
      <c r="B395" s="559"/>
      <c r="C395" s="559"/>
      <c r="D395" s="559"/>
      <c r="E395" s="559"/>
      <c r="F395" s="559"/>
      <c r="G395" s="559"/>
      <c r="H395" s="560"/>
      <c r="I395" s="561"/>
      <c r="J395" s="561"/>
      <c r="K395" s="561"/>
      <c r="L395" s="562"/>
      <c r="M395" s="561"/>
      <c r="N395" s="562"/>
      <c r="O395" s="561"/>
      <c r="P395" s="563"/>
    </row>
    <row r="396" spans="1:16" x14ac:dyDescent="0.25">
      <c r="A396" s="514" t="s">
        <v>1418</v>
      </c>
      <c r="B396" s="515" t="s">
        <v>3619</v>
      </c>
      <c r="C396" s="1249" t="s">
        <v>3620</v>
      </c>
      <c r="D396" s="1249"/>
      <c r="E396" s="1249"/>
      <c r="F396" s="1249"/>
      <c r="G396" s="1249"/>
      <c r="H396" s="516" t="s">
        <v>1697</v>
      </c>
      <c r="I396" s="517">
        <v>0.04</v>
      </c>
      <c r="J396" s="518">
        <v>1</v>
      </c>
      <c r="K396" s="570">
        <v>0.04</v>
      </c>
      <c r="L396" s="520"/>
      <c r="M396" s="517"/>
      <c r="N396" s="521"/>
      <c r="O396" s="517"/>
      <c r="P396" s="522"/>
    </row>
    <row r="397" spans="1:16" x14ac:dyDescent="0.25">
      <c r="A397" s="523"/>
      <c r="B397" s="524" t="s">
        <v>23</v>
      </c>
      <c r="C397" s="1247" t="s">
        <v>1203</v>
      </c>
      <c r="D397" s="1247"/>
      <c r="E397" s="1247"/>
      <c r="F397" s="1247"/>
      <c r="G397" s="1247"/>
      <c r="H397" s="525" t="s">
        <v>1148</v>
      </c>
      <c r="I397" s="526"/>
      <c r="J397" s="526"/>
      <c r="K397" s="536">
        <v>0.24</v>
      </c>
      <c r="L397" s="528"/>
      <c r="M397" s="526"/>
      <c r="N397" s="528"/>
      <c r="O397" s="526"/>
      <c r="P397" s="573">
        <v>73.72</v>
      </c>
    </row>
    <row r="398" spans="1:16" x14ac:dyDescent="0.25">
      <c r="A398" s="530"/>
      <c r="B398" s="524" t="s">
        <v>2350</v>
      </c>
      <c r="C398" s="1247" t="s">
        <v>2351</v>
      </c>
      <c r="D398" s="1247"/>
      <c r="E398" s="1247"/>
      <c r="F398" s="1247"/>
      <c r="G398" s="1247"/>
      <c r="H398" s="525" t="s">
        <v>1148</v>
      </c>
      <c r="I398" s="543">
        <v>6</v>
      </c>
      <c r="J398" s="526"/>
      <c r="K398" s="536">
        <v>0.24</v>
      </c>
      <c r="L398" s="532"/>
      <c r="M398" s="533"/>
      <c r="N398" s="534">
        <v>307.17</v>
      </c>
      <c r="O398" s="526"/>
      <c r="P398" s="529">
        <v>73.72</v>
      </c>
    </row>
    <row r="399" spans="1:16" x14ac:dyDescent="0.25">
      <c r="A399" s="523"/>
      <c r="B399" s="524" t="s">
        <v>36</v>
      </c>
      <c r="C399" s="1247" t="s">
        <v>134</v>
      </c>
      <c r="D399" s="1247"/>
      <c r="E399" s="1247"/>
      <c r="F399" s="1247"/>
      <c r="G399" s="1247"/>
      <c r="H399" s="525"/>
      <c r="I399" s="526"/>
      <c r="J399" s="526"/>
      <c r="K399" s="526"/>
      <c r="L399" s="528"/>
      <c r="M399" s="526"/>
      <c r="N399" s="528"/>
      <c r="O399" s="526"/>
      <c r="P399" s="573">
        <v>1.34</v>
      </c>
    </row>
    <row r="400" spans="1:16" x14ac:dyDescent="0.25">
      <c r="A400" s="530"/>
      <c r="B400" s="524" t="s">
        <v>3621</v>
      </c>
      <c r="C400" s="1247" t="s">
        <v>3622</v>
      </c>
      <c r="D400" s="1247"/>
      <c r="E400" s="1247"/>
      <c r="F400" s="1247"/>
      <c r="G400" s="1247"/>
      <c r="H400" s="525" t="s">
        <v>1164</v>
      </c>
      <c r="I400" s="535">
        <v>2.0000000000000001E-4</v>
      </c>
      <c r="J400" s="526"/>
      <c r="K400" s="574">
        <v>7.9999999999999996E-6</v>
      </c>
      <c r="L400" s="542">
        <v>127406</v>
      </c>
      <c r="M400" s="539">
        <v>1.31</v>
      </c>
      <c r="N400" s="534">
        <v>166901.85999999999</v>
      </c>
      <c r="O400" s="526"/>
      <c r="P400" s="529">
        <v>1.34</v>
      </c>
    </row>
    <row r="401" spans="1:16" x14ac:dyDescent="0.25">
      <c r="A401" s="544" t="s">
        <v>1239</v>
      </c>
      <c r="B401" s="545" t="s">
        <v>2792</v>
      </c>
      <c r="C401" s="1250" t="s">
        <v>2793</v>
      </c>
      <c r="D401" s="1250"/>
      <c r="E401" s="1250"/>
      <c r="F401" s="1250"/>
      <c r="G401" s="1250"/>
      <c r="H401" s="546" t="s">
        <v>1164</v>
      </c>
      <c r="I401" s="589">
        <v>0.01</v>
      </c>
      <c r="J401" s="548"/>
      <c r="K401" s="567">
        <v>4.0000000000000002E-4</v>
      </c>
      <c r="L401" s="550"/>
      <c r="M401" s="548"/>
      <c r="N401" s="550"/>
      <c r="O401" s="548"/>
      <c r="P401" s="551"/>
    </row>
    <row r="402" spans="1:16" x14ac:dyDescent="0.25">
      <c r="A402" s="552"/>
      <c r="B402" s="553"/>
      <c r="C402" s="1248" t="s">
        <v>1154</v>
      </c>
      <c r="D402" s="1248"/>
      <c r="E402" s="1248"/>
      <c r="F402" s="1248"/>
      <c r="G402" s="1248"/>
      <c r="H402" s="516"/>
      <c r="I402" s="517"/>
      <c r="J402" s="517"/>
      <c r="K402" s="517"/>
      <c r="L402" s="520"/>
      <c r="M402" s="517"/>
      <c r="N402" s="554"/>
      <c r="O402" s="517"/>
      <c r="P402" s="555">
        <v>75.06</v>
      </c>
    </row>
    <row r="403" spans="1:16" x14ac:dyDescent="0.25">
      <c r="A403" s="540" t="s">
        <v>2740</v>
      </c>
      <c r="B403" s="524" t="s">
        <v>2637</v>
      </c>
      <c r="C403" s="1247" t="s">
        <v>2638</v>
      </c>
      <c r="D403" s="1247"/>
      <c r="E403" s="1247"/>
      <c r="F403" s="1247"/>
      <c r="G403" s="1247"/>
      <c r="H403" s="525" t="s">
        <v>1158</v>
      </c>
      <c r="I403" s="543">
        <v>2</v>
      </c>
      <c r="J403" s="526"/>
      <c r="K403" s="543">
        <v>2</v>
      </c>
      <c r="L403" s="528"/>
      <c r="M403" s="526"/>
      <c r="N403" s="528"/>
      <c r="O403" s="526"/>
      <c r="P403" s="573">
        <v>1.47</v>
      </c>
    </row>
    <row r="404" spans="1:16" x14ac:dyDescent="0.25">
      <c r="A404" s="540"/>
      <c r="B404" s="524"/>
      <c r="C404" s="1247" t="s">
        <v>1155</v>
      </c>
      <c r="D404" s="1247"/>
      <c r="E404" s="1247"/>
      <c r="F404" s="1247"/>
      <c r="G404" s="1247"/>
      <c r="H404" s="525"/>
      <c r="I404" s="526"/>
      <c r="J404" s="526"/>
      <c r="K404" s="526"/>
      <c r="L404" s="528"/>
      <c r="M404" s="526"/>
      <c r="N404" s="528"/>
      <c r="O404" s="526"/>
      <c r="P404" s="573">
        <v>73.72</v>
      </c>
    </row>
    <row r="405" spans="1:16" x14ac:dyDescent="0.25">
      <c r="A405" s="540"/>
      <c r="B405" s="524" t="s">
        <v>2795</v>
      </c>
      <c r="C405" s="1247" t="s">
        <v>2796</v>
      </c>
      <c r="D405" s="1247"/>
      <c r="E405" s="1247"/>
      <c r="F405" s="1247"/>
      <c r="G405" s="1247"/>
      <c r="H405" s="525" t="s">
        <v>1158</v>
      </c>
      <c r="I405" s="543">
        <v>90</v>
      </c>
      <c r="J405" s="526"/>
      <c r="K405" s="543">
        <v>90</v>
      </c>
      <c r="L405" s="528"/>
      <c r="M405" s="526"/>
      <c r="N405" s="528"/>
      <c r="O405" s="526"/>
      <c r="P405" s="573">
        <v>66.349999999999994</v>
      </c>
    </row>
    <row r="406" spans="1:16" x14ac:dyDescent="0.25">
      <c r="A406" s="540"/>
      <c r="B406" s="524" t="s">
        <v>2797</v>
      </c>
      <c r="C406" s="1247" t="s">
        <v>2798</v>
      </c>
      <c r="D406" s="1247"/>
      <c r="E406" s="1247"/>
      <c r="F406" s="1247"/>
      <c r="G406" s="1247"/>
      <c r="H406" s="525" t="s">
        <v>1158</v>
      </c>
      <c r="I406" s="543">
        <v>46</v>
      </c>
      <c r="J406" s="526"/>
      <c r="K406" s="543">
        <v>46</v>
      </c>
      <c r="L406" s="528"/>
      <c r="M406" s="526"/>
      <c r="N406" s="528"/>
      <c r="O406" s="526"/>
      <c r="P406" s="573">
        <v>33.909999999999997</v>
      </c>
    </row>
    <row r="407" spans="1:16" x14ac:dyDescent="0.25">
      <c r="A407" s="556"/>
      <c r="B407" s="557"/>
      <c r="C407" s="1248" t="s">
        <v>1161</v>
      </c>
      <c r="D407" s="1248"/>
      <c r="E407" s="1248"/>
      <c r="F407" s="1248"/>
      <c r="G407" s="1248"/>
      <c r="H407" s="516"/>
      <c r="I407" s="517"/>
      <c r="J407" s="517"/>
      <c r="K407" s="517"/>
      <c r="L407" s="520"/>
      <c r="M407" s="517"/>
      <c r="N407" s="554">
        <v>4419.75</v>
      </c>
      <c r="O407" s="517"/>
      <c r="P407" s="612">
        <v>176.79</v>
      </c>
    </row>
    <row r="408" spans="1:16" x14ac:dyDescent="0.25">
      <c r="A408" s="558"/>
      <c r="B408" s="559"/>
      <c r="C408" s="559"/>
      <c r="D408" s="559"/>
      <c r="E408" s="559"/>
      <c r="F408" s="559"/>
      <c r="G408" s="559"/>
      <c r="H408" s="560"/>
      <c r="I408" s="561"/>
      <c r="J408" s="561"/>
      <c r="K408" s="561"/>
      <c r="L408" s="562"/>
      <c r="M408" s="561"/>
      <c r="N408" s="562"/>
      <c r="O408" s="561"/>
      <c r="P408" s="563"/>
    </row>
    <row r="409" spans="1:16" x14ac:dyDescent="0.25">
      <c r="A409" s="514" t="s">
        <v>1419</v>
      </c>
      <c r="B409" s="515" t="s">
        <v>3636</v>
      </c>
      <c r="C409" s="1249" t="s">
        <v>3637</v>
      </c>
      <c r="D409" s="1249"/>
      <c r="E409" s="1249"/>
      <c r="F409" s="1249"/>
      <c r="G409" s="1249"/>
      <c r="H409" s="516" t="s">
        <v>1568</v>
      </c>
      <c r="I409" s="517">
        <v>0.4</v>
      </c>
      <c r="J409" s="518">
        <v>1</v>
      </c>
      <c r="K409" s="571">
        <v>0.4</v>
      </c>
      <c r="L409" s="593">
        <v>7.1</v>
      </c>
      <c r="M409" s="570">
        <v>1.1399999999999999</v>
      </c>
      <c r="N409" s="572">
        <v>8.09</v>
      </c>
      <c r="O409" s="517"/>
      <c r="P409" s="612">
        <v>3.24</v>
      </c>
    </row>
    <row r="410" spans="1:16" x14ac:dyDescent="0.25">
      <c r="A410" s="556"/>
      <c r="B410" s="557"/>
      <c r="C410" s="1248" t="s">
        <v>1161</v>
      </c>
      <c r="D410" s="1248"/>
      <c r="E410" s="1248"/>
      <c r="F410" s="1248"/>
      <c r="G410" s="1248"/>
      <c r="H410" s="516"/>
      <c r="I410" s="517"/>
      <c r="J410" s="517"/>
      <c r="K410" s="517"/>
      <c r="L410" s="520"/>
      <c r="M410" s="517"/>
      <c r="N410" s="520"/>
      <c r="O410" s="517"/>
      <c r="P410" s="612">
        <v>3.24</v>
      </c>
    </row>
    <row r="411" spans="1:16" x14ac:dyDescent="0.25">
      <c r="A411" s="558"/>
      <c r="B411" s="559"/>
      <c r="C411" s="559"/>
      <c r="D411" s="559"/>
      <c r="E411" s="559"/>
      <c r="F411" s="559"/>
      <c r="G411" s="559"/>
      <c r="H411" s="560"/>
      <c r="I411" s="561"/>
      <c r="J411" s="561"/>
      <c r="K411" s="561"/>
      <c r="L411" s="562"/>
      <c r="M411" s="561"/>
      <c r="N411" s="562"/>
      <c r="O411" s="561"/>
      <c r="P411" s="563"/>
    </row>
    <row r="412" spans="1:16" x14ac:dyDescent="0.25">
      <c r="A412" s="514" t="s">
        <v>1422</v>
      </c>
      <c r="B412" s="515" t="s">
        <v>3638</v>
      </c>
      <c r="C412" s="1249" t="s">
        <v>3639</v>
      </c>
      <c r="D412" s="1249"/>
      <c r="E412" s="1249"/>
      <c r="F412" s="1249"/>
      <c r="G412" s="1249"/>
      <c r="H412" s="516" t="s">
        <v>1575</v>
      </c>
      <c r="I412" s="517">
        <v>2</v>
      </c>
      <c r="J412" s="518">
        <v>1</v>
      </c>
      <c r="K412" s="518">
        <v>2</v>
      </c>
      <c r="L412" s="520"/>
      <c r="M412" s="517"/>
      <c r="N412" s="521"/>
      <c r="O412" s="517"/>
      <c r="P412" s="522"/>
    </row>
    <row r="413" spans="1:16" x14ac:dyDescent="0.25">
      <c r="A413" s="523"/>
      <c r="B413" s="524" t="s">
        <v>23</v>
      </c>
      <c r="C413" s="1247" t="s">
        <v>1203</v>
      </c>
      <c r="D413" s="1247"/>
      <c r="E413" s="1247"/>
      <c r="F413" s="1247"/>
      <c r="G413" s="1247"/>
      <c r="H413" s="525" t="s">
        <v>1148</v>
      </c>
      <c r="I413" s="526"/>
      <c r="J413" s="526"/>
      <c r="K413" s="536">
        <v>0.44</v>
      </c>
      <c r="L413" s="528"/>
      <c r="M413" s="526"/>
      <c r="N413" s="528"/>
      <c r="O413" s="526"/>
      <c r="P413" s="573">
        <v>139.96</v>
      </c>
    </row>
    <row r="414" spans="1:16" x14ac:dyDescent="0.25">
      <c r="A414" s="530"/>
      <c r="B414" s="524" t="s">
        <v>2403</v>
      </c>
      <c r="C414" s="1247" t="s">
        <v>2404</v>
      </c>
      <c r="D414" s="1247"/>
      <c r="E414" s="1247"/>
      <c r="F414" s="1247"/>
      <c r="G414" s="1247"/>
      <c r="H414" s="525" t="s">
        <v>1148</v>
      </c>
      <c r="I414" s="536">
        <v>0.22</v>
      </c>
      <c r="J414" s="526"/>
      <c r="K414" s="536">
        <v>0.44</v>
      </c>
      <c r="L414" s="532"/>
      <c r="M414" s="533"/>
      <c r="N414" s="534">
        <v>318.08999999999997</v>
      </c>
      <c r="O414" s="526"/>
      <c r="P414" s="529">
        <v>139.96</v>
      </c>
    </row>
    <row r="415" spans="1:16" x14ac:dyDescent="0.25">
      <c r="A415" s="552"/>
      <c r="B415" s="553"/>
      <c r="C415" s="1248" t="s">
        <v>1154</v>
      </c>
      <c r="D415" s="1248"/>
      <c r="E415" s="1248"/>
      <c r="F415" s="1248"/>
      <c r="G415" s="1248"/>
      <c r="H415" s="516"/>
      <c r="I415" s="517"/>
      <c r="J415" s="517"/>
      <c r="K415" s="517"/>
      <c r="L415" s="520"/>
      <c r="M415" s="517"/>
      <c r="N415" s="554"/>
      <c r="O415" s="517"/>
      <c r="P415" s="555">
        <v>139.96</v>
      </c>
    </row>
    <row r="416" spans="1:16" x14ac:dyDescent="0.25">
      <c r="A416" s="540" t="s">
        <v>1423</v>
      </c>
      <c r="B416" s="524" t="s">
        <v>2637</v>
      </c>
      <c r="C416" s="1247" t="s">
        <v>2638</v>
      </c>
      <c r="D416" s="1247"/>
      <c r="E416" s="1247"/>
      <c r="F416" s="1247"/>
      <c r="G416" s="1247"/>
      <c r="H416" s="525" t="s">
        <v>1158</v>
      </c>
      <c r="I416" s="543">
        <v>2</v>
      </c>
      <c r="J416" s="526"/>
      <c r="K416" s="543">
        <v>2</v>
      </c>
      <c r="L416" s="528"/>
      <c r="M416" s="526"/>
      <c r="N416" s="528"/>
      <c r="O416" s="526"/>
      <c r="P416" s="573">
        <v>2.8</v>
      </c>
    </row>
    <row r="417" spans="1:16" x14ac:dyDescent="0.25">
      <c r="A417" s="540"/>
      <c r="B417" s="524"/>
      <c r="C417" s="1247" t="s">
        <v>1155</v>
      </c>
      <c r="D417" s="1247"/>
      <c r="E417" s="1247"/>
      <c r="F417" s="1247"/>
      <c r="G417" s="1247"/>
      <c r="H417" s="525"/>
      <c r="I417" s="526"/>
      <c r="J417" s="526"/>
      <c r="K417" s="526"/>
      <c r="L417" s="528"/>
      <c r="M417" s="526"/>
      <c r="N417" s="528"/>
      <c r="O417" s="526"/>
      <c r="P417" s="573">
        <v>139.96</v>
      </c>
    </row>
    <row r="418" spans="1:16" x14ac:dyDescent="0.25">
      <c r="A418" s="540"/>
      <c r="B418" s="524" t="s">
        <v>3336</v>
      </c>
      <c r="C418" s="1247" t="s">
        <v>3337</v>
      </c>
      <c r="D418" s="1247"/>
      <c r="E418" s="1247"/>
      <c r="F418" s="1247"/>
      <c r="G418" s="1247"/>
      <c r="H418" s="525" t="s">
        <v>1158</v>
      </c>
      <c r="I418" s="543">
        <v>90</v>
      </c>
      <c r="J418" s="526"/>
      <c r="K418" s="543">
        <v>90</v>
      </c>
      <c r="L418" s="528"/>
      <c r="M418" s="526"/>
      <c r="N418" s="528"/>
      <c r="O418" s="526"/>
      <c r="P418" s="573">
        <v>125.96</v>
      </c>
    </row>
    <row r="419" spans="1:16" x14ac:dyDescent="0.25">
      <c r="A419" s="540"/>
      <c r="B419" s="524" t="s">
        <v>3338</v>
      </c>
      <c r="C419" s="1247" t="s">
        <v>3339</v>
      </c>
      <c r="D419" s="1247"/>
      <c r="E419" s="1247"/>
      <c r="F419" s="1247"/>
      <c r="G419" s="1247"/>
      <c r="H419" s="525" t="s">
        <v>1158</v>
      </c>
      <c r="I419" s="543">
        <v>46</v>
      </c>
      <c r="J419" s="526"/>
      <c r="K419" s="543">
        <v>46</v>
      </c>
      <c r="L419" s="528"/>
      <c r="M419" s="526"/>
      <c r="N419" s="528"/>
      <c r="O419" s="526"/>
      <c r="P419" s="573">
        <v>64.38</v>
      </c>
    </row>
    <row r="420" spans="1:16" x14ac:dyDescent="0.25">
      <c r="A420" s="556"/>
      <c r="B420" s="557"/>
      <c r="C420" s="1248" t="s">
        <v>1161</v>
      </c>
      <c r="D420" s="1248"/>
      <c r="E420" s="1248"/>
      <c r="F420" s="1248"/>
      <c r="G420" s="1248"/>
      <c r="H420" s="516"/>
      <c r="I420" s="517"/>
      <c r="J420" s="517"/>
      <c r="K420" s="517"/>
      <c r="L420" s="520"/>
      <c r="M420" s="517"/>
      <c r="N420" s="593">
        <v>166.55</v>
      </c>
      <c r="O420" s="517"/>
      <c r="P420" s="612">
        <v>333.1</v>
      </c>
    </row>
    <row r="421" spans="1:16" x14ac:dyDescent="0.25">
      <c r="A421" s="558"/>
      <c r="B421" s="559"/>
      <c r="C421" s="559"/>
      <c r="D421" s="559"/>
      <c r="E421" s="559"/>
      <c r="F421" s="559"/>
      <c r="G421" s="559"/>
      <c r="H421" s="560"/>
      <c r="I421" s="561"/>
      <c r="J421" s="561"/>
      <c r="K421" s="561"/>
      <c r="L421" s="562"/>
      <c r="M421" s="561"/>
      <c r="N421" s="562"/>
      <c r="O421" s="561"/>
      <c r="P421" s="563"/>
    </row>
    <row r="422" spans="1:16" ht="22.5" x14ac:dyDescent="0.25">
      <c r="A422" s="514" t="s">
        <v>1425</v>
      </c>
      <c r="B422" s="515" t="s">
        <v>3592</v>
      </c>
      <c r="C422" s="1249" t="s">
        <v>3640</v>
      </c>
      <c r="D422" s="1249"/>
      <c r="E422" s="1249"/>
      <c r="F422" s="1249"/>
      <c r="G422" s="1249"/>
      <c r="H422" s="516" t="s">
        <v>1575</v>
      </c>
      <c r="I422" s="517">
        <v>2</v>
      </c>
      <c r="J422" s="518">
        <v>1</v>
      </c>
      <c r="K422" s="518">
        <v>2</v>
      </c>
      <c r="L422" s="520"/>
      <c r="M422" s="517"/>
      <c r="N422" s="572">
        <v>424.49</v>
      </c>
      <c r="O422" s="517"/>
      <c r="P422" s="612">
        <v>848.98</v>
      </c>
    </row>
    <row r="423" spans="1:16" x14ac:dyDescent="0.25">
      <c r="A423" s="556"/>
      <c r="B423" s="557"/>
      <c r="C423" s="1248" t="s">
        <v>1161</v>
      </c>
      <c r="D423" s="1248"/>
      <c r="E423" s="1248"/>
      <c r="F423" s="1248"/>
      <c r="G423" s="1248"/>
      <c r="H423" s="516"/>
      <c r="I423" s="517"/>
      <c r="J423" s="517"/>
      <c r="K423" s="517"/>
      <c r="L423" s="520"/>
      <c r="M423" s="517"/>
      <c r="N423" s="520"/>
      <c r="O423" s="517"/>
      <c r="P423" s="612">
        <v>848.98</v>
      </c>
    </row>
    <row r="424" spans="1:16" x14ac:dyDescent="0.25">
      <c r="A424" s="558"/>
      <c r="B424" s="559"/>
      <c r="C424" s="559"/>
      <c r="D424" s="559"/>
      <c r="E424" s="559"/>
      <c r="F424" s="559"/>
      <c r="G424" s="559"/>
      <c r="H424" s="560"/>
      <c r="I424" s="561"/>
      <c r="J424" s="561"/>
      <c r="K424" s="561"/>
      <c r="L424" s="562"/>
      <c r="M424" s="561"/>
      <c r="N424" s="562"/>
      <c r="O424" s="561"/>
      <c r="P424" s="563"/>
    </row>
    <row r="425" spans="1:16" x14ac:dyDescent="0.25">
      <c r="A425" s="514" t="s">
        <v>1426</v>
      </c>
      <c r="B425" s="515" t="s">
        <v>3641</v>
      </c>
      <c r="C425" s="1249" t="s">
        <v>3642</v>
      </c>
      <c r="D425" s="1249"/>
      <c r="E425" s="1249"/>
      <c r="F425" s="1249"/>
      <c r="G425" s="1249"/>
      <c r="H425" s="516" t="s">
        <v>1440</v>
      </c>
      <c r="I425" s="517">
        <v>4.2</v>
      </c>
      <c r="J425" s="518">
        <v>1</v>
      </c>
      <c r="K425" s="571">
        <v>4.2</v>
      </c>
      <c r="L425" s="520"/>
      <c r="M425" s="517"/>
      <c r="N425" s="521"/>
      <c r="O425" s="517"/>
      <c r="P425" s="522"/>
    </row>
    <row r="426" spans="1:16" x14ac:dyDescent="0.25">
      <c r="A426" s="523"/>
      <c r="B426" s="524" t="s">
        <v>23</v>
      </c>
      <c r="C426" s="1247" t="s">
        <v>1203</v>
      </c>
      <c r="D426" s="1247"/>
      <c r="E426" s="1247"/>
      <c r="F426" s="1247"/>
      <c r="G426" s="1247"/>
      <c r="H426" s="525" t="s">
        <v>1148</v>
      </c>
      <c r="I426" s="526"/>
      <c r="J426" s="526"/>
      <c r="K426" s="536">
        <v>63.84</v>
      </c>
      <c r="L426" s="528"/>
      <c r="M426" s="526"/>
      <c r="N426" s="528"/>
      <c r="O426" s="526"/>
      <c r="P426" s="529">
        <v>19842.11</v>
      </c>
    </row>
    <row r="427" spans="1:16" x14ac:dyDescent="0.25">
      <c r="A427" s="530"/>
      <c r="B427" s="524" t="s">
        <v>2333</v>
      </c>
      <c r="C427" s="1247" t="s">
        <v>2334</v>
      </c>
      <c r="D427" s="1247"/>
      <c r="E427" s="1247"/>
      <c r="F427" s="1247"/>
      <c r="G427" s="1247"/>
      <c r="H427" s="525" t="s">
        <v>1148</v>
      </c>
      <c r="I427" s="531">
        <v>15.2</v>
      </c>
      <c r="J427" s="526"/>
      <c r="K427" s="536">
        <v>63.84</v>
      </c>
      <c r="L427" s="532"/>
      <c r="M427" s="533"/>
      <c r="N427" s="534">
        <v>310.81</v>
      </c>
      <c r="O427" s="526"/>
      <c r="P427" s="529">
        <v>19842.11</v>
      </c>
    </row>
    <row r="428" spans="1:16" x14ac:dyDescent="0.25">
      <c r="A428" s="523"/>
      <c r="B428" s="524" t="s">
        <v>36</v>
      </c>
      <c r="C428" s="1247" t="s">
        <v>134</v>
      </c>
      <c r="D428" s="1247"/>
      <c r="E428" s="1247"/>
      <c r="F428" s="1247"/>
      <c r="G428" s="1247"/>
      <c r="H428" s="525"/>
      <c r="I428" s="526"/>
      <c r="J428" s="526"/>
      <c r="K428" s="526"/>
      <c r="L428" s="528"/>
      <c r="M428" s="526"/>
      <c r="N428" s="528"/>
      <c r="O428" s="526"/>
      <c r="P428" s="573">
        <v>709.98</v>
      </c>
    </row>
    <row r="429" spans="1:16" x14ac:dyDescent="0.25">
      <c r="A429" s="530"/>
      <c r="B429" s="524" t="s">
        <v>1494</v>
      </c>
      <c r="C429" s="1247" t="s">
        <v>1495</v>
      </c>
      <c r="D429" s="1247"/>
      <c r="E429" s="1247"/>
      <c r="F429" s="1247"/>
      <c r="G429" s="1247"/>
      <c r="H429" s="525" t="s">
        <v>1496</v>
      </c>
      <c r="I429" s="535">
        <v>5.3376000000000001</v>
      </c>
      <c r="J429" s="526"/>
      <c r="K429" s="537">
        <v>22.417919999999999</v>
      </c>
      <c r="L429" s="532"/>
      <c r="M429" s="533"/>
      <c r="N429" s="534">
        <v>6.1</v>
      </c>
      <c r="O429" s="526"/>
      <c r="P429" s="529">
        <v>136.75</v>
      </c>
    </row>
    <row r="430" spans="1:16" x14ac:dyDescent="0.25">
      <c r="A430" s="530"/>
      <c r="B430" s="524" t="s">
        <v>2360</v>
      </c>
      <c r="C430" s="1247" t="s">
        <v>2361</v>
      </c>
      <c r="D430" s="1247"/>
      <c r="E430" s="1247"/>
      <c r="F430" s="1247"/>
      <c r="G430" s="1247"/>
      <c r="H430" s="525" t="s">
        <v>1697</v>
      </c>
      <c r="I430" s="536">
        <v>1.75</v>
      </c>
      <c r="J430" s="526"/>
      <c r="K430" s="536">
        <v>7.35</v>
      </c>
      <c r="L430" s="538">
        <v>52.34</v>
      </c>
      <c r="M430" s="539">
        <v>1.49</v>
      </c>
      <c r="N430" s="534">
        <v>77.989999999999995</v>
      </c>
      <c r="O430" s="526"/>
      <c r="P430" s="529">
        <v>573.23</v>
      </c>
    </row>
    <row r="431" spans="1:16" x14ac:dyDescent="0.25">
      <c r="A431" s="552"/>
      <c r="B431" s="553"/>
      <c r="C431" s="1248" t="s">
        <v>1154</v>
      </c>
      <c r="D431" s="1248"/>
      <c r="E431" s="1248"/>
      <c r="F431" s="1248"/>
      <c r="G431" s="1248"/>
      <c r="H431" s="516"/>
      <c r="I431" s="517"/>
      <c r="J431" s="517"/>
      <c r="K431" s="517"/>
      <c r="L431" s="520"/>
      <c r="M431" s="517"/>
      <c r="N431" s="554"/>
      <c r="O431" s="517"/>
      <c r="P431" s="555">
        <v>20552.09</v>
      </c>
    </row>
    <row r="432" spans="1:16" x14ac:dyDescent="0.25">
      <c r="A432" s="540" t="s">
        <v>1763</v>
      </c>
      <c r="B432" s="524" t="s">
        <v>2637</v>
      </c>
      <c r="C432" s="1247" t="s">
        <v>2638</v>
      </c>
      <c r="D432" s="1247"/>
      <c r="E432" s="1247"/>
      <c r="F432" s="1247"/>
      <c r="G432" s="1247"/>
      <c r="H432" s="525" t="s">
        <v>1158</v>
      </c>
      <c r="I432" s="543">
        <v>2</v>
      </c>
      <c r="J432" s="526"/>
      <c r="K432" s="543">
        <v>2</v>
      </c>
      <c r="L432" s="528"/>
      <c r="M432" s="526"/>
      <c r="N432" s="528"/>
      <c r="O432" s="526"/>
      <c r="P432" s="573">
        <v>396.84</v>
      </c>
    </row>
    <row r="433" spans="1:16" x14ac:dyDescent="0.25">
      <c r="A433" s="540"/>
      <c r="B433" s="524"/>
      <c r="C433" s="1247" t="s">
        <v>1155</v>
      </c>
      <c r="D433" s="1247"/>
      <c r="E433" s="1247"/>
      <c r="F433" s="1247"/>
      <c r="G433" s="1247"/>
      <c r="H433" s="525"/>
      <c r="I433" s="526"/>
      <c r="J433" s="526"/>
      <c r="K433" s="526"/>
      <c r="L433" s="528"/>
      <c r="M433" s="526"/>
      <c r="N433" s="528"/>
      <c r="O433" s="526"/>
      <c r="P433" s="529">
        <v>19842.11</v>
      </c>
    </row>
    <row r="434" spans="1:16" x14ac:dyDescent="0.25">
      <c r="A434" s="540"/>
      <c r="B434" s="524" t="s">
        <v>2639</v>
      </c>
      <c r="C434" s="1247" t="s">
        <v>2640</v>
      </c>
      <c r="D434" s="1247"/>
      <c r="E434" s="1247"/>
      <c r="F434" s="1247"/>
      <c r="G434" s="1247"/>
      <c r="H434" s="525" t="s">
        <v>1158</v>
      </c>
      <c r="I434" s="543">
        <v>97</v>
      </c>
      <c r="J434" s="526"/>
      <c r="K434" s="543">
        <v>97</v>
      </c>
      <c r="L434" s="528"/>
      <c r="M434" s="526"/>
      <c r="N434" s="528"/>
      <c r="O434" s="526"/>
      <c r="P434" s="529">
        <v>19246.849999999999</v>
      </c>
    </row>
    <row r="435" spans="1:16" x14ac:dyDescent="0.25">
      <c r="A435" s="540"/>
      <c r="B435" s="524" t="s">
        <v>2641</v>
      </c>
      <c r="C435" s="1247" t="s">
        <v>2642</v>
      </c>
      <c r="D435" s="1247"/>
      <c r="E435" s="1247"/>
      <c r="F435" s="1247"/>
      <c r="G435" s="1247"/>
      <c r="H435" s="525" t="s">
        <v>1158</v>
      </c>
      <c r="I435" s="543">
        <v>51</v>
      </c>
      <c r="J435" s="526"/>
      <c r="K435" s="543">
        <v>51</v>
      </c>
      <c r="L435" s="528"/>
      <c r="M435" s="526"/>
      <c r="N435" s="528"/>
      <c r="O435" s="526"/>
      <c r="P435" s="529">
        <v>10119.48</v>
      </c>
    </row>
    <row r="436" spans="1:16" x14ac:dyDescent="0.25">
      <c r="A436" s="556"/>
      <c r="B436" s="557"/>
      <c r="C436" s="1248" t="s">
        <v>1161</v>
      </c>
      <c r="D436" s="1248"/>
      <c r="E436" s="1248"/>
      <c r="F436" s="1248"/>
      <c r="G436" s="1248"/>
      <c r="H436" s="516"/>
      <c r="I436" s="517"/>
      <c r="J436" s="517"/>
      <c r="K436" s="517"/>
      <c r="L436" s="520"/>
      <c r="M436" s="517"/>
      <c r="N436" s="554">
        <v>11979.82</v>
      </c>
      <c r="O436" s="517"/>
      <c r="P436" s="555">
        <v>50315.26</v>
      </c>
    </row>
    <row r="437" spans="1:16" x14ac:dyDescent="0.25">
      <c r="A437" s="558"/>
      <c r="B437" s="559"/>
      <c r="C437" s="559"/>
      <c r="D437" s="559"/>
      <c r="E437" s="559"/>
      <c r="F437" s="559"/>
      <c r="G437" s="559"/>
      <c r="H437" s="560"/>
      <c r="I437" s="561"/>
      <c r="J437" s="561"/>
      <c r="K437" s="561"/>
      <c r="L437" s="562"/>
      <c r="M437" s="561"/>
      <c r="N437" s="562"/>
      <c r="O437" s="561"/>
      <c r="P437" s="563"/>
    </row>
    <row r="438" spans="1:16" x14ac:dyDescent="0.25">
      <c r="A438" s="514" t="s">
        <v>1427</v>
      </c>
      <c r="B438" s="515" t="s">
        <v>3643</v>
      </c>
      <c r="C438" s="1249" t="s">
        <v>3644</v>
      </c>
      <c r="D438" s="1249"/>
      <c r="E438" s="1249"/>
      <c r="F438" s="1249"/>
      <c r="G438" s="1249"/>
      <c r="H438" s="516" t="s">
        <v>2159</v>
      </c>
      <c r="I438" s="517">
        <v>420</v>
      </c>
      <c r="J438" s="518">
        <v>1</v>
      </c>
      <c r="K438" s="518">
        <v>420</v>
      </c>
      <c r="L438" s="593">
        <v>17.010000000000002</v>
      </c>
      <c r="M438" s="570">
        <v>1.04</v>
      </c>
      <c r="N438" s="572">
        <v>17.690000000000001</v>
      </c>
      <c r="O438" s="517"/>
      <c r="P438" s="555">
        <v>7429.8</v>
      </c>
    </row>
    <row r="439" spans="1:16" x14ac:dyDescent="0.25">
      <c r="A439" s="556"/>
      <c r="B439" s="557"/>
      <c r="C439" s="1248" t="s">
        <v>1161</v>
      </c>
      <c r="D439" s="1248"/>
      <c r="E439" s="1248"/>
      <c r="F439" s="1248"/>
      <c r="G439" s="1248"/>
      <c r="H439" s="516"/>
      <c r="I439" s="517"/>
      <c r="J439" s="517"/>
      <c r="K439" s="517"/>
      <c r="L439" s="520"/>
      <c r="M439" s="517"/>
      <c r="N439" s="520"/>
      <c r="O439" s="517"/>
      <c r="P439" s="555">
        <v>7429.8</v>
      </c>
    </row>
    <row r="440" spans="1:16" x14ac:dyDescent="0.25">
      <c r="A440" s="558"/>
      <c r="B440" s="559"/>
      <c r="C440" s="559"/>
      <c r="D440" s="559"/>
      <c r="E440" s="559"/>
      <c r="F440" s="559"/>
      <c r="G440" s="559"/>
      <c r="H440" s="560"/>
      <c r="I440" s="561"/>
      <c r="J440" s="561"/>
      <c r="K440" s="561"/>
      <c r="L440" s="562"/>
      <c r="M440" s="561"/>
      <c r="N440" s="562"/>
      <c r="O440" s="561"/>
      <c r="P440" s="563"/>
    </row>
    <row r="441" spans="1:16" x14ac:dyDescent="0.25">
      <c r="A441" s="514" t="s">
        <v>1430</v>
      </c>
      <c r="B441" s="515" t="s">
        <v>3645</v>
      </c>
      <c r="C441" s="1249" t="s">
        <v>3646</v>
      </c>
      <c r="D441" s="1249"/>
      <c r="E441" s="1249"/>
      <c r="F441" s="1249"/>
      <c r="G441" s="1249"/>
      <c r="H441" s="516" t="s">
        <v>1440</v>
      </c>
      <c r="I441" s="517">
        <v>4.2</v>
      </c>
      <c r="J441" s="518">
        <v>1</v>
      </c>
      <c r="K441" s="571">
        <v>4.2</v>
      </c>
      <c r="L441" s="520"/>
      <c r="M441" s="517"/>
      <c r="N441" s="521"/>
      <c r="O441" s="517"/>
      <c r="P441" s="522"/>
    </row>
    <row r="442" spans="1:16" x14ac:dyDescent="0.25">
      <c r="A442" s="523"/>
      <c r="B442" s="524" t="s">
        <v>23</v>
      </c>
      <c r="C442" s="1247" t="s">
        <v>1203</v>
      </c>
      <c r="D442" s="1247"/>
      <c r="E442" s="1247"/>
      <c r="F442" s="1247"/>
      <c r="G442" s="1247"/>
      <c r="H442" s="525" t="s">
        <v>1148</v>
      </c>
      <c r="I442" s="526"/>
      <c r="J442" s="526"/>
      <c r="K442" s="527">
        <v>18.858000000000001</v>
      </c>
      <c r="L442" s="528"/>
      <c r="M442" s="526"/>
      <c r="N442" s="528"/>
      <c r="O442" s="526"/>
      <c r="P442" s="529">
        <v>5998.54</v>
      </c>
    </row>
    <row r="443" spans="1:16" x14ac:dyDescent="0.25">
      <c r="A443" s="530"/>
      <c r="B443" s="524" t="s">
        <v>2403</v>
      </c>
      <c r="C443" s="1247" t="s">
        <v>2404</v>
      </c>
      <c r="D443" s="1247"/>
      <c r="E443" s="1247"/>
      <c r="F443" s="1247"/>
      <c r="G443" s="1247"/>
      <c r="H443" s="525" t="s">
        <v>1148</v>
      </c>
      <c r="I443" s="536">
        <v>4.49</v>
      </c>
      <c r="J443" s="526"/>
      <c r="K443" s="527">
        <v>18.858000000000001</v>
      </c>
      <c r="L443" s="532"/>
      <c r="M443" s="533"/>
      <c r="N443" s="534">
        <v>318.08999999999997</v>
      </c>
      <c r="O443" s="526"/>
      <c r="P443" s="529">
        <v>5998.54</v>
      </c>
    </row>
    <row r="444" spans="1:16" x14ac:dyDescent="0.25">
      <c r="A444" s="523"/>
      <c r="B444" s="524" t="s">
        <v>28</v>
      </c>
      <c r="C444" s="1247" t="s">
        <v>132</v>
      </c>
      <c r="D444" s="1247"/>
      <c r="E444" s="1247"/>
      <c r="F444" s="1247"/>
      <c r="G444" s="1247"/>
      <c r="H444" s="525"/>
      <c r="I444" s="526"/>
      <c r="J444" s="526"/>
      <c r="K444" s="526"/>
      <c r="L444" s="528"/>
      <c r="M444" s="526"/>
      <c r="N444" s="528"/>
      <c r="O444" s="526"/>
      <c r="P444" s="573">
        <v>90.01</v>
      </c>
    </row>
    <row r="445" spans="1:16" x14ac:dyDescent="0.25">
      <c r="A445" s="523"/>
      <c r="B445" s="524"/>
      <c r="C445" s="1247" t="s">
        <v>1147</v>
      </c>
      <c r="D445" s="1247"/>
      <c r="E445" s="1247"/>
      <c r="F445" s="1247"/>
      <c r="G445" s="1247"/>
      <c r="H445" s="525" t="s">
        <v>1148</v>
      </c>
      <c r="I445" s="526"/>
      <c r="J445" s="526"/>
      <c r="K445" s="527">
        <v>8.4000000000000005E-2</v>
      </c>
      <c r="L445" s="528"/>
      <c r="M445" s="526"/>
      <c r="N445" s="528"/>
      <c r="O445" s="526"/>
      <c r="P445" s="573">
        <v>32.03</v>
      </c>
    </row>
    <row r="446" spans="1:16" x14ac:dyDescent="0.25">
      <c r="A446" s="530"/>
      <c r="B446" s="524" t="s">
        <v>1443</v>
      </c>
      <c r="C446" s="1247" t="s">
        <v>1444</v>
      </c>
      <c r="D446" s="1247"/>
      <c r="E446" s="1247"/>
      <c r="F446" s="1247"/>
      <c r="G446" s="1247"/>
      <c r="H446" s="525" t="s">
        <v>1151</v>
      </c>
      <c r="I446" s="536">
        <v>0.01</v>
      </c>
      <c r="J446" s="526"/>
      <c r="K446" s="527">
        <v>4.2000000000000003E-2</v>
      </c>
      <c r="L446" s="532"/>
      <c r="M446" s="533"/>
      <c r="N446" s="534">
        <v>1550.39</v>
      </c>
      <c r="O446" s="526"/>
      <c r="P446" s="529">
        <v>65.12</v>
      </c>
    </row>
    <row r="447" spans="1:16" x14ac:dyDescent="0.25">
      <c r="A447" s="540"/>
      <c r="B447" s="524" t="s">
        <v>1152</v>
      </c>
      <c r="C447" s="1247" t="s">
        <v>1153</v>
      </c>
      <c r="D447" s="1247"/>
      <c r="E447" s="1247"/>
      <c r="F447" s="1247"/>
      <c r="G447" s="1247"/>
      <c r="H447" s="525" t="s">
        <v>1148</v>
      </c>
      <c r="I447" s="536">
        <v>0.01</v>
      </c>
      <c r="J447" s="526"/>
      <c r="K447" s="527">
        <v>4.2000000000000003E-2</v>
      </c>
      <c r="L447" s="528"/>
      <c r="M447" s="526"/>
      <c r="N447" s="541">
        <v>437.08</v>
      </c>
      <c r="O447" s="526"/>
      <c r="P447" s="573">
        <v>18.36</v>
      </c>
    </row>
    <row r="448" spans="1:16" x14ac:dyDescent="0.25">
      <c r="A448" s="530"/>
      <c r="B448" s="524" t="s">
        <v>1445</v>
      </c>
      <c r="C448" s="1247" t="s">
        <v>1446</v>
      </c>
      <c r="D448" s="1247"/>
      <c r="E448" s="1247"/>
      <c r="F448" s="1247"/>
      <c r="G448" s="1247"/>
      <c r="H448" s="525" t="s">
        <v>1151</v>
      </c>
      <c r="I448" s="536">
        <v>0.01</v>
      </c>
      <c r="J448" s="526"/>
      <c r="K448" s="527">
        <v>4.2000000000000003E-2</v>
      </c>
      <c r="L448" s="538">
        <v>477.92</v>
      </c>
      <c r="M448" s="539">
        <v>1.24</v>
      </c>
      <c r="N448" s="534">
        <v>592.62</v>
      </c>
      <c r="O448" s="526"/>
      <c r="P448" s="529">
        <v>24.89</v>
      </c>
    </row>
    <row r="449" spans="1:16" x14ac:dyDescent="0.25">
      <c r="A449" s="540"/>
      <c r="B449" s="524" t="s">
        <v>1208</v>
      </c>
      <c r="C449" s="1247" t="s">
        <v>1209</v>
      </c>
      <c r="D449" s="1247"/>
      <c r="E449" s="1247"/>
      <c r="F449" s="1247"/>
      <c r="G449" s="1247"/>
      <c r="H449" s="525" t="s">
        <v>1148</v>
      </c>
      <c r="I449" s="536">
        <v>0.01</v>
      </c>
      <c r="J449" s="526"/>
      <c r="K449" s="527">
        <v>4.2000000000000003E-2</v>
      </c>
      <c r="L449" s="528"/>
      <c r="M449" s="526"/>
      <c r="N449" s="541">
        <v>325.38</v>
      </c>
      <c r="O449" s="526"/>
      <c r="P449" s="573">
        <v>13.67</v>
      </c>
    </row>
    <row r="450" spans="1:16" x14ac:dyDescent="0.25">
      <c r="A450" s="523"/>
      <c r="B450" s="524" t="s">
        <v>36</v>
      </c>
      <c r="C450" s="1247" t="s">
        <v>134</v>
      </c>
      <c r="D450" s="1247"/>
      <c r="E450" s="1247"/>
      <c r="F450" s="1247"/>
      <c r="G450" s="1247"/>
      <c r="H450" s="525"/>
      <c r="I450" s="526"/>
      <c r="J450" s="526"/>
      <c r="K450" s="526"/>
      <c r="L450" s="528"/>
      <c r="M450" s="526"/>
      <c r="N450" s="528"/>
      <c r="O450" s="526"/>
      <c r="P450" s="573">
        <v>648.92999999999995</v>
      </c>
    </row>
    <row r="451" spans="1:16" x14ac:dyDescent="0.25">
      <c r="A451" s="530"/>
      <c r="B451" s="524" t="s">
        <v>2623</v>
      </c>
      <c r="C451" s="1247" t="s">
        <v>2624</v>
      </c>
      <c r="D451" s="1247"/>
      <c r="E451" s="1247"/>
      <c r="F451" s="1247"/>
      <c r="G451" s="1247"/>
      <c r="H451" s="525" t="s">
        <v>2159</v>
      </c>
      <c r="I451" s="536">
        <v>13.33</v>
      </c>
      <c r="J451" s="526"/>
      <c r="K451" s="527">
        <v>55.985999999999997</v>
      </c>
      <c r="L451" s="538">
        <v>5.87</v>
      </c>
      <c r="M451" s="539">
        <v>0.97</v>
      </c>
      <c r="N451" s="534">
        <v>5.69</v>
      </c>
      <c r="O451" s="526"/>
      <c r="P451" s="529">
        <v>318.56</v>
      </c>
    </row>
    <row r="452" spans="1:16" x14ac:dyDescent="0.25">
      <c r="A452" s="530"/>
      <c r="B452" s="524" t="s">
        <v>3647</v>
      </c>
      <c r="C452" s="1247" t="s">
        <v>3648</v>
      </c>
      <c r="D452" s="1247"/>
      <c r="E452" s="1247"/>
      <c r="F452" s="1247"/>
      <c r="G452" s="1247"/>
      <c r="H452" s="525" t="s">
        <v>1164</v>
      </c>
      <c r="I452" s="537">
        <v>4.2999999999999999E-4</v>
      </c>
      <c r="J452" s="526"/>
      <c r="K452" s="574">
        <v>1.8060000000000001E-3</v>
      </c>
      <c r="L452" s="542">
        <v>43821.53</v>
      </c>
      <c r="M452" s="539">
        <v>1.35</v>
      </c>
      <c r="N452" s="534">
        <v>59159.07</v>
      </c>
      <c r="O452" s="526"/>
      <c r="P452" s="529">
        <v>106.84</v>
      </c>
    </row>
    <row r="453" spans="1:16" x14ac:dyDescent="0.25">
      <c r="A453" s="530"/>
      <c r="B453" s="524" t="s">
        <v>2627</v>
      </c>
      <c r="C453" s="1247" t="s">
        <v>2628</v>
      </c>
      <c r="D453" s="1247"/>
      <c r="E453" s="1247"/>
      <c r="F453" s="1247"/>
      <c r="G453" s="1247"/>
      <c r="H453" s="525" t="s">
        <v>1244</v>
      </c>
      <c r="I453" s="536">
        <v>0.02</v>
      </c>
      <c r="J453" s="526"/>
      <c r="K453" s="527">
        <v>8.4000000000000005E-2</v>
      </c>
      <c r="L453" s="538">
        <v>79.88</v>
      </c>
      <c r="M453" s="539">
        <v>1.53</v>
      </c>
      <c r="N453" s="534">
        <v>122.22</v>
      </c>
      <c r="O453" s="526"/>
      <c r="P453" s="529">
        <v>10.27</v>
      </c>
    </row>
    <row r="454" spans="1:16" x14ac:dyDescent="0.25">
      <c r="A454" s="530"/>
      <c r="B454" s="524" t="s">
        <v>3649</v>
      </c>
      <c r="C454" s="1247" t="s">
        <v>3650</v>
      </c>
      <c r="D454" s="1247"/>
      <c r="E454" s="1247"/>
      <c r="F454" s="1247"/>
      <c r="G454" s="1247"/>
      <c r="H454" s="525" t="s">
        <v>1697</v>
      </c>
      <c r="I454" s="536">
        <v>0.05</v>
      </c>
      <c r="J454" s="526"/>
      <c r="K454" s="536">
        <v>0.21</v>
      </c>
      <c r="L454" s="538">
        <v>412.93</v>
      </c>
      <c r="M454" s="539">
        <v>1.26</v>
      </c>
      <c r="N454" s="534">
        <v>520.29</v>
      </c>
      <c r="O454" s="526"/>
      <c r="P454" s="529">
        <v>109.26</v>
      </c>
    </row>
    <row r="455" spans="1:16" x14ac:dyDescent="0.25">
      <c r="A455" s="530"/>
      <c r="B455" s="524" t="s">
        <v>3651</v>
      </c>
      <c r="C455" s="1247" t="s">
        <v>3652</v>
      </c>
      <c r="D455" s="1247"/>
      <c r="E455" s="1247"/>
      <c r="F455" s="1247"/>
      <c r="G455" s="1247"/>
      <c r="H455" s="525" t="s">
        <v>2435</v>
      </c>
      <c r="I455" s="535">
        <v>1.2200000000000001E-2</v>
      </c>
      <c r="J455" s="526"/>
      <c r="K455" s="537">
        <v>5.1240000000000001E-2</v>
      </c>
      <c r="L455" s="542">
        <v>1481.45</v>
      </c>
      <c r="M455" s="539">
        <v>1.37</v>
      </c>
      <c r="N455" s="534">
        <v>2029.59</v>
      </c>
      <c r="O455" s="526"/>
      <c r="P455" s="529">
        <v>104</v>
      </c>
    </row>
    <row r="456" spans="1:16" x14ac:dyDescent="0.25">
      <c r="A456" s="552"/>
      <c r="B456" s="553"/>
      <c r="C456" s="1248" t="s">
        <v>1154</v>
      </c>
      <c r="D456" s="1248"/>
      <c r="E456" s="1248"/>
      <c r="F456" s="1248"/>
      <c r="G456" s="1248"/>
      <c r="H456" s="516"/>
      <c r="I456" s="517"/>
      <c r="J456" s="517"/>
      <c r="K456" s="517"/>
      <c r="L456" s="520"/>
      <c r="M456" s="517"/>
      <c r="N456" s="554"/>
      <c r="O456" s="517"/>
      <c r="P456" s="555">
        <v>6769.51</v>
      </c>
    </row>
    <row r="457" spans="1:16" x14ac:dyDescent="0.25">
      <c r="A457" s="540" t="s">
        <v>1765</v>
      </c>
      <c r="B457" s="524" t="s">
        <v>2637</v>
      </c>
      <c r="C457" s="1247" t="s">
        <v>2638</v>
      </c>
      <c r="D457" s="1247"/>
      <c r="E457" s="1247"/>
      <c r="F457" s="1247"/>
      <c r="G457" s="1247"/>
      <c r="H457" s="525" t="s">
        <v>1158</v>
      </c>
      <c r="I457" s="543">
        <v>2</v>
      </c>
      <c r="J457" s="526"/>
      <c r="K457" s="543">
        <v>2</v>
      </c>
      <c r="L457" s="528"/>
      <c r="M457" s="526"/>
      <c r="N457" s="528"/>
      <c r="O457" s="526"/>
      <c r="P457" s="573">
        <v>119.97</v>
      </c>
    </row>
    <row r="458" spans="1:16" x14ac:dyDescent="0.25">
      <c r="A458" s="540"/>
      <c r="B458" s="524"/>
      <c r="C458" s="1247" t="s">
        <v>1155</v>
      </c>
      <c r="D458" s="1247"/>
      <c r="E458" s="1247"/>
      <c r="F458" s="1247"/>
      <c r="G458" s="1247"/>
      <c r="H458" s="525"/>
      <c r="I458" s="526"/>
      <c r="J458" s="526"/>
      <c r="K458" s="526"/>
      <c r="L458" s="528"/>
      <c r="M458" s="526"/>
      <c r="N458" s="528"/>
      <c r="O458" s="526"/>
      <c r="P458" s="529">
        <v>6030.57</v>
      </c>
    </row>
    <row r="459" spans="1:16" x14ac:dyDescent="0.25">
      <c r="A459" s="540"/>
      <c r="B459" s="524" t="s">
        <v>2639</v>
      </c>
      <c r="C459" s="1247" t="s">
        <v>2640</v>
      </c>
      <c r="D459" s="1247"/>
      <c r="E459" s="1247"/>
      <c r="F459" s="1247"/>
      <c r="G459" s="1247"/>
      <c r="H459" s="525" t="s">
        <v>1158</v>
      </c>
      <c r="I459" s="543">
        <v>97</v>
      </c>
      <c r="J459" s="526"/>
      <c r="K459" s="543">
        <v>97</v>
      </c>
      <c r="L459" s="528"/>
      <c r="M459" s="526"/>
      <c r="N459" s="528"/>
      <c r="O459" s="526"/>
      <c r="P459" s="529">
        <v>5849.65</v>
      </c>
    </row>
    <row r="460" spans="1:16" x14ac:dyDescent="0.25">
      <c r="A460" s="540"/>
      <c r="B460" s="524" t="s">
        <v>2641</v>
      </c>
      <c r="C460" s="1247" t="s">
        <v>2642</v>
      </c>
      <c r="D460" s="1247"/>
      <c r="E460" s="1247"/>
      <c r="F460" s="1247"/>
      <c r="G460" s="1247"/>
      <c r="H460" s="525" t="s">
        <v>1158</v>
      </c>
      <c r="I460" s="543">
        <v>51</v>
      </c>
      <c r="J460" s="526"/>
      <c r="K460" s="543">
        <v>51</v>
      </c>
      <c r="L460" s="528"/>
      <c r="M460" s="526"/>
      <c r="N460" s="528"/>
      <c r="O460" s="526"/>
      <c r="P460" s="529">
        <v>3075.59</v>
      </c>
    </row>
    <row r="461" spans="1:16" x14ac:dyDescent="0.25">
      <c r="A461" s="556"/>
      <c r="B461" s="557"/>
      <c r="C461" s="1248" t="s">
        <v>1161</v>
      </c>
      <c r="D461" s="1248"/>
      <c r="E461" s="1248"/>
      <c r="F461" s="1248"/>
      <c r="G461" s="1248"/>
      <c r="H461" s="516"/>
      <c r="I461" s="517"/>
      <c r="J461" s="517"/>
      <c r="K461" s="517"/>
      <c r="L461" s="520"/>
      <c r="M461" s="517"/>
      <c r="N461" s="554">
        <v>3765.41</v>
      </c>
      <c r="O461" s="517"/>
      <c r="P461" s="555">
        <v>15814.72</v>
      </c>
    </row>
    <row r="462" spans="1:16" x14ac:dyDescent="0.25">
      <c r="A462" s="558"/>
      <c r="B462" s="559"/>
      <c r="C462" s="559"/>
      <c r="D462" s="559"/>
      <c r="E462" s="559"/>
      <c r="F462" s="559"/>
      <c r="G462" s="559"/>
      <c r="H462" s="560"/>
      <c r="I462" s="561"/>
      <c r="J462" s="561"/>
      <c r="K462" s="561"/>
      <c r="L462" s="562"/>
      <c r="M462" s="561"/>
      <c r="N462" s="562"/>
      <c r="O462" s="561"/>
      <c r="P462" s="563"/>
    </row>
    <row r="463" spans="1:16" x14ac:dyDescent="0.25">
      <c r="A463" s="514" t="s">
        <v>1431</v>
      </c>
      <c r="B463" s="515" t="s">
        <v>3653</v>
      </c>
      <c r="C463" s="1249" t="s">
        <v>3654</v>
      </c>
      <c r="D463" s="1249"/>
      <c r="E463" s="1249"/>
      <c r="F463" s="1249"/>
      <c r="G463" s="1249"/>
      <c r="H463" s="516" t="s">
        <v>1440</v>
      </c>
      <c r="I463" s="517">
        <v>3.6</v>
      </c>
      <c r="J463" s="518">
        <v>1</v>
      </c>
      <c r="K463" s="571">
        <v>3.6</v>
      </c>
      <c r="L463" s="520"/>
      <c r="M463" s="517"/>
      <c r="N463" s="521"/>
      <c r="O463" s="517"/>
      <c r="P463" s="522"/>
    </row>
    <row r="464" spans="1:16" x14ac:dyDescent="0.25">
      <c r="A464" s="523"/>
      <c r="B464" s="524" t="s">
        <v>23</v>
      </c>
      <c r="C464" s="1247" t="s">
        <v>1203</v>
      </c>
      <c r="D464" s="1247"/>
      <c r="E464" s="1247"/>
      <c r="F464" s="1247"/>
      <c r="G464" s="1247"/>
      <c r="H464" s="525" t="s">
        <v>1148</v>
      </c>
      <c r="I464" s="526"/>
      <c r="J464" s="526"/>
      <c r="K464" s="527">
        <v>6.5880000000000001</v>
      </c>
      <c r="L464" s="528"/>
      <c r="M464" s="526"/>
      <c r="N464" s="528"/>
      <c r="O464" s="526"/>
      <c r="P464" s="529">
        <v>2095.58</v>
      </c>
    </row>
    <row r="465" spans="1:16" x14ac:dyDescent="0.25">
      <c r="A465" s="530"/>
      <c r="B465" s="524" t="s">
        <v>2403</v>
      </c>
      <c r="C465" s="1247" t="s">
        <v>2404</v>
      </c>
      <c r="D465" s="1247"/>
      <c r="E465" s="1247"/>
      <c r="F465" s="1247"/>
      <c r="G465" s="1247"/>
      <c r="H465" s="525" t="s">
        <v>1148</v>
      </c>
      <c r="I465" s="536">
        <v>1.83</v>
      </c>
      <c r="J465" s="526"/>
      <c r="K465" s="527">
        <v>6.5880000000000001</v>
      </c>
      <c r="L465" s="532"/>
      <c r="M465" s="533"/>
      <c r="N465" s="534">
        <v>318.08999999999997</v>
      </c>
      <c r="O465" s="526"/>
      <c r="P465" s="529">
        <v>2095.58</v>
      </c>
    </row>
    <row r="466" spans="1:16" x14ac:dyDescent="0.25">
      <c r="A466" s="523"/>
      <c r="B466" s="524" t="s">
        <v>28</v>
      </c>
      <c r="C466" s="1247" t="s">
        <v>132</v>
      </c>
      <c r="D466" s="1247"/>
      <c r="E466" s="1247"/>
      <c r="F466" s="1247"/>
      <c r="G466" s="1247"/>
      <c r="H466" s="525"/>
      <c r="I466" s="526"/>
      <c r="J466" s="526"/>
      <c r="K466" s="526"/>
      <c r="L466" s="528"/>
      <c r="M466" s="526"/>
      <c r="N466" s="528"/>
      <c r="O466" s="526"/>
      <c r="P466" s="573">
        <v>77.14</v>
      </c>
    </row>
    <row r="467" spans="1:16" x14ac:dyDescent="0.25">
      <c r="A467" s="523"/>
      <c r="B467" s="524"/>
      <c r="C467" s="1247" t="s">
        <v>1147</v>
      </c>
      <c r="D467" s="1247"/>
      <c r="E467" s="1247"/>
      <c r="F467" s="1247"/>
      <c r="G467" s="1247"/>
      <c r="H467" s="525" t="s">
        <v>1148</v>
      </c>
      <c r="I467" s="526"/>
      <c r="J467" s="526"/>
      <c r="K467" s="527">
        <v>7.1999999999999995E-2</v>
      </c>
      <c r="L467" s="528"/>
      <c r="M467" s="526"/>
      <c r="N467" s="528"/>
      <c r="O467" s="526"/>
      <c r="P467" s="573">
        <v>27.44</v>
      </c>
    </row>
    <row r="468" spans="1:16" x14ac:dyDescent="0.25">
      <c r="A468" s="530"/>
      <c r="B468" s="524" t="s">
        <v>1443</v>
      </c>
      <c r="C468" s="1247" t="s">
        <v>1444</v>
      </c>
      <c r="D468" s="1247"/>
      <c r="E468" s="1247"/>
      <c r="F468" s="1247"/>
      <c r="G468" s="1247"/>
      <c r="H468" s="525" t="s">
        <v>1151</v>
      </c>
      <c r="I468" s="536">
        <v>0.01</v>
      </c>
      <c r="J468" s="526"/>
      <c r="K468" s="527">
        <v>3.5999999999999997E-2</v>
      </c>
      <c r="L468" s="532"/>
      <c r="M468" s="533"/>
      <c r="N468" s="534">
        <v>1550.39</v>
      </c>
      <c r="O468" s="526"/>
      <c r="P468" s="529">
        <v>55.81</v>
      </c>
    </row>
    <row r="469" spans="1:16" x14ac:dyDescent="0.25">
      <c r="A469" s="540"/>
      <c r="B469" s="524" t="s">
        <v>1152</v>
      </c>
      <c r="C469" s="1247" t="s">
        <v>1153</v>
      </c>
      <c r="D469" s="1247"/>
      <c r="E469" s="1247"/>
      <c r="F469" s="1247"/>
      <c r="G469" s="1247"/>
      <c r="H469" s="525" t="s">
        <v>1148</v>
      </c>
      <c r="I469" s="536">
        <v>0.01</v>
      </c>
      <c r="J469" s="526"/>
      <c r="K469" s="527">
        <v>3.5999999999999997E-2</v>
      </c>
      <c r="L469" s="528"/>
      <c r="M469" s="526"/>
      <c r="N469" s="541">
        <v>437.08</v>
      </c>
      <c r="O469" s="526"/>
      <c r="P469" s="573">
        <v>15.73</v>
      </c>
    </row>
    <row r="470" spans="1:16" x14ac:dyDescent="0.25">
      <c r="A470" s="530"/>
      <c r="B470" s="524" t="s">
        <v>1445</v>
      </c>
      <c r="C470" s="1247" t="s">
        <v>1446</v>
      </c>
      <c r="D470" s="1247"/>
      <c r="E470" s="1247"/>
      <c r="F470" s="1247"/>
      <c r="G470" s="1247"/>
      <c r="H470" s="525" t="s">
        <v>1151</v>
      </c>
      <c r="I470" s="536">
        <v>0.01</v>
      </c>
      <c r="J470" s="526"/>
      <c r="K470" s="527">
        <v>3.5999999999999997E-2</v>
      </c>
      <c r="L470" s="538">
        <v>477.92</v>
      </c>
      <c r="M470" s="539">
        <v>1.24</v>
      </c>
      <c r="N470" s="534">
        <v>592.62</v>
      </c>
      <c r="O470" s="526"/>
      <c r="P470" s="529">
        <v>21.33</v>
      </c>
    </row>
    <row r="471" spans="1:16" x14ac:dyDescent="0.25">
      <c r="A471" s="540"/>
      <c r="B471" s="524" t="s">
        <v>1208</v>
      </c>
      <c r="C471" s="1247" t="s">
        <v>1209</v>
      </c>
      <c r="D471" s="1247"/>
      <c r="E471" s="1247"/>
      <c r="F471" s="1247"/>
      <c r="G471" s="1247"/>
      <c r="H471" s="525" t="s">
        <v>1148</v>
      </c>
      <c r="I471" s="536">
        <v>0.01</v>
      </c>
      <c r="J471" s="526"/>
      <c r="K471" s="527">
        <v>3.5999999999999997E-2</v>
      </c>
      <c r="L471" s="528"/>
      <c r="M471" s="526"/>
      <c r="N471" s="541">
        <v>325.38</v>
      </c>
      <c r="O471" s="526"/>
      <c r="P471" s="573">
        <v>11.71</v>
      </c>
    </row>
    <row r="472" spans="1:16" x14ac:dyDescent="0.25">
      <c r="A472" s="523"/>
      <c r="B472" s="524" t="s">
        <v>36</v>
      </c>
      <c r="C472" s="1247" t="s">
        <v>134</v>
      </c>
      <c r="D472" s="1247"/>
      <c r="E472" s="1247"/>
      <c r="F472" s="1247"/>
      <c r="G472" s="1247"/>
      <c r="H472" s="525"/>
      <c r="I472" s="526"/>
      <c r="J472" s="526"/>
      <c r="K472" s="526"/>
      <c r="L472" s="528"/>
      <c r="M472" s="526"/>
      <c r="N472" s="528"/>
      <c r="O472" s="526"/>
      <c r="P472" s="573">
        <v>506.52</v>
      </c>
    </row>
    <row r="473" spans="1:16" x14ac:dyDescent="0.25">
      <c r="A473" s="530"/>
      <c r="B473" s="524" t="s">
        <v>2623</v>
      </c>
      <c r="C473" s="1247" t="s">
        <v>2624</v>
      </c>
      <c r="D473" s="1247"/>
      <c r="E473" s="1247"/>
      <c r="F473" s="1247"/>
      <c r="G473" s="1247"/>
      <c r="H473" s="525" t="s">
        <v>2159</v>
      </c>
      <c r="I473" s="536">
        <v>13.33</v>
      </c>
      <c r="J473" s="526"/>
      <c r="K473" s="527">
        <v>47.988</v>
      </c>
      <c r="L473" s="538">
        <v>5.87</v>
      </c>
      <c r="M473" s="539">
        <v>0.97</v>
      </c>
      <c r="N473" s="534">
        <v>5.69</v>
      </c>
      <c r="O473" s="526"/>
      <c r="P473" s="529">
        <v>273.05</v>
      </c>
    </row>
    <row r="474" spans="1:16" x14ac:dyDescent="0.25">
      <c r="A474" s="530"/>
      <c r="B474" s="524" t="s">
        <v>3647</v>
      </c>
      <c r="C474" s="1247" t="s">
        <v>3648</v>
      </c>
      <c r="D474" s="1247"/>
      <c r="E474" s="1247"/>
      <c r="F474" s="1247"/>
      <c r="G474" s="1247"/>
      <c r="H474" s="525" t="s">
        <v>1164</v>
      </c>
      <c r="I474" s="535">
        <v>5.9999999999999995E-4</v>
      </c>
      <c r="J474" s="526"/>
      <c r="K474" s="537">
        <v>2.16E-3</v>
      </c>
      <c r="L474" s="542">
        <v>43821.53</v>
      </c>
      <c r="M474" s="539">
        <v>1.35</v>
      </c>
      <c r="N474" s="534">
        <v>59159.07</v>
      </c>
      <c r="O474" s="526"/>
      <c r="P474" s="529">
        <v>127.78</v>
      </c>
    </row>
    <row r="475" spans="1:16" x14ac:dyDescent="0.25">
      <c r="A475" s="530"/>
      <c r="B475" s="524" t="s">
        <v>2627</v>
      </c>
      <c r="C475" s="1247" t="s">
        <v>2628</v>
      </c>
      <c r="D475" s="1247"/>
      <c r="E475" s="1247"/>
      <c r="F475" s="1247"/>
      <c r="G475" s="1247"/>
      <c r="H475" s="525" t="s">
        <v>1244</v>
      </c>
      <c r="I475" s="536">
        <v>0.02</v>
      </c>
      <c r="J475" s="526"/>
      <c r="K475" s="527">
        <v>7.1999999999999995E-2</v>
      </c>
      <c r="L475" s="538">
        <v>79.88</v>
      </c>
      <c r="M475" s="539">
        <v>1.53</v>
      </c>
      <c r="N475" s="534">
        <v>122.22</v>
      </c>
      <c r="O475" s="526"/>
      <c r="P475" s="529">
        <v>8.8000000000000007</v>
      </c>
    </row>
    <row r="476" spans="1:16" x14ac:dyDescent="0.25">
      <c r="A476" s="530"/>
      <c r="B476" s="524" t="s">
        <v>3655</v>
      </c>
      <c r="C476" s="1247" t="s">
        <v>3656</v>
      </c>
      <c r="D476" s="1247"/>
      <c r="E476" s="1247"/>
      <c r="F476" s="1247"/>
      <c r="G476" s="1247"/>
      <c r="H476" s="525" t="s">
        <v>2435</v>
      </c>
      <c r="I476" s="535">
        <v>1.2200000000000001E-2</v>
      </c>
      <c r="J476" s="526"/>
      <c r="K476" s="537">
        <v>4.3920000000000001E-2</v>
      </c>
      <c r="L476" s="542">
        <v>1610.33</v>
      </c>
      <c r="M476" s="539">
        <v>1.37</v>
      </c>
      <c r="N476" s="534">
        <v>2206.15</v>
      </c>
      <c r="O476" s="526"/>
      <c r="P476" s="529">
        <v>96.89</v>
      </c>
    </row>
    <row r="477" spans="1:16" x14ac:dyDescent="0.25">
      <c r="A477" s="552"/>
      <c r="B477" s="553"/>
      <c r="C477" s="1248" t="s">
        <v>1154</v>
      </c>
      <c r="D477" s="1248"/>
      <c r="E477" s="1248"/>
      <c r="F477" s="1248"/>
      <c r="G477" s="1248"/>
      <c r="H477" s="516"/>
      <c r="I477" s="517"/>
      <c r="J477" s="517"/>
      <c r="K477" s="517"/>
      <c r="L477" s="520"/>
      <c r="M477" s="517"/>
      <c r="N477" s="554"/>
      <c r="O477" s="517"/>
      <c r="P477" s="555">
        <v>2706.68</v>
      </c>
    </row>
    <row r="478" spans="1:16" x14ac:dyDescent="0.25">
      <c r="A478" s="540" t="s">
        <v>1767</v>
      </c>
      <c r="B478" s="524" t="s">
        <v>2637</v>
      </c>
      <c r="C478" s="1247" t="s">
        <v>2638</v>
      </c>
      <c r="D478" s="1247"/>
      <c r="E478" s="1247"/>
      <c r="F478" s="1247"/>
      <c r="G478" s="1247"/>
      <c r="H478" s="525" t="s">
        <v>1158</v>
      </c>
      <c r="I478" s="543">
        <v>2</v>
      </c>
      <c r="J478" s="526"/>
      <c r="K478" s="543">
        <v>2</v>
      </c>
      <c r="L478" s="528"/>
      <c r="M478" s="526"/>
      <c r="N478" s="528"/>
      <c r="O478" s="526"/>
      <c r="P478" s="573">
        <v>41.91</v>
      </c>
    </row>
    <row r="479" spans="1:16" x14ac:dyDescent="0.25">
      <c r="A479" s="540"/>
      <c r="B479" s="524"/>
      <c r="C479" s="1247" t="s">
        <v>1155</v>
      </c>
      <c r="D479" s="1247"/>
      <c r="E479" s="1247"/>
      <c r="F479" s="1247"/>
      <c r="G479" s="1247"/>
      <c r="H479" s="525"/>
      <c r="I479" s="526"/>
      <c r="J479" s="526"/>
      <c r="K479" s="526"/>
      <c r="L479" s="528"/>
      <c r="M479" s="526"/>
      <c r="N479" s="528"/>
      <c r="O479" s="526"/>
      <c r="P479" s="529">
        <v>2123.02</v>
      </c>
    </row>
    <row r="480" spans="1:16" x14ac:dyDescent="0.25">
      <c r="A480" s="540"/>
      <c r="B480" s="524" t="s">
        <v>2639</v>
      </c>
      <c r="C480" s="1247" t="s">
        <v>2640</v>
      </c>
      <c r="D480" s="1247"/>
      <c r="E480" s="1247"/>
      <c r="F480" s="1247"/>
      <c r="G480" s="1247"/>
      <c r="H480" s="525" t="s">
        <v>1158</v>
      </c>
      <c r="I480" s="543">
        <v>97</v>
      </c>
      <c r="J480" s="526"/>
      <c r="K480" s="543">
        <v>97</v>
      </c>
      <c r="L480" s="528"/>
      <c r="M480" s="526"/>
      <c r="N480" s="528"/>
      <c r="O480" s="526"/>
      <c r="P480" s="529">
        <v>2059.33</v>
      </c>
    </row>
    <row r="481" spans="1:16" x14ac:dyDescent="0.25">
      <c r="A481" s="540"/>
      <c r="B481" s="524" t="s">
        <v>2641</v>
      </c>
      <c r="C481" s="1247" t="s">
        <v>2642</v>
      </c>
      <c r="D481" s="1247"/>
      <c r="E481" s="1247"/>
      <c r="F481" s="1247"/>
      <c r="G481" s="1247"/>
      <c r="H481" s="525" t="s">
        <v>1158</v>
      </c>
      <c r="I481" s="543">
        <v>51</v>
      </c>
      <c r="J481" s="526"/>
      <c r="K481" s="543">
        <v>51</v>
      </c>
      <c r="L481" s="528"/>
      <c r="M481" s="526"/>
      <c r="N481" s="528"/>
      <c r="O481" s="526"/>
      <c r="P481" s="529">
        <v>1082.74</v>
      </c>
    </row>
    <row r="482" spans="1:16" x14ac:dyDescent="0.25">
      <c r="A482" s="556"/>
      <c r="B482" s="557"/>
      <c r="C482" s="1248" t="s">
        <v>1161</v>
      </c>
      <c r="D482" s="1248"/>
      <c r="E482" s="1248"/>
      <c r="F482" s="1248"/>
      <c r="G482" s="1248"/>
      <c r="H482" s="516"/>
      <c r="I482" s="517"/>
      <c r="J482" s="517"/>
      <c r="K482" s="517"/>
      <c r="L482" s="520"/>
      <c r="M482" s="517"/>
      <c r="N482" s="554">
        <v>1636.29</v>
      </c>
      <c r="O482" s="517"/>
      <c r="P482" s="555">
        <v>5890.66</v>
      </c>
    </row>
    <row r="483" spans="1:16" x14ac:dyDescent="0.25">
      <c r="A483" s="558"/>
      <c r="B483" s="559"/>
      <c r="C483" s="559"/>
      <c r="D483" s="559"/>
      <c r="E483" s="559"/>
      <c r="F483" s="559"/>
      <c r="G483" s="559"/>
      <c r="H483" s="560"/>
      <c r="I483" s="561"/>
      <c r="J483" s="561"/>
      <c r="K483" s="561"/>
      <c r="L483" s="562"/>
      <c r="M483" s="561"/>
      <c r="N483" s="562"/>
      <c r="O483" s="561"/>
      <c r="P483" s="563"/>
    </row>
    <row r="484" spans="1:16" ht="22.5" x14ac:dyDescent="0.25">
      <c r="A484" s="514" t="s">
        <v>1432</v>
      </c>
      <c r="B484" s="515" t="s">
        <v>3657</v>
      </c>
      <c r="C484" s="1249" t="s">
        <v>3658</v>
      </c>
      <c r="D484" s="1249"/>
      <c r="E484" s="1249"/>
      <c r="F484" s="1249"/>
      <c r="G484" s="1249"/>
      <c r="H484" s="516" t="s">
        <v>2159</v>
      </c>
      <c r="I484" s="517">
        <v>420</v>
      </c>
      <c r="J484" s="518">
        <v>1</v>
      </c>
      <c r="K484" s="518">
        <v>420</v>
      </c>
      <c r="L484" s="520"/>
      <c r="M484" s="517"/>
      <c r="N484" s="572">
        <v>85.63</v>
      </c>
      <c r="O484" s="517"/>
      <c r="P484" s="555">
        <v>35964.6</v>
      </c>
    </row>
    <row r="485" spans="1:16" x14ac:dyDescent="0.25">
      <c r="A485" s="556"/>
      <c r="B485" s="557"/>
      <c r="C485" s="1248" t="s">
        <v>1161</v>
      </c>
      <c r="D485" s="1248"/>
      <c r="E485" s="1248"/>
      <c r="F485" s="1248"/>
      <c r="G485" s="1248"/>
      <c r="H485" s="516"/>
      <c r="I485" s="517"/>
      <c r="J485" s="517"/>
      <c r="K485" s="517"/>
      <c r="L485" s="520"/>
      <c r="M485" s="517"/>
      <c r="N485" s="520"/>
      <c r="O485" s="517"/>
      <c r="P485" s="555">
        <v>35964.6</v>
      </c>
    </row>
    <row r="486" spans="1:16" x14ac:dyDescent="0.25">
      <c r="A486" s="558"/>
      <c r="B486" s="559"/>
      <c r="C486" s="559"/>
      <c r="D486" s="559"/>
      <c r="E486" s="559"/>
      <c r="F486" s="559"/>
      <c r="G486" s="559"/>
      <c r="H486" s="560"/>
      <c r="I486" s="561"/>
      <c r="J486" s="561"/>
      <c r="K486" s="561"/>
      <c r="L486" s="562"/>
      <c r="M486" s="561"/>
      <c r="N486" s="562"/>
      <c r="O486" s="561"/>
      <c r="P486" s="563"/>
    </row>
    <row r="487" spans="1:16" x14ac:dyDescent="0.25">
      <c r="A487" s="514" t="s">
        <v>1433</v>
      </c>
      <c r="B487" s="515" t="s">
        <v>2725</v>
      </c>
      <c r="C487" s="1249" t="s">
        <v>2726</v>
      </c>
      <c r="D487" s="1249"/>
      <c r="E487" s="1249"/>
      <c r="F487" s="1249"/>
      <c r="G487" s="1249"/>
      <c r="H487" s="516" t="s">
        <v>1697</v>
      </c>
      <c r="I487" s="517">
        <v>0.03</v>
      </c>
      <c r="J487" s="518">
        <v>1</v>
      </c>
      <c r="K487" s="570">
        <v>0.03</v>
      </c>
      <c r="L487" s="520"/>
      <c r="M487" s="517"/>
      <c r="N487" s="521"/>
      <c r="O487" s="517"/>
      <c r="P487" s="522"/>
    </row>
    <row r="488" spans="1:16" x14ac:dyDescent="0.25">
      <c r="A488" s="523"/>
      <c r="B488" s="524" t="s">
        <v>23</v>
      </c>
      <c r="C488" s="1247" t="s">
        <v>1203</v>
      </c>
      <c r="D488" s="1247"/>
      <c r="E488" s="1247"/>
      <c r="F488" s="1247"/>
      <c r="G488" s="1247"/>
      <c r="H488" s="525" t="s">
        <v>1148</v>
      </c>
      <c r="I488" s="526"/>
      <c r="J488" s="526"/>
      <c r="K488" s="535">
        <v>1.0367999999999999</v>
      </c>
      <c r="L488" s="528"/>
      <c r="M488" s="526"/>
      <c r="N488" s="528"/>
      <c r="O488" s="526"/>
      <c r="P488" s="573">
        <v>347.42</v>
      </c>
    </row>
    <row r="489" spans="1:16" x14ac:dyDescent="0.25">
      <c r="A489" s="530"/>
      <c r="B489" s="524" t="s">
        <v>2190</v>
      </c>
      <c r="C489" s="1247" t="s">
        <v>2191</v>
      </c>
      <c r="D489" s="1247"/>
      <c r="E489" s="1247"/>
      <c r="F489" s="1247"/>
      <c r="G489" s="1247"/>
      <c r="H489" s="525" t="s">
        <v>1148</v>
      </c>
      <c r="I489" s="536">
        <v>34.56</v>
      </c>
      <c r="J489" s="526"/>
      <c r="K489" s="535">
        <v>1.0367999999999999</v>
      </c>
      <c r="L489" s="532"/>
      <c r="M489" s="533"/>
      <c r="N489" s="534">
        <v>335.09</v>
      </c>
      <c r="O489" s="526"/>
      <c r="P489" s="529">
        <v>347.42</v>
      </c>
    </row>
    <row r="490" spans="1:16" x14ac:dyDescent="0.25">
      <c r="A490" s="523"/>
      <c r="B490" s="524" t="s">
        <v>28</v>
      </c>
      <c r="C490" s="1247" t="s">
        <v>132</v>
      </c>
      <c r="D490" s="1247"/>
      <c r="E490" s="1247"/>
      <c r="F490" s="1247"/>
      <c r="G490" s="1247"/>
      <c r="H490" s="525"/>
      <c r="I490" s="526"/>
      <c r="J490" s="526"/>
      <c r="K490" s="526"/>
      <c r="L490" s="528"/>
      <c r="M490" s="526"/>
      <c r="N490" s="528"/>
      <c r="O490" s="526"/>
      <c r="P490" s="573">
        <v>1.76</v>
      </c>
    </row>
    <row r="491" spans="1:16" x14ac:dyDescent="0.25">
      <c r="A491" s="523"/>
      <c r="B491" s="524"/>
      <c r="C491" s="1247" t="s">
        <v>1147</v>
      </c>
      <c r="D491" s="1247"/>
      <c r="E491" s="1247"/>
      <c r="F491" s="1247"/>
      <c r="G491" s="1247"/>
      <c r="H491" s="525" t="s">
        <v>1148</v>
      </c>
      <c r="I491" s="526"/>
      <c r="J491" s="526"/>
      <c r="K491" s="535">
        <v>1.5E-3</v>
      </c>
      <c r="L491" s="528"/>
      <c r="M491" s="526"/>
      <c r="N491" s="528"/>
      <c r="O491" s="526"/>
      <c r="P491" s="573">
        <v>0.59</v>
      </c>
    </row>
    <row r="492" spans="1:16" x14ac:dyDescent="0.25">
      <c r="A492" s="530"/>
      <c r="B492" s="524" t="s">
        <v>1443</v>
      </c>
      <c r="C492" s="1247" t="s">
        <v>1444</v>
      </c>
      <c r="D492" s="1247"/>
      <c r="E492" s="1247"/>
      <c r="F492" s="1247"/>
      <c r="G492" s="1247"/>
      <c r="H492" s="525" t="s">
        <v>1151</v>
      </c>
      <c r="I492" s="536">
        <v>0.03</v>
      </c>
      <c r="J492" s="526"/>
      <c r="K492" s="535">
        <v>8.9999999999999998E-4</v>
      </c>
      <c r="L492" s="532"/>
      <c r="M492" s="533"/>
      <c r="N492" s="534">
        <v>1550.39</v>
      </c>
      <c r="O492" s="526"/>
      <c r="P492" s="529">
        <v>1.4</v>
      </c>
    </row>
    <row r="493" spans="1:16" x14ac:dyDescent="0.25">
      <c r="A493" s="540"/>
      <c r="B493" s="524" t="s">
        <v>1152</v>
      </c>
      <c r="C493" s="1247" t="s">
        <v>1153</v>
      </c>
      <c r="D493" s="1247"/>
      <c r="E493" s="1247"/>
      <c r="F493" s="1247"/>
      <c r="G493" s="1247"/>
      <c r="H493" s="525" t="s">
        <v>1148</v>
      </c>
      <c r="I493" s="536">
        <v>0.03</v>
      </c>
      <c r="J493" s="526"/>
      <c r="K493" s="535">
        <v>8.9999999999999998E-4</v>
      </c>
      <c r="L493" s="528"/>
      <c r="M493" s="526"/>
      <c r="N493" s="541">
        <v>437.08</v>
      </c>
      <c r="O493" s="526"/>
      <c r="P493" s="573">
        <v>0.39</v>
      </c>
    </row>
    <row r="494" spans="1:16" x14ac:dyDescent="0.25">
      <c r="A494" s="530"/>
      <c r="B494" s="524" t="s">
        <v>1445</v>
      </c>
      <c r="C494" s="1247" t="s">
        <v>1446</v>
      </c>
      <c r="D494" s="1247"/>
      <c r="E494" s="1247"/>
      <c r="F494" s="1247"/>
      <c r="G494" s="1247"/>
      <c r="H494" s="525" t="s">
        <v>1151</v>
      </c>
      <c r="I494" s="536">
        <v>0.02</v>
      </c>
      <c r="J494" s="526"/>
      <c r="K494" s="535">
        <v>5.9999999999999995E-4</v>
      </c>
      <c r="L494" s="538">
        <v>477.92</v>
      </c>
      <c r="M494" s="539">
        <v>1.24</v>
      </c>
      <c r="N494" s="534">
        <v>592.62</v>
      </c>
      <c r="O494" s="526"/>
      <c r="P494" s="529">
        <v>0.36</v>
      </c>
    </row>
    <row r="495" spans="1:16" x14ac:dyDescent="0.25">
      <c r="A495" s="540"/>
      <c r="B495" s="524" t="s">
        <v>1208</v>
      </c>
      <c r="C495" s="1247" t="s">
        <v>1209</v>
      </c>
      <c r="D495" s="1247"/>
      <c r="E495" s="1247"/>
      <c r="F495" s="1247"/>
      <c r="G495" s="1247"/>
      <c r="H495" s="525" t="s">
        <v>1148</v>
      </c>
      <c r="I495" s="536">
        <v>0.02</v>
      </c>
      <c r="J495" s="526"/>
      <c r="K495" s="535">
        <v>5.9999999999999995E-4</v>
      </c>
      <c r="L495" s="528"/>
      <c r="M495" s="526"/>
      <c r="N495" s="541">
        <v>325.38</v>
      </c>
      <c r="O495" s="526"/>
      <c r="P495" s="573">
        <v>0.2</v>
      </c>
    </row>
    <row r="496" spans="1:16" x14ac:dyDescent="0.25">
      <c r="A496" s="523"/>
      <c r="B496" s="524" t="s">
        <v>36</v>
      </c>
      <c r="C496" s="1247" t="s">
        <v>134</v>
      </c>
      <c r="D496" s="1247"/>
      <c r="E496" s="1247"/>
      <c r="F496" s="1247"/>
      <c r="G496" s="1247"/>
      <c r="H496" s="525"/>
      <c r="I496" s="526"/>
      <c r="J496" s="526"/>
      <c r="K496" s="526"/>
      <c r="L496" s="528"/>
      <c r="M496" s="526"/>
      <c r="N496" s="528"/>
      <c r="O496" s="526"/>
      <c r="P496" s="573">
        <v>6.15</v>
      </c>
    </row>
    <row r="497" spans="1:16" x14ac:dyDescent="0.25">
      <c r="A497" s="530"/>
      <c r="B497" s="524" t="s">
        <v>1494</v>
      </c>
      <c r="C497" s="1247" t="s">
        <v>1495</v>
      </c>
      <c r="D497" s="1247"/>
      <c r="E497" s="1247"/>
      <c r="F497" s="1247"/>
      <c r="G497" s="1247"/>
      <c r="H497" s="525" t="s">
        <v>1496</v>
      </c>
      <c r="I497" s="527">
        <v>2.1320000000000001</v>
      </c>
      <c r="J497" s="526"/>
      <c r="K497" s="537">
        <v>6.3960000000000003E-2</v>
      </c>
      <c r="L497" s="532"/>
      <c r="M497" s="533"/>
      <c r="N497" s="534">
        <v>6.1</v>
      </c>
      <c r="O497" s="526"/>
      <c r="P497" s="529">
        <v>0.39</v>
      </c>
    </row>
    <row r="498" spans="1:16" x14ac:dyDescent="0.25">
      <c r="A498" s="530"/>
      <c r="B498" s="524" t="s">
        <v>2623</v>
      </c>
      <c r="C498" s="1247" t="s">
        <v>2624</v>
      </c>
      <c r="D498" s="1247"/>
      <c r="E498" s="1247"/>
      <c r="F498" s="1247"/>
      <c r="G498" s="1247"/>
      <c r="H498" s="525" t="s">
        <v>2159</v>
      </c>
      <c r="I498" s="536">
        <v>9.17</v>
      </c>
      <c r="J498" s="526"/>
      <c r="K498" s="535">
        <v>0.27510000000000001</v>
      </c>
      <c r="L498" s="538">
        <v>5.87</v>
      </c>
      <c r="M498" s="539">
        <v>0.97</v>
      </c>
      <c r="N498" s="534">
        <v>5.69</v>
      </c>
      <c r="O498" s="526"/>
      <c r="P498" s="529">
        <v>1.57</v>
      </c>
    </row>
    <row r="499" spans="1:16" x14ac:dyDescent="0.25">
      <c r="A499" s="530"/>
      <c r="B499" s="524" t="s">
        <v>2625</v>
      </c>
      <c r="C499" s="1247" t="s">
        <v>2626</v>
      </c>
      <c r="D499" s="1247"/>
      <c r="E499" s="1247"/>
      <c r="F499" s="1247"/>
      <c r="G499" s="1247"/>
      <c r="H499" s="525" t="s">
        <v>1697</v>
      </c>
      <c r="I499" s="536">
        <v>1.02</v>
      </c>
      <c r="J499" s="526"/>
      <c r="K499" s="535">
        <v>3.0599999999999999E-2</v>
      </c>
      <c r="L499" s="538">
        <v>41.71</v>
      </c>
      <c r="M499" s="539">
        <v>1.31</v>
      </c>
      <c r="N499" s="534">
        <v>54.64</v>
      </c>
      <c r="O499" s="526"/>
      <c r="P499" s="529">
        <v>1.67</v>
      </c>
    </row>
    <row r="500" spans="1:16" x14ac:dyDescent="0.25">
      <c r="A500" s="530"/>
      <c r="B500" s="524" t="s">
        <v>2714</v>
      </c>
      <c r="C500" s="1247" t="s">
        <v>2715</v>
      </c>
      <c r="D500" s="1247"/>
      <c r="E500" s="1247"/>
      <c r="F500" s="1247"/>
      <c r="G500" s="1247"/>
      <c r="H500" s="525" t="s">
        <v>1164</v>
      </c>
      <c r="I500" s="537">
        <v>1.6000000000000001E-4</v>
      </c>
      <c r="J500" s="526"/>
      <c r="K500" s="569">
        <v>4.7999999999999998E-6</v>
      </c>
      <c r="L500" s="542">
        <v>214135.65</v>
      </c>
      <c r="M500" s="539">
        <v>1.31</v>
      </c>
      <c r="N500" s="534">
        <v>280517.7</v>
      </c>
      <c r="O500" s="526"/>
      <c r="P500" s="529">
        <v>1.35</v>
      </c>
    </row>
    <row r="501" spans="1:16" x14ac:dyDescent="0.25">
      <c r="A501" s="530"/>
      <c r="B501" s="524" t="s">
        <v>2716</v>
      </c>
      <c r="C501" s="1247" t="s">
        <v>2717</v>
      </c>
      <c r="D501" s="1247"/>
      <c r="E501" s="1247"/>
      <c r="F501" s="1247"/>
      <c r="G501" s="1247"/>
      <c r="H501" s="525" t="s">
        <v>1164</v>
      </c>
      <c r="I501" s="535">
        <v>2.9999999999999997E-4</v>
      </c>
      <c r="J501" s="526"/>
      <c r="K501" s="574">
        <v>9.0000000000000002E-6</v>
      </c>
      <c r="L501" s="542">
        <v>99190.96</v>
      </c>
      <c r="M501" s="539">
        <v>1.31</v>
      </c>
      <c r="N501" s="534">
        <v>129940.16</v>
      </c>
      <c r="O501" s="526"/>
      <c r="P501" s="529">
        <v>1.17</v>
      </c>
    </row>
    <row r="502" spans="1:16" x14ac:dyDescent="0.25">
      <c r="A502" s="552"/>
      <c r="B502" s="553"/>
      <c r="C502" s="1248" t="s">
        <v>1154</v>
      </c>
      <c r="D502" s="1248"/>
      <c r="E502" s="1248"/>
      <c r="F502" s="1248"/>
      <c r="G502" s="1248"/>
      <c r="H502" s="516"/>
      <c r="I502" s="517"/>
      <c r="J502" s="517"/>
      <c r="K502" s="517"/>
      <c r="L502" s="520"/>
      <c r="M502" s="517"/>
      <c r="N502" s="554"/>
      <c r="O502" s="517"/>
      <c r="P502" s="555">
        <v>355.92</v>
      </c>
    </row>
    <row r="503" spans="1:16" x14ac:dyDescent="0.25">
      <c r="A503" s="540" t="s">
        <v>1769</v>
      </c>
      <c r="B503" s="524" t="s">
        <v>2637</v>
      </c>
      <c r="C503" s="1247" t="s">
        <v>2638</v>
      </c>
      <c r="D503" s="1247"/>
      <c r="E503" s="1247"/>
      <c r="F503" s="1247"/>
      <c r="G503" s="1247"/>
      <c r="H503" s="525" t="s">
        <v>1158</v>
      </c>
      <c r="I503" s="543">
        <v>2</v>
      </c>
      <c r="J503" s="526"/>
      <c r="K503" s="543">
        <v>2</v>
      </c>
      <c r="L503" s="528"/>
      <c r="M503" s="526"/>
      <c r="N503" s="528"/>
      <c r="O503" s="526"/>
      <c r="P503" s="573">
        <v>6.95</v>
      </c>
    </row>
    <row r="504" spans="1:16" x14ac:dyDescent="0.25">
      <c r="A504" s="540"/>
      <c r="B504" s="524"/>
      <c r="C504" s="1247" t="s">
        <v>1155</v>
      </c>
      <c r="D504" s="1247"/>
      <c r="E504" s="1247"/>
      <c r="F504" s="1247"/>
      <c r="G504" s="1247"/>
      <c r="H504" s="525"/>
      <c r="I504" s="526"/>
      <c r="J504" s="526"/>
      <c r="K504" s="526"/>
      <c r="L504" s="528"/>
      <c r="M504" s="526"/>
      <c r="N504" s="528"/>
      <c r="O504" s="526"/>
      <c r="P504" s="573">
        <v>348.01</v>
      </c>
    </row>
    <row r="505" spans="1:16" x14ac:dyDescent="0.25">
      <c r="A505" s="540"/>
      <c r="B505" s="524" t="s">
        <v>2639</v>
      </c>
      <c r="C505" s="1247" t="s">
        <v>2640</v>
      </c>
      <c r="D505" s="1247"/>
      <c r="E505" s="1247"/>
      <c r="F505" s="1247"/>
      <c r="G505" s="1247"/>
      <c r="H505" s="525" t="s">
        <v>1158</v>
      </c>
      <c r="I505" s="543">
        <v>97</v>
      </c>
      <c r="J505" s="526"/>
      <c r="K505" s="543">
        <v>97</v>
      </c>
      <c r="L505" s="528"/>
      <c r="M505" s="526"/>
      <c r="N505" s="528"/>
      <c r="O505" s="526"/>
      <c r="P505" s="573">
        <v>337.57</v>
      </c>
    </row>
    <row r="506" spans="1:16" x14ac:dyDescent="0.25">
      <c r="A506" s="540"/>
      <c r="B506" s="524" t="s">
        <v>2641</v>
      </c>
      <c r="C506" s="1247" t="s">
        <v>2642</v>
      </c>
      <c r="D506" s="1247"/>
      <c r="E506" s="1247"/>
      <c r="F506" s="1247"/>
      <c r="G506" s="1247"/>
      <c r="H506" s="525" t="s">
        <v>1158</v>
      </c>
      <c r="I506" s="543">
        <v>51</v>
      </c>
      <c r="J506" s="526"/>
      <c r="K506" s="543">
        <v>51</v>
      </c>
      <c r="L506" s="528"/>
      <c r="M506" s="526"/>
      <c r="N506" s="528"/>
      <c r="O506" s="526"/>
      <c r="P506" s="573">
        <v>177.49</v>
      </c>
    </row>
    <row r="507" spans="1:16" x14ac:dyDescent="0.25">
      <c r="A507" s="556"/>
      <c r="B507" s="557"/>
      <c r="C507" s="1248" t="s">
        <v>1161</v>
      </c>
      <c r="D507" s="1248"/>
      <c r="E507" s="1248"/>
      <c r="F507" s="1248"/>
      <c r="G507" s="1248"/>
      <c r="H507" s="516"/>
      <c r="I507" s="517"/>
      <c r="J507" s="517"/>
      <c r="K507" s="517"/>
      <c r="L507" s="520"/>
      <c r="M507" s="517"/>
      <c r="N507" s="554">
        <v>29264.33</v>
      </c>
      <c r="O507" s="517"/>
      <c r="P507" s="612">
        <v>877.93</v>
      </c>
    </row>
    <row r="508" spans="1:16" x14ac:dyDescent="0.25">
      <c r="A508" s="558"/>
      <c r="B508" s="559"/>
      <c r="C508" s="559"/>
      <c r="D508" s="559"/>
      <c r="E508" s="559"/>
      <c r="F508" s="559"/>
      <c r="G508" s="559"/>
      <c r="H508" s="560"/>
      <c r="I508" s="561"/>
      <c r="J508" s="561"/>
      <c r="K508" s="561"/>
      <c r="L508" s="562"/>
      <c r="M508" s="561"/>
      <c r="N508" s="562"/>
      <c r="O508" s="561"/>
      <c r="P508" s="563"/>
    </row>
    <row r="509" spans="1:16" x14ac:dyDescent="0.25">
      <c r="A509" s="514" t="s">
        <v>1434</v>
      </c>
      <c r="B509" s="515" t="s">
        <v>3659</v>
      </c>
      <c r="C509" s="1249" t="s">
        <v>3660</v>
      </c>
      <c r="D509" s="1249"/>
      <c r="E509" s="1249"/>
      <c r="F509" s="1249"/>
      <c r="G509" s="1249"/>
      <c r="H509" s="516" t="s">
        <v>1575</v>
      </c>
      <c r="I509" s="517">
        <v>3</v>
      </c>
      <c r="J509" s="518">
        <v>1</v>
      </c>
      <c r="K509" s="518">
        <v>3</v>
      </c>
      <c r="L509" s="593">
        <v>306.02</v>
      </c>
      <c r="M509" s="570">
        <v>0.95</v>
      </c>
      <c r="N509" s="572">
        <v>290.72000000000003</v>
      </c>
      <c r="O509" s="517"/>
      <c r="P509" s="612">
        <v>872.16</v>
      </c>
    </row>
    <row r="510" spans="1:16" x14ac:dyDescent="0.25">
      <c r="A510" s="556"/>
      <c r="B510" s="557"/>
      <c r="C510" s="1248" t="s">
        <v>1161</v>
      </c>
      <c r="D510" s="1248"/>
      <c r="E510" s="1248"/>
      <c r="F510" s="1248"/>
      <c r="G510" s="1248"/>
      <c r="H510" s="516"/>
      <c r="I510" s="517"/>
      <c r="J510" s="517"/>
      <c r="K510" s="517"/>
      <c r="L510" s="520"/>
      <c r="M510" s="517"/>
      <c r="N510" s="520"/>
      <c r="O510" s="517"/>
      <c r="P510" s="612">
        <v>872.16</v>
      </c>
    </row>
    <row r="511" spans="1:16" x14ac:dyDescent="0.25">
      <c r="A511" s="558"/>
      <c r="B511" s="559"/>
      <c r="C511" s="559"/>
      <c r="D511" s="559"/>
      <c r="E511" s="559"/>
      <c r="F511" s="559"/>
      <c r="G511" s="559"/>
      <c r="H511" s="560"/>
      <c r="I511" s="561"/>
      <c r="J511" s="561"/>
      <c r="K511" s="561"/>
      <c r="L511" s="562"/>
      <c r="M511" s="561"/>
      <c r="N511" s="562"/>
      <c r="O511" s="561"/>
      <c r="P511" s="563"/>
    </row>
    <row r="512" spans="1:16" x14ac:dyDescent="0.25">
      <c r="A512" s="514" t="s">
        <v>1435</v>
      </c>
      <c r="B512" s="515" t="s">
        <v>2645</v>
      </c>
      <c r="C512" s="1249" t="s">
        <v>2646</v>
      </c>
      <c r="D512" s="1249"/>
      <c r="E512" s="1249"/>
      <c r="F512" s="1249"/>
      <c r="G512" s="1249"/>
      <c r="H512" s="516" t="s">
        <v>1575</v>
      </c>
      <c r="I512" s="517">
        <v>3</v>
      </c>
      <c r="J512" s="518">
        <v>1</v>
      </c>
      <c r="K512" s="518">
        <v>3</v>
      </c>
      <c r="L512" s="520"/>
      <c r="M512" s="517"/>
      <c r="N512" s="521"/>
      <c r="O512" s="517"/>
      <c r="P512" s="522"/>
    </row>
    <row r="513" spans="1:16" x14ac:dyDescent="0.25">
      <c r="A513" s="523"/>
      <c r="B513" s="524" t="s">
        <v>23</v>
      </c>
      <c r="C513" s="1247" t="s">
        <v>1203</v>
      </c>
      <c r="D513" s="1247"/>
      <c r="E513" s="1247"/>
      <c r="F513" s="1247"/>
      <c r="G513" s="1247"/>
      <c r="H513" s="525" t="s">
        <v>1148</v>
      </c>
      <c r="I513" s="526"/>
      <c r="J513" s="526"/>
      <c r="K513" s="536">
        <v>3.09</v>
      </c>
      <c r="L513" s="528"/>
      <c r="M513" s="526"/>
      <c r="N513" s="528"/>
      <c r="O513" s="526"/>
      <c r="P513" s="529">
        <v>1035.43</v>
      </c>
    </row>
    <row r="514" spans="1:16" x14ac:dyDescent="0.25">
      <c r="A514" s="530"/>
      <c r="B514" s="524" t="s">
        <v>2190</v>
      </c>
      <c r="C514" s="1247" t="s">
        <v>2191</v>
      </c>
      <c r="D514" s="1247"/>
      <c r="E514" s="1247"/>
      <c r="F514" s="1247"/>
      <c r="G514" s="1247"/>
      <c r="H514" s="525" t="s">
        <v>1148</v>
      </c>
      <c r="I514" s="536">
        <v>1.03</v>
      </c>
      <c r="J514" s="526"/>
      <c r="K514" s="536">
        <v>3.09</v>
      </c>
      <c r="L514" s="532"/>
      <c r="M514" s="533"/>
      <c r="N514" s="534">
        <v>335.09</v>
      </c>
      <c r="O514" s="526"/>
      <c r="P514" s="529">
        <v>1035.43</v>
      </c>
    </row>
    <row r="515" spans="1:16" x14ac:dyDescent="0.25">
      <c r="A515" s="523"/>
      <c r="B515" s="524" t="s">
        <v>36</v>
      </c>
      <c r="C515" s="1247" t="s">
        <v>134</v>
      </c>
      <c r="D515" s="1247"/>
      <c r="E515" s="1247"/>
      <c r="F515" s="1247"/>
      <c r="G515" s="1247"/>
      <c r="H515" s="525"/>
      <c r="I515" s="526"/>
      <c r="J515" s="526"/>
      <c r="K515" s="526"/>
      <c r="L515" s="528"/>
      <c r="M515" s="526"/>
      <c r="N515" s="528"/>
      <c r="O515" s="526"/>
      <c r="P515" s="573">
        <v>12.6</v>
      </c>
    </row>
    <row r="516" spans="1:16" x14ac:dyDescent="0.25">
      <c r="A516" s="530"/>
      <c r="B516" s="524" t="s">
        <v>1499</v>
      </c>
      <c r="C516" s="1247" t="s">
        <v>1500</v>
      </c>
      <c r="D516" s="1247"/>
      <c r="E516" s="1247"/>
      <c r="F516" s="1247"/>
      <c r="G516" s="1247"/>
      <c r="H516" s="525" t="s">
        <v>1244</v>
      </c>
      <c r="I516" s="536">
        <v>0.02</v>
      </c>
      <c r="J516" s="526"/>
      <c r="K516" s="536">
        <v>0.06</v>
      </c>
      <c r="L516" s="538">
        <v>174.93</v>
      </c>
      <c r="M516" s="575">
        <v>1.2</v>
      </c>
      <c r="N516" s="534">
        <v>209.92</v>
      </c>
      <c r="O516" s="526"/>
      <c r="P516" s="529">
        <v>12.6</v>
      </c>
    </row>
    <row r="517" spans="1:16" x14ac:dyDescent="0.25">
      <c r="A517" s="552"/>
      <c r="B517" s="553"/>
      <c r="C517" s="1248" t="s">
        <v>1154</v>
      </c>
      <c r="D517" s="1248"/>
      <c r="E517" s="1248"/>
      <c r="F517" s="1248"/>
      <c r="G517" s="1248"/>
      <c r="H517" s="516"/>
      <c r="I517" s="517"/>
      <c r="J517" s="517"/>
      <c r="K517" s="517"/>
      <c r="L517" s="520"/>
      <c r="M517" s="517"/>
      <c r="N517" s="554"/>
      <c r="O517" s="517"/>
      <c r="P517" s="555">
        <v>1048.03</v>
      </c>
    </row>
    <row r="518" spans="1:16" x14ac:dyDescent="0.25">
      <c r="A518" s="540" t="s">
        <v>1775</v>
      </c>
      <c r="B518" s="524" t="s">
        <v>2637</v>
      </c>
      <c r="C518" s="1247" t="s">
        <v>2638</v>
      </c>
      <c r="D518" s="1247"/>
      <c r="E518" s="1247"/>
      <c r="F518" s="1247"/>
      <c r="G518" s="1247"/>
      <c r="H518" s="525" t="s">
        <v>1158</v>
      </c>
      <c r="I518" s="543">
        <v>2</v>
      </c>
      <c r="J518" s="526"/>
      <c r="K518" s="543">
        <v>2</v>
      </c>
      <c r="L518" s="528"/>
      <c r="M518" s="526"/>
      <c r="N518" s="528"/>
      <c r="O518" s="526"/>
      <c r="P518" s="573">
        <v>20.71</v>
      </c>
    </row>
    <row r="519" spans="1:16" x14ac:dyDescent="0.25">
      <c r="A519" s="540"/>
      <c r="B519" s="524"/>
      <c r="C519" s="1247" t="s">
        <v>1155</v>
      </c>
      <c r="D519" s="1247"/>
      <c r="E519" s="1247"/>
      <c r="F519" s="1247"/>
      <c r="G519" s="1247"/>
      <c r="H519" s="525"/>
      <c r="I519" s="526"/>
      <c r="J519" s="526"/>
      <c r="K519" s="526"/>
      <c r="L519" s="528"/>
      <c r="M519" s="526"/>
      <c r="N519" s="528"/>
      <c r="O519" s="526"/>
      <c r="P519" s="529">
        <v>1035.43</v>
      </c>
    </row>
    <row r="520" spans="1:16" x14ac:dyDescent="0.25">
      <c r="A520" s="540"/>
      <c r="B520" s="524" t="s">
        <v>2639</v>
      </c>
      <c r="C520" s="1247" t="s">
        <v>2640</v>
      </c>
      <c r="D520" s="1247"/>
      <c r="E520" s="1247"/>
      <c r="F520" s="1247"/>
      <c r="G520" s="1247"/>
      <c r="H520" s="525" t="s">
        <v>1158</v>
      </c>
      <c r="I520" s="543">
        <v>97</v>
      </c>
      <c r="J520" s="526"/>
      <c r="K520" s="543">
        <v>97</v>
      </c>
      <c r="L520" s="528"/>
      <c r="M520" s="526"/>
      <c r="N520" s="528"/>
      <c r="O520" s="526"/>
      <c r="P520" s="529">
        <v>1004.37</v>
      </c>
    </row>
    <row r="521" spans="1:16" x14ac:dyDescent="0.25">
      <c r="A521" s="540"/>
      <c r="B521" s="524" t="s">
        <v>2641</v>
      </c>
      <c r="C521" s="1247" t="s">
        <v>2642</v>
      </c>
      <c r="D521" s="1247"/>
      <c r="E521" s="1247"/>
      <c r="F521" s="1247"/>
      <c r="G521" s="1247"/>
      <c r="H521" s="525" t="s">
        <v>1158</v>
      </c>
      <c r="I521" s="543">
        <v>51</v>
      </c>
      <c r="J521" s="526"/>
      <c r="K521" s="543">
        <v>51</v>
      </c>
      <c r="L521" s="528"/>
      <c r="M521" s="526"/>
      <c r="N521" s="528"/>
      <c r="O521" s="526"/>
      <c r="P521" s="573">
        <v>528.07000000000005</v>
      </c>
    </row>
    <row r="522" spans="1:16" x14ac:dyDescent="0.25">
      <c r="A522" s="556"/>
      <c r="B522" s="557"/>
      <c r="C522" s="1248" t="s">
        <v>1161</v>
      </c>
      <c r="D522" s="1248"/>
      <c r="E522" s="1248"/>
      <c r="F522" s="1248"/>
      <c r="G522" s="1248"/>
      <c r="H522" s="516"/>
      <c r="I522" s="517"/>
      <c r="J522" s="517"/>
      <c r="K522" s="517"/>
      <c r="L522" s="520"/>
      <c r="M522" s="517"/>
      <c r="N522" s="593">
        <v>867.06</v>
      </c>
      <c r="O522" s="517"/>
      <c r="P522" s="555">
        <v>2601.1799999999998</v>
      </c>
    </row>
    <row r="523" spans="1:16" x14ac:dyDescent="0.25">
      <c r="A523" s="558"/>
      <c r="B523" s="559"/>
      <c r="C523" s="559"/>
      <c r="D523" s="559"/>
      <c r="E523" s="559"/>
      <c r="F523" s="559"/>
      <c r="G523" s="559"/>
      <c r="H523" s="560"/>
      <c r="I523" s="561"/>
      <c r="J523" s="561"/>
      <c r="K523" s="561"/>
      <c r="L523" s="562"/>
      <c r="M523" s="561"/>
      <c r="N523" s="562"/>
      <c r="O523" s="561"/>
      <c r="P523" s="563"/>
    </row>
    <row r="524" spans="1:16" ht="22.5" x14ac:dyDescent="0.25">
      <c r="A524" s="514" t="s">
        <v>3661</v>
      </c>
      <c r="B524" s="515" t="s">
        <v>2651</v>
      </c>
      <c r="C524" s="1249" t="s">
        <v>2652</v>
      </c>
      <c r="D524" s="1249"/>
      <c r="E524" s="1249"/>
      <c r="F524" s="1249"/>
      <c r="G524" s="1249"/>
      <c r="H524" s="516" t="s">
        <v>1575</v>
      </c>
      <c r="I524" s="517">
        <v>3</v>
      </c>
      <c r="J524" s="518">
        <v>1</v>
      </c>
      <c r="K524" s="518">
        <v>3</v>
      </c>
      <c r="L524" s="593">
        <v>112.32</v>
      </c>
      <c r="M524" s="570">
        <v>1.1200000000000001</v>
      </c>
      <c r="N524" s="572">
        <v>125.8</v>
      </c>
      <c r="O524" s="517"/>
      <c r="P524" s="612">
        <v>377.4</v>
      </c>
    </row>
    <row r="525" spans="1:16" x14ac:dyDescent="0.25">
      <c r="A525" s="556"/>
      <c r="B525" s="557"/>
      <c r="C525" s="1248" t="s">
        <v>1161</v>
      </c>
      <c r="D525" s="1248"/>
      <c r="E525" s="1248"/>
      <c r="F525" s="1248"/>
      <c r="G525" s="1248"/>
      <c r="H525" s="516"/>
      <c r="I525" s="517"/>
      <c r="J525" s="517"/>
      <c r="K525" s="517"/>
      <c r="L525" s="520"/>
      <c r="M525" s="517"/>
      <c r="N525" s="520"/>
      <c r="O525" s="517"/>
      <c r="P525" s="612">
        <v>377.4</v>
      </c>
    </row>
    <row r="526" spans="1:16" x14ac:dyDescent="0.25">
      <c r="A526" s="558"/>
      <c r="B526" s="559"/>
      <c r="C526" s="559"/>
      <c r="D526" s="559"/>
      <c r="E526" s="559"/>
      <c r="F526" s="559"/>
      <c r="G526" s="559"/>
      <c r="H526" s="560"/>
      <c r="I526" s="561"/>
      <c r="J526" s="561"/>
      <c r="K526" s="561"/>
      <c r="L526" s="562"/>
      <c r="M526" s="561"/>
      <c r="N526" s="562"/>
      <c r="O526" s="561"/>
      <c r="P526" s="563"/>
    </row>
    <row r="527" spans="1:16" x14ac:dyDescent="0.25">
      <c r="A527" s="558"/>
      <c r="B527" s="576"/>
      <c r="C527" s="576"/>
      <c r="D527" s="576"/>
      <c r="E527" s="576"/>
      <c r="F527" s="561"/>
      <c r="G527" s="561"/>
      <c r="H527" s="561"/>
      <c r="I527" s="561"/>
      <c r="J527" s="562"/>
      <c r="K527" s="561"/>
      <c r="L527" s="562"/>
      <c r="M527" s="577"/>
      <c r="N527" s="562"/>
      <c r="O527" s="578"/>
      <c r="P527" s="579"/>
    </row>
    <row r="528" spans="1:16" x14ac:dyDescent="0.25">
      <c r="A528" s="552"/>
      <c r="B528" s="580"/>
      <c r="C528" s="1246" t="s">
        <v>3662</v>
      </c>
      <c r="D528" s="1246"/>
      <c r="E528" s="1246"/>
      <c r="F528" s="1246"/>
      <c r="G528" s="1246"/>
      <c r="H528" s="1246"/>
      <c r="I528" s="1246"/>
      <c r="J528" s="1246"/>
      <c r="K528" s="1246"/>
      <c r="L528" s="1246"/>
      <c r="M528" s="1246"/>
      <c r="N528" s="1246"/>
      <c r="O528" s="1246"/>
      <c r="P528" s="581"/>
    </row>
    <row r="529" spans="1:16" x14ac:dyDescent="0.25">
      <c r="A529" s="552"/>
      <c r="B529" s="553"/>
      <c r="C529" s="1243" t="s">
        <v>1249</v>
      </c>
      <c r="D529" s="1243"/>
      <c r="E529" s="1243"/>
      <c r="F529" s="1243"/>
      <c r="G529" s="1243"/>
      <c r="H529" s="1243"/>
      <c r="I529" s="1243"/>
      <c r="J529" s="1243"/>
      <c r="K529" s="1243"/>
      <c r="L529" s="1243"/>
      <c r="M529" s="1243"/>
      <c r="N529" s="1243"/>
      <c r="O529" s="1243"/>
      <c r="P529" s="582">
        <v>154986.54999999999</v>
      </c>
    </row>
    <row r="530" spans="1:16" x14ac:dyDescent="0.25">
      <c r="A530" s="552"/>
      <c r="B530" s="553"/>
      <c r="C530" s="1243" t="s">
        <v>1250</v>
      </c>
      <c r="D530" s="1243"/>
      <c r="E530" s="1243"/>
      <c r="F530" s="1243"/>
      <c r="G530" s="1243"/>
      <c r="H530" s="1243"/>
      <c r="I530" s="1243"/>
      <c r="J530" s="1243"/>
      <c r="K530" s="1243"/>
      <c r="L530" s="1243"/>
      <c r="M530" s="1243"/>
      <c r="N530" s="1243"/>
      <c r="O530" s="1243"/>
      <c r="P530" s="583"/>
    </row>
    <row r="531" spans="1:16" x14ac:dyDescent="0.25">
      <c r="A531" s="552"/>
      <c r="B531" s="553"/>
      <c r="C531" s="1243" t="s">
        <v>1251</v>
      </c>
      <c r="D531" s="1243"/>
      <c r="E531" s="1243"/>
      <c r="F531" s="1243"/>
      <c r="G531" s="1243"/>
      <c r="H531" s="1243"/>
      <c r="I531" s="1243"/>
      <c r="J531" s="1243"/>
      <c r="K531" s="1243"/>
      <c r="L531" s="1243"/>
      <c r="M531" s="1243"/>
      <c r="N531" s="1243"/>
      <c r="O531" s="1243"/>
      <c r="P531" s="582">
        <v>80339.3</v>
      </c>
    </row>
    <row r="532" spans="1:16" x14ac:dyDescent="0.25">
      <c r="A532" s="552"/>
      <c r="B532" s="553"/>
      <c r="C532" s="1243" t="s">
        <v>1252</v>
      </c>
      <c r="D532" s="1243"/>
      <c r="E532" s="1243"/>
      <c r="F532" s="1243"/>
      <c r="G532" s="1243"/>
      <c r="H532" s="1243"/>
      <c r="I532" s="1243"/>
      <c r="J532" s="1243"/>
      <c r="K532" s="1243"/>
      <c r="L532" s="1243"/>
      <c r="M532" s="1243"/>
      <c r="N532" s="1243"/>
      <c r="O532" s="1243"/>
      <c r="P532" s="582">
        <v>6401.91</v>
      </c>
    </row>
    <row r="533" spans="1:16" x14ac:dyDescent="0.25">
      <c r="A533" s="552"/>
      <c r="B533" s="553"/>
      <c r="C533" s="1243" t="s">
        <v>1253</v>
      </c>
      <c r="D533" s="1243"/>
      <c r="E533" s="1243"/>
      <c r="F533" s="1243"/>
      <c r="G533" s="1243"/>
      <c r="H533" s="1243"/>
      <c r="I533" s="1243"/>
      <c r="J533" s="1243"/>
      <c r="K533" s="1243"/>
      <c r="L533" s="1243"/>
      <c r="M533" s="1243"/>
      <c r="N533" s="1243"/>
      <c r="O533" s="1243"/>
      <c r="P533" s="582">
        <v>1579.82</v>
      </c>
    </row>
    <row r="534" spans="1:16" x14ac:dyDescent="0.25">
      <c r="A534" s="552"/>
      <c r="B534" s="553"/>
      <c r="C534" s="1243" t="s">
        <v>1254</v>
      </c>
      <c r="D534" s="1243"/>
      <c r="E534" s="1243"/>
      <c r="F534" s="1243"/>
      <c r="G534" s="1243"/>
      <c r="H534" s="1243"/>
      <c r="I534" s="1243"/>
      <c r="J534" s="1243"/>
      <c r="K534" s="1243"/>
      <c r="L534" s="1243"/>
      <c r="M534" s="1243"/>
      <c r="N534" s="1243"/>
      <c r="O534" s="1243"/>
      <c r="P534" s="582">
        <v>66665.52</v>
      </c>
    </row>
    <row r="535" spans="1:16" x14ac:dyDescent="0.25">
      <c r="A535" s="552"/>
      <c r="B535" s="553"/>
      <c r="C535" s="1243" t="s">
        <v>2687</v>
      </c>
      <c r="D535" s="1243"/>
      <c r="E535" s="1243"/>
      <c r="F535" s="1243"/>
      <c r="G535" s="1243"/>
      <c r="H535" s="1243"/>
      <c r="I535" s="1243"/>
      <c r="J535" s="1243"/>
      <c r="K535" s="1243"/>
      <c r="L535" s="1243"/>
      <c r="M535" s="1243"/>
      <c r="N535" s="1243"/>
      <c r="O535" s="1243"/>
      <c r="P535" s="582">
        <v>270338.15000000002</v>
      </c>
    </row>
    <row r="536" spans="1:16" x14ac:dyDescent="0.25">
      <c r="A536" s="552"/>
      <c r="B536" s="553"/>
      <c r="C536" s="1243" t="s">
        <v>1250</v>
      </c>
      <c r="D536" s="1243"/>
      <c r="E536" s="1243"/>
      <c r="F536" s="1243"/>
      <c r="G536" s="1243"/>
      <c r="H536" s="1243"/>
      <c r="I536" s="1243"/>
      <c r="J536" s="1243"/>
      <c r="K536" s="1243"/>
      <c r="L536" s="1243"/>
      <c r="M536" s="1243"/>
      <c r="N536" s="1243"/>
      <c r="O536" s="1243"/>
      <c r="P536" s="583"/>
    </row>
    <row r="537" spans="1:16" x14ac:dyDescent="0.25">
      <c r="A537" s="552"/>
      <c r="B537" s="553"/>
      <c r="C537" s="1243" t="s">
        <v>1467</v>
      </c>
      <c r="D537" s="1243"/>
      <c r="E537" s="1243"/>
      <c r="F537" s="1243"/>
      <c r="G537" s="1243"/>
      <c r="H537" s="1243"/>
      <c r="I537" s="1243"/>
      <c r="J537" s="1243"/>
      <c r="K537" s="1243"/>
      <c r="L537" s="1243"/>
      <c r="M537" s="1243"/>
      <c r="N537" s="1243"/>
      <c r="O537" s="1243"/>
      <c r="P537" s="582">
        <v>80339.3</v>
      </c>
    </row>
    <row r="538" spans="1:16" x14ac:dyDescent="0.25">
      <c r="A538" s="552"/>
      <c r="B538" s="553"/>
      <c r="C538" s="1243" t="s">
        <v>1468</v>
      </c>
      <c r="D538" s="1243"/>
      <c r="E538" s="1243"/>
      <c r="F538" s="1243"/>
      <c r="G538" s="1243"/>
      <c r="H538" s="1243"/>
      <c r="I538" s="1243"/>
      <c r="J538" s="1243"/>
      <c r="K538" s="1243"/>
      <c r="L538" s="1243"/>
      <c r="M538" s="1243"/>
      <c r="N538" s="1243"/>
      <c r="O538" s="1243"/>
      <c r="P538" s="582">
        <v>6401.91</v>
      </c>
    </row>
    <row r="539" spans="1:16" x14ac:dyDescent="0.25">
      <c r="A539" s="552"/>
      <c r="B539" s="553"/>
      <c r="C539" s="1243" t="s">
        <v>1469</v>
      </c>
      <c r="D539" s="1243"/>
      <c r="E539" s="1243"/>
      <c r="F539" s="1243"/>
      <c r="G539" s="1243"/>
      <c r="H539" s="1243"/>
      <c r="I539" s="1243"/>
      <c r="J539" s="1243"/>
      <c r="K539" s="1243"/>
      <c r="L539" s="1243"/>
      <c r="M539" s="1243"/>
      <c r="N539" s="1243"/>
      <c r="O539" s="1243"/>
      <c r="P539" s="582">
        <v>1579.82</v>
      </c>
    </row>
    <row r="540" spans="1:16" x14ac:dyDescent="0.25">
      <c r="A540" s="552"/>
      <c r="B540" s="553"/>
      <c r="C540" s="1243" t="s">
        <v>1470</v>
      </c>
      <c r="D540" s="1243"/>
      <c r="E540" s="1243"/>
      <c r="F540" s="1243"/>
      <c r="G540" s="1243"/>
      <c r="H540" s="1243"/>
      <c r="I540" s="1243"/>
      <c r="J540" s="1243"/>
      <c r="K540" s="1243"/>
      <c r="L540" s="1243"/>
      <c r="M540" s="1243"/>
      <c r="N540" s="1243"/>
      <c r="O540" s="1243"/>
      <c r="P540" s="582">
        <v>66665.52</v>
      </c>
    </row>
    <row r="541" spans="1:16" x14ac:dyDescent="0.25">
      <c r="A541" s="552"/>
      <c r="B541" s="553"/>
      <c r="C541" s="1243" t="s">
        <v>1471</v>
      </c>
      <c r="D541" s="1243"/>
      <c r="E541" s="1243"/>
      <c r="F541" s="1243"/>
      <c r="G541" s="1243"/>
      <c r="H541" s="1243"/>
      <c r="I541" s="1243"/>
      <c r="J541" s="1243"/>
      <c r="K541" s="1243"/>
      <c r="L541" s="1243"/>
      <c r="M541" s="1243"/>
      <c r="N541" s="1243"/>
      <c r="O541" s="1243"/>
      <c r="P541" s="582">
        <v>75957.13</v>
      </c>
    </row>
    <row r="542" spans="1:16" x14ac:dyDescent="0.25">
      <c r="A542" s="552"/>
      <c r="B542" s="553"/>
      <c r="C542" s="1243" t="s">
        <v>1472</v>
      </c>
      <c r="D542" s="1243"/>
      <c r="E542" s="1243"/>
      <c r="F542" s="1243"/>
      <c r="G542" s="1243"/>
      <c r="H542" s="1243"/>
      <c r="I542" s="1243"/>
      <c r="J542" s="1243"/>
      <c r="K542" s="1243"/>
      <c r="L542" s="1243"/>
      <c r="M542" s="1243"/>
      <c r="N542" s="1243"/>
      <c r="O542" s="1243"/>
      <c r="P542" s="582">
        <v>39394.47</v>
      </c>
    </row>
    <row r="543" spans="1:16" x14ac:dyDescent="0.25">
      <c r="A543" s="552"/>
      <c r="B543" s="553"/>
      <c r="C543" s="1243" t="s">
        <v>2688</v>
      </c>
      <c r="D543" s="1243"/>
      <c r="E543" s="1243"/>
      <c r="F543" s="1243"/>
      <c r="G543" s="1243"/>
      <c r="H543" s="1243"/>
      <c r="I543" s="1243"/>
      <c r="J543" s="1243"/>
      <c r="K543" s="1243"/>
      <c r="L543" s="1243"/>
      <c r="M543" s="1243"/>
      <c r="N543" s="1243"/>
      <c r="O543" s="1243"/>
      <c r="P543" s="582">
        <v>3114060.2</v>
      </c>
    </row>
    <row r="544" spans="1:16" x14ac:dyDescent="0.25">
      <c r="A544" s="552"/>
      <c r="B544" s="553"/>
      <c r="C544" s="1243" t="s">
        <v>3663</v>
      </c>
      <c r="D544" s="1243"/>
      <c r="E544" s="1243"/>
      <c r="F544" s="1243"/>
      <c r="G544" s="1243"/>
      <c r="H544" s="1243"/>
      <c r="I544" s="1243"/>
      <c r="J544" s="1243"/>
      <c r="K544" s="1243"/>
      <c r="L544" s="1243"/>
      <c r="M544" s="1243"/>
      <c r="N544" s="1243"/>
      <c r="O544" s="1243"/>
      <c r="P544" s="582">
        <v>2112165.44</v>
      </c>
    </row>
    <row r="545" spans="1:16" x14ac:dyDescent="0.25">
      <c r="A545" s="552"/>
      <c r="B545" s="553"/>
      <c r="C545" s="1243" t="s">
        <v>2689</v>
      </c>
      <c r="D545" s="1243"/>
      <c r="E545" s="1243"/>
      <c r="F545" s="1243"/>
      <c r="G545" s="1243"/>
      <c r="H545" s="1243"/>
      <c r="I545" s="1243"/>
      <c r="J545" s="1243"/>
      <c r="K545" s="1243"/>
      <c r="L545" s="1243"/>
      <c r="M545" s="1243"/>
      <c r="N545" s="1243"/>
      <c r="O545" s="1243"/>
      <c r="P545" s="582">
        <v>1001894.76</v>
      </c>
    </row>
    <row r="546" spans="1:16" x14ac:dyDescent="0.25">
      <c r="A546" s="552"/>
      <c r="B546" s="553"/>
      <c r="C546" s="1243" t="s">
        <v>1266</v>
      </c>
      <c r="D546" s="1243"/>
      <c r="E546" s="1243"/>
      <c r="F546" s="1243"/>
      <c r="G546" s="1243"/>
      <c r="H546" s="1243"/>
      <c r="I546" s="1243"/>
      <c r="J546" s="1243"/>
      <c r="K546" s="1243"/>
      <c r="L546" s="1243"/>
      <c r="M546" s="1243"/>
      <c r="N546" s="1243"/>
      <c r="O546" s="1243"/>
      <c r="P546" s="582">
        <v>81919.12</v>
      </c>
    </row>
    <row r="547" spans="1:16" x14ac:dyDescent="0.25">
      <c r="A547" s="552"/>
      <c r="B547" s="553"/>
      <c r="C547" s="1243" t="s">
        <v>1267</v>
      </c>
      <c r="D547" s="1243"/>
      <c r="E547" s="1243"/>
      <c r="F547" s="1243"/>
      <c r="G547" s="1243"/>
      <c r="H547" s="1243"/>
      <c r="I547" s="1243"/>
      <c r="J547" s="1243"/>
      <c r="K547" s="1243"/>
      <c r="L547" s="1243"/>
      <c r="M547" s="1243"/>
      <c r="N547" s="1243"/>
      <c r="O547" s="1243"/>
      <c r="P547" s="582">
        <v>75957.13</v>
      </c>
    </row>
    <row r="548" spans="1:16" x14ac:dyDescent="0.25">
      <c r="A548" s="552"/>
      <c r="B548" s="553"/>
      <c r="C548" s="1243" t="s">
        <v>1268</v>
      </c>
      <c r="D548" s="1243"/>
      <c r="E548" s="1243"/>
      <c r="F548" s="1243"/>
      <c r="G548" s="1243"/>
      <c r="H548" s="1243"/>
      <c r="I548" s="1243"/>
      <c r="J548" s="1243"/>
      <c r="K548" s="1243"/>
      <c r="L548" s="1243"/>
      <c r="M548" s="1243"/>
      <c r="N548" s="1243"/>
      <c r="O548" s="1243"/>
      <c r="P548" s="582">
        <v>39394.47</v>
      </c>
    </row>
    <row r="549" spans="1:16" x14ac:dyDescent="0.25">
      <c r="A549" s="552"/>
      <c r="B549" s="580"/>
      <c r="C549" s="1246" t="s">
        <v>3664</v>
      </c>
      <c r="D549" s="1246"/>
      <c r="E549" s="1246"/>
      <c r="F549" s="1246"/>
      <c r="G549" s="1246"/>
      <c r="H549" s="1246"/>
      <c r="I549" s="1246"/>
      <c r="J549" s="1246"/>
      <c r="K549" s="1246"/>
      <c r="L549" s="1246"/>
      <c r="M549" s="1246"/>
      <c r="N549" s="1246"/>
      <c r="O549" s="1246"/>
      <c r="P549" s="584">
        <v>3384398.35</v>
      </c>
    </row>
    <row r="550" spans="1:16" x14ac:dyDescent="0.25">
      <c r="A550" s="552"/>
      <c r="B550" s="553"/>
      <c r="C550" s="1243" t="s">
        <v>1270</v>
      </c>
      <c r="D550" s="1243"/>
      <c r="E550" s="1243"/>
      <c r="F550" s="1243"/>
      <c r="G550" s="1243"/>
      <c r="H550" s="1243"/>
      <c r="I550" s="1243"/>
      <c r="J550" s="1243"/>
      <c r="K550" s="1243"/>
      <c r="L550" s="1243"/>
      <c r="M550" s="1243"/>
      <c r="N550" s="1243"/>
      <c r="O550" s="1243"/>
      <c r="P550" s="583"/>
    </row>
    <row r="551" spans="1:16" x14ac:dyDescent="0.25">
      <c r="A551" s="552"/>
      <c r="B551" s="553"/>
      <c r="C551" s="1243" t="s">
        <v>1588</v>
      </c>
      <c r="D551" s="1243"/>
      <c r="E551" s="1243"/>
      <c r="F551" s="1243"/>
      <c r="G551" s="1243"/>
      <c r="H551" s="1243"/>
      <c r="I551" s="1243"/>
      <c r="J551" s="1243"/>
      <c r="K551" s="1243"/>
      <c r="L551" s="1243"/>
      <c r="M551" s="1243"/>
      <c r="N551" s="1243"/>
      <c r="O551" s="1243"/>
      <c r="P551" s="582">
        <v>39804.68</v>
      </c>
    </row>
    <row r="552" spans="1:16" x14ac:dyDescent="0.25">
      <c r="A552" s="552"/>
      <c r="B552" s="553"/>
      <c r="C552" s="1243" t="s">
        <v>2691</v>
      </c>
      <c r="D552" s="1243"/>
      <c r="E552" s="1243"/>
      <c r="F552" s="1243"/>
      <c r="G552" s="1243"/>
      <c r="H552" s="1243"/>
      <c r="I552" s="1243"/>
      <c r="J552" s="1243"/>
      <c r="K552" s="1243"/>
      <c r="L552" s="1243"/>
      <c r="M552" s="1243"/>
      <c r="N552" s="1243"/>
      <c r="O552" s="1243"/>
      <c r="P552" s="582">
        <v>3113682.8</v>
      </c>
    </row>
    <row r="553" spans="1:16" x14ac:dyDescent="0.25">
      <c r="A553" s="552"/>
      <c r="B553" s="553"/>
      <c r="C553" s="1243" t="s">
        <v>1271</v>
      </c>
      <c r="D553" s="1243"/>
      <c r="E553" s="1243"/>
      <c r="F553" s="1243"/>
      <c r="G553" s="1243"/>
      <c r="H553" s="1243"/>
      <c r="I553" s="1243"/>
      <c r="J553" s="1243"/>
      <c r="K553" s="585" t="s">
        <v>3665</v>
      </c>
      <c r="L553" s="586"/>
      <c r="M553" s="586"/>
      <c r="O553" s="586"/>
      <c r="P553" s="587"/>
    </row>
    <row r="554" spans="1:16" x14ac:dyDescent="0.25">
      <c r="A554" s="552"/>
      <c r="B554" s="553"/>
      <c r="C554" s="1243" t="s">
        <v>1273</v>
      </c>
      <c r="D554" s="1243"/>
      <c r="E554" s="1243"/>
      <c r="F554" s="1243"/>
      <c r="G554" s="1243"/>
      <c r="H554" s="1243"/>
      <c r="I554" s="1243"/>
      <c r="J554" s="1243"/>
      <c r="K554" s="585" t="s">
        <v>3666</v>
      </c>
      <c r="L554" s="586"/>
      <c r="M554" s="586"/>
      <c r="O554" s="586"/>
      <c r="P554" s="587"/>
    </row>
    <row r="555" spans="1:16" x14ac:dyDescent="0.25">
      <c r="A555" s="1251" t="s">
        <v>3667</v>
      </c>
      <c r="B555" s="1252"/>
      <c r="C555" s="1252"/>
      <c r="D555" s="1252"/>
      <c r="E555" s="1252"/>
      <c r="F555" s="1252"/>
      <c r="G555" s="1252"/>
      <c r="H555" s="1252"/>
      <c r="I555" s="1252"/>
      <c r="J555" s="1252"/>
      <c r="K555" s="1252"/>
      <c r="L555" s="1252"/>
      <c r="M555" s="1252"/>
      <c r="N555" s="1252"/>
      <c r="O555" s="1252"/>
      <c r="P555" s="1253"/>
    </row>
    <row r="556" spans="1:16" x14ac:dyDescent="0.25">
      <c r="A556" s="514" t="s">
        <v>1457</v>
      </c>
      <c r="B556" s="515" t="s">
        <v>3668</v>
      </c>
      <c r="C556" s="1249" t="s">
        <v>3669</v>
      </c>
      <c r="D556" s="1249"/>
      <c r="E556" s="1249"/>
      <c r="F556" s="1249"/>
      <c r="G556" s="1249"/>
      <c r="H556" s="516" t="s">
        <v>1575</v>
      </c>
      <c r="I556" s="517">
        <v>4</v>
      </c>
      <c r="J556" s="518">
        <v>1</v>
      </c>
      <c r="K556" s="518">
        <v>4</v>
      </c>
      <c r="L556" s="520"/>
      <c r="M556" s="517"/>
      <c r="N556" s="521"/>
      <c r="O556" s="517"/>
      <c r="P556" s="522"/>
    </row>
    <row r="557" spans="1:16" x14ac:dyDescent="0.25">
      <c r="A557" s="523"/>
      <c r="B557" s="524" t="s">
        <v>23</v>
      </c>
      <c r="C557" s="1247" t="s">
        <v>1203</v>
      </c>
      <c r="D557" s="1247"/>
      <c r="E557" s="1247"/>
      <c r="F557" s="1247"/>
      <c r="G557" s="1247"/>
      <c r="H557" s="525" t="s">
        <v>1148</v>
      </c>
      <c r="I557" s="526"/>
      <c r="J557" s="526"/>
      <c r="K557" s="536">
        <v>12.36</v>
      </c>
      <c r="L557" s="528"/>
      <c r="M557" s="526"/>
      <c r="N557" s="528"/>
      <c r="O557" s="526"/>
      <c r="P557" s="529">
        <v>3616.54</v>
      </c>
    </row>
    <row r="558" spans="1:16" x14ac:dyDescent="0.25">
      <c r="A558" s="530"/>
      <c r="B558" s="524" t="s">
        <v>2101</v>
      </c>
      <c r="C558" s="1247" t="s">
        <v>2102</v>
      </c>
      <c r="D558" s="1247"/>
      <c r="E558" s="1247"/>
      <c r="F558" s="1247"/>
      <c r="G558" s="1247"/>
      <c r="H558" s="525" t="s">
        <v>1148</v>
      </c>
      <c r="I558" s="536">
        <v>3.09</v>
      </c>
      <c r="J558" s="526"/>
      <c r="K558" s="536">
        <v>12.36</v>
      </c>
      <c r="L558" s="532"/>
      <c r="M558" s="533"/>
      <c r="N558" s="534">
        <v>292.60000000000002</v>
      </c>
      <c r="O558" s="526"/>
      <c r="P558" s="529">
        <v>3616.54</v>
      </c>
    </row>
    <row r="559" spans="1:16" x14ac:dyDescent="0.25">
      <c r="A559" s="523"/>
      <c r="B559" s="524" t="s">
        <v>28</v>
      </c>
      <c r="C559" s="1247" t="s">
        <v>132</v>
      </c>
      <c r="D559" s="1247"/>
      <c r="E559" s="1247"/>
      <c r="F559" s="1247"/>
      <c r="G559" s="1247"/>
      <c r="H559" s="525"/>
      <c r="I559" s="526"/>
      <c r="J559" s="526"/>
      <c r="K559" s="526"/>
      <c r="L559" s="528"/>
      <c r="M559" s="526"/>
      <c r="N559" s="528"/>
      <c r="O559" s="526"/>
      <c r="P559" s="573">
        <v>71.11</v>
      </c>
    </row>
    <row r="560" spans="1:16" x14ac:dyDescent="0.25">
      <c r="A560" s="523"/>
      <c r="B560" s="524"/>
      <c r="C560" s="1247" t="s">
        <v>1147</v>
      </c>
      <c r="D560" s="1247"/>
      <c r="E560" s="1247"/>
      <c r="F560" s="1247"/>
      <c r="G560" s="1247"/>
      <c r="H560" s="525" t="s">
        <v>1148</v>
      </c>
      <c r="I560" s="526"/>
      <c r="J560" s="526"/>
      <c r="K560" s="536">
        <v>0.12</v>
      </c>
      <c r="L560" s="528"/>
      <c r="M560" s="526"/>
      <c r="N560" s="528"/>
      <c r="O560" s="526"/>
      <c r="P560" s="573">
        <v>39.049999999999997</v>
      </c>
    </row>
    <row r="561" spans="1:16" x14ac:dyDescent="0.25">
      <c r="A561" s="530"/>
      <c r="B561" s="524" t="s">
        <v>1445</v>
      </c>
      <c r="C561" s="1247" t="s">
        <v>1446</v>
      </c>
      <c r="D561" s="1247"/>
      <c r="E561" s="1247"/>
      <c r="F561" s="1247"/>
      <c r="G561" s="1247"/>
      <c r="H561" s="525" t="s">
        <v>1151</v>
      </c>
      <c r="I561" s="536">
        <v>0.03</v>
      </c>
      <c r="J561" s="526"/>
      <c r="K561" s="536">
        <v>0.12</v>
      </c>
      <c r="L561" s="538">
        <v>477.92</v>
      </c>
      <c r="M561" s="539">
        <v>1.24</v>
      </c>
      <c r="N561" s="534">
        <v>592.62</v>
      </c>
      <c r="O561" s="526"/>
      <c r="P561" s="529">
        <v>71.11</v>
      </c>
    </row>
    <row r="562" spans="1:16" x14ac:dyDescent="0.25">
      <c r="A562" s="540"/>
      <c r="B562" s="524" t="s">
        <v>1208</v>
      </c>
      <c r="C562" s="1247" t="s">
        <v>1209</v>
      </c>
      <c r="D562" s="1247"/>
      <c r="E562" s="1247"/>
      <c r="F562" s="1247"/>
      <c r="G562" s="1247"/>
      <c r="H562" s="525" t="s">
        <v>1148</v>
      </c>
      <c r="I562" s="536">
        <v>0.03</v>
      </c>
      <c r="J562" s="526"/>
      <c r="K562" s="536">
        <v>0.12</v>
      </c>
      <c r="L562" s="528"/>
      <c r="M562" s="526"/>
      <c r="N562" s="541">
        <v>325.38</v>
      </c>
      <c r="O562" s="526"/>
      <c r="P562" s="573">
        <v>39.049999999999997</v>
      </c>
    </row>
    <row r="563" spans="1:16" x14ac:dyDescent="0.25">
      <c r="A563" s="552"/>
      <c r="B563" s="553"/>
      <c r="C563" s="1248" t="s">
        <v>1154</v>
      </c>
      <c r="D563" s="1248"/>
      <c r="E563" s="1248"/>
      <c r="F563" s="1248"/>
      <c r="G563" s="1248"/>
      <c r="H563" s="516"/>
      <c r="I563" s="517"/>
      <c r="J563" s="517"/>
      <c r="K563" s="517"/>
      <c r="L563" s="520"/>
      <c r="M563" s="517"/>
      <c r="N563" s="554"/>
      <c r="O563" s="517"/>
      <c r="P563" s="555">
        <v>3726.7</v>
      </c>
    </row>
    <row r="564" spans="1:16" x14ac:dyDescent="0.25">
      <c r="A564" s="540" t="s">
        <v>1461</v>
      </c>
      <c r="B564" s="524" t="s">
        <v>2637</v>
      </c>
      <c r="C564" s="1247" t="s">
        <v>2638</v>
      </c>
      <c r="D564" s="1247"/>
      <c r="E564" s="1247"/>
      <c r="F564" s="1247"/>
      <c r="G564" s="1247"/>
      <c r="H564" s="525" t="s">
        <v>1158</v>
      </c>
      <c r="I564" s="543">
        <v>2</v>
      </c>
      <c r="J564" s="526"/>
      <c r="K564" s="543">
        <v>2</v>
      </c>
      <c r="L564" s="528"/>
      <c r="M564" s="526"/>
      <c r="N564" s="528"/>
      <c r="O564" s="526"/>
      <c r="P564" s="573">
        <v>72.33</v>
      </c>
    </row>
    <row r="565" spans="1:16" x14ac:dyDescent="0.25">
      <c r="A565" s="540"/>
      <c r="B565" s="524"/>
      <c r="C565" s="1247" t="s">
        <v>1155</v>
      </c>
      <c r="D565" s="1247"/>
      <c r="E565" s="1247"/>
      <c r="F565" s="1247"/>
      <c r="G565" s="1247"/>
      <c r="H565" s="525"/>
      <c r="I565" s="526"/>
      <c r="J565" s="526"/>
      <c r="K565" s="526"/>
      <c r="L565" s="528"/>
      <c r="M565" s="526"/>
      <c r="N565" s="528"/>
      <c r="O565" s="526"/>
      <c r="P565" s="529">
        <v>3655.59</v>
      </c>
    </row>
    <row r="566" spans="1:16" x14ac:dyDescent="0.25">
      <c r="A566" s="540"/>
      <c r="B566" s="524" t="s">
        <v>3336</v>
      </c>
      <c r="C566" s="1247" t="s">
        <v>3337</v>
      </c>
      <c r="D566" s="1247"/>
      <c r="E566" s="1247"/>
      <c r="F566" s="1247"/>
      <c r="G566" s="1247"/>
      <c r="H566" s="525" t="s">
        <v>1158</v>
      </c>
      <c r="I566" s="543">
        <v>90</v>
      </c>
      <c r="J566" s="526"/>
      <c r="K566" s="543">
        <v>90</v>
      </c>
      <c r="L566" s="528"/>
      <c r="M566" s="526"/>
      <c r="N566" s="528"/>
      <c r="O566" s="526"/>
      <c r="P566" s="529">
        <v>3290.03</v>
      </c>
    </row>
    <row r="567" spans="1:16" x14ac:dyDescent="0.25">
      <c r="A567" s="540"/>
      <c r="B567" s="524" t="s">
        <v>3338</v>
      </c>
      <c r="C567" s="1247" t="s">
        <v>3339</v>
      </c>
      <c r="D567" s="1247"/>
      <c r="E567" s="1247"/>
      <c r="F567" s="1247"/>
      <c r="G567" s="1247"/>
      <c r="H567" s="525" t="s">
        <v>1158</v>
      </c>
      <c r="I567" s="543">
        <v>46</v>
      </c>
      <c r="J567" s="526"/>
      <c r="K567" s="543">
        <v>46</v>
      </c>
      <c r="L567" s="528"/>
      <c r="M567" s="526"/>
      <c r="N567" s="528"/>
      <c r="O567" s="526"/>
      <c r="P567" s="529">
        <v>1681.57</v>
      </c>
    </row>
    <row r="568" spans="1:16" x14ac:dyDescent="0.25">
      <c r="A568" s="556"/>
      <c r="B568" s="557"/>
      <c r="C568" s="1248" t="s">
        <v>1161</v>
      </c>
      <c r="D568" s="1248"/>
      <c r="E568" s="1248"/>
      <c r="F568" s="1248"/>
      <c r="G568" s="1248"/>
      <c r="H568" s="516"/>
      <c r="I568" s="517"/>
      <c r="J568" s="517"/>
      <c r="K568" s="517"/>
      <c r="L568" s="520"/>
      <c r="M568" s="517"/>
      <c r="N568" s="554">
        <v>2192.66</v>
      </c>
      <c r="O568" s="517"/>
      <c r="P568" s="555">
        <v>8770.6299999999992</v>
      </c>
    </row>
    <row r="569" spans="1:16" x14ac:dyDescent="0.25">
      <c r="A569" s="558"/>
      <c r="B569" s="559"/>
      <c r="C569" s="559"/>
      <c r="D569" s="559"/>
      <c r="E569" s="559"/>
      <c r="F569" s="559"/>
      <c r="G569" s="559"/>
      <c r="H569" s="560"/>
      <c r="I569" s="561"/>
      <c r="J569" s="561"/>
      <c r="K569" s="561"/>
      <c r="L569" s="562"/>
      <c r="M569" s="561"/>
      <c r="N569" s="562"/>
      <c r="O569" s="561"/>
      <c r="P569" s="563"/>
    </row>
    <row r="570" spans="1:16" ht="22.5" x14ac:dyDescent="0.25">
      <c r="A570" s="514" t="s">
        <v>3670</v>
      </c>
      <c r="B570" s="515" t="s">
        <v>3671</v>
      </c>
      <c r="C570" s="1249" t="s">
        <v>3672</v>
      </c>
      <c r="D570" s="1249"/>
      <c r="E570" s="1249"/>
      <c r="F570" s="1249"/>
      <c r="G570" s="1249"/>
      <c r="H570" s="516" t="s">
        <v>1575</v>
      </c>
      <c r="I570" s="517">
        <v>4</v>
      </c>
      <c r="J570" s="518">
        <v>1</v>
      </c>
      <c r="K570" s="518">
        <v>4</v>
      </c>
      <c r="L570" s="520"/>
      <c r="M570" s="517"/>
      <c r="N570" s="564">
        <v>840954.29</v>
      </c>
      <c r="O570" s="517"/>
      <c r="P570" s="555">
        <v>3363817.16</v>
      </c>
    </row>
    <row r="571" spans="1:16" x14ac:dyDescent="0.25">
      <c r="A571" s="556"/>
      <c r="B571" s="557"/>
      <c r="C571" s="1248" t="s">
        <v>1161</v>
      </c>
      <c r="D571" s="1248"/>
      <c r="E571" s="1248"/>
      <c r="F571" s="1248"/>
      <c r="G571" s="1248"/>
      <c r="H571" s="516"/>
      <c r="I571" s="517"/>
      <c r="J571" s="517"/>
      <c r="K571" s="517"/>
      <c r="L571" s="520"/>
      <c r="M571" s="517"/>
      <c r="N571" s="520"/>
      <c r="O571" s="517"/>
      <c r="P571" s="555">
        <v>3363817.16</v>
      </c>
    </row>
    <row r="572" spans="1:16" x14ac:dyDescent="0.25">
      <c r="A572" s="558"/>
      <c r="B572" s="559"/>
      <c r="C572" s="559"/>
      <c r="D572" s="559"/>
      <c r="E572" s="559"/>
      <c r="F572" s="559"/>
      <c r="G572" s="559"/>
      <c r="H572" s="560"/>
      <c r="I572" s="561"/>
      <c r="J572" s="561"/>
      <c r="K572" s="561"/>
      <c r="L572" s="562"/>
      <c r="M572" s="561"/>
      <c r="N572" s="562"/>
      <c r="O572" s="561"/>
      <c r="P572" s="563"/>
    </row>
    <row r="573" spans="1:16" x14ac:dyDescent="0.25">
      <c r="A573" s="514" t="s">
        <v>1479</v>
      </c>
      <c r="B573" s="515" t="s">
        <v>3668</v>
      </c>
      <c r="C573" s="1249" t="s">
        <v>3669</v>
      </c>
      <c r="D573" s="1249"/>
      <c r="E573" s="1249"/>
      <c r="F573" s="1249"/>
      <c r="G573" s="1249"/>
      <c r="H573" s="516" t="s">
        <v>1575</v>
      </c>
      <c r="I573" s="517">
        <v>2</v>
      </c>
      <c r="J573" s="518">
        <v>1</v>
      </c>
      <c r="K573" s="518">
        <v>2</v>
      </c>
      <c r="L573" s="520"/>
      <c r="M573" s="517"/>
      <c r="N573" s="521"/>
      <c r="O573" s="517"/>
      <c r="P573" s="522"/>
    </row>
    <row r="574" spans="1:16" x14ac:dyDescent="0.25">
      <c r="A574" s="523"/>
      <c r="B574" s="524" t="s">
        <v>23</v>
      </c>
      <c r="C574" s="1247" t="s">
        <v>1203</v>
      </c>
      <c r="D574" s="1247"/>
      <c r="E574" s="1247"/>
      <c r="F574" s="1247"/>
      <c r="G574" s="1247"/>
      <c r="H574" s="525" t="s">
        <v>1148</v>
      </c>
      <c r="I574" s="526"/>
      <c r="J574" s="526"/>
      <c r="K574" s="536">
        <v>6.18</v>
      </c>
      <c r="L574" s="528"/>
      <c r="M574" s="526"/>
      <c r="N574" s="528"/>
      <c r="O574" s="526"/>
      <c r="P574" s="529">
        <v>1808.27</v>
      </c>
    </row>
    <row r="575" spans="1:16" x14ac:dyDescent="0.25">
      <c r="A575" s="530"/>
      <c r="B575" s="524" t="s">
        <v>2101</v>
      </c>
      <c r="C575" s="1247" t="s">
        <v>2102</v>
      </c>
      <c r="D575" s="1247"/>
      <c r="E575" s="1247"/>
      <c r="F575" s="1247"/>
      <c r="G575" s="1247"/>
      <c r="H575" s="525" t="s">
        <v>1148</v>
      </c>
      <c r="I575" s="536">
        <v>3.09</v>
      </c>
      <c r="J575" s="526"/>
      <c r="K575" s="536">
        <v>6.18</v>
      </c>
      <c r="L575" s="532"/>
      <c r="M575" s="533"/>
      <c r="N575" s="534">
        <v>292.60000000000002</v>
      </c>
      <c r="O575" s="526"/>
      <c r="P575" s="529">
        <v>1808.27</v>
      </c>
    </row>
    <row r="576" spans="1:16" x14ac:dyDescent="0.25">
      <c r="A576" s="523"/>
      <c r="B576" s="524" t="s">
        <v>28</v>
      </c>
      <c r="C576" s="1247" t="s">
        <v>132</v>
      </c>
      <c r="D576" s="1247"/>
      <c r="E576" s="1247"/>
      <c r="F576" s="1247"/>
      <c r="G576" s="1247"/>
      <c r="H576" s="525"/>
      <c r="I576" s="526"/>
      <c r="J576" s="526"/>
      <c r="K576" s="526"/>
      <c r="L576" s="528"/>
      <c r="M576" s="526"/>
      <c r="N576" s="528"/>
      <c r="O576" s="526"/>
      <c r="P576" s="573">
        <v>35.56</v>
      </c>
    </row>
    <row r="577" spans="1:16" x14ac:dyDescent="0.25">
      <c r="A577" s="523"/>
      <c r="B577" s="524"/>
      <c r="C577" s="1247" t="s">
        <v>1147</v>
      </c>
      <c r="D577" s="1247"/>
      <c r="E577" s="1247"/>
      <c r="F577" s="1247"/>
      <c r="G577" s="1247"/>
      <c r="H577" s="525" t="s">
        <v>1148</v>
      </c>
      <c r="I577" s="526"/>
      <c r="J577" s="526"/>
      <c r="K577" s="536">
        <v>0.06</v>
      </c>
      <c r="L577" s="528"/>
      <c r="M577" s="526"/>
      <c r="N577" s="528"/>
      <c r="O577" s="526"/>
      <c r="P577" s="573">
        <v>19.52</v>
      </c>
    </row>
    <row r="578" spans="1:16" x14ac:dyDescent="0.25">
      <c r="A578" s="530"/>
      <c r="B578" s="524" t="s">
        <v>1445</v>
      </c>
      <c r="C578" s="1247" t="s">
        <v>1446</v>
      </c>
      <c r="D578" s="1247"/>
      <c r="E578" s="1247"/>
      <c r="F578" s="1247"/>
      <c r="G578" s="1247"/>
      <c r="H578" s="525" t="s">
        <v>1151</v>
      </c>
      <c r="I578" s="536">
        <v>0.03</v>
      </c>
      <c r="J578" s="526"/>
      <c r="K578" s="536">
        <v>0.06</v>
      </c>
      <c r="L578" s="538">
        <v>477.92</v>
      </c>
      <c r="M578" s="539">
        <v>1.24</v>
      </c>
      <c r="N578" s="534">
        <v>592.62</v>
      </c>
      <c r="O578" s="526"/>
      <c r="P578" s="529">
        <v>35.56</v>
      </c>
    </row>
    <row r="579" spans="1:16" x14ac:dyDescent="0.25">
      <c r="A579" s="540"/>
      <c r="B579" s="524" t="s">
        <v>1208</v>
      </c>
      <c r="C579" s="1247" t="s">
        <v>1209</v>
      </c>
      <c r="D579" s="1247"/>
      <c r="E579" s="1247"/>
      <c r="F579" s="1247"/>
      <c r="G579" s="1247"/>
      <c r="H579" s="525" t="s">
        <v>1148</v>
      </c>
      <c r="I579" s="536">
        <v>0.03</v>
      </c>
      <c r="J579" s="526"/>
      <c r="K579" s="536">
        <v>0.06</v>
      </c>
      <c r="L579" s="528"/>
      <c r="M579" s="526"/>
      <c r="N579" s="541">
        <v>325.38</v>
      </c>
      <c r="O579" s="526"/>
      <c r="P579" s="573">
        <v>19.52</v>
      </c>
    </row>
    <row r="580" spans="1:16" x14ac:dyDescent="0.25">
      <c r="A580" s="552"/>
      <c r="B580" s="553"/>
      <c r="C580" s="1248" t="s">
        <v>1154</v>
      </c>
      <c r="D580" s="1248"/>
      <c r="E580" s="1248"/>
      <c r="F580" s="1248"/>
      <c r="G580" s="1248"/>
      <c r="H580" s="516"/>
      <c r="I580" s="517"/>
      <c r="J580" s="517"/>
      <c r="K580" s="517"/>
      <c r="L580" s="520"/>
      <c r="M580" s="517"/>
      <c r="N580" s="554"/>
      <c r="O580" s="517"/>
      <c r="P580" s="555">
        <v>1863.35</v>
      </c>
    </row>
    <row r="581" spans="1:16" x14ac:dyDescent="0.25">
      <c r="A581" s="540" t="s">
        <v>3344</v>
      </c>
      <c r="B581" s="524" t="s">
        <v>2637</v>
      </c>
      <c r="C581" s="1247" t="s">
        <v>2638</v>
      </c>
      <c r="D581" s="1247"/>
      <c r="E581" s="1247"/>
      <c r="F581" s="1247"/>
      <c r="G581" s="1247"/>
      <c r="H581" s="525" t="s">
        <v>1158</v>
      </c>
      <c r="I581" s="543">
        <v>2</v>
      </c>
      <c r="J581" s="526"/>
      <c r="K581" s="543">
        <v>2</v>
      </c>
      <c r="L581" s="528"/>
      <c r="M581" s="526"/>
      <c r="N581" s="528"/>
      <c r="O581" s="526"/>
      <c r="P581" s="573">
        <v>36.17</v>
      </c>
    </row>
    <row r="582" spans="1:16" x14ac:dyDescent="0.25">
      <c r="A582" s="540"/>
      <c r="B582" s="524"/>
      <c r="C582" s="1247" t="s">
        <v>1155</v>
      </c>
      <c r="D582" s="1247"/>
      <c r="E582" s="1247"/>
      <c r="F582" s="1247"/>
      <c r="G582" s="1247"/>
      <c r="H582" s="525"/>
      <c r="I582" s="526"/>
      <c r="J582" s="526"/>
      <c r="K582" s="526"/>
      <c r="L582" s="528"/>
      <c r="M582" s="526"/>
      <c r="N582" s="528"/>
      <c r="O582" s="526"/>
      <c r="P582" s="529">
        <v>1827.79</v>
      </c>
    </row>
    <row r="583" spans="1:16" x14ac:dyDescent="0.25">
      <c r="A583" s="540"/>
      <c r="B583" s="524" t="s">
        <v>3336</v>
      </c>
      <c r="C583" s="1247" t="s">
        <v>3337</v>
      </c>
      <c r="D583" s="1247"/>
      <c r="E583" s="1247"/>
      <c r="F583" s="1247"/>
      <c r="G583" s="1247"/>
      <c r="H583" s="525" t="s">
        <v>1158</v>
      </c>
      <c r="I583" s="543">
        <v>90</v>
      </c>
      <c r="J583" s="526"/>
      <c r="K583" s="543">
        <v>90</v>
      </c>
      <c r="L583" s="528"/>
      <c r="M583" s="526"/>
      <c r="N583" s="528"/>
      <c r="O583" s="526"/>
      <c r="P583" s="529">
        <v>1645.01</v>
      </c>
    </row>
    <row r="584" spans="1:16" x14ac:dyDescent="0.25">
      <c r="A584" s="540"/>
      <c r="B584" s="524" t="s">
        <v>3338</v>
      </c>
      <c r="C584" s="1247" t="s">
        <v>3339</v>
      </c>
      <c r="D584" s="1247"/>
      <c r="E584" s="1247"/>
      <c r="F584" s="1247"/>
      <c r="G584" s="1247"/>
      <c r="H584" s="525" t="s">
        <v>1158</v>
      </c>
      <c r="I584" s="543">
        <v>46</v>
      </c>
      <c r="J584" s="526"/>
      <c r="K584" s="543">
        <v>46</v>
      </c>
      <c r="L584" s="528"/>
      <c r="M584" s="526"/>
      <c r="N584" s="528"/>
      <c r="O584" s="526"/>
      <c r="P584" s="573">
        <v>840.78</v>
      </c>
    </row>
    <row r="585" spans="1:16" x14ac:dyDescent="0.25">
      <c r="A585" s="556"/>
      <c r="B585" s="557"/>
      <c r="C585" s="1248" t="s">
        <v>1161</v>
      </c>
      <c r="D585" s="1248"/>
      <c r="E585" s="1248"/>
      <c r="F585" s="1248"/>
      <c r="G585" s="1248"/>
      <c r="H585" s="516"/>
      <c r="I585" s="517"/>
      <c r="J585" s="517"/>
      <c r="K585" s="517"/>
      <c r="L585" s="520"/>
      <c r="M585" s="517"/>
      <c r="N585" s="554">
        <v>2192.66</v>
      </c>
      <c r="O585" s="517"/>
      <c r="P585" s="555">
        <v>4385.3100000000004</v>
      </c>
    </row>
    <row r="586" spans="1:16" x14ac:dyDescent="0.25">
      <c r="A586" s="558"/>
      <c r="B586" s="559"/>
      <c r="C586" s="559"/>
      <c r="D586" s="559"/>
      <c r="E586" s="559"/>
      <c r="F586" s="559"/>
      <c r="G586" s="559"/>
      <c r="H586" s="560"/>
      <c r="I586" s="561"/>
      <c r="J586" s="561"/>
      <c r="K586" s="561"/>
      <c r="L586" s="562"/>
      <c r="M586" s="561"/>
      <c r="N586" s="562"/>
      <c r="O586" s="561"/>
      <c r="P586" s="563"/>
    </row>
    <row r="587" spans="1:16" ht="22.5" x14ac:dyDescent="0.25">
      <c r="A587" s="514" t="s">
        <v>3345</v>
      </c>
      <c r="B587" s="515" t="s">
        <v>3671</v>
      </c>
      <c r="C587" s="1249" t="s">
        <v>3673</v>
      </c>
      <c r="D587" s="1249"/>
      <c r="E587" s="1249"/>
      <c r="F587" s="1249"/>
      <c r="G587" s="1249"/>
      <c r="H587" s="516" t="s">
        <v>1575</v>
      </c>
      <c r="I587" s="517">
        <v>2</v>
      </c>
      <c r="J587" s="518">
        <v>1</v>
      </c>
      <c r="K587" s="518">
        <v>2</v>
      </c>
      <c r="L587" s="520"/>
      <c r="M587" s="517"/>
      <c r="N587" s="564">
        <v>709132.86</v>
      </c>
      <c r="O587" s="517"/>
      <c r="P587" s="555">
        <v>1418265.72</v>
      </c>
    </row>
    <row r="588" spans="1:16" x14ac:dyDescent="0.25">
      <c r="A588" s="556"/>
      <c r="B588" s="557"/>
      <c r="C588" s="1248" t="s">
        <v>1161</v>
      </c>
      <c r="D588" s="1248"/>
      <c r="E588" s="1248"/>
      <c r="F588" s="1248"/>
      <c r="G588" s="1248"/>
      <c r="H588" s="516"/>
      <c r="I588" s="517"/>
      <c r="J588" s="517"/>
      <c r="K588" s="517"/>
      <c r="L588" s="520"/>
      <c r="M588" s="517"/>
      <c r="N588" s="520"/>
      <c r="O588" s="517"/>
      <c r="P588" s="555">
        <v>1418265.72</v>
      </c>
    </row>
    <row r="589" spans="1:16" x14ac:dyDescent="0.25">
      <c r="A589" s="558"/>
      <c r="B589" s="559"/>
      <c r="C589" s="559"/>
      <c r="D589" s="559"/>
      <c r="E589" s="559"/>
      <c r="F589" s="559"/>
      <c r="G589" s="559"/>
      <c r="H589" s="560"/>
      <c r="I589" s="561"/>
      <c r="J589" s="561"/>
      <c r="K589" s="561"/>
      <c r="L589" s="562"/>
      <c r="M589" s="561"/>
      <c r="N589" s="562"/>
      <c r="O589" s="561"/>
      <c r="P589" s="563"/>
    </row>
    <row r="590" spans="1:16" x14ac:dyDescent="0.25">
      <c r="A590" s="514" t="s">
        <v>1525</v>
      </c>
      <c r="B590" s="515" t="s">
        <v>3381</v>
      </c>
      <c r="C590" s="1249" t="s">
        <v>3382</v>
      </c>
      <c r="D590" s="1249"/>
      <c r="E590" s="1249"/>
      <c r="F590" s="1249"/>
      <c r="G590" s="1249"/>
      <c r="H590" s="516" t="s">
        <v>1575</v>
      </c>
      <c r="I590" s="517">
        <v>7</v>
      </c>
      <c r="J590" s="518">
        <v>1</v>
      </c>
      <c r="K590" s="518">
        <v>7</v>
      </c>
      <c r="L590" s="520"/>
      <c r="M590" s="517"/>
      <c r="N590" s="521"/>
      <c r="O590" s="517"/>
      <c r="P590" s="522"/>
    </row>
    <row r="591" spans="1:16" x14ac:dyDescent="0.25">
      <c r="A591" s="523"/>
      <c r="B591" s="524" t="s">
        <v>23</v>
      </c>
      <c r="C591" s="1247" t="s">
        <v>1203</v>
      </c>
      <c r="D591" s="1247"/>
      <c r="E591" s="1247"/>
      <c r="F591" s="1247"/>
      <c r="G591" s="1247"/>
      <c r="H591" s="525" t="s">
        <v>1148</v>
      </c>
      <c r="I591" s="526"/>
      <c r="J591" s="526"/>
      <c r="K591" s="536">
        <v>7.21</v>
      </c>
      <c r="L591" s="528"/>
      <c r="M591" s="526"/>
      <c r="N591" s="528"/>
      <c r="O591" s="526"/>
      <c r="P591" s="529">
        <v>2083.4</v>
      </c>
    </row>
    <row r="592" spans="1:16" x14ac:dyDescent="0.25">
      <c r="A592" s="530"/>
      <c r="B592" s="524" t="s">
        <v>1482</v>
      </c>
      <c r="C592" s="1247" t="s">
        <v>1483</v>
      </c>
      <c r="D592" s="1247"/>
      <c r="E592" s="1247"/>
      <c r="F592" s="1247"/>
      <c r="G592" s="1247"/>
      <c r="H592" s="525" t="s">
        <v>1148</v>
      </c>
      <c r="I592" s="536">
        <v>1.03</v>
      </c>
      <c r="J592" s="526"/>
      <c r="K592" s="536">
        <v>7.21</v>
      </c>
      <c r="L592" s="532"/>
      <c r="M592" s="533"/>
      <c r="N592" s="534">
        <v>288.95999999999998</v>
      </c>
      <c r="O592" s="526"/>
      <c r="P592" s="529">
        <v>2083.4</v>
      </c>
    </row>
    <row r="593" spans="1:16" x14ac:dyDescent="0.25">
      <c r="A593" s="523"/>
      <c r="B593" s="524" t="s">
        <v>28</v>
      </c>
      <c r="C593" s="1247" t="s">
        <v>132</v>
      </c>
      <c r="D593" s="1247"/>
      <c r="E593" s="1247"/>
      <c r="F593" s="1247"/>
      <c r="G593" s="1247"/>
      <c r="H593" s="525"/>
      <c r="I593" s="526"/>
      <c r="J593" s="526"/>
      <c r="K593" s="526"/>
      <c r="L593" s="528"/>
      <c r="M593" s="526"/>
      <c r="N593" s="528"/>
      <c r="O593" s="526"/>
      <c r="P593" s="573">
        <v>663.73</v>
      </c>
    </row>
    <row r="594" spans="1:16" x14ac:dyDescent="0.25">
      <c r="A594" s="523"/>
      <c r="B594" s="524"/>
      <c r="C594" s="1247" t="s">
        <v>1147</v>
      </c>
      <c r="D594" s="1247"/>
      <c r="E594" s="1247"/>
      <c r="F594" s="1247"/>
      <c r="G594" s="1247"/>
      <c r="H594" s="525" t="s">
        <v>1148</v>
      </c>
      <c r="I594" s="526"/>
      <c r="J594" s="526"/>
      <c r="K594" s="536">
        <v>1.1200000000000001</v>
      </c>
      <c r="L594" s="528"/>
      <c r="M594" s="526"/>
      <c r="N594" s="528"/>
      <c r="O594" s="526"/>
      <c r="P594" s="573">
        <v>364.43</v>
      </c>
    </row>
    <row r="595" spans="1:16" x14ac:dyDescent="0.25">
      <c r="A595" s="530"/>
      <c r="B595" s="524" t="s">
        <v>1445</v>
      </c>
      <c r="C595" s="1247" t="s">
        <v>1446</v>
      </c>
      <c r="D595" s="1247"/>
      <c r="E595" s="1247"/>
      <c r="F595" s="1247"/>
      <c r="G595" s="1247"/>
      <c r="H595" s="525" t="s">
        <v>1151</v>
      </c>
      <c r="I595" s="536">
        <v>0.16</v>
      </c>
      <c r="J595" s="526"/>
      <c r="K595" s="536">
        <v>1.1200000000000001</v>
      </c>
      <c r="L595" s="538">
        <v>477.92</v>
      </c>
      <c r="M595" s="539">
        <v>1.24</v>
      </c>
      <c r="N595" s="534">
        <v>592.62</v>
      </c>
      <c r="O595" s="526"/>
      <c r="P595" s="529">
        <v>663.73</v>
      </c>
    </row>
    <row r="596" spans="1:16" x14ac:dyDescent="0.25">
      <c r="A596" s="540"/>
      <c r="B596" s="524" t="s">
        <v>1208</v>
      </c>
      <c r="C596" s="1247" t="s">
        <v>1209</v>
      </c>
      <c r="D596" s="1247"/>
      <c r="E596" s="1247"/>
      <c r="F596" s="1247"/>
      <c r="G596" s="1247"/>
      <c r="H596" s="525" t="s">
        <v>1148</v>
      </c>
      <c r="I596" s="536">
        <v>0.16</v>
      </c>
      <c r="J596" s="526"/>
      <c r="K596" s="536">
        <v>1.1200000000000001</v>
      </c>
      <c r="L596" s="528"/>
      <c r="M596" s="526"/>
      <c r="N596" s="541">
        <v>325.38</v>
      </c>
      <c r="O596" s="526"/>
      <c r="P596" s="573">
        <v>364.43</v>
      </c>
    </row>
    <row r="597" spans="1:16" x14ac:dyDescent="0.25">
      <c r="A597" s="552"/>
      <c r="B597" s="553"/>
      <c r="C597" s="1248" t="s">
        <v>1154</v>
      </c>
      <c r="D597" s="1248"/>
      <c r="E597" s="1248"/>
      <c r="F597" s="1248"/>
      <c r="G597" s="1248"/>
      <c r="H597" s="516"/>
      <c r="I597" s="517"/>
      <c r="J597" s="517"/>
      <c r="K597" s="517"/>
      <c r="L597" s="520"/>
      <c r="M597" s="517"/>
      <c r="N597" s="554"/>
      <c r="O597" s="517"/>
      <c r="P597" s="555">
        <v>3111.56</v>
      </c>
    </row>
    <row r="598" spans="1:16" x14ac:dyDescent="0.25">
      <c r="A598" s="540" t="s">
        <v>1785</v>
      </c>
      <c r="B598" s="524" t="s">
        <v>2637</v>
      </c>
      <c r="C598" s="1247" t="s">
        <v>2638</v>
      </c>
      <c r="D598" s="1247"/>
      <c r="E598" s="1247"/>
      <c r="F598" s="1247"/>
      <c r="G598" s="1247"/>
      <c r="H598" s="525" t="s">
        <v>1158</v>
      </c>
      <c r="I598" s="543">
        <v>2</v>
      </c>
      <c r="J598" s="526"/>
      <c r="K598" s="543">
        <v>2</v>
      </c>
      <c r="L598" s="528"/>
      <c r="M598" s="526"/>
      <c r="N598" s="528"/>
      <c r="O598" s="526"/>
      <c r="P598" s="573">
        <v>41.67</v>
      </c>
    </row>
    <row r="599" spans="1:16" x14ac:dyDescent="0.25">
      <c r="A599" s="540"/>
      <c r="B599" s="524"/>
      <c r="C599" s="1247" t="s">
        <v>1155</v>
      </c>
      <c r="D599" s="1247"/>
      <c r="E599" s="1247"/>
      <c r="F599" s="1247"/>
      <c r="G599" s="1247"/>
      <c r="H599" s="525"/>
      <c r="I599" s="526"/>
      <c r="J599" s="526"/>
      <c r="K599" s="526"/>
      <c r="L599" s="528"/>
      <c r="M599" s="526"/>
      <c r="N599" s="528"/>
      <c r="O599" s="526"/>
      <c r="P599" s="529">
        <v>2447.83</v>
      </c>
    </row>
    <row r="600" spans="1:16" x14ac:dyDescent="0.25">
      <c r="A600" s="540"/>
      <c r="B600" s="524" t="s">
        <v>3336</v>
      </c>
      <c r="C600" s="1247" t="s">
        <v>3337</v>
      </c>
      <c r="D600" s="1247"/>
      <c r="E600" s="1247"/>
      <c r="F600" s="1247"/>
      <c r="G600" s="1247"/>
      <c r="H600" s="525" t="s">
        <v>1158</v>
      </c>
      <c r="I600" s="543">
        <v>90</v>
      </c>
      <c r="J600" s="526"/>
      <c r="K600" s="543">
        <v>90</v>
      </c>
      <c r="L600" s="528"/>
      <c r="M600" s="526"/>
      <c r="N600" s="528"/>
      <c r="O600" s="526"/>
      <c r="P600" s="529">
        <v>2203.0500000000002</v>
      </c>
    </row>
    <row r="601" spans="1:16" x14ac:dyDescent="0.25">
      <c r="A601" s="540"/>
      <c r="B601" s="524" t="s">
        <v>3338</v>
      </c>
      <c r="C601" s="1247" t="s">
        <v>3339</v>
      </c>
      <c r="D601" s="1247"/>
      <c r="E601" s="1247"/>
      <c r="F601" s="1247"/>
      <c r="G601" s="1247"/>
      <c r="H601" s="525" t="s">
        <v>1158</v>
      </c>
      <c r="I601" s="543">
        <v>46</v>
      </c>
      <c r="J601" s="526"/>
      <c r="K601" s="543">
        <v>46</v>
      </c>
      <c r="L601" s="528"/>
      <c r="M601" s="526"/>
      <c r="N601" s="528"/>
      <c r="O601" s="526"/>
      <c r="P601" s="529">
        <v>1126</v>
      </c>
    </row>
    <row r="602" spans="1:16" x14ac:dyDescent="0.25">
      <c r="A602" s="556"/>
      <c r="B602" s="557"/>
      <c r="C602" s="1248" t="s">
        <v>1161</v>
      </c>
      <c r="D602" s="1248"/>
      <c r="E602" s="1248"/>
      <c r="F602" s="1248"/>
      <c r="G602" s="1248"/>
      <c r="H602" s="516"/>
      <c r="I602" s="517"/>
      <c r="J602" s="517"/>
      <c r="K602" s="517"/>
      <c r="L602" s="520"/>
      <c r="M602" s="517"/>
      <c r="N602" s="593">
        <v>926.04</v>
      </c>
      <c r="O602" s="517"/>
      <c r="P602" s="555">
        <v>6482.28</v>
      </c>
    </row>
    <row r="603" spans="1:16" x14ac:dyDescent="0.25">
      <c r="A603" s="558"/>
      <c r="B603" s="559"/>
      <c r="C603" s="559"/>
      <c r="D603" s="559"/>
      <c r="E603" s="559"/>
      <c r="F603" s="559"/>
      <c r="G603" s="559"/>
      <c r="H603" s="560"/>
      <c r="I603" s="561"/>
      <c r="J603" s="561"/>
      <c r="K603" s="561"/>
      <c r="L603" s="562"/>
      <c r="M603" s="561"/>
      <c r="N603" s="562"/>
      <c r="O603" s="561"/>
      <c r="P603" s="563"/>
    </row>
    <row r="604" spans="1:16" ht="22.5" x14ac:dyDescent="0.25">
      <c r="A604" s="514" t="s">
        <v>3674</v>
      </c>
      <c r="B604" s="515" t="s">
        <v>3675</v>
      </c>
      <c r="C604" s="1249" t="s">
        <v>3676</v>
      </c>
      <c r="D604" s="1249"/>
      <c r="E604" s="1249"/>
      <c r="F604" s="1249"/>
      <c r="G604" s="1249"/>
      <c r="H604" s="516" t="s">
        <v>1575</v>
      </c>
      <c r="I604" s="517">
        <v>4</v>
      </c>
      <c r="J604" s="518">
        <v>1</v>
      </c>
      <c r="K604" s="518">
        <v>4</v>
      </c>
      <c r="L604" s="520"/>
      <c r="M604" s="517"/>
      <c r="N604" s="564">
        <v>213139.01</v>
      </c>
      <c r="O604" s="517"/>
      <c r="P604" s="555">
        <v>852556.04</v>
      </c>
    </row>
    <row r="605" spans="1:16" x14ac:dyDescent="0.25">
      <c r="A605" s="556"/>
      <c r="B605" s="557"/>
      <c r="C605" s="1248" t="s">
        <v>1161</v>
      </c>
      <c r="D605" s="1248"/>
      <c r="E605" s="1248"/>
      <c r="F605" s="1248"/>
      <c r="G605" s="1248"/>
      <c r="H605" s="516"/>
      <c r="I605" s="517"/>
      <c r="J605" s="517"/>
      <c r="K605" s="517"/>
      <c r="L605" s="520"/>
      <c r="M605" s="517"/>
      <c r="N605" s="520"/>
      <c r="O605" s="517"/>
      <c r="P605" s="555">
        <v>852556.04</v>
      </c>
    </row>
    <row r="606" spans="1:16" x14ac:dyDescent="0.25">
      <c r="A606" s="558"/>
      <c r="B606" s="559"/>
      <c r="C606" s="559"/>
      <c r="D606" s="559"/>
      <c r="E606" s="559"/>
      <c r="F606" s="559"/>
      <c r="G606" s="559"/>
      <c r="H606" s="560"/>
      <c r="I606" s="561"/>
      <c r="J606" s="561"/>
      <c r="K606" s="561"/>
      <c r="L606" s="562"/>
      <c r="M606" s="561"/>
      <c r="N606" s="562"/>
      <c r="O606" s="561"/>
      <c r="P606" s="563"/>
    </row>
    <row r="607" spans="1:16" ht="22.5" x14ac:dyDescent="0.25">
      <c r="A607" s="514" t="s">
        <v>3351</v>
      </c>
      <c r="B607" s="515" t="s">
        <v>3671</v>
      </c>
      <c r="C607" s="1249" t="s">
        <v>3677</v>
      </c>
      <c r="D607" s="1249"/>
      <c r="E607" s="1249"/>
      <c r="F607" s="1249"/>
      <c r="G607" s="1249"/>
      <c r="H607" s="516" t="s">
        <v>1575</v>
      </c>
      <c r="I607" s="517">
        <v>3</v>
      </c>
      <c r="J607" s="518">
        <v>1</v>
      </c>
      <c r="K607" s="518">
        <v>3</v>
      </c>
      <c r="L607" s="520"/>
      <c r="M607" s="517"/>
      <c r="N607" s="564">
        <v>163872.32000000001</v>
      </c>
      <c r="O607" s="517"/>
      <c r="P607" s="555">
        <v>491616.96</v>
      </c>
    </row>
    <row r="608" spans="1:16" x14ac:dyDescent="0.25">
      <c r="A608" s="556"/>
      <c r="B608" s="557"/>
      <c r="C608" s="1248" t="s">
        <v>1161</v>
      </c>
      <c r="D608" s="1248"/>
      <c r="E608" s="1248"/>
      <c r="F608" s="1248"/>
      <c r="G608" s="1248"/>
      <c r="H608" s="516"/>
      <c r="I608" s="517"/>
      <c r="J608" s="517"/>
      <c r="K608" s="517"/>
      <c r="L608" s="520"/>
      <c r="M608" s="517"/>
      <c r="N608" s="520"/>
      <c r="O608" s="517"/>
      <c r="P608" s="555">
        <v>491616.96</v>
      </c>
    </row>
    <row r="609" spans="1:16" x14ac:dyDescent="0.25">
      <c r="A609" s="558"/>
      <c r="B609" s="559"/>
      <c r="C609" s="559"/>
      <c r="D609" s="559"/>
      <c r="E609" s="559"/>
      <c r="F609" s="559"/>
      <c r="G609" s="559"/>
      <c r="H609" s="560"/>
      <c r="I609" s="561"/>
      <c r="J609" s="561"/>
      <c r="K609" s="561"/>
      <c r="L609" s="562"/>
      <c r="M609" s="561"/>
      <c r="N609" s="562"/>
      <c r="O609" s="561"/>
      <c r="P609" s="563"/>
    </row>
    <row r="610" spans="1:16" x14ac:dyDescent="0.25">
      <c r="A610" s="514" t="s">
        <v>1531</v>
      </c>
      <c r="B610" s="515" t="s">
        <v>3381</v>
      </c>
      <c r="C610" s="1249" t="s">
        <v>3382</v>
      </c>
      <c r="D610" s="1249"/>
      <c r="E610" s="1249"/>
      <c r="F610" s="1249"/>
      <c r="G610" s="1249"/>
      <c r="H610" s="516" t="s">
        <v>1575</v>
      </c>
      <c r="I610" s="517">
        <v>14</v>
      </c>
      <c r="J610" s="518">
        <v>1</v>
      </c>
      <c r="K610" s="518">
        <v>14</v>
      </c>
      <c r="L610" s="520"/>
      <c r="M610" s="517"/>
      <c r="N610" s="521"/>
      <c r="O610" s="517"/>
      <c r="P610" s="522"/>
    </row>
    <row r="611" spans="1:16" x14ac:dyDescent="0.25">
      <c r="A611" s="523"/>
      <c r="B611" s="524" t="s">
        <v>23</v>
      </c>
      <c r="C611" s="1247" t="s">
        <v>1203</v>
      </c>
      <c r="D611" s="1247"/>
      <c r="E611" s="1247"/>
      <c r="F611" s="1247"/>
      <c r="G611" s="1247"/>
      <c r="H611" s="525" t="s">
        <v>1148</v>
      </c>
      <c r="I611" s="526"/>
      <c r="J611" s="526"/>
      <c r="K611" s="536">
        <v>14.42</v>
      </c>
      <c r="L611" s="528"/>
      <c r="M611" s="526"/>
      <c r="N611" s="528"/>
      <c r="O611" s="526"/>
      <c r="P611" s="529">
        <v>4166.8</v>
      </c>
    </row>
    <row r="612" spans="1:16" x14ac:dyDescent="0.25">
      <c r="A612" s="530"/>
      <c r="B612" s="524" t="s">
        <v>1482</v>
      </c>
      <c r="C612" s="1247" t="s">
        <v>1483</v>
      </c>
      <c r="D612" s="1247"/>
      <c r="E612" s="1247"/>
      <c r="F612" s="1247"/>
      <c r="G612" s="1247"/>
      <c r="H612" s="525" t="s">
        <v>1148</v>
      </c>
      <c r="I612" s="536">
        <v>1.03</v>
      </c>
      <c r="J612" s="526"/>
      <c r="K612" s="536">
        <v>14.42</v>
      </c>
      <c r="L612" s="532"/>
      <c r="M612" s="533"/>
      <c r="N612" s="534">
        <v>288.95999999999998</v>
      </c>
      <c r="O612" s="526"/>
      <c r="P612" s="529">
        <v>4166.8</v>
      </c>
    </row>
    <row r="613" spans="1:16" x14ac:dyDescent="0.25">
      <c r="A613" s="523"/>
      <c r="B613" s="524" t="s">
        <v>28</v>
      </c>
      <c r="C613" s="1247" t="s">
        <v>132</v>
      </c>
      <c r="D613" s="1247"/>
      <c r="E613" s="1247"/>
      <c r="F613" s="1247"/>
      <c r="G613" s="1247"/>
      <c r="H613" s="525"/>
      <c r="I613" s="526"/>
      <c r="J613" s="526"/>
      <c r="K613" s="526"/>
      <c r="L613" s="528"/>
      <c r="M613" s="526"/>
      <c r="N613" s="528"/>
      <c r="O613" s="526"/>
      <c r="P613" s="529">
        <v>1327.47</v>
      </c>
    </row>
    <row r="614" spans="1:16" x14ac:dyDescent="0.25">
      <c r="A614" s="523"/>
      <c r="B614" s="524"/>
      <c r="C614" s="1247" t="s">
        <v>1147</v>
      </c>
      <c r="D614" s="1247"/>
      <c r="E614" s="1247"/>
      <c r="F614" s="1247"/>
      <c r="G614" s="1247"/>
      <c r="H614" s="525" t="s">
        <v>1148</v>
      </c>
      <c r="I614" s="526"/>
      <c r="J614" s="526"/>
      <c r="K614" s="536">
        <v>2.2400000000000002</v>
      </c>
      <c r="L614" s="528"/>
      <c r="M614" s="526"/>
      <c r="N614" s="528"/>
      <c r="O614" s="526"/>
      <c r="P614" s="573">
        <v>728.85</v>
      </c>
    </row>
    <row r="615" spans="1:16" x14ac:dyDescent="0.25">
      <c r="A615" s="530"/>
      <c r="B615" s="524" t="s">
        <v>1445</v>
      </c>
      <c r="C615" s="1247" t="s">
        <v>1446</v>
      </c>
      <c r="D615" s="1247"/>
      <c r="E615" s="1247"/>
      <c r="F615" s="1247"/>
      <c r="G615" s="1247"/>
      <c r="H615" s="525" t="s">
        <v>1151</v>
      </c>
      <c r="I615" s="536">
        <v>0.16</v>
      </c>
      <c r="J615" s="526"/>
      <c r="K615" s="536">
        <v>2.2400000000000002</v>
      </c>
      <c r="L615" s="538">
        <v>477.92</v>
      </c>
      <c r="M615" s="539">
        <v>1.24</v>
      </c>
      <c r="N615" s="534">
        <v>592.62</v>
      </c>
      <c r="O615" s="526"/>
      <c r="P615" s="529">
        <v>1327.47</v>
      </c>
    </row>
    <row r="616" spans="1:16" x14ac:dyDescent="0.25">
      <c r="A616" s="540"/>
      <c r="B616" s="524" t="s">
        <v>1208</v>
      </c>
      <c r="C616" s="1247" t="s">
        <v>1209</v>
      </c>
      <c r="D616" s="1247"/>
      <c r="E616" s="1247"/>
      <c r="F616" s="1247"/>
      <c r="G616" s="1247"/>
      <c r="H616" s="525" t="s">
        <v>1148</v>
      </c>
      <c r="I616" s="536">
        <v>0.16</v>
      </c>
      <c r="J616" s="526"/>
      <c r="K616" s="536">
        <v>2.2400000000000002</v>
      </c>
      <c r="L616" s="528"/>
      <c r="M616" s="526"/>
      <c r="N616" s="541">
        <v>325.38</v>
      </c>
      <c r="O616" s="526"/>
      <c r="P616" s="573">
        <v>728.85</v>
      </c>
    </row>
    <row r="617" spans="1:16" x14ac:dyDescent="0.25">
      <c r="A617" s="552"/>
      <c r="B617" s="553"/>
      <c r="C617" s="1248" t="s">
        <v>1154</v>
      </c>
      <c r="D617" s="1248"/>
      <c r="E617" s="1248"/>
      <c r="F617" s="1248"/>
      <c r="G617" s="1248"/>
      <c r="H617" s="516"/>
      <c r="I617" s="517"/>
      <c r="J617" s="517"/>
      <c r="K617" s="517"/>
      <c r="L617" s="520"/>
      <c r="M617" s="517"/>
      <c r="N617" s="554"/>
      <c r="O617" s="517"/>
      <c r="P617" s="555">
        <v>6223.12</v>
      </c>
    </row>
    <row r="618" spans="1:16" x14ac:dyDescent="0.25">
      <c r="A618" s="540" t="s">
        <v>1532</v>
      </c>
      <c r="B618" s="524" t="s">
        <v>2637</v>
      </c>
      <c r="C618" s="1247" t="s">
        <v>2638</v>
      </c>
      <c r="D618" s="1247"/>
      <c r="E618" s="1247"/>
      <c r="F618" s="1247"/>
      <c r="G618" s="1247"/>
      <c r="H618" s="525" t="s">
        <v>1158</v>
      </c>
      <c r="I618" s="543">
        <v>2</v>
      </c>
      <c r="J618" s="526"/>
      <c r="K618" s="543">
        <v>2</v>
      </c>
      <c r="L618" s="528"/>
      <c r="M618" s="526"/>
      <c r="N618" s="528"/>
      <c r="O618" s="526"/>
      <c r="P618" s="573">
        <v>83.34</v>
      </c>
    </row>
    <row r="619" spans="1:16" x14ac:dyDescent="0.25">
      <c r="A619" s="540"/>
      <c r="B619" s="524"/>
      <c r="C619" s="1247" t="s">
        <v>1155</v>
      </c>
      <c r="D619" s="1247"/>
      <c r="E619" s="1247"/>
      <c r="F619" s="1247"/>
      <c r="G619" s="1247"/>
      <c r="H619" s="525"/>
      <c r="I619" s="526"/>
      <c r="J619" s="526"/>
      <c r="K619" s="526"/>
      <c r="L619" s="528"/>
      <c r="M619" s="526"/>
      <c r="N619" s="528"/>
      <c r="O619" s="526"/>
      <c r="P619" s="529">
        <v>4895.6499999999996</v>
      </c>
    </row>
    <row r="620" spans="1:16" x14ac:dyDescent="0.25">
      <c r="A620" s="540"/>
      <c r="B620" s="524" t="s">
        <v>3336</v>
      </c>
      <c r="C620" s="1247" t="s">
        <v>3337</v>
      </c>
      <c r="D620" s="1247"/>
      <c r="E620" s="1247"/>
      <c r="F620" s="1247"/>
      <c r="G620" s="1247"/>
      <c r="H620" s="525" t="s">
        <v>1158</v>
      </c>
      <c r="I620" s="543">
        <v>90</v>
      </c>
      <c r="J620" s="526"/>
      <c r="K620" s="543">
        <v>90</v>
      </c>
      <c r="L620" s="528"/>
      <c r="M620" s="526"/>
      <c r="N620" s="528"/>
      <c r="O620" s="526"/>
      <c r="P620" s="529">
        <v>4406.09</v>
      </c>
    </row>
    <row r="621" spans="1:16" x14ac:dyDescent="0.25">
      <c r="A621" s="540"/>
      <c r="B621" s="524" t="s">
        <v>3338</v>
      </c>
      <c r="C621" s="1247" t="s">
        <v>3339</v>
      </c>
      <c r="D621" s="1247"/>
      <c r="E621" s="1247"/>
      <c r="F621" s="1247"/>
      <c r="G621" s="1247"/>
      <c r="H621" s="525" t="s">
        <v>1158</v>
      </c>
      <c r="I621" s="543">
        <v>46</v>
      </c>
      <c r="J621" s="526"/>
      <c r="K621" s="543">
        <v>46</v>
      </c>
      <c r="L621" s="528"/>
      <c r="M621" s="526"/>
      <c r="N621" s="528"/>
      <c r="O621" s="526"/>
      <c r="P621" s="529">
        <v>2252</v>
      </c>
    </row>
    <row r="622" spans="1:16" x14ac:dyDescent="0.25">
      <c r="A622" s="556"/>
      <c r="B622" s="557"/>
      <c r="C622" s="1248" t="s">
        <v>1161</v>
      </c>
      <c r="D622" s="1248"/>
      <c r="E622" s="1248"/>
      <c r="F622" s="1248"/>
      <c r="G622" s="1248"/>
      <c r="H622" s="516"/>
      <c r="I622" s="517"/>
      <c r="J622" s="517"/>
      <c r="K622" s="517"/>
      <c r="L622" s="520"/>
      <c r="M622" s="517"/>
      <c r="N622" s="593">
        <v>926.04</v>
      </c>
      <c r="O622" s="517"/>
      <c r="P622" s="555">
        <v>12964.55</v>
      </c>
    </row>
    <row r="623" spans="1:16" x14ac:dyDescent="0.25">
      <c r="A623" s="558"/>
      <c r="B623" s="559"/>
      <c r="C623" s="559"/>
      <c r="D623" s="559"/>
      <c r="E623" s="559"/>
      <c r="F623" s="559"/>
      <c r="G623" s="559"/>
      <c r="H623" s="560"/>
      <c r="I623" s="561"/>
      <c r="J623" s="561"/>
      <c r="K623" s="561"/>
      <c r="L623" s="562"/>
      <c r="M623" s="561"/>
      <c r="N623" s="562"/>
      <c r="O623" s="561"/>
      <c r="P623" s="563"/>
    </row>
    <row r="624" spans="1:16" ht="22.5" x14ac:dyDescent="0.25">
      <c r="A624" s="514" t="s">
        <v>3356</v>
      </c>
      <c r="B624" s="515" t="s">
        <v>3594</v>
      </c>
      <c r="C624" s="1249" t="s">
        <v>3678</v>
      </c>
      <c r="D624" s="1249"/>
      <c r="E624" s="1249"/>
      <c r="F624" s="1249"/>
      <c r="G624" s="1249"/>
      <c r="H624" s="516" t="s">
        <v>1575</v>
      </c>
      <c r="I624" s="517">
        <v>14</v>
      </c>
      <c r="J624" s="518">
        <v>1</v>
      </c>
      <c r="K624" s="518">
        <v>14</v>
      </c>
      <c r="L624" s="520"/>
      <c r="M624" s="517"/>
      <c r="N624" s="564">
        <v>32038.23</v>
      </c>
      <c r="O624" s="517"/>
      <c r="P624" s="555">
        <v>448535.22</v>
      </c>
    </row>
    <row r="625" spans="1:16" x14ac:dyDescent="0.25">
      <c r="A625" s="556"/>
      <c r="B625" s="557"/>
      <c r="C625" s="1248" t="s">
        <v>1161</v>
      </c>
      <c r="D625" s="1248"/>
      <c r="E625" s="1248"/>
      <c r="F625" s="1248"/>
      <c r="G625" s="1248"/>
      <c r="H625" s="516"/>
      <c r="I625" s="517"/>
      <c r="J625" s="517"/>
      <c r="K625" s="517"/>
      <c r="L625" s="520"/>
      <c r="M625" s="517"/>
      <c r="N625" s="520"/>
      <c r="O625" s="517"/>
      <c r="P625" s="555">
        <v>448535.22</v>
      </c>
    </row>
    <row r="626" spans="1:16" x14ac:dyDescent="0.25">
      <c r="A626" s="558"/>
      <c r="B626" s="559"/>
      <c r="C626" s="559"/>
      <c r="D626" s="559"/>
      <c r="E626" s="559"/>
      <c r="F626" s="559"/>
      <c r="G626" s="559"/>
      <c r="H626" s="560"/>
      <c r="I626" s="561"/>
      <c r="J626" s="561"/>
      <c r="K626" s="561"/>
      <c r="L626" s="562"/>
      <c r="M626" s="561"/>
      <c r="N626" s="562"/>
      <c r="O626" s="561"/>
      <c r="P626" s="563"/>
    </row>
    <row r="627" spans="1:16" x14ac:dyDescent="0.25">
      <c r="A627" s="514" t="s">
        <v>1537</v>
      </c>
      <c r="B627" s="515" t="s">
        <v>3596</v>
      </c>
      <c r="C627" s="1249" t="s">
        <v>3597</v>
      </c>
      <c r="D627" s="1249"/>
      <c r="E627" s="1249"/>
      <c r="F627" s="1249"/>
      <c r="G627" s="1249"/>
      <c r="H627" s="516" t="s">
        <v>1575</v>
      </c>
      <c r="I627" s="517">
        <v>7</v>
      </c>
      <c r="J627" s="518">
        <v>1</v>
      </c>
      <c r="K627" s="518">
        <v>7</v>
      </c>
      <c r="L627" s="520"/>
      <c r="M627" s="517"/>
      <c r="N627" s="521"/>
      <c r="O627" s="517"/>
      <c r="P627" s="522"/>
    </row>
    <row r="628" spans="1:16" x14ac:dyDescent="0.25">
      <c r="A628" s="523"/>
      <c r="B628" s="524" t="s">
        <v>23</v>
      </c>
      <c r="C628" s="1247" t="s">
        <v>1203</v>
      </c>
      <c r="D628" s="1247"/>
      <c r="E628" s="1247"/>
      <c r="F628" s="1247"/>
      <c r="G628" s="1247"/>
      <c r="H628" s="525" t="s">
        <v>1148</v>
      </c>
      <c r="I628" s="526"/>
      <c r="J628" s="526"/>
      <c r="K628" s="531">
        <v>65.099999999999994</v>
      </c>
      <c r="L628" s="528"/>
      <c r="M628" s="526"/>
      <c r="N628" s="528"/>
      <c r="O628" s="526"/>
      <c r="P628" s="529">
        <v>24343.49</v>
      </c>
    </row>
    <row r="629" spans="1:16" x14ac:dyDescent="0.25">
      <c r="A629" s="530"/>
      <c r="B629" s="524" t="s">
        <v>2209</v>
      </c>
      <c r="C629" s="1247" t="s">
        <v>2210</v>
      </c>
      <c r="D629" s="1247"/>
      <c r="E629" s="1247"/>
      <c r="F629" s="1247"/>
      <c r="G629" s="1247"/>
      <c r="H629" s="525" t="s">
        <v>1148</v>
      </c>
      <c r="I629" s="531">
        <v>9.3000000000000007</v>
      </c>
      <c r="J629" s="526"/>
      <c r="K629" s="531">
        <v>65.099999999999994</v>
      </c>
      <c r="L629" s="532"/>
      <c r="M629" s="533"/>
      <c r="N629" s="534">
        <v>373.94</v>
      </c>
      <c r="O629" s="526"/>
      <c r="P629" s="529">
        <v>24343.49</v>
      </c>
    </row>
    <row r="630" spans="1:16" x14ac:dyDescent="0.25">
      <c r="A630" s="523"/>
      <c r="B630" s="524" t="s">
        <v>28</v>
      </c>
      <c r="C630" s="1247" t="s">
        <v>132</v>
      </c>
      <c r="D630" s="1247"/>
      <c r="E630" s="1247"/>
      <c r="F630" s="1247"/>
      <c r="G630" s="1247"/>
      <c r="H630" s="525"/>
      <c r="I630" s="526"/>
      <c r="J630" s="526"/>
      <c r="K630" s="526"/>
      <c r="L630" s="528"/>
      <c r="M630" s="526"/>
      <c r="N630" s="528"/>
      <c r="O630" s="526"/>
      <c r="P630" s="529">
        <v>4510.21</v>
      </c>
    </row>
    <row r="631" spans="1:16" x14ac:dyDescent="0.25">
      <c r="A631" s="523"/>
      <c r="B631" s="524"/>
      <c r="C631" s="1247" t="s">
        <v>1147</v>
      </c>
      <c r="D631" s="1247"/>
      <c r="E631" s="1247"/>
      <c r="F631" s="1247"/>
      <c r="G631" s="1247"/>
      <c r="H631" s="525" t="s">
        <v>1148</v>
      </c>
      <c r="I631" s="526"/>
      <c r="J631" s="526"/>
      <c r="K631" s="531">
        <v>2.8</v>
      </c>
      <c r="L631" s="528"/>
      <c r="M631" s="526"/>
      <c r="N631" s="528"/>
      <c r="O631" s="526"/>
      <c r="P631" s="529">
        <v>1047.03</v>
      </c>
    </row>
    <row r="632" spans="1:16" x14ac:dyDescent="0.25">
      <c r="A632" s="530"/>
      <c r="B632" s="524" t="s">
        <v>1287</v>
      </c>
      <c r="C632" s="1247" t="s">
        <v>1288</v>
      </c>
      <c r="D632" s="1247"/>
      <c r="E632" s="1247"/>
      <c r="F632" s="1247"/>
      <c r="G632" s="1247"/>
      <c r="H632" s="525" t="s">
        <v>1151</v>
      </c>
      <c r="I632" s="531">
        <v>0.4</v>
      </c>
      <c r="J632" s="526"/>
      <c r="K632" s="531">
        <v>2.8</v>
      </c>
      <c r="L632" s="532"/>
      <c r="M632" s="533"/>
      <c r="N632" s="534">
        <v>1610.79</v>
      </c>
      <c r="O632" s="526"/>
      <c r="P632" s="529">
        <v>4510.21</v>
      </c>
    </row>
    <row r="633" spans="1:16" x14ac:dyDescent="0.25">
      <c r="A633" s="540"/>
      <c r="B633" s="524" t="s">
        <v>1191</v>
      </c>
      <c r="C633" s="1247" t="s">
        <v>1192</v>
      </c>
      <c r="D633" s="1247"/>
      <c r="E633" s="1247"/>
      <c r="F633" s="1247"/>
      <c r="G633" s="1247"/>
      <c r="H633" s="525" t="s">
        <v>1148</v>
      </c>
      <c r="I633" s="531">
        <v>0.4</v>
      </c>
      <c r="J633" s="526"/>
      <c r="K633" s="531">
        <v>2.8</v>
      </c>
      <c r="L633" s="528"/>
      <c r="M633" s="526"/>
      <c r="N633" s="541">
        <v>373.94</v>
      </c>
      <c r="O633" s="526"/>
      <c r="P633" s="529">
        <v>1047.03</v>
      </c>
    </row>
    <row r="634" spans="1:16" x14ac:dyDescent="0.25">
      <c r="A634" s="523"/>
      <c r="B634" s="524" t="s">
        <v>36</v>
      </c>
      <c r="C634" s="1247" t="s">
        <v>134</v>
      </c>
      <c r="D634" s="1247"/>
      <c r="E634" s="1247"/>
      <c r="F634" s="1247"/>
      <c r="G634" s="1247"/>
      <c r="H634" s="525"/>
      <c r="I634" s="526"/>
      <c r="J634" s="526"/>
      <c r="K634" s="526"/>
      <c r="L634" s="528"/>
      <c r="M634" s="526"/>
      <c r="N634" s="528"/>
      <c r="O634" s="526"/>
      <c r="P634" s="529">
        <v>3987.53</v>
      </c>
    </row>
    <row r="635" spans="1:16" x14ac:dyDescent="0.25">
      <c r="A635" s="530"/>
      <c r="B635" s="524" t="s">
        <v>3598</v>
      </c>
      <c r="C635" s="1247" t="s">
        <v>3599</v>
      </c>
      <c r="D635" s="1247"/>
      <c r="E635" s="1247"/>
      <c r="F635" s="1247"/>
      <c r="G635" s="1247"/>
      <c r="H635" s="525" t="s">
        <v>1244</v>
      </c>
      <c r="I635" s="536">
        <v>0.01</v>
      </c>
      <c r="J635" s="526"/>
      <c r="K635" s="536">
        <v>7.0000000000000007E-2</v>
      </c>
      <c r="L635" s="538">
        <v>284.14999999999998</v>
      </c>
      <c r="M635" s="539">
        <v>1.45</v>
      </c>
      <c r="N635" s="534">
        <v>412.02</v>
      </c>
      <c r="O635" s="526"/>
      <c r="P635" s="529">
        <v>28.84</v>
      </c>
    </row>
    <row r="636" spans="1:16" x14ac:dyDescent="0.25">
      <c r="A636" s="530"/>
      <c r="B636" s="524" t="s">
        <v>3570</v>
      </c>
      <c r="C636" s="1247" t="s">
        <v>3571</v>
      </c>
      <c r="D636" s="1247"/>
      <c r="E636" s="1247"/>
      <c r="F636" s="1247"/>
      <c r="G636" s="1247"/>
      <c r="H636" s="525" t="s">
        <v>2159</v>
      </c>
      <c r="I636" s="536">
        <v>4.21</v>
      </c>
      <c r="J636" s="526"/>
      <c r="K636" s="536">
        <v>29.47</v>
      </c>
      <c r="L636" s="538">
        <v>2.27</v>
      </c>
      <c r="M636" s="539">
        <v>1.54</v>
      </c>
      <c r="N636" s="534">
        <v>3.5</v>
      </c>
      <c r="O636" s="526"/>
      <c r="P636" s="529">
        <v>103.15</v>
      </c>
    </row>
    <row r="637" spans="1:16" x14ac:dyDescent="0.25">
      <c r="A637" s="530"/>
      <c r="B637" s="524" t="s">
        <v>1499</v>
      </c>
      <c r="C637" s="1247" t="s">
        <v>1500</v>
      </c>
      <c r="D637" s="1247"/>
      <c r="E637" s="1247"/>
      <c r="F637" s="1247"/>
      <c r="G637" s="1247"/>
      <c r="H637" s="525" t="s">
        <v>1244</v>
      </c>
      <c r="I637" s="531">
        <v>0.3</v>
      </c>
      <c r="J637" s="526"/>
      <c r="K637" s="531">
        <v>2.1</v>
      </c>
      <c r="L637" s="538">
        <v>174.93</v>
      </c>
      <c r="M637" s="575">
        <v>1.2</v>
      </c>
      <c r="N637" s="534">
        <v>209.92</v>
      </c>
      <c r="O637" s="526"/>
      <c r="P637" s="529">
        <v>440.83</v>
      </c>
    </row>
    <row r="638" spans="1:16" x14ac:dyDescent="0.25">
      <c r="A638" s="530"/>
      <c r="B638" s="524" t="s">
        <v>3600</v>
      </c>
      <c r="C638" s="1247" t="s">
        <v>3601</v>
      </c>
      <c r="D638" s="1247"/>
      <c r="E638" s="1247"/>
      <c r="F638" s="1247"/>
      <c r="G638" s="1247"/>
      <c r="H638" s="525" t="s">
        <v>1697</v>
      </c>
      <c r="I638" s="531">
        <v>0.1</v>
      </c>
      <c r="J638" s="526"/>
      <c r="K638" s="531">
        <v>0.7</v>
      </c>
      <c r="L638" s="538">
        <v>978.09</v>
      </c>
      <c r="M638" s="539">
        <v>1.31</v>
      </c>
      <c r="N638" s="534">
        <v>1281.3</v>
      </c>
      <c r="O638" s="526"/>
      <c r="P638" s="529">
        <v>896.91</v>
      </c>
    </row>
    <row r="639" spans="1:16" x14ac:dyDescent="0.25">
      <c r="A639" s="530"/>
      <c r="B639" s="524" t="s">
        <v>2605</v>
      </c>
      <c r="C639" s="1247" t="s">
        <v>2606</v>
      </c>
      <c r="D639" s="1247"/>
      <c r="E639" s="1247"/>
      <c r="F639" s="1247"/>
      <c r="G639" s="1247"/>
      <c r="H639" s="525" t="s">
        <v>1164</v>
      </c>
      <c r="I639" s="535">
        <v>2.9999999999999997E-4</v>
      </c>
      <c r="J639" s="526"/>
      <c r="K639" s="535">
        <v>2.0999999999999999E-3</v>
      </c>
      <c r="L639" s="542">
        <v>4338.2700000000004</v>
      </c>
      <c r="M639" s="575">
        <v>1.3</v>
      </c>
      <c r="N639" s="534">
        <v>5639.75</v>
      </c>
      <c r="O639" s="526"/>
      <c r="P639" s="529">
        <v>11.84</v>
      </c>
    </row>
    <row r="640" spans="1:16" x14ac:dyDescent="0.25">
      <c r="A640" s="530"/>
      <c r="B640" s="524" t="s">
        <v>3578</v>
      </c>
      <c r="C640" s="1247" t="s">
        <v>3579</v>
      </c>
      <c r="D640" s="1247"/>
      <c r="E640" s="1247"/>
      <c r="F640" s="1247"/>
      <c r="G640" s="1247"/>
      <c r="H640" s="525" t="s">
        <v>1164</v>
      </c>
      <c r="I640" s="535">
        <v>1E-4</v>
      </c>
      <c r="J640" s="526"/>
      <c r="K640" s="535">
        <v>6.9999999999999999E-4</v>
      </c>
      <c r="L640" s="542">
        <v>1050091.7</v>
      </c>
      <c r="M640" s="575">
        <v>1.2</v>
      </c>
      <c r="N640" s="534">
        <v>1260110.04</v>
      </c>
      <c r="O640" s="526"/>
      <c r="P640" s="529">
        <v>882.08</v>
      </c>
    </row>
    <row r="641" spans="1:16" x14ac:dyDescent="0.25">
      <c r="A641" s="530"/>
      <c r="B641" s="524" t="s">
        <v>3560</v>
      </c>
      <c r="C641" s="1247" t="s">
        <v>3561</v>
      </c>
      <c r="D641" s="1247"/>
      <c r="E641" s="1247"/>
      <c r="F641" s="1247"/>
      <c r="G641" s="1247"/>
      <c r="H641" s="525" t="s">
        <v>1244</v>
      </c>
      <c r="I641" s="536">
        <v>0.06</v>
      </c>
      <c r="J641" s="526"/>
      <c r="K641" s="536">
        <v>0.42</v>
      </c>
      <c r="L641" s="538">
        <v>899.56</v>
      </c>
      <c r="M641" s="539">
        <v>1.76</v>
      </c>
      <c r="N641" s="534">
        <v>1583.23</v>
      </c>
      <c r="O641" s="526"/>
      <c r="P641" s="529">
        <v>664.96</v>
      </c>
    </row>
    <row r="642" spans="1:16" x14ac:dyDescent="0.25">
      <c r="A642" s="530"/>
      <c r="B642" s="524" t="s">
        <v>3602</v>
      </c>
      <c r="C642" s="1247" t="s">
        <v>3603</v>
      </c>
      <c r="D642" s="1247"/>
      <c r="E642" s="1247"/>
      <c r="F642" s="1247"/>
      <c r="G642" s="1247"/>
      <c r="H642" s="525" t="s">
        <v>1164</v>
      </c>
      <c r="I642" s="537">
        <v>2.0000000000000002E-5</v>
      </c>
      <c r="J642" s="526"/>
      <c r="K642" s="537">
        <v>1.3999999999999999E-4</v>
      </c>
      <c r="L642" s="542">
        <v>47961.85</v>
      </c>
      <c r="M642" s="575">
        <v>1.9</v>
      </c>
      <c r="N642" s="534">
        <v>91127.52</v>
      </c>
      <c r="O642" s="526"/>
      <c r="P642" s="529">
        <v>12.76</v>
      </c>
    </row>
    <row r="643" spans="1:16" x14ac:dyDescent="0.25">
      <c r="A643" s="530"/>
      <c r="B643" s="524" t="s">
        <v>3604</v>
      </c>
      <c r="C643" s="1247" t="s">
        <v>3605</v>
      </c>
      <c r="D643" s="1247"/>
      <c r="E643" s="1247"/>
      <c r="F643" s="1247"/>
      <c r="G643" s="1247"/>
      <c r="H643" s="525" t="s">
        <v>1244</v>
      </c>
      <c r="I643" s="536">
        <v>0.03</v>
      </c>
      <c r="J643" s="526"/>
      <c r="K643" s="536">
        <v>0.21</v>
      </c>
      <c r="L643" s="538">
        <v>157.44</v>
      </c>
      <c r="M643" s="539">
        <v>1.29</v>
      </c>
      <c r="N643" s="534">
        <v>203.1</v>
      </c>
      <c r="O643" s="526"/>
      <c r="P643" s="529">
        <v>42.65</v>
      </c>
    </row>
    <row r="644" spans="1:16" x14ac:dyDescent="0.25">
      <c r="A644" s="530"/>
      <c r="B644" s="524" t="s">
        <v>3606</v>
      </c>
      <c r="C644" s="1247" t="s">
        <v>3607</v>
      </c>
      <c r="D644" s="1247"/>
      <c r="E644" s="1247"/>
      <c r="F644" s="1247"/>
      <c r="G644" s="1247"/>
      <c r="H644" s="525" t="s">
        <v>1697</v>
      </c>
      <c r="I644" s="531">
        <v>0.1</v>
      </c>
      <c r="J644" s="526"/>
      <c r="K644" s="531">
        <v>0.7</v>
      </c>
      <c r="L644" s="538">
        <v>840.04</v>
      </c>
      <c r="M644" s="539">
        <v>1.26</v>
      </c>
      <c r="N644" s="534">
        <v>1058.45</v>
      </c>
      <c r="O644" s="526"/>
      <c r="P644" s="529">
        <v>740.92</v>
      </c>
    </row>
    <row r="645" spans="1:16" x14ac:dyDescent="0.25">
      <c r="A645" s="530"/>
      <c r="B645" s="524" t="s">
        <v>3608</v>
      </c>
      <c r="C645" s="1247" t="s">
        <v>3609</v>
      </c>
      <c r="D645" s="1247"/>
      <c r="E645" s="1247"/>
      <c r="F645" s="1247"/>
      <c r="G645" s="1247"/>
      <c r="H645" s="525" t="s">
        <v>1244</v>
      </c>
      <c r="I645" s="536">
        <v>0.02</v>
      </c>
      <c r="J645" s="526"/>
      <c r="K645" s="536">
        <v>0.14000000000000001</v>
      </c>
      <c r="L645" s="538">
        <v>232.2</v>
      </c>
      <c r="M645" s="539">
        <v>1.1399999999999999</v>
      </c>
      <c r="N645" s="534">
        <v>264.70999999999998</v>
      </c>
      <c r="O645" s="526"/>
      <c r="P645" s="529">
        <v>37.06</v>
      </c>
    </row>
    <row r="646" spans="1:16" x14ac:dyDescent="0.25">
      <c r="A646" s="530"/>
      <c r="B646" s="524" t="s">
        <v>3610</v>
      </c>
      <c r="C646" s="1247" t="s">
        <v>3611</v>
      </c>
      <c r="D646" s="1247"/>
      <c r="E646" s="1247"/>
      <c r="F646" s="1247"/>
      <c r="G646" s="1247"/>
      <c r="H646" s="525" t="s">
        <v>1244</v>
      </c>
      <c r="I646" s="536">
        <v>0.08</v>
      </c>
      <c r="J646" s="526"/>
      <c r="K646" s="536">
        <v>0.56000000000000005</v>
      </c>
      <c r="L646" s="538">
        <v>189.97</v>
      </c>
      <c r="M646" s="539">
        <v>1.18</v>
      </c>
      <c r="N646" s="534">
        <v>224.16</v>
      </c>
      <c r="O646" s="526"/>
      <c r="P646" s="529">
        <v>125.53</v>
      </c>
    </row>
    <row r="647" spans="1:16" x14ac:dyDescent="0.25">
      <c r="A647" s="544" t="s">
        <v>1239</v>
      </c>
      <c r="B647" s="545" t="s">
        <v>2792</v>
      </c>
      <c r="C647" s="1250" t="s">
        <v>2793</v>
      </c>
      <c r="D647" s="1250"/>
      <c r="E647" s="1250"/>
      <c r="F647" s="1250"/>
      <c r="G647" s="1250"/>
      <c r="H647" s="546" t="s">
        <v>1164</v>
      </c>
      <c r="I647" s="549">
        <v>1E-3</v>
      </c>
      <c r="J647" s="548"/>
      <c r="K647" s="549">
        <v>7.0000000000000001E-3</v>
      </c>
      <c r="L647" s="550"/>
      <c r="M647" s="548"/>
      <c r="N647" s="550"/>
      <c r="O647" s="548"/>
      <c r="P647" s="551"/>
    </row>
    <row r="648" spans="1:16" x14ac:dyDescent="0.25">
      <c r="A648" s="552"/>
      <c r="B648" s="553"/>
      <c r="C648" s="1248" t="s">
        <v>1154</v>
      </c>
      <c r="D648" s="1248"/>
      <c r="E648" s="1248"/>
      <c r="F648" s="1248"/>
      <c r="G648" s="1248"/>
      <c r="H648" s="516"/>
      <c r="I648" s="517"/>
      <c r="J648" s="517"/>
      <c r="K648" s="517"/>
      <c r="L648" s="520"/>
      <c r="M648" s="517"/>
      <c r="N648" s="554"/>
      <c r="O648" s="517"/>
      <c r="P648" s="555">
        <v>33888.26</v>
      </c>
    </row>
    <row r="649" spans="1:16" x14ac:dyDescent="0.25">
      <c r="A649" s="540" t="s">
        <v>1789</v>
      </c>
      <c r="B649" s="524" t="s">
        <v>2637</v>
      </c>
      <c r="C649" s="1247" t="s">
        <v>2638</v>
      </c>
      <c r="D649" s="1247"/>
      <c r="E649" s="1247"/>
      <c r="F649" s="1247"/>
      <c r="G649" s="1247"/>
      <c r="H649" s="525" t="s">
        <v>1158</v>
      </c>
      <c r="I649" s="543">
        <v>2</v>
      </c>
      <c r="J649" s="526"/>
      <c r="K649" s="543">
        <v>2</v>
      </c>
      <c r="L649" s="528"/>
      <c r="M649" s="526"/>
      <c r="N649" s="528"/>
      <c r="O649" s="526"/>
      <c r="P649" s="573">
        <v>486.87</v>
      </c>
    </row>
    <row r="650" spans="1:16" x14ac:dyDescent="0.25">
      <c r="A650" s="540"/>
      <c r="B650" s="524"/>
      <c r="C650" s="1247" t="s">
        <v>1155</v>
      </c>
      <c r="D650" s="1247"/>
      <c r="E650" s="1247"/>
      <c r="F650" s="1247"/>
      <c r="G650" s="1247"/>
      <c r="H650" s="525"/>
      <c r="I650" s="526"/>
      <c r="J650" s="526"/>
      <c r="K650" s="526"/>
      <c r="L650" s="528"/>
      <c r="M650" s="526"/>
      <c r="N650" s="528"/>
      <c r="O650" s="526"/>
      <c r="P650" s="529">
        <v>25390.52</v>
      </c>
    </row>
    <row r="651" spans="1:16" x14ac:dyDescent="0.25">
      <c r="A651" s="540"/>
      <c r="B651" s="524" t="s">
        <v>2795</v>
      </c>
      <c r="C651" s="1247" t="s">
        <v>2796</v>
      </c>
      <c r="D651" s="1247"/>
      <c r="E651" s="1247"/>
      <c r="F651" s="1247"/>
      <c r="G651" s="1247"/>
      <c r="H651" s="525" t="s">
        <v>1158</v>
      </c>
      <c r="I651" s="543">
        <v>90</v>
      </c>
      <c r="J651" s="526"/>
      <c r="K651" s="543">
        <v>90</v>
      </c>
      <c r="L651" s="528"/>
      <c r="M651" s="526"/>
      <c r="N651" s="528"/>
      <c r="O651" s="526"/>
      <c r="P651" s="529">
        <v>22851.47</v>
      </c>
    </row>
    <row r="652" spans="1:16" x14ac:dyDescent="0.25">
      <c r="A652" s="540"/>
      <c r="B652" s="524" t="s">
        <v>2797</v>
      </c>
      <c r="C652" s="1247" t="s">
        <v>2798</v>
      </c>
      <c r="D652" s="1247"/>
      <c r="E652" s="1247"/>
      <c r="F652" s="1247"/>
      <c r="G652" s="1247"/>
      <c r="H652" s="525" t="s">
        <v>1158</v>
      </c>
      <c r="I652" s="543">
        <v>46</v>
      </c>
      <c r="J652" s="526"/>
      <c r="K652" s="543">
        <v>46</v>
      </c>
      <c r="L652" s="528"/>
      <c r="M652" s="526"/>
      <c r="N652" s="528"/>
      <c r="O652" s="526"/>
      <c r="P652" s="529">
        <v>11679.64</v>
      </c>
    </row>
    <row r="653" spans="1:16" x14ac:dyDescent="0.25">
      <c r="A653" s="556"/>
      <c r="B653" s="557"/>
      <c r="C653" s="1248" t="s">
        <v>1161</v>
      </c>
      <c r="D653" s="1248"/>
      <c r="E653" s="1248"/>
      <c r="F653" s="1248"/>
      <c r="G653" s="1248"/>
      <c r="H653" s="516"/>
      <c r="I653" s="517"/>
      <c r="J653" s="517"/>
      <c r="K653" s="517"/>
      <c r="L653" s="520"/>
      <c r="M653" s="517"/>
      <c r="N653" s="554">
        <v>9843.75</v>
      </c>
      <c r="O653" s="517"/>
      <c r="P653" s="555">
        <v>68906.240000000005</v>
      </c>
    </row>
    <row r="654" spans="1:16" x14ac:dyDescent="0.25">
      <c r="A654" s="558"/>
      <c r="B654" s="559"/>
      <c r="C654" s="559"/>
      <c r="D654" s="559"/>
      <c r="E654" s="559"/>
      <c r="F654" s="559"/>
      <c r="G654" s="559"/>
      <c r="H654" s="560"/>
      <c r="I654" s="561"/>
      <c r="J654" s="561"/>
      <c r="K654" s="561"/>
      <c r="L654" s="562"/>
      <c r="M654" s="561"/>
      <c r="N654" s="562"/>
      <c r="O654" s="561"/>
      <c r="P654" s="563"/>
    </row>
    <row r="655" spans="1:16" ht="22.5" x14ac:dyDescent="0.25">
      <c r="A655" s="514" t="s">
        <v>3679</v>
      </c>
      <c r="B655" s="515" t="s">
        <v>3594</v>
      </c>
      <c r="C655" s="1249" t="s">
        <v>3680</v>
      </c>
      <c r="D655" s="1249"/>
      <c r="E655" s="1249"/>
      <c r="F655" s="1249"/>
      <c r="G655" s="1249"/>
      <c r="H655" s="516" t="s">
        <v>1575</v>
      </c>
      <c r="I655" s="517">
        <v>7</v>
      </c>
      <c r="J655" s="518">
        <v>1</v>
      </c>
      <c r="K655" s="518">
        <v>7</v>
      </c>
      <c r="L655" s="520"/>
      <c r="M655" s="517"/>
      <c r="N655" s="564">
        <v>30714.2</v>
      </c>
      <c r="O655" s="517"/>
      <c r="P655" s="555">
        <v>214999.4</v>
      </c>
    </row>
    <row r="656" spans="1:16" x14ac:dyDescent="0.25">
      <c r="A656" s="556"/>
      <c r="B656" s="557"/>
      <c r="C656" s="1248" t="s">
        <v>1161</v>
      </c>
      <c r="D656" s="1248"/>
      <c r="E656" s="1248"/>
      <c r="F656" s="1248"/>
      <c r="G656" s="1248"/>
      <c r="H656" s="516"/>
      <c r="I656" s="517"/>
      <c r="J656" s="517"/>
      <c r="K656" s="517"/>
      <c r="L656" s="520"/>
      <c r="M656" s="517"/>
      <c r="N656" s="520"/>
      <c r="O656" s="517"/>
      <c r="P656" s="555">
        <v>214999.4</v>
      </c>
    </row>
    <row r="657" spans="1:16" x14ac:dyDescent="0.25">
      <c r="A657" s="558"/>
      <c r="B657" s="559"/>
      <c r="C657" s="559"/>
      <c r="D657" s="559"/>
      <c r="E657" s="559"/>
      <c r="F657" s="559"/>
      <c r="G657" s="559"/>
      <c r="H657" s="560"/>
      <c r="I657" s="561"/>
      <c r="J657" s="561"/>
      <c r="K657" s="561"/>
      <c r="L657" s="562"/>
      <c r="M657" s="561"/>
      <c r="N657" s="562"/>
      <c r="O657" s="561"/>
      <c r="P657" s="563"/>
    </row>
    <row r="658" spans="1:16" x14ac:dyDescent="0.25">
      <c r="A658" s="514" t="s">
        <v>1543</v>
      </c>
      <c r="B658" s="515" t="s">
        <v>3681</v>
      </c>
      <c r="C658" s="1249" t="s">
        <v>3682</v>
      </c>
      <c r="D658" s="1249"/>
      <c r="E658" s="1249"/>
      <c r="F658" s="1249"/>
      <c r="G658" s="1249"/>
      <c r="H658" s="516" t="s">
        <v>2314</v>
      </c>
      <c r="I658" s="517">
        <v>3</v>
      </c>
      <c r="J658" s="518">
        <v>1</v>
      </c>
      <c r="K658" s="518">
        <v>3</v>
      </c>
      <c r="L658" s="520"/>
      <c r="M658" s="517"/>
      <c r="N658" s="521"/>
      <c r="O658" s="517"/>
      <c r="P658" s="522"/>
    </row>
    <row r="659" spans="1:16" x14ac:dyDescent="0.25">
      <c r="A659" s="523"/>
      <c r="B659" s="524" t="s">
        <v>23</v>
      </c>
      <c r="C659" s="1247" t="s">
        <v>1203</v>
      </c>
      <c r="D659" s="1247"/>
      <c r="E659" s="1247"/>
      <c r="F659" s="1247"/>
      <c r="G659" s="1247"/>
      <c r="H659" s="525" t="s">
        <v>1148</v>
      </c>
      <c r="I659" s="526"/>
      <c r="J659" s="526"/>
      <c r="K659" s="543">
        <v>9</v>
      </c>
      <c r="L659" s="528"/>
      <c r="M659" s="526"/>
      <c r="N659" s="528"/>
      <c r="O659" s="526"/>
      <c r="P659" s="529">
        <v>2928.42</v>
      </c>
    </row>
    <row r="660" spans="1:16" x14ac:dyDescent="0.25">
      <c r="A660" s="530"/>
      <c r="B660" s="524" t="s">
        <v>2070</v>
      </c>
      <c r="C660" s="1247" t="s">
        <v>2071</v>
      </c>
      <c r="D660" s="1247"/>
      <c r="E660" s="1247"/>
      <c r="F660" s="1247"/>
      <c r="G660" s="1247"/>
      <c r="H660" s="525" t="s">
        <v>1148</v>
      </c>
      <c r="I660" s="543">
        <v>3</v>
      </c>
      <c r="J660" s="526"/>
      <c r="K660" s="543">
        <v>9</v>
      </c>
      <c r="L660" s="532"/>
      <c r="M660" s="533"/>
      <c r="N660" s="534">
        <v>325.38</v>
      </c>
      <c r="O660" s="526"/>
      <c r="P660" s="529">
        <v>2928.42</v>
      </c>
    </row>
    <row r="661" spans="1:16" x14ac:dyDescent="0.25">
      <c r="A661" s="523"/>
      <c r="B661" s="524" t="s">
        <v>36</v>
      </c>
      <c r="C661" s="1247" t="s">
        <v>134</v>
      </c>
      <c r="D661" s="1247"/>
      <c r="E661" s="1247"/>
      <c r="F661" s="1247"/>
      <c r="G661" s="1247"/>
      <c r="H661" s="525"/>
      <c r="I661" s="526"/>
      <c r="J661" s="526"/>
      <c r="K661" s="526"/>
      <c r="L661" s="528"/>
      <c r="M661" s="526"/>
      <c r="N661" s="528"/>
      <c r="O661" s="526"/>
      <c r="P661" s="529">
        <v>1406.76</v>
      </c>
    </row>
    <row r="662" spans="1:16" x14ac:dyDescent="0.25">
      <c r="A662" s="530"/>
      <c r="B662" s="524" t="s">
        <v>3598</v>
      </c>
      <c r="C662" s="1247" t="s">
        <v>3599</v>
      </c>
      <c r="D662" s="1247"/>
      <c r="E662" s="1247"/>
      <c r="F662" s="1247"/>
      <c r="G662" s="1247"/>
      <c r="H662" s="525" t="s">
        <v>1244</v>
      </c>
      <c r="I662" s="536">
        <v>0.01</v>
      </c>
      <c r="J662" s="526"/>
      <c r="K662" s="536">
        <v>0.03</v>
      </c>
      <c r="L662" s="538">
        <v>284.14999999999998</v>
      </c>
      <c r="M662" s="539">
        <v>1.45</v>
      </c>
      <c r="N662" s="534">
        <v>412.02</v>
      </c>
      <c r="O662" s="526"/>
      <c r="P662" s="529">
        <v>12.36</v>
      </c>
    </row>
    <row r="663" spans="1:16" x14ac:dyDescent="0.25">
      <c r="A663" s="530"/>
      <c r="B663" s="524" t="s">
        <v>3226</v>
      </c>
      <c r="C663" s="1247" t="s">
        <v>3227</v>
      </c>
      <c r="D663" s="1247"/>
      <c r="E663" s="1247"/>
      <c r="F663" s="1247"/>
      <c r="G663" s="1247"/>
      <c r="H663" s="525" t="s">
        <v>1244</v>
      </c>
      <c r="I663" s="536">
        <v>0.01</v>
      </c>
      <c r="J663" s="526"/>
      <c r="K663" s="536">
        <v>0.03</v>
      </c>
      <c r="L663" s="538">
        <v>675.01</v>
      </c>
      <c r="M663" s="539">
        <v>1.54</v>
      </c>
      <c r="N663" s="534">
        <v>1039.52</v>
      </c>
      <c r="O663" s="526"/>
      <c r="P663" s="529">
        <v>31.19</v>
      </c>
    </row>
    <row r="664" spans="1:16" x14ac:dyDescent="0.25">
      <c r="A664" s="530"/>
      <c r="B664" s="524" t="s">
        <v>3600</v>
      </c>
      <c r="C664" s="1247" t="s">
        <v>3601</v>
      </c>
      <c r="D664" s="1247"/>
      <c r="E664" s="1247"/>
      <c r="F664" s="1247"/>
      <c r="G664" s="1247"/>
      <c r="H664" s="525" t="s">
        <v>1697</v>
      </c>
      <c r="I664" s="531">
        <v>0.1</v>
      </c>
      <c r="J664" s="526"/>
      <c r="K664" s="531">
        <v>0.3</v>
      </c>
      <c r="L664" s="538">
        <v>978.09</v>
      </c>
      <c r="M664" s="539">
        <v>1.31</v>
      </c>
      <c r="N664" s="534">
        <v>1281.3</v>
      </c>
      <c r="O664" s="526"/>
      <c r="P664" s="529">
        <v>384.39</v>
      </c>
    </row>
    <row r="665" spans="1:16" x14ac:dyDescent="0.25">
      <c r="A665" s="530"/>
      <c r="B665" s="524" t="s">
        <v>3683</v>
      </c>
      <c r="C665" s="1247" t="s">
        <v>3684</v>
      </c>
      <c r="D665" s="1247"/>
      <c r="E665" s="1247"/>
      <c r="F665" s="1247"/>
      <c r="G665" s="1247"/>
      <c r="H665" s="525" t="s">
        <v>1568</v>
      </c>
      <c r="I665" s="543">
        <v>1</v>
      </c>
      <c r="J665" s="526"/>
      <c r="K665" s="543">
        <v>3</v>
      </c>
      <c r="L665" s="538">
        <v>46.93</v>
      </c>
      <c r="M665" s="539">
        <v>1.49</v>
      </c>
      <c r="N665" s="534">
        <v>69.930000000000007</v>
      </c>
      <c r="O665" s="526"/>
      <c r="P665" s="529">
        <v>209.79</v>
      </c>
    </row>
    <row r="666" spans="1:16" x14ac:dyDescent="0.25">
      <c r="A666" s="530"/>
      <c r="B666" s="524" t="s">
        <v>2716</v>
      </c>
      <c r="C666" s="1247" t="s">
        <v>2717</v>
      </c>
      <c r="D666" s="1247"/>
      <c r="E666" s="1247"/>
      <c r="F666" s="1247"/>
      <c r="G666" s="1247"/>
      <c r="H666" s="525" t="s">
        <v>1164</v>
      </c>
      <c r="I666" s="537">
        <v>1.0000000000000001E-5</v>
      </c>
      <c r="J666" s="526"/>
      <c r="K666" s="537">
        <v>3.0000000000000001E-5</v>
      </c>
      <c r="L666" s="542">
        <v>99190.96</v>
      </c>
      <c r="M666" s="539">
        <v>1.31</v>
      </c>
      <c r="N666" s="534">
        <v>129940.16</v>
      </c>
      <c r="O666" s="526"/>
      <c r="P666" s="529">
        <v>3.9</v>
      </c>
    </row>
    <row r="667" spans="1:16" x14ac:dyDescent="0.25">
      <c r="A667" s="530"/>
      <c r="B667" s="524" t="s">
        <v>2605</v>
      </c>
      <c r="C667" s="1247" t="s">
        <v>2606</v>
      </c>
      <c r="D667" s="1247"/>
      <c r="E667" s="1247"/>
      <c r="F667" s="1247"/>
      <c r="G667" s="1247"/>
      <c r="H667" s="525" t="s">
        <v>1164</v>
      </c>
      <c r="I667" s="535">
        <v>1E-4</v>
      </c>
      <c r="J667" s="526"/>
      <c r="K667" s="535">
        <v>2.9999999999999997E-4</v>
      </c>
      <c r="L667" s="542">
        <v>4338.2700000000004</v>
      </c>
      <c r="M667" s="575">
        <v>1.3</v>
      </c>
      <c r="N667" s="534">
        <v>5639.75</v>
      </c>
      <c r="O667" s="526"/>
      <c r="P667" s="529">
        <v>1.69</v>
      </c>
    </row>
    <row r="668" spans="1:16" x14ac:dyDescent="0.25">
      <c r="A668" s="530"/>
      <c r="B668" s="524" t="s">
        <v>3685</v>
      </c>
      <c r="C668" s="1247" t="s">
        <v>3686</v>
      </c>
      <c r="D668" s="1247"/>
      <c r="E668" s="1247"/>
      <c r="F668" s="1247"/>
      <c r="G668" s="1247"/>
      <c r="H668" s="525" t="s">
        <v>1164</v>
      </c>
      <c r="I668" s="527">
        <v>1E-3</v>
      </c>
      <c r="J668" s="526"/>
      <c r="K668" s="527">
        <v>3.0000000000000001E-3</v>
      </c>
      <c r="L668" s="542">
        <v>88783.86</v>
      </c>
      <c r="M668" s="539">
        <v>1.1299999999999999</v>
      </c>
      <c r="N668" s="534">
        <v>100325.75999999999</v>
      </c>
      <c r="O668" s="526"/>
      <c r="P668" s="529">
        <v>300.98</v>
      </c>
    </row>
    <row r="669" spans="1:16" x14ac:dyDescent="0.25">
      <c r="A669" s="530"/>
      <c r="B669" s="524" t="s">
        <v>2284</v>
      </c>
      <c r="C669" s="1247" t="s">
        <v>2285</v>
      </c>
      <c r="D669" s="1247"/>
      <c r="E669" s="1247"/>
      <c r="F669" s="1247"/>
      <c r="G669" s="1247"/>
      <c r="H669" s="525" t="s">
        <v>1164</v>
      </c>
      <c r="I669" s="527">
        <v>1E-3</v>
      </c>
      <c r="J669" s="526"/>
      <c r="K669" s="527">
        <v>3.0000000000000001E-3</v>
      </c>
      <c r="L669" s="542">
        <v>91285</v>
      </c>
      <c r="M669" s="575">
        <v>1.1000000000000001</v>
      </c>
      <c r="N669" s="534">
        <v>100413.5</v>
      </c>
      <c r="O669" s="526"/>
      <c r="P669" s="529">
        <v>301.24</v>
      </c>
    </row>
    <row r="670" spans="1:16" x14ac:dyDescent="0.25">
      <c r="A670" s="530"/>
      <c r="B670" s="524" t="s">
        <v>3560</v>
      </c>
      <c r="C670" s="1247" t="s">
        <v>3561</v>
      </c>
      <c r="D670" s="1247"/>
      <c r="E670" s="1247"/>
      <c r="F670" s="1247"/>
      <c r="G670" s="1247"/>
      <c r="H670" s="525" t="s">
        <v>1244</v>
      </c>
      <c r="I670" s="536">
        <v>0.02</v>
      </c>
      <c r="J670" s="526"/>
      <c r="K670" s="536">
        <v>0.06</v>
      </c>
      <c r="L670" s="538">
        <v>899.56</v>
      </c>
      <c r="M670" s="539">
        <v>1.76</v>
      </c>
      <c r="N670" s="534">
        <v>1583.23</v>
      </c>
      <c r="O670" s="526"/>
      <c r="P670" s="529">
        <v>94.99</v>
      </c>
    </row>
    <row r="671" spans="1:16" x14ac:dyDescent="0.25">
      <c r="A671" s="530"/>
      <c r="B671" s="524" t="s">
        <v>3687</v>
      </c>
      <c r="C671" s="1247" t="s">
        <v>3688</v>
      </c>
      <c r="D671" s="1247"/>
      <c r="E671" s="1247"/>
      <c r="F671" s="1247"/>
      <c r="G671" s="1247"/>
      <c r="H671" s="525" t="s">
        <v>1212</v>
      </c>
      <c r="I671" s="527">
        <v>1E-3</v>
      </c>
      <c r="J671" s="526"/>
      <c r="K671" s="527">
        <v>3.0000000000000001E-3</v>
      </c>
      <c r="L671" s="542">
        <v>7555</v>
      </c>
      <c r="M671" s="575">
        <v>1.5</v>
      </c>
      <c r="N671" s="534">
        <v>11332.5</v>
      </c>
      <c r="O671" s="526"/>
      <c r="P671" s="529">
        <v>34</v>
      </c>
    </row>
    <row r="672" spans="1:16" x14ac:dyDescent="0.25">
      <c r="A672" s="530"/>
      <c r="B672" s="524" t="s">
        <v>3689</v>
      </c>
      <c r="C672" s="1247" t="s">
        <v>3690</v>
      </c>
      <c r="D672" s="1247"/>
      <c r="E672" s="1247"/>
      <c r="F672" s="1247"/>
      <c r="G672" s="1247"/>
      <c r="H672" s="525" t="s">
        <v>1697</v>
      </c>
      <c r="I672" s="536">
        <v>0.01</v>
      </c>
      <c r="J672" s="526"/>
      <c r="K672" s="536">
        <v>0.03</v>
      </c>
      <c r="L672" s="538">
        <v>565.89</v>
      </c>
      <c r="M672" s="539">
        <v>1.54</v>
      </c>
      <c r="N672" s="534">
        <v>871.47</v>
      </c>
      <c r="O672" s="526"/>
      <c r="P672" s="529">
        <v>26.14</v>
      </c>
    </row>
    <row r="673" spans="1:16" x14ac:dyDescent="0.25">
      <c r="A673" s="530"/>
      <c r="B673" s="524" t="s">
        <v>3604</v>
      </c>
      <c r="C673" s="1247" t="s">
        <v>3605</v>
      </c>
      <c r="D673" s="1247"/>
      <c r="E673" s="1247"/>
      <c r="F673" s="1247"/>
      <c r="G673" s="1247"/>
      <c r="H673" s="525" t="s">
        <v>1244</v>
      </c>
      <c r="I673" s="536">
        <v>0.01</v>
      </c>
      <c r="J673" s="526"/>
      <c r="K673" s="536">
        <v>0.03</v>
      </c>
      <c r="L673" s="538">
        <v>157.44</v>
      </c>
      <c r="M673" s="539">
        <v>1.29</v>
      </c>
      <c r="N673" s="534">
        <v>203.1</v>
      </c>
      <c r="O673" s="526"/>
      <c r="P673" s="529">
        <v>6.09</v>
      </c>
    </row>
    <row r="674" spans="1:16" x14ac:dyDescent="0.25">
      <c r="A674" s="544" t="s">
        <v>1239</v>
      </c>
      <c r="B674" s="545" t="s">
        <v>2792</v>
      </c>
      <c r="C674" s="1250" t="s">
        <v>2793</v>
      </c>
      <c r="D674" s="1250"/>
      <c r="E674" s="1250"/>
      <c r="F674" s="1250"/>
      <c r="G674" s="1250"/>
      <c r="H674" s="546" t="s">
        <v>1164</v>
      </c>
      <c r="I674" s="549">
        <v>1E-3</v>
      </c>
      <c r="J674" s="548"/>
      <c r="K674" s="549">
        <v>3.0000000000000001E-3</v>
      </c>
      <c r="L674" s="550"/>
      <c r="M674" s="548"/>
      <c r="N674" s="550"/>
      <c r="O674" s="548"/>
      <c r="P674" s="551"/>
    </row>
    <row r="675" spans="1:16" x14ac:dyDescent="0.25">
      <c r="A675" s="552"/>
      <c r="B675" s="553"/>
      <c r="C675" s="1248" t="s">
        <v>1154</v>
      </c>
      <c r="D675" s="1248"/>
      <c r="E675" s="1248"/>
      <c r="F675" s="1248"/>
      <c r="G675" s="1248"/>
      <c r="H675" s="516"/>
      <c r="I675" s="517"/>
      <c r="J675" s="517"/>
      <c r="K675" s="517"/>
      <c r="L675" s="520"/>
      <c r="M675" s="517"/>
      <c r="N675" s="554"/>
      <c r="O675" s="517"/>
      <c r="P675" s="555">
        <v>4335.18</v>
      </c>
    </row>
    <row r="676" spans="1:16" x14ac:dyDescent="0.25">
      <c r="A676" s="540" t="s">
        <v>1791</v>
      </c>
      <c r="B676" s="524" t="s">
        <v>2637</v>
      </c>
      <c r="C676" s="1247" t="s">
        <v>2638</v>
      </c>
      <c r="D676" s="1247"/>
      <c r="E676" s="1247"/>
      <c r="F676" s="1247"/>
      <c r="G676" s="1247"/>
      <c r="H676" s="525" t="s">
        <v>1158</v>
      </c>
      <c r="I676" s="543">
        <v>2</v>
      </c>
      <c r="J676" s="526"/>
      <c r="K676" s="543">
        <v>2</v>
      </c>
      <c r="L676" s="528"/>
      <c r="M676" s="526"/>
      <c r="N676" s="528"/>
      <c r="O676" s="526"/>
      <c r="P676" s="573">
        <v>58.57</v>
      </c>
    </row>
    <row r="677" spans="1:16" x14ac:dyDescent="0.25">
      <c r="A677" s="540"/>
      <c r="B677" s="524"/>
      <c r="C677" s="1247" t="s">
        <v>1155</v>
      </c>
      <c r="D677" s="1247"/>
      <c r="E677" s="1247"/>
      <c r="F677" s="1247"/>
      <c r="G677" s="1247"/>
      <c r="H677" s="525"/>
      <c r="I677" s="526"/>
      <c r="J677" s="526"/>
      <c r="K677" s="526"/>
      <c r="L677" s="528"/>
      <c r="M677" s="526"/>
      <c r="N677" s="528"/>
      <c r="O677" s="526"/>
      <c r="P677" s="529">
        <v>2928.42</v>
      </c>
    </row>
    <row r="678" spans="1:16" x14ac:dyDescent="0.25">
      <c r="A678" s="540"/>
      <c r="B678" s="524" t="s">
        <v>2795</v>
      </c>
      <c r="C678" s="1247" t="s">
        <v>2796</v>
      </c>
      <c r="D678" s="1247"/>
      <c r="E678" s="1247"/>
      <c r="F678" s="1247"/>
      <c r="G678" s="1247"/>
      <c r="H678" s="525" t="s">
        <v>1158</v>
      </c>
      <c r="I678" s="543">
        <v>90</v>
      </c>
      <c r="J678" s="526"/>
      <c r="K678" s="543">
        <v>90</v>
      </c>
      <c r="L678" s="528"/>
      <c r="M678" s="526"/>
      <c r="N678" s="528"/>
      <c r="O678" s="526"/>
      <c r="P678" s="529">
        <v>2635.58</v>
      </c>
    </row>
    <row r="679" spans="1:16" x14ac:dyDescent="0.25">
      <c r="A679" s="540"/>
      <c r="B679" s="524" t="s">
        <v>2797</v>
      </c>
      <c r="C679" s="1247" t="s">
        <v>2798</v>
      </c>
      <c r="D679" s="1247"/>
      <c r="E679" s="1247"/>
      <c r="F679" s="1247"/>
      <c r="G679" s="1247"/>
      <c r="H679" s="525" t="s">
        <v>1158</v>
      </c>
      <c r="I679" s="543">
        <v>46</v>
      </c>
      <c r="J679" s="526"/>
      <c r="K679" s="543">
        <v>46</v>
      </c>
      <c r="L679" s="528"/>
      <c r="M679" s="526"/>
      <c r="N679" s="528"/>
      <c r="O679" s="526"/>
      <c r="P679" s="529">
        <v>1347.07</v>
      </c>
    </row>
    <row r="680" spans="1:16" x14ac:dyDescent="0.25">
      <c r="A680" s="556"/>
      <c r="B680" s="557"/>
      <c r="C680" s="1248" t="s">
        <v>1161</v>
      </c>
      <c r="D680" s="1248"/>
      <c r="E680" s="1248"/>
      <c r="F680" s="1248"/>
      <c r="G680" s="1248"/>
      <c r="H680" s="516"/>
      <c r="I680" s="517"/>
      <c r="J680" s="517"/>
      <c r="K680" s="517"/>
      <c r="L680" s="520"/>
      <c r="M680" s="517"/>
      <c r="N680" s="554">
        <v>2792.13</v>
      </c>
      <c r="O680" s="517"/>
      <c r="P680" s="555">
        <v>8376.4</v>
      </c>
    </row>
    <row r="681" spans="1:16" x14ac:dyDescent="0.25">
      <c r="A681" s="558"/>
      <c r="B681" s="559"/>
      <c r="C681" s="559"/>
      <c r="D681" s="559"/>
      <c r="E681" s="559"/>
      <c r="F681" s="559"/>
      <c r="G681" s="559"/>
      <c r="H681" s="560"/>
      <c r="I681" s="561"/>
      <c r="J681" s="561"/>
      <c r="K681" s="561"/>
      <c r="L681" s="562"/>
      <c r="M681" s="561"/>
      <c r="N681" s="562"/>
      <c r="O681" s="561"/>
      <c r="P681" s="563"/>
    </row>
    <row r="682" spans="1:16" ht="22.5" x14ac:dyDescent="0.25">
      <c r="A682" s="514" t="s">
        <v>3691</v>
      </c>
      <c r="B682" s="515" t="s">
        <v>3594</v>
      </c>
      <c r="C682" s="1249" t="s">
        <v>3692</v>
      </c>
      <c r="D682" s="1249"/>
      <c r="E682" s="1249"/>
      <c r="F682" s="1249"/>
      <c r="G682" s="1249"/>
      <c r="H682" s="516" t="s">
        <v>1575</v>
      </c>
      <c r="I682" s="517">
        <v>3</v>
      </c>
      <c r="J682" s="518">
        <v>1</v>
      </c>
      <c r="K682" s="518">
        <v>3</v>
      </c>
      <c r="L682" s="520"/>
      <c r="M682" s="517"/>
      <c r="N682" s="564">
        <v>50212.91</v>
      </c>
      <c r="O682" s="517"/>
      <c r="P682" s="555">
        <v>150638.73000000001</v>
      </c>
    </row>
    <row r="683" spans="1:16" x14ac:dyDescent="0.25">
      <c r="A683" s="556"/>
      <c r="B683" s="557"/>
      <c r="C683" s="1248" t="s">
        <v>1161</v>
      </c>
      <c r="D683" s="1248"/>
      <c r="E683" s="1248"/>
      <c r="F683" s="1248"/>
      <c r="G683" s="1248"/>
      <c r="H683" s="516"/>
      <c r="I683" s="517"/>
      <c r="J683" s="517"/>
      <c r="K683" s="517"/>
      <c r="L683" s="520"/>
      <c r="M683" s="517"/>
      <c r="N683" s="520"/>
      <c r="O683" s="517"/>
      <c r="P683" s="555">
        <v>150638.73000000001</v>
      </c>
    </row>
    <row r="684" spans="1:16" x14ac:dyDescent="0.25">
      <c r="A684" s="558"/>
      <c r="B684" s="559"/>
      <c r="C684" s="559"/>
      <c r="D684" s="559"/>
      <c r="E684" s="559"/>
      <c r="F684" s="559"/>
      <c r="G684" s="559"/>
      <c r="H684" s="560"/>
      <c r="I684" s="561"/>
      <c r="J684" s="561"/>
      <c r="K684" s="561"/>
      <c r="L684" s="562"/>
      <c r="M684" s="561"/>
      <c r="N684" s="562"/>
      <c r="O684" s="561"/>
      <c r="P684" s="563"/>
    </row>
    <row r="685" spans="1:16" x14ac:dyDescent="0.25">
      <c r="A685" s="514" t="s">
        <v>1562</v>
      </c>
      <c r="B685" s="515" t="s">
        <v>3693</v>
      </c>
      <c r="C685" s="1249" t="s">
        <v>3694</v>
      </c>
      <c r="D685" s="1249"/>
      <c r="E685" s="1249"/>
      <c r="F685" s="1249"/>
      <c r="G685" s="1249"/>
      <c r="H685" s="516" t="s">
        <v>1568</v>
      </c>
      <c r="I685" s="517">
        <v>1.2</v>
      </c>
      <c r="J685" s="518">
        <v>1</v>
      </c>
      <c r="K685" s="571">
        <v>1.2</v>
      </c>
      <c r="L685" s="520"/>
      <c r="M685" s="517"/>
      <c r="N685" s="521"/>
      <c r="O685" s="517"/>
      <c r="P685" s="522"/>
    </row>
    <row r="686" spans="1:16" x14ac:dyDescent="0.25">
      <c r="A686" s="523"/>
      <c r="B686" s="524" t="s">
        <v>23</v>
      </c>
      <c r="C686" s="1247" t="s">
        <v>1203</v>
      </c>
      <c r="D686" s="1247"/>
      <c r="E686" s="1247"/>
      <c r="F686" s="1247"/>
      <c r="G686" s="1247"/>
      <c r="H686" s="525" t="s">
        <v>1148</v>
      </c>
      <c r="I686" s="526"/>
      <c r="J686" s="526"/>
      <c r="K686" s="527">
        <v>29.568000000000001</v>
      </c>
      <c r="L686" s="528"/>
      <c r="M686" s="526"/>
      <c r="N686" s="528"/>
      <c r="O686" s="526"/>
      <c r="P686" s="529">
        <v>11979.99</v>
      </c>
    </row>
    <row r="687" spans="1:16" x14ac:dyDescent="0.25">
      <c r="A687" s="530"/>
      <c r="B687" s="524" t="s">
        <v>2233</v>
      </c>
      <c r="C687" s="1247" t="s">
        <v>2234</v>
      </c>
      <c r="D687" s="1247"/>
      <c r="E687" s="1247"/>
      <c r="F687" s="1247"/>
      <c r="G687" s="1247"/>
      <c r="H687" s="525" t="s">
        <v>1148</v>
      </c>
      <c r="I687" s="536">
        <v>0.06</v>
      </c>
      <c r="J687" s="526"/>
      <c r="K687" s="527">
        <v>7.1999999999999995E-2</v>
      </c>
      <c r="L687" s="532"/>
      <c r="M687" s="533"/>
      <c r="N687" s="534">
        <v>264.67</v>
      </c>
      <c r="O687" s="526"/>
      <c r="P687" s="529">
        <v>19.059999999999999</v>
      </c>
    </row>
    <row r="688" spans="1:16" x14ac:dyDescent="0.25">
      <c r="A688" s="530"/>
      <c r="B688" s="524" t="s">
        <v>3695</v>
      </c>
      <c r="C688" s="1247" t="s">
        <v>3696</v>
      </c>
      <c r="D688" s="1247"/>
      <c r="E688" s="1247"/>
      <c r="F688" s="1247"/>
      <c r="G688" s="1247"/>
      <c r="H688" s="525" t="s">
        <v>1148</v>
      </c>
      <c r="I688" s="536">
        <v>12.29</v>
      </c>
      <c r="J688" s="526"/>
      <c r="K688" s="527">
        <v>14.747999999999999</v>
      </c>
      <c r="L688" s="532"/>
      <c r="M688" s="533"/>
      <c r="N688" s="534">
        <v>373.94</v>
      </c>
      <c r="O688" s="526"/>
      <c r="P688" s="529">
        <v>5514.87</v>
      </c>
    </row>
    <row r="689" spans="1:16" x14ac:dyDescent="0.25">
      <c r="A689" s="530"/>
      <c r="B689" s="524" t="s">
        <v>3697</v>
      </c>
      <c r="C689" s="1247" t="s">
        <v>3698</v>
      </c>
      <c r="D689" s="1247"/>
      <c r="E689" s="1247"/>
      <c r="F689" s="1247"/>
      <c r="G689" s="1247"/>
      <c r="H689" s="525" t="s">
        <v>1148</v>
      </c>
      <c r="I689" s="536">
        <v>12.29</v>
      </c>
      <c r="J689" s="526"/>
      <c r="K689" s="527">
        <v>14.747999999999999</v>
      </c>
      <c r="L689" s="532"/>
      <c r="M689" s="533"/>
      <c r="N689" s="534">
        <v>437.08</v>
      </c>
      <c r="O689" s="526"/>
      <c r="P689" s="529">
        <v>6446.06</v>
      </c>
    </row>
    <row r="690" spans="1:16" x14ac:dyDescent="0.25">
      <c r="A690" s="523"/>
      <c r="B690" s="524" t="s">
        <v>28</v>
      </c>
      <c r="C690" s="1247" t="s">
        <v>132</v>
      </c>
      <c r="D690" s="1247"/>
      <c r="E690" s="1247"/>
      <c r="F690" s="1247"/>
      <c r="G690" s="1247"/>
      <c r="H690" s="525"/>
      <c r="I690" s="526"/>
      <c r="J690" s="526"/>
      <c r="K690" s="526"/>
      <c r="L690" s="528"/>
      <c r="M690" s="526"/>
      <c r="N690" s="528"/>
      <c r="O690" s="526"/>
      <c r="P690" s="573">
        <v>14.22</v>
      </c>
    </row>
    <row r="691" spans="1:16" x14ac:dyDescent="0.25">
      <c r="A691" s="523"/>
      <c r="B691" s="524"/>
      <c r="C691" s="1247" t="s">
        <v>1147</v>
      </c>
      <c r="D691" s="1247"/>
      <c r="E691" s="1247"/>
      <c r="F691" s="1247"/>
      <c r="G691" s="1247"/>
      <c r="H691" s="525" t="s">
        <v>1148</v>
      </c>
      <c r="I691" s="526"/>
      <c r="J691" s="526"/>
      <c r="K691" s="527">
        <v>2.4E-2</v>
      </c>
      <c r="L691" s="528"/>
      <c r="M691" s="526"/>
      <c r="N691" s="528"/>
      <c r="O691" s="526"/>
      <c r="P691" s="573">
        <v>7.81</v>
      </c>
    </row>
    <row r="692" spans="1:16" x14ac:dyDescent="0.25">
      <c r="A692" s="530"/>
      <c r="B692" s="524" t="s">
        <v>1445</v>
      </c>
      <c r="C692" s="1247" t="s">
        <v>1446</v>
      </c>
      <c r="D692" s="1247"/>
      <c r="E692" s="1247"/>
      <c r="F692" s="1247"/>
      <c r="G692" s="1247"/>
      <c r="H692" s="525" t="s">
        <v>1151</v>
      </c>
      <c r="I692" s="536">
        <v>0.02</v>
      </c>
      <c r="J692" s="526"/>
      <c r="K692" s="527">
        <v>2.4E-2</v>
      </c>
      <c r="L692" s="538">
        <v>477.92</v>
      </c>
      <c r="M692" s="539">
        <v>1.24</v>
      </c>
      <c r="N692" s="534">
        <v>592.62</v>
      </c>
      <c r="O692" s="526"/>
      <c r="P692" s="529">
        <v>14.22</v>
      </c>
    </row>
    <row r="693" spans="1:16" x14ac:dyDescent="0.25">
      <c r="A693" s="540"/>
      <c r="B693" s="524" t="s">
        <v>1208</v>
      </c>
      <c r="C693" s="1247" t="s">
        <v>1209</v>
      </c>
      <c r="D693" s="1247"/>
      <c r="E693" s="1247"/>
      <c r="F693" s="1247"/>
      <c r="G693" s="1247"/>
      <c r="H693" s="525" t="s">
        <v>1148</v>
      </c>
      <c r="I693" s="536">
        <v>0.02</v>
      </c>
      <c r="J693" s="526"/>
      <c r="K693" s="527">
        <v>2.4E-2</v>
      </c>
      <c r="L693" s="528"/>
      <c r="M693" s="526"/>
      <c r="N693" s="541">
        <v>325.38</v>
      </c>
      <c r="O693" s="526"/>
      <c r="P693" s="573">
        <v>7.81</v>
      </c>
    </row>
    <row r="694" spans="1:16" x14ac:dyDescent="0.25">
      <c r="A694" s="523"/>
      <c r="B694" s="524" t="s">
        <v>36</v>
      </c>
      <c r="C694" s="1247" t="s">
        <v>134</v>
      </c>
      <c r="D694" s="1247"/>
      <c r="E694" s="1247"/>
      <c r="F694" s="1247"/>
      <c r="G694" s="1247"/>
      <c r="H694" s="525"/>
      <c r="I694" s="526"/>
      <c r="J694" s="526"/>
      <c r="K694" s="526"/>
      <c r="L694" s="528"/>
      <c r="M694" s="526"/>
      <c r="N694" s="528"/>
      <c r="O694" s="526"/>
      <c r="P694" s="573">
        <v>253.66</v>
      </c>
    </row>
    <row r="695" spans="1:16" x14ac:dyDescent="0.25">
      <c r="A695" s="530"/>
      <c r="B695" s="524" t="s">
        <v>1494</v>
      </c>
      <c r="C695" s="1247" t="s">
        <v>1495</v>
      </c>
      <c r="D695" s="1247"/>
      <c r="E695" s="1247"/>
      <c r="F695" s="1247"/>
      <c r="G695" s="1247"/>
      <c r="H695" s="525" t="s">
        <v>1496</v>
      </c>
      <c r="I695" s="536">
        <v>0.68</v>
      </c>
      <c r="J695" s="526"/>
      <c r="K695" s="527">
        <v>0.81599999999999995</v>
      </c>
      <c r="L695" s="532"/>
      <c r="M695" s="533"/>
      <c r="N695" s="534">
        <v>6.1</v>
      </c>
      <c r="O695" s="526"/>
      <c r="P695" s="529">
        <v>4.9800000000000004</v>
      </c>
    </row>
    <row r="696" spans="1:16" x14ac:dyDescent="0.25">
      <c r="A696" s="530"/>
      <c r="B696" s="524" t="s">
        <v>3699</v>
      </c>
      <c r="C696" s="1247" t="s">
        <v>3700</v>
      </c>
      <c r="D696" s="1247"/>
      <c r="E696" s="1247"/>
      <c r="F696" s="1247"/>
      <c r="G696" s="1247"/>
      <c r="H696" s="525" t="s">
        <v>1697</v>
      </c>
      <c r="I696" s="531">
        <v>0.4</v>
      </c>
      <c r="J696" s="526"/>
      <c r="K696" s="536">
        <v>0.48</v>
      </c>
      <c r="L696" s="538">
        <v>170.67</v>
      </c>
      <c r="M696" s="539">
        <v>1.31</v>
      </c>
      <c r="N696" s="534">
        <v>223.58</v>
      </c>
      <c r="O696" s="526"/>
      <c r="P696" s="529">
        <v>107.32</v>
      </c>
    </row>
    <row r="697" spans="1:16" x14ac:dyDescent="0.25">
      <c r="A697" s="530"/>
      <c r="B697" s="524" t="s">
        <v>3701</v>
      </c>
      <c r="C697" s="1247" t="s">
        <v>3702</v>
      </c>
      <c r="D697" s="1247"/>
      <c r="E697" s="1247"/>
      <c r="F697" s="1247"/>
      <c r="G697" s="1247"/>
      <c r="H697" s="525" t="s">
        <v>1697</v>
      </c>
      <c r="I697" s="531">
        <v>0.4</v>
      </c>
      <c r="J697" s="526"/>
      <c r="K697" s="536">
        <v>0.48</v>
      </c>
      <c r="L697" s="538">
        <v>224.8</v>
      </c>
      <c r="M697" s="539">
        <v>1.31</v>
      </c>
      <c r="N697" s="534">
        <v>294.49</v>
      </c>
      <c r="O697" s="526"/>
      <c r="P697" s="529">
        <v>141.36000000000001</v>
      </c>
    </row>
    <row r="698" spans="1:16" x14ac:dyDescent="0.25">
      <c r="A698" s="552"/>
      <c r="B698" s="553"/>
      <c r="C698" s="1248" t="s">
        <v>1154</v>
      </c>
      <c r="D698" s="1248"/>
      <c r="E698" s="1248"/>
      <c r="F698" s="1248"/>
      <c r="G698" s="1248"/>
      <c r="H698" s="516"/>
      <c r="I698" s="517"/>
      <c r="J698" s="517"/>
      <c r="K698" s="517"/>
      <c r="L698" s="520"/>
      <c r="M698" s="517"/>
      <c r="N698" s="554"/>
      <c r="O698" s="517"/>
      <c r="P698" s="555">
        <v>12255.68</v>
      </c>
    </row>
    <row r="699" spans="1:16" x14ac:dyDescent="0.25">
      <c r="A699" s="540" t="s">
        <v>2794</v>
      </c>
      <c r="B699" s="524" t="s">
        <v>2637</v>
      </c>
      <c r="C699" s="1247" t="s">
        <v>2638</v>
      </c>
      <c r="D699" s="1247"/>
      <c r="E699" s="1247"/>
      <c r="F699" s="1247"/>
      <c r="G699" s="1247"/>
      <c r="H699" s="525" t="s">
        <v>1158</v>
      </c>
      <c r="I699" s="543">
        <v>2</v>
      </c>
      <c r="J699" s="526"/>
      <c r="K699" s="543">
        <v>2</v>
      </c>
      <c r="L699" s="528"/>
      <c r="M699" s="526"/>
      <c r="N699" s="528"/>
      <c r="O699" s="526"/>
      <c r="P699" s="573">
        <v>239.6</v>
      </c>
    </row>
    <row r="700" spans="1:16" x14ac:dyDescent="0.25">
      <c r="A700" s="540"/>
      <c r="B700" s="524"/>
      <c r="C700" s="1247" t="s">
        <v>1155</v>
      </c>
      <c r="D700" s="1247"/>
      <c r="E700" s="1247"/>
      <c r="F700" s="1247"/>
      <c r="G700" s="1247"/>
      <c r="H700" s="525"/>
      <c r="I700" s="526"/>
      <c r="J700" s="526"/>
      <c r="K700" s="526"/>
      <c r="L700" s="528"/>
      <c r="M700" s="526"/>
      <c r="N700" s="528"/>
      <c r="O700" s="526"/>
      <c r="P700" s="529">
        <v>11987.8</v>
      </c>
    </row>
    <row r="701" spans="1:16" x14ac:dyDescent="0.25">
      <c r="A701" s="540"/>
      <c r="B701" s="524" t="s">
        <v>2795</v>
      </c>
      <c r="C701" s="1247" t="s">
        <v>2796</v>
      </c>
      <c r="D701" s="1247"/>
      <c r="E701" s="1247"/>
      <c r="F701" s="1247"/>
      <c r="G701" s="1247"/>
      <c r="H701" s="525" t="s">
        <v>1158</v>
      </c>
      <c r="I701" s="543">
        <v>90</v>
      </c>
      <c r="J701" s="526"/>
      <c r="K701" s="543">
        <v>90</v>
      </c>
      <c r="L701" s="528"/>
      <c r="M701" s="526"/>
      <c r="N701" s="528"/>
      <c r="O701" s="526"/>
      <c r="P701" s="529">
        <v>10789.02</v>
      </c>
    </row>
    <row r="702" spans="1:16" x14ac:dyDescent="0.25">
      <c r="A702" s="540"/>
      <c r="B702" s="524" t="s">
        <v>2797</v>
      </c>
      <c r="C702" s="1247" t="s">
        <v>2798</v>
      </c>
      <c r="D702" s="1247"/>
      <c r="E702" s="1247"/>
      <c r="F702" s="1247"/>
      <c r="G702" s="1247"/>
      <c r="H702" s="525" t="s">
        <v>1158</v>
      </c>
      <c r="I702" s="543">
        <v>46</v>
      </c>
      <c r="J702" s="526"/>
      <c r="K702" s="543">
        <v>46</v>
      </c>
      <c r="L702" s="528"/>
      <c r="M702" s="526"/>
      <c r="N702" s="528"/>
      <c r="O702" s="526"/>
      <c r="P702" s="529">
        <v>5514.39</v>
      </c>
    </row>
    <row r="703" spans="1:16" x14ac:dyDescent="0.25">
      <c r="A703" s="556"/>
      <c r="B703" s="557"/>
      <c r="C703" s="1248" t="s">
        <v>1161</v>
      </c>
      <c r="D703" s="1248"/>
      <c r="E703" s="1248"/>
      <c r="F703" s="1248"/>
      <c r="G703" s="1248"/>
      <c r="H703" s="516"/>
      <c r="I703" s="517"/>
      <c r="J703" s="517"/>
      <c r="K703" s="517"/>
      <c r="L703" s="520"/>
      <c r="M703" s="517"/>
      <c r="N703" s="554">
        <v>23998.91</v>
      </c>
      <c r="O703" s="517"/>
      <c r="P703" s="555">
        <v>28798.69</v>
      </c>
    </row>
    <row r="704" spans="1:16" x14ac:dyDescent="0.25">
      <c r="A704" s="558"/>
      <c r="B704" s="559"/>
      <c r="C704" s="559"/>
      <c r="D704" s="559"/>
      <c r="E704" s="559"/>
      <c r="F704" s="559"/>
      <c r="G704" s="559"/>
      <c r="H704" s="560"/>
      <c r="I704" s="561"/>
      <c r="J704" s="561"/>
      <c r="K704" s="561"/>
      <c r="L704" s="562"/>
      <c r="M704" s="561"/>
      <c r="N704" s="562"/>
      <c r="O704" s="561"/>
      <c r="P704" s="563"/>
    </row>
    <row r="705" spans="1:16" ht="22.5" x14ac:dyDescent="0.25">
      <c r="A705" s="514" t="s">
        <v>3703</v>
      </c>
      <c r="B705" s="515" t="s">
        <v>3594</v>
      </c>
      <c r="C705" s="1249" t="s">
        <v>3704</v>
      </c>
      <c r="D705" s="1249"/>
      <c r="E705" s="1249"/>
      <c r="F705" s="1249"/>
      <c r="G705" s="1249"/>
      <c r="H705" s="516" t="s">
        <v>1575</v>
      </c>
      <c r="I705" s="517">
        <v>12</v>
      </c>
      <c r="J705" s="518">
        <v>1</v>
      </c>
      <c r="K705" s="518">
        <v>12</v>
      </c>
      <c r="L705" s="520"/>
      <c r="M705" s="517"/>
      <c r="N705" s="564">
        <v>12936.73</v>
      </c>
      <c r="O705" s="517"/>
      <c r="P705" s="555">
        <v>155240.76</v>
      </c>
    </row>
    <row r="706" spans="1:16" x14ac:dyDescent="0.25">
      <c r="A706" s="556"/>
      <c r="B706" s="557"/>
      <c r="C706" s="1248" t="s">
        <v>1161</v>
      </c>
      <c r="D706" s="1248"/>
      <c r="E706" s="1248"/>
      <c r="F706" s="1248"/>
      <c r="G706" s="1248"/>
      <c r="H706" s="516"/>
      <c r="I706" s="517"/>
      <c r="J706" s="517"/>
      <c r="K706" s="517"/>
      <c r="L706" s="520"/>
      <c r="M706" s="517"/>
      <c r="N706" s="520"/>
      <c r="O706" s="517"/>
      <c r="P706" s="555">
        <v>155240.76</v>
      </c>
    </row>
    <row r="707" spans="1:16" x14ac:dyDescent="0.25">
      <c r="A707" s="558"/>
      <c r="B707" s="559"/>
      <c r="C707" s="559"/>
      <c r="D707" s="559"/>
      <c r="E707" s="559"/>
      <c r="F707" s="559"/>
      <c r="G707" s="559"/>
      <c r="H707" s="560"/>
      <c r="I707" s="561"/>
      <c r="J707" s="561"/>
      <c r="K707" s="561"/>
      <c r="L707" s="562"/>
      <c r="M707" s="561"/>
      <c r="N707" s="562"/>
      <c r="O707" s="561"/>
      <c r="P707" s="563"/>
    </row>
    <row r="708" spans="1:16" x14ac:dyDescent="0.25">
      <c r="A708" s="514" t="s">
        <v>1572</v>
      </c>
      <c r="B708" s="515" t="s">
        <v>2786</v>
      </c>
      <c r="C708" s="1249" t="s">
        <v>2787</v>
      </c>
      <c r="D708" s="1249"/>
      <c r="E708" s="1249"/>
      <c r="F708" s="1249"/>
      <c r="G708" s="1249"/>
      <c r="H708" s="516" t="s">
        <v>1697</v>
      </c>
      <c r="I708" s="517">
        <v>0.12</v>
      </c>
      <c r="J708" s="518">
        <v>1</v>
      </c>
      <c r="K708" s="570">
        <v>0.12</v>
      </c>
      <c r="L708" s="520"/>
      <c r="M708" s="517"/>
      <c r="N708" s="521"/>
      <c r="O708" s="517"/>
      <c r="P708" s="522"/>
    </row>
    <row r="709" spans="1:16" x14ac:dyDescent="0.25">
      <c r="A709" s="523"/>
      <c r="B709" s="524" t="s">
        <v>23</v>
      </c>
      <c r="C709" s="1247" t="s">
        <v>1203</v>
      </c>
      <c r="D709" s="1247"/>
      <c r="E709" s="1247"/>
      <c r="F709" s="1247"/>
      <c r="G709" s="1247"/>
      <c r="H709" s="525" t="s">
        <v>1148</v>
      </c>
      <c r="I709" s="526"/>
      <c r="J709" s="526"/>
      <c r="K709" s="536">
        <v>2.88</v>
      </c>
      <c r="L709" s="528"/>
      <c r="M709" s="526"/>
      <c r="N709" s="528"/>
      <c r="O709" s="526"/>
      <c r="P709" s="573">
        <v>863.65</v>
      </c>
    </row>
    <row r="710" spans="1:16" x14ac:dyDescent="0.25">
      <c r="A710" s="530"/>
      <c r="B710" s="524" t="s">
        <v>2023</v>
      </c>
      <c r="C710" s="1247" t="s">
        <v>2024</v>
      </c>
      <c r="D710" s="1247"/>
      <c r="E710" s="1247"/>
      <c r="F710" s="1247"/>
      <c r="G710" s="1247"/>
      <c r="H710" s="525" t="s">
        <v>1148</v>
      </c>
      <c r="I710" s="543">
        <v>24</v>
      </c>
      <c r="J710" s="526"/>
      <c r="K710" s="536">
        <v>2.88</v>
      </c>
      <c r="L710" s="532"/>
      <c r="M710" s="533"/>
      <c r="N710" s="534">
        <v>299.88</v>
      </c>
      <c r="O710" s="526"/>
      <c r="P710" s="529">
        <v>863.65</v>
      </c>
    </row>
    <row r="711" spans="1:16" x14ac:dyDescent="0.25">
      <c r="A711" s="523"/>
      <c r="B711" s="524" t="s">
        <v>36</v>
      </c>
      <c r="C711" s="1247" t="s">
        <v>134</v>
      </c>
      <c r="D711" s="1247"/>
      <c r="E711" s="1247"/>
      <c r="F711" s="1247"/>
      <c r="G711" s="1247"/>
      <c r="H711" s="525"/>
      <c r="I711" s="526"/>
      <c r="J711" s="526"/>
      <c r="K711" s="526"/>
      <c r="L711" s="528"/>
      <c r="M711" s="526"/>
      <c r="N711" s="528"/>
      <c r="O711" s="526"/>
      <c r="P711" s="573">
        <v>76.03</v>
      </c>
    </row>
    <row r="712" spans="1:16" x14ac:dyDescent="0.25">
      <c r="A712" s="530"/>
      <c r="B712" s="524" t="s">
        <v>2625</v>
      </c>
      <c r="C712" s="1247" t="s">
        <v>2626</v>
      </c>
      <c r="D712" s="1247"/>
      <c r="E712" s="1247"/>
      <c r="F712" s="1247"/>
      <c r="G712" s="1247"/>
      <c r="H712" s="525" t="s">
        <v>1697</v>
      </c>
      <c r="I712" s="543">
        <v>2</v>
      </c>
      <c r="J712" s="526"/>
      <c r="K712" s="536">
        <v>0.24</v>
      </c>
      <c r="L712" s="538">
        <v>41.71</v>
      </c>
      <c r="M712" s="539">
        <v>1.31</v>
      </c>
      <c r="N712" s="534">
        <v>54.64</v>
      </c>
      <c r="O712" s="526"/>
      <c r="P712" s="529">
        <v>13.11</v>
      </c>
    </row>
    <row r="713" spans="1:16" x14ac:dyDescent="0.25">
      <c r="A713" s="530"/>
      <c r="B713" s="524" t="s">
        <v>2788</v>
      </c>
      <c r="C713" s="1247" t="s">
        <v>2789</v>
      </c>
      <c r="D713" s="1247"/>
      <c r="E713" s="1247"/>
      <c r="F713" s="1247"/>
      <c r="G713" s="1247"/>
      <c r="H713" s="525" t="s">
        <v>1164</v>
      </c>
      <c r="I713" s="527">
        <v>6.0000000000000001E-3</v>
      </c>
      <c r="J713" s="526"/>
      <c r="K713" s="537">
        <v>7.2000000000000005E-4</v>
      </c>
      <c r="L713" s="542">
        <v>75646.559999999998</v>
      </c>
      <c r="M713" s="539">
        <v>0.95</v>
      </c>
      <c r="N713" s="534">
        <v>71864.23</v>
      </c>
      <c r="O713" s="526"/>
      <c r="P713" s="529">
        <v>51.74</v>
      </c>
    </row>
    <row r="714" spans="1:16" x14ac:dyDescent="0.25">
      <c r="A714" s="530"/>
      <c r="B714" s="524" t="s">
        <v>2790</v>
      </c>
      <c r="C714" s="1247" t="s">
        <v>2791</v>
      </c>
      <c r="D714" s="1247"/>
      <c r="E714" s="1247"/>
      <c r="F714" s="1247"/>
      <c r="G714" s="1247"/>
      <c r="H714" s="525" t="s">
        <v>1164</v>
      </c>
      <c r="I714" s="535">
        <v>2.0000000000000001E-4</v>
      </c>
      <c r="J714" s="526"/>
      <c r="K714" s="574">
        <v>2.4000000000000001E-5</v>
      </c>
      <c r="L714" s="542">
        <v>254539.74</v>
      </c>
      <c r="M714" s="539">
        <v>1.83</v>
      </c>
      <c r="N714" s="534">
        <v>465807.72</v>
      </c>
      <c r="O714" s="526"/>
      <c r="P714" s="529">
        <v>11.18</v>
      </c>
    </row>
    <row r="715" spans="1:16" x14ac:dyDescent="0.25">
      <c r="A715" s="544" t="s">
        <v>1239</v>
      </c>
      <c r="B715" s="545" t="s">
        <v>2792</v>
      </c>
      <c r="C715" s="1250" t="s">
        <v>2793</v>
      </c>
      <c r="D715" s="1250"/>
      <c r="E715" s="1250"/>
      <c r="F715" s="1250"/>
      <c r="G715" s="1250"/>
      <c r="H715" s="546" t="s">
        <v>1164</v>
      </c>
      <c r="I715" s="589">
        <v>0.03</v>
      </c>
      <c r="J715" s="548"/>
      <c r="K715" s="567">
        <v>3.5999999999999999E-3</v>
      </c>
      <c r="L715" s="550"/>
      <c r="M715" s="548"/>
      <c r="N715" s="550"/>
      <c r="O715" s="548"/>
      <c r="P715" s="551"/>
    </row>
    <row r="716" spans="1:16" x14ac:dyDescent="0.25">
      <c r="A716" s="552"/>
      <c r="B716" s="553"/>
      <c r="C716" s="1248" t="s">
        <v>1154</v>
      </c>
      <c r="D716" s="1248"/>
      <c r="E716" s="1248"/>
      <c r="F716" s="1248"/>
      <c r="G716" s="1248"/>
      <c r="H716" s="516"/>
      <c r="I716" s="517"/>
      <c r="J716" s="517"/>
      <c r="K716" s="517"/>
      <c r="L716" s="520"/>
      <c r="M716" s="517"/>
      <c r="N716" s="554"/>
      <c r="O716" s="517"/>
      <c r="P716" s="555">
        <v>939.68</v>
      </c>
    </row>
    <row r="717" spans="1:16" x14ac:dyDescent="0.25">
      <c r="A717" s="540" t="s">
        <v>1801</v>
      </c>
      <c r="B717" s="524" t="s">
        <v>2637</v>
      </c>
      <c r="C717" s="1247" t="s">
        <v>2638</v>
      </c>
      <c r="D717" s="1247"/>
      <c r="E717" s="1247"/>
      <c r="F717" s="1247"/>
      <c r="G717" s="1247"/>
      <c r="H717" s="525" t="s">
        <v>1158</v>
      </c>
      <c r="I717" s="543">
        <v>2</v>
      </c>
      <c r="J717" s="526"/>
      <c r="K717" s="543">
        <v>2</v>
      </c>
      <c r="L717" s="528"/>
      <c r="M717" s="526"/>
      <c r="N717" s="528"/>
      <c r="O717" s="526"/>
      <c r="P717" s="573">
        <v>17.27</v>
      </c>
    </row>
    <row r="718" spans="1:16" x14ac:dyDescent="0.25">
      <c r="A718" s="540"/>
      <c r="B718" s="524"/>
      <c r="C718" s="1247" t="s">
        <v>1155</v>
      </c>
      <c r="D718" s="1247"/>
      <c r="E718" s="1247"/>
      <c r="F718" s="1247"/>
      <c r="G718" s="1247"/>
      <c r="H718" s="525"/>
      <c r="I718" s="526"/>
      <c r="J718" s="526"/>
      <c r="K718" s="526"/>
      <c r="L718" s="528"/>
      <c r="M718" s="526"/>
      <c r="N718" s="528"/>
      <c r="O718" s="526"/>
      <c r="P718" s="573">
        <v>863.65</v>
      </c>
    </row>
    <row r="719" spans="1:16" x14ac:dyDescent="0.25">
      <c r="A719" s="540"/>
      <c r="B719" s="524" t="s">
        <v>2795</v>
      </c>
      <c r="C719" s="1247" t="s">
        <v>2796</v>
      </c>
      <c r="D719" s="1247"/>
      <c r="E719" s="1247"/>
      <c r="F719" s="1247"/>
      <c r="G719" s="1247"/>
      <c r="H719" s="525" t="s">
        <v>1158</v>
      </c>
      <c r="I719" s="543">
        <v>90</v>
      </c>
      <c r="J719" s="526"/>
      <c r="K719" s="543">
        <v>90</v>
      </c>
      <c r="L719" s="528"/>
      <c r="M719" s="526"/>
      <c r="N719" s="528"/>
      <c r="O719" s="526"/>
      <c r="P719" s="573">
        <v>777.29</v>
      </c>
    </row>
    <row r="720" spans="1:16" x14ac:dyDescent="0.25">
      <c r="A720" s="540"/>
      <c r="B720" s="524" t="s">
        <v>2797</v>
      </c>
      <c r="C720" s="1247" t="s">
        <v>2798</v>
      </c>
      <c r="D720" s="1247"/>
      <c r="E720" s="1247"/>
      <c r="F720" s="1247"/>
      <c r="G720" s="1247"/>
      <c r="H720" s="525" t="s">
        <v>1158</v>
      </c>
      <c r="I720" s="543">
        <v>46</v>
      </c>
      <c r="J720" s="526"/>
      <c r="K720" s="543">
        <v>46</v>
      </c>
      <c r="L720" s="528"/>
      <c r="M720" s="526"/>
      <c r="N720" s="528"/>
      <c r="O720" s="526"/>
      <c r="P720" s="573">
        <v>397.28</v>
      </c>
    </row>
    <row r="721" spans="1:16" x14ac:dyDescent="0.25">
      <c r="A721" s="556"/>
      <c r="B721" s="557"/>
      <c r="C721" s="1248" t="s">
        <v>1161</v>
      </c>
      <c r="D721" s="1248"/>
      <c r="E721" s="1248"/>
      <c r="F721" s="1248"/>
      <c r="G721" s="1248"/>
      <c r="H721" s="516"/>
      <c r="I721" s="517"/>
      <c r="J721" s="517"/>
      <c r="K721" s="517"/>
      <c r="L721" s="520"/>
      <c r="M721" s="517"/>
      <c r="N721" s="554">
        <v>17762.669999999998</v>
      </c>
      <c r="O721" s="517"/>
      <c r="P721" s="555">
        <v>2131.52</v>
      </c>
    </row>
    <row r="722" spans="1:16" x14ac:dyDescent="0.25">
      <c r="A722" s="558"/>
      <c r="B722" s="559"/>
      <c r="C722" s="559"/>
      <c r="D722" s="559"/>
      <c r="E722" s="559"/>
      <c r="F722" s="559"/>
      <c r="G722" s="559"/>
      <c r="H722" s="560"/>
      <c r="I722" s="561"/>
      <c r="J722" s="561"/>
      <c r="K722" s="561"/>
      <c r="L722" s="562"/>
      <c r="M722" s="561"/>
      <c r="N722" s="562"/>
      <c r="O722" s="561"/>
      <c r="P722" s="563"/>
    </row>
    <row r="723" spans="1:16" ht="22.5" x14ac:dyDescent="0.25">
      <c r="A723" s="514" t="s">
        <v>3705</v>
      </c>
      <c r="B723" s="515" t="s">
        <v>3594</v>
      </c>
      <c r="C723" s="1249" t="s">
        <v>3706</v>
      </c>
      <c r="D723" s="1249"/>
      <c r="E723" s="1249"/>
      <c r="F723" s="1249"/>
      <c r="G723" s="1249"/>
      <c r="H723" s="516" t="s">
        <v>1575</v>
      </c>
      <c r="I723" s="517">
        <v>12</v>
      </c>
      <c r="J723" s="518">
        <v>1</v>
      </c>
      <c r="K723" s="518">
        <v>12</v>
      </c>
      <c r="L723" s="520"/>
      <c r="M723" s="517"/>
      <c r="N723" s="564">
        <v>2066.17</v>
      </c>
      <c r="O723" s="517"/>
      <c r="P723" s="555">
        <v>24794.04</v>
      </c>
    </row>
    <row r="724" spans="1:16" x14ac:dyDescent="0.25">
      <c r="A724" s="556"/>
      <c r="B724" s="557"/>
      <c r="C724" s="1248" t="s">
        <v>1161</v>
      </c>
      <c r="D724" s="1248"/>
      <c r="E724" s="1248"/>
      <c r="F724" s="1248"/>
      <c r="G724" s="1248"/>
      <c r="H724" s="516"/>
      <c r="I724" s="517"/>
      <c r="J724" s="517"/>
      <c r="K724" s="517"/>
      <c r="L724" s="520"/>
      <c r="M724" s="517"/>
      <c r="N724" s="520"/>
      <c r="O724" s="517"/>
      <c r="P724" s="555">
        <v>24794.04</v>
      </c>
    </row>
    <row r="725" spans="1:16" x14ac:dyDescent="0.25">
      <c r="A725" s="558"/>
      <c r="B725" s="559"/>
      <c r="C725" s="559"/>
      <c r="D725" s="559"/>
      <c r="E725" s="559"/>
      <c r="F725" s="559"/>
      <c r="G725" s="559"/>
      <c r="H725" s="560"/>
      <c r="I725" s="561"/>
      <c r="J725" s="561"/>
      <c r="K725" s="561"/>
      <c r="L725" s="562"/>
      <c r="M725" s="561"/>
      <c r="N725" s="562"/>
      <c r="O725" s="561"/>
      <c r="P725" s="563"/>
    </row>
    <row r="726" spans="1:16" x14ac:dyDescent="0.25">
      <c r="A726" s="514" t="s">
        <v>1579</v>
      </c>
      <c r="B726" s="515" t="s">
        <v>3693</v>
      </c>
      <c r="C726" s="1249" t="s">
        <v>3694</v>
      </c>
      <c r="D726" s="1249"/>
      <c r="E726" s="1249"/>
      <c r="F726" s="1249"/>
      <c r="G726" s="1249"/>
      <c r="H726" s="516" t="s">
        <v>1568</v>
      </c>
      <c r="I726" s="517">
        <v>1</v>
      </c>
      <c r="J726" s="518">
        <v>1</v>
      </c>
      <c r="K726" s="518">
        <v>1</v>
      </c>
      <c r="L726" s="520"/>
      <c r="M726" s="517"/>
      <c r="N726" s="521"/>
      <c r="O726" s="517"/>
      <c r="P726" s="522"/>
    </row>
    <row r="727" spans="1:16" x14ac:dyDescent="0.25">
      <c r="A727" s="523"/>
      <c r="B727" s="524" t="s">
        <v>23</v>
      </c>
      <c r="C727" s="1247" t="s">
        <v>1203</v>
      </c>
      <c r="D727" s="1247"/>
      <c r="E727" s="1247"/>
      <c r="F727" s="1247"/>
      <c r="G727" s="1247"/>
      <c r="H727" s="525" t="s">
        <v>1148</v>
      </c>
      <c r="I727" s="526"/>
      <c r="J727" s="526"/>
      <c r="K727" s="536">
        <v>24.64</v>
      </c>
      <c r="L727" s="528"/>
      <c r="M727" s="526"/>
      <c r="N727" s="528"/>
      <c r="O727" s="526"/>
      <c r="P727" s="529">
        <v>9983.31</v>
      </c>
    </row>
    <row r="728" spans="1:16" x14ac:dyDescent="0.25">
      <c r="A728" s="530"/>
      <c r="B728" s="524" t="s">
        <v>2233</v>
      </c>
      <c r="C728" s="1247" t="s">
        <v>2234</v>
      </c>
      <c r="D728" s="1247"/>
      <c r="E728" s="1247"/>
      <c r="F728" s="1247"/>
      <c r="G728" s="1247"/>
      <c r="H728" s="525" t="s">
        <v>1148</v>
      </c>
      <c r="I728" s="536">
        <v>0.06</v>
      </c>
      <c r="J728" s="526"/>
      <c r="K728" s="536">
        <v>0.06</v>
      </c>
      <c r="L728" s="532"/>
      <c r="M728" s="533"/>
      <c r="N728" s="534">
        <v>264.67</v>
      </c>
      <c r="O728" s="526"/>
      <c r="P728" s="529">
        <v>15.88</v>
      </c>
    </row>
    <row r="729" spans="1:16" x14ac:dyDescent="0.25">
      <c r="A729" s="530"/>
      <c r="B729" s="524" t="s">
        <v>3695</v>
      </c>
      <c r="C729" s="1247" t="s">
        <v>3696</v>
      </c>
      <c r="D729" s="1247"/>
      <c r="E729" s="1247"/>
      <c r="F729" s="1247"/>
      <c r="G729" s="1247"/>
      <c r="H729" s="525" t="s">
        <v>1148</v>
      </c>
      <c r="I729" s="536">
        <v>12.29</v>
      </c>
      <c r="J729" s="526"/>
      <c r="K729" s="536">
        <v>12.29</v>
      </c>
      <c r="L729" s="532"/>
      <c r="M729" s="533"/>
      <c r="N729" s="534">
        <v>373.94</v>
      </c>
      <c r="O729" s="526"/>
      <c r="P729" s="529">
        <v>4595.72</v>
      </c>
    </row>
    <row r="730" spans="1:16" x14ac:dyDescent="0.25">
      <c r="A730" s="530"/>
      <c r="B730" s="524" t="s">
        <v>3697</v>
      </c>
      <c r="C730" s="1247" t="s">
        <v>3698</v>
      </c>
      <c r="D730" s="1247"/>
      <c r="E730" s="1247"/>
      <c r="F730" s="1247"/>
      <c r="G730" s="1247"/>
      <c r="H730" s="525" t="s">
        <v>1148</v>
      </c>
      <c r="I730" s="536">
        <v>12.29</v>
      </c>
      <c r="J730" s="526"/>
      <c r="K730" s="536">
        <v>12.29</v>
      </c>
      <c r="L730" s="532"/>
      <c r="M730" s="533"/>
      <c r="N730" s="534">
        <v>437.08</v>
      </c>
      <c r="O730" s="526"/>
      <c r="P730" s="529">
        <v>5371.71</v>
      </c>
    </row>
    <row r="731" spans="1:16" x14ac:dyDescent="0.25">
      <c r="A731" s="523"/>
      <c r="B731" s="524" t="s">
        <v>28</v>
      </c>
      <c r="C731" s="1247" t="s">
        <v>132</v>
      </c>
      <c r="D731" s="1247"/>
      <c r="E731" s="1247"/>
      <c r="F731" s="1247"/>
      <c r="G731" s="1247"/>
      <c r="H731" s="525"/>
      <c r="I731" s="526"/>
      <c r="J731" s="526"/>
      <c r="K731" s="526"/>
      <c r="L731" s="528"/>
      <c r="M731" s="526"/>
      <c r="N731" s="528"/>
      <c r="O731" s="526"/>
      <c r="P731" s="573">
        <v>11.85</v>
      </c>
    </row>
    <row r="732" spans="1:16" x14ac:dyDescent="0.25">
      <c r="A732" s="523"/>
      <c r="B732" s="524"/>
      <c r="C732" s="1247" t="s">
        <v>1147</v>
      </c>
      <c r="D732" s="1247"/>
      <c r="E732" s="1247"/>
      <c r="F732" s="1247"/>
      <c r="G732" s="1247"/>
      <c r="H732" s="525" t="s">
        <v>1148</v>
      </c>
      <c r="I732" s="526"/>
      <c r="J732" s="526"/>
      <c r="K732" s="536">
        <v>0.02</v>
      </c>
      <c r="L732" s="528"/>
      <c r="M732" s="526"/>
      <c r="N732" s="528"/>
      <c r="O732" s="526"/>
      <c r="P732" s="573">
        <v>6.51</v>
      </c>
    </row>
    <row r="733" spans="1:16" x14ac:dyDescent="0.25">
      <c r="A733" s="530"/>
      <c r="B733" s="524" t="s">
        <v>1445</v>
      </c>
      <c r="C733" s="1247" t="s">
        <v>1446</v>
      </c>
      <c r="D733" s="1247"/>
      <c r="E733" s="1247"/>
      <c r="F733" s="1247"/>
      <c r="G733" s="1247"/>
      <c r="H733" s="525" t="s">
        <v>1151</v>
      </c>
      <c r="I733" s="536">
        <v>0.02</v>
      </c>
      <c r="J733" s="526"/>
      <c r="K733" s="536">
        <v>0.02</v>
      </c>
      <c r="L733" s="538">
        <v>477.92</v>
      </c>
      <c r="M733" s="539">
        <v>1.24</v>
      </c>
      <c r="N733" s="534">
        <v>592.62</v>
      </c>
      <c r="O733" s="526"/>
      <c r="P733" s="529">
        <v>11.85</v>
      </c>
    </row>
    <row r="734" spans="1:16" x14ac:dyDescent="0.25">
      <c r="A734" s="540"/>
      <c r="B734" s="524" t="s">
        <v>1208</v>
      </c>
      <c r="C734" s="1247" t="s">
        <v>1209</v>
      </c>
      <c r="D734" s="1247"/>
      <c r="E734" s="1247"/>
      <c r="F734" s="1247"/>
      <c r="G734" s="1247"/>
      <c r="H734" s="525" t="s">
        <v>1148</v>
      </c>
      <c r="I734" s="536">
        <v>0.02</v>
      </c>
      <c r="J734" s="526"/>
      <c r="K734" s="536">
        <v>0.02</v>
      </c>
      <c r="L734" s="528"/>
      <c r="M734" s="526"/>
      <c r="N734" s="541">
        <v>325.38</v>
      </c>
      <c r="O734" s="526"/>
      <c r="P734" s="573">
        <v>6.51</v>
      </c>
    </row>
    <row r="735" spans="1:16" x14ac:dyDescent="0.25">
      <c r="A735" s="523"/>
      <c r="B735" s="524" t="s">
        <v>36</v>
      </c>
      <c r="C735" s="1247" t="s">
        <v>134</v>
      </c>
      <c r="D735" s="1247"/>
      <c r="E735" s="1247"/>
      <c r="F735" s="1247"/>
      <c r="G735" s="1247"/>
      <c r="H735" s="525"/>
      <c r="I735" s="526"/>
      <c r="J735" s="526"/>
      <c r="K735" s="526"/>
      <c r="L735" s="528"/>
      <c r="M735" s="526"/>
      <c r="N735" s="528"/>
      <c r="O735" s="526"/>
      <c r="P735" s="573">
        <v>211.38</v>
      </c>
    </row>
    <row r="736" spans="1:16" x14ac:dyDescent="0.25">
      <c r="A736" s="530"/>
      <c r="B736" s="524" t="s">
        <v>1494</v>
      </c>
      <c r="C736" s="1247" t="s">
        <v>1495</v>
      </c>
      <c r="D736" s="1247"/>
      <c r="E736" s="1247"/>
      <c r="F736" s="1247"/>
      <c r="G736" s="1247"/>
      <c r="H736" s="525" t="s">
        <v>1496</v>
      </c>
      <c r="I736" s="536">
        <v>0.68</v>
      </c>
      <c r="J736" s="526"/>
      <c r="K736" s="536">
        <v>0.68</v>
      </c>
      <c r="L736" s="532"/>
      <c r="M736" s="533"/>
      <c r="N736" s="534">
        <v>6.1</v>
      </c>
      <c r="O736" s="526"/>
      <c r="P736" s="529">
        <v>4.1500000000000004</v>
      </c>
    </row>
    <row r="737" spans="1:16" x14ac:dyDescent="0.25">
      <c r="A737" s="530"/>
      <c r="B737" s="524" t="s">
        <v>3699</v>
      </c>
      <c r="C737" s="1247" t="s">
        <v>3700</v>
      </c>
      <c r="D737" s="1247"/>
      <c r="E737" s="1247"/>
      <c r="F737" s="1247"/>
      <c r="G737" s="1247"/>
      <c r="H737" s="525" t="s">
        <v>1697</v>
      </c>
      <c r="I737" s="531">
        <v>0.4</v>
      </c>
      <c r="J737" s="526"/>
      <c r="K737" s="531">
        <v>0.4</v>
      </c>
      <c r="L737" s="538">
        <v>170.67</v>
      </c>
      <c r="M737" s="539">
        <v>1.31</v>
      </c>
      <c r="N737" s="534">
        <v>223.58</v>
      </c>
      <c r="O737" s="526"/>
      <c r="P737" s="529">
        <v>89.43</v>
      </c>
    </row>
    <row r="738" spans="1:16" x14ac:dyDescent="0.25">
      <c r="A738" s="530"/>
      <c r="B738" s="524" t="s">
        <v>3701</v>
      </c>
      <c r="C738" s="1247" t="s">
        <v>3702</v>
      </c>
      <c r="D738" s="1247"/>
      <c r="E738" s="1247"/>
      <c r="F738" s="1247"/>
      <c r="G738" s="1247"/>
      <c r="H738" s="525" t="s">
        <v>1697</v>
      </c>
      <c r="I738" s="531">
        <v>0.4</v>
      </c>
      <c r="J738" s="526"/>
      <c r="K738" s="531">
        <v>0.4</v>
      </c>
      <c r="L738" s="538">
        <v>224.8</v>
      </c>
      <c r="M738" s="539">
        <v>1.31</v>
      </c>
      <c r="N738" s="534">
        <v>294.49</v>
      </c>
      <c r="O738" s="526"/>
      <c r="P738" s="529">
        <v>117.8</v>
      </c>
    </row>
    <row r="739" spans="1:16" x14ac:dyDescent="0.25">
      <c r="A739" s="552"/>
      <c r="B739" s="553"/>
      <c r="C739" s="1248" t="s">
        <v>1154</v>
      </c>
      <c r="D739" s="1248"/>
      <c r="E739" s="1248"/>
      <c r="F739" s="1248"/>
      <c r="G739" s="1248"/>
      <c r="H739" s="516"/>
      <c r="I739" s="517"/>
      <c r="J739" s="517"/>
      <c r="K739" s="517"/>
      <c r="L739" s="520"/>
      <c r="M739" s="517"/>
      <c r="N739" s="554"/>
      <c r="O739" s="517"/>
      <c r="P739" s="555">
        <v>10213.049999999999</v>
      </c>
    </row>
    <row r="740" spans="1:16" x14ac:dyDescent="0.25">
      <c r="A740" s="540" t="s">
        <v>1803</v>
      </c>
      <c r="B740" s="524" t="s">
        <v>2637</v>
      </c>
      <c r="C740" s="1247" t="s">
        <v>2638</v>
      </c>
      <c r="D740" s="1247"/>
      <c r="E740" s="1247"/>
      <c r="F740" s="1247"/>
      <c r="G740" s="1247"/>
      <c r="H740" s="525" t="s">
        <v>1158</v>
      </c>
      <c r="I740" s="543">
        <v>2</v>
      </c>
      <c r="J740" s="526"/>
      <c r="K740" s="543">
        <v>2</v>
      </c>
      <c r="L740" s="528"/>
      <c r="M740" s="526"/>
      <c r="N740" s="528"/>
      <c r="O740" s="526"/>
      <c r="P740" s="573">
        <v>199.67</v>
      </c>
    </row>
    <row r="741" spans="1:16" x14ac:dyDescent="0.25">
      <c r="A741" s="540"/>
      <c r="B741" s="524"/>
      <c r="C741" s="1247" t="s">
        <v>1155</v>
      </c>
      <c r="D741" s="1247"/>
      <c r="E741" s="1247"/>
      <c r="F741" s="1247"/>
      <c r="G741" s="1247"/>
      <c r="H741" s="525"/>
      <c r="I741" s="526"/>
      <c r="J741" s="526"/>
      <c r="K741" s="526"/>
      <c r="L741" s="528"/>
      <c r="M741" s="526"/>
      <c r="N741" s="528"/>
      <c r="O741" s="526"/>
      <c r="P741" s="529">
        <v>9989.82</v>
      </c>
    </row>
    <row r="742" spans="1:16" x14ac:dyDescent="0.25">
      <c r="A742" s="540"/>
      <c r="B742" s="524" t="s">
        <v>2795</v>
      </c>
      <c r="C742" s="1247" t="s">
        <v>2796</v>
      </c>
      <c r="D742" s="1247"/>
      <c r="E742" s="1247"/>
      <c r="F742" s="1247"/>
      <c r="G742" s="1247"/>
      <c r="H742" s="525" t="s">
        <v>1158</v>
      </c>
      <c r="I742" s="543">
        <v>90</v>
      </c>
      <c r="J742" s="526"/>
      <c r="K742" s="543">
        <v>90</v>
      </c>
      <c r="L742" s="528"/>
      <c r="M742" s="526"/>
      <c r="N742" s="528"/>
      <c r="O742" s="526"/>
      <c r="P742" s="529">
        <v>8990.84</v>
      </c>
    </row>
    <row r="743" spans="1:16" x14ac:dyDescent="0.25">
      <c r="A743" s="540"/>
      <c r="B743" s="524" t="s">
        <v>2797</v>
      </c>
      <c r="C743" s="1247" t="s">
        <v>2798</v>
      </c>
      <c r="D743" s="1247"/>
      <c r="E743" s="1247"/>
      <c r="F743" s="1247"/>
      <c r="G743" s="1247"/>
      <c r="H743" s="525" t="s">
        <v>1158</v>
      </c>
      <c r="I743" s="543">
        <v>46</v>
      </c>
      <c r="J743" s="526"/>
      <c r="K743" s="543">
        <v>46</v>
      </c>
      <c r="L743" s="528"/>
      <c r="M743" s="526"/>
      <c r="N743" s="528"/>
      <c r="O743" s="526"/>
      <c r="P743" s="529">
        <v>4595.32</v>
      </c>
    </row>
    <row r="744" spans="1:16" x14ac:dyDescent="0.25">
      <c r="A744" s="556"/>
      <c r="B744" s="557"/>
      <c r="C744" s="1248" t="s">
        <v>1161</v>
      </c>
      <c r="D744" s="1248"/>
      <c r="E744" s="1248"/>
      <c r="F744" s="1248"/>
      <c r="G744" s="1248"/>
      <c r="H744" s="516"/>
      <c r="I744" s="517"/>
      <c r="J744" s="517"/>
      <c r="K744" s="517"/>
      <c r="L744" s="520"/>
      <c r="M744" s="517"/>
      <c r="N744" s="554">
        <v>23998.880000000001</v>
      </c>
      <c r="O744" s="517"/>
      <c r="P744" s="555">
        <v>23998.880000000001</v>
      </c>
    </row>
    <row r="745" spans="1:16" x14ac:dyDescent="0.25">
      <c r="A745" s="558"/>
      <c r="B745" s="559"/>
      <c r="C745" s="559"/>
      <c r="D745" s="559"/>
      <c r="E745" s="559"/>
      <c r="F745" s="559"/>
      <c r="G745" s="559"/>
      <c r="H745" s="560"/>
      <c r="I745" s="561"/>
      <c r="J745" s="561"/>
      <c r="K745" s="561"/>
      <c r="L745" s="562"/>
      <c r="M745" s="561"/>
      <c r="N745" s="562"/>
      <c r="O745" s="561"/>
      <c r="P745" s="563"/>
    </row>
    <row r="746" spans="1:16" ht="22.5" x14ac:dyDescent="0.25">
      <c r="A746" s="514" t="s">
        <v>3028</v>
      </c>
      <c r="B746" s="515" t="s">
        <v>3594</v>
      </c>
      <c r="C746" s="1249" t="s">
        <v>3707</v>
      </c>
      <c r="D746" s="1249"/>
      <c r="E746" s="1249"/>
      <c r="F746" s="1249"/>
      <c r="G746" s="1249"/>
      <c r="H746" s="516" t="s">
        <v>1575</v>
      </c>
      <c r="I746" s="517">
        <v>10</v>
      </c>
      <c r="J746" s="518">
        <v>1</v>
      </c>
      <c r="K746" s="518">
        <v>10</v>
      </c>
      <c r="L746" s="520"/>
      <c r="M746" s="517"/>
      <c r="N746" s="564">
        <v>10752.5</v>
      </c>
      <c r="O746" s="517"/>
      <c r="P746" s="555">
        <v>107525</v>
      </c>
    </row>
    <row r="747" spans="1:16" x14ac:dyDescent="0.25">
      <c r="A747" s="556"/>
      <c r="B747" s="557"/>
      <c r="C747" s="1248" t="s">
        <v>1161</v>
      </c>
      <c r="D747" s="1248"/>
      <c r="E747" s="1248"/>
      <c r="F747" s="1248"/>
      <c r="G747" s="1248"/>
      <c r="H747" s="516"/>
      <c r="I747" s="517"/>
      <c r="J747" s="517"/>
      <c r="K747" s="517"/>
      <c r="L747" s="520"/>
      <c r="M747" s="517"/>
      <c r="N747" s="520"/>
      <c r="O747" s="517"/>
      <c r="P747" s="555">
        <v>107525</v>
      </c>
    </row>
    <row r="748" spans="1:16" x14ac:dyDescent="0.25">
      <c r="A748" s="558"/>
      <c r="B748" s="559"/>
      <c r="C748" s="559"/>
      <c r="D748" s="559"/>
      <c r="E748" s="559"/>
      <c r="F748" s="559"/>
      <c r="G748" s="559"/>
      <c r="H748" s="560"/>
      <c r="I748" s="561"/>
      <c r="J748" s="561"/>
      <c r="K748" s="561"/>
      <c r="L748" s="562"/>
      <c r="M748" s="561"/>
      <c r="N748" s="562"/>
      <c r="O748" s="561"/>
      <c r="P748" s="563"/>
    </row>
    <row r="749" spans="1:16" x14ac:dyDescent="0.25">
      <c r="A749" s="514" t="s">
        <v>1585</v>
      </c>
      <c r="B749" s="515" t="s">
        <v>2786</v>
      </c>
      <c r="C749" s="1249" t="s">
        <v>2787</v>
      </c>
      <c r="D749" s="1249"/>
      <c r="E749" s="1249"/>
      <c r="F749" s="1249"/>
      <c r="G749" s="1249"/>
      <c r="H749" s="516" t="s">
        <v>1697</v>
      </c>
      <c r="I749" s="517">
        <v>0.1</v>
      </c>
      <c r="J749" s="518">
        <v>1</v>
      </c>
      <c r="K749" s="571">
        <v>0.1</v>
      </c>
      <c r="L749" s="520"/>
      <c r="M749" s="517"/>
      <c r="N749" s="521"/>
      <c r="O749" s="517"/>
      <c r="P749" s="522"/>
    </row>
    <row r="750" spans="1:16" x14ac:dyDescent="0.25">
      <c r="A750" s="523"/>
      <c r="B750" s="524" t="s">
        <v>23</v>
      </c>
      <c r="C750" s="1247" t="s">
        <v>1203</v>
      </c>
      <c r="D750" s="1247"/>
      <c r="E750" s="1247"/>
      <c r="F750" s="1247"/>
      <c r="G750" s="1247"/>
      <c r="H750" s="525" t="s">
        <v>1148</v>
      </c>
      <c r="I750" s="526"/>
      <c r="J750" s="526"/>
      <c r="K750" s="531">
        <v>2.4</v>
      </c>
      <c r="L750" s="528"/>
      <c r="M750" s="526"/>
      <c r="N750" s="528"/>
      <c r="O750" s="526"/>
      <c r="P750" s="573">
        <v>719.71</v>
      </c>
    </row>
    <row r="751" spans="1:16" x14ac:dyDescent="0.25">
      <c r="A751" s="530"/>
      <c r="B751" s="524" t="s">
        <v>2023</v>
      </c>
      <c r="C751" s="1247" t="s">
        <v>2024</v>
      </c>
      <c r="D751" s="1247"/>
      <c r="E751" s="1247"/>
      <c r="F751" s="1247"/>
      <c r="G751" s="1247"/>
      <c r="H751" s="525" t="s">
        <v>1148</v>
      </c>
      <c r="I751" s="543">
        <v>24</v>
      </c>
      <c r="J751" s="526"/>
      <c r="K751" s="531">
        <v>2.4</v>
      </c>
      <c r="L751" s="532"/>
      <c r="M751" s="533"/>
      <c r="N751" s="534">
        <v>299.88</v>
      </c>
      <c r="O751" s="526"/>
      <c r="P751" s="529">
        <v>719.71</v>
      </c>
    </row>
    <row r="752" spans="1:16" x14ac:dyDescent="0.25">
      <c r="A752" s="523"/>
      <c r="B752" s="524" t="s">
        <v>36</v>
      </c>
      <c r="C752" s="1247" t="s">
        <v>134</v>
      </c>
      <c r="D752" s="1247"/>
      <c r="E752" s="1247"/>
      <c r="F752" s="1247"/>
      <c r="G752" s="1247"/>
      <c r="H752" s="525"/>
      <c r="I752" s="526"/>
      <c r="J752" s="526"/>
      <c r="K752" s="526"/>
      <c r="L752" s="528"/>
      <c r="M752" s="526"/>
      <c r="N752" s="528"/>
      <c r="O752" s="526"/>
      <c r="P752" s="573">
        <v>63.37</v>
      </c>
    </row>
    <row r="753" spans="1:16" x14ac:dyDescent="0.25">
      <c r="A753" s="530"/>
      <c r="B753" s="524" t="s">
        <v>2625</v>
      </c>
      <c r="C753" s="1247" t="s">
        <v>2626</v>
      </c>
      <c r="D753" s="1247"/>
      <c r="E753" s="1247"/>
      <c r="F753" s="1247"/>
      <c r="G753" s="1247"/>
      <c r="H753" s="525" t="s">
        <v>1697</v>
      </c>
      <c r="I753" s="543">
        <v>2</v>
      </c>
      <c r="J753" s="526"/>
      <c r="K753" s="531">
        <v>0.2</v>
      </c>
      <c r="L753" s="538">
        <v>41.71</v>
      </c>
      <c r="M753" s="539">
        <v>1.31</v>
      </c>
      <c r="N753" s="534">
        <v>54.64</v>
      </c>
      <c r="O753" s="526"/>
      <c r="P753" s="529">
        <v>10.93</v>
      </c>
    </row>
    <row r="754" spans="1:16" x14ac:dyDescent="0.25">
      <c r="A754" s="530"/>
      <c r="B754" s="524" t="s">
        <v>2788</v>
      </c>
      <c r="C754" s="1247" t="s">
        <v>2789</v>
      </c>
      <c r="D754" s="1247"/>
      <c r="E754" s="1247"/>
      <c r="F754" s="1247"/>
      <c r="G754" s="1247"/>
      <c r="H754" s="525" t="s">
        <v>1164</v>
      </c>
      <c r="I754" s="527">
        <v>6.0000000000000001E-3</v>
      </c>
      <c r="J754" s="526"/>
      <c r="K754" s="535">
        <v>5.9999999999999995E-4</v>
      </c>
      <c r="L754" s="542">
        <v>75646.559999999998</v>
      </c>
      <c r="M754" s="539">
        <v>0.95</v>
      </c>
      <c r="N754" s="534">
        <v>71864.23</v>
      </c>
      <c r="O754" s="526"/>
      <c r="P754" s="529">
        <v>43.12</v>
      </c>
    </row>
    <row r="755" spans="1:16" x14ac:dyDescent="0.25">
      <c r="A755" s="530"/>
      <c r="B755" s="524" t="s">
        <v>2790</v>
      </c>
      <c r="C755" s="1247" t="s">
        <v>2791</v>
      </c>
      <c r="D755" s="1247"/>
      <c r="E755" s="1247"/>
      <c r="F755" s="1247"/>
      <c r="G755" s="1247"/>
      <c r="H755" s="525" t="s">
        <v>1164</v>
      </c>
      <c r="I755" s="535">
        <v>2.0000000000000001E-4</v>
      </c>
      <c r="J755" s="526"/>
      <c r="K755" s="537">
        <v>2.0000000000000002E-5</v>
      </c>
      <c r="L755" s="542">
        <v>254539.74</v>
      </c>
      <c r="M755" s="539">
        <v>1.83</v>
      </c>
      <c r="N755" s="534">
        <v>465807.72</v>
      </c>
      <c r="O755" s="526"/>
      <c r="P755" s="529">
        <v>9.32</v>
      </c>
    </row>
    <row r="756" spans="1:16" x14ac:dyDescent="0.25">
      <c r="A756" s="544" t="s">
        <v>1239</v>
      </c>
      <c r="B756" s="545" t="s">
        <v>2792</v>
      </c>
      <c r="C756" s="1250" t="s">
        <v>2793</v>
      </c>
      <c r="D756" s="1250"/>
      <c r="E756" s="1250"/>
      <c r="F756" s="1250"/>
      <c r="G756" s="1250"/>
      <c r="H756" s="546" t="s">
        <v>1164</v>
      </c>
      <c r="I756" s="589">
        <v>0.03</v>
      </c>
      <c r="J756" s="548"/>
      <c r="K756" s="549">
        <v>3.0000000000000001E-3</v>
      </c>
      <c r="L756" s="550"/>
      <c r="M756" s="548"/>
      <c r="N756" s="550"/>
      <c r="O756" s="548"/>
      <c r="P756" s="551"/>
    </row>
    <row r="757" spans="1:16" x14ac:dyDescent="0.25">
      <c r="A757" s="552"/>
      <c r="B757" s="553"/>
      <c r="C757" s="1248" t="s">
        <v>1154</v>
      </c>
      <c r="D757" s="1248"/>
      <c r="E757" s="1248"/>
      <c r="F757" s="1248"/>
      <c r="G757" s="1248"/>
      <c r="H757" s="516"/>
      <c r="I757" s="517"/>
      <c r="J757" s="517"/>
      <c r="K757" s="517"/>
      <c r="L757" s="520"/>
      <c r="M757" s="517"/>
      <c r="N757" s="554"/>
      <c r="O757" s="517"/>
      <c r="P757" s="555">
        <v>783.08</v>
      </c>
    </row>
    <row r="758" spans="1:16" x14ac:dyDescent="0.25">
      <c r="A758" s="540" t="s">
        <v>1805</v>
      </c>
      <c r="B758" s="524" t="s">
        <v>2637</v>
      </c>
      <c r="C758" s="1247" t="s">
        <v>2638</v>
      </c>
      <c r="D758" s="1247"/>
      <c r="E758" s="1247"/>
      <c r="F758" s="1247"/>
      <c r="G758" s="1247"/>
      <c r="H758" s="525" t="s">
        <v>1158</v>
      </c>
      <c r="I758" s="543">
        <v>2</v>
      </c>
      <c r="J758" s="526"/>
      <c r="K758" s="543">
        <v>2</v>
      </c>
      <c r="L758" s="528"/>
      <c r="M758" s="526"/>
      <c r="N758" s="528"/>
      <c r="O758" s="526"/>
      <c r="P758" s="573">
        <v>14.39</v>
      </c>
    </row>
    <row r="759" spans="1:16" x14ac:dyDescent="0.25">
      <c r="A759" s="540"/>
      <c r="B759" s="524"/>
      <c r="C759" s="1247" t="s">
        <v>1155</v>
      </c>
      <c r="D759" s="1247"/>
      <c r="E759" s="1247"/>
      <c r="F759" s="1247"/>
      <c r="G759" s="1247"/>
      <c r="H759" s="525"/>
      <c r="I759" s="526"/>
      <c r="J759" s="526"/>
      <c r="K759" s="526"/>
      <c r="L759" s="528"/>
      <c r="M759" s="526"/>
      <c r="N759" s="528"/>
      <c r="O759" s="526"/>
      <c r="P759" s="573">
        <v>719.71</v>
      </c>
    </row>
    <row r="760" spans="1:16" x14ac:dyDescent="0.25">
      <c r="A760" s="540"/>
      <c r="B760" s="524" t="s">
        <v>2795</v>
      </c>
      <c r="C760" s="1247" t="s">
        <v>2796</v>
      </c>
      <c r="D760" s="1247"/>
      <c r="E760" s="1247"/>
      <c r="F760" s="1247"/>
      <c r="G760" s="1247"/>
      <c r="H760" s="525" t="s">
        <v>1158</v>
      </c>
      <c r="I760" s="543">
        <v>90</v>
      </c>
      <c r="J760" s="526"/>
      <c r="K760" s="543">
        <v>90</v>
      </c>
      <c r="L760" s="528"/>
      <c r="M760" s="526"/>
      <c r="N760" s="528"/>
      <c r="O760" s="526"/>
      <c r="P760" s="573">
        <v>647.74</v>
      </c>
    </row>
    <row r="761" spans="1:16" x14ac:dyDescent="0.25">
      <c r="A761" s="540"/>
      <c r="B761" s="524" t="s">
        <v>2797</v>
      </c>
      <c r="C761" s="1247" t="s">
        <v>2798</v>
      </c>
      <c r="D761" s="1247"/>
      <c r="E761" s="1247"/>
      <c r="F761" s="1247"/>
      <c r="G761" s="1247"/>
      <c r="H761" s="525" t="s">
        <v>1158</v>
      </c>
      <c r="I761" s="543">
        <v>46</v>
      </c>
      <c r="J761" s="526"/>
      <c r="K761" s="543">
        <v>46</v>
      </c>
      <c r="L761" s="528"/>
      <c r="M761" s="526"/>
      <c r="N761" s="528"/>
      <c r="O761" s="526"/>
      <c r="P761" s="573">
        <v>331.07</v>
      </c>
    </row>
    <row r="762" spans="1:16" x14ac:dyDescent="0.25">
      <c r="A762" s="556"/>
      <c r="B762" s="557"/>
      <c r="C762" s="1248" t="s">
        <v>1161</v>
      </c>
      <c r="D762" s="1248"/>
      <c r="E762" s="1248"/>
      <c r="F762" s="1248"/>
      <c r="G762" s="1248"/>
      <c r="H762" s="516"/>
      <c r="I762" s="517"/>
      <c r="J762" s="517"/>
      <c r="K762" s="517"/>
      <c r="L762" s="520"/>
      <c r="M762" s="517"/>
      <c r="N762" s="554">
        <v>17762.8</v>
      </c>
      <c r="O762" s="517"/>
      <c r="P762" s="555">
        <v>1776.28</v>
      </c>
    </row>
    <row r="763" spans="1:16" x14ac:dyDescent="0.25">
      <c r="A763" s="558"/>
      <c r="B763" s="559"/>
      <c r="C763" s="559"/>
      <c r="D763" s="559"/>
      <c r="E763" s="559"/>
      <c r="F763" s="559"/>
      <c r="G763" s="559"/>
      <c r="H763" s="560"/>
      <c r="I763" s="561"/>
      <c r="J763" s="561"/>
      <c r="K763" s="561"/>
      <c r="L763" s="562"/>
      <c r="M763" s="561"/>
      <c r="N763" s="562"/>
      <c r="O763" s="561"/>
      <c r="P763" s="563"/>
    </row>
    <row r="764" spans="1:16" ht="22.5" x14ac:dyDescent="0.25">
      <c r="A764" s="514" t="s">
        <v>3708</v>
      </c>
      <c r="B764" s="515" t="s">
        <v>3594</v>
      </c>
      <c r="C764" s="1249" t="s">
        <v>3706</v>
      </c>
      <c r="D764" s="1249"/>
      <c r="E764" s="1249"/>
      <c r="F764" s="1249"/>
      <c r="G764" s="1249"/>
      <c r="H764" s="516" t="s">
        <v>1575</v>
      </c>
      <c r="I764" s="517">
        <v>10</v>
      </c>
      <c r="J764" s="518">
        <v>1</v>
      </c>
      <c r="K764" s="518">
        <v>10</v>
      </c>
      <c r="L764" s="520"/>
      <c r="M764" s="517"/>
      <c r="N764" s="564">
        <v>2066.17</v>
      </c>
      <c r="O764" s="517"/>
      <c r="P764" s="555">
        <v>20661.7</v>
      </c>
    </row>
    <row r="765" spans="1:16" x14ac:dyDescent="0.25">
      <c r="A765" s="556"/>
      <c r="B765" s="557"/>
      <c r="C765" s="1248" t="s">
        <v>1161</v>
      </c>
      <c r="D765" s="1248"/>
      <c r="E765" s="1248"/>
      <c r="F765" s="1248"/>
      <c r="G765" s="1248"/>
      <c r="H765" s="516"/>
      <c r="I765" s="517"/>
      <c r="J765" s="517"/>
      <c r="K765" s="517"/>
      <c r="L765" s="520"/>
      <c r="M765" s="517"/>
      <c r="N765" s="520"/>
      <c r="O765" s="517"/>
      <c r="P765" s="555">
        <v>20661.7</v>
      </c>
    </row>
    <row r="766" spans="1:16" x14ac:dyDescent="0.25">
      <c r="A766" s="558"/>
      <c r="B766" s="559"/>
      <c r="C766" s="559"/>
      <c r="D766" s="559"/>
      <c r="E766" s="559"/>
      <c r="F766" s="559"/>
      <c r="G766" s="559"/>
      <c r="H766" s="560"/>
      <c r="I766" s="561"/>
      <c r="J766" s="561"/>
      <c r="K766" s="561"/>
      <c r="L766" s="562"/>
      <c r="M766" s="561"/>
      <c r="N766" s="562"/>
      <c r="O766" s="561"/>
      <c r="P766" s="563"/>
    </row>
    <row r="767" spans="1:16" x14ac:dyDescent="0.25">
      <c r="A767" s="514" t="s">
        <v>1593</v>
      </c>
      <c r="B767" s="515" t="s">
        <v>3596</v>
      </c>
      <c r="C767" s="1249" t="s">
        <v>3597</v>
      </c>
      <c r="D767" s="1249"/>
      <c r="E767" s="1249"/>
      <c r="F767" s="1249"/>
      <c r="G767" s="1249"/>
      <c r="H767" s="516" t="s">
        <v>1575</v>
      </c>
      <c r="I767" s="517">
        <v>3</v>
      </c>
      <c r="J767" s="518">
        <v>1</v>
      </c>
      <c r="K767" s="518">
        <v>3</v>
      </c>
      <c r="L767" s="520"/>
      <c r="M767" s="517"/>
      <c r="N767" s="521"/>
      <c r="O767" s="517"/>
      <c r="P767" s="522"/>
    </row>
    <row r="768" spans="1:16" x14ac:dyDescent="0.25">
      <c r="A768" s="523"/>
      <c r="B768" s="524" t="s">
        <v>23</v>
      </c>
      <c r="C768" s="1247" t="s">
        <v>1203</v>
      </c>
      <c r="D768" s="1247"/>
      <c r="E768" s="1247"/>
      <c r="F768" s="1247"/>
      <c r="G768" s="1247"/>
      <c r="H768" s="525" t="s">
        <v>1148</v>
      </c>
      <c r="I768" s="526"/>
      <c r="J768" s="526"/>
      <c r="K768" s="531">
        <v>27.9</v>
      </c>
      <c r="L768" s="528"/>
      <c r="M768" s="526"/>
      <c r="N768" s="528"/>
      <c r="O768" s="526"/>
      <c r="P768" s="529">
        <v>10432.93</v>
      </c>
    </row>
    <row r="769" spans="1:16" x14ac:dyDescent="0.25">
      <c r="A769" s="530"/>
      <c r="B769" s="524" t="s">
        <v>2209</v>
      </c>
      <c r="C769" s="1247" t="s">
        <v>2210</v>
      </c>
      <c r="D769" s="1247"/>
      <c r="E769" s="1247"/>
      <c r="F769" s="1247"/>
      <c r="G769" s="1247"/>
      <c r="H769" s="525" t="s">
        <v>1148</v>
      </c>
      <c r="I769" s="531">
        <v>9.3000000000000007</v>
      </c>
      <c r="J769" s="526"/>
      <c r="K769" s="531">
        <v>27.9</v>
      </c>
      <c r="L769" s="532"/>
      <c r="M769" s="533"/>
      <c r="N769" s="534">
        <v>373.94</v>
      </c>
      <c r="O769" s="526"/>
      <c r="P769" s="529">
        <v>10432.93</v>
      </c>
    </row>
    <row r="770" spans="1:16" x14ac:dyDescent="0.25">
      <c r="A770" s="523"/>
      <c r="B770" s="524" t="s">
        <v>28</v>
      </c>
      <c r="C770" s="1247" t="s">
        <v>132</v>
      </c>
      <c r="D770" s="1247"/>
      <c r="E770" s="1247"/>
      <c r="F770" s="1247"/>
      <c r="G770" s="1247"/>
      <c r="H770" s="525"/>
      <c r="I770" s="526"/>
      <c r="J770" s="526"/>
      <c r="K770" s="526"/>
      <c r="L770" s="528"/>
      <c r="M770" s="526"/>
      <c r="N770" s="528"/>
      <c r="O770" s="526"/>
      <c r="P770" s="529">
        <v>1932.95</v>
      </c>
    </row>
    <row r="771" spans="1:16" x14ac:dyDescent="0.25">
      <c r="A771" s="523"/>
      <c r="B771" s="524"/>
      <c r="C771" s="1247" t="s">
        <v>1147</v>
      </c>
      <c r="D771" s="1247"/>
      <c r="E771" s="1247"/>
      <c r="F771" s="1247"/>
      <c r="G771" s="1247"/>
      <c r="H771" s="525" t="s">
        <v>1148</v>
      </c>
      <c r="I771" s="526"/>
      <c r="J771" s="526"/>
      <c r="K771" s="531">
        <v>1.2</v>
      </c>
      <c r="L771" s="528"/>
      <c r="M771" s="526"/>
      <c r="N771" s="528"/>
      <c r="O771" s="526"/>
      <c r="P771" s="573">
        <v>448.73</v>
      </c>
    </row>
    <row r="772" spans="1:16" x14ac:dyDescent="0.25">
      <c r="A772" s="530"/>
      <c r="B772" s="524" t="s">
        <v>1287</v>
      </c>
      <c r="C772" s="1247" t="s">
        <v>1288</v>
      </c>
      <c r="D772" s="1247"/>
      <c r="E772" s="1247"/>
      <c r="F772" s="1247"/>
      <c r="G772" s="1247"/>
      <c r="H772" s="525" t="s">
        <v>1151</v>
      </c>
      <c r="I772" s="531">
        <v>0.4</v>
      </c>
      <c r="J772" s="526"/>
      <c r="K772" s="531">
        <v>1.2</v>
      </c>
      <c r="L772" s="532"/>
      <c r="M772" s="533"/>
      <c r="N772" s="534">
        <v>1610.79</v>
      </c>
      <c r="O772" s="526"/>
      <c r="P772" s="529">
        <v>1932.95</v>
      </c>
    </row>
    <row r="773" spans="1:16" x14ac:dyDescent="0.25">
      <c r="A773" s="540"/>
      <c r="B773" s="524" t="s">
        <v>1191</v>
      </c>
      <c r="C773" s="1247" t="s">
        <v>1192</v>
      </c>
      <c r="D773" s="1247"/>
      <c r="E773" s="1247"/>
      <c r="F773" s="1247"/>
      <c r="G773" s="1247"/>
      <c r="H773" s="525" t="s">
        <v>1148</v>
      </c>
      <c r="I773" s="531">
        <v>0.4</v>
      </c>
      <c r="J773" s="526"/>
      <c r="K773" s="531">
        <v>1.2</v>
      </c>
      <c r="L773" s="528"/>
      <c r="M773" s="526"/>
      <c r="N773" s="541">
        <v>373.94</v>
      </c>
      <c r="O773" s="526"/>
      <c r="P773" s="573">
        <v>448.73</v>
      </c>
    </row>
    <row r="774" spans="1:16" x14ac:dyDescent="0.25">
      <c r="A774" s="523"/>
      <c r="B774" s="524" t="s">
        <v>36</v>
      </c>
      <c r="C774" s="1247" t="s">
        <v>134</v>
      </c>
      <c r="D774" s="1247"/>
      <c r="E774" s="1247"/>
      <c r="F774" s="1247"/>
      <c r="G774" s="1247"/>
      <c r="H774" s="525"/>
      <c r="I774" s="526"/>
      <c r="J774" s="526"/>
      <c r="K774" s="526"/>
      <c r="L774" s="528"/>
      <c r="M774" s="526"/>
      <c r="N774" s="528"/>
      <c r="O774" s="526"/>
      <c r="P774" s="529">
        <v>1708.95</v>
      </c>
    </row>
    <row r="775" spans="1:16" x14ac:dyDescent="0.25">
      <c r="A775" s="530"/>
      <c r="B775" s="524" t="s">
        <v>3598</v>
      </c>
      <c r="C775" s="1247" t="s">
        <v>3599</v>
      </c>
      <c r="D775" s="1247"/>
      <c r="E775" s="1247"/>
      <c r="F775" s="1247"/>
      <c r="G775" s="1247"/>
      <c r="H775" s="525" t="s">
        <v>1244</v>
      </c>
      <c r="I775" s="536">
        <v>0.01</v>
      </c>
      <c r="J775" s="526"/>
      <c r="K775" s="536">
        <v>0.03</v>
      </c>
      <c r="L775" s="538">
        <v>284.14999999999998</v>
      </c>
      <c r="M775" s="539">
        <v>1.45</v>
      </c>
      <c r="N775" s="534">
        <v>412.02</v>
      </c>
      <c r="O775" s="526"/>
      <c r="P775" s="529">
        <v>12.36</v>
      </c>
    </row>
    <row r="776" spans="1:16" x14ac:dyDescent="0.25">
      <c r="A776" s="530"/>
      <c r="B776" s="524" t="s">
        <v>3570</v>
      </c>
      <c r="C776" s="1247" t="s">
        <v>3571</v>
      </c>
      <c r="D776" s="1247"/>
      <c r="E776" s="1247"/>
      <c r="F776" s="1247"/>
      <c r="G776" s="1247"/>
      <c r="H776" s="525" t="s">
        <v>2159</v>
      </c>
      <c r="I776" s="536">
        <v>4.21</v>
      </c>
      <c r="J776" s="526"/>
      <c r="K776" s="536">
        <v>12.63</v>
      </c>
      <c r="L776" s="538">
        <v>2.27</v>
      </c>
      <c r="M776" s="539">
        <v>1.54</v>
      </c>
      <c r="N776" s="534">
        <v>3.5</v>
      </c>
      <c r="O776" s="526"/>
      <c r="P776" s="529">
        <v>44.21</v>
      </c>
    </row>
    <row r="777" spans="1:16" x14ac:dyDescent="0.25">
      <c r="A777" s="530"/>
      <c r="B777" s="524" t="s">
        <v>1499</v>
      </c>
      <c r="C777" s="1247" t="s">
        <v>1500</v>
      </c>
      <c r="D777" s="1247"/>
      <c r="E777" s="1247"/>
      <c r="F777" s="1247"/>
      <c r="G777" s="1247"/>
      <c r="H777" s="525" t="s">
        <v>1244</v>
      </c>
      <c r="I777" s="531">
        <v>0.3</v>
      </c>
      <c r="J777" s="526"/>
      <c r="K777" s="531">
        <v>0.9</v>
      </c>
      <c r="L777" s="538">
        <v>174.93</v>
      </c>
      <c r="M777" s="575">
        <v>1.2</v>
      </c>
      <c r="N777" s="534">
        <v>209.92</v>
      </c>
      <c r="O777" s="526"/>
      <c r="P777" s="529">
        <v>188.93</v>
      </c>
    </row>
    <row r="778" spans="1:16" x14ac:dyDescent="0.25">
      <c r="A778" s="530"/>
      <c r="B778" s="524" t="s">
        <v>3600</v>
      </c>
      <c r="C778" s="1247" t="s">
        <v>3601</v>
      </c>
      <c r="D778" s="1247"/>
      <c r="E778" s="1247"/>
      <c r="F778" s="1247"/>
      <c r="G778" s="1247"/>
      <c r="H778" s="525" t="s">
        <v>1697</v>
      </c>
      <c r="I778" s="531">
        <v>0.1</v>
      </c>
      <c r="J778" s="526"/>
      <c r="K778" s="531">
        <v>0.3</v>
      </c>
      <c r="L778" s="538">
        <v>978.09</v>
      </c>
      <c r="M778" s="539">
        <v>1.31</v>
      </c>
      <c r="N778" s="534">
        <v>1281.3</v>
      </c>
      <c r="O778" s="526"/>
      <c r="P778" s="529">
        <v>384.39</v>
      </c>
    </row>
    <row r="779" spans="1:16" x14ac:dyDescent="0.25">
      <c r="A779" s="530"/>
      <c r="B779" s="524" t="s">
        <v>2605</v>
      </c>
      <c r="C779" s="1247" t="s">
        <v>2606</v>
      </c>
      <c r="D779" s="1247"/>
      <c r="E779" s="1247"/>
      <c r="F779" s="1247"/>
      <c r="G779" s="1247"/>
      <c r="H779" s="525" t="s">
        <v>1164</v>
      </c>
      <c r="I779" s="535">
        <v>2.9999999999999997E-4</v>
      </c>
      <c r="J779" s="526"/>
      <c r="K779" s="535">
        <v>8.9999999999999998E-4</v>
      </c>
      <c r="L779" s="542">
        <v>4338.2700000000004</v>
      </c>
      <c r="M779" s="575">
        <v>1.3</v>
      </c>
      <c r="N779" s="534">
        <v>5639.75</v>
      </c>
      <c r="O779" s="526"/>
      <c r="P779" s="529">
        <v>5.08</v>
      </c>
    </row>
    <row r="780" spans="1:16" x14ac:dyDescent="0.25">
      <c r="A780" s="530"/>
      <c r="B780" s="524" t="s">
        <v>3578</v>
      </c>
      <c r="C780" s="1247" t="s">
        <v>3579</v>
      </c>
      <c r="D780" s="1247"/>
      <c r="E780" s="1247"/>
      <c r="F780" s="1247"/>
      <c r="G780" s="1247"/>
      <c r="H780" s="525" t="s">
        <v>1164</v>
      </c>
      <c r="I780" s="535">
        <v>1E-4</v>
      </c>
      <c r="J780" s="526"/>
      <c r="K780" s="535">
        <v>2.9999999999999997E-4</v>
      </c>
      <c r="L780" s="542">
        <v>1050091.7</v>
      </c>
      <c r="M780" s="575">
        <v>1.2</v>
      </c>
      <c r="N780" s="534">
        <v>1260110.04</v>
      </c>
      <c r="O780" s="526"/>
      <c r="P780" s="529">
        <v>378.03</v>
      </c>
    </row>
    <row r="781" spans="1:16" x14ac:dyDescent="0.25">
      <c r="A781" s="530"/>
      <c r="B781" s="524" t="s">
        <v>3560</v>
      </c>
      <c r="C781" s="1247" t="s">
        <v>3561</v>
      </c>
      <c r="D781" s="1247"/>
      <c r="E781" s="1247"/>
      <c r="F781" s="1247"/>
      <c r="G781" s="1247"/>
      <c r="H781" s="525" t="s">
        <v>1244</v>
      </c>
      <c r="I781" s="536">
        <v>0.06</v>
      </c>
      <c r="J781" s="526"/>
      <c r="K781" s="536">
        <v>0.18</v>
      </c>
      <c r="L781" s="538">
        <v>899.56</v>
      </c>
      <c r="M781" s="539">
        <v>1.76</v>
      </c>
      <c r="N781" s="534">
        <v>1583.23</v>
      </c>
      <c r="O781" s="526"/>
      <c r="P781" s="529">
        <v>284.98</v>
      </c>
    </row>
    <row r="782" spans="1:16" x14ac:dyDescent="0.25">
      <c r="A782" s="530"/>
      <c r="B782" s="524" t="s">
        <v>3602</v>
      </c>
      <c r="C782" s="1247" t="s">
        <v>3603</v>
      </c>
      <c r="D782" s="1247"/>
      <c r="E782" s="1247"/>
      <c r="F782" s="1247"/>
      <c r="G782" s="1247"/>
      <c r="H782" s="525" t="s">
        <v>1164</v>
      </c>
      <c r="I782" s="537">
        <v>2.0000000000000002E-5</v>
      </c>
      <c r="J782" s="526"/>
      <c r="K782" s="537">
        <v>6.0000000000000002E-5</v>
      </c>
      <c r="L782" s="542">
        <v>47961.85</v>
      </c>
      <c r="M782" s="575">
        <v>1.9</v>
      </c>
      <c r="N782" s="534">
        <v>91127.52</v>
      </c>
      <c r="O782" s="526"/>
      <c r="P782" s="529">
        <v>5.47</v>
      </c>
    </row>
    <row r="783" spans="1:16" x14ac:dyDescent="0.25">
      <c r="A783" s="530"/>
      <c r="B783" s="524" t="s">
        <v>3604</v>
      </c>
      <c r="C783" s="1247" t="s">
        <v>3605</v>
      </c>
      <c r="D783" s="1247"/>
      <c r="E783" s="1247"/>
      <c r="F783" s="1247"/>
      <c r="G783" s="1247"/>
      <c r="H783" s="525" t="s">
        <v>1244</v>
      </c>
      <c r="I783" s="536">
        <v>0.03</v>
      </c>
      <c r="J783" s="526"/>
      <c r="K783" s="536">
        <v>0.09</v>
      </c>
      <c r="L783" s="538">
        <v>157.44</v>
      </c>
      <c r="M783" s="539">
        <v>1.29</v>
      </c>
      <c r="N783" s="534">
        <v>203.1</v>
      </c>
      <c r="O783" s="526"/>
      <c r="P783" s="529">
        <v>18.28</v>
      </c>
    </row>
    <row r="784" spans="1:16" x14ac:dyDescent="0.25">
      <c r="A784" s="530"/>
      <c r="B784" s="524" t="s">
        <v>3606</v>
      </c>
      <c r="C784" s="1247" t="s">
        <v>3607</v>
      </c>
      <c r="D784" s="1247"/>
      <c r="E784" s="1247"/>
      <c r="F784" s="1247"/>
      <c r="G784" s="1247"/>
      <c r="H784" s="525" t="s">
        <v>1697</v>
      </c>
      <c r="I784" s="531">
        <v>0.1</v>
      </c>
      <c r="J784" s="526"/>
      <c r="K784" s="531">
        <v>0.3</v>
      </c>
      <c r="L784" s="538">
        <v>840.04</v>
      </c>
      <c r="M784" s="539">
        <v>1.26</v>
      </c>
      <c r="N784" s="534">
        <v>1058.45</v>
      </c>
      <c r="O784" s="526"/>
      <c r="P784" s="529">
        <v>317.54000000000002</v>
      </c>
    </row>
    <row r="785" spans="1:16" x14ac:dyDescent="0.25">
      <c r="A785" s="530"/>
      <c r="B785" s="524" t="s">
        <v>3608</v>
      </c>
      <c r="C785" s="1247" t="s">
        <v>3609</v>
      </c>
      <c r="D785" s="1247"/>
      <c r="E785" s="1247"/>
      <c r="F785" s="1247"/>
      <c r="G785" s="1247"/>
      <c r="H785" s="525" t="s">
        <v>1244</v>
      </c>
      <c r="I785" s="536">
        <v>0.02</v>
      </c>
      <c r="J785" s="526"/>
      <c r="K785" s="536">
        <v>0.06</v>
      </c>
      <c r="L785" s="538">
        <v>232.2</v>
      </c>
      <c r="M785" s="539">
        <v>1.1399999999999999</v>
      </c>
      <c r="N785" s="534">
        <v>264.70999999999998</v>
      </c>
      <c r="O785" s="526"/>
      <c r="P785" s="529">
        <v>15.88</v>
      </c>
    </row>
    <row r="786" spans="1:16" x14ac:dyDescent="0.25">
      <c r="A786" s="530"/>
      <c r="B786" s="524" t="s">
        <v>3610</v>
      </c>
      <c r="C786" s="1247" t="s">
        <v>3611</v>
      </c>
      <c r="D786" s="1247"/>
      <c r="E786" s="1247"/>
      <c r="F786" s="1247"/>
      <c r="G786" s="1247"/>
      <c r="H786" s="525" t="s">
        <v>1244</v>
      </c>
      <c r="I786" s="536">
        <v>0.08</v>
      </c>
      <c r="J786" s="526"/>
      <c r="K786" s="536">
        <v>0.24</v>
      </c>
      <c r="L786" s="538">
        <v>189.97</v>
      </c>
      <c r="M786" s="539">
        <v>1.18</v>
      </c>
      <c r="N786" s="534">
        <v>224.16</v>
      </c>
      <c r="O786" s="526"/>
      <c r="P786" s="529">
        <v>53.8</v>
      </c>
    </row>
    <row r="787" spans="1:16" x14ac:dyDescent="0.25">
      <c r="A787" s="544" t="s">
        <v>1239</v>
      </c>
      <c r="B787" s="545" t="s">
        <v>2792</v>
      </c>
      <c r="C787" s="1250" t="s">
        <v>2793</v>
      </c>
      <c r="D787" s="1250"/>
      <c r="E787" s="1250"/>
      <c r="F787" s="1250"/>
      <c r="G787" s="1250"/>
      <c r="H787" s="546" t="s">
        <v>1164</v>
      </c>
      <c r="I787" s="549">
        <v>1E-3</v>
      </c>
      <c r="J787" s="548"/>
      <c r="K787" s="549">
        <v>3.0000000000000001E-3</v>
      </c>
      <c r="L787" s="550"/>
      <c r="M787" s="548"/>
      <c r="N787" s="550"/>
      <c r="O787" s="548"/>
      <c r="P787" s="551"/>
    </row>
    <row r="788" spans="1:16" x14ac:dyDescent="0.25">
      <c r="A788" s="552"/>
      <c r="B788" s="553"/>
      <c r="C788" s="1248" t="s">
        <v>1154</v>
      </c>
      <c r="D788" s="1248"/>
      <c r="E788" s="1248"/>
      <c r="F788" s="1248"/>
      <c r="G788" s="1248"/>
      <c r="H788" s="516"/>
      <c r="I788" s="517"/>
      <c r="J788" s="517"/>
      <c r="K788" s="517"/>
      <c r="L788" s="520"/>
      <c r="M788" s="517"/>
      <c r="N788" s="554"/>
      <c r="O788" s="517"/>
      <c r="P788" s="555">
        <v>14523.56</v>
      </c>
    </row>
    <row r="789" spans="1:16" x14ac:dyDescent="0.25">
      <c r="A789" s="540" t="s">
        <v>1594</v>
      </c>
      <c r="B789" s="524" t="s">
        <v>2637</v>
      </c>
      <c r="C789" s="1247" t="s">
        <v>2638</v>
      </c>
      <c r="D789" s="1247"/>
      <c r="E789" s="1247"/>
      <c r="F789" s="1247"/>
      <c r="G789" s="1247"/>
      <c r="H789" s="525" t="s">
        <v>1158</v>
      </c>
      <c r="I789" s="543">
        <v>2</v>
      </c>
      <c r="J789" s="526"/>
      <c r="K789" s="543">
        <v>2</v>
      </c>
      <c r="L789" s="528"/>
      <c r="M789" s="526"/>
      <c r="N789" s="528"/>
      <c r="O789" s="526"/>
      <c r="P789" s="573">
        <v>208.66</v>
      </c>
    </row>
    <row r="790" spans="1:16" x14ac:dyDescent="0.25">
      <c r="A790" s="540"/>
      <c r="B790" s="524"/>
      <c r="C790" s="1247" t="s">
        <v>1155</v>
      </c>
      <c r="D790" s="1247"/>
      <c r="E790" s="1247"/>
      <c r="F790" s="1247"/>
      <c r="G790" s="1247"/>
      <c r="H790" s="525"/>
      <c r="I790" s="526"/>
      <c r="J790" s="526"/>
      <c r="K790" s="526"/>
      <c r="L790" s="528"/>
      <c r="M790" s="526"/>
      <c r="N790" s="528"/>
      <c r="O790" s="526"/>
      <c r="P790" s="529">
        <v>10881.66</v>
      </c>
    </row>
    <row r="791" spans="1:16" x14ac:dyDescent="0.25">
      <c r="A791" s="540"/>
      <c r="B791" s="524" t="s">
        <v>2795</v>
      </c>
      <c r="C791" s="1247" t="s">
        <v>2796</v>
      </c>
      <c r="D791" s="1247"/>
      <c r="E791" s="1247"/>
      <c r="F791" s="1247"/>
      <c r="G791" s="1247"/>
      <c r="H791" s="525" t="s">
        <v>1158</v>
      </c>
      <c r="I791" s="543">
        <v>90</v>
      </c>
      <c r="J791" s="526"/>
      <c r="K791" s="543">
        <v>90</v>
      </c>
      <c r="L791" s="528"/>
      <c r="M791" s="526"/>
      <c r="N791" s="528"/>
      <c r="O791" s="526"/>
      <c r="P791" s="529">
        <v>9793.49</v>
      </c>
    </row>
    <row r="792" spans="1:16" x14ac:dyDescent="0.25">
      <c r="A792" s="540"/>
      <c r="B792" s="524" t="s">
        <v>2797</v>
      </c>
      <c r="C792" s="1247" t="s">
        <v>2798</v>
      </c>
      <c r="D792" s="1247"/>
      <c r="E792" s="1247"/>
      <c r="F792" s="1247"/>
      <c r="G792" s="1247"/>
      <c r="H792" s="525" t="s">
        <v>1158</v>
      </c>
      <c r="I792" s="543">
        <v>46</v>
      </c>
      <c r="J792" s="526"/>
      <c r="K792" s="543">
        <v>46</v>
      </c>
      <c r="L792" s="528"/>
      <c r="M792" s="526"/>
      <c r="N792" s="528"/>
      <c r="O792" s="526"/>
      <c r="P792" s="529">
        <v>5005.5600000000004</v>
      </c>
    </row>
    <row r="793" spans="1:16" x14ac:dyDescent="0.25">
      <c r="A793" s="556"/>
      <c r="B793" s="557"/>
      <c r="C793" s="1248" t="s">
        <v>1161</v>
      </c>
      <c r="D793" s="1248"/>
      <c r="E793" s="1248"/>
      <c r="F793" s="1248"/>
      <c r="G793" s="1248"/>
      <c r="H793" s="516"/>
      <c r="I793" s="517"/>
      <c r="J793" s="517"/>
      <c r="K793" s="517"/>
      <c r="L793" s="520"/>
      <c r="M793" s="517"/>
      <c r="N793" s="554">
        <v>9843.76</v>
      </c>
      <c r="O793" s="517"/>
      <c r="P793" s="555">
        <v>29531.27</v>
      </c>
    </row>
    <row r="794" spans="1:16" x14ac:dyDescent="0.25">
      <c r="A794" s="558"/>
      <c r="B794" s="559"/>
      <c r="C794" s="559"/>
      <c r="D794" s="559"/>
      <c r="E794" s="559"/>
      <c r="F794" s="559"/>
      <c r="G794" s="559"/>
      <c r="H794" s="560"/>
      <c r="I794" s="561"/>
      <c r="J794" s="561"/>
      <c r="K794" s="561"/>
      <c r="L794" s="562"/>
      <c r="M794" s="561"/>
      <c r="N794" s="562"/>
      <c r="O794" s="561"/>
      <c r="P794" s="563"/>
    </row>
    <row r="795" spans="1:16" ht="22.5" x14ac:dyDescent="0.25">
      <c r="A795" s="514" t="s">
        <v>3709</v>
      </c>
      <c r="B795" s="515" t="s">
        <v>3594</v>
      </c>
      <c r="C795" s="1249" t="s">
        <v>3710</v>
      </c>
      <c r="D795" s="1249"/>
      <c r="E795" s="1249"/>
      <c r="F795" s="1249"/>
      <c r="G795" s="1249"/>
      <c r="H795" s="516" t="s">
        <v>1575</v>
      </c>
      <c r="I795" s="517">
        <v>3</v>
      </c>
      <c r="J795" s="518">
        <v>1</v>
      </c>
      <c r="K795" s="518">
        <v>3</v>
      </c>
      <c r="L795" s="520"/>
      <c r="M795" s="517"/>
      <c r="N795" s="564">
        <v>117510.07</v>
      </c>
      <c r="O795" s="517"/>
      <c r="P795" s="555">
        <v>352530.21</v>
      </c>
    </row>
    <row r="796" spans="1:16" x14ac:dyDescent="0.25">
      <c r="A796" s="556"/>
      <c r="B796" s="557"/>
      <c r="C796" s="1248" t="s">
        <v>1161</v>
      </c>
      <c r="D796" s="1248"/>
      <c r="E796" s="1248"/>
      <c r="F796" s="1248"/>
      <c r="G796" s="1248"/>
      <c r="H796" s="516"/>
      <c r="I796" s="517"/>
      <c r="J796" s="517"/>
      <c r="K796" s="517"/>
      <c r="L796" s="520"/>
      <c r="M796" s="517"/>
      <c r="N796" s="520"/>
      <c r="O796" s="517"/>
      <c r="P796" s="555">
        <v>352530.21</v>
      </c>
    </row>
    <row r="797" spans="1:16" x14ac:dyDescent="0.25">
      <c r="A797" s="558"/>
      <c r="B797" s="559"/>
      <c r="C797" s="559"/>
      <c r="D797" s="559"/>
      <c r="E797" s="559"/>
      <c r="F797" s="559"/>
      <c r="G797" s="559"/>
      <c r="H797" s="560"/>
      <c r="I797" s="561"/>
      <c r="J797" s="561"/>
      <c r="K797" s="561"/>
      <c r="L797" s="562"/>
      <c r="M797" s="561"/>
      <c r="N797" s="562"/>
      <c r="O797" s="561"/>
      <c r="P797" s="563"/>
    </row>
    <row r="798" spans="1:16" x14ac:dyDescent="0.25">
      <c r="A798" s="514" t="s">
        <v>1599</v>
      </c>
      <c r="B798" s="515" t="s">
        <v>3354</v>
      </c>
      <c r="C798" s="1249" t="s">
        <v>3355</v>
      </c>
      <c r="D798" s="1249"/>
      <c r="E798" s="1249"/>
      <c r="F798" s="1249"/>
      <c r="G798" s="1249"/>
      <c r="H798" s="516" t="s">
        <v>1575</v>
      </c>
      <c r="I798" s="517">
        <v>8</v>
      </c>
      <c r="J798" s="518">
        <v>1</v>
      </c>
      <c r="K798" s="518">
        <v>8</v>
      </c>
      <c r="L798" s="520"/>
      <c r="M798" s="517"/>
      <c r="N798" s="521"/>
      <c r="O798" s="517"/>
      <c r="P798" s="522"/>
    </row>
    <row r="799" spans="1:16" x14ac:dyDescent="0.25">
      <c r="A799" s="523"/>
      <c r="B799" s="524" t="s">
        <v>23</v>
      </c>
      <c r="C799" s="1247" t="s">
        <v>1203</v>
      </c>
      <c r="D799" s="1247"/>
      <c r="E799" s="1247"/>
      <c r="F799" s="1247"/>
      <c r="G799" s="1247"/>
      <c r="H799" s="525" t="s">
        <v>1148</v>
      </c>
      <c r="I799" s="526"/>
      <c r="J799" s="526"/>
      <c r="K799" s="536">
        <v>8.24</v>
      </c>
      <c r="L799" s="528"/>
      <c r="M799" s="526"/>
      <c r="N799" s="528"/>
      <c r="O799" s="526"/>
      <c r="P799" s="529">
        <v>2411.02</v>
      </c>
    </row>
    <row r="800" spans="1:16" x14ac:dyDescent="0.25">
      <c r="A800" s="530"/>
      <c r="B800" s="524" t="s">
        <v>2101</v>
      </c>
      <c r="C800" s="1247" t="s">
        <v>2102</v>
      </c>
      <c r="D800" s="1247"/>
      <c r="E800" s="1247"/>
      <c r="F800" s="1247"/>
      <c r="G800" s="1247"/>
      <c r="H800" s="525" t="s">
        <v>1148</v>
      </c>
      <c r="I800" s="536">
        <v>1.03</v>
      </c>
      <c r="J800" s="526"/>
      <c r="K800" s="536">
        <v>8.24</v>
      </c>
      <c r="L800" s="532"/>
      <c r="M800" s="533"/>
      <c r="N800" s="534">
        <v>292.60000000000002</v>
      </c>
      <c r="O800" s="526"/>
      <c r="P800" s="529">
        <v>2411.02</v>
      </c>
    </row>
    <row r="801" spans="1:16" x14ac:dyDescent="0.25">
      <c r="A801" s="523"/>
      <c r="B801" s="524" t="s">
        <v>28</v>
      </c>
      <c r="C801" s="1247" t="s">
        <v>132</v>
      </c>
      <c r="D801" s="1247"/>
      <c r="E801" s="1247"/>
      <c r="F801" s="1247"/>
      <c r="G801" s="1247"/>
      <c r="H801" s="525"/>
      <c r="I801" s="526"/>
      <c r="J801" s="526"/>
      <c r="K801" s="526"/>
      <c r="L801" s="528"/>
      <c r="M801" s="526"/>
      <c r="N801" s="528"/>
      <c r="O801" s="526"/>
      <c r="P801" s="573">
        <v>47.41</v>
      </c>
    </row>
    <row r="802" spans="1:16" x14ac:dyDescent="0.25">
      <c r="A802" s="523"/>
      <c r="B802" s="524"/>
      <c r="C802" s="1247" t="s">
        <v>1147</v>
      </c>
      <c r="D802" s="1247"/>
      <c r="E802" s="1247"/>
      <c r="F802" s="1247"/>
      <c r="G802" s="1247"/>
      <c r="H802" s="525" t="s">
        <v>1148</v>
      </c>
      <c r="I802" s="526"/>
      <c r="J802" s="526"/>
      <c r="K802" s="536">
        <v>0.08</v>
      </c>
      <c r="L802" s="528"/>
      <c r="M802" s="526"/>
      <c r="N802" s="528"/>
      <c r="O802" s="526"/>
      <c r="P802" s="573">
        <v>26.03</v>
      </c>
    </row>
    <row r="803" spans="1:16" x14ac:dyDescent="0.25">
      <c r="A803" s="530"/>
      <c r="B803" s="524" t="s">
        <v>1445</v>
      </c>
      <c r="C803" s="1247" t="s">
        <v>1446</v>
      </c>
      <c r="D803" s="1247"/>
      <c r="E803" s="1247"/>
      <c r="F803" s="1247"/>
      <c r="G803" s="1247"/>
      <c r="H803" s="525" t="s">
        <v>1151</v>
      </c>
      <c r="I803" s="536">
        <v>0.01</v>
      </c>
      <c r="J803" s="526"/>
      <c r="K803" s="536">
        <v>0.08</v>
      </c>
      <c r="L803" s="538">
        <v>477.92</v>
      </c>
      <c r="M803" s="539">
        <v>1.24</v>
      </c>
      <c r="N803" s="534">
        <v>592.62</v>
      </c>
      <c r="O803" s="526"/>
      <c r="P803" s="529">
        <v>47.41</v>
      </c>
    </row>
    <row r="804" spans="1:16" x14ac:dyDescent="0.25">
      <c r="A804" s="540"/>
      <c r="B804" s="524" t="s">
        <v>1208</v>
      </c>
      <c r="C804" s="1247" t="s">
        <v>1209</v>
      </c>
      <c r="D804" s="1247"/>
      <c r="E804" s="1247"/>
      <c r="F804" s="1247"/>
      <c r="G804" s="1247"/>
      <c r="H804" s="525" t="s">
        <v>1148</v>
      </c>
      <c r="I804" s="536">
        <v>0.01</v>
      </c>
      <c r="J804" s="526"/>
      <c r="K804" s="536">
        <v>0.08</v>
      </c>
      <c r="L804" s="528"/>
      <c r="M804" s="526"/>
      <c r="N804" s="541">
        <v>325.38</v>
      </c>
      <c r="O804" s="526"/>
      <c r="P804" s="573">
        <v>26.03</v>
      </c>
    </row>
    <row r="805" spans="1:16" x14ac:dyDescent="0.25">
      <c r="A805" s="552"/>
      <c r="B805" s="553"/>
      <c r="C805" s="1248" t="s">
        <v>1154</v>
      </c>
      <c r="D805" s="1248"/>
      <c r="E805" s="1248"/>
      <c r="F805" s="1248"/>
      <c r="G805" s="1248"/>
      <c r="H805" s="516"/>
      <c r="I805" s="517"/>
      <c r="J805" s="517"/>
      <c r="K805" s="517"/>
      <c r="L805" s="520"/>
      <c r="M805" s="517"/>
      <c r="N805" s="554"/>
      <c r="O805" s="517"/>
      <c r="P805" s="555">
        <v>2484.46</v>
      </c>
    </row>
    <row r="806" spans="1:16" x14ac:dyDescent="0.25">
      <c r="A806" s="540" t="s">
        <v>1600</v>
      </c>
      <c r="B806" s="524" t="s">
        <v>2637</v>
      </c>
      <c r="C806" s="1247" t="s">
        <v>2638</v>
      </c>
      <c r="D806" s="1247"/>
      <c r="E806" s="1247"/>
      <c r="F806" s="1247"/>
      <c r="G806" s="1247"/>
      <c r="H806" s="525" t="s">
        <v>1158</v>
      </c>
      <c r="I806" s="543">
        <v>2</v>
      </c>
      <c r="J806" s="526"/>
      <c r="K806" s="543">
        <v>2</v>
      </c>
      <c r="L806" s="528"/>
      <c r="M806" s="526"/>
      <c r="N806" s="528"/>
      <c r="O806" s="526"/>
      <c r="P806" s="573">
        <v>48.22</v>
      </c>
    </row>
    <row r="807" spans="1:16" x14ac:dyDescent="0.25">
      <c r="A807" s="540"/>
      <c r="B807" s="524"/>
      <c r="C807" s="1247" t="s">
        <v>1155</v>
      </c>
      <c r="D807" s="1247"/>
      <c r="E807" s="1247"/>
      <c r="F807" s="1247"/>
      <c r="G807" s="1247"/>
      <c r="H807" s="525"/>
      <c r="I807" s="526"/>
      <c r="J807" s="526"/>
      <c r="K807" s="526"/>
      <c r="L807" s="528"/>
      <c r="M807" s="526"/>
      <c r="N807" s="528"/>
      <c r="O807" s="526"/>
      <c r="P807" s="529">
        <v>2437.0500000000002</v>
      </c>
    </row>
    <row r="808" spans="1:16" x14ac:dyDescent="0.25">
      <c r="A808" s="540"/>
      <c r="B808" s="524" t="s">
        <v>3336</v>
      </c>
      <c r="C808" s="1247" t="s">
        <v>3337</v>
      </c>
      <c r="D808" s="1247"/>
      <c r="E808" s="1247"/>
      <c r="F808" s="1247"/>
      <c r="G808" s="1247"/>
      <c r="H808" s="525" t="s">
        <v>1158</v>
      </c>
      <c r="I808" s="543">
        <v>90</v>
      </c>
      <c r="J808" s="526"/>
      <c r="K808" s="543">
        <v>90</v>
      </c>
      <c r="L808" s="528"/>
      <c r="M808" s="526"/>
      <c r="N808" s="528"/>
      <c r="O808" s="526"/>
      <c r="P808" s="529">
        <v>2193.35</v>
      </c>
    </row>
    <row r="809" spans="1:16" x14ac:dyDescent="0.25">
      <c r="A809" s="540"/>
      <c r="B809" s="524" t="s">
        <v>3338</v>
      </c>
      <c r="C809" s="1247" t="s">
        <v>3339</v>
      </c>
      <c r="D809" s="1247"/>
      <c r="E809" s="1247"/>
      <c r="F809" s="1247"/>
      <c r="G809" s="1247"/>
      <c r="H809" s="525" t="s">
        <v>1158</v>
      </c>
      <c r="I809" s="543">
        <v>46</v>
      </c>
      <c r="J809" s="526"/>
      <c r="K809" s="543">
        <v>46</v>
      </c>
      <c r="L809" s="528"/>
      <c r="M809" s="526"/>
      <c r="N809" s="528"/>
      <c r="O809" s="526"/>
      <c r="P809" s="529">
        <v>1121.04</v>
      </c>
    </row>
    <row r="810" spans="1:16" x14ac:dyDescent="0.25">
      <c r="A810" s="556"/>
      <c r="B810" s="557"/>
      <c r="C810" s="1248" t="s">
        <v>1161</v>
      </c>
      <c r="D810" s="1248"/>
      <c r="E810" s="1248"/>
      <c r="F810" s="1248"/>
      <c r="G810" s="1248"/>
      <c r="H810" s="516"/>
      <c r="I810" s="517"/>
      <c r="J810" s="517"/>
      <c r="K810" s="517"/>
      <c r="L810" s="520"/>
      <c r="M810" s="517"/>
      <c r="N810" s="593">
        <v>730.88</v>
      </c>
      <c r="O810" s="517"/>
      <c r="P810" s="555">
        <v>5847.07</v>
      </c>
    </row>
    <row r="811" spans="1:16" x14ac:dyDescent="0.25">
      <c r="A811" s="558"/>
      <c r="B811" s="559"/>
      <c r="C811" s="559"/>
      <c r="D811" s="559"/>
      <c r="E811" s="559"/>
      <c r="F811" s="559"/>
      <c r="G811" s="559"/>
      <c r="H811" s="560"/>
      <c r="I811" s="561"/>
      <c r="J811" s="561"/>
      <c r="K811" s="561"/>
      <c r="L811" s="562"/>
      <c r="M811" s="561"/>
      <c r="N811" s="562"/>
      <c r="O811" s="561"/>
      <c r="P811" s="563"/>
    </row>
    <row r="812" spans="1:16" ht="22.5" x14ac:dyDescent="0.25">
      <c r="A812" s="514" t="s">
        <v>2829</v>
      </c>
      <c r="B812" s="515" t="s">
        <v>3612</v>
      </c>
      <c r="C812" s="1249" t="s">
        <v>3616</v>
      </c>
      <c r="D812" s="1249"/>
      <c r="E812" s="1249"/>
      <c r="F812" s="1249"/>
      <c r="G812" s="1249"/>
      <c r="H812" s="516" t="s">
        <v>1575</v>
      </c>
      <c r="I812" s="517">
        <v>8</v>
      </c>
      <c r="J812" s="518">
        <v>1</v>
      </c>
      <c r="K812" s="518">
        <v>8</v>
      </c>
      <c r="L812" s="520"/>
      <c r="M812" s="517"/>
      <c r="N812" s="564">
        <v>84611.63</v>
      </c>
      <c r="O812" s="517"/>
      <c r="P812" s="555">
        <v>676893.04</v>
      </c>
    </row>
    <row r="813" spans="1:16" x14ac:dyDescent="0.25">
      <c r="A813" s="556"/>
      <c r="B813" s="557"/>
      <c r="C813" s="1248" t="s">
        <v>1161</v>
      </c>
      <c r="D813" s="1248"/>
      <c r="E813" s="1248"/>
      <c r="F813" s="1248"/>
      <c r="G813" s="1248"/>
      <c r="H813" s="516"/>
      <c r="I813" s="517"/>
      <c r="J813" s="517"/>
      <c r="K813" s="517"/>
      <c r="L813" s="520"/>
      <c r="M813" s="517"/>
      <c r="N813" s="520"/>
      <c r="O813" s="517"/>
      <c r="P813" s="555">
        <v>676893.04</v>
      </c>
    </row>
    <row r="814" spans="1:16" x14ac:dyDescent="0.25">
      <c r="A814" s="558"/>
      <c r="B814" s="559"/>
      <c r="C814" s="559"/>
      <c r="D814" s="559"/>
      <c r="E814" s="559"/>
      <c r="F814" s="559"/>
      <c r="G814" s="559"/>
      <c r="H814" s="560"/>
      <c r="I814" s="561"/>
      <c r="J814" s="561"/>
      <c r="K814" s="561"/>
      <c r="L814" s="562"/>
      <c r="M814" s="561"/>
      <c r="N814" s="562"/>
      <c r="O814" s="561"/>
      <c r="P814" s="563"/>
    </row>
    <row r="815" spans="1:16" x14ac:dyDescent="0.25">
      <c r="A815" s="514" t="s">
        <v>1605</v>
      </c>
      <c r="B815" s="515" t="s">
        <v>3354</v>
      </c>
      <c r="C815" s="1249" t="s">
        <v>3355</v>
      </c>
      <c r="D815" s="1249"/>
      <c r="E815" s="1249"/>
      <c r="F815" s="1249"/>
      <c r="G815" s="1249"/>
      <c r="H815" s="516" t="s">
        <v>1575</v>
      </c>
      <c r="I815" s="517">
        <v>3</v>
      </c>
      <c r="J815" s="518">
        <v>1</v>
      </c>
      <c r="K815" s="518">
        <v>3</v>
      </c>
      <c r="L815" s="520"/>
      <c r="M815" s="517"/>
      <c r="N815" s="521"/>
      <c r="O815" s="517"/>
      <c r="P815" s="522"/>
    </row>
    <row r="816" spans="1:16" x14ac:dyDescent="0.25">
      <c r="A816" s="523"/>
      <c r="B816" s="524" t="s">
        <v>23</v>
      </c>
      <c r="C816" s="1247" t="s">
        <v>1203</v>
      </c>
      <c r="D816" s="1247"/>
      <c r="E816" s="1247"/>
      <c r="F816" s="1247"/>
      <c r="G816" s="1247"/>
      <c r="H816" s="525" t="s">
        <v>1148</v>
      </c>
      <c r="I816" s="526"/>
      <c r="J816" s="526"/>
      <c r="K816" s="536">
        <v>3.09</v>
      </c>
      <c r="L816" s="528"/>
      <c r="M816" s="526"/>
      <c r="N816" s="528"/>
      <c r="O816" s="526"/>
      <c r="P816" s="573">
        <v>904.13</v>
      </c>
    </row>
    <row r="817" spans="1:16" x14ac:dyDescent="0.25">
      <c r="A817" s="530"/>
      <c r="B817" s="524" t="s">
        <v>2101</v>
      </c>
      <c r="C817" s="1247" t="s">
        <v>2102</v>
      </c>
      <c r="D817" s="1247"/>
      <c r="E817" s="1247"/>
      <c r="F817" s="1247"/>
      <c r="G817" s="1247"/>
      <c r="H817" s="525" t="s">
        <v>1148</v>
      </c>
      <c r="I817" s="536">
        <v>1.03</v>
      </c>
      <c r="J817" s="526"/>
      <c r="K817" s="536">
        <v>3.09</v>
      </c>
      <c r="L817" s="532"/>
      <c r="M817" s="533"/>
      <c r="N817" s="534">
        <v>292.60000000000002</v>
      </c>
      <c r="O817" s="526"/>
      <c r="P817" s="529">
        <v>904.13</v>
      </c>
    </row>
    <row r="818" spans="1:16" x14ac:dyDescent="0.25">
      <c r="A818" s="523"/>
      <c r="B818" s="524" t="s">
        <v>28</v>
      </c>
      <c r="C818" s="1247" t="s">
        <v>132</v>
      </c>
      <c r="D818" s="1247"/>
      <c r="E818" s="1247"/>
      <c r="F818" s="1247"/>
      <c r="G818" s="1247"/>
      <c r="H818" s="525"/>
      <c r="I818" s="526"/>
      <c r="J818" s="526"/>
      <c r="K818" s="526"/>
      <c r="L818" s="528"/>
      <c r="M818" s="526"/>
      <c r="N818" s="528"/>
      <c r="O818" s="526"/>
      <c r="P818" s="573">
        <v>17.78</v>
      </c>
    </row>
    <row r="819" spans="1:16" x14ac:dyDescent="0.25">
      <c r="A819" s="523"/>
      <c r="B819" s="524"/>
      <c r="C819" s="1247" t="s">
        <v>1147</v>
      </c>
      <c r="D819" s="1247"/>
      <c r="E819" s="1247"/>
      <c r="F819" s="1247"/>
      <c r="G819" s="1247"/>
      <c r="H819" s="525" t="s">
        <v>1148</v>
      </c>
      <c r="I819" s="526"/>
      <c r="J819" s="526"/>
      <c r="K819" s="536">
        <v>0.03</v>
      </c>
      <c r="L819" s="528"/>
      <c r="M819" s="526"/>
      <c r="N819" s="528"/>
      <c r="O819" s="526"/>
      <c r="P819" s="573">
        <v>9.76</v>
      </c>
    </row>
    <row r="820" spans="1:16" x14ac:dyDescent="0.25">
      <c r="A820" s="530"/>
      <c r="B820" s="524" t="s">
        <v>1445</v>
      </c>
      <c r="C820" s="1247" t="s">
        <v>1446</v>
      </c>
      <c r="D820" s="1247"/>
      <c r="E820" s="1247"/>
      <c r="F820" s="1247"/>
      <c r="G820" s="1247"/>
      <c r="H820" s="525" t="s">
        <v>1151</v>
      </c>
      <c r="I820" s="536">
        <v>0.01</v>
      </c>
      <c r="J820" s="526"/>
      <c r="K820" s="536">
        <v>0.03</v>
      </c>
      <c r="L820" s="538">
        <v>477.92</v>
      </c>
      <c r="M820" s="539">
        <v>1.24</v>
      </c>
      <c r="N820" s="534">
        <v>592.62</v>
      </c>
      <c r="O820" s="526"/>
      <c r="P820" s="529">
        <v>17.78</v>
      </c>
    </row>
    <row r="821" spans="1:16" x14ac:dyDescent="0.25">
      <c r="A821" s="540"/>
      <c r="B821" s="524" t="s">
        <v>1208</v>
      </c>
      <c r="C821" s="1247" t="s">
        <v>1209</v>
      </c>
      <c r="D821" s="1247"/>
      <c r="E821" s="1247"/>
      <c r="F821" s="1247"/>
      <c r="G821" s="1247"/>
      <c r="H821" s="525" t="s">
        <v>1148</v>
      </c>
      <c r="I821" s="536">
        <v>0.01</v>
      </c>
      <c r="J821" s="526"/>
      <c r="K821" s="536">
        <v>0.03</v>
      </c>
      <c r="L821" s="528"/>
      <c r="M821" s="526"/>
      <c r="N821" s="541">
        <v>325.38</v>
      </c>
      <c r="O821" s="526"/>
      <c r="P821" s="573">
        <v>9.76</v>
      </c>
    </row>
    <row r="822" spans="1:16" x14ac:dyDescent="0.25">
      <c r="A822" s="552"/>
      <c r="B822" s="553"/>
      <c r="C822" s="1248" t="s">
        <v>1154</v>
      </c>
      <c r="D822" s="1248"/>
      <c r="E822" s="1248"/>
      <c r="F822" s="1248"/>
      <c r="G822" s="1248"/>
      <c r="H822" s="516"/>
      <c r="I822" s="517"/>
      <c r="J822" s="517"/>
      <c r="K822" s="517"/>
      <c r="L822" s="520"/>
      <c r="M822" s="517"/>
      <c r="N822" s="554"/>
      <c r="O822" s="517"/>
      <c r="P822" s="555">
        <v>931.67</v>
      </c>
    </row>
    <row r="823" spans="1:16" x14ac:dyDescent="0.25">
      <c r="A823" s="540" t="s">
        <v>1606</v>
      </c>
      <c r="B823" s="524" t="s">
        <v>2637</v>
      </c>
      <c r="C823" s="1247" t="s">
        <v>2638</v>
      </c>
      <c r="D823" s="1247"/>
      <c r="E823" s="1247"/>
      <c r="F823" s="1247"/>
      <c r="G823" s="1247"/>
      <c r="H823" s="525" t="s">
        <v>1158</v>
      </c>
      <c r="I823" s="543">
        <v>2</v>
      </c>
      <c r="J823" s="526"/>
      <c r="K823" s="543">
        <v>2</v>
      </c>
      <c r="L823" s="528"/>
      <c r="M823" s="526"/>
      <c r="N823" s="528"/>
      <c r="O823" s="526"/>
      <c r="P823" s="573">
        <v>18.079999999999998</v>
      </c>
    </row>
    <row r="824" spans="1:16" x14ac:dyDescent="0.25">
      <c r="A824" s="540"/>
      <c r="B824" s="524"/>
      <c r="C824" s="1247" t="s">
        <v>1155</v>
      </c>
      <c r="D824" s="1247"/>
      <c r="E824" s="1247"/>
      <c r="F824" s="1247"/>
      <c r="G824" s="1247"/>
      <c r="H824" s="525"/>
      <c r="I824" s="526"/>
      <c r="J824" s="526"/>
      <c r="K824" s="526"/>
      <c r="L824" s="528"/>
      <c r="M824" s="526"/>
      <c r="N824" s="528"/>
      <c r="O824" s="526"/>
      <c r="P824" s="573">
        <v>913.89</v>
      </c>
    </row>
    <row r="825" spans="1:16" x14ac:dyDescent="0.25">
      <c r="A825" s="540"/>
      <c r="B825" s="524" t="s">
        <v>3336</v>
      </c>
      <c r="C825" s="1247" t="s">
        <v>3337</v>
      </c>
      <c r="D825" s="1247"/>
      <c r="E825" s="1247"/>
      <c r="F825" s="1247"/>
      <c r="G825" s="1247"/>
      <c r="H825" s="525" t="s">
        <v>1158</v>
      </c>
      <c r="I825" s="543">
        <v>90</v>
      </c>
      <c r="J825" s="526"/>
      <c r="K825" s="543">
        <v>90</v>
      </c>
      <c r="L825" s="528"/>
      <c r="M825" s="526"/>
      <c r="N825" s="528"/>
      <c r="O825" s="526"/>
      <c r="P825" s="573">
        <v>822.5</v>
      </c>
    </row>
    <row r="826" spans="1:16" x14ac:dyDescent="0.25">
      <c r="A826" s="540"/>
      <c r="B826" s="524" t="s">
        <v>3338</v>
      </c>
      <c r="C826" s="1247" t="s">
        <v>3339</v>
      </c>
      <c r="D826" s="1247"/>
      <c r="E826" s="1247"/>
      <c r="F826" s="1247"/>
      <c r="G826" s="1247"/>
      <c r="H826" s="525" t="s">
        <v>1158</v>
      </c>
      <c r="I826" s="543">
        <v>46</v>
      </c>
      <c r="J826" s="526"/>
      <c r="K826" s="543">
        <v>46</v>
      </c>
      <c r="L826" s="528"/>
      <c r="M826" s="526"/>
      <c r="N826" s="528"/>
      <c r="O826" s="526"/>
      <c r="P826" s="573">
        <v>420.39</v>
      </c>
    </row>
    <row r="827" spans="1:16" x14ac:dyDescent="0.25">
      <c r="A827" s="556"/>
      <c r="B827" s="557"/>
      <c r="C827" s="1248" t="s">
        <v>1161</v>
      </c>
      <c r="D827" s="1248"/>
      <c r="E827" s="1248"/>
      <c r="F827" s="1248"/>
      <c r="G827" s="1248"/>
      <c r="H827" s="516"/>
      <c r="I827" s="517"/>
      <c r="J827" s="517"/>
      <c r="K827" s="517"/>
      <c r="L827" s="520"/>
      <c r="M827" s="517"/>
      <c r="N827" s="593">
        <v>730.88</v>
      </c>
      <c r="O827" s="517"/>
      <c r="P827" s="555">
        <v>2192.64</v>
      </c>
    </row>
    <row r="828" spans="1:16" x14ac:dyDescent="0.25">
      <c r="A828" s="558"/>
      <c r="B828" s="559"/>
      <c r="C828" s="559"/>
      <c r="D828" s="559"/>
      <c r="E828" s="559"/>
      <c r="F828" s="559"/>
      <c r="G828" s="559"/>
      <c r="H828" s="560"/>
      <c r="I828" s="561"/>
      <c r="J828" s="561"/>
      <c r="K828" s="561"/>
      <c r="L828" s="562"/>
      <c r="M828" s="561"/>
      <c r="N828" s="562"/>
      <c r="O828" s="561"/>
      <c r="P828" s="563"/>
    </row>
    <row r="829" spans="1:16" x14ac:dyDescent="0.25">
      <c r="A829" s="514" t="s">
        <v>1608</v>
      </c>
      <c r="B829" s="515" t="s">
        <v>3638</v>
      </c>
      <c r="C829" s="1249" t="s">
        <v>3639</v>
      </c>
      <c r="D829" s="1249"/>
      <c r="E829" s="1249"/>
      <c r="F829" s="1249"/>
      <c r="G829" s="1249"/>
      <c r="H829" s="516" t="s">
        <v>1575</v>
      </c>
      <c r="I829" s="517">
        <v>50</v>
      </c>
      <c r="J829" s="518">
        <v>1</v>
      </c>
      <c r="K829" s="518">
        <v>50</v>
      </c>
      <c r="L829" s="520"/>
      <c r="M829" s="517"/>
      <c r="N829" s="521"/>
      <c r="O829" s="517"/>
      <c r="P829" s="522"/>
    </row>
    <row r="830" spans="1:16" x14ac:dyDescent="0.25">
      <c r="A830" s="523"/>
      <c r="B830" s="524" t="s">
        <v>23</v>
      </c>
      <c r="C830" s="1247" t="s">
        <v>1203</v>
      </c>
      <c r="D830" s="1247"/>
      <c r="E830" s="1247"/>
      <c r="F830" s="1247"/>
      <c r="G830" s="1247"/>
      <c r="H830" s="525" t="s">
        <v>1148</v>
      </c>
      <c r="I830" s="526"/>
      <c r="J830" s="526"/>
      <c r="K830" s="543">
        <v>11</v>
      </c>
      <c r="L830" s="528"/>
      <c r="M830" s="526"/>
      <c r="N830" s="528"/>
      <c r="O830" s="526"/>
      <c r="P830" s="529">
        <v>3498.99</v>
      </c>
    </row>
    <row r="831" spans="1:16" x14ac:dyDescent="0.25">
      <c r="A831" s="530"/>
      <c r="B831" s="524" t="s">
        <v>2403</v>
      </c>
      <c r="C831" s="1247" t="s">
        <v>2404</v>
      </c>
      <c r="D831" s="1247"/>
      <c r="E831" s="1247"/>
      <c r="F831" s="1247"/>
      <c r="G831" s="1247"/>
      <c r="H831" s="525" t="s">
        <v>1148</v>
      </c>
      <c r="I831" s="536">
        <v>0.22</v>
      </c>
      <c r="J831" s="526"/>
      <c r="K831" s="543">
        <v>11</v>
      </c>
      <c r="L831" s="532"/>
      <c r="M831" s="533"/>
      <c r="N831" s="534">
        <v>318.08999999999997</v>
      </c>
      <c r="O831" s="526"/>
      <c r="P831" s="529">
        <v>3498.99</v>
      </c>
    </row>
    <row r="832" spans="1:16" x14ac:dyDescent="0.25">
      <c r="A832" s="552"/>
      <c r="B832" s="553"/>
      <c r="C832" s="1248" t="s">
        <v>1154</v>
      </c>
      <c r="D832" s="1248"/>
      <c r="E832" s="1248"/>
      <c r="F832" s="1248"/>
      <c r="G832" s="1248"/>
      <c r="H832" s="516"/>
      <c r="I832" s="517"/>
      <c r="J832" s="517"/>
      <c r="K832" s="517"/>
      <c r="L832" s="520"/>
      <c r="M832" s="517"/>
      <c r="N832" s="554"/>
      <c r="O832" s="517"/>
      <c r="P832" s="555">
        <v>3498.99</v>
      </c>
    </row>
    <row r="833" spans="1:16" x14ac:dyDescent="0.25">
      <c r="A833" s="540" t="s">
        <v>3711</v>
      </c>
      <c r="B833" s="524" t="s">
        <v>2637</v>
      </c>
      <c r="C833" s="1247" t="s">
        <v>2638</v>
      </c>
      <c r="D833" s="1247"/>
      <c r="E833" s="1247"/>
      <c r="F833" s="1247"/>
      <c r="G833" s="1247"/>
      <c r="H833" s="525" t="s">
        <v>1158</v>
      </c>
      <c r="I833" s="543">
        <v>2</v>
      </c>
      <c r="J833" s="526"/>
      <c r="K833" s="543">
        <v>2</v>
      </c>
      <c r="L833" s="528"/>
      <c r="M833" s="526"/>
      <c r="N833" s="528"/>
      <c r="O833" s="526"/>
      <c r="P833" s="573">
        <v>69.98</v>
      </c>
    </row>
    <row r="834" spans="1:16" x14ac:dyDescent="0.25">
      <c r="A834" s="540"/>
      <c r="B834" s="524"/>
      <c r="C834" s="1247" t="s">
        <v>1155</v>
      </c>
      <c r="D834" s="1247"/>
      <c r="E834" s="1247"/>
      <c r="F834" s="1247"/>
      <c r="G834" s="1247"/>
      <c r="H834" s="525"/>
      <c r="I834" s="526"/>
      <c r="J834" s="526"/>
      <c r="K834" s="526"/>
      <c r="L834" s="528"/>
      <c r="M834" s="526"/>
      <c r="N834" s="528"/>
      <c r="O834" s="526"/>
      <c r="P834" s="529">
        <v>3498.99</v>
      </c>
    </row>
    <row r="835" spans="1:16" x14ac:dyDescent="0.25">
      <c r="A835" s="540"/>
      <c r="B835" s="524" t="s">
        <v>3336</v>
      </c>
      <c r="C835" s="1247" t="s">
        <v>3337</v>
      </c>
      <c r="D835" s="1247"/>
      <c r="E835" s="1247"/>
      <c r="F835" s="1247"/>
      <c r="G835" s="1247"/>
      <c r="H835" s="525" t="s">
        <v>1158</v>
      </c>
      <c r="I835" s="543">
        <v>90</v>
      </c>
      <c r="J835" s="526"/>
      <c r="K835" s="543">
        <v>90</v>
      </c>
      <c r="L835" s="528"/>
      <c r="M835" s="526"/>
      <c r="N835" s="528"/>
      <c r="O835" s="526"/>
      <c r="P835" s="529">
        <v>3149.09</v>
      </c>
    </row>
    <row r="836" spans="1:16" x14ac:dyDescent="0.25">
      <c r="A836" s="540"/>
      <c r="B836" s="524" t="s">
        <v>3338</v>
      </c>
      <c r="C836" s="1247" t="s">
        <v>3339</v>
      </c>
      <c r="D836" s="1247"/>
      <c r="E836" s="1247"/>
      <c r="F836" s="1247"/>
      <c r="G836" s="1247"/>
      <c r="H836" s="525" t="s">
        <v>1158</v>
      </c>
      <c r="I836" s="543">
        <v>46</v>
      </c>
      <c r="J836" s="526"/>
      <c r="K836" s="543">
        <v>46</v>
      </c>
      <c r="L836" s="528"/>
      <c r="M836" s="526"/>
      <c r="N836" s="528"/>
      <c r="O836" s="526"/>
      <c r="P836" s="529">
        <v>1609.54</v>
      </c>
    </row>
    <row r="837" spans="1:16" x14ac:dyDescent="0.25">
      <c r="A837" s="556"/>
      <c r="B837" s="557"/>
      <c r="C837" s="1248" t="s">
        <v>1161</v>
      </c>
      <c r="D837" s="1248"/>
      <c r="E837" s="1248"/>
      <c r="F837" s="1248"/>
      <c r="G837" s="1248"/>
      <c r="H837" s="516"/>
      <c r="I837" s="517"/>
      <c r="J837" s="517"/>
      <c r="K837" s="517"/>
      <c r="L837" s="520"/>
      <c r="M837" s="517"/>
      <c r="N837" s="593">
        <v>166.55</v>
      </c>
      <c r="O837" s="517"/>
      <c r="P837" s="555">
        <v>8327.6</v>
      </c>
    </row>
    <row r="838" spans="1:16" x14ac:dyDescent="0.25">
      <c r="A838" s="558"/>
      <c r="B838" s="559"/>
      <c r="C838" s="559"/>
      <c r="D838" s="559"/>
      <c r="E838" s="559"/>
      <c r="F838" s="559"/>
      <c r="G838" s="559"/>
      <c r="H838" s="560"/>
      <c r="I838" s="561"/>
      <c r="J838" s="561"/>
      <c r="K838" s="561"/>
      <c r="L838" s="562"/>
      <c r="M838" s="561"/>
      <c r="N838" s="562"/>
      <c r="O838" s="561"/>
      <c r="P838" s="563"/>
    </row>
    <row r="839" spans="1:16" ht="22.5" x14ac:dyDescent="0.25">
      <c r="A839" s="514" t="s">
        <v>1609</v>
      </c>
      <c r="B839" s="515" t="s">
        <v>3592</v>
      </c>
      <c r="C839" s="1249" t="s">
        <v>3640</v>
      </c>
      <c r="D839" s="1249"/>
      <c r="E839" s="1249"/>
      <c r="F839" s="1249"/>
      <c r="G839" s="1249"/>
      <c r="H839" s="516" t="s">
        <v>1575</v>
      </c>
      <c r="I839" s="517">
        <v>50</v>
      </c>
      <c r="J839" s="518">
        <v>1</v>
      </c>
      <c r="K839" s="518">
        <v>50</v>
      </c>
      <c r="L839" s="520"/>
      <c r="M839" s="517"/>
      <c r="N839" s="572">
        <v>424.49</v>
      </c>
      <c r="O839" s="517"/>
      <c r="P839" s="555">
        <v>21224.5</v>
      </c>
    </row>
    <row r="840" spans="1:16" x14ac:dyDescent="0.25">
      <c r="A840" s="556"/>
      <c r="B840" s="557"/>
      <c r="C840" s="1248" t="s">
        <v>1161</v>
      </c>
      <c r="D840" s="1248"/>
      <c r="E840" s="1248"/>
      <c r="F840" s="1248"/>
      <c r="G840" s="1248"/>
      <c r="H840" s="516"/>
      <c r="I840" s="517"/>
      <c r="J840" s="517"/>
      <c r="K840" s="517"/>
      <c r="L840" s="520"/>
      <c r="M840" s="517"/>
      <c r="N840" s="520"/>
      <c r="O840" s="517"/>
      <c r="P840" s="555">
        <v>21224.5</v>
      </c>
    </row>
    <row r="841" spans="1:16" x14ac:dyDescent="0.25">
      <c r="A841" s="558"/>
      <c r="B841" s="559"/>
      <c r="C841" s="559"/>
      <c r="D841" s="559"/>
      <c r="E841" s="559"/>
      <c r="F841" s="559"/>
      <c r="G841" s="559"/>
      <c r="H841" s="560"/>
      <c r="I841" s="561"/>
      <c r="J841" s="561"/>
      <c r="K841" s="561"/>
      <c r="L841" s="562"/>
      <c r="M841" s="561"/>
      <c r="N841" s="562"/>
      <c r="O841" s="561"/>
      <c r="P841" s="563"/>
    </row>
    <row r="842" spans="1:16" x14ac:dyDescent="0.25">
      <c r="A842" s="514" t="s">
        <v>1612</v>
      </c>
      <c r="B842" s="515" t="s">
        <v>3638</v>
      </c>
      <c r="C842" s="1249" t="s">
        <v>3639</v>
      </c>
      <c r="D842" s="1249"/>
      <c r="E842" s="1249"/>
      <c r="F842" s="1249"/>
      <c r="G842" s="1249"/>
      <c r="H842" s="516" t="s">
        <v>1575</v>
      </c>
      <c r="I842" s="517">
        <v>8</v>
      </c>
      <c r="J842" s="518">
        <v>1</v>
      </c>
      <c r="K842" s="518">
        <v>8</v>
      </c>
      <c r="L842" s="520"/>
      <c r="M842" s="517"/>
      <c r="N842" s="521"/>
      <c r="O842" s="517"/>
      <c r="P842" s="522"/>
    </row>
    <row r="843" spans="1:16" x14ac:dyDescent="0.25">
      <c r="A843" s="523"/>
      <c r="B843" s="524" t="s">
        <v>23</v>
      </c>
      <c r="C843" s="1247" t="s">
        <v>1203</v>
      </c>
      <c r="D843" s="1247"/>
      <c r="E843" s="1247"/>
      <c r="F843" s="1247"/>
      <c r="G843" s="1247"/>
      <c r="H843" s="525" t="s">
        <v>1148</v>
      </c>
      <c r="I843" s="526"/>
      <c r="J843" s="526"/>
      <c r="K843" s="536">
        <v>1.76</v>
      </c>
      <c r="L843" s="528"/>
      <c r="M843" s="526"/>
      <c r="N843" s="528"/>
      <c r="O843" s="526"/>
      <c r="P843" s="573">
        <v>559.84</v>
      </c>
    </row>
    <row r="844" spans="1:16" x14ac:dyDescent="0.25">
      <c r="A844" s="530"/>
      <c r="B844" s="524" t="s">
        <v>2403</v>
      </c>
      <c r="C844" s="1247" t="s">
        <v>2404</v>
      </c>
      <c r="D844" s="1247"/>
      <c r="E844" s="1247"/>
      <c r="F844" s="1247"/>
      <c r="G844" s="1247"/>
      <c r="H844" s="525" t="s">
        <v>1148</v>
      </c>
      <c r="I844" s="536">
        <v>0.22</v>
      </c>
      <c r="J844" s="526"/>
      <c r="K844" s="536">
        <v>1.76</v>
      </c>
      <c r="L844" s="532"/>
      <c r="M844" s="533"/>
      <c r="N844" s="534">
        <v>318.08999999999997</v>
      </c>
      <c r="O844" s="526"/>
      <c r="P844" s="529">
        <v>559.84</v>
      </c>
    </row>
    <row r="845" spans="1:16" x14ac:dyDescent="0.25">
      <c r="A845" s="552"/>
      <c r="B845" s="553"/>
      <c r="C845" s="1248" t="s">
        <v>1154</v>
      </c>
      <c r="D845" s="1248"/>
      <c r="E845" s="1248"/>
      <c r="F845" s="1248"/>
      <c r="G845" s="1248"/>
      <c r="H845" s="516"/>
      <c r="I845" s="517"/>
      <c r="J845" s="517"/>
      <c r="K845" s="517"/>
      <c r="L845" s="520"/>
      <c r="M845" s="517"/>
      <c r="N845" s="554"/>
      <c r="O845" s="517"/>
      <c r="P845" s="555">
        <v>559.84</v>
      </c>
    </row>
    <row r="846" spans="1:16" x14ac:dyDescent="0.25">
      <c r="A846" s="540" t="s">
        <v>2833</v>
      </c>
      <c r="B846" s="524" t="s">
        <v>2637</v>
      </c>
      <c r="C846" s="1247" t="s">
        <v>2638</v>
      </c>
      <c r="D846" s="1247"/>
      <c r="E846" s="1247"/>
      <c r="F846" s="1247"/>
      <c r="G846" s="1247"/>
      <c r="H846" s="525" t="s">
        <v>1158</v>
      </c>
      <c r="I846" s="543">
        <v>2</v>
      </c>
      <c r="J846" s="526"/>
      <c r="K846" s="543">
        <v>2</v>
      </c>
      <c r="L846" s="528"/>
      <c r="M846" s="526"/>
      <c r="N846" s="528"/>
      <c r="O846" s="526"/>
      <c r="P846" s="573">
        <v>11.2</v>
      </c>
    </row>
    <row r="847" spans="1:16" x14ac:dyDescent="0.25">
      <c r="A847" s="540"/>
      <c r="B847" s="524"/>
      <c r="C847" s="1247" t="s">
        <v>1155</v>
      </c>
      <c r="D847" s="1247"/>
      <c r="E847" s="1247"/>
      <c r="F847" s="1247"/>
      <c r="G847" s="1247"/>
      <c r="H847" s="525"/>
      <c r="I847" s="526"/>
      <c r="J847" s="526"/>
      <c r="K847" s="526"/>
      <c r="L847" s="528"/>
      <c r="M847" s="526"/>
      <c r="N847" s="528"/>
      <c r="O847" s="526"/>
      <c r="P847" s="573">
        <v>559.84</v>
      </c>
    </row>
    <row r="848" spans="1:16" x14ac:dyDescent="0.25">
      <c r="A848" s="540"/>
      <c r="B848" s="524" t="s">
        <v>3336</v>
      </c>
      <c r="C848" s="1247" t="s">
        <v>3337</v>
      </c>
      <c r="D848" s="1247"/>
      <c r="E848" s="1247"/>
      <c r="F848" s="1247"/>
      <c r="G848" s="1247"/>
      <c r="H848" s="525" t="s">
        <v>1158</v>
      </c>
      <c r="I848" s="543">
        <v>90</v>
      </c>
      <c r="J848" s="526"/>
      <c r="K848" s="543">
        <v>90</v>
      </c>
      <c r="L848" s="528"/>
      <c r="M848" s="526"/>
      <c r="N848" s="528"/>
      <c r="O848" s="526"/>
      <c r="P848" s="573">
        <v>503.86</v>
      </c>
    </row>
    <row r="849" spans="1:16" x14ac:dyDescent="0.25">
      <c r="A849" s="540"/>
      <c r="B849" s="524" t="s">
        <v>3338</v>
      </c>
      <c r="C849" s="1247" t="s">
        <v>3339</v>
      </c>
      <c r="D849" s="1247"/>
      <c r="E849" s="1247"/>
      <c r="F849" s="1247"/>
      <c r="G849" s="1247"/>
      <c r="H849" s="525" t="s">
        <v>1158</v>
      </c>
      <c r="I849" s="543">
        <v>46</v>
      </c>
      <c r="J849" s="526"/>
      <c r="K849" s="543">
        <v>46</v>
      </c>
      <c r="L849" s="528"/>
      <c r="M849" s="526"/>
      <c r="N849" s="528"/>
      <c r="O849" s="526"/>
      <c r="P849" s="573">
        <v>257.52999999999997</v>
      </c>
    </row>
    <row r="850" spans="1:16" x14ac:dyDescent="0.25">
      <c r="A850" s="556"/>
      <c r="B850" s="557"/>
      <c r="C850" s="1248" t="s">
        <v>1161</v>
      </c>
      <c r="D850" s="1248"/>
      <c r="E850" s="1248"/>
      <c r="F850" s="1248"/>
      <c r="G850" s="1248"/>
      <c r="H850" s="516"/>
      <c r="I850" s="517"/>
      <c r="J850" s="517"/>
      <c r="K850" s="517"/>
      <c r="L850" s="520"/>
      <c r="M850" s="517"/>
      <c r="N850" s="593">
        <v>166.55</v>
      </c>
      <c r="O850" s="517"/>
      <c r="P850" s="555">
        <v>1332.43</v>
      </c>
    </row>
    <row r="851" spans="1:16" x14ac:dyDescent="0.25">
      <c r="A851" s="558"/>
      <c r="B851" s="559"/>
      <c r="C851" s="559"/>
      <c r="D851" s="559"/>
      <c r="E851" s="559"/>
      <c r="F851" s="559"/>
      <c r="G851" s="559"/>
      <c r="H851" s="560"/>
      <c r="I851" s="561"/>
      <c r="J851" s="561"/>
      <c r="K851" s="561"/>
      <c r="L851" s="562"/>
      <c r="M851" s="561"/>
      <c r="N851" s="562"/>
      <c r="O851" s="561"/>
      <c r="P851" s="563"/>
    </row>
    <row r="852" spans="1:16" ht="22.5" x14ac:dyDescent="0.25">
      <c r="A852" s="514" t="s">
        <v>1615</v>
      </c>
      <c r="B852" s="515" t="s">
        <v>3592</v>
      </c>
      <c r="C852" s="1249" t="s">
        <v>3712</v>
      </c>
      <c r="D852" s="1249"/>
      <c r="E852" s="1249"/>
      <c r="F852" s="1249"/>
      <c r="G852" s="1249"/>
      <c r="H852" s="516" t="s">
        <v>1575</v>
      </c>
      <c r="I852" s="517">
        <v>8</v>
      </c>
      <c r="J852" s="518">
        <v>1</v>
      </c>
      <c r="K852" s="518">
        <v>8</v>
      </c>
      <c r="L852" s="520"/>
      <c r="M852" s="517"/>
      <c r="N852" s="572">
        <v>273.95</v>
      </c>
      <c r="O852" s="517"/>
      <c r="P852" s="555">
        <v>2191.6</v>
      </c>
    </row>
    <row r="853" spans="1:16" x14ac:dyDescent="0.25">
      <c r="A853" s="556"/>
      <c r="B853" s="557"/>
      <c r="C853" s="1248" t="s">
        <v>1161</v>
      </c>
      <c r="D853" s="1248"/>
      <c r="E853" s="1248"/>
      <c r="F853" s="1248"/>
      <c r="G853" s="1248"/>
      <c r="H853" s="516"/>
      <c r="I853" s="517"/>
      <c r="J853" s="517"/>
      <c r="K853" s="517"/>
      <c r="L853" s="520"/>
      <c r="M853" s="517"/>
      <c r="N853" s="520"/>
      <c r="O853" s="517"/>
      <c r="P853" s="555">
        <v>2191.6</v>
      </c>
    </row>
    <row r="854" spans="1:16" x14ac:dyDescent="0.25">
      <c r="A854" s="558"/>
      <c r="B854" s="559"/>
      <c r="C854" s="559"/>
      <c r="D854" s="559"/>
      <c r="E854" s="559"/>
      <c r="F854" s="559"/>
      <c r="G854" s="559"/>
      <c r="H854" s="560"/>
      <c r="I854" s="561"/>
      <c r="J854" s="561"/>
      <c r="K854" s="561"/>
      <c r="L854" s="562"/>
      <c r="M854" s="561"/>
      <c r="N854" s="562"/>
      <c r="O854" s="561"/>
      <c r="P854" s="563"/>
    </row>
    <row r="855" spans="1:16" x14ac:dyDescent="0.25">
      <c r="A855" s="514" t="s">
        <v>1619</v>
      </c>
      <c r="B855" s="515" t="s">
        <v>3641</v>
      </c>
      <c r="C855" s="1249" t="s">
        <v>3642</v>
      </c>
      <c r="D855" s="1249"/>
      <c r="E855" s="1249"/>
      <c r="F855" s="1249"/>
      <c r="G855" s="1249"/>
      <c r="H855" s="516" t="s">
        <v>1440</v>
      </c>
      <c r="I855" s="517">
        <v>13</v>
      </c>
      <c r="J855" s="518">
        <v>1</v>
      </c>
      <c r="K855" s="518">
        <v>13</v>
      </c>
      <c r="L855" s="520"/>
      <c r="M855" s="517"/>
      <c r="N855" s="521"/>
      <c r="O855" s="517"/>
      <c r="P855" s="522"/>
    </row>
    <row r="856" spans="1:16" x14ac:dyDescent="0.25">
      <c r="A856" s="523"/>
      <c r="B856" s="524" t="s">
        <v>23</v>
      </c>
      <c r="C856" s="1247" t="s">
        <v>1203</v>
      </c>
      <c r="D856" s="1247"/>
      <c r="E856" s="1247"/>
      <c r="F856" s="1247"/>
      <c r="G856" s="1247"/>
      <c r="H856" s="525" t="s">
        <v>1148</v>
      </c>
      <c r="I856" s="526"/>
      <c r="J856" s="526"/>
      <c r="K856" s="531">
        <v>197.6</v>
      </c>
      <c r="L856" s="528"/>
      <c r="M856" s="526"/>
      <c r="N856" s="528"/>
      <c r="O856" s="526"/>
      <c r="P856" s="529">
        <v>61416.06</v>
      </c>
    </row>
    <row r="857" spans="1:16" x14ac:dyDescent="0.25">
      <c r="A857" s="530"/>
      <c r="B857" s="524" t="s">
        <v>2333</v>
      </c>
      <c r="C857" s="1247" t="s">
        <v>2334</v>
      </c>
      <c r="D857" s="1247"/>
      <c r="E857" s="1247"/>
      <c r="F857" s="1247"/>
      <c r="G857" s="1247"/>
      <c r="H857" s="525" t="s">
        <v>1148</v>
      </c>
      <c r="I857" s="531">
        <v>15.2</v>
      </c>
      <c r="J857" s="526"/>
      <c r="K857" s="531">
        <v>197.6</v>
      </c>
      <c r="L857" s="532"/>
      <c r="M857" s="533"/>
      <c r="N857" s="534">
        <v>310.81</v>
      </c>
      <c r="O857" s="526"/>
      <c r="P857" s="529">
        <v>61416.06</v>
      </c>
    </row>
    <row r="858" spans="1:16" x14ac:dyDescent="0.25">
      <c r="A858" s="523"/>
      <c r="B858" s="524" t="s">
        <v>36</v>
      </c>
      <c r="C858" s="1247" t="s">
        <v>134</v>
      </c>
      <c r="D858" s="1247"/>
      <c r="E858" s="1247"/>
      <c r="F858" s="1247"/>
      <c r="G858" s="1247"/>
      <c r="H858" s="525"/>
      <c r="I858" s="526"/>
      <c r="J858" s="526"/>
      <c r="K858" s="526"/>
      <c r="L858" s="528"/>
      <c r="M858" s="526"/>
      <c r="N858" s="528"/>
      <c r="O858" s="526"/>
      <c r="P858" s="529">
        <v>2197.54</v>
      </c>
    </row>
    <row r="859" spans="1:16" x14ac:dyDescent="0.25">
      <c r="A859" s="530"/>
      <c r="B859" s="524" t="s">
        <v>1494</v>
      </c>
      <c r="C859" s="1247" t="s">
        <v>1495</v>
      </c>
      <c r="D859" s="1247"/>
      <c r="E859" s="1247"/>
      <c r="F859" s="1247"/>
      <c r="G859" s="1247"/>
      <c r="H859" s="525" t="s">
        <v>1496</v>
      </c>
      <c r="I859" s="535">
        <v>5.3376000000000001</v>
      </c>
      <c r="J859" s="526"/>
      <c r="K859" s="535">
        <v>69.388800000000003</v>
      </c>
      <c r="L859" s="532"/>
      <c r="M859" s="533"/>
      <c r="N859" s="534">
        <v>6.1</v>
      </c>
      <c r="O859" s="526"/>
      <c r="P859" s="529">
        <v>423.27</v>
      </c>
    </row>
    <row r="860" spans="1:16" x14ac:dyDescent="0.25">
      <c r="A860" s="530"/>
      <c r="B860" s="524" t="s">
        <v>2360</v>
      </c>
      <c r="C860" s="1247" t="s">
        <v>2361</v>
      </c>
      <c r="D860" s="1247"/>
      <c r="E860" s="1247"/>
      <c r="F860" s="1247"/>
      <c r="G860" s="1247"/>
      <c r="H860" s="525" t="s">
        <v>1697</v>
      </c>
      <c r="I860" s="536">
        <v>1.75</v>
      </c>
      <c r="J860" s="526"/>
      <c r="K860" s="536">
        <v>22.75</v>
      </c>
      <c r="L860" s="538">
        <v>52.34</v>
      </c>
      <c r="M860" s="539">
        <v>1.49</v>
      </c>
      <c r="N860" s="534">
        <v>77.989999999999995</v>
      </c>
      <c r="O860" s="526"/>
      <c r="P860" s="529">
        <v>1774.27</v>
      </c>
    </row>
    <row r="861" spans="1:16" x14ac:dyDescent="0.25">
      <c r="A861" s="552"/>
      <c r="B861" s="553"/>
      <c r="C861" s="1248" t="s">
        <v>1154</v>
      </c>
      <c r="D861" s="1248"/>
      <c r="E861" s="1248"/>
      <c r="F861" s="1248"/>
      <c r="G861" s="1248"/>
      <c r="H861" s="516"/>
      <c r="I861" s="517"/>
      <c r="J861" s="517"/>
      <c r="K861" s="517"/>
      <c r="L861" s="520"/>
      <c r="M861" s="517"/>
      <c r="N861" s="554"/>
      <c r="O861" s="517"/>
      <c r="P861" s="555">
        <v>63613.599999999999</v>
      </c>
    </row>
    <row r="862" spans="1:16" x14ac:dyDescent="0.25">
      <c r="A862" s="540" t="s">
        <v>1818</v>
      </c>
      <c r="B862" s="524" t="s">
        <v>2637</v>
      </c>
      <c r="C862" s="1247" t="s">
        <v>2638</v>
      </c>
      <c r="D862" s="1247"/>
      <c r="E862" s="1247"/>
      <c r="F862" s="1247"/>
      <c r="G862" s="1247"/>
      <c r="H862" s="525" t="s">
        <v>1158</v>
      </c>
      <c r="I862" s="543">
        <v>2</v>
      </c>
      <c r="J862" s="526"/>
      <c r="K862" s="543">
        <v>2</v>
      </c>
      <c r="L862" s="528"/>
      <c r="M862" s="526"/>
      <c r="N862" s="528"/>
      <c r="O862" s="526"/>
      <c r="P862" s="529">
        <v>1228.32</v>
      </c>
    </row>
    <row r="863" spans="1:16" x14ac:dyDescent="0.25">
      <c r="A863" s="540"/>
      <c r="B863" s="524"/>
      <c r="C863" s="1247" t="s">
        <v>1155</v>
      </c>
      <c r="D863" s="1247"/>
      <c r="E863" s="1247"/>
      <c r="F863" s="1247"/>
      <c r="G863" s="1247"/>
      <c r="H863" s="525"/>
      <c r="I863" s="526"/>
      <c r="J863" s="526"/>
      <c r="K863" s="526"/>
      <c r="L863" s="528"/>
      <c r="M863" s="526"/>
      <c r="N863" s="528"/>
      <c r="O863" s="526"/>
      <c r="P863" s="529">
        <v>61416.06</v>
      </c>
    </row>
    <row r="864" spans="1:16" x14ac:dyDescent="0.25">
      <c r="A864" s="540"/>
      <c r="B864" s="524" t="s">
        <v>2639</v>
      </c>
      <c r="C864" s="1247" t="s">
        <v>2640</v>
      </c>
      <c r="D864" s="1247"/>
      <c r="E864" s="1247"/>
      <c r="F864" s="1247"/>
      <c r="G864" s="1247"/>
      <c r="H864" s="525" t="s">
        <v>1158</v>
      </c>
      <c r="I864" s="543">
        <v>97</v>
      </c>
      <c r="J864" s="526"/>
      <c r="K864" s="543">
        <v>97</v>
      </c>
      <c r="L864" s="528"/>
      <c r="M864" s="526"/>
      <c r="N864" s="528"/>
      <c r="O864" s="526"/>
      <c r="P864" s="529">
        <v>59573.58</v>
      </c>
    </row>
    <row r="865" spans="1:16" x14ac:dyDescent="0.25">
      <c r="A865" s="540"/>
      <c r="B865" s="524" t="s">
        <v>2641</v>
      </c>
      <c r="C865" s="1247" t="s">
        <v>2642</v>
      </c>
      <c r="D865" s="1247"/>
      <c r="E865" s="1247"/>
      <c r="F865" s="1247"/>
      <c r="G865" s="1247"/>
      <c r="H865" s="525" t="s">
        <v>1158</v>
      </c>
      <c r="I865" s="543">
        <v>51</v>
      </c>
      <c r="J865" s="526"/>
      <c r="K865" s="543">
        <v>51</v>
      </c>
      <c r="L865" s="528"/>
      <c r="M865" s="526"/>
      <c r="N865" s="528"/>
      <c r="O865" s="526"/>
      <c r="P865" s="529">
        <v>31322.19</v>
      </c>
    </row>
    <row r="866" spans="1:16" x14ac:dyDescent="0.25">
      <c r="A866" s="556"/>
      <c r="B866" s="557"/>
      <c r="C866" s="1248" t="s">
        <v>1161</v>
      </c>
      <c r="D866" s="1248"/>
      <c r="E866" s="1248"/>
      <c r="F866" s="1248"/>
      <c r="G866" s="1248"/>
      <c r="H866" s="516"/>
      <c r="I866" s="517"/>
      <c r="J866" s="517"/>
      <c r="K866" s="517"/>
      <c r="L866" s="520"/>
      <c r="M866" s="517"/>
      <c r="N866" s="554">
        <v>11979.82</v>
      </c>
      <c r="O866" s="517"/>
      <c r="P866" s="555">
        <v>155737.69</v>
      </c>
    </row>
    <row r="867" spans="1:16" x14ac:dyDescent="0.25">
      <c r="A867" s="558"/>
      <c r="B867" s="559"/>
      <c r="C867" s="559"/>
      <c r="D867" s="559"/>
      <c r="E867" s="559"/>
      <c r="F867" s="559"/>
      <c r="G867" s="559"/>
      <c r="H867" s="560"/>
      <c r="I867" s="561"/>
      <c r="J867" s="561"/>
      <c r="K867" s="561"/>
      <c r="L867" s="562"/>
      <c r="M867" s="561"/>
      <c r="N867" s="562"/>
      <c r="O867" s="561"/>
      <c r="P867" s="563"/>
    </row>
    <row r="868" spans="1:16" x14ac:dyDescent="0.25">
      <c r="A868" s="514" t="s">
        <v>1620</v>
      </c>
      <c r="B868" s="515" t="s">
        <v>3643</v>
      </c>
      <c r="C868" s="1249" t="s">
        <v>3644</v>
      </c>
      <c r="D868" s="1249"/>
      <c r="E868" s="1249"/>
      <c r="F868" s="1249"/>
      <c r="G868" s="1249"/>
      <c r="H868" s="516" t="s">
        <v>2159</v>
      </c>
      <c r="I868" s="517">
        <v>1326</v>
      </c>
      <c r="J868" s="518">
        <v>1</v>
      </c>
      <c r="K868" s="518">
        <v>1326</v>
      </c>
      <c r="L868" s="593">
        <v>17.010000000000002</v>
      </c>
      <c r="M868" s="570">
        <v>1.04</v>
      </c>
      <c r="N868" s="572">
        <v>17.690000000000001</v>
      </c>
      <c r="O868" s="517"/>
      <c r="P868" s="555">
        <v>23456.94</v>
      </c>
    </row>
    <row r="869" spans="1:16" x14ac:dyDescent="0.25">
      <c r="A869" s="556"/>
      <c r="B869" s="557"/>
      <c r="C869" s="1248" t="s">
        <v>1161</v>
      </c>
      <c r="D869" s="1248"/>
      <c r="E869" s="1248"/>
      <c r="F869" s="1248"/>
      <c r="G869" s="1248"/>
      <c r="H869" s="516"/>
      <c r="I869" s="517"/>
      <c r="J869" s="517"/>
      <c r="K869" s="517"/>
      <c r="L869" s="520"/>
      <c r="M869" s="517"/>
      <c r="N869" s="520"/>
      <c r="O869" s="517"/>
      <c r="P869" s="555">
        <v>23456.94</v>
      </c>
    </row>
    <row r="870" spans="1:16" x14ac:dyDescent="0.25">
      <c r="A870" s="558"/>
      <c r="B870" s="559"/>
      <c r="C870" s="559"/>
      <c r="D870" s="559"/>
      <c r="E870" s="559"/>
      <c r="F870" s="559"/>
      <c r="G870" s="559"/>
      <c r="H870" s="560"/>
      <c r="I870" s="561"/>
      <c r="J870" s="561"/>
      <c r="K870" s="561"/>
      <c r="L870" s="562"/>
      <c r="M870" s="561"/>
      <c r="N870" s="562"/>
      <c r="O870" s="561"/>
      <c r="P870" s="563"/>
    </row>
    <row r="871" spans="1:16" x14ac:dyDescent="0.25">
      <c r="A871" s="514" t="s">
        <v>1623</v>
      </c>
      <c r="B871" s="515" t="s">
        <v>3645</v>
      </c>
      <c r="C871" s="1249" t="s">
        <v>3646</v>
      </c>
      <c r="D871" s="1249"/>
      <c r="E871" s="1249"/>
      <c r="F871" s="1249"/>
      <c r="G871" s="1249"/>
      <c r="H871" s="516" t="s">
        <v>1440</v>
      </c>
      <c r="I871" s="517">
        <v>13</v>
      </c>
      <c r="J871" s="518">
        <v>1</v>
      </c>
      <c r="K871" s="518">
        <v>13</v>
      </c>
      <c r="L871" s="520"/>
      <c r="M871" s="517"/>
      <c r="N871" s="521"/>
      <c r="O871" s="517"/>
      <c r="P871" s="522"/>
    </row>
    <row r="872" spans="1:16" x14ac:dyDescent="0.25">
      <c r="A872" s="523"/>
      <c r="B872" s="524" t="s">
        <v>23</v>
      </c>
      <c r="C872" s="1247" t="s">
        <v>1203</v>
      </c>
      <c r="D872" s="1247"/>
      <c r="E872" s="1247"/>
      <c r="F872" s="1247"/>
      <c r="G872" s="1247"/>
      <c r="H872" s="525" t="s">
        <v>1148</v>
      </c>
      <c r="I872" s="526"/>
      <c r="J872" s="526"/>
      <c r="K872" s="536">
        <v>58.37</v>
      </c>
      <c r="L872" s="528"/>
      <c r="M872" s="526"/>
      <c r="N872" s="528"/>
      <c r="O872" s="526"/>
      <c r="P872" s="529">
        <v>18566.91</v>
      </c>
    </row>
    <row r="873" spans="1:16" x14ac:dyDescent="0.25">
      <c r="A873" s="530"/>
      <c r="B873" s="524" t="s">
        <v>2403</v>
      </c>
      <c r="C873" s="1247" t="s">
        <v>2404</v>
      </c>
      <c r="D873" s="1247"/>
      <c r="E873" s="1247"/>
      <c r="F873" s="1247"/>
      <c r="G873" s="1247"/>
      <c r="H873" s="525" t="s">
        <v>1148</v>
      </c>
      <c r="I873" s="536">
        <v>4.49</v>
      </c>
      <c r="J873" s="526"/>
      <c r="K873" s="536">
        <v>58.37</v>
      </c>
      <c r="L873" s="532"/>
      <c r="M873" s="533"/>
      <c r="N873" s="534">
        <v>318.08999999999997</v>
      </c>
      <c r="O873" s="526"/>
      <c r="P873" s="529">
        <v>18566.91</v>
      </c>
    </row>
    <row r="874" spans="1:16" x14ac:dyDescent="0.25">
      <c r="A874" s="523"/>
      <c r="B874" s="524" t="s">
        <v>28</v>
      </c>
      <c r="C874" s="1247" t="s">
        <v>132</v>
      </c>
      <c r="D874" s="1247"/>
      <c r="E874" s="1247"/>
      <c r="F874" s="1247"/>
      <c r="G874" s="1247"/>
      <c r="H874" s="525"/>
      <c r="I874" s="526"/>
      <c r="J874" s="526"/>
      <c r="K874" s="526"/>
      <c r="L874" s="528"/>
      <c r="M874" s="526"/>
      <c r="N874" s="528"/>
      <c r="O874" s="526"/>
      <c r="P874" s="573">
        <v>278.58999999999997</v>
      </c>
    </row>
    <row r="875" spans="1:16" x14ac:dyDescent="0.25">
      <c r="A875" s="523"/>
      <c r="B875" s="524"/>
      <c r="C875" s="1247" t="s">
        <v>1147</v>
      </c>
      <c r="D875" s="1247"/>
      <c r="E875" s="1247"/>
      <c r="F875" s="1247"/>
      <c r="G875" s="1247"/>
      <c r="H875" s="525" t="s">
        <v>1148</v>
      </c>
      <c r="I875" s="526"/>
      <c r="J875" s="526"/>
      <c r="K875" s="536">
        <v>0.26</v>
      </c>
      <c r="L875" s="528"/>
      <c r="M875" s="526"/>
      <c r="N875" s="528"/>
      <c r="O875" s="526"/>
      <c r="P875" s="573">
        <v>99.12</v>
      </c>
    </row>
    <row r="876" spans="1:16" x14ac:dyDescent="0.25">
      <c r="A876" s="530"/>
      <c r="B876" s="524" t="s">
        <v>1443</v>
      </c>
      <c r="C876" s="1247" t="s">
        <v>1444</v>
      </c>
      <c r="D876" s="1247"/>
      <c r="E876" s="1247"/>
      <c r="F876" s="1247"/>
      <c r="G876" s="1247"/>
      <c r="H876" s="525" t="s">
        <v>1151</v>
      </c>
      <c r="I876" s="536">
        <v>0.01</v>
      </c>
      <c r="J876" s="526"/>
      <c r="K876" s="536">
        <v>0.13</v>
      </c>
      <c r="L876" s="532"/>
      <c r="M876" s="533"/>
      <c r="N876" s="534">
        <v>1550.39</v>
      </c>
      <c r="O876" s="526"/>
      <c r="P876" s="529">
        <v>201.55</v>
      </c>
    </row>
    <row r="877" spans="1:16" x14ac:dyDescent="0.25">
      <c r="A877" s="540"/>
      <c r="B877" s="524" t="s">
        <v>1152</v>
      </c>
      <c r="C877" s="1247" t="s">
        <v>1153</v>
      </c>
      <c r="D877" s="1247"/>
      <c r="E877" s="1247"/>
      <c r="F877" s="1247"/>
      <c r="G877" s="1247"/>
      <c r="H877" s="525" t="s">
        <v>1148</v>
      </c>
      <c r="I877" s="536">
        <v>0.01</v>
      </c>
      <c r="J877" s="526"/>
      <c r="K877" s="536">
        <v>0.13</v>
      </c>
      <c r="L877" s="528"/>
      <c r="M877" s="526"/>
      <c r="N877" s="541">
        <v>437.08</v>
      </c>
      <c r="O877" s="526"/>
      <c r="P877" s="573">
        <v>56.82</v>
      </c>
    </row>
    <row r="878" spans="1:16" x14ac:dyDescent="0.25">
      <c r="A878" s="530"/>
      <c r="B878" s="524" t="s">
        <v>1445</v>
      </c>
      <c r="C878" s="1247" t="s">
        <v>1446</v>
      </c>
      <c r="D878" s="1247"/>
      <c r="E878" s="1247"/>
      <c r="F878" s="1247"/>
      <c r="G878" s="1247"/>
      <c r="H878" s="525" t="s">
        <v>1151</v>
      </c>
      <c r="I878" s="536">
        <v>0.01</v>
      </c>
      <c r="J878" s="526"/>
      <c r="K878" s="536">
        <v>0.13</v>
      </c>
      <c r="L878" s="538">
        <v>477.92</v>
      </c>
      <c r="M878" s="539">
        <v>1.24</v>
      </c>
      <c r="N878" s="534">
        <v>592.62</v>
      </c>
      <c r="O878" s="526"/>
      <c r="P878" s="529">
        <v>77.040000000000006</v>
      </c>
    </row>
    <row r="879" spans="1:16" x14ac:dyDescent="0.25">
      <c r="A879" s="540"/>
      <c r="B879" s="524" t="s">
        <v>1208</v>
      </c>
      <c r="C879" s="1247" t="s">
        <v>1209</v>
      </c>
      <c r="D879" s="1247"/>
      <c r="E879" s="1247"/>
      <c r="F879" s="1247"/>
      <c r="G879" s="1247"/>
      <c r="H879" s="525" t="s">
        <v>1148</v>
      </c>
      <c r="I879" s="536">
        <v>0.01</v>
      </c>
      <c r="J879" s="526"/>
      <c r="K879" s="536">
        <v>0.13</v>
      </c>
      <c r="L879" s="528"/>
      <c r="M879" s="526"/>
      <c r="N879" s="541">
        <v>325.38</v>
      </c>
      <c r="O879" s="526"/>
      <c r="P879" s="573">
        <v>42.3</v>
      </c>
    </row>
    <row r="880" spans="1:16" x14ac:dyDescent="0.25">
      <c r="A880" s="523"/>
      <c r="B880" s="524" t="s">
        <v>36</v>
      </c>
      <c r="C880" s="1247" t="s">
        <v>134</v>
      </c>
      <c r="D880" s="1247"/>
      <c r="E880" s="1247"/>
      <c r="F880" s="1247"/>
      <c r="G880" s="1247"/>
      <c r="H880" s="525"/>
      <c r="I880" s="526"/>
      <c r="J880" s="526"/>
      <c r="K880" s="526"/>
      <c r="L880" s="528"/>
      <c r="M880" s="526"/>
      <c r="N880" s="528"/>
      <c r="O880" s="526"/>
      <c r="P880" s="529">
        <v>2008.58</v>
      </c>
    </row>
    <row r="881" spans="1:16" x14ac:dyDescent="0.25">
      <c r="A881" s="530"/>
      <c r="B881" s="524" t="s">
        <v>2623</v>
      </c>
      <c r="C881" s="1247" t="s">
        <v>2624</v>
      </c>
      <c r="D881" s="1247"/>
      <c r="E881" s="1247"/>
      <c r="F881" s="1247"/>
      <c r="G881" s="1247"/>
      <c r="H881" s="525" t="s">
        <v>2159</v>
      </c>
      <c r="I881" s="536">
        <v>13.33</v>
      </c>
      <c r="J881" s="526"/>
      <c r="K881" s="536">
        <v>173.29</v>
      </c>
      <c r="L881" s="538">
        <v>5.87</v>
      </c>
      <c r="M881" s="539">
        <v>0.97</v>
      </c>
      <c r="N881" s="534">
        <v>5.69</v>
      </c>
      <c r="O881" s="526"/>
      <c r="P881" s="529">
        <v>986.02</v>
      </c>
    </row>
    <row r="882" spans="1:16" x14ac:dyDescent="0.25">
      <c r="A882" s="530"/>
      <c r="B882" s="524" t="s">
        <v>3647</v>
      </c>
      <c r="C882" s="1247" t="s">
        <v>3648</v>
      </c>
      <c r="D882" s="1247"/>
      <c r="E882" s="1247"/>
      <c r="F882" s="1247"/>
      <c r="G882" s="1247"/>
      <c r="H882" s="525" t="s">
        <v>1164</v>
      </c>
      <c r="I882" s="537">
        <v>4.2999999999999999E-4</v>
      </c>
      <c r="J882" s="526"/>
      <c r="K882" s="537">
        <v>5.5900000000000004E-3</v>
      </c>
      <c r="L882" s="542">
        <v>43821.53</v>
      </c>
      <c r="M882" s="539">
        <v>1.35</v>
      </c>
      <c r="N882" s="534">
        <v>59159.07</v>
      </c>
      <c r="O882" s="526"/>
      <c r="P882" s="529">
        <v>330.7</v>
      </c>
    </row>
    <row r="883" spans="1:16" x14ac:dyDescent="0.25">
      <c r="A883" s="530"/>
      <c r="B883" s="524" t="s">
        <v>2627</v>
      </c>
      <c r="C883" s="1247" t="s">
        <v>2628</v>
      </c>
      <c r="D883" s="1247"/>
      <c r="E883" s="1247"/>
      <c r="F883" s="1247"/>
      <c r="G883" s="1247"/>
      <c r="H883" s="525" t="s">
        <v>1244</v>
      </c>
      <c r="I883" s="536">
        <v>0.02</v>
      </c>
      <c r="J883" s="526"/>
      <c r="K883" s="536">
        <v>0.26</v>
      </c>
      <c r="L883" s="538">
        <v>79.88</v>
      </c>
      <c r="M883" s="539">
        <v>1.53</v>
      </c>
      <c r="N883" s="534">
        <v>122.22</v>
      </c>
      <c r="O883" s="526"/>
      <c r="P883" s="529">
        <v>31.78</v>
      </c>
    </row>
    <row r="884" spans="1:16" x14ac:dyDescent="0.25">
      <c r="A884" s="530"/>
      <c r="B884" s="524" t="s">
        <v>3649</v>
      </c>
      <c r="C884" s="1247" t="s">
        <v>3650</v>
      </c>
      <c r="D884" s="1247"/>
      <c r="E884" s="1247"/>
      <c r="F884" s="1247"/>
      <c r="G884" s="1247"/>
      <c r="H884" s="525" t="s">
        <v>1697</v>
      </c>
      <c r="I884" s="536">
        <v>0.05</v>
      </c>
      <c r="J884" s="526"/>
      <c r="K884" s="536">
        <v>0.65</v>
      </c>
      <c r="L884" s="538">
        <v>412.93</v>
      </c>
      <c r="M884" s="539">
        <v>1.26</v>
      </c>
      <c r="N884" s="534">
        <v>520.29</v>
      </c>
      <c r="O884" s="526"/>
      <c r="P884" s="529">
        <v>338.19</v>
      </c>
    </row>
    <row r="885" spans="1:16" x14ac:dyDescent="0.25">
      <c r="A885" s="530"/>
      <c r="B885" s="524" t="s">
        <v>3651</v>
      </c>
      <c r="C885" s="1247" t="s">
        <v>3652</v>
      </c>
      <c r="D885" s="1247"/>
      <c r="E885" s="1247"/>
      <c r="F885" s="1247"/>
      <c r="G885" s="1247"/>
      <c r="H885" s="525" t="s">
        <v>2435</v>
      </c>
      <c r="I885" s="535">
        <v>1.2200000000000001E-2</v>
      </c>
      <c r="J885" s="526"/>
      <c r="K885" s="535">
        <v>0.15859999999999999</v>
      </c>
      <c r="L885" s="542">
        <v>1481.45</v>
      </c>
      <c r="M885" s="539">
        <v>1.37</v>
      </c>
      <c r="N885" s="534">
        <v>2029.59</v>
      </c>
      <c r="O885" s="526"/>
      <c r="P885" s="529">
        <v>321.89</v>
      </c>
    </row>
    <row r="886" spans="1:16" x14ac:dyDescent="0.25">
      <c r="A886" s="552"/>
      <c r="B886" s="553"/>
      <c r="C886" s="1248" t="s">
        <v>1154</v>
      </c>
      <c r="D886" s="1248"/>
      <c r="E886" s="1248"/>
      <c r="F886" s="1248"/>
      <c r="G886" s="1248"/>
      <c r="H886" s="516"/>
      <c r="I886" s="517"/>
      <c r="J886" s="517"/>
      <c r="K886" s="517"/>
      <c r="L886" s="520"/>
      <c r="M886" s="517"/>
      <c r="N886" s="554"/>
      <c r="O886" s="517"/>
      <c r="P886" s="555">
        <v>20953.2</v>
      </c>
    </row>
    <row r="887" spans="1:16" x14ac:dyDescent="0.25">
      <c r="A887" s="540" t="s">
        <v>1624</v>
      </c>
      <c r="B887" s="524" t="s">
        <v>2637</v>
      </c>
      <c r="C887" s="1247" t="s">
        <v>2638</v>
      </c>
      <c r="D887" s="1247"/>
      <c r="E887" s="1247"/>
      <c r="F887" s="1247"/>
      <c r="G887" s="1247"/>
      <c r="H887" s="525" t="s">
        <v>1158</v>
      </c>
      <c r="I887" s="543">
        <v>2</v>
      </c>
      <c r="J887" s="526"/>
      <c r="K887" s="543">
        <v>2</v>
      </c>
      <c r="L887" s="528"/>
      <c r="M887" s="526"/>
      <c r="N887" s="528"/>
      <c r="O887" s="526"/>
      <c r="P887" s="573">
        <v>371.34</v>
      </c>
    </row>
    <row r="888" spans="1:16" x14ac:dyDescent="0.25">
      <c r="A888" s="540"/>
      <c r="B888" s="524"/>
      <c r="C888" s="1247" t="s">
        <v>1155</v>
      </c>
      <c r="D888" s="1247"/>
      <c r="E888" s="1247"/>
      <c r="F888" s="1247"/>
      <c r="G888" s="1247"/>
      <c r="H888" s="525"/>
      <c r="I888" s="526"/>
      <c r="J888" s="526"/>
      <c r="K888" s="526"/>
      <c r="L888" s="528"/>
      <c r="M888" s="526"/>
      <c r="N888" s="528"/>
      <c r="O888" s="526"/>
      <c r="P888" s="529">
        <v>18666.03</v>
      </c>
    </row>
    <row r="889" spans="1:16" x14ac:dyDescent="0.25">
      <c r="A889" s="540"/>
      <c r="B889" s="524" t="s">
        <v>2639</v>
      </c>
      <c r="C889" s="1247" t="s">
        <v>2640</v>
      </c>
      <c r="D889" s="1247"/>
      <c r="E889" s="1247"/>
      <c r="F889" s="1247"/>
      <c r="G889" s="1247"/>
      <c r="H889" s="525" t="s">
        <v>1158</v>
      </c>
      <c r="I889" s="543">
        <v>97</v>
      </c>
      <c r="J889" s="526"/>
      <c r="K889" s="543">
        <v>97</v>
      </c>
      <c r="L889" s="528"/>
      <c r="M889" s="526"/>
      <c r="N889" s="528"/>
      <c r="O889" s="526"/>
      <c r="P889" s="529">
        <v>18106.05</v>
      </c>
    </row>
    <row r="890" spans="1:16" x14ac:dyDescent="0.25">
      <c r="A890" s="540"/>
      <c r="B890" s="524" t="s">
        <v>2641</v>
      </c>
      <c r="C890" s="1247" t="s">
        <v>2642</v>
      </c>
      <c r="D890" s="1247"/>
      <c r="E890" s="1247"/>
      <c r="F890" s="1247"/>
      <c r="G890" s="1247"/>
      <c r="H890" s="525" t="s">
        <v>1158</v>
      </c>
      <c r="I890" s="543">
        <v>51</v>
      </c>
      <c r="J890" s="526"/>
      <c r="K890" s="543">
        <v>51</v>
      </c>
      <c r="L890" s="528"/>
      <c r="M890" s="526"/>
      <c r="N890" s="528"/>
      <c r="O890" s="526"/>
      <c r="P890" s="529">
        <v>9519.68</v>
      </c>
    </row>
    <row r="891" spans="1:16" x14ac:dyDescent="0.25">
      <c r="A891" s="556"/>
      <c r="B891" s="557"/>
      <c r="C891" s="1248" t="s">
        <v>1161</v>
      </c>
      <c r="D891" s="1248"/>
      <c r="E891" s="1248"/>
      <c r="F891" s="1248"/>
      <c r="G891" s="1248"/>
      <c r="H891" s="516"/>
      <c r="I891" s="517"/>
      <c r="J891" s="517"/>
      <c r="K891" s="517"/>
      <c r="L891" s="520"/>
      <c r="M891" s="517"/>
      <c r="N891" s="554">
        <v>3765.41</v>
      </c>
      <c r="O891" s="517"/>
      <c r="P891" s="555">
        <v>48950.27</v>
      </c>
    </row>
    <row r="892" spans="1:16" x14ac:dyDescent="0.25">
      <c r="A892" s="558"/>
      <c r="B892" s="559"/>
      <c r="C892" s="559"/>
      <c r="D892" s="559"/>
      <c r="E892" s="559"/>
      <c r="F892" s="559"/>
      <c r="G892" s="559"/>
      <c r="H892" s="560"/>
      <c r="I892" s="561"/>
      <c r="J892" s="561"/>
      <c r="K892" s="561"/>
      <c r="L892" s="562"/>
      <c r="M892" s="561"/>
      <c r="N892" s="562"/>
      <c r="O892" s="561"/>
      <c r="P892" s="563"/>
    </row>
    <row r="893" spans="1:16" ht="22.5" x14ac:dyDescent="0.25">
      <c r="A893" s="514" t="s">
        <v>1626</v>
      </c>
      <c r="B893" s="515" t="s">
        <v>3657</v>
      </c>
      <c r="C893" s="1249" t="s">
        <v>3658</v>
      </c>
      <c r="D893" s="1249"/>
      <c r="E893" s="1249"/>
      <c r="F893" s="1249"/>
      <c r="G893" s="1249"/>
      <c r="H893" s="516" t="s">
        <v>2159</v>
      </c>
      <c r="I893" s="517">
        <v>1326</v>
      </c>
      <c r="J893" s="518">
        <v>1</v>
      </c>
      <c r="K893" s="518">
        <v>1326</v>
      </c>
      <c r="L893" s="520"/>
      <c r="M893" s="517"/>
      <c r="N893" s="572">
        <v>85.63</v>
      </c>
      <c r="O893" s="517"/>
      <c r="P893" s="555">
        <v>113545.38</v>
      </c>
    </row>
    <row r="894" spans="1:16" x14ac:dyDescent="0.25">
      <c r="A894" s="556"/>
      <c r="B894" s="557"/>
      <c r="C894" s="1248" t="s">
        <v>1161</v>
      </c>
      <c r="D894" s="1248"/>
      <c r="E894" s="1248"/>
      <c r="F894" s="1248"/>
      <c r="G894" s="1248"/>
      <c r="H894" s="516"/>
      <c r="I894" s="517"/>
      <c r="J894" s="517"/>
      <c r="K894" s="517"/>
      <c r="L894" s="520"/>
      <c r="M894" s="517"/>
      <c r="N894" s="520"/>
      <c r="O894" s="517"/>
      <c r="P894" s="555">
        <v>113545.38</v>
      </c>
    </row>
    <row r="895" spans="1:16" x14ac:dyDescent="0.25">
      <c r="A895" s="558"/>
      <c r="B895" s="559"/>
      <c r="C895" s="559"/>
      <c r="D895" s="559"/>
      <c r="E895" s="559"/>
      <c r="F895" s="559"/>
      <c r="G895" s="559"/>
      <c r="H895" s="560"/>
      <c r="I895" s="561"/>
      <c r="J895" s="561"/>
      <c r="K895" s="561"/>
      <c r="L895" s="562"/>
      <c r="M895" s="561"/>
      <c r="N895" s="562"/>
      <c r="O895" s="561"/>
      <c r="P895" s="563"/>
    </row>
    <row r="896" spans="1:16" x14ac:dyDescent="0.25">
      <c r="A896" s="514" t="s">
        <v>1627</v>
      </c>
      <c r="B896" s="515" t="s">
        <v>3638</v>
      </c>
      <c r="C896" s="1249" t="s">
        <v>3639</v>
      </c>
      <c r="D896" s="1249"/>
      <c r="E896" s="1249"/>
      <c r="F896" s="1249"/>
      <c r="G896" s="1249"/>
      <c r="H896" s="516" t="s">
        <v>1575</v>
      </c>
      <c r="I896" s="517">
        <v>8</v>
      </c>
      <c r="J896" s="518">
        <v>1</v>
      </c>
      <c r="K896" s="518">
        <v>8</v>
      </c>
      <c r="L896" s="520"/>
      <c r="M896" s="517"/>
      <c r="N896" s="521"/>
      <c r="O896" s="517"/>
      <c r="P896" s="522"/>
    </row>
    <row r="897" spans="1:16" x14ac:dyDescent="0.25">
      <c r="A897" s="523"/>
      <c r="B897" s="524" t="s">
        <v>23</v>
      </c>
      <c r="C897" s="1247" t="s">
        <v>1203</v>
      </c>
      <c r="D897" s="1247"/>
      <c r="E897" s="1247"/>
      <c r="F897" s="1247"/>
      <c r="G897" s="1247"/>
      <c r="H897" s="525" t="s">
        <v>1148</v>
      </c>
      <c r="I897" s="526"/>
      <c r="J897" s="526"/>
      <c r="K897" s="536">
        <v>1.76</v>
      </c>
      <c r="L897" s="528"/>
      <c r="M897" s="526"/>
      <c r="N897" s="528"/>
      <c r="O897" s="526"/>
      <c r="P897" s="573">
        <v>559.84</v>
      </c>
    </row>
    <row r="898" spans="1:16" x14ac:dyDescent="0.25">
      <c r="A898" s="530"/>
      <c r="B898" s="524" t="s">
        <v>2403</v>
      </c>
      <c r="C898" s="1247" t="s">
        <v>2404</v>
      </c>
      <c r="D898" s="1247"/>
      <c r="E898" s="1247"/>
      <c r="F898" s="1247"/>
      <c r="G898" s="1247"/>
      <c r="H898" s="525" t="s">
        <v>1148</v>
      </c>
      <c r="I898" s="536">
        <v>0.22</v>
      </c>
      <c r="J898" s="526"/>
      <c r="K898" s="536">
        <v>1.76</v>
      </c>
      <c r="L898" s="532"/>
      <c r="M898" s="533"/>
      <c r="N898" s="534">
        <v>318.08999999999997</v>
      </c>
      <c r="O898" s="526"/>
      <c r="P898" s="529">
        <v>559.84</v>
      </c>
    </row>
    <row r="899" spans="1:16" x14ac:dyDescent="0.25">
      <c r="A899" s="552"/>
      <c r="B899" s="553"/>
      <c r="C899" s="1248" t="s">
        <v>1154</v>
      </c>
      <c r="D899" s="1248"/>
      <c r="E899" s="1248"/>
      <c r="F899" s="1248"/>
      <c r="G899" s="1248"/>
      <c r="H899" s="516"/>
      <c r="I899" s="517"/>
      <c r="J899" s="517"/>
      <c r="K899" s="517"/>
      <c r="L899" s="520"/>
      <c r="M899" s="517"/>
      <c r="N899" s="554"/>
      <c r="O899" s="517"/>
      <c r="P899" s="555">
        <v>559.84</v>
      </c>
    </row>
    <row r="900" spans="1:16" x14ac:dyDescent="0.25">
      <c r="A900" s="540" t="s">
        <v>1628</v>
      </c>
      <c r="B900" s="524" t="s">
        <v>2637</v>
      </c>
      <c r="C900" s="1247" t="s">
        <v>2638</v>
      </c>
      <c r="D900" s="1247"/>
      <c r="E900" s="1247"/>
      <c r="F900" s="1247"/>
      <c r="G900" s="1247"/>
      <c r="H900" s="525" t="s">
        <v>1158</v>
      </c>
      <c r="I900" s="543">
        <v>2</v>
      </c>
      <c r="J900" s="526"/>
      <c r="K900" s="543">
        <v>2</v>
      </c>
      <c r="L900" s="528"/>
      <c r="M900" s="526"/>
      <c r="N900" s="528"/>
      <c r="O900" s="526"/>
      <c r="P900" s="573">
        <v>11.2</v>
      </c>
    </row>
    <row r="901" spans="1:16" x14ac:dyDescent="0.25">
      <c r="A901" s="540"/>
      <c r="B901" s="524"/>
      <c r="C901" s="1247" t="s">
        <v>1155</v>
      </c>
      <c r="D901" s="1247"/>
      <c r="E901" s="1247"/>
      <c r="F901" s="1247"/>
      <c r="G901" s="1247"/>
      <c r="H901" s="525"/>
      <c r="I901" s="526"/>
      <c r="J901" s="526"/>
      <c r="K901" s="526"/>
      <c r="L901" s="528"/>
      <c r="M901" s="526"/>
      <c r="N901" s="528"/>
      <c r="O901" s="526"/>
      <c r="P901" s="573">
        <v>559.84</v>
      </c>
    </row>
    <row r="902" spans="1:16" x14ac:dyDescent="0.25">
      <c r="A902" s="540"/>
      <c r="B902" s="524" t="s">
        <v>3336</v>
      </c>
      <c r="C902" s="1247" t="s">
        <v>3337</v>
      </c>
      <c r="D902" s="1247"/>
      <c r="E902" s="1247"/>
      <c r="F902" s="1247"/>
      <c r="G902" s="1247"/>
      <c r="H902" s="525" t="s">
        <v>1158</v>
      </c>
      <c r="I902" s="543">
        <v>90</v>
      </c>
      <c r="J902" s="526"/>
      <c r="K902" s="543">
        <v>90</v>
      </c>
      <c r="L902" s="528"/>
      <c r="M902" s="526"/>
      <c r="N902" s="528"/>
      <c r="O902" s="526"/>
      <c r="P902" s="573">
        <v>503.86</v>
      </c>
    </row>
    <row r="903" spans="1:16" x14ac:dyDescent="0.25">
      <c r="A903" s="540"/>
      <c r="B903" s="524" t="s">
        <v>3338</v>
      </c>
      <c r="C903" s="1247" t="s">
        <v>3339</v>
      </c>
      <c r="D903" s="1247"/>
      <c r="E903" s="1247"/>
      <c r="F903" s="1247"/>
      <c r="G903" s="1247"/>
      <c r="H903" s="525" t="s">
        <v>1158</v>
      </c>
      <c r="I903" s="543">
        <v>46</v>
      </c>
      <c r="J903" s="526"/>
      <c r="K903" s="543">
        <v>46</v>
      </c>
      <c r="L903" s="528"/>
      <c r="M903" s="526"/>
      <c r="N903" s="528"/>
      <c r="O903" s="526"/>
      <c r="P903" s="573">
        <v>257.52999999999997</v>
      </c>
    </row>
    <row r="904" spans="1:16" x14ac:dyDescent="0.25">
      <c r="A904" s="556"/>
      <c r="B904" s="557"/>
      <c r="C904" s="1248" t="s">
        <v>1161</v>
      </c>
      <c r="D904" s="1248"/>
      <c r="E904" s="1248"/>
      <c r="F904" s="1248"/>
      <c r="G904" s="1248"/>
      <c r="H904" s="516"/>
      <c r="I904" s="517"/>
      <c r="J904" s="517"/>
      <c r="K904" s="517"/>
      <c r="L904" s="520"/>
      <c r="M904" s="517"/>
      <c r="N904" s="593">
        <v>166.55</v>
      </c>
      <c r="O904" s="517"/>
      <c r="P904" s="555">
        <v>1332.43</v>
      </c>
    </row>
    <row r="905" spans="1:16" x14ac:dyDescent="0.25">
      <c r="A905" s="558"/>
      <c r="B905" s="559"/>
      <c r="C905" s="559"/>
      <c r="D905" s="559"/>
      <c r="E905" s="559"/>
      <c r="F905" s="559"/>
      <c r="G905" s="559"/>
      <c r="H905" s="560"/>
      <c r="I905" s="561"/>
      <c r="J905" s="561"/>
      <c r="K905" s="561"/>
      <c r="L905" s="562"/>
      <c r="M905" s="561"/>
      <c r="N905" s="562"/>
      <c r="O905" s="561"/>
      <c r="P905" s="563"/>
    </row>
    <row r="906" spans="1:16" x14ac:dyDescent="0.25">
      <c r="A906" s="514" t="s">
        <v>1630</v>
      </c>
      <c r="B906" s="515" t="s">
        <v>3713</v>
      </c>
      <c r="C906" s="1249" t="s">
        <v>3714</v>
      </c>
      <c r="D906" s="1249"/>
      <c r="E906" s="1249"/>
      <c r="F906" s="1249"/>
      <c r="G906" s="1249"/>
      <c r="H906" s="516" t="s">
        <v>1697</v>
      </c>
      <c r="I906" s="517">
        <v>0.08</v>
      </c>
      <c r="J906" s="518">
        <v>1</v>
      </c>
      <c r="K906" s="570">
        <v>0.08</v>
      </c>
      <c r="L906" s="593">
        <v>211.24</v>
      </c>
      <c r="M906" s="570">
        <v>1.18</v>
      </c>
      <c r="N906" s="572">
        <v>249.26</v>
      </c>
      <c r="O906" s="517"/>
      <c r="P906" s="612">
        <v>19.940000000000001</v>
      </c>
    </row>
    <row r="907" spans="1:16" x14ac:dyDescent="0.25">
      <c r="A907" s="556"/>
      <c r="B907" s="557"/>
      <c r="C907" s="1248" t="s">
        <v>1161</v>
      </c>
      <c r="D907" s="1248"/>
      <c r="E907" s="1248"/>
      <c r="F907" s="1248"/>
      <c r="G907" s="1248"/>
      <c r="H907" s="516"/>
      <c r="I907" s="517"/>
      <c r="J907" s="517"/>
      <c r="K907" s="517"/>
      <c r="L907" s="520"/>
      <c r="M907" s="517"/>
      <c r="N907" s="520"/>
      <c r="O907" s="517"/>
      <c r="P907" s="612">
        <v>19.940000000000001</v>
      </c>
    </row>
    <row r="908" spans="1:16" x14ac:dyDescent="0.25">
      <c r="A908" s="558"/>
      <c r="B908" s="559"/>
      <c r="C908" s="559"/>
      <c r="D908" s="559"/>
      <c r="E908" s="559"/>
      <c r="F908" s="559"/>
      <c r="G908" s="559"/>
      <c r="H908" s="560"/>
      <c r="I908" s="561"/>
      <c r="J908" s="561"/>
      <c r="K908" s="561"/>
      <c r="L908" s="562"/>
      <c r="M908" s="561"/>
      <c r="N908" s="562"/>
      <c r="O908" s="561"/>
      <c r="P908" s="563"/>
    </row>
    <row r="909" spans="1:16" x14ac:dyDescent="0.25">
      <c r="A909" s="514" t="s">
        <v>1631</v>
      </c>
      <c r="B909" s="515" t="s">
        <v>3715</v>
      </c>
      <c r="C909" s="1249" t="s">
        <v>3716</v>
      </c>
      <c r="D909" s="1249"/>
      <c r="E909" s="1249"/>
      <c r="F909" s="1249"/>
      <c r="G909" s="1249"/>
      <c r="H909" s="516" t="s">
        <v>1697</v>
      </c>
      <c r="I909" s="517">
        <v>0.4</v>
      </c>
      <c r="J909" s="518">
        <v>1</v>
      </c>
      <c r="K909" s="571">
        <v>0.4</v>
      </c>
      <c r="L909" s="593">
        <v>200.09</v>
      </c>
      <c r="M909" s="570">
        <v>0.97</v>
      </c>
      <c r="N909" s="572">
        <v>194.09</v>
      </c>
      <c r="O909" s="517"/>
      <c r="P909" s="612">
        <v>77.64</v>
      </c>
    </row>
    <row r="910" spans="1:16" x14ac:dyDescent="0.25">
      <c r="A910" s="556"/>
      <c r="B910" s="557"/>
      <c r="C910" s="1248" t="s">
        <v>1161</v>
      </c>
      <c r="D910" s="1248"/>
      <c r="E910" s="1248"/>
      <c r="F910" s="1248"/>
      <c r="G910" s="1248"/>
      <c r="H910" s="516"/>
      <c r="I910" s="517"/>
      <c r="J910" s="517"/>
      <c r="K910" s="517"/>
      <c r="L910" s="520"/>
      <c r="M910" s="517"/>
      <c r="N910" s="520"/>
      <c r="O910" s="517"/>
      <c r="P910" s="612">
        <v>77.64</v>
      </c>
    </row>
    <row r="911" spans="1:16" x14ac:dyDescent="0.25">
      <c r="A911" s="558"/>
      <c r="B911" s="559"/>
      <c r="C911" s="559"/>
      <c r="D911" s="559"/>
      <c r="E911" s="559"/>
      <c r="F911" s="559"/>
      <c r="G911" s="559"/>
      <c r="H911" s="560"/>
      <c r="I911" s="561"/>
      <c r="J911" s="561"/>
      <c r="K911" s="561"/>
      <c r="L911" s="562"/>
      <c r="M911" s="561"/>
      <c r="N911" s="562"/>
      <c r="O911" s="561"/>
      <c r="P911" s="563"/>
    </row>
    <row r="912" spans="1:16" x14ac:dyDescent="0.25">
      <c r="A912" s="558"/>
      <c r="B912" s="576"/>
      <c r="C912" s="576"/>
      <c r="D912" s="576"/>
      <c r="E912" s="576"/>
      <c r="F912" s="561"/>
      <c r="G912" s="561"/>
      <c r="H912" s="561"/>
      <c r="I912" s="561"/>
      <c r="J912" s="562"/>
      <c r="K912" s="561"/>
      <c r="L912" s="562"/>
      <c r="M912" s="577"/>
      <c r="N912" s="562"/>
      <c r="O912" s="578"/>
      <c r="P912" s="579"/>
    </row>
    <row r="913" spans="1:16" x14ac:dyDescent="0.25">
      <c r="A913" s="552"/>
      <c r="B913" s="580"/>
      <c r="C913" s="1246" t="s">
        <v>3717</v>
      </c>
      <c r="D913" s="1246"/>
      <c r="E913" s="1246"/>
      <c r="F913" s="1246"/>
      <c r="G913" s="1246"/>
      <c r="H913" s="1246"/>
      <c r="I913" s="1246"/>
      <c r="J913" s="1246"/>
      <c r="K913" s="1246"/>
      <c r="L913" s="1246"/>
      <c r="M913" s="1246"/>
      <c r="N913" s="1246"/>
      <c r="O913" s="1246"/>
      <c r="P913" s="581"/>
    </row>
    <row r="914" spans="1:16" x14ac:dyDescent="0.25">
      <c r="A914" s="552"/>
      <c r="B914" s="553"/>
      <c r="C914" s="1243" t="s">
        <v>1249</v>
      </c>
      <c r="D914" s="1243"/>
      <c r="E914" s="1243"/>
      <c r="F914" s="1243"/>
      <c r="G914" s="1243"/>
      <c r="H914" s="1243"/>
      <c r="I914" s="1243"/>
      <c r="J914" s="1243"/>
      <c r="K914" s="1243"/>
      <c r="L914" s="1243"/>
      <c r="M914" s="1243"/>
      <c r="N914" s="1243"/>
      <c r="O914" s="1243"/>
      <c r="P914" s="582">
        <v>348197.7</v>
      </c>
    </row>
    <row r="915" spans="1:16" x14ac:dyDescent="0.25">
      <c r="A915" s="552"/>
      <c r="B915" s="553"/>
      <c r="C915" s="1243" t="s">
        <v>1250</v>
      </c>
      <c r="D915" s="1243"/>
      <c r="E915" s="1243"/>
      <c r="F915" s="1243"/>
      <c r="G915" s="1243"/>
      <c r="H915" s="1243"/>
      <c r="I915" s="1243"/>
      <c r="J915" s="1243"/>
      <c r="K915" s="1243"/>
      <c r="L915" s="1243"/>
      <c r="M915" s="1243"/>
      <c r="N915" s="1243"/>
      <c r="O915" s="1243"/>
      <c r="P915" s="583"/>
    </row>
    <row r="916" spans="1:16" x14ac:dyDescent="0.25">
      <c r="A916" s="552"/>
      <c r="B916" s="553"/>
      <c r="C916" s="1243" t="s">
        <v>1251</v>
      </c>
      <c r="D916" s="1243"/>
      <c r="E916" s="1243"/>
      <c r="F916" s="1243"/>
      <c r="G916" s="1243"/>
      <c r="H916" s="1243"/>
      <c r="I916" s="1243"/>
      <c r="J916" s="1243"/>
      <c r="K916" s="1243"/>
      <c r="L916" s="1243"/>
      <c r="M916" s="1243"/>
      <c r="N916" s="1243"/>
      <c r="O916" s="1243"/>
      <c r="P916" s="582">
        <v>160843.29999999999</v>
      </c>
    </row>
    <row r="917" spans="1:16" x14ac:dyDescent="0.25">
      <c r="A917" s="552"/>
      <c r="B917" s="553"/>
      <c r="C917" s="1243" t="s">
        <v>1252</v>
      </c>
      <c r="D917" s="1243"/>
      <c r="E917" s="1243"/>
      <c r="F917" s="1243"/>
      <c r="G917" s="1243"/>
      <c r="H917" s="1243"/>
      <c r="I917" s="1243"/>
      <c r="J917" s="1243"/>
      <c r="K917" s="1243"/>
      <c r="L917" s="1243"/>
      <c r="M917" s="1243"/>
      <c r="N917" s="1243"/>
      <c r="O917" s="1243"/>
      <c r="P917" s="582">
        <v>8910.8799999999992</v>
      </c>
    </row>
    <row r="918" spans="1:16" x14ac:dyDescent="0.25">
      <c r="A918" s="552"/>
      <c r="B918" s="553"/>
      <c r="C918" s="1243" t="s">
        <v>1253</v>
      </c>
      <c r="D918" s="1243"/>
      <c r="E918" s="1243"/>
      <c r="F918" s="1243"/>
      <c r="G918" s="1243"/>
      <c r="H918" s="1243"/>
      <c r="I918" s="1243"/>
      <c r="J918" s="1243"/>
      <c r="K918" s="1243"/>
      <c r="L918" s="1243"/>
      <c r="M918" s="1243"/>
      <c r="N918" s="1243"/>
      <c r="O918" s="1243"/>
      <c r="P918" s="582">
        <v>2796.84</v>
      </c>
    </row>
    <row r="919" spans="1:16" x14ac:dyDescent="0.25">
      <c r="A919" s="552"/>
      <c r="B919" s="553"/>
      <c r="C919" s="1243" t="s">
        <v>1254</v>
      </c>
      <c r="D919" s="1243"/>
      <c r="E919" s="1243"/>
      <c r="F919" s="1243"/>
      <c r="G919" s="1243"/>
      <c r="H919" s="1243"/>
      <c r="I919" s="1243"/>
      <c r="J919" s="1243"/>
      <c r="K919" s="1243"/>
      <c r="L919" s="1243"/>
      <c r="M919" s="1243"/>
      <c r="N919" s="1243"/>
      <c r="O919" s="1243"/>
      <c r="P919" s="582">
        <v>175646.68</v>
      </c>
    </row>
    <row r="920" spans="1:16" x14ac:dyDescent="0.25">
      <c r="A920" s="552"/>
      <c r="B920" s="553"/>
      <c r="C920" s="1243" t="s">
        <v>1256</v>
      </c>
      <c r="D920" s="1243"/>
      <c r="E920" s="1243"/>
      <c r="F920" s="1243"/>
      <c r="G920" s="1243"/>
      <c r="H920" s="1243"/>
      <c r="I920" s="1243"/>
      <c r="J920" s="1243"/>
      <c r="K920" s="1243"/>
      <c r="L920" s="1243"/>
      <c r="M920" s="1243"/>
      <c r="N920" s="1243"/>
      <c r="O920" s="1243"/>
      <c r="P920" s="582">
        <v>23416.1</v>
      </c>
    </row>
    <row r="921" spans="1:16" x14ac:dyDescent="0.25">
      <c r="A921" s="552"/>
      <c r="B921" s="553"/>
      <c r="C921" s="1243" t="s">
        <v>1250</v>
      </c>
      <c r="D921" s="1243"/>
      <c r="E921" s="1243"/>
      <c r="F921" s="1243"/>
      <c r="G921" s="1243"/>
      <c r="H921" s="1243"/>
      <c r="I921" s="1243"/>
      <c r="J921" s="1243"/>
      <c r="K921" s="1243"/>
      <c r="L921" s="1243"/>
      <c r="M921" s="1243"/>
      <c r="N921" s="1243"/>
      <c r="O921" s="1243"/>
      <c r="P921" s="583"/>
    </row>
    <row r="922" spans="1:16" x14ac:dyDescent="0.25">
      <c r="A922" s="552"/>
      <c r="B922" s="553"/>
      <c r="C922" s="1243" t="s">
        <v>1470</v>
      </c>
      <c r="D922" s="1243"/>
      <c r="E922" s="1243"/>
      <c r="F922" s="1243"/>
      <c r="G922" s="1243"/>
      <c r="H922" s="1243"/>
      <c r="I922" s="1243"/>
      <c r="J922" s="1243"/>
      <c r="K922" s="1243"/>
      <c r="L922" s="1243"/>
      <c r="M922" s="1243"/>
      <c r="N922" s="1243"/>
      <c r="O922" s="1243"/>
      <c r="P922" s="582">
        <v>23416.1</v>
      </c>
    </row>
    <row r="923" spans="1:16" x14ac:dyDescent="0.25">
      <c r="A923" s="552"/>
      <c r="B923" s="553"/>
      <c r="C923" s="1243" t="s">
        <v>2687</v>
      </c>
      <c r="D923" s="1243"/>
      <c r="E923" s="1243"/>
      <c r="F923" s="1243"/>
      <c r="G923" s="1243"/>
      <c r="H923" s="1243"/>
      <c r="I923" s="1243"/>
      <c r="J923" s="1243"/>
      <c r="K923" s="1243"/>
      <c r="L923" s="1243"/>
      <c r="M923" s="1243"/>
      <c r="N923" s="1243"/>
      <c r="O923" s="1243"/>
      <c r="P923" s="582">
        <v>556942.07999999996</v>
      </c>
    </row>
    <row r="924" spans="1:16" x14ac:dyDescent="0.25">
      <c r="A924" s="552"/>
      <c r="B924" s="553"/>
      <c r="C924" s="1243" t="s">
        <v>1250</v>
      </c>
      <c r="D924" s="1243"/>
      <c r="E924" s="1243"/>
      <c r="F924" s="1243"/>
      <c r="G924" s="1243"/>
      <c r="H924" s="1243"/>
      <c r="I924" s="1243"/>
      <c r="J924" s="1243"/>
      <c r="K924" s="1243"/>
      <c r="L924" s="1243"/>
      <c r="M924" s="1243"/>
      <c r="N924" s="1243"/>
      <c r="O924" s="1243"/>
      <c r="P924" s="583"/>
    </row>
    <row r="925" spans="1:16" x14ac:dyDescent="0.25">
      <c r="A925" s="552"/>
      <c r="B925" s="553"/>
      <c r="C925" s="1243" t="s">
        <v>1467</v>
      </c>
      <c r="D925" s="1243"/>
      <c r="E925" s="1243"/>
      <c r="F925" s="1243"/>
      <c r="G925" s="1243"/>
      <c r="H925" s="1243"/>
      <c r="I925" s="1243"/>
      <c r="J925" s="1243"/>
      <c r="K925" s="1243"/>
      <c r="L925" s="1243"/>
      <c r="M925" s="1243"/>
      <c r="N925" s="1243"/>
      <c r="O925" s="1243"/>
      <c r="P925" s="582">
        <v>160843.29999999999</v>
      </c>
    </row>
    <row r="926" spans="1:16" x14ac:dyDescent="0.25">
      <c r="A926" s="552"/>
      <c r="B926" s="553"/>
      <c r="C926" s="1243" t="s">
        <v>1468</v>
      </c>
      <c r="D926" s="1243"/>
      <c r="E926" s="1243"/>
      <c r="F926" s="1243"/>
      <c r="G926" s="1243"/>
      <c r="H926" s="1243"/>
      <c r="I926" s="1243"/>
      <c r="J926" s="1243"/>
      <c r="K926" s="1243"/>
      <c r="L926" s="1243"/>
      <c r="M926" s="1243"/>
      <c r="N926" s="1243"/>
      <c r="O926" s="1243"/>
      <c r="P926" s="582">
        <v>8910.8799999999992</v>
      </c>
    </row>
    <row r="927" spans="1:16" x14ac:dyDescent="0.25">
      <c r="A927" s="552"/>
      <c r="B927" s="553"/>
      <c r="C927" s="1243" t="s">
        <v>1469</v>
      </c>
      <c r="D927" s="1243"/>
      <c r="E927" s="1243"/>
      <c r="F927" s="1243"/>
      <c r="G927" s="1243"/>
      <c r="H927" s="1243"/>
      <c r="I927" s="1243"/>
      <c r="J927" s="1243"/>
      <c r="K927" s="1243"/>
      <c r="L927" s="1243"/>
      <c r="M927" s="1243"/>
      <c r="N927" s="1243"/>
      <c r="O927" s="1243"/>
      <c r="P927" s="582">
        <v>2796.84</v>
      </c>
    </row>
    <row r="928" spans="1:16" x14ac:dyDescent="0.25">
      <c r="A928" s="552"/>
      <c r="B928" s="553"/>
      <c r="C928" s="1243" t="s">
        <v>1470</v>
      </c>
      <c r="D928" s="1243"/>
      <c r="E928" s="1243"/>
      <c r="F928" s="1243"/>
      <c r="G928" s="1243"/>
      <c r="H928" s="1243"/>
      <c r="I928" s="1243"/>
      <c r="J928" s="1243"/>
      <c r="K928" s="1243"/>
      <c r="L928" s="1243"/>
      <c r="M928" s="1243"/>
      <c r="N928" s="1243"/>
      <c r="O928" s="1243"/>
      <c r="P928" s="582">
        <v>152230.57999999999</v>
      </c>
    </row>
    <row r="929" spans="1:16" x14ac:dyDescent="0.25">
      <c r="A929" s="552"/>
      <c r="B929" s="553"/>
      <c r="C929" s="1243" t="s">
        <v>1471</v>
      </c>
      <c r="D929" s="1243"/>
      <c r="E929" s="1243"/>
      <c r="F929" s="1243"/>
      <c r="G929" s="1243"/>
      <c r="H929" s="1243"/>
      <c r="I929" s="1243"/>
      <c r="J929" s="1243"/>
      <c r="K929" s="1243"/>
      <c r="L929" s="1243"/>
      <c r="M929" s="1243"/>
      <c r="N929" s="1243"/>
      <c r="O929" s="1243"/>
      <c r="P929" s="582">
        <v>152881.9</v>
      </c>
    </row>
    <row r="930" spans="1:16" x14ac:dyDescent="0.25">
      <c r="A930" s="552"/>
      <c r="B930" s="553"/>
      <c r="C930" s="1243" t="s">
        <v>1472</v>
      </c>
      <c r="D930" s="1243"/>
      <c r="E930" s="1243"/>
      <c r="F930" s="1243"/>
      <c r="G930" s="1243"/>
      <c r="H930" s="1243"/>
      <c r="I930" s="1243"/>
      <c r="J930" s="1243"/>
      <c r="K930" s="1243"/>
      <c r="L930" s="1243"/>
      <c r="M930" s="1243"/>
      <c r="N930" s="1243"/>
      <c r="O930" s="1243"/>
      <c r="P930" s="582">
        <v>79278.58</v>
      </c>
    </row>
    <row r="931" spans="1:16" x14ac:dyDescent="0.25">
      <c r="A931" s="552"/>
      <c r="B931" s="553"/>
      <c r="C931" s="1243" t="s">
        <v>2688</v>
      </c>
      <c r="D931" s="1243"/>
      <c r="E931" s="1243"/>
      <c r="F931" s="1243"/>
      <c r="G931" s="1243"/>
      <c r="H931" s="1243"/>
      <c r="I931" s="1243"/>
      <c r="J931" s="1243"/>
      <c r="K931" s="1243"/>
      <c r="L931" s="1243"/>
      <c r="M931" s="1243"/>
      <c r="N931" s="1243"/>
      <c r="O931" s="1243"/>
      <c r="P931" s="582">
        <v>8278073.9800000004</v>
      </c>
    </row>
    <row r="932" spans="1:16" x14ac:dyDescent="0.25">
      <c r="A932" s="552"/>
      <c r="B932" s="553"/>
      <c r="C932" s="1243" t="s">
        <v>1266</v>
      </c>
      <c r="D932" s="1243"/>
      <c r="E932" s="1243"/>
      <c r="F932" s="1243"/>
      <c r="G932" s="1243"/>
      <c r="H932" s="1243"/>
      <c r="I932" s="1243"/>
      <c r="J932" s="1243"/>
      <c r="K932" s="1243"/>
      <c r="L932" s="1243"/>
      <c r="M932" s="1243"/>
      <c r="N932" s="1243"/>
      <c r="O932" s="1243"/>
      <c r="P932" s="582">
        <v>163640.14000000001</v>
      </c>
    </row>
    <row r="933" spans="1:16" x14ac:dyDescent="0.25">
      <c r="A933" s="552"/>
      <c r="B933" s="553"/>
      <c r="C933" s="1243" t="s">
        <v>1267</v>
      </c>
      <c r="D933" s="1243"/>
      <c r="E933" s="1243"/>
      <c r="F933" s="1243"/>
      <c r="G933" s="1243"/>
      <c r="H933" s="1243"/>
      <c r="I933" s="1243"/>
      <c r="J933" s="1243"/>
      <c r="K933" s="1243"/>
      <c r="L933" s="1243"/>
      <c r="M933" s="1243"/>
      <c r="N933" s="1243"/>
      <c r="O933" s="1243"/>
      <c r="P933" s="582">
        <v>152881.9</v>
      </c>
    </row>
    <row r="934" spans="1:16" x14ac:dyDescent="0.25">
      <c r="A934" s="552"/>
      <c r="B934" s="553"/>
      <c r="C934" s="1243" t="s">
        <v>1268</v>
      </c>
      <c r="D934" s="1243"/>
      <c r="E934" s="1243"/>
      <c r="F934" s="1243"/>
      <c r="G934" s="1243"/>
      <c r="H934" s="1243"/>
      <c r="I934" s="1243"/>
      <c r="J934" s="1243"/>
      <c r="K934" s="1243"/>
      <c r="L934" s="1243"/>
      <c r="M934" s="1243"/>
      <c r="N934" s="1243"/>
      <c r="O934" s="1243"/>
      <c r="P934" s="582">
        <v>79278.58</v>
      </c>
    </row>
    <row r="935" spans="1:16" x14ac:dyDescent="0.25">
      <c r="A935" s="552"/>
      <c r="B935" s="580"/>
      <c r="C935" s="1246" t="s">
        <v>3718</v>
      </c>
      <c r="D935" s="1246"/>
      <c r="E935" s="1246"/>
      <c r="F935" s="1246"/>
      <c r="G935" s="1246"/>
      <c r="H935" s="1246"/>
      <c r="I935" s="1246"/>
      <c r="J935" s="1246"/>
      <c r="K935" s="1246"/>
      <c r="L935" s="1246"/>
      <c r="M935" s="1246"/>
      <c r="N935" s="1246"/>
      <c r="O935" s="1246"/>
      <c r="P935" s="584">
        <v>8858432.1600000001</v>
      </c>
    </row>
    <row r="936" spans="1:16" x14ac:dyDescent="0.25">
      <c r="A936" s="552"/>
      <c r="B936" s="553"/>
      <c r="C936" s="1243" t="s">
        <v>1270</v>
      </c>
      <c r="D936" s="1243"/>
      <c r="E936" s="1243"/>
      <c r="F936" s="1243"/>
      <c r="G936" s="1243"/>
      <c r="H936" s="1243"/>
      <c r="I936" s="1243"/>
      <c r="J936" s="1243"/>
      <c r="K936" s="1243"/>
      <c r="L936" s="1243"/>
      <c r="M936" s="1243"/>
      <c r="N936" s="1243"/>
      <c r="O936" s="1243"/>
      <c r="P936" s="583"/>
    </row>
    <row r="937" spans="1:16" x14ac:dyDescent="0.25">
      <c r="A937" s="552"/>
      <c r="B937" s="553"/>
      <c r="C937" s="1243" t="s">
        <v>1588</v>
      </c>
      <c r="D937" s="1243"/>
      <c r="E937" s="1243"/>
      <c r="F937" s="1243"/>
      <c r="G937" s="1243"/>
      <c r="H937" s="1243"/>
      <c r="I937" s="1243"/>
      <c r="J937" s="1243"/>
      <c r="K937" s="1243"/>
      <c r="L937" s="1243"/>
      <c r="M937" s="1243"/>
      <c r="N937" s="1243"/>
      <c r="O937" s="1243"/>
      <c r="P937" s="582">
        <v>136961.48000000001</v>
      </c>
    </row>
    <row r="938" spans="1:16" x14ac:dyDescent="0.25">
      <c r="A938" s="552"/>
      <c r="B938" s="553"/>
      <c r="C938" s="1243" t="s">
        <v>2691</v>
      </c>
      <c r="D938" s="1243"/>
      <c r="E938" s="1243"/>
      <c r="F938" s="1243"/>
      <c r="G938" s="1243"/>
      <c r="H938" s="1243"/>
      <c r="I938" s="1243"/>
      <c r="J938" s="1243"/>
      <c r="K938" s="1243"/>
      <c r="L938" s="1243"/>
      <c r="M938" s="1243"/>
      <c r="N938" s="1243"/>
      <c r="O938" s="1243"/>
      <c r="P938" s="582">
        <v>8278073.9800000004</v>
      </c>
    </row>
    <row r="939" spans="1:16" x14ac:dyDescent="0.25">
      <c r="A939" s="552"/>
      <c r="B939" s="553"/>
      <c r="C939" s="1243" t="s">
        <v>1271</v>
      </c>
      <c r="D939" s="1243"/>
      <c r="E939" s="1243"/>
      <c r="F939" s="1243"/>
      <c r="G939" s="1243"/>
      <c r="H939" s="1243"/>
      <c r="I939" s="1243"/>
      <c r="J939" s="1243"/>
      <c r="K939" s="585" t="s">
        <v>3719</v>
      </c>
      <c r="L939" s="586"/>
      <c r="M939" s="586"/>
      <c r="O939" s="586"/>
      <c r="P939" s="587"/>
    </row>
    <row r="940" spans="1:16" x14ac:dyDescent="0.25">
      <c r="A940" s="552"/>
      <c r="B940" s="553"/>
      <c r="C940" s="1243" t="s">
        <v>1273</v>
      </c>
      <c r="D940" s="1243"/>
      <c r="E940" s="1243"/>
      <c r="F940" s="1243"/>
      <c r="G940" s="1243"/>
      <c r="H940" s="1243"/>
      <c r="I940" s="1243"/>
      <c r="J940" s="1243"/>
      <c r="K940" s="585" t="s">
        <v>3720</v>
      </c>
      <c r="L940" s="586"/>
      <c r="M940" s="586"/>
      <c r="O940" s="586"/>
      <c r="P940" s="587"/>
    </row>
    <row r="941" spans="1:16" x14ac:dyDescent="0.25">
      <c r="A941" s="1251" t="s">
        <v>3721</v>
      </c>
      <c r="B941" s="1252"/>
      <c r="C941" s="1252"/>
      <c r="D941" s="1252"/>
      <c r="E941" s="1252"/>
      <c r="F941" s="1252"/>
      <c r="G941" s="1252"/>
      <c r="H941" s="1252"/>
      <c r="I941" s="1252"/>
      <c r="J941" s="1252"/>
      <c r="K941" s="1252"/>
      <c r="L941" s="1252"/>
      <c r="M941" s="1252"/>
      <c r="N941" s="1252"/>
      <c r="O941" s="1252"/>
      <c r="P941" s="1253"/>
    </row>
    <row r="942" spans="1:16" x14ac:dyDescent="0.25">
      <c r="A942" s="514" t="s">
        <v>1634</v>
      </c>
      <c r="B942" s="515" t="s">
        <v>3693</v>
      </c>
      <c r="C942" s="1249" t="s">
        <v>3694</v>
      </c>
      <c r="D942" s="1249"/>
      <c r="E942" s="1249"/>
      <c r="F942" s="1249"/>
      <c r="G942" s="1249"/>
      <c r="H942" s="516" t="s">
        <v>1568</v>
      </c>
      <c r="I942" s="517">
        <v>18.7</v>
      </c>
      <c r="J942" s="518">
        <v>1</v>
      </c>
      <c r="K942" s="571">
        <v>18.7</v>
      </c>
      <c r="L942" s="520"/>
      <c r="M942" s="517"/>
      <c r="N942" s="521"/>
      <c r="O942" s="517"/>
      <c r="P942" s="522"/>
    </row>
    <row r="943" spans="1:16" x14ac:dyDescent="0.25">
      <c r="A943" s="523"/>
      <c r="B943" s="524" t="s">
        <v>23</v>
      </c>
      <c r="C943" s="1247" t="s">
        <v>1203</v>
      </c>
      <c r="D943" s="1247"/>
      <c r="E943" s="1247"/>
      <c r="F943" s="1247"/>
      <c r="G943" s="1247"/>
      <c r="H943" s="525" t="s">
        <v>1148</v>
      </c>
      <c r="I943" s="526"/>
      <c r="J943" s="526"/>
      <c r="K943" s="527">
        <v>460.76799999999997</v>
      </c>
      <c r="L943" s="528"/>
      <c r="M943" s="526"/>
      <c r="N943" s="528"/>
      <c r="O943" s="526"/>
      <c r="P943" s="529">
        <v>186688.01</v>
      </c>
    </row>
    <row r="944" spans="1:16" x14ac:dyDescent="0.25">
      <c r="A944" s="530"/>
      <c r="B944" s="524" t="s">
        <v>2233</v>
      </c>
      <c r="C944" s="1247" t="s">
        <v>2234</v>
      </c>
      <c r="D944" s="1247"/>
      <c r="E944" s="1247"/>
      <c r="F944" s="1247"/>
      <c r="G944" s="1247"/>
      <c r="H944" s="525" t="s">
        <v>1148</v>
      </c>
      <c r="I944" s="536">
        <v>0.06</v>
      </c>
      <c r="J944" s="526"/>
      <c r="K944" s="527">
        <v>1.1220000000000001</v>
      </c>
      <c r="L944" s="532"/>
      <c r="M944" s="533"/>
      <c r="N944" s="534">
        <v>264.67</v>
      </c>
      <c r="O944" s="526"/>
      <c r="P944" s="529">
        <v>296.95999999999998</v>
      </c>
    </row>
    <row r="945" spans="1:16" x14ac:dyDescent="0.25">
      <c r="A945" s="530"/>
      <c r="B945" s="524" t="s">
        <v>3695</v>
      </c>
      <c r="C945" s="1247" t="s">
        <v>3696</v>
      </c>
      <c r="D945" s="1247"/>
      <c r="E945" s="1247"/>
      <c r="F945" s="1247"/>
      <c r="G945" s="1247"/>
      <c r="H945" s="525" t="s">
        <v>1148</v>
      </c>
      <c r="I945" s="536">
        <v>12.29</v>
      </c>
      <c r="J945" s="526"/>
      <c r="K945" s="527">
        <v>229.82300000000001</v>
      </c>
      <c r="L945" s="532"/>
      <c r="M945" s="533"/>
      <c r="N945" s="534">
        <v>373.94</v>
      </c>
      <c r="O945" s="526"/>
      <c r="P945" s="529">
        <v>85940.01</v>
      </c>
    </row>
    <row r="946" spans="1:16" x14ac:dyDescent="0.25">
      <c r="A946" s="530"/>
      <c r="B946" s="524" t="s">
        <v>3697</v>
      </c>
      <c r="C946" s="1247" t="s">
        <v>3698</v>
      </c>
      <c r="D946" s="1247"/>
      <c r="E946" s="1247"/>
      <c r="F946" s="1247"/>
      <c r="G946" s="1247"/>
      <c r="H946" s="525" t="s">
        <v>1148</v>
      </c>
      <c r="I946" s="536">
        <v>12.29</v>
      </c>
      <c r="J946" s="526"/>
      <c r="K946" s="527">
        <v>229.82300000000001</v>
      </c>
      <c r="L946" s="532"/>
      <c r="M946" s="533"/>
      <c r="N946" s="534">
        <v>437.08</v>
      </c>
      <c r="O946" s="526"/>
      <c r="P946" s="529">
        <v>100451.04</v>
      </c>
    </row>
    <row r="947" spans="1:16" x14ac:dyDescent="0.25">
      <c r="A947" s="523"/>
      <c r="B947" s="524" t="s">
        <v>28</v>
      </c>
      <c r="C947" s="1247" t="s">
        <v>132</v>
      </c>
      <c r="D947" s="1247"/>
      <c r="E947" s="1247"/>
      <c r="F947" s="1247"/>
      <c r="G947" s="1247"/>
      <c r="H947" s="525"/>
      <c r="I947" s="526"/>
      <c r="J947" s="526"/>
      <c r="K947" s="526"/>
      <c r="L947" s="528"/>
      <c r="M947" s="526"/>
      <c r="N947" s="528"/>
      <c r="O947" s="526"/>
      <c r="P947" s="573">
        <v>221.64</v>
      </c>
    </row>
    <row r="948" spans="1:16" x14ac:dyDescent="0.25">
      <c r="A948" s="523"/>
      <c r="B948" s="524"/>
      <c r="C948" s="1247" t="s">
        <v>1147</v>
      </c>
      <c r="D948" s="1247"/>
      <c r="E948" s="1247"/>
      <c r="F948" s="1247"/>
      <c r="G948" s="1247"/>
      <c r="H948" s="525" t="s">
        <v>1148</v>
      </c>
      <c r="I948" s="526"/>
      <c r="J948" s="526"/>
      <c r="K948" s="527">
        <v>0.374</v>
      </c>
      <c r="L948" s="528"/>
      <c r="M948" s="526"/>
      <c r="N948" s="528"/>
      <c r="O948" s="526"/>
      <c r="P948" s="573">
        <v>121.69</v>
      </c>
    </row>
    <row r="949" spans="1:16" x14ac:dyDescent="0.25">
      <c r="A949" s="530"/>
      <c r="B949" s="524" t="s">
        <v>1445</v>
      </c>
      <c r="C949" s="1247" t="s">
        <v>1446</v>
      </c>
      <c r="D949" s="1247"/>
      <c r="E949" s="1247"/>
      <c r="F949" s="1247"/>
      <c r="G949" s="1247"/>
      <c r="H949" s="525" t="s">
        <v>1151</v>
      </c>
      <c r="I949" s="536">
        <v>0.02</v>
      </c>
      <c r="J949" s="526"/>
      <c r="K949" s="527">
        <v>0.374</v>
      </c>
      <c r="L949" s="538">
        <v>477.92</v>
      </c>
      <c r="M949" s="539">
        <v>1.24</v>
      </c>
      <c r="N949" s="534">
        <v>592.62</v>
      </c>
      <c r="O949" s="526"/>
      <c r="P949" s="529">
        <v>221.64</v>
      </c>
    </row>
    <row r="950" spans="1:16" x14ac:dyDescent="0.25">
      <c r="A950" s="540"/>
      <c r="B950" s="524" t="s">
        <v>1208</v>
      </c>
      <c r="C950" s="1247" t="s">
        <v>1209</v>
      </c>
      <c r="D950" s="1247"/>
      <c r="E950" s="1247"/>
      <c r="F950" s="1247"/>
      <c r="G950" s="1247"/>
      <c r="H950" s="525" t="s">
        <v>1148</v>
      </c>
      <c r="I950" s="536">
        <v>0.02</v>
      </c>
      <c r="J950" s="526"/>
      <c r="K950" s="527">
        <v>0.374</v>
      </c>
      <c r="L950" s="528"/>
      <c r="M950" s="526"/>
      <c r="N950" s="541">
        <v>325.38</v>
      </c>
      <c r="O950" s="526"/>
      <c r="P950" s="573">
        <v>121.69</v>
      </c>
    </row>
    <row r="951" spans="1:16" x14ac:dyDescent="0.25">
      <c r="A951" s="523"/>
      <c r="B951" s="524" t="s">
        <v>36</v>
      </c>
      <c r="C951" s="1247" t="s">
        <v>134</v>
      </c>
      <c r="D951" s="1247"/>
      <c r="E951" s="1247"/>
      <c r="F951" s="1247"/>
      <c r="G951" s="1247"/>
      <c r="H951" s="525"/>
      <c r="I951" s="526"/>
      <c r="J951" s="526"/>
      <c r="K951" s="526"/>
      <c r="L951" s="528"/>
      <c r="M951" s="526"/>
      <c r="N951" s="528"/>
      <c r="O951" s="526"/>
      <c r="P951" s="529">
        <v>3952.74</v>
      </c>
    </row>
    <row r="952" spans="1:16" x14ac:dyDescent="0.25">
      <c r="A952" s="530"/>
      <c r="B952" s="524" t="s">
        <v>1494</v>
      </c>
      <c r="C952" s="1247" t="s">
        <v>1495</v>
      </c>
      <c r="D952" s="1247"/>
      <c r="E952" s="1247"/>
      <c r="F952" s="1247"/>
      <c r="G952" s="1247"/>
      <c r="H952" s="525" t="s">
        <v>1496</v>
      </c>
      <c r="I952" s="536">
        <v>0.68</v>
      </c>
      <c r="J952" s="526"/>
      <c r="K952" s="527">
        <v>12.715999999999999</v>
      </c>
      <c r="L952" s="532"/>
      <c r="M952" s="533"/>
      <c r="N952" s="534">
        <v>6.1</v>
      </c>
      <c r="O952" s="526"/>
      <c r="P952" s="529">
        <v>77.569999999999993</v>
      </c>
    </row>
    <row r="953" spans="1:16" x14ac:dyDescent="0.25">
      <c r="A953" s="530"/>
      <c r="B953" s="524" t="s">
        <v>3699</v>
      </c>
      <c r="C953" s="1247" t="s">
        <v>3700</v>
      </c>
      <c r="D953" s="1247"/>
      <c r="E953" s="1247"/>
      <c r="F953" s="1247"/>
      <c r="G953" s="1247"/>
      <c r="H953" s="525" t="s">
        <v>1697</v>
      </c>
      <c r="I953" s="531">
        <v>0.4</v>
      </c>
      <c r="J953" s="526"/>
      <c r="K953" s="536">
        <v>7.48</v>
      </c>
      <c r="L953" s="538">
        <v>170.67</v>
      </c>
      <c r="M953" s="539">
        <v>1.31</v>
      </c>
      <c r="N953" s="534">
        <v>223.58</v>
      </c>
      <c r="O953" s="526"/>
      <c r="P953" s="529">
        <v>1672.38</v>
      </c>
    </row>
    <row r="954" spans="1:16" x14ac:dyDescent="0.25">
      <c r="A954" s="530"/>
      <c r="B954" s="524" t="s">
        <v>3701</v>
      </c>
      <c r="C954" s="1247" t="s">
        <v>3702</v>
      </c>
      <c r="D954" s="1247"/>
      <c r="E954" s="1247"/>
      <c r="F954" s="1247"/>
      <c r="G954" s="1247"/>
      <c r="H954" s="525" t="s">
        <v>1697</v>
      </c>
      <c r="I954" s="531">
        <v>0.4</v>
      </c>
      <c r="J954" s="526"/>
      <c r="K954" s="536">
        <v>7.48</v>
      </c>
      <c r="L954" s="538">
        <v>224.8</v>
      </c>
      <c r="M954" s="539">
        <v>1.31</v>
      </c>
      <c r="N954" s="534">
        <v>294.49</v>
      </c>
      <c r="O954" s="526"/>
      <c r="P954" s="529">
        <v>2202.79</v>
      </c>
    </row>
    <row r="955" spans="1:16" x14ac:dyDescent="0.25">
      <c r="A955" s="552"/>
      <c r="B955" s="553"/>
      <c r="C955" s="1248" t="s">
        <v>1154</v>
      </c>
      <c r="D955" s="1248"/>
      <c r="E955" s="1248"/>
      <c r="F955" s="1248"/>
      <c r="G955" s="1248"/>
      <c r="H955" s="516"/>
      <c r="I955" s="517"/>
      <c r="J955" s="517"/>
      <c r="K955" s="517"/>
      <c r="L955" s="520"/>
      <c r="M955" s="517"/>
      <c r="N955" s="554"/>
      <c r="O955" s="517"/>
      <c r="P955" s="555">
        <v>190984.08</v>
      </c>
    </row>
    <row r="956" spans="1:16" x14ac:dyDescent="0.25">
      <c r="A956" s="540" t="s">
        <v>1635</v>
      </c>
      <c r="B956" s="524" t="s">
        <v>2637</v>
      </c>
      <c r="C956" s="1247" t="s">
        <v>2638</v>
      </c>
      <c r="D956" s="1247"/>
      <c r="E956" s="1247"/>
      <c r="F956" s="1247"/>
      <c r="G956" s="1247"/>
      <c r="H956" s="525" t="s">
        <v>1158</v>
      </c>
      <c r="I956" s="543">
        <v>2</v>
      </c>
      <c r="J956" s="526"/>
      <c r="K956" s="543">
        <v>2</v>
      </c>
      <c r="L956" s="528"/>
      <c r="M956" s="526"/>
      <c r="N956" s="528"/>
      <c r="O956" s="526"/>
      <c r="P956" s="529">
        <v>3733.76</v>
      </c>
    </row>
    <row r="957" spans="1:16" x14ac:dyDescent="0.25">
      <c r="A957" s="540"/>
      <c r="B957" s="524"/>
      <c r="C957" s="1247" t="s">
        <v>1155</v>
      </c>
      <c r="D957" s="1247"/>
      <c r="E957" s="1247"/>
      <c r="F957" s="1247"/>
      <c r="G957" s="1247"/>
      <c r="H957" s="525"/>
      <c r="I957" s="526"/>
      <c r="J957" s="526"/>
      <c r="K957" s="526"/>
      <c r="L957" s="528"/>
      <c r="M957" s="526"/>
      <c r="N957" s="528"/>
      <c r="O957" s="526"/>
      <c r="P957" s="529">
        <v>186809.7</v>
      </c>
    </row>
    <row r="958" spans="1:16" x14ac:dyDescent="0.25">
      <c r="A958" s="540"/>
      <c r="B958" s="524" t="s">
        <v>2795</v>
      </c>
      <c r="C958" s="1247" t="s">
        <v>2796</v>
      </c>
      <c r="D958" s="1247"/>
      <c r="E958" s="1247"/>
      <c r="F958" s="1247"/>
      <c r="G958" s="1247"/>
      <c r="H958" s="525" t="s">
        <v>1158</v>
      </c>
      <c r="I958" s="543">
        <v>90</v>
      </c>
      <c r="J958" s="526"/>
      <c r="K958" s="543">
        <v>90</v>
      </c>
      <c r="L958" s="528"/>
      <c r="M958" s="526"/>
      <c r="N958" s="528"/>
      <c r="O958" s="526"/>
      <c r="P958" s="529">
        <v>168128.73</v>
      </c>
    </row>
    <row r="959" spans="1:16" x14ac:dyDescent="0.25">
      <c r="A959" s="540"/>
      <c r="B959" s="524" t="s">
        <v>2797</v>
      </c>
      <c r="C959" s="1247" t="s">
        <v>2798</v>
      </c>
      <c r="D959" s="1247"/>
      <c r="E959" s="1247"/>
      <c r="F959" s="1247"/>
      <c r="G959" s="1247"/>
      <c r="H959" s="525" t="s">
        <v>1158</v>
      </c>
      <c r="I959" s="543">
        <v>46</v>
      </c>
      <c r="J959" s="526"/>
      <c r="K959" s="543">
        <v>46</v>
      </c>
      <c r="L959" s="528"/>
      <c r="M959" s="526"/>
      <c r="N959" s="528"/>
      <c r="O959" s="526"/>
      <c r="P959" s="529">
        <v>85932.46</v>
      </c>
    </row>
    <row r="960" spans="1:16" x14ac:dyDescent="0.25">
      <c r="A960" s="556"/>
      <c r="B960" s="557"/>
      <c r="C960" s="1248" t="s">
        <v>1161</v>
      </c>
      <c r="D960" s="1248"/>
      <c r="E960" s="1248"/>
      <c r="F960" s="1248"/>
      <c r="G960" s="1248"/>
      <c r="H960" s="516"/>
      <c r="I960" s="517"/>
      <c r="J960" s="517"/>
      <c r="K960" s="517"/>
      <c r="L960" s="520"/>
      <c r="M960" s="517"/>
      <c r="N960" s="554">
        <v>23998.880000000001</v>
      </c>
      <c r="O960" s="517"/>
      <c r="P960" s="555">
        <v>448779.03</v>
      </c>
    </row>
    <row r="961" spans="1:16" x14ac:dyDescent="0.25">
      <c r="A961" s="558"/>
      <c r="B961" s="559"/>
      <c r="C961" s="559"/>
      <c r="D961" s="559"/>
      <c r="E961" s="559"/>
      <c r="F961" s="559"/>
      <c r="G961" s="559"/>
      <c r="H961" s="560"/>
      <c r="I961" s="561"/>
      <c r="J961" s="561"/>
      <c r="K961" s="561"/>
      <c r="L961" s="562"/>
      <c r="M961" s="561"/>
      <c r="N961" s="562"/>
      <c r="O961" s="561"/>
      <c r="P961" s="563"/>
    </row>
    <row r="962" spans="1:16" ht="22.5" x14ac:dyDescent="0.25">
      <c r="A962" s="514" t="s">
        <v>3722</v>
      </c>
      <c r="B962" s="515" t="s">
        <v>3594</v>
      </c>
      <c r="C962" s="1249" t="s">
        <v>3704</v>
      </c>
      <c r="D962" s="1249"/>
      <c r="E962" s="1249"/>
      <c r="F962" s="1249"/>
      <c r="G962" s="1249"/>
      <c r="H962" s="516" t="s">
        <v>1575</v>
      </c>
      <c r="I962" s="517">
        <v>187</v>
      </c>
      <c r="J962" s="518">
        <v>1</v>
      </c>
      <c r="K962" s="518">
        <v>187</v>
      </c>
      <c r="L962" s="520"/>
      <c r="M962" s="517"/>
      <c r="N962" s="564">
        <v>12936.73</v>
      </c>
      <c r="O962" s="517"/>
      <c r="P962" s="555">
        <v>2419168.5099999998</v>
      </c>
    </row>
    <row r="963" spans="1:16" x14ac:dyDescent="0.25">
      <c r="A963" s="556"/>
      <c r="B963" s="557"/>
      <c r="C963" s="1248" t="s">
        <v>1161</v>
      </c>
      <c r="D963" s="1248"/>
      <c r="E963" s="1248"/>
      <c r="F963" s="1248"/>
      <c r="G963" s="1248"/>
      <c r="H963" s="516"/>
      <c r="I963" s="517"/>
      <c r="J963" s="517"/>
      <c r="K963" s="517"/>
      <c r="L963" s="520"/>
      <c r="M963" s="517"/>
      <c r="N963" s="520"/>
      <c r="O963" s="517"/>
      <c r="P963" s="555">
        <v>2419168.5099999998</v>
      </c>
    </row>
    <row r="964" spans="1:16" x14ac:dyDescent="0.25">
      <c r="A964" s="558"/>
      <c r="B964" s="559"/>
      <c r="C964" s="559"/>
      <c r="D964" s="559"/>
      <c r="E964" s="559"/>
      <c r="F964" s="559"/>
      <c r="G964" s="559"/>
      <c r="H964" s="560"/>
      <c r="I964" s="561"/>
      <c r="J964" s="561"/>
      <c r="K964" s="561"/>
      <c r="L964" s="562"/>
      <c r="M964" s="561"/>
      <c r="N964" s="562"/>
      <c r="O964" s="561"/>
      <c r="P964" s="563"/>
    </row>
    <row r="965" spans="1:16" x14ac:dyDescent="0.25">
      <c r="A965" s="514" t="s">
        <v>1640</v>
      </c>
      <c r="B965" s="515" t="s">
        <v>2786</v>
      </c>
      <c r="C965" s="1249" t="s">
        <v>2787</v>
      </c>
      <c r="D965" s="1249"/>
      <c r="E965" s="1249"/>
      <c r="F965" s="1249"/>
      <c r="G965" s="1249"/>
      <c r="H965" s="516" t="s">
        <v>1697</v>
      </c>
      <c r="I965" s="517">
        <v>1.87</v>
      </c>
      <c r="J965" s="518">
        <v>1</v>
      </c>
      <c r="K965" s="570">
        <v>1.87</v>
      </c>
      <c r="L965" s="520"/>
      <c r="M965" s="517"/>
      <c r="N965" s="521"/>
      <c r="O965" s="517"/>
      <c r="P965" s="522"/>
    </row>
    <row r="966" spans="1:16" x14ac:dyDescent="0.25">
      <c r="A966" s="523"/>
      <c r="B966" s="524" t="s">
        <v>23</v>
      </c>
      <c r="C966" s="1247" t="s">
        <v>1203</v>
      </c>
      <c r="D966" s="1247"/>
      <c r="E966" s="1247"/>
      <c r="F966" s="1247"/>
      <c r="G966" s="1247"/>
      <c r="H966" s="525" t="s">
        <v>1148</v>
      </c>
      <c r="I966" s="526"/>
      <c r="J966" s="526"/>
      <c r="K966" s="536">
        <v>44.88</v>
      </c>
      <c r="L966" s="528"/>
      <c r="M966" s="526"/>
      <c r="N966" s="528"/>
      <c r="O966" s="526"/>
      <c r="P966" s="529">
        <v>13458.61</v>
      </c>
    </row>
    <row r="967" spans="1:16" x14ac:dyDescent="0.25">
      <c r="A967" s="530"/>
      <c r="B967" s="524" t="s">
        <v>2023</v>
      </c>
      <c r="C967" s="1247" t="s">
        <v>2024</v>
      </c>
      <c r="D967" s="1247"/>
      <c r="E967" s="1247"/>
      <c r="F967" s="1247"/>
      <c r="G967" s="1247"/>
      <c r="H967" s="525" t="s">
        <v>1148</v>
      </c>
      <c r="I967" s="543">
        <v>24</v>
      </c>
      <c r="J967" s="526"/>
      <c r="K967" s="536">
        <v>44.88</v>
      </c>
      <c r="L967" s="532"/>
      <c r="M967" s="533"/>
      <c r="N967" s="534">
        <v>299.88</v>
      </c>
      <c r="O967" s="526"/>
      <c r="P967" s="529">
        <v>13458.61</v>
      </c>
    </row>
    <row r="968" spans="1:16" x14ac:dyDescent="0.25">
      <c r="A968" s="523"/>
      <c r="B968" s="524" t="s">
        <v>36</v>
      </c>
      <c r="C968" s="1247" t="s">
        <v>134</v>
      </c>
      <c r="D968" s="1247"/>
      <c r="E968" s="1247"/>
      <c r="F968" s="1247"/>
      <c r="G968" s="1247"/>
      <c r="H968" s="525"/>
      <c r="I968" s="526"/>
      <c r="J968" s="526"/>
      <c r="K968" s="526"/>
      <c r="L968" s="528"/>
      <c r="M968" s="526"/>
      <c r="N968" s="528"/>
      <c r="O968" s="526"/>
      <c r="P968" s="529">
        <v>1184.8800000000001</v>
      </c>
    </row>
    <row r="969" spans="1:16" x14ac:dyDescent="0.25">
      <c r="A969" s="530"/>
      <c r="B969" s="524" t="s">
        <v>2625</v>
      </c>
      <c r="C969" s="1247" t="s">
        <v>2626</v>
      </c>
      <c r="D969" s="1247"/>
      <c r="E969" s="1247"/>
      <c r="F969" s="1247"/>
      <c r="G969" s="1247"/>
      <c r="H969" s="525" t="s">
        <v>1697</v>
      </c>
      <c r="I969" s="543">
        <v>2</v>
      </c>
      <c r="J969" s="526"/>
      <c r="K969" s="536">
        <v>3.74</v>
      </c>
      <c r="L969" s="538">
        <v>41.71</v>
      </c>
      <c r="M969" s="539">
        <v>1.31</v>
      </c>
      <c r="N969" s="534">
        <v>54.64</v>
      </c>
      <c r="O969" s="526"/>
      <c r="P969" s="529">
        <v>204.35</v>
      </c>
    </row>
    <row r="970" spans="1:16" x14ac:dyDescent="0.25">
      <c r="A970" s="530"/>
      <c r="B970" s="524" t="s">
        <v>2788</v>
      </c>
      <c r="C970" s="1247" t="s">
        <v>2789</v>
      </c>
      <c r="D970" s="1247"/>
      <c r="E970" s="1247"/>
      <c r="F970" s="1247"/>
      <c r="G970" s="1247"/>
      <c r="H970" s="525" t="s">
        <v>1164</v>
      </c>
      <c r="I970" s="527">
        <v>6.0000000000000001E-3</v>
      </c>
      <c r="J970" s="526"/>
      <c r="K970" s="537">
        <v>1.1220000000000001E-2</v>
      </c>
      <c r="L970" s="542">
        <v>75646.559999999998</v>
      </c>
      <c r="M970" s="539">
        <v>0.95</v>
      </c>
      <c r="N970" s="534">
        <v>71864.23</v>
      </c>
      <c r="O970" s="526"/>
      <c r="P970" s="529">
        <v>806.32</v>
      </c>
    </row>
    <row r="971" spans="1:16" x14ac:dyDescent="0.25">
      <c r="A971" s="530"/>
      <c r="B971" s="524" t="s">
        <v>2790</v>
      </c>
      <c r="C971" s="1247" t="s">
        <v>2791</v>
      </c>
      <c r="D971" s="1247"/>
      <c r="E971" s="1247"/>
      <c r="F971" s="1247"/>
      <c r="G971" s="1247"/>
      <c r="H971" s="525" t="s">
        <v>1164</v>
      </c>
      <c r="I971" s="535">
        <v>2.0000000000000001E-4</v>
      </c>
      <c r="J971" s="526"/>
      <c r="K971" s="574">
        <v>3.7399999999999998E-4</v>
      </c>
      <c r="L971" s="542">
        <v>254539.74</v>
      </c>
      <c r="M971" s="539">
        <v>1.83</v>
      </c>
      <c r="N971" s="534">
        <v>465807.72</v>
      </c>
      <c r="O971" s="526"/>
      <c r="P971" s="529">
        <v>174.21</v>
      </c>
    </row>
    <row r="972" spans="1:16" x14ac:dyDescent="0.25">
      <c r="A972" s="544" t="s">
        <v>1239</v>
      </c>
      <c r="B972" s="545" t="s">
        <v>2792</v>
      </c>
      <c r="C972" s="1250" t="s">
        <v>2793</v>
      </c>
      <c r="D972" s="1250"/>
      <c r="E972" s="1250"/>
      <c r="F972" s="1250"/>
      <c r="G972" s="1250"/>
      <c r="H972" s="546" t="s">
        <v>1164</v>
      </c>
      <c r="I972" s="589">
        <v>0.03</v>
      </c>
      <c r="J972" s="548"/>
      <c r="K972" s="567">
        <v>5.6099999999999997E-2</v>
      </c>
      <c r="L972" s="550"/>
      <c r="M972" s="548"/>
      <c r="N972" s="550"/>
      <c r="O972" s="548"/>
      <c r="P972" s="551"/>
    </row>
    <row r="973" spans="1:16" x14ac:dyDescent="0.25">
      <c r="A973" s="552"/>
      <c r="B973" s="553"/>
      <c r="C973" s="1248" t="s">
        <v>1154</v>
      </c>
      <c r="D973" s="1248"/>
      <c r="E973" s="1248"/>
      <c r="F973" s="1248"/>
      <c r="G973" s="1248"/>
      <c r="H973" s="516"/>
      <c r="I973" s="517"/>
      <c r="J973" s="517"/>
      <c r="K973" s="517"/>
      <c r="L973" s="520"/>
      <c r="M973" s="517"/>
      <c r="N973" s="554"/>
      <c r="O973" s="517"/>
      <c r="P973" s="555">
        <v>14643.49</v>
      </c>
    </row>
    <row r="974" spans="1:16" x14ac:dyDescent="0.25">
      <c r="A974" s="540" t="s">
        <v>1641</v>
      </c>
      <c r="B974" s="524" t="s">
        <v>2637</v>
      </c>
      <c r="C974" s="1247" t="s">
        <v>2638</v>
      </c>
      <c r="D974" s="1247"/>
      <c r="E974" s="1247"/>
      <c r="F974" s="1247"/>
      <c r="G974" s="1247"/>
      <c r="H974" s="525" t="s">
        <v>1158</v>
      </c>
      <c r="I974" s="543">
        <v>2</v>
      </c>
      <c r="J974" s="526"/>
      <c r="K974" s="543">
        <v>2</v>
      </c>
      <c r="L974" s="528"/>
      <c r="M974" s="526"/>
      <c r="N974" s="528"/>
      <c r="O974" s="526"/>
      <c r="P974" s="573">
        <v>269.17</v>
      </c>
    </row>
    <row r="975" spans="1:16" x14ac:dyDescent="0.25">
      <c r="A975" s="540"/>
      <c r="B975" s="524"/>
      <c r="C975" s="1247" t="s">
        <v>1155</v>
      </c>
      <c r="D975" s="1247"/>
      <c r="E975" s="1247"/>
      <c r="F975" s="1247"/>
      <c r="G975" s="1247"/>
      <c r="H975" s="525"/>
      <c r="I975" s="526"/>
      <c r="J975" s="526"/>
      <c r="K975" s="526"/>
      <c r="L975" s="528"/>
      <c r="M975" s="526"/>
      <c r="N975" s="528"/>
      <c r="O975" s="526"/>
      <c r="P975" s="529">
        <v>13458.61</v>
      </c>
    </row>
    <row r="976" spans="1:16" x14ac:dyDescent="0.25">
      <c r="A976" s="540"/>
      <c r="B976" s="524" t="s">
        <v>2795</v>
      </c>
      <c r="C976" s="1247" t="s">
        <v>2796</v>
      </c>
      <c r="D976" s="1247"/>
      <c r="E976" s="1247"/>
      <c r="F976" s="1247"/>
      <c r="G976" s="1247"/>
      <c r="H976" s="525" t="s">
        <v>1158</v>
      </c>
      <c r="I976" s="543">
        <v>90</v>
      </c>
      <c r="J976" s="526"/>
      <c r="K976" s="543">
        <v>90</v>
      </c>
      <c r="L976" s="528"/>
      <c r="M976" s="526"/>
      <c r="N976" s="528"/>
      <c r="O976" s="526"/>
      <c r="P976" s="529">
        <v>12112.75</v>
      </c>
    </row>
    <row r="977" spans="1:16" x14ac:dyDescent="0.25">
      <c r="A977" s="540"/>
      <c r="B977" s="524" t="s">
        <v>2797</v>
      </c>
      <c r="C977" s="1247" t="s">
        <v>2798</v>
      </c>
      <c r="D977" s="1247"/>
      <c r="E977" s="1247"/>
      <c r="F977" s="1247"/>
      <c r="G977" s="1247"/>
      <c r="H977" s="525" t="s">
        <v>1158</v>
      </c>
      <c r="I977" s="543">
        <v>46</v>
      </c>
      <c r="J977" s="526"/>
      <c r="K977" s="543">
        <v>46</v>
      </c>
      <c r="L977" s="528"/>
      <c r="M977" s="526"/>
      <c r="N977" s="528"/>
      <c r="O977" s="526"/>
      <c r="P977" s="529">
        <v>6190.96</v>
      </c>
    </row>
    <row r="978" spans="1:16" x14ac:dyDescent="0.25">
      <c r="A978" s="556"/>
      <c r="B978" s="557"/>
      <c r="C978" s="1248" t="s">
        <v>1161</v>
      </c>
      <c r="D978" s="1248"/>
      <c r="E978" s="1248"/>
      <c r="F978" s="1248"/>
      <c r="G978" s="1248"/>
      <c r="H978" s="516"/>
      <c r="I978" s="517"/>
      <c r="J978" s="517"/>
      <c r="K978" s="517"/>
      <c r="L978" s="520"/>
      <c r="M978" s="517"/>
      <c r="N978" s="554">
        <v>17762.759999999998</v>
      </c>
      <c r="O978" s="517"/>
      <c r="P978" s="555">
        <v>33216.370000000003</v>
      </c>
    </row>
    <row r="979" spans="1:16" x14ac:dyDescent="0.25">
      <c r="A979" s="558"/>
      <c r="B979" s="559"/>
      <c r="C979" s="559"/>
      <c r="D979" s="559"/>
      <c r="E979" s="559"/>
      <c r="F979" s="559"/>
      <c r="G979" s="559"/>
      <c r="H979" s="560"/>
      <c r="I979" s="561"/>
      <c r="J979" s="561"/>
      <c r="K979" s="561"/>
      <c r="L979" s="562"/>
      <c r="M979" s="561"/>
      <c r="N979" s="562"/>
      <c r="O979" s="561"/>
      <c r="P979" s="563"/>
    </row>
    <row r="980" spans="1:16" ht="22.5" x14ac:dyDescent="0.25">
      <c r="A980" s="514" t="s">
        <v>3723</v>
      </c>
      <c r="B980" s="515" t="s">
        <v>3594</v>
      </c>
      <c r="C980" s="1249" t="s">
        <v>3724</v>
      </c>
      <c r="D980" s="1249"/>
      <c r="E980" s="1249"/>
      <c r="F980" s="1249"/>
      <c r="G980" s="1249"/>
      <c r="H980" s="516" t="s">
        <v>1575</v>
      </c>
      <c r="I980" s="517">
        <v>187</v>
      </c>
      <c r="J980" s="518">
        <v>1</v>
      </c>
      <c r="K980" s="518">
        <v>187</v>
      </c>
      <c r="L980" s="520"/>
      <c r="M980" s="517"/>
      <c r="N980" s="572">
        <v>851.77</v>
      </c>
      <c r="O980" s="517"/>
      <c r="P980" s="555">
        <v>159280.99</v>
      </c>
    </row>
    <row r="981" spans="1:16" x14ac:dyDescent="0.25">
      <c r="A981" s="556"/>
      <c r="B981" s="557"/>
      <c r="C981" s="1248" t="s">
        <v>1161</v>
      </c>
      <c r="D981" s="1248"/>
      <c r="E981" s="1248"/>
      <c r="F981" s="1248"/>
      <c r="G981" s="1248"/>
      <c r="H981" s="516"/>
      <c r="I981" s="517"/>
      <c r="J981" s="517"/>
      <c r="K981" s="517"/>
      <c r="L981" s="520"/>
      <c r="M981" s="517"/>
      <c r="N981" s="520"/>
      <c r="O981" s="517"/>
      <c r="P981" s="555">
        <v>159280.99</v>
      </c>
    </row>
    <row r="982" spans="1:16" x14ac:dyDescent="0.25">
      <c r="A982" s="558"/>
      <c r="B982" s="559"/>
      <c r="C982" s="559"/>
      <c r="D982" s="559"/>
      <c r="E982" s="559"/>
      <c r="F982" s="559"/>
      <c r="G982" s="559"/>
      <c r="H982" s="560"/>
      <c r="I982" s="561"/>
      <c r="J982" s="561"/>
      <c r="K982" s="561"/>
      <c r="L982" s="562"/>
      <c r="M982" s="561"/>
      <c r="N982" s="562"/>
      <c r="O982" s="561"/>
      <c r="P982" s="563"/>
    </row>
    <row r="983" spans="1:16" x14ac:dyDescent="0.25">
      <c r="A983" s="514" t="s">
        <v>1649</v>
      </c>
      <c r="B983" s="515" t="s">
        <v>3558</v>
      </c>
      <c r="C983" s="1249" t="s">
        <v>3559</v>
      </c>
      <c r="D983" s="1249"/>
      <c r="E983" s="1249"/>
      <c r="F983" s="1249"/>
      <c r="G983" s="1249"/>
      <c r="H983" s="516" t="s">
        <v>1575</v>
      </c>
      <c r="I983" s="517">
        <v>32</v>
      </c>
      <c r="J983" s="518">
        <v>1</v>
      </c>
      <c r="K983" s="518">
        <v>32</v>
      </c>
      <c r="L983" s="520"/>
      <c r="M983" s="517"/>
      <c r="N983" s="521"/>
      <c r="O983" s="517"/>
      <c r="P983" s="522"/>
    </row>
    <row r="984" spans="1:16" x14ac:dyDescent="0.25">
      <c r="A984" s="523"/>
      <c r="B984" s="524" t="s">
        <v>23</v>
      </c>
      <c r="C984" s="1247" t="s">
        <v>1203</v>
      </c>
      <c r="D984" s="1247"/>
      <c r="E984" s="1247"/>
      <c r="F984" s="1247"/>
      <c r="G984" s="1247"/>
      <c r="H984" s="525" t="s">
        <v>1148</v>
      </c>
      <c r="I984" s="526"/>
      <c r="J984" s="526"/>
      <c r="K984" s="531">
        <v>198.4</v>
      </c>
      <c r="L984" s="528"/>
      <c r="M984" s="526"/>
      <c r="N984" s="528"/>
      <c r="O984" s="526"/>
      <c r="P984" s="529">
        <v>64555.39</v>
      </c>
    </row>
    <row r="985" spans="1:16" x14ac:dyDescent="0.25">
      <c r="A985" s="530"/>
      <c r="B985" s="524" t="s">
        <v>2070</v>
      </c>
      <c r="C985" s="1247" t="s">
        <v>2071</v>
      </c>
      <c r="D985" s="1247"/>
      <c r="E985" s="1247"/>
      <c r="F985" s="1247"/>
      <c r="G985" s="1247"/>
      <c r="H985" s="525" t="s">
        <v>1148</v>
      </c>
      <c r="I985" s="531">
        <v>6.2</v>
      </c>
      <c r="J985" s="526"/>
      <c r="K985" s="531">
        <v>198.4</v>
      </c>
      <c r="L985" s="532"/>
      <c r="M985" s="533"/>
      <c r="N985" s="534">
        <v>325.38</v>
      </c>
      <c r="O985" s="526"/>
      <c r="P985" s="529">
        <v>64555.39</v>
      </c>
    </row>
    <row r="986" spans="1:16" x14ac:dyDescent="0.25">
      <c r="A986" s="523"/>
      <c r="B986" s="524" t="s">
        <v>28</v>
      </c>
      <c r="C986" s="1247" t="s">
        <v>132</v>
      </c>
      <c r="D986" s="1247"/>
      <c r="E986" s="1247"/>
      <c r="F986" s="1247"/>
      <c r="G986" s="1247"/>
      <c r="H986" s="525"/>
      <c r="I986" s="526"/>
      <c r="J986" s="526"/>
      <c r="K986" s="526"/>
      <c r="L986" s="528"/>
      <c r="M986" s="526"/>
      <c r="N986" s="528"/>
      <c r="O986" s="526"/>
      <c r="P986" s="529">
        <v>12886.32</v>
      </c>
    </row>
    <row r="987" spans="1:16" x14ac:dyDescent="0.25">
      <c r="A987" s="523"/>
      <c r="B987" s="524"/>
      <c r="C987" s="1247" t="s">
        <v>1147</v>
      </c>
      <c r="D987" s="1247"/>
      <c r="E987" s="1247"/>
      <c r="F987" s="1247"/>
      <c r="G987" s="1247"/>
      <c r="H987" s="525" t="s">
        <v>1148</v>
      </c>
      <c r="I987" s="526"/>
      <c r="J987" s="526"/>
      <c r="K987" s="543">
        <v>8</v>
      </c>
      <c r="L987" s="528"/>
      <c r="M987" s="526"/>
      <c r="N987" s="528"/>
      <c r="O987" s="526"/>
      <c r="P987" s="529">
        <v>2991.52</v>
      </c>
    </row>
    <row r="988" spans="1:16" x14ac:dyDescent="0.25">
      <c r="A988" s="530"/>
      <c r="B988" s="524" t="s">
        <v>1287</v>
      </c>
      <c r="C988" s="1247" t="s">
        <v>1288</v>
      </c>
      <c r="D988" s="1247"/>
      <c r="E988" s="1247"/>
      <c r="F988" s="1247"/>
      <c r="G988" s="1247"/>
      <c r="H988" s="525" t="s">
        <v>1151</v>
      </c>
      <c r="I988" s="536">
        <v>0.25</v>
      </c>
      <c r="J988" s="526"/>
      <c r="K988" s="543">
        <v>8</v>
      </c>
      <c r="L988" s="532"/>
      <c r="M988" s="533"/>
      <c r="N988" s="534">
        <v>1610.79</v>
      </c>
      <c r="O988" s="526"/>
      <c r="P988" s="529">
        <v>12886.32</v>
      </c>
    </row>
    <row r="989" spans="1:16" x14ac:dyDescent="0.25">
      <c r="A989" s="540"/>
      <c r="B989" s="524" t="s">
        <v>1191</v>
      </c>
      <c r="C989" s="1247" t="s">
        <v>1192</v>
      </c>
      <c r="D989" s="1247"/>
      <c r="E989" s="1247"/>
      <c r="F989" s="1247"/>
      <c r="G989" s="1247"/>
      <c r="H989" s="525" t="s">
        <v>1148</v>
      </c>
      <c r="I989" s="536">
        <v>0.25</v>
      </c>
      <c r="J989" s="526"/>
      <c r="K989" s="543">
        <v>8</v>
      </c>
      <c r="L989" s="528"/>
      <c r="M989" s="526"/>
      <c r="N989" s="541">
        <v>373.94</v>
      </c>
      <c r="O989" s="526"/>
      <c r="P989" s="529">
        <v>2991.52</v>
      </c>
    </row>
    <row r="990" spans="1:16" x14ac:dyDescent="0.25">
      <c r="A990" s="523"/>
      <c r="B990" s="524" t="s">
        <v>36</v>
      </c>
      <c r="C990" s="1247" t="s">
        <v>134</v>
      </c>
      <c r="D990" s="1247"/>
      <c r="E990" s="1247"/>
      <c r="F990" s="1247"/>
      <c r="G990" s="1247"/>
      <c r="H990" s="525"/>
      <c r="I990" s="526"/>
      <c r="J990" s="526"/>
      <c r="K990" s="526"/>
      <c r="L990" s="528"/>
      <c r="M990" s="526"/>
      <c r="N990" s="528"/>
      <c r="O990" s="526"/>
      <c r="P990" s="529">
        <v>6198.83</v>
      </c>
    </row>
    <row r="991" spans="1:16" x14ac:dyDescent="0.25">
      <c r="A991" s="530"/>
      <c r="B991" s="524" t="s">
        <v>2716</v>
      </c>
      <c r="C991" s="1247" t="s">
        <v>2717</v>
      </c>
      <c r="D991" s="1247"/>
      <c r="E991" s="1247"/>
      <c r="F991" s="1247"/>
      <c r="G991" s="1247"/>
      <c r="H991" s="525" t="s">
        <v>1164</v>
      </c>
      <c r="I991" s="535">
        <v>1.1000000000000001E-3</v>
      </c>
      <c r="J991" s="526"/>
      <c r="K991" s="535">
        <v>3.5200000000000002E-2</v>
      </c>
      <c r="L991" s="542">
        <v>99190.96</v>
      </c>
      <c r="M991" s="539">
        <v>1.31</v>
      </c>
      <c r="N991" s="534">
        <v>129940.16</v>
      </c>
      <c r="O991" s="526"/>
      <c r="P991" s="529">
        <v>4573.8900000000003</v>
      </c>
    </row>
    <row r="992" spans="1:16" x14ac:dyDescent="0.25">
      <c r="A992" s="530"/>
      <c r="B992" s="524" t="s">
        <v>3560</v>
      </c>
      <c r="C992" s="1247" t="s">
        <v>3561</v>
      </c>
      <c r="D992" s="1247"/>
      <c r="E992" s="1247"/>
      <c r="F992" s="1247"/>
      <c r="G992" s="1247"/>
      <c r="H992" s="525" t="s">
        <v>1244</v>
      </c>
      <c r="I992" s="527">
        <v>3.0000000000000001E-3</v>
      </c>
      <c r="J992" s="526"/>
      <c r="K992" s="527">
        <v>9.6000000000000002E-2</v>
      </c>
      <c r="L992" s="538">
        <v>899.56</v>
      </c>
      <c r="M992" s="539">
        <v>1.76</v>
      </c>
      <c r="N992" s="534">
        <v>1583.23</v>
      </c>
      <c r="O992" s="526"/>
      <c r="P992" s="529">
        <v>151.99</v>
      </c>
    </row>
    <row r="993" spans="1:16" x14ac:dyDescent="0.25">
      <c r="A993" s="530"/>
      <c r="B993" s="524" t="s">
        <v>3562</v>
      </c>
      <c r="C993" s="1247" t="s">
        <v>3563</v>
      </c>
      <c r="D993" s="1247"/>
      <c r="E993" s="1247"/>
      <c r="F993" s="1247"/>
      <c r="G993" s="1247"/>
      <c r="H993" s="525" t="s">
        <v>2759</v>
      </c>
      <c r="I993" s="535">
        <v>6.9999999999999999E-4</v>
      </c>
      <c r="J993" s="526"/>
      <c r="K993" s="535">
        <v>2.24E-2</v>
      </c>
      <c r="L993" s="542">
        <v>52187.89</v>
      </c>
      <c r="M993" s="539">
        <v>1.26</v>
      </c>
      <c r="N993" s="534">
        <v>65756.740000000005</v>
      </c>
      <c r="O993" s="526"/>
      <c r="P993" s="529">
        <v>1472.95</v>
      </c>
    </row>
    <row r="994" spans="1:16" x14ac:dyDescent="0.25">
      <c r="A994" s="552"/>
      <c r="B994" s="553"/>
      <c r="C994" s="1248" t="s">
        <v>1154</v>
      </c>
      <c r="D994" s="1248"/>
      <c r="E994" s="1248"/>
      <c r="F994" s="1248"/>
      <c r="G994" s="1248"/>
      <c r="H994" s="516"/>
      <c r="I994" s="517"/>
      <c r="J994" s="517"/>
      <c r="K994" s="517"/>
      <c r="L994" s="520"/>
      <c r="M994" s="517"/>
      <c r="N994" s="554"/>
      <c r="O994" s="517"/>
      <c r="P994" s="555">
        <v>86632.06</v>
      </c>
    </row>
    <row r="995" spans="1:16" x14ac:dyDescent="0.25">
      <c r="A995" s="540" t="s">
        <v>1650</v>
      </c>
      <c r="B995" s="524" t="s">
        <v>2637</v>
      </c>
      <c r="C995" s="1247" t="s">
        <v>2638</v>
      </c>
      <c r="D995" s="1247"/>
      <c r="E995" s="1247"/>
      <c r="F995" s="1247"/>
      <c r="G995" s="1247"/>
      <c r="H995" s="525" t="s">
        <v>1158</v>
      </c>
      <c r="I995" s="543">
        <v>2</v>
      </c>
      <c r="J995" s="526"/>
      <c r="K995" s="543">
        <v>2</v>
      </c>
      <c r="L995" s="528"/>
      <c r="M995" s="526"/>
      <c r="N995" s="528"/>
      <c r="O995" s="526"/>
      <c r="P995" s="529">
        <v>1291.1099999999999</v>
      </c>
    </row>
    <row r="996" spans="1:16" x14ac:dyDescent="0.25">
      <c r="A996" s="540"/>
      <c r="B996" s="524"/>
      <c r="C996" s="1247" t="s">
        <v>1155</v>
      </c>
      <c r="D996" s="1247"/>
      <c r="E996" s="1247"/>
      <c r="F996" s="1247"/>
      <c r="G996" s="1247"/>
      <c r="H996" s="525"/>
      <c r="I996" s="526"/>
      <c r="J996" s="526"/>
      <c r="K996" s="526"/>
      <c r="L996" s="528"/>
      <c r="M996" s="526"/>
      <c r="N996" s="528"/>
      <c r="O996" s="526"/>
      <c r="P996" s="529">
        <v>67546.91</v>
      </c>
    </row>
    <row r="997" spans="1:16" x14ac:dyDescent="0.25">
      <c r="A997" s="540"/>
      <c r="B997" s="524" t="s">
        <v>2795</v>
      </c>
      <c r="C997" s="1247" t="s">
        <v>2796</v>
      </c>
      <c r="D997" s="1247"/>
      <c r="E997" s="1247"/>
      <c r="F997" s="1247"/>
      <c r="G997" s="1247"/>
      <c r="H997" s="525" t="s">
        <v>1158</v>
      </c>
      <c r="I997" s="543">
        <v>90</v>
      </c>
      <c r="J997" s="526"/>
      <c r="K997" s="543">
        <v>90</v>
      </c>
      <c r="L997" s="528"/>
      <c r="M997" s="526"/>
      <c r="N997" s="528"/>
      <c r="O997" s="526"/>
      <c r="P997" s="529">
        <v>60792.22</v>
      </c>
    </row>
    <row r="998" spans="1:16" x14ac:dyDescent="0.25">
      <c r="A998" s="540"/>
      <c r="B998" s="524" t="s">
        <v>2797</v>
      </c>
      <c r="C998" s="1247" t="s">
        <v>2798</v>
      </c>
      <c r="D998" s="1247"/>
      <c r="E998" s="1247"/>
      <c r="F998" s="1247"/>
      <c r="G998" s="1247"/>
      <c r="H998" s="525" t="s">
        <v>1158</v>
      </c>
      <c r="I998" s="543">
        <v>46</v>
      </c>
      <c r="J998" s="526"/>
      <c r="K998" s="543">
        <v>46</v>
      </c>
      <c r="L998" s="528"/>
      <c r="M998" s="526"/>
      <c r="N998" s="528"/>
      <c r="O998" s="526"/>
      <c r="P998" s="529">
        <v>31071.58</v>
      </c>
    </row>
    <row r="999" spans="1:16" x14ac:dyDescent="0.25">
      <c r="A999" s="556"/>
      <c r="B999" s="557"/>
      <c r="C999" s="1248" t="s">
        <v>1161</v>
      </c>
      <c r="D999" s="1248"/>
      <c r="E999" s="1248"/>
      <c r="F999" s="1248"/>
      <c r="G999" s="1248"/>
      <c r="H999" s="516"/>
      <c r="I999" s="517"/>
      <c r="J999" s="517"/>
      <c r="K999" s="517"/>
      <c r="L999" s="520"/>
      <c r="M999" s="517"/>
      <c r="N999" s="554">
        <v>5618.34</v>
      </c>
      <c r="O999" s="517"/>
      <c r="P999" s="555">
        <v>179786.97</v>
      </c>
    </row>
    <row r="1000" spans="1:16" x14ac:dyDescent="0.25">
      <c r="A1000" s="558"/>
      <c r="B1000" s="559"/>
      <c r="C1000" s="559"/>
      <c r="D1000" s="559"/>
      <c r="E1000" s="559"/>
      <c r="F1000" s="559"/>
      <c r="G1000" s="559"/>
      <c r="H1000" s="560"/>
      <c r="I1000" s="561"/>
      <c r="J1000" s="561"/>
      <c r="K1000" s="561"/>
      <c r="L1000" s="562"/>
      <c r="M1000" s="561"/>
      <c r="N1000" s="562"/>
      <c r="O1000" s="561"/>
      <c r="P1000" s="563"/>
    </row>
    <row r="1001" spans="1:16" ht="22.5" x14ac:dyDescent="0.25">
      <c r="A1001" s="514" t="s">
        <v>2837</v>
      </c>
      <c r="B1001" s="515" t="s">
        <v>3594</v>
      </c>
      <c r="C1001" s="1249" t="s">
        <v>3725</v>
      </c>
      <c r="D1001" s="1249"/>
      <c r="E1001" s="1249"/>
      <c r="F1001" s="1249"/>
      <c r="G1001" s="1249"/>
      <c r="H1001" s="516" t="s">
        <v>1575</v>
      </c>
      <c r="I1001" s="517">
        <v>32</v>
      </c>
      <c r="J1001" s="518">
        <v>1</v>
      </c>
      <c r="K1001" s="518">
        <v>32</v>
      </c>
      <c r="L1001" s="520"/>
      <c r="M1001" s="517"/>
      <c r="N1001" s="564">
        <v>87032</v>
      </c>
      <c r="O1001" s="517"/>
      <c r="P1001" s="555">
        <v>2785024</v>
      </c>
    </row>
    <row r="1002" spans="1:16" x14ac:dyDescent="0.25">
      <c r="A1002" s="556"/>
      <c r="B1002" s="557"/>
      <c r="C1002" s="1248" t="s">
        <v>1161</v>
      </c>
      <c r="D1002" s="1248"/>
      <c r="E1002" s="1248"/>
      <c r="F1002" s="1248"/>
      <c r="G1002" s="1248"/>
      <c r="H1002" s="516"/>
      <c r="I1002" s="517"/>
      <c r="J1002" s="517"/>
      <c r="K1002" s="517"/>
      <c r="L1002" s="520"/>
      <c r="M1002" s="517"/>
      <c r="N1002" s="520"/>
      <c r="O1002" s="517"/>
      <c r="P1002" s="555">
        <v>2785024</v>
      </c>
    </row>
    <row r="1003" spans="1:16" x14ac:dyDescent="0.25">
      <c r="A1003" s="558"/>
      <c r="B1003" s="559"/>
      <c r="C1003" s="559"/>
      <c r="D1003" s="559"/>
      <c r="E1003" s="559"/>
      <c r="F1003" s="559"/>
      <c r="G1003" s="559"/>
      <c r="H1003" s="560"/>
      <c r="I1003" s="561"/>
      <c r="J1003" s="561"/>
      <c r="K1003" s="561"/>
      <c r="L1003" s="562"/>
      <c r="M1003" s="561"/>
      <c r="N1003" s="562"/>
      <c r="O1003" s="561"/>
      <c r="P1003" s="563"/>
    </row>
    <row r="1004" spans="1:16" x14ac:dyDescent="0.25">
      <c r="A1004" s="514" t="s">
        <v>1668</v>
      </c>
      <c r="B1004" s="515" t="s">
        <v>3558</v>
      </c>
      <c r="C1004" s="1249" t="s">
        <v>3559</v>
      </c>
      <c r="D1004" s="1249"/>
      <c r="E1004" s="1249"/>
      <c r="F1004" s="1249"/>
      <c r="G1004" s="1249"/>
      <c r="H1004" s="516" t="s">
        <v>1575</v>
      </c>
      <c r="I1004" s="517">
        <v>9</v>
      </c>
      <c r="J1004" s="518">
        <v>1</v>
      </c>
      <c r="K1004" s="518">
        <v>9</v>
      </c>
      <c r="L1004" s="520"/>
      <c r="M1004" s="517"/>
      <c r="N1004" s="521"/>
      <c r="O1004" s="517"/>
      <c r="P1004" s="522"/>
    </row>
    <row r="1005" spans="1:16" x14ac:dyDescent="0.25">
      <c r="A1005" s="523"/>
      <c r="B1005" s="524" t="s">
        <v>23</v>
      </c>
      <c r="C1005" s="1247" t="s">
        <v>1203</v>
      </c>
      <c r="D1005" s="1247"/>
      <c r="E1005" s="1247"/>
      <c r="F1005" s="1247"/>
      <c r="G1005" s="1247"/>
      <c r="H1005" s="525" t="s">
        <v>1148</v>
      </c>
      <c r="I1005" s="526"/>
      <c r="J1005" s="526"/>
      <c r="K1005" s="531">
        <v>55.8</v>
      </c>
      <c r="L1005" s="528"/>
      <c r="M1005" s="526"/>
      <c r="N1005" s="528"/>
      <c r="O1005" s="526"/>
      <c r="P1005" s="529">
        <v>18156.2</v>
      </c>
    </row>
    <row r="1006" spans="1:16" x14ac:dyDescent="0.25">
      <c r="A1006" s="530"/>
      <c r="B1006" s="524" t="s">
        <v>2070</v>
      </c>
      <c r="C1006" s="1247" t="s">
        <v>2071</v>
      </c>
      <c r="D1006" s="1247"/>
      <c r="E1006" s="1247"/>
      <c r="F1006" s="1247"/>
      <c r="G1006" s="1247"/>
      <c r="H1006" s="525" t="s">
        <v>1148</v>
      </c>
      <c r="I1006" s="531">
        <v>6.2</v>
      </c>
      <c r="J1006" s="526"/>
      <c r="K1006" s="531">
        <v>55.8</v>
      </c>
      <c r="L1006" s="532"/>
      <c r="M1006" s="533"/>
      <c r="N1006" s="534">
        <v>325.38</v>
      </c>
      <c r="O1006" s="526"/>
      <c r="P1006" s="529">
        <v>18156.2</v>
      </c>
    </row>
    <row r="1007" spans="1:16" x14ac:dyDescent="0.25">
      <c r="A1007" s="523"/>
      <c r="B1007" s="524" t="s">
        <v>28</v>
      </c>
      <c r="C1007" s="1247" t="s">
        <v>132</v>
      </c>
      <c r="D1007" s="1247"/>
      <c r="E1007" s="1247"/>
      <c r="F1007" s="1247"/>
      <c r="G1007" s="1247"/>
      <c r="H1007" s="525"/>
      <c r="I1007" s="526"/>
      <c r="J1007" s="526"/>
      <c r="K1007" s="526"/>
      <c r="L1007" s="528"/>
      <c r="M1007" s="526"/>
      <c r="N1007" s="528"/>
      <c r="O1007" s="526"/>
      <c r="P1007" s="529">
        <v>3624.28</v>
      </c>
    </row>
    <row r="1008" spans="1:16" x14ac:dyDescent="0.25">
      <c r="A1008" s="523"/>
      <c r="B1008" s="524"/>
      <c r="C1008" s="1247" t="s">
        <v>1147</v>
      </c>
      <c r="D1008" s="1247"/>
      <c r="E1008" s="1247"/>
      <c r="F1008" s="1247"/>
      <c r="G1008" s="1247"/>
      <c r="H1008" s="525" t="s">
        <v>1148</v>
      </c>
      <c r="I1008" s="526"/>
      <c r="J1008" s="526"/>
      <c r="K1008" s="536">
        <v>2.25</v>
      </c>
      <c r="L1008" s="528"/>
      <c r="M1008" s="526"/>
      <c r="N1008" s="528"/>
      <c r="O1008" s="526"/>
      <c r="P1008" s="573">
        <v>841.37</v>
      </c>
    </row>
    <row r="1009" spans="1:16" x14ac:dyDescent="0.25">
      <c r="A1009" s="530"/>
      <c r="B1009" s="524" t="s">
        <v>1287</v>
      </c>
      <c r="C1009" s="1247" t="s">
        <v>1288</v>
      </c>
      <c r="D1009" s="1247"/>
      <c r="E1009" s="1247"/>
      <c r="F1009" s="1247"/>
      <c r="G1009" s="1247"/>
      <c r="H1009" s="525" t="s">
        <v>1151</v>
      </c>
      <c r="I1009" s="536">
        <v>0.25</v>
      </c>
      <c r="J1009" s="526"/>
      <c r="K1009" s="536">
        <v>2.25</v>
      </c>
      <c r="L1009" s="532"/>
      <c r="M1009" s="533"/>
      <c r="N1009" s="534">
        <v>1610.79</v>
      </c>
      <c r="O1009" s="526"/>
      <c r="P1009" s="529">
        <v>3624.28</v>
      </c>
    </row>
    <row r="1010" spans="1:16" x14ac:dyDescent="0.25">
      <c r="A1010" s="540"/>
      <c r="B1010" s="524" t="s">
        <v>1191</v>
      </c>
      <c r="C1010" s="1247" t="s">
        <v>1192</v>
      </c>
      <c r="D1010" s="1247"/>
      <c r="E1010" s="1247"/>
      <c r="F1010" s="1247"/>
      <c r="G1010" s="1247"/>
      <c r="H1010" s="525" t="s">
        <v>1148</v>
      </c>
      <c r="I1010" s="536">
        <v>0.25</v>
      </c>
      <c r="J1010" s="526"/>
      <c r="K1010" s="536">
        <v>2.25</v>
      </c>
      <c r="L1010" s="528"/>
      <c r="M1010" s="526"/>
      <c r="N1010" s="541">
        <v>373.94</v>
      </c>
      <c r="O1010" s="526"/>
      <c r="P1010" s="573">
        <v>841.37</v>
      </c>
    </row>
    <row r="1011" spans="1:16" x14ac:dyDescent="0.25">
      <c r="A1011" s="523"/>
      <c r="B1011" s="524" t="s">
        <v>36</v>
      </c>
      <c r="C1011" s="1247" t="s">
        <v>134</v>
      </c>
      <c r="D1011" s="1247"/>
      <c r="E1011" s="1247"/>
      <c r="F1011" s="1247"/>
      <c r="G1011" s="1247"/>
      <c r="H1011" s="525"/>
      <c r="I1011" s="526"/>
      <c r="J1011" s="526"/>
      <c r="K1011" s="526"/>
      <c r="L1011" s="528"/>
      <c r="M1011" s="526"/>
      <c r="N1011" s="528"/>
      <c r="O1011" s="526"/>
      <c r="P1011" s="529">
        <v>1743.43</v>
      </c>
    </row>
    <row r="1012" spans="1:16" x14ac:dyDescent="0.25">
      <c r="A1012" s="530"/>
      <c r="B1012" s="524" t="s">
        <v>2716</v>
      </c>
      <c r="C1012" s="1247" t="s">
        <v>2717</v>
      </c>
      <c r="D1012" s="1247"/>
      <c r="E1012" s="1247"/>
      <c r="F1012" s="1247"/>
      <c r="G1012" s="1247"/>
      <c r="H1012" s="525" t="s">
        <v>1164</v>
      </c>
      <c r="I1012" s="535">
        <v>1.1000000000000001E-3</v>
      </c>
      <c r="J1012" s="526"/>
      <c r="K1012" s="535">
        <v>9.9000000000000008E-3</v>
      </c>
      <c r="L1012" s="542">
        <v>99190.96</v>
      </c>
      <c r="M1012" s="539">
        <v>1.31</v>
      </c>
      <c r="N1012" s="534">
        <v>129940.16</v>
      </c>
      <c r="O1012" s="526"/>
      <c r="P1012" s="529">
        <v>1286.4100000000001</v>
      </c>
    </row>
    <row r="1013" spans="1:16" x14ac:dyDescent="0.25">
      <c r="A1013" s="530"/>
      <c r="B1013" s="524" t="s">
        <v>3560</v>
      </c>
      <c r="C1013" s="1247" t="s">
        <v>3561</v>
      </c>
      <c r="D1013" s="1247"/>
      <c r="E1013" s="1247"/>
      <c r="F1013" s="1247"/>
      <c r="G1013" s="1247"/>
      <c r="H1013" s="525" t="s">
        <v>1244</v>
      </c>
      <c r="I1013" s="527">
        <v>3.0000000000000001E-3</v>
      </c>
      <c r="J1013" s="526"/>
      <c r="K1013" s="527">
        <v>2.7E-2</v>
      </c>
      <c r="L1013" s="538">
        <v>899.56</v>
      </c>
      <c r="M1013" s="539">
        <v>1.76</v>
      </c>
      <c r="N1013" s="534">
        <v>1583.23</v>
      </c>
      <c r="O1013" s="526"/>
      <c r="P1013" s="529">
        <v>42.75</v>
      </c>
    </row>
    <row r="1014" spans="1:16" x14ac:dyDescent="0.25">
      <c r="A1014" s="530"/>
      <c r="B1014" s="524" t="s">
        <v>3562</v>
      </c>
      <c r="C1014" s="1247" t="s">
        <v>3563</v>
      </c>
      <c r="D1014" s="1247"/>
      <c r="E1014" s="1247"/>
      <c r="F1014" s="1247"/>
      <c r="G1014" s="1247"/>
      <c r="H1014" s="525" t="s">
        <v>2759</v>
      </c>
      <c r="I1014" s="535">
        <v>6.9999999999999999E-4</v>
      </c>
      <c r="J1014" s="526"/>
      <c r="K1014" s="535">
        <v>6.3E-3</v>
      </c>
      <c r="L1014" s="542">
        <v>52187.89</v>
      </c>
      <c r="M1014" s="539">
        <v>1.26</v>
      </c>
      <c r="N1014" s="534">
        <v>65756.740000000005</v>
      </c>
      <c r="O1014" s="526"/>
      <c r="P1014" s="529">
        <v>414.27</v>
      </c>
    </row>
    <row r="1015" spans="1:16" x14ac:dyDescent="0.25">
      <c r="A1015" s="552"/>
      <c r="B1015" s="553"/>
      <c r="C1015" s="1248" t="s">
        <v>1154</v>
      </c>
      <c r="D1015" s="1248"/>
      <c r="E1015" s="1248"/>
      <c r="F1015" s="1248"/>
      <c r="G1015" s="1248"/>
      <c r="H1015" s="516"/>
      <c r="I1015" s="517"/>
      <c r="J1015" s="517"/>
      <c r="K1015" s="517"/>
      <c r="L1015" s="520"/>
      <c r="M1015" s="517"/>
      <c r="N1015" s="554"/>
      <c r="O1015" s="517"/>
      <c r="P1015" s="555">
        <v>24365.279999999999</v>
      </c>
    </row>
    <row r="1016" spans="1:16" x14ac:dyDescent="0.25">
      <c r="A1016" s="540" t="s">
        <v>1833</v>
      </c>
      <c r="B1016" s="524" t="s">
        <v>2637</v>
      </c>
      <c r="C1016" s="1247" t="s">
        <v>2638</v>
      </c>
      <c r="D1016" s="1247"/>
      <c r="E1016" s="1247"/>
      <c r="F1016" s="1247"/>
      <c r="G1016" s="1247"/>
      <c r="H1016" s="525" t="s">
        <v>1158</v>
      </c>
      <c r="I1016" s="543">
        <v>2</v>
      </c>
      <c r="J1016" s="526"/>
      <c r="K1016" s="543">
        <v>2</v>
      </c>
      <c r="L1016" s="528"/>
      <c r="M1016" s="526"/>
      <c r="N1016" s="528"/>
      <c r="O1016" s="526"/>
      <c r="P1016" s="573">
        <v>363.12</v>
      </c>
    </row>
    <row r="1017" spans="1:16" x14ac:dyDescent="0.25">
      <c r="A1017" s="540"/>
      <c r="B1017" s="524"/>
      <c r="C1017" s="1247" t="s">
        <v>1155</v>
      </c>
      <c r="D1017" s="1247"/>
      <c r="E1017" s="1247"/>
      <c r="F1017" s="1247"/>
      <c r="G1017" s="1247"/>
      <c r="H1017" s="525"/>
      <c r="I1017" s="526"/>
      <c r="J1017" s="526"/>
      <c r="K1017" s="526"/>
      <c r="L1017" s="528"/>
      <c r="M1017" s="526"/>
      <c r="N1017" s="528"/>
      <c r="O1017" s="526"/>
      <c r="P1017" s="529">
        <v>18997.57</v>
      </c>
    </row>
    <row r="1018" spans="1:16" x14ac:dyDescent="0.25">
      <c r="A1018" s="540"/>
      <c r="B1018" s="524" t="s">
        <v>2795</v>
      </c>
      <c r="C1018" s="1247" t="s">
        <v>2796</v>
      </c>
      <c r="D1018" s="1247"/>
      <c r="E1018" s="1247"/>
      <c r="F1018" s="1247"/>
      <c r="G1018" s="1247"/>
      <c r="H1018" s="525" t="s">
        <v>1158</v>
      </c>
      <c r="I1018" s="543">
        <v>90</v>
      </c>
      <c r="J1018" s="526"/>
      <c r="K1018" s="543">
        <v>90</v>
      </c>
      <c r="L1018" s="528"/>
      <c r="M1018" s="526"/>
      <c r="N1018" s="528"/>
      <c r="O1018" s="526"/>
      <c r="P1018" s="529">
        <v>17097.810000000001</v>
      </c>
    </row>
    <row r="1019" spans="1:16" x14ac:dyDescent="0.25">
      <c r="A1019" s="540"/>
      <c r="B1019" s="524" t="s">
        <v>2797</v>
      </c>
      <c r="C1019" s="1247" t="s">
        <v>2798</v>
      </c>
      <c r="D1019" s="1247"/>
      <c r="E1019" s="1247"/>
      <c r="F1019" s="1247"/>
      <c r="G1019" s="1247"/>
      <c r="H1019" s="525" t="s">
        <v>1158</v>
      </c>
      <c r="I1019" s="543">
        <v>46</v>
      </c>
      <c r="J1019" s="526"/>
      <c r="K1019" s="543">
        <v>46</v>
      </c>
      <c r="L1019" s="528"/>
      <c r="M1019" s="526"/>
      <c r="N1019" s="528"/>
      <c r="O1019" s="526"/>
      <c r="P1019" s="529">
        <v>8738.8799999999992</v>
      </c>
    </row>
    <row r="1020" spans="1:16" x14ac:dyDescent="0.25">
      <c r="A1020" s="556"/>
      <c r="B1020" s="557"/>
      <c r="C1020" s="1248" t="s">
        <v>1161</v>
      </c>
      <c r="D1020" s="1248"/>
      <c r="E1020" s="1248"/>
      <c r="F1020" s="1248"/>
      <c r="G1020" s="1248"/>
      <c r="H1020" s="516"/>
      <c r="I1020" s="517"/>
      <c r="J1020" s="517"/>
      <c r="K1020" s="517"/>
      <c r="L1020" s="520"/>
      <c r="M1020" s="517"/>
      <c r="N1020" s="554">
        <v>5618.34</v>
      </c>
      <c r="O1020" s="517"/>
      <c r="P1020" s="555">
        <v>50565.09</v>
      </c>
    </row>
    <row r="1021" spans="1:16" x14ac:dyDescent="0.25">
      <c r="A1021" s="558"/>
      <c r="B1021" s="559"/>
      <c r="C1021" s="559"/>
      <c r="D1021" s="559"/>
      <c r="E1021" s="559"/>
      <c r="F1021" s="559"/>
      <c r="G1021" s="559"/>
      <c r="H1021" s="560"/>
      <c r="I1021" s="561"/>
      <c r="J1021" s="561"/>
      <c r="K1021" s="561"/>
      <c r="L1021" s="562"/>
      <c r="M1021" s="561"/>
      <c r="N1021" s="562"/>
      <c r="O1021" s="561"/>
      <c r="P1021" s="563"/>
    </row>
    <row r="1022" spans="1:16" ht="22.5" x14ac:dyDescent="0.25">
      <c r="A1022" s="514" t="s">
        <v>2839</v>
      </c>
      <c r="B1022" s="515" t="s">
        <v>3594</v>
      </c>
      <c r="C1022" s="1249" t="s">
        <v>3726</v>
      </c>
      <c r="D1022" s="1249"/>
      <c r="E1022" s="1249"/>
      <c r="F1022" s="1249"/>
      <c r="G1022" s="1249"/>
      <c r="H1022" s="516" t="s">
        <v>1575</v>
      </c>
      <c r="I1022" s="517">
        <v>9</v>
      </c>
      <c r="J1022" s="518">
        <v>1</v>
      </c>
      <c r="K1022" s="518">
        <v>9</v>
      </c>
      <c r="L1022" s="520"/>
      <c r="M1022" s="517"/>
      <c r="N1022" s="564">
        <v>81887.67</v>
      </c>
      <c r="O1022" s="517"/>
      <c r="P1022" s="555">
        <v>736989.03</v>
      </c>
    </row>
    <row r="1023" spans="1:16" x14ac:dyDescent="0.25">
      <c r="A1023" s="556"/>
      <c r="B1023" s="557"/>
      <c r="C1023" s="1248" t="s">
        <v>1161</v>
      </c>
      <c r="D1023" s="1248"/>
      <c r="E1023" s="1248"/>
      <c r="F1023" s="1248"/>
      <c r="G1023" s="1248"/>
      <c r="H1023" s="516"/>
      <c r="I1023" s="517"/>
      <c r="J1023" s="517"/>
      <c r="K1023" s="517"/>
      <c r="L1023" s="520"/>
      <c r="M1023" s="517"/>
      <c r="N1023" s="520"/>
      <c r="O1023" s="517"/>
      <c r="P1023" s="555">
        <v>736989.03</v>
      </c>
    </row>
    <row r="1024" spans="1:16" x14ac:dyDescent="0.25">
      <c r="A1024" s="558"/>
      <c r="B1024" s="559"/>
      <c r="C1024" s="559"/>
      <c r="D1024" s="559"/>
      <c r="E1024" s="559"/>
      <c r="F1024" s="559"/>
      <c r="G1024" s="559"/>
      <c r="H1024" s="560"/>
      <c r="I1024" s="561"/>
      <c r="J1024" s="561"/>
      <c r="K1024" s="561"/>
      <c r="L1024" s="562"/>
      <c r="M1024" s="561"/>
      <c r="N1024" s="562"/>
      <c r="O1024" s="561"/>
      <c r="P1024" s="563"/>
    </row>
    <row r="1025" spans="1:16" x14ac:dyDescent="0.25">
      <c r="A1025" s="514" t="s">
        <v>1674</v>
      </c>
      <c r="B1025" s="515" t="s">
        <v>3354</v>
      </c>
      <c r="C1025" s="1249" t="s">
        <v>3355</v>
      </c>
      <c r="D1025" s="1249"/>
      <c r="E1025" s="1249"/>
      <c r="F1025" s="1249"/>
      <c r="G1025" s="1249"/>
      <c r="H1025" s="516" t="s">
        <v>1575</v>
      </c>
      <c r="I1025" s="517">
        <v>44</v>
      </c>
      <c r="J1025" s="518">
        <v>1</v>
      </c>
      <c r="K1025" s="518">
        <v>44</v>
      </c>
      <c r="L1025" s="520"/>
      <c r="M1025" s="517"/>
      <c r="N1025" s="521"/>
      <c r="O1025" s="517"/>
      <c r="P1025" s="522"/>
    </row>
    <row r="1026" spans="1:16" x14ac:dyDescent="0.25">
      <c r="A1026" s="523"/>
      <c r="B1026" s="524" t="s">
        <v>23</v>
      </c>
      <c r="C1026" s="1247" t="s">
        <v>1203</v>
      </c>
      <c r="D1026" s="1247"/>
      <c r="E1026" s="1247"/>
      <c r="F1026" s="1247"/>
      <c r="G1026" s="1247"/>
      <c r="H1026" s="525" t="s">
        <v>1148</v>
      </c>
      <c r="I1026" s="526"/>
      <c r="J1026" s="526"/>
      <c r="K1026" s="536">
        <v>45.32</v>
      </c>
      <c r="L1026" s="528"/>
      <c r="M1026" s="526"/>
      <c r="N1026" s="528"/>
      <c r="O1026" s="526"/>
      <c r="P1026" s="529">
        <v>13260.63</v>
      </c>
    </row>
    <row r="1027" spans="1:16" x14ac:dyDescent="0.25">
      <c r="A1027" s="530"/>
      <c r="B1027" s="524" t="s">
        <v>2101</v>
      </c>
      <c r="C1027" s="1247" t="s">
        <v>2102</v>
      </c>
      <c r="D1027" s="1247"/>
      <c r="E1027" s="1247"/>
      <c r="F1027" s="1247"/>
      <c r="G1027" s="1247"/>
      <c r="H1027" s="525" t="s">
        <v>1148</v>
      </c>
      <c r="I1027" s="536">
        <v>1.03</v>
      </c>
      <c r="J1027" s="526"/>
      <c r="K1027" s="536">
        <v>45.32</v>
      </c>
      <c r="L1027" s="532"/>
      <c r="M1027" s="533"/>
      <c r="N1027" s="534">
        <v>292.60000000000002</v>
      </c>
      <c r="O1027" s="526"/>
      <c r="P1027" s="529">
        <v>13260.63</v>
      </c>
    </row>
    <row r="1028" spans="1:16" x14ac:dyDescent="0.25">
      <c r="A1028" s="523"/>
      <c r="B1028" s="524" t="s">
        <v>28</v>
      </c>
      <c r="C1028" s="1247" t="s">
        <v>132</v>
      </c>
      <c r="D1028" s="1247"/>
      <c r="E1028" s="1247"/>
      <c r="F1028" s="1247"/>
      <c r="G1028" s="1247"/>
      <c r="H1028" s="525"/>
      <c r="I1028" s="526"/>
      <c r="J1028" s="526"/>
      <c r="K1028" s="526"/>
      <c r="L1028" s="528"/>
      <c r="M1028" s="526"/>
      <c r="N1028" s="528"/>
      <c r="O1028" s="526"/>
      <c r="P1028" s="573">
        <v>260.75</v>
      </c>
    </row>
    <row r="1029" spans="1:16" x14ac:dyDescent="0.25">
      <c r="A1029" s="523"/>
      <c r="B1029" s="524"/>
      <c r="C1029" s="1247" t="s">
        <v>1147</v>
      </c>
      <c r="D1029" s="1247"/>
      <c r="E1029" s="1247"/>
      <c r="F1029" s="1247"/>
      <c r="G1029" s="1247"/>
      <c r="H1029" s="525" t="s">
        <v>1148</v>
      </c>
      <c r="I1029" s="526"/>
      <c r="J1029" s="526"/>
      <c r="K1029" s="536">
        <v>0.44</v>
      </c>
      <c r="L1029" s="528"/>
      <c r="M1029" s="526"/>
      <c r="N1029" s="528"/>
      <c r="O1029" s="526"/>
      <c r="P1029" s="573">
        <v>143.16999999999999</v>
      </c>
    </row>
    <row r="1030" spans="1:16" x14ac:dyDescent="0.25">
      <c r="A1030" s="530"/>
      <c r="B1030" s="524" t="s">
        <v>1445</v>
      </c>
      <c r="C1030" s="1247" t="s">
        <v>1446</v>
      </c>
      <c r="D1030" s="1247"/>
      <c r="E1030" s="1247"/>
      <c r="F1030" s="1247"/>
      <c r="G1030" s="1247"/>
      <c r="H1030" s="525" t="s">
        <v>1151</v>
      </c>
      <c r="I1030" s="536">
        <v>0.01</v>
      </c>
      <c r="J1030" s="526"/>
      <c r="K1030" s="536">
        <v>0.44</v>
      </c>
      <c r="L1030" s="538">
        <v>477.92</v>
      </c>
      <c r="M1030" s="539">
        <v>1.24</v>
      </c>
      <c r="N1030" s="534">
        <v>592.62</v>
      </c>
      <c r="O1030" s="526"/>
      <c r="P1030" s="529">
        <v>260.75</v>
      </c>
    </row>
    <row r="1031" spans="1:16" x14ac:dyDescent="0.25">
      <c r="A1031" s="540"/>
      <c r="B1031" s="524" t="s">
        <v>1208</v>
      </c>
      <c r="C1031" s="1247" t="s">
        <v>1209</v>
      </c>
      <c r="D1031" s="1247"/>
      <c r="E1031" s="1247"/>
      <c r="F1031" s="1247"/>
      <c r="G1031" s="1247"/>
      <c r="H1031" s="525" t="s">
        <v>1148</v>
      </c>
      <c r="I1031" s="536">
        <v>0.01</v>
      </c>
      <c r="J1031" s="526"/>
      <c r="K1031" s="536">
        <v>0.44</v>
      </c>
      <c r="L1031" s="528"/>
      <c r="M1031" s="526"/>
      <c r="N1031" s="541">
        <v>325.38</v>
      </c>
      <c r="O1031" s="526"/>
      <c r="P1031" s="573">
        <v>143.16999999999999</v>
      </c>
    </row>
    <row r="1032" spans="1:16" x14ac:dyDescent="0.25">
      <c r="A1032" s="552"/>
      <c r="B1032" s="553"/>
      <c r="C1032" s="1248" t="s">
        <v>1154</v>
      </c>
      <c r="D1032" s="1248"/>
      <c r="E1032" s="1248"/>
      <c r="F1032" s="1248"/>
      <c r="G1032" s="1248"/>
      <c r="H1032" s="516"/>
      <c r="I1032" s="517"/>
      <c r="J1032" s="517"/>
      <c r="K1032" s="517"/>
      <c r="L1032" s="520"/>
      <c r="M1032" s="517"/>
      <c r="N1032" s="554"/>
      <c r="O1032" s="517"/>
      <c r="P1032" s="555">
        <v>13664.55</v>
      </c>
    </row>
    <row r="1033" spans="1:16" x14ac:dyDescent="0.25">
      <c r="A1033" s="540" t="s">
        <v>2843</v>
      </c>
      <c r="B1033" s="524" t="s">
        <v>2637</v>
      </c>
      <c r="C1033" s="1247" t="s">
        <v>2638</v>
      </c>
      <c r="D1033" s="1247"/>
      <c r="E1033" s="1247"/>
      <c r="F1033" s="1247"/>
      <c r="G1033" s="1247"/>
      <c r="H1033" s="525" t="s">
        <v>1158</v>
      </c>
      <c r="I1033" s="543">
        <v>2</v>
      </c>
      <c r="J1033" s="526"/>
      <c r="K1033" s="543">
        <v>2</v>
      </c>
      <c r="L1033" s="528"/>
      <c r="M1033" s="526"/>
      <c r="N1033" s="528"/>
      <c r="O1033" s="526"/>
      <c r="P1033" s="573">
        <v>265.20999999999998</v>
      </c>
    </row>
    <row r="1034" spans="1:16" x14ac:dyDescent="0.25">
      <c r="A1034" s="540"/>
      <c r="B1034" s="524"/>
      <c r="C1034" s="1247" t="s">
        <v>1155</v>
      </c>
      <c r="D1034" s="1247"/>
      <c r="E1034" s="1247"/>
      <c r="F1034" s="1247"/>
      <c r="G1034" s="1247"/>
      <c r="H1034" s="525"/>
      <c r="I1034" s="526"/>
      <c r="J1034" s="526"/>
      <c r="K1034" s="526"/>
      <c r="L1034" s="528"/>
      <c r="M1034" s="526"/>
      <c r="N1034" s="528"/>
      <c r="O1034" s="526"/>
      <c r="P1034" s="529">
        <v>13403.8</v>
      </c>
    </row>
    <row r="1035" spans="1:16" x14ac:dyDescent="0.25">
      <c r="A1035" s="540"/>
      <c r="B1035" s="524" t="s">
        <v>3336</v>
      </c>
      <c r="C1035" s="1247" t="s">
        <v>3337</v>
      </c>
      <c r="D1035" s="1247"/>
      <c r="E1035" s="1247"/>
      <c r="F1035" s="1247"/>
      <c r="G1035" s="1247"/>
      <c r="H1035" s="525" t="s">
        <v>1158</v>
      </c>
      <c r="I1035" s="543">
        <v>90</v>
      </c>
      <c r="J1035" s="526"/>
      <c r="K1035" s="543">
        <v>90</v>
      </c>
      <c r="L1035" s="528"/>
      <c r="M1035" s="526"/>
      <c r="N1035" s="528"/>
      <c r="O1035" s="526"/>
      <c r="P1035" s="529">
        <v>12063.42</v>
      </c>
    </row>
    <row r="1036" spans="1:16" x14ac:dyDescent="0.25">
      <c r="A1036" s="540"/>
      <c r="B1036" s="524" t="s">
        <v>3338</v>
      </c>
      <c r="C1036" s="1247" t="s">
        <v>3339</v>
      </c>
      <c r="D1036" s="1247"/>
      <c r="E1036" s="1247"/>
      <c r="F1036" s="1247"/>
      <c r="G1036" s="1247"/>
      <c r="H1036" s="525" t="s">
        <v>1158</v>
      </c>
      <c r="I1036" s="543">
        <v>46</v>
      </c>
      <c r="J1036" s="526"/>
      <c r="K1036" s="543">
        <v>46</v>
      </c>
      <c r="L1036" s="528"/>
      <c r="M1036" s="526"/>
      <c r="N1036" s="528"/>
      <c r="O1036" s="526"/>
      <c r="P1036" s="529">
        <v>6165.75</v>
      </c>
    </row>
    <row r="1037" spans="1:16" x14ac:dyDescent="0.25">
      <c r="A1037" s="556"/>
      <c r="B1037" s="557"/>
      <c r="C1037" s="1248" t="s">
        <v>1161</v>
      </c>
      <c r="D1037" s="1248"/>
      <c r="E1037" s="1248"/>
      <c r="F1037" s="1248"/>
      <c r="G1037" s="1248"/>
      <c r="H1037" s="516"/>
      <c r="I1037" s="517"/>
      <c r="J1037" s="517"/>
      <c r="K1037" s="517"/>
      <c r="L1037" s="520"/>
      <c r="M1037" s="517"/>
      <c r="N1037" s="593">
        <v>730.88</v>
      </c>
      <c r="O1037" s="517"/>
      <c r="P1037" s="555">
        <v>32158.93</v>
      </c>
    </row>
    <row r="1038" spans="1:16" x14ac:dyDescent="0.25">
      <c r="A1038" s="558"/>
      <c r="B1038" s="559"/>
      <c r="C1038" s="559"/>
      <c r="D1038" s="559"/>
      <c r="E1038" s="559"/>
      <c r="F1038" s="559"/>
      <c r="G1038" s="559"/>
      <c r="H1038" s="560"/>
      <c r="I1038" s="561"/>
      <c r="J1038" s="561"/>
      <c r="K1038" s="561"/>
      <c r="L1038" s="562"/>
      <c r="M1038" s="561"/>
      <c r="N1038" s="562"/>
      <c r="O1038" s="561"/>
      <c r="P1038" s="563"/>
    </row>
    <row r="1039" spans="1:16" ht="22.5" x14ac:dyDescent="0.25">
      <c r="A1039" s="514" t="s">
        <v>3727</v>
      </c>
      <c r="B1039" s="515" t="s">
        <v>3594</v>
      </c>
      <c r="C1039" s="1249" t="s">
        <v>3728</v>
      </c>
      <c r="D1039" s="1249"/>
      <c r="E1039" s="1249"/>
      <c r="F1039" s="1249"/>
      <c r="G1039" s="1249"/>
      <c r="H1039" s="516" t="s">
        <v>1575</v>
      </c>
      <c r="I1039" s="517">
        <v>44</v>
      </c>
      <c r="J1039" s="518">
        <v>1</v>
      </c>
      <c r="K1039" s="518">
        <v>44</v>
      </c>
      <c r="L1039" s="520"/>
      <c r="M1039" s="517"/>
      <c r="N1039" s="564">
        <v>12144</v>
      </c>
      <c r="O1039" s="517"/>
      <c r="P1039" s="555">
        <v>534336</v>
      </c>
    </row>
    <row r="1040" spans="1:16" x14ac:dyDescent="0.25">
      <c r="A1040" s="556"/>
      <c r="B1040" s="557"/>
      <c r="C1040" s="1248" t="s">
        <v>1161</v>
      </c>
      <c r="D1040" s="1248"/>
      <c r="E1040" s="1248"/>
      <c r="F1040" s="1248"/>
      <c r="G1040" s="1248"/>
      <c r="H1040" s="516"/>
      <c r="I1040" s="517"/>
      <c r="J1040" s="517"/>
      <c r="K1040" s="517"/>
      <c r="L1040" s="520"/>
      <c r="M1040" s="517"/>
      <c r="N1040" s="520"/>
      <c r="O1040" s="517"/>
      <c r="P1040" s="555">
        <v>534336</v>
      </c>
    </row>
    <row r="1041" spans="1:16" x14ac:dyDescent="0.25">
      <c r="A1041" s="558"/>
      <c r="B1041" s="559"/>
      <c r="C1041" s="559"/>
      <c r="D1041" s="559"/>
      <c r="E1041" s="559"/>
      <c r="F1041" s="559"/>
      <c r="G1041" s="559"/>
      <c r="H1041" s="560"/>
      <c r="I1041" s="561"/>
      <c r="J1041" s="561"/>
      <c r="K1041" s="561"/>
      <c r="L1041" s="562"/>
      <c r="M1041" s="561"/>
      <c r="N1041" s="562"/>
      <c r="O1041" s="561"/>
      <c r="P1041" s="563"/>
    </row>
    <row r="1042" spans="1:16" x14ac:dyDescent="0.25">
      <c r="A1042" s="514" t="s">
        <v>1677</v>
      </c>
      <c r="B1042" s="515" t="s">
        <v>3354</v>
      </c>
      <c r="C1042" s="1249" t="s">
        <v>3355</v>
      </c>
      <c r="D1042" s="1249"/>
      <c r="E1042" s="1249"/>
      <c r="F1042" s="1249"/>
      <c r="G1042" s="1249"/>
      <c r="H1042" s="516" t="s">
        <v>1575</v>
      </c>
      <c r="I1042" s="517">
        <v>44</v>
      </c>
      <c r="J1042" s="518">
        <v>1</v>
      </c>
      <c r="K1042" s="518">
        <v>44</v>
      </c>
      <c r="L1042" s="520"/>
      <c r="M1042" s="517"/>
      <c r="N1042" s="521"/>
      <c r="O1042" s="517"/>
      <c r="P1042" s="522"/>
    </row>
    <row r="1043" spans="1:16" x14ac:dyDescent="0.25">
      <c r="A1043" s="523"/>
      <c r="B1043" s="524" t="s">
        <v>23</v>
      </c>
      <c r="C1043" s="1247" t="s">
        <v>1203</v>
      </c>
      <c r="D1043" s="1247"/>
      <c r="E1043" s="1247"/>
      <c r="F1043" s="1247"/>
      <c r="G1043" s="1247"/>
      <c r="H1043" s="525" t="s">
        <v>1148</v>
      </c>
      <c r="I1043" s="526"/>
      <c r="J1043" s="526"/>
      <c r="K1043" s="536">
        <v>45.32</v>
      </c>
      <c r="L1043" s="528"/>
      <c r="M1043" s="526"/>
      <c r="N1043" s="528"/>
      <c r="O1043" s="526"/>
      <c r="P1043" s="529">
        <v>13260.63</v>
      </c>
    </row>
    <row r="1044" spans="1:16" x14ac:dyDescent="0.25">
      <c r="A1044" s="530"/>
      <c r="B1044" s="524" t="s">
        <v>2101</v>
      </c>
      <c r="C1044" s="1247" t="s">
        <v>2102</v>
      </c>
      <c r="D1044" s="1247"/>
      <c r="E1044" s="1247"/>
      <c r="F1044" s="1247"/>
      <c r="G1044" s="1247"/>
      <c r="H1044" s="525" t="s">
        <v>1148</v>
      </c>
      <c r="I1044" s="536">
        <v>1.03</v>
      </c>
      <c r="J1044" s="526"/>
      <c r="K1044" s="536">
        <v>45.32</v>
      </c>
      <c r="L1044" s="532"/>
      <c r="M1044" s="533"/>
      <c r="N1044" s="534">
        <v>292.60000000000002</v>
      </c>
      <c r="O1044" s="526"/>
      <c r="P1044" s="529">
        <v>13260.63</v>
      </c>
    </row>
    <row r="1045" spans="1:16" x14ac:dyDescent="0.25">
      <c r="A1045" s="523"/>
      <c r="B1045" s="524" t="s">
        <v>28</v>
      </c>
      <c r="C1045" s="1247" t="s">
        <v>132</v>
      </c>
      <c r="D1045" s="1247"/>
      <c r="E1045" s="1247"/>
      <c r="F1045" s="1247"/>
      <c r="G1045" s="1247"/>
      <c r="H1045" s="525"/>
      <c r="I1045" s="526"/>
      <c r="J1045" s="526"/>
      <c r="K1045" s="526"/>
      <c r="L1045" s="528"/>
      <c r="M1045" s="526"/>
      <c r="N1045" s="528"/>
      <c r="O1045" s="526"/>
      <c r="P1045" s="573">
        <v>260.75</v>
      </c>
    </row>
    <row r="1046" spans="1:16" x14ac:dyDescent="0.25">
      <c r="A1046" s="523"/>
      <c r="B1046" s="524"/>
      <c r="C1046" s="1247" t="s">
        <v>1147</v>
      </c>
      <c r="D1046" s="1247"/>
      <c r="E1046" s="1247"/>
      <c r="F1046" s="1247"/>
      <c r="G1046" s="1247"/>
      <c r="H1046" s="525" t="s">
        <v>1148</v>
      </c>
      <c r="I1046" s="526"/>
      <c r="J1046" s="526"/>
      <c r="K1046" s="536">
        <v>0.44</v>
      </c>
      <c r="L1046" s="528"/>
      <c r="M1046" s="526"/>
      <c r="N1046" s="528"/>
      <c r="O1046" s="526"/>
      <c r="P1046" s="573">
        <v>143.16999999999999</v>
      </c>
    </row>
    <row r="1047" spans="1:16" x14ac:dyDescent="0.25">
      <c r="A1047" s="530"/>
      <c r="B1047" s="524" t="s">
        <v>1445</v>
      </c>
      <c r="C1047" s="1247" t="s">
        <v>1446</v>
      </c>
      <c r="D1047" s="1247"/>
      <c r="E1047" s="1247"/>
      <c r="F1047" s="1247"/>
      <c r="G1047" s="1247"/>
      <c r="H1047" s="525" t="s">
        <v>1151</v>
      </c>
      <c r="I1047" s="536">
        <v>0.01</v>
      </c>
      <c r="J1047" s="526"/>
      <c r="K1047" s="536">
        <v>0.44</v>
      </c>
      <c r="L1047" s="538">
        <v>477.92</v>
      </c>
      <c r="M1047" s="539">
        <v>1.24</v>
      </c>
      <c r="N1047" s="534">
        <v>592.62</v>
      </c>
      <c r="O1047" s="526"/>
      <c r="P1047" s="529">
        <v>260.75</v>
      </c>
    </row>
    <row r="1048" spans="1:16" x14ac:dyDescent="0.25">
      <c r="A1048" s="540"/>
      <c r="B1048" s="524" t="s">
        <v>1208</v>
      </c>
      <c r="C1048" s="1247" t="s">
        <v>1209</v>
      </c>
      <c r="D1048" s="1247"/>
      <c r="E1048" s="1247"/>
      <c r="F1048" s="1247"/>
      <c r="G1048" s="1247"/>
      <c r="H1048" s="525" t="s">
        <v>1148</v>
      </c>
      <c r="I1048" s="536">
        <v>0.01</v>
      </c>
      <c r="J1048" s="526"/>
      <c r="K1048" s="536">
        <v>0.44</v>
      </c>
      <c r="L1048" s="528"/>
      <c r="M1048" s="526"/>
      <c r="N1048" s="541">
        <v>325.38</v>
      </c>
      <c r="O1048" s="526"/>
      <c r="P1048" s="573">
        <v>143.16999999999999</v>
      </c>
    </row>
    <row r="1049" spans="1:16" x14ac:dyDescent="0.25">
      <c r="A1049" s="552"/>
      <c r="B1049" s="553"/>
      <c r="C1049" s="1248" t="s">
        <v>1154</v>
      </c>
      <c r="D1049" s="1248"/>
      <c r="E1049" s="1248"/>
      <c r="F1049" s="1248"/>
      <c r="G1049" s="1248"/>
      <c r="H1049" s="516"/>
      <c r="I1049" s="517"/>
      <c r="J1049" s="517"/>
      <c r="K1049" s="517"/>
      <c r="L1049" s="520"/>
      <c r="M1049" s="517"/>
      <c r="N1049" s="554"/>
      <c r="O1049" s="517"/>
      <c r="P1049" s="555">
        <v>13664.55</v>
      </c>
    </row>
    <row r="1050" spans="1:16" x14ac:dyDescent="0.25">
      <c r="A1050" s="540" t="s">
        <v>2844</v>
      </c>
      <c r="B1050" s="524" t="s">
        <v>2637</v>
      </c>
      <c r="C1050" s="1247" t="s">
        <v>2638</v>
      </c>
      <c r="D1050" s="1247"/>
      <c r="E1050" s="1247"/>
      <c r="F1050" s="1247"/>
      <c r="G1050" s="1247"/>
      <c r="H1050" s="525" t="s">
        <v>1158</v>
      </c>
      <c r="I1050" s="543">
        <v>2</v>
      </c>
      <c r="J1050" s="526"/>
      <c r="K1050" s="543">
        <v>2</v>
      </c>
      <c r="L1050" s="528"/>
      <c r="M1050" s="526"/>
      <c r="N1050" s="528"/>
      <c r="O1050" s="526"/>
      <c r="P1050" s="573">
        <v>265.20999999999998</v>
      </c>
    </row>
    <row r="1051" spans="1:16" x14ac:dyDescent="0.25">
      <c r="A1051" s="540"/>
      <c r="B1051" s="524"/>
      <c r="C1051" s="1247" t="s">
        <v>1155</v>
      </c>
      <c r="D1051" s="1247"/>
      <c r="E1051" s="1247"/>
      <c r="F1051" s="1247"/>
      <c r="G1051" s="1247"/>
      <c r="H1051" s="525"/>
      <c r="I1051" s="526"/>
      <c r="J1051" s="526"/>
      <c r="K1051" s="526"/>
      <c r="L1051" s="528"/>
      <c r="M1051" s="526"/>
      <c r="N1051" s="528"/>
      <c r="O1051" s="526"/>
      <c r="P1051" s="529">
        <v>13403.8</v>
      </c>
    </row>
    <row r="1052" spans="1:16" x14ac:dyDescent="0.25">
      <c r="A1052" s="540"/>
      <c r="B1052" s="524" t="s">
        <v>3336</v>
      </c>
      <c r="C1052" s="1247" t="s">
        <v>3337</v>
      </c>
      <c r="D1052" s="1247"/>
      <c r="E1052" s="1247"/>
      <c r="F1052" s="1247"/>
      <c r="G1052" s="1247"/>
      <c r="H1052" s="525" t="s">
        <v>1158</v>
      </c>
      <c r="I1052" s="543">
        <v>90</v>
      </c>
      <c r="J1052" s="526"/>
      <c r="K1052" s="543">
        <v>90</v>
      </c>
      <c r="L1052" s="528"/>
      <c r="M1052" s="526"/>
      <c r="N1052" s="528"/>
      <c r="O1052" s="526"/>
      <c r="P1052" s="529">
        <v>12063.42</v>
      </c>
    </row>
    <row r="1053" spans="1:16" x14ac:dyDescent="0.25">
      <c r="A1053" s="540"/>
      <c r="B1053" s="524" t="s">
        <v>3338</v>
      </c>
      <c r="C1053" s="1247" t="s">
        <v>3339</v>
      </c>
      <c r="D1053" s="1247"/>
      <c r="E1053" s="1247"/>
      <c r="F1053" s="1247"/>
      <c r="G1053" s="1247"/>
      <c r="H1053" s="525" t="s">
        <v>1158</v>
      </c>
      <c r="I1053" s="543">
        <v>46</v>
      </c>
      <c r="J1053" s="526"/>
      <c r="K1053" s="543">
        <v>46</v>
      </c>
      <c r="L1053" s="528"/>
      <c r="M1053" s="526"/>
      <c r="N1053" s="528"/>
      <c r="O1053" s="526"/>
      <c r="P1053" s="529">
        <v>6165.75</v>
      </c>
    </row>
    <row r="1054" spans="1:16" x14ac:dyDescent="0.25">
      <c r="A1054" s="556"/>
      <c r="B1054" s="557"/>
      <c r="C1054" s="1248" t="s">
        <v>1161</v>
      </c>
      <c r="D1054" s="1248"/>
      <c r="E1054" s="1248"/>
      <c r="F1054" s="1248"/>
      <c r="G1054" s="1248"/>
      <c r="H1054" s="516"/>
      <c r="I1054" s="517"/>
      <c r="J1054" s="517"/>
      <c r="K1054" s="517"/>
      <c r="L1054" s="520"/>
      <c r="M1054" s="517"/>
      <c r="N1054" s="593">
        <v>730.88</v>
      </c>
      <c r="O1054" s="517"/>
      <c r="P1054" s="555">
        <v>32158.93</v>
      </c>
    </row>
    <row r="1055" spans="1:16" x14ac:dyDescent="0.25">
      <c r="A1055" s="558"/>
      <c r="B1055" s="559"/>
      <c r="C1055" s="559"/>
      <c r="D1055" s="559"/>
      <c r="E1055" s="559"/>
      <c r="F1055" s="559"/>
      <c r="G1055" s="559"/>
      <c r="H1055" s="560"/>
      <c r="I1055" s="561"/>
      <c r="J1055" s="561"/>
      <c r="K1055" s="561"/>
      <c r="L1055" s="562"/>
      <c r="M1055" s="561"/>
      <c r="N1055" s="562"/>
      <c r="O1055" s="561"/>
      <c r="P1055" s="563"/>
    </row>
    <row r="1056" spans="1:16" ht="22.5" x14ac:dyDescent="0.25">
      <c r="A1056" s="514" t="s">
        <v>3729</v>
      </c>
      <c r="B1056" s="515" t="s">
        <v>3594</v>
      </c>
      <c r="C1056" s="1249" t="s">
        <v>3730</v>
      </c>
      <c r="D1056" s="1249"/>
      <c r="E1056" s="1249"/>
      <c r="F1056" s="1249"/>
      <c r="G1056" s="1249"/>
      <c r="H1056" s="516" t="s">
        <v>1575</v>
      </c>
      <c r="I1056" s="517">
        <v>44</v>
      </c>
      <c r="J1056" s="518">
        <v>1</v>
      </c>
      <c r="K1056" s="518">
        <v>44</v>
      </c>
      <c r="L1056" s="520"/>
      <c r="M1056" s="517"/>
      <c r="N1056" s="564">
        <v>12144</v>
      </c>
      <c r="O1056" s="517"/>
      <c r="P1056" s="555">
        <v>534336</v>
      </c>
    </row>
    <row r="1057" spans="1:16" x14ac:dyDescent="0.25">
      <c r="A1057" s="556"/>
      <c r="B1057" s="557"/>
      <c r="C1057" s="1248" t="s">
        <v>1161</v>
      </c>
      <c r="D1057" s="1248"/>
      <c r="E1057" s="1248"/>
      <c r="F1057" s="1248"/>
      <c r="G1057" s="1248"/>
      <c r="H1057" s="516"/>
      <c r="I1057" s="517"/>
      <c r="J1057" s="517"/>
      <c r="K1057" s="517"/>
      <c r="L1057" s="520"/>
      <c r="M1057" s="517"/>
      <c r="N1057" s="520"/>
      <c r="O1057" s="517"/>
      <c r="P1057" s="555">
        <v>534336</v>
      </c>
    </row>
    <row r="1058" spans="1:16" x14ac:dyDescent="0.25">
      <c r="A1058" s="558"/>
      <c r="B1058" s="559"/>
      <c r="C1058" s="559"/>
      <c r="D1058" s="559"/>
      <c r="E1058" s="559"/>
      <c r="F1058" s="559"/>
      <c r="G1058" s="559"/>
      <c r="H1058" s="560"/>
      <c r="I1058" s="561"/>
      <c r="J1058" s="561"/>
      <c r="K1058" s="561"/>
      <c r="L1058" s="562"/>
      <c r="M1058" s="561"/>
      <c r="N1058" s="562"/>
      <c r="O1058" s="561"/>
      <c r="P1058" s="563"/>
    </row>
    <row r="1059" spans="1:16" x14ac:dyDescent="0.25">
      <c r="A1059" s="514" t="s">
        <v>1680</v>
      </c>
      <c r="B1059" s="515" t="s">
        <v>3354</v>
      </c>
      <c r="C1059" s="1249" t="s">
        <v>3355</v>
      </c>
      <c r="D1059" s="1249"/>
      <c r="E1059" s="1249"/>
      <c r="F1059" s="1249"/>
      <c r="G1059" s="1249"/>
      <c r="H1059" s="516" t="s">
        <v>1575</v>
      </c>
      <c r="I1059" s="517">
        <v>41</v>
      </c>
      <c r="J1059" s="518">
        <v>1</v>
      </c>
      <c r="K1059" s="518">
        <v>41</v>
      </c>
      <c r="L1059" s="520"/>
      <c r="M1059" s="517"/>
      <c r="N1059" s="521"/>
      <c r="O1059" s="517"/>
      <c r="P1059" s="522"/>
    </row>
    <row r="1060" spans="1:16" x14ac:dyDescent="0.25">
      <c r="A1060" s="523"/>
      <c r="B1060" s="524" t="s">
        <v>23</v>
      </c>
      <c r="C1060" s="1247" t="s">
        <v>1203</v>
      </c>
      <c r="D1060" s="1247"/>
      <c r="E1060" s="1247"/>
      <c r="F1060" s="1247"/>
      <c r="G1060" s="1247"/>
      <c r="H1060" s="525" t="s">
        <v>1148</v>
      </c>
      <c r="I1060" s="526"/>
      <c r="J1060" s="526"/>
      <c r="K1060" s="536">
        <v>42.23</v>
      </c>
      <c r="L1060" s="528"/>
      <c r="M1060" s="526"/>
      <c r="N1060" s="528"/>
      <c r="O1060" s="526"/>
      <c r="P1060" s="529">
        <v>12356.5</v>
      </c>
    </row>
    <row r="1061" spans="1:16" x14ac:dyDescent="0.25">
      <c r="A1061" s="530"/>
      <c r="B1061" s="524" t="s">
        <v>2101</v>
      </c>
      <c r="C1061" s="1247" t="s">
        <v>2102</v>
      </c>
      <c r="D1061" s="1247"/>
      <c r="E1061" s="1247"/>
      <c r="F1061" s="1247"/>
      <c r="G1061" s="1247"/>
      <c r="H1061" s="525" t="s">
        <v>1148</v>
      </c>
      <c r="I1061" s="536">
        <v>1.03</v>
      </c>
      <c r="J1061" s="526"/>
      <c r="K1061" s="536">
        <v>42.23</v>
      </c>
      <c r="L1061" s="532"/>
      <c r="M1061" s="533"/>
      <c r="N1061" s="534">
        <v>292.60000000000002</v>
      </c>
      <c r="O1061" s="526"/>
      <c r="P1061" s="529">
        <v>12356.5</v>
      </c>
    </row>
    <row r="1062" spans="1:16" x14ac:dyDescent="0.25">
      <c r="A1062" s="523"/>
      <c r="B1062" s="524" t="s">
        <v>28</v>
      </c>
      <c r="C1062" s="1247" t="s">
        <v>132</v>
      </c>
      <c r="D1062" s="1247"/>
      <c r="E1062" s="1247"/>
      <c r="F1062" s="1247"/>
      <c r="G1062" s="1247"/>
      <c r="H1062" s="525"/>
      <c r="I1062" s="526"/>
      <c r="J1062" s="526"/>
      <c r="K1062" s="526"/>
      <c r="L1062" s="528"/>
      <c r="M1062" s="526"/>
      <c r="N1062" s="528"/>
      <c r="O1062" s="526"/>
      <c r="P1062" s="573">
        <v>242.97</v>
      </c>
    </row>
    <row r="1063" spans="1:16" x14ac:dyDescent="0.25">
      <c r="A1063" s="523"/>
      <c r="B1063" s="524"/>
      <c r="C1063" s="1247" t="s">
        <v>1147</v>
      </c>
      <c r="D1063" s="1247"/>
      <c r="E1063" s="1247"/>
      <c r="F1063" s="1247"/>
      <c r="G1063" s="1247"/>
      <c r="H1063" s="525" t="s">
        <v>1148</v>
      </c>
      <c r="I1063" s="526"/>
      <c r="J1063" s="526"/>
      <c r="K1063" s="536">
        <v>0.41</v>
      </c>
      <c r="L1063" s="528"/>
      <c r="M1063" s="526"/>
      <c r="N1063" s="528"/>
      <c r="O1063" s="526"/>
      <c r="P1063" s="573">
        <v>133.41</v>
      </c>
    </row>
    <row r="1064" spans="1:16" x14ac:dyDescent="0.25">
      <c r="A1064" s="530"/>
      <c r="B1064" s="524" t="s">
        <v>1445</v>
      </c>
      <c r="C1064" s="1247" t="s">
        <v>1446</v>
      </c>
      <c r="D1064" s="1247"/>
      <c r="E1064" s="1247"/>
      <c r="F1064" s="1247"/>
      <c r="G1064" s="1247"/>
      <c r="H1064" s="525" t="s">
        <v>1151</v>
      </c>
      <c r="I1064" s="536">
        <v>0.01</v>
      </c>
      <c r="J1064" s="526"/>
      <c r="K1064" s="536">
        <v>0.41</v>
      </c>
      <c r="L1064" s="538">
        <v>477.92</v>
      </c>
      <c r="M1064" s="539">
        <v>1.24</v>
      </c>
      <c r="N1064" s="534">
        <v>592.62</v>
      </c>
      <c r="O1064" s="526"/>
      <c r="P1064" s="529">
        <v>242.97</v>
      </c>
    </row>
    <row r="1065" spans="1:16" x14ac:dyDescent="0.25">
      <c r="A1065" s="540"/>
      <c r="B1065" s="524" t="s">
        <v>1208</v>
      </c>
      <c r="C1065" s="1247" t="s">
        <v>1209</v>
      </c>
      <c r="D1065" s="1247"/>
      <c r="E1065" s="1247"/>
      <c r="F1065" s="1247"/>
      <c r="G1065" s="1247"/>
      <c r="H1065" s="525" t="s">
        <v>1148</v>
      </c>
      <c r="I1065" s="536">
        <v>0.01</v>
      </c>
      <c r="J1065" s="526"/>
      <c r="K1065" s="536">
        <v>0.41</v>
      </c>
      <c r="L1065" s="528"/>
      <c r="M1065" s="526"/>
      <c r="N1065" s="541">
        <v>325.38</v>
      </c>
      <c r="O1065" s="526"/>
      <c r="P1065" s="573">
        <v>133.41</v>
      </c>
    </row>
    <row r="1066" spans="1:16" x14ac:dyDescent="0.25">
      <c r="A1066" s="552"/>
      <c r="B1066" s="553"/>
      <c r="C1066" s="1248" t="s">
        <v>1154</v>
      </c>
      <c r="D1066" s="1248"/>
      <c r="E1066" s="1248"/>
      <c r="F1066" s="1248"/>
      <c r="G1066" s="1248"/>
      <c r="H1066" s="516"/>
      <c r="I1066" s="517"/>
      <c r="J1066" s="517"/>
      <c r="K1066" s="517"/>
      <c r="L1066" s="520"/>
      <c r="M1066" s="517"/>
      <c r="N1066" s="554"/>
      <c r="O1066" s="517"/>
      <c r="P1066" s="555">
        <v>12732.88</v>
      </c>
    </row>
    <row r="1067" spans="1:16" x14ac:dyDescent="0.25">
      <c r="A1067" s="540" t="s">
        <v>1841</v>
      </c>
      <c r="B1067" s="524" t="s">
        <v>2637</v>
      </c>
      <c r="C1067" s="1247" t="s">
        <v>2638</v>
      </c>
      <c r="D1067" s="1247"/>
      <c r="E1067" s="1247"/>
      <c r="F1067" s="1247"/>
      <c r="G1067" s="1247"/>
      <c r="H1067" s="525" t="s">
        <v>1158</v>
      </c>
      <c r="I1067" s="543">
        <v>2</v>
      </c>
      <c r="J1067" s="526"/>
      <c r="K1067" s="543">
        <v>2</v>
      </c>
      <c r="L1067" s="528"/>
      <c r="M1067" s="526"/>
      <c r="N1067" s="528"/>
      <c r="O1067" s="526"/>
      <c r="P1067" s="573">
        <v>247.13</v>
      </c>
    </row>
    <row r="1068" spans="1:16" x14ac:dyDescent="0.25">
      <c r="A1068" s="540"/>
      <c r="B1068" s="524"/>
      <c r="C1068" s="1247" t="s">
        <v>1155</v>
      </c>
      <c r="D1068" s="1247"/>
      <c r="E1068" s="1247"/>
      <c r="F1068" s="1247"/>
      <c r="G1068" s="1247"/>
      <c r="H1068" s="525"/>
      <c r="I1068" s="526"/>
      <c r="J1068" s="526"/>
      <c r="K1068" s="526"/>
      <c r="L1068" s="528"/>
      <c r="M1068" s="526"/>
      <c r="N1068" s="528"/>
      <c r="O1068" s="526"/>
      <c r="P1068" s="529">
        <v>12489.91</v>
      </c>
    </row>
    <row r="1069" spans="1:16" x14ac:dyDescent="0.25">
      <c r="A1069" s="540"/>
      <c r="B1069" s="524" t="s">
        <v>3336</v>
      </c>
      <c r="C1069" s="1247" t="s">
        <v>3337</v>
      </c>
      <c r="D1069" s="1247"/>
      <c r="E1069" s="1247"/>
      <c r="F1069" s="1247"/>
      <c r="G1069" s="1247"/>
      <c r="H1069" s="525" t="s">
        <v>1158</v>
      </c>
      <c r="I1069" s="543">
        <v>90</v>
      </c>
      <c r="J1069" s="526"/>
      <c r="K1069" s="543">
        <v>90</v>
      </c>
      <c r="L1069" s="528"/>
      <c r="M1069" s="526"/>
      <c r="N1069" s="528"/>
      <c r="O1069" s="526"/>
      <c r="P1069" s="529">
        <v>11240.92</v>
      </c>
    </row>
    <row r="1070" spans="1:16" x14ac:dyDescent="0.25">
      <c r="A1070" s="540"/>
      <c r="B1070" s="524" t="s">
        <v>3338</v>
      </c>
      <c r="C1070" s="1247" t="s">
        <v>3339</v>
      </c>
      <c r="D1070" s="1247"/>
      <c r="E1070" s="1247"/>
      <c r="F1070" s="1247"/>
      <c r="G1070" s="1247"/>
      <c r="H1070" s="525" t="s">
        <v>1158</v>
      </c>
      <c r="I1070" s="543">
        <v>46</v>
      </c>
      <c r="J1070" s="526"/>
      <c r="K1070" s="543">
        <v>46</v>
      </c>
      <c r="L1070" s="528"/>
      <c r="M1070" s="526"/>
      <c r="N1070" s="528"/>
      <c r="O1070" s="526"/>
      <c r="P1070" s="529">
        <v>5745.36</v>
      </c>
    </row>
    <row r="1071" spans="1:16" x14ac:dyDescent="0.25">
      <c r="A1071" s="556"/>
      <c r="B1071" s="557"/>
      <c r="C1071" s="1248" t="s">
        <v>1161</v>
      </c>
      <c r="D1071" s="1248"/>
      <c r="E1071" s="1248"/>
      <c r="F1071" s="1248"/>
      <c r="G1071" s="1248"/>
      <c r="H1071" s="516"/>
      <c r="I1071" s="517"/>
      <c r="J1071" s="517"/>
      <c r="K1071" s="517"/>
      <c r="L1071" s="520"/>
      <c r="M1071" s="517"/>
      <c r="N1071" s="593">
        <v>730.89</v>
      </c>
      <c r="O1071" s="517"/>
      <c r="P1071" s="555">
        <v>29966.29</v>
      </c>
    </row>
    <row r="1072" spans="1:16" x14ac:dyDescent="0.25">
      <c r="A1072" s="558"/>
      <c r="B1072" s="559"/>
      <c r="C1072" s="559"/>
      <c r="D1072" s="559"/>
      <c r="E1072" s="559"/>
      <c r="F1072" s="559"/>
      <c r="G1072" s="559"/>
      <c r="H1072" s="560"/>
      <c r="I1072" s="561"/>
      <c r="J1072" s="561"/>
      <c r="K1072" s="561"/>
      <c r="L1072" s="562"/>
      <c r="M1072" s="561"/>
      <c r="N1072" s="562"/>
      <c r="O1072" s="561"/>
      <c r="P1072" s="563"/>
    </row>
    <row r="1073" spans="1:16" ht="22.5" x14ac:dyDescent="0.25">
      <c r="A1073" s="514" t="s">
        <v>3731</v>
      </c>
      <c r="B1073" s="515" t="s">
        <v>3594</v>
      </c>
      <c r="C1073" s="1249" t="s">
        <v>3732</v>
      </c>
      <c r="D1073" s="1249"/>
      <c r="E1073" s="1249"/>
      <c r="F1073" s="1249"/>
      <c r="G1073" s="1249"/>
      <c r="H1073" s="516" t="s">
        <v>1575</v>
      </c>
      <c r="I1073" s="517">
        <v>41</v>
      </c>
      <c r="J1073" s="518">
        <v>1</v>
      </c>
      <c r="K1073" s="518">
        <v>41</v>
      </c>
      <c r="L1073" s="520"/>
      <c r="M1073" s="517"/>
      <c r="N1073" s="564">
        <v>2614.33</v>
      </c>
      <c r="O1073" s="517"/>
      <c r="P1073" s="555">
        <v>107187.53</v>
      </c>
    </row>
    <row r="1074" spans="1:16" x14ac:dyDescent="0.25">
      <c r="A1074" s="556"/>
      <c r="B1074" s="557"/>
      <c r="C1074" s="1248" t="s">
        <v>1161</v>
      </c>
      <c r="D1074" s="1248"/>
      <c r="E1074" s="1248"/>
      <c r="F1074" s="1248"/>
      <c r="G1074" s="1248"/>
      <c r="H1074" s="516"/>
      <c r="I1074" s="517"/>
      <c r="J1074" s="517"/>
      <c r="K1074" s="517"/>
      <c r="L1074" s="520"/>
      <c r="M1074" s="517"/>
      <c r="N1074" s="520"/>
      <c r="O1074" s="517"/>
      <c r="P1074" s="555">
        <v>107187.53</v>
      </c>
    </row>
    <row r="1075" spans="1:16" x14ac:dyDescent="0.25">
      <c r="A1075" s="558"/>
      <c r="B1075" s="559"/>
      <c r="C1075" s="559"/>
      <c r="D1075" s="559"/>
      <c r="E1075" s="559"/>
      <c r="F1075" s="559"/>
      <c r="G1075" s="559"/>
      <c r="H1075" s="560"/>
      <c r="I1075" s="561"/>
      <c r="J1075" s="561"/>
      <c r="K1075" s="561"/>
      <c r="L1075" s="562"/>
      <c r="M1075" s="561"/>
      <c r="N1075" s="562"/>
      <c r="O1075" s="561"/>
      <c r="P1075" s="563"/>
    </row>
    <row r="1076" spans="1:16" x14ac:dyDescent="0.25">
      <c r="A1076" s="514" t="s">
        <v>1684</v>
      </c>
      <c r="B1076" s="515" t="s">
        <v>3638</v>
      </c>
      <c r="C1076" s="1249" t="s">
        <v>3639</v>
      </c>
      <c r="D1076" s="1249"/>
      <c r="E1076" s="1249"/>
      <c r="F1076" s="1249"/>
      <c r="G1076" s="1249"/>
      <c r="H1076" s="516" t="s">
        <v>1575</v>
      </c>
      <c r="I1076" s="517">
        <v>8</v>
      </c>
      <c r="J1076" s="518">
        <v>1</v>
      </c>
      <c r="K1076" s="518">
        <v>8</v>
      </c>
      <c r="L1076" s="520"/>
      <c r="M1076" s="517"/>
      <c r="N1076" s="521"/>
      <c r="O1076" s="517"/>
      <c r="P1076" s="522"/>
    </row>
    <row r="1077" spans="1:16" x14ac:dyDescent="0.25">
      <c r="A1077" s="523"/>
      <c r="B1077" s="524" t="s">
        <v>23</v>
      </c>
      <c r="C1077" s="1247" t="s">
        <v>1203</v>
      </c>
      <c r="D1077" s="1247"/>
      <c r="E1077" s="1247"/>
      <c r="F1077" s="1247"/>
      <c r="G1077" s="1247"/>
      <c r="H1077" s="525" t="s">
        <v>1148</v>
      </c>
      <c r="I1077" s="526"/>
      <c r="J1077" s="526"/>
      <c r="K1077" s="536">
        <v>1.76</v>
      </c>
      <c r="L1077" s="528"/>
      <c r="M1077" s="526"/>
      <c r="N1077" s="528"/>
      <c r="O1077" s="526"/>
      <c r="P1077" s="573">
        <v>559.84</v>
      </c>
    </row>
    <row r="1078" spans="1:16" x14ac:dyDescent="0.25">
      <c r="A1078" s="530"/>
      <c r="B1078" s="524" t="s">
        <v>2403</v>
      </c>
      <c r="C1078" s="1247" t="s">
        <v>2404</v>
      </c>
      <c r="D1078" s="1247"/>
      <c r="E1078" s="1247"/>
      <c r="F1078" s="1247"/>
      <c r="G1078" s="1247"/>
      <c r="H1078" s="525" t="s">
        <v>1148</v>
      </c>
      <c r="I1078" s="536">
        <v>0.22</v>
      </c>
      <c r="J1078" s="526"/>
      <c r="K1078" s="536">
        <v>1.76</v>
      </c>
      <c r="L1078" s="532"/>
      <c r="M1078" s="533"/>
      <c r="N1078" s="534">
        <v>318.08999999999997</v>
      </c>
      <c r="O1078" s="526"/>
      <c r="P1078" s="529">
        <v>559.84</v>
      </c>
    </row>
    <row r="1079" spans="1:16" x14ac:dyDescent="0.25">
      <c r="A1079" s="552"/>
      <c r="B1079" s="553"/>
      <c r="C1079" s="1248" t="s">
        <v>1154</v>
      </c>
      <c r="D1079" s="1248"/>
      <c r="E1079" s="1248"/>
      <c r="F1079" s="1248"/>
      <c r="G1079" s="1248"/>
      <c r="H1079" s="516"/>
      <c r="I1079" s="517"/>
      <c r="J1079" s="517"/>
      <c r="K1079" s="517"/>
      <c r="L1079" s="520"/>
      <c r="M1079" s="517"/>
      <c r="N1079" s="554"/>
      <c r="O1079" s="517"/>
      <c r="P1079" s="555">
        <v>559.84</v>
      </c>
    </row>
    <row r="1080" spans="1:16" x14ac:dyDescent="0.25">
      <c r="A1080" s="540" t="s">
        <v>1844</v>
      </c>
      <c r="B1080" s="524" t="s">
        <v>2637</v>
      </c>
      <c r="C1080" s="1247" t="s">
        <v>2638</v>
      </c>
      <c r="D1080" s="1247"/>
      <c r="E1080" s="1247"/>
      <c r="F1080" s="1247"/>
      <c r="G1080" s="1247"/>
      <c r="H1080" s="525" t="s">
        <v>1158</v>
      </c>
      <c r="I1080" s="543">
        <v>2</v>
      </c>
      <c r="J1080" s="526"/>
      <c r="K1080" s="543">
        <v>2</v>
      </c>
      <c r="L1080" s="528"/>
      <c r="M1080" s="526"/>
      <c r="N1080" s="528"/>
      <c r="O1080" s="526"/>
      <c r="P1080" s="573">
        <v>11.2</v>
      </c>
    </row>
    <row r="1081" spans="1:16" x14ac:dyDescent="0.25">
      <c r="A1081" s="540"/>
      <c r="B1081" s="524"/>
      <c r="C1081" s="1247" t="s">
        <v>1155</v>
      </c>
      <c r="D1081" s="1247"/>
      <c r="E1081" s="1247"/>
      <c r="F1081" s="1247"/>
      <c r="G1081" s="1247"/>
      <c r="H1081" s="525"/>
      <c r="I1081" s="526"/>
      <c r="J1081" s="526"/>
      <c r="K1081" s="526"/>
      <c r="L1081" s="528"/>
      <c r="M1081" s="526"/>
      <c r="N1081" s="528"/>
      <c r="O1081" s="526"/>
      <c r="P1081" s="573">
        <v>559.84</v>
      </c>
    </row>
    <row r="1082" spans="1:16" x14ac:dyDescent="0.25">
      <c r="A1082" s="540"/>
      <c r="B1082" s="524" t="s">
        <v>3336</v>
      </c>
      <c r="C1082" s="1247" t="s">
        <v>3337</v>
      </c>
      <c r="D1082" s="1247"/>
      <c r="E1082" s="1247"/>
      <c r="F1082" s="1247"/>
      <c r="G1082" s="1247"/>
      <c r="H1082" s="525" t="s">
        <v>1158</v>
      </c>
      <c r="I1082" s="543">
        <v>90</v>
      </c>
      <c r="J1082" s="526"/>
      <c r="K1082" s="543">
        <v>90</v>
      </c>
      <c r="L1082" s="528"/>
      <c r="M1082" s="526"/>
      <c r="N1082" s="528"/>
      <c r="O1082" s="526"/>
      <c r="P1082" s="573">
        <v>503.86</v>
      </c>
    </row>
    <row r="1083" spans="1:16" x14ac:dyDescent="0.25">
      <c r="A1083" s="540"/>
      <c r="B1083" s="524" t="s">
        <v>3338</v>
      </c>
      <c r="C1083" s="1247" t="s">
        <v>3339</v>
      </c>
      <c r="D1083" s="1247"/>
      <c r="E1083" s="1247"/>
      <c r="F1083" s="1247"/>
      <c r="G1083" s="1247"/>
      <c r="H1083" s="525" t="s">
        <v>1158</v>
      </c>
      <c r="I1083" s="543">
        <v>46</v>
      </c>
      <c r="J1083" s="526"/>
      <c r="K1083" s="543">
        <v>46</v>
      </c>
      <c r="L1083" s="528"/>
      <c r="M1083" s="526"/>
      <c r="N1083" s="528"/>
      <c r="O1083" s="526"/>
      <c r="P1083" s="573">
        <v>257.52999999999997</v>
      </c>
    </row>
    <row r="1084" spans="1:16" x14ac:dyDescent="0.25">
      <c r="A1084" s="556"/>
      <c r="B1084" s="557"/>
      <c r="C1084" s="1248" t="s">
        <v>1161</v>
      </c>
      <c r="D1084" s="1248"/>
      <c r="E1084" s="1248"/>
      <c r="F1084" s="1248"/>
      <c r="G1084" s="1248"/>
      <c r="H1084" s="516"/>
      <c r="I1084" s="517"/>
      <c r="J1084" s="517"/>
      <c r="K1084" s="517"/>
      <c r="L1084" s="520"/>
      <c r="M1084" s="517"/>
      <c r="N1084" s="593">
        <v>166.55</v>
      </c>
      <c r="O1084" s="517"/>
      <c r="P1084" s="555">
        <v>1332.43</v>
      </c>
    </row>
    <row r="1085" spans="1:16" x14ac:dyDescent="0.25">
      <c r="A1085" s="558"/>
      <c r="B1085" s="559"/>
      <c r="C1085" s="559"/>
      <c r="D1085" s="559"/>
      <c r="E1085" s="559"/>
      <c r="F1085" s="559"/>
      <c r="G1085" s="559"/>
      <c r="H1085" s="560"/>
      <c r="I1085" s="561"/>
      <c r="J1085" s="561"/>
      <c r="K1085" s="561"/>
      <c r="L1085" s="562"/>
      <c r="M1085" s="561"/>
      <c r="N1085" s="562"/>
      <c r="O1085" s="561"/>
      <c r="P1085" s="563"/>
    </row>
    <row r="1086" spans="1:16" ht="22.5" x14ac:dyDescent="0.25">
      <c r="A1086" s="514" t="s">
        <v>1846</v>
      </c>
      <c r="B1086" s="515" t="s">
        <v>3592</v>
      </c>
      <c r="C1086" s="1249" t="s">
        <v>3593</v>
      </c>
      <c r="D1086" s="1249"/>
      <c r="E1086" s="1249"/>
      <c r="F1086" s="1249"/>
      <c r="G1086" s="1249"/>
      <c r="H1086" s="516" t="s">
        <v>1575</v>
      </c>
      <c r="I1086" s="517">
        <v>8</v>
      </c>
      <c r="J1086" s="518">
        <v>1</v>
      </c>
      <c r="K1086" s="518">
        <v>8</v>
      </c>
      <c r="L1086" s="520"/>
      <c r="M1086" s="517"/>
      <c r="N1086" s="572">
        <v>427.3</v>
      </c>
      <c r="O1086" s="517"/>
      <c r="P1086" s="555">
        <v>3418.4</v>
      </c>
    </row>
    <row r="1087" spans="1:16" x14ac:dyDescent="0.25">
      <c r="A1087" s="556"/>
      <c r="B1087" s="557"/>
      <c r="C1087" s="1248" t="s">
        <v>1161</v>
      </c>
      <c r="D1087" s="1248"/>
      <c r="E1087" s="1248"/>
      <c r="F1087" s="1248"/>
      <c r="G1087" s="1248"/>
      <c r="H1087" s="516"/>
      <c r="I1087" s="517"/>
      <c r="J1087" s="517"/>
      <c r="K1087" s="517"/>
      <c r="L1087" s="520"/>
      <c r="M1087" s="517"/>
      <c r="N1087" s="520"/>
      <c r="O1087" s="517"/>
      <c r="P1087" s="555">
        <v>3418.4</v>
      </c>
    </row>
    <row r="1088" spans="1:16" x14ac:dyDescent="0.25">
      <c r="A1088" s="558"/>
      <c r="B1088" s="559"/>
      <c r="C1088" s="559"/>
      <c r="D1088" s="559"/>
      <c r="E1088" s="559"/>
      <c r="F1088" s="559"/>
      <c r="G1088" s="559"/>
      <c r="H1088" s="560"/>
      <c r="I1088" s="561"/>
      <c r="J1088" s="561"/>
      <c r="K1088" s="561"/>
      <c r="L1088" s="562"/>
      <c r="M1088" s="561"/>
      <c r="N1088" s="562"/>
      <c r="O1088" s="561"/>
      <c r="P1088" s="563"/>
    </row>
    <row r="1089" spans="1:16" x14ac:dyDescent="0.25">
      <c r="A1089" s="514" t="s">
        <v>1849</v>
      </c>
      <c r="B1089" s="515" t="s">
        <v>3638</v>
      </c>
      <c r="C1089" s="1249" t="s">
        <v>3639</v>
      </c>
      <c r="D1089" s="1249"/>
      <c r="E1089" s="1249"/>
      <c r="F1089" s="1249"/>
      <c r="G1089" s="1249"/>
      <c r="H1089" s="516" t="s">
        <v>1575</v>
      </c>
      <c r="I1089" s="517">
        <v>8</v>
      </c>
      <c r="J1089" s="518">
        <v>1</v>
      </c>
      <c r="K1089" s="518">
        <v>8</v>
      </c>
      <c r="L1089" s="520"/>
      <c r="M1089" s="517"/>
      <c r="N1089" s="521"/>
      <c r="O1089" s="517"/>
      <c r="P1089" s="522"/>
    </row>
    <row r="1090" spans="1:16" x14ac:dyDescent="0.25">
      <c r="A1090" s="523"/>
      <c r="B1090" s="524" t="s">
        <v>23</v>
      </c>
      <c r="C1090" s="1247" t="s">
        <v>1203</v>
      </c>
      <c r="D1090" s="1247"/>
      <c r="E1090" s="1247"/>
      <c r="F1090" s="1247"/>
      <c r="G1090" s="1247"/>
      <c r="H1090" s="525" t="s">
        <v>1148</v>
      </c>
      <c r="I1090" s="526"/>
      <c r="J1090" s="526"/>
      <c r="K1090" s="536">
        <v>1.76</v>
      </c>
      <c r="L1090" s="528"/>
      <c r="M1090" s="526"/>
      <c r="N1090" s="528"/>
      <c r="O1090" s="526"/>
      <c r="P1090" s="573">
        <v>559.84</v>
      </c>
    </row>
    <row r="1091" spans="1:16" x14ac:dyDescent="0.25">
      <c r="A1091" s="530"/>
      <c r="B1091" s="524" t="s">
        <v>2403</v>
      </c>
      <c r="C1091" s="1247" t="s">
        <v>2404</v>
      </c>
      <c r="D1091" s="1247"/>
      <c r="E1091" s="1247"/>
      <c r="F1091" s="1247"/>
      <c r="G1091" s="1247"/>
      <c r="H1091" s="525" t="s">
        <v>1148</v>
      </c>
      <c r="I1091" s="536">
        <v>0.22</v>
      </c>
      <c r="J1091" s="526"/>
      <c r="K1091" s="536">
        <v>1.76</v>
      </c>
      <c r="L1091" s="532"/>
      <c r="M1091" s="533"/>
      <c r="N1091" s="534">
        <v>318.08999999999997</v>
      </c>
      <c r="O1091" s="526"/>
      <c r="P1091" s="529">
        <v>559.84</v>
      </c>
    </row>
    <row r="1092" spans="1:16" x14ac:dyDescent="0.25">
      <c r="A1092" s="552"/>
      <c r="B1092" s="553"/>
      <c r="C1092" s="1248" t="s">
        <v>1154</v>
      </c>
      <c r="D1092" s="1248"/>
      <c r="E1092" s="1248"/>
      <c r="F1092" s="1248"/>
      <c r="G1092" s="1248"/>
      <c r="H1092" s="516"/>
      <c r="I1092" s="517"/>
      <c r="J1092" s="517"/>
      <c r="K1092" s="517"/>
      <c r="L1092" s="520"/>
      <c r="M1092" s="517"/>
      <c r="N1092" s="554"/>
      <c r="O1092" s="517"/>
      <c r="P1092" s="555">
        <v>559.84</v>
      </c>
    </row>
    <row r="1093" spans="1:16" x14ac:dyDescent="0.25">
      <c r="A1093" s="540" t="s">
        <v>1850</v>
      </c>
      <c r="B1093" s="524" t="s">
        <v>2637</v>
      </c>
      <c r="C1093" s="1247" t="s">
        <v>2638</v>
      </c>
      <c r="D1093" s="1247"/>
      <c r="E1093" s="1247"/>
      <c r="F1093" s="1247"/>
      <c r="G1093" s="1247"/>
      <c r="H1093" s="525" t="s">
        <v>1158</v>
      </c>
      <c r="I1093" s="543">
        <v>2</v>
      </c>
      <c r="J1093" s="526"/>
      <c r="K1093" s="543">
        <v>2</v>
      </c>
      <c r="L1093" s="528"/>
      <c r="M1093" s="526"/>
      <c r="N1093" s="528"/>
      <c r="O1093" s="526"/>
      <c r="P1093" s="573">
        <v>11.2</v>
      </c>
    </row>
    <row r="1094" spans="1:16" x14ac:dyDescent="0.25">
      <c r="A1094" s="540"/>
      <c r="B1094" s="524"/>
      <c r="C1094" s="1247" t="s">
        <v>1155</v>
      </c>
      <c r="D1094" s="1247"/>
      <c r="E1094" s="1247"/>
      <c r="F1094" s="1247"/>
      <c r="G1094" s="1247"/>
      <c r="H1094" s="525"/>
      <c r="I1094" s="526"/>
      <c r="J1094" s="526"/>
      <c r="K1094" s="526"/>
      <c r="L1094" s="528"/>
      <c r="M1094" s="526"/>
      <c r="N1094" s="528"/>
      <c r="O1094" s="526"/>
      <c r="P1094" s="573">
        <v>559.84</v>
      </c>
    </row>
    <row r="1095" spans="1:16" x14ac:dyDescent="0.25">
      <c r="A1095" s="540"/>
      <c r="B1095" s="524" t="s">
        <v>3336</v>
      </c>
      <c r="C1095" s="1247" t="s">
        <v>3337</v>
      </c>
      <c r="D1095" s="1247"/>
      <c r="E1095" s="1247"/>
      <c r="F1095" s="1247"/>
      <c r="G1095" s="1247"/>
      <c r="H1095" s="525" t="s">
        <v>1158</v>
      </c>
      <c r="I1095" s="543">
        <v>90</v>
      </c>
      <c r="J1095" s="526"/>
      <c r="K1095" s="543">
        <v>90</v>
      </c>
      <c r="L1095" s="528"/>
      <c r="M1095" s="526"/>
      <c r="N1095" s="528"/>
      <c r="O1095" s="526"/>
      <c r="P1095" s="573">
        <v>503.86</v>
      </c>
    </row>
    <row r="1096" spans="1:16" x14ac:dyDescent="0.25">
      <c r="A1096" s="540"/>
      <c r="B1096" s="524" t="s">
        <v>3338</v>
      </c>
      <c r="C1096" s="1247" t="s">
        <v>3339</v>
      </c>
      <c r="D1096" s="1247"/>
      <c r="E1096" s="1247"/>
      <c r="F1096" s="1247"/>
      <c r="G1096" s="1247"/>
      <c r="H1096" s="525" t="s">
        <v>1158</v>
      </c>
      <c r="I1096" s="543">
        <v>46</v>
      </c>
      <c r="J1096" s="526"/>
      <c r="K1096" s="543">
        <v>46</v>
      </c>
      <c r="L1096" s="528"/>
      <c r="M1096" s="526"/>
      <c r="N1096" s="528"/>
      <c r="O1096" s="526"/>
      <c r="P1096" s="573">
        <v>257.52999999999997</v>
      </c>
    </row>
    <row r="1097" spans="1:16" x14ac:dyDescent="0.25">
      <c r="A1097" s="556"/>
      <c r="B1097" s="557"/>
      <c r="C1097" s="1248" t="s">
        <v>1161</v>
      </c>
      <c r="D1097" s="1248"/>
      <c r="E1097" s="1248"/>
      <c r="F1097" s="1248"/>
      <c r="G1097" s="1248"/>
      <c r="H1097" s="516"/>
      <c r="I1097" s="517"/>
      <c r="J1097" s="517"/>
      <c r="K1097" s="517"/>
      <c r="L1097" s="520"/>
      <c r="M1097" s="517"/>
      <c r="N1097" s="593">
        <v>166.55</v>
      </c>
      <c r="O1097" s="517"/>
      <c r="P1097" s="555">
        <v>1332.43</v>
      </c>
    </row>
    <row r="1098" spans="1:16" x14ac:dyDescent="0.25">
      <c r="A1098" s="558"/>
      <c r="B1098" s="559"/>
      <c r="C1098" s="559"/>
      <c r="D1098" s="559"/>
      <c r="E1098" s="559"/>
      <c r="F1098" s="559"/>
      <c r="G1098" s="559"/>
      <c r="H1098" s="560"/>
      <c r="I1098" s="561"/>
      <c r="J1098" s="561"/>
      <c r="K1098" s="561"/>
      <c r="L1098" s="562"/>
      <c r="M1098" s="561"/>
      <c r="N1098" s="562"/>
      <c r="O1098" s="561"/>
      <c r="P1098" s="563"/>
    </row>
    <row r="1099" spans="1:16" ht="22.5" x14ac:dyDescent="0.25">
      <c r="A1099" s="514" t="s">
        <v>1852</v>
      </c>
      <c r="B1099" s="515" t="s">
        <v>3592</v>
      </c>
      <c r="C1099" s="1249" t="s">
        <v>3640</v>
      </c>
      <c r="D1099" s="1249"/>
      <c r="E1099" s="1249"/>
      <c r="F1099" s="1249"/>
      <c r="G1099" s="1249"/>
      <c r="H1099" s="516" t="s">
        <v>1575</v>
      </c>
      <c r="I1099" s="517">
        <v>8</v>
      </c>
      <c r="J1099" s="518">
        <v>1</v>
      </c>
      <c r="K1099" s="518">
        <v>8</v>
      </c>
      <c r="L1099" s="520"/>
      <c r="M1099" s="517"/>
      <c r="N1099" s="572">
        <v>424.49</v>
      </c>
      <c r="O1099" s="517"/>
      <c r="P1099" s="555">
        <v>3395.92</v>
      </c>
    </row>
    <row r="1100" spans="1:16" x14ac:dyDescent="0.25">
      <c r="A1100" s="556"/>
      <c r="B1100" s="557"/>
      <c r="C1100" s="1248" t="s">
        <v>1161</v>
      </c>
      <c r="D1100" s="1248"/>
      <c r="E1100" s="1248"/>
      <c r="F1100" s="1248"/>
      <c r="G1100" s="1248"/>
      <c r="H1100" s="516"/>
      <c r="I1100" s="517"/>
      <c r="J1100" s="517"/>
      <c r="K1100" s="517"/>
      <c r="L1100" s="520"/>
      <c r="M1100" s="517"/>
      <c r="N1100" s="520"/>
      <c r="O1100" s="517"/>
      <c r="P1100" s="555">
        <v>3395.92</v>
      </c>
    </row>
    <row r="1101" spans="1:16" x14ac:dyDescent="0.25">
      <c r="A1101" s="558"/>
      <c r="B1101" s="559"/>
      <c r="C1101" s="559"/>
      <c r="D1101" s="559"/>
      <c r="E1101" s="559"/>
      <c r="F1101" s="559"/>
      <c r="G1101" s="559"/>
      <c r="H1101" s="560"/>
      <c r="I1101" s="561"/>
      <c r="J1101" s="561"/>
      <c r="K1101" s="561"/>
      <c r="L1101" s="562"/>
      <c r="M1101" s="561"/>
      <c r="N1101" s="562"/>
      <c r="O1101" s="561"/>
      <c r="P1101" s="563"/>
    </row>
    <row r="1102" spans="1:16" x14ac:dyDescent="0.25">
      <c r="A1102" s="514" t="s">
        <v>1853</v>
      </c>
      <c r="B1102" s="515" t="s">
        <v>3645</v>
      </c>
      <c r="C1102" s="1249" t="s">
        <v>3646</v>
      </c>
      <c r="D1102" s="1249"/>
      <c r="E1102" s="1249"/>
      <c r="F1102" s="1249"/>
      <c r="G1102" s="1249"/>
      <c r="H1102" s="516" t="s">
        <v>1440</v>
      </c>
      <c r="I1102" s="517">
        <v>1.8</v>
      </c>
      <c r="J1102" s="518">
        <v>1</v>
      </c>
      <c r="K1102" s="571">
        <v>1.8</v>
      </c>
      <c r="L1102" s="520"/>
      <c r="M1102" s="517"/>
      <c r="N1102" s="521"/>
      <c r="O1102" s="517"/>
      <c r="P1102" s="522"/>
    </row>
    <row r="1103" spans="1:16" x14ac:dyDescent="0.25">
      <c r="A1103" s="523"/>
      <c r="B1103" s="524" t="s">
        <v>23</v>
      </c>
      <c r="C1103" s="1247" t="s">
        <v>1203</v>
      </c>
      <c r="D1103" s="1247"/>
      <c r="E1103" s="1247"/>
      <c r="F1103" s="1247"/>
      <c r="G1103" s="1247"/>
      <c r="H1103" s="525" t="s">
        <v>1148</v>
      </c>
      <c r="I1103" s="526"/>
      <c r="J1103" s="526"/>
      <c r="K1103" s="527">
        <v>8.0820000000000007</v>
      </c>
      <c r="L1103" s="528"/>
      <c r="M1103" s="526"/>
      <c r="N1103" s="528"/>
      <c r="O1103" s="526"/>
      <c r="P1103" s="529">
        <v>2570.8000000000002</v>
      </c>
    </row>
    <row r="1104" spans="1:16" x14ac:dyDescent="0.25">
      <c r="A1104" s="530"/>
      <c r="B1104" s="524" t="s">
        <v>2403</v>
      </c>
      <c r="C1104" s="1247" t="s">
        <v>2404</v>
      </c>
      <c r="D1104" s="1247"/>
      <c r="E1104" s="1247"/>
      <c r="F1104" s="1247"/>
      <c r="G1104" s="1247"/>
      <c r="H1104" s="525" t="s">
        <v>1148</v>
      </c>
      <c r="I1104" s="536">
        <v>4.49</v>
      </c>
      <c r="J1104" s="526"/>
      <c r="K1104" s="527">
        <v>8.0820000000000007</v>
      </c>
      <c r="L1104" s="532"/>
      <c r="M1104" s="533"/>
      <c r="N1104" s="534">
        <v>318.08999999999997</v>
      </c>
      <c r="O1104" s="526"/>
      <c r="P1104" s="529">
        <v>2570.8000000000002</v>
      </c>
    </row>
    <row r="1105" spans="1:16" x14ac:dyDescent="0.25">
      <c r="A1105" s="523"/>
      <c r="B1105" s="524" t="s">
        <v>28</v>
      </c>
      <c r="C1105" s="1247" t="s">
        <v>132</v>
      </c>
      <c r="D1105" s="1247"/>
      <c r="E1105" s="1247"/>
      <c r="F1105" s="1247"/>
      <c r="G1105" s="1247"/>
      <c r="H1105" s="525"/>
      <c r="I1105" s="526"/>
      <c r="J1105" s="526"/>
      <c r="K1105" s="526"/>
      <c r="L1105" s="528"/>
      <c r="M1105" s="526"/>
      <c r="N1105" s="528"/>
      <c r="O1105" s="526"/>
      <c r="P1105" s="573">
        <v>38.58</v>
      </c>
    </row>
    <row r="1106" spans="1:16" x14ac:dyDescent="0.25">
      <c r="A1106" s="523"/>
      <c r="B1106" s="524"/>
      <c r="C1106" s="1247" t="s">
        <v>1147</v>
      </c>
      <c r="D1106" s="1247"/>
      <c r="E1106" s="1247"/>
      <c r="F1106" s="1247"/>
      <c r="G1106" s="1247"/>
      <c r="H1106" s="525" t="s">
        <v>1148</v>
      </c>
      <c r="I1106" s="526"/>
      <c r="J1106" s="526"/>
      <c r="K1106" s="527">
        <v>3.5999999999999997E-2</v>
      </c>
      <c r="L1106" s="528"/>
      <c r="M1106" s="526"/>
      <c r="N1106" s="528"/>
      <c r="O1106" s="526"/>
      <c r="P1106" s="573">
        <v>13.73</v>
      </c>
    </row>
    <row r="1107" spans="1:16" x14ac:dyDescent="0.25">
      <c r="A1107" s="530"/>
      <c r="B1107" s="524" t="s">
        <v>1443</v>
      </c>
      <c r="C1107" s="1247" t="s">
        <v>1444</v>
      </c>
      <c r="D1107" s="1247"/>
      <c r="E1107" s="1247"/>
      <c r="F1107" s="1247"/>
      <c r="G1107" s="1247"/>
      <c r="H1107" s="525" t="s">
        <v>1151</v>
      </c>
      <c r="I1107" s="536">
        <v>0.01</v>
      </c>
      <c r="J1107" s="526"/>
      <c r="K1107" s="527">
        <v>1.7999999999999999E-2</v>
      </c>
      <c r="L1107" s="532"/>
      <c r="M1107" s="533"/>
      <c r="N1107" s="534">
        <v>1550.39</v>
      </c>
      <c r="O1107" s="526"/>
      <c r="P1107" s="529">
        <v>27.91</v>
      </c>
    </row>
    <row r="1108" spans="1:16" x14ac:dyDescent="0.25">
      <c r="A1108" s="540"/>
      <c r="B1108" s="524" t="s">
        <v>1152</v>
      </c>
      <c r="C1108" s="1247" t="s">
        <v>1153</v>
      </c>
      <c r="D1108" s="1247"/>
      <c r="E1108" s="1247"/>
      <c r="F1108" s="1247"/>
      <c r="G1108" s="1247"/>
      <c r="H1108" s="525" t="s">
        <v>1148</v>
      </c>
      <c r="I1108" s="536">
        <v>0.01</v>
      </c>
      <c r="J1108" s="526"/>
      <c r="K1108" s="527">
        <v>1.7999999999999999E-2</v>
      </c>
      <c r="L1108" s="528"/>
      <c r="M1108" s="526"/>
      <c r="N1108" s="541">
        <v>437.08</v>
      </c>
      <c r="O1108" s="526"/>
      <c r="P1108" s="573">
        <v>7.87</v>
      </c>
    </row>
    <row r="1109" spans="1:16" x14ac:dyDescent="0.25">
      <c r="A1109" s="530"/>
      <c r="B1109" s="524" t="s">
        <v>1445</v>
      </c>
      <c r="C1109" s="1247" t="s">
        <v>1446</v>
      </c>
      <c r="D1109" s="1247"/>
      <c r="E1109" s="1247"/>
      <c r="F1109" s="1247"/>
      <c r="G1109" s="1247"/>
      <c r="H1109" s="525" t="s">
        <v>1151</v>
      </c>
      <c r="I1109" s="536">
        <v>0.01</v>
      </c>
      <c r="J1109" s="526"/>
      <c r="K1109" s="527">
        <v>1.7999999999999999E-2</v>
      </c>
      <c r="L1109" s="538">
        <v>477.92</v>
      </c>
      <c r="M1109" s="539">
        <v>1.24</v>
      </c>
      <c r="N1109" s="534">
        <v>592.62</v>
      </c>
      <c r="O1109" s="526"/>
      <c r="P1109" s="529">
        <v>10.67</v>
      </c>
    </row>
    <row r="1110" spans="1:16" x14ac:dyDescent="0.25">
      <c r="A1110" s="540"/>
      <c r="B1110" s="524" t="s">
        <v>1208</v>
      </c>
      <c r="C1110" s="1247" t="s">
        <v>1209</v>
      </c>
      <c r="D1110" s="1247"/>
      <c r="E1110" s="1247"/>
      <c r="F1110" s="1247"/>
      <c r="G1110" s="1247"/>
      <c r="H1110" s="525" t="s">
        <v>1148</v>
      </c>
      <c r="I1110" s="536">
        <v>0.01</v>
      </c>
      <c r="J1110" s="526"/>
      <c r="K1110" s="527">
        <v>1.7999999999999999E-2</v>
      </c>
      <c r="L1110" s="528"/>
      <c r="M1110" s="526"/>
      <c r="N1110" s="541">
        <v>325.38</v>
      </c>
      <c r="O1110" s="526"/>
      <c r="P1110" s="573">
        <v>5.86</v>
      </c>
    </row>
    <row r="1111" spans="1:16" x14ac:dyDescent="0.25">
      <c r="A1111" s="523"/>
      <c r="B1111" s="524" t="s">
        <v>36</v>
      </c>
      <c r="C1111" s="1247" t="s">
        <v>134</v>
      </c>
      <c r="D1111" s="1247"/>
      <c r="E1111" s="1247"/>
      <c r="F1111" s="1247"/>
      <c r="G1111" s="1247"/>
      <c r="H1111" s="525"/>
      <c r="I1111" s="526"/>
      <c r="J1111" s="526"/>
      <c r="K1111" s="526"/>
      <c r="L1111" s="528"/>
      <c r="M1111" s="526"/>
      <c r="N1111" s="528"/>
      <c r="O1111" s="526"/>
      <c r="P1111" s="573">
        <v>278.12</v>
      </c>
    </row>
    <row r="1112" spans="1:16" x14ac:dyDescent="0.25">
      <c r="A1112" s="530"/>
      <c r="B1112" s="524" t="s">
        <v>2623</v>
      </c>
      <c r="C1112" s="1247" t="s">
        <v>2624</v>
      </c>
      <c r="D1112" s="1247"/>
      <c r="E1112" s="1247"/>
      <c r="F1112" s="1247"/>
      <c r="G1112" s="1247"/>
      <c r="H1112" s="525" t="s">
        <v>2159</v>
      </c>
      <c r="I1112" s="536">
        <v>13.33</v>
      </c>
      <c r="J1112" s="526"/>
      <c r="K1112" s="527">
        <v>23.994</v>
      </c>
      <c r="L1112" s="538">
        <v>5.87</v>
      </c>
      <c r="M1112" s="539">
        <v>0.97</v>
      </c>
      <c r="N1112" s="534">
        <v>5.69</v>
      </c>
      <c r="O1112" s="526"/>
      <c r="P1112" s="529">
        <v>136.53</v>
      </c>
    </row>
    <row r="1113" spans="1:16" x14ac:dyDescent="0.25">
      <c r="A1113" s="530"/>
      <c r="B1113" s="524" t="s">
        <v>3647</v>
      </c>
      <c r="C1113" s="1247" t="s">
        <v>3648</v>
      </c>
      <c r="D1113" s="1247"/>
      <c r="E1113" s="1247"/>
      <c r="F1113" s="1247"/>
      <c r="G1113" s="1247"/>
      <c r="H1113" s="525" t="s">
        <v>1164</v>
      </c>
      <c r="I1113" s="537">
        <v>4.2999999999999999E-4</v>
      </c>
      <c r="J1113" s="526"/>
      <c r="K1113" s="574">
        <v>7.7399999999999995E-4</v>
      </c>
      <c r="L1113" s="542">
        <v>43821.53</v>
      </c>
      <c r="M1113" s="539">
        <v>1.35</v>
      </c>
      <c r="N1113" s="534">
        <v>59159.07</v>
      </c>
      <c r="O1113" s="526"/>
      <c r="P1113" s="529">
        <v>45.79</v>
      </c>
    </row>
    <row r="1114" spans="1:16" x14ac:dyDescent="0.25">
      <c r="A1114" s="530"/>
      <c r="B1114" s="524" t="s">
        <v>2627</v>
      </c>
      <c r="C1114" s="1247" t="s">
        <v>2628</v>
      </c>
      <c r="D1114" s="1247"/>
      <c r="E1114" s="1247"/>
      <c r="F1114" s="1247"/>
      <c r="G1114" s="1247"/>
      <c r="H1114" s="525" t="s">
        <v>1244</v>
      </c>
      <c r="I1114" s="536">
        <v>0.02</v>
      </c>
      <c r="J1114" s="526"/>
      <c r="K1114" s="527">
        <v>3.5999999999999997E-2</v>
      </c>
      <c r="L1114" s="538">
        <v>79.88</v>
      </c>
      <c r="M1114" s="539">
        <v>1.53</v>
      </c>
      <c r="N1114" s="534">
        <v>122.22</v>
      </c>
      <c r="O1114" s="526"/>
      <c r="P1114" s="529">
        <v>4.4000000000000004</v>
      </c>
    </row>
    <row r="1115" spans="1:16" x14ac:dyDescent="0.25">
      <c r="A1115" s="530"/>
      <c r="B1115" s="524" t="s">
        <v>3649</v>
      </c>
      <c r="C1115" s="1247" t="s">
        <v>3650</v>
      </c>
      <c r="D1115" s="1247"/>
      <c r="E1115" s="1247"/>
      <c r="F1115" s="1247"/>
      <c r="G1115" s="1247"/>
      <c r="H1115" s="525" t="s">
        <v>1697</v>
      </c>
      <c r="I1115" s="536">
        <v>0.05</v>
      </c>
      <c r="J1115" s="526"/>
      <c r="K1115" s="536">
        <v>0.09</v>
      </c>
      <c r="L1115" s="538">
        <v>412.93</v>
      </c>
      <c r="M1115" s="539">
        <v>1.26</v>
      </c>
      <c r="N1115" s="534">
        <v>520.29</v>
      </c>
      <c r="O1115" s="526"/>
      <c r="P1115" s="529">
        <v>46.83</v>
      </c>
    </row>
    <row r="1116" spans="1:16" x14ac:dyDescent="0.25">
      <c r="A1116" s="530"/>
      <c r="B1116" s="524" t="s">
        <v>3651</v>
      </c>
      <c r="C1116" s="1247" t="s">
        <v>3652</v>
      </c>
      <c r="D1116" s="1247"/>
      <c r="E1116" s="1247"/>
      <c r="F1116" s="1247"/>
      <c r="G1116" s="1247"/>
      <c r="H1116" s="525" t="s">
        <v>2435</v>
      </c>
      <c r="I1116" s="535">
        <v>1.2200000000000001E-2</v>
      </c>
      <c r="J1116" s="526"/>
      <c r="K1116" s="537">
        <v>2.196E-2</v>
      </c>
      <c r="L1116" s="542">
        <v>1481.45</v>
      </c>
      <c r="M1116" s="539">
        <v>1.37</v>
      </c>
      <c r="N1116" s="534">
        <v>2029.59</v>
      </c>
      <c r="O1116" s="526"/>
      <c r="P1116" s="529">
        <v>44.57</v>
      </c>
    </row>
    <row r="1117" spans="1:16" x14ac:dyDescent="0.25">
      <c r="A1117" s="552"/>
      <c r="B1117" s="553"/>
      <c r="C1117" s="1248" t="s">
        <v>1154</v>
      </c>
      <c r="D1117" s="1248"/>
      <c r="E1117" s="1248"/>
      <c r="F1117" s="1248"/>
      <c r="G1117" s="1248"/>
      <c r="H1117" s="516"/>
      <c r="I1117" s="517"/>
      <c r="J1117" s="517"/>
      <c r="K1117" s="517"/>
      <c r="L1117" s="520"/>
      <c r="M1117" s="517"/>
      <c r="N1117" s="554"/>
      <c r="O1117" s="517"/>
      <c r="P1117" s="555">
        <v>2901.23</v>
      </c>
    </row>
    <row r="1118" spans="1:16" x14ac:dyDescent="0.25">
      <c r="A1118" s="540" t="s">
        <v>1854</v>
      </c>
      <c r="B1118" s="524" t="s">
        <v>2637</v>
      </c>
      <c r="C1118" s="1247" t="s">
        <v>2638</v>
      </c>
      <c r="D1118" s="1247"/>
      <c r="E1118" s="1247"/>
      <c r="F1118" s="1247"/>
      <c r="G1118" s="1247"/>
      <c r="H1118" s="525" t="s">
        <v>1158</v>
      </c>
      <c r="I1118" s="543">
        <v>2</v>
      </c>
      <c r="J1118" s="526"/>
      <c r="K1118" s="543">
        <v>2</v>
      </c>
      <c r="L1118" s="528"/>
      <c r="M1118" s="526"/>
      <c r="N1118" s="528"/>
      <c r="O1118" s="526"/>
      <c r="P1118" s="573">
        <v>51.42</v>
      </c>
    </row>
    <row r="1119" spans="1:16" x14ac:dyDescent="0.25">
      <c r="A1119" s="540"/>
      <c r="B1119" s="524"/>
      <c r="C1119" s="1247" t="s">
        <v>1155</v>
      </c>
      <c r="D1119" s="1247"/>
      <c r="E1119" s="1247"/>
      <c r="F1119" s="1247"/>
      <c r="G1119" s="1247"/>
      <c r="H1119" s="525"/>
      <c r="I1119" s="526"/>
      <c r="J1119" s="526"/>
      <c r="K1119" s="526"/>
      <c r="L1119" s="528"/>
      <c r="M1119" s="526"/>
      <c r="N1119" s="528"/>
      <c r="O1119" s="526"/>
      <c r="P1119" s="529">
        <v>2584.5300000000002</v>
      </c>
    </row>
    <row r="1120" spans="1:16" x14ac:dyDescent="0.25">
      <c r="A1120" s="540"/>
      <c r="B1120" s="524" t="s">
        <v>2639</v>
      </c>
      <c r="C1120" s="1247" t="s">
        <v>2640</v>
      </c>
      <c r="D1120" s="1247"/>
      <c r="E1120" s="1247"/>
      <c r="F1120" s="1247"/>
      <c r="G1120" s="1247"/>
      <c r="H1120" s="525" t="s">
        <v>1158</v>
      </c>
      <c r="I1120" s="543">
        <v>97</v>
      </c>
      <c r="J1120" s="526"/>
      <c r="K1120" s="543">
        <v>97</v>
      </c>
      <c r="L1120" s="528"/>
      <c r="M1120" s="526"/>
      <c r="N1120" s="528"/>
      <c r="O1120" s="526"/>
      <c r="P1120" s="529">
        <v>2506.9899999999998</v>
      </c>
    </row>
    <row r="1121" spans="1:16" x14ac:dyDescent="0.25">
      <c r="A1121" s="540"/>
      <c r="B1121" s="524" t="s">
        <v>2641</v>
      </c>
      <c r="C1121" s="1247" t="s">
        <v>2642</v>
      </c>
      <c r="D1121" s="1247"/>
      <c r="E1121" s="1247"/>
      <c r="F1121" s="1247"/>
      <c r="G1121" s="1247"/>
      <c r="H1121" s="525" t="s">
        <v>1158</v>
      </c>
      <c r="I1121" s="543">
        <v>51</v>
      </c>
      <c r="J1121" s="526"/>
      <c r="K1121" s="543">
        <v>51</v>
      </c>
      <c r="L1121" s="528"/>
      <c r="M1121" s="526"/>
      <c r="N1121" s="528"/>
      <c r="O1121" s="526"/>
      <c r="P1121" s="529">
        <v>1318.11</v>
      </c>
    </row>
    <row r="1122" spans="1:16" x14ac:dyDescent="0.25">
      <c r="A1122" s="556"/>
      <c r="B1122" s="557"/>
      <c r="C1122" s="1248" t="s">
        <v>1161</v>
      </c>
      <c r="D1122" s="1248"/>
      <c r="E1122" s="1248"/>
      <c r="F1122" s="1248"/>
      <c r="G1122" s="1248"/>
      <c r="H1122" s="516"/>
      <c r="I1122" s="517"/>
      <c r="J1122" s="517"/>
      <c r="K1122" s="517"/>
      <c r="L1122" s="520"/>
      <c r="M1122" s="517"/>
      <c r="N1122" s="554">
        <v>3765.42</v>
      </c>
      <c r="O1122" s="517"/>
      <c r="P1122" s="555">
        <v>6777.75</v>
      </c>
    </row>
    <row r="1123" spans="1:16" x14ac:dyDescent="0.25">
      <c r="A1123" s="558"/>
      <c r="B1123" s="559"/>
      <c r="C1123" s="559"/>
      <c r="D1123" s="559"/>
      <c r="E1123" s="559"/>
      <c r="F1123" s="559"/>
      <c r="G1123" s="559"/>
      <c r="H1123" s="560"/>
      <c r="I1123" s="561"/>
      <c r="J1123" s="561"/>
      <c r="K1123" s="561"/>
      <c r="L1123" s="562"/>
      <c r="M1123" s="561"/>
      <c r="N1123" s="562"/>
      <c r="O1123" s="561"/>
      <c r="P1123" s="563"/>
    </row>
    <row r="1124" spans="1:16" ht="22.5" x14ac:dyDescent="0.25">
      <c r="A1124" s="514" t="s">
        <v>1856</v>
      </c>
      <c r="B1124" s="515" t="s">
        <v>3657</v>
      </c>
      <c r="C1124" s="1249" t="s">
        <v>3733</v>
      </c>
      <c r="D1124" s="1249"/>
      <c r="E1124" s="1249"/>
      <c r="F1124" s="1249"/>
      <c r="G1124" s="1249"/>
      <c r="H1124" s="516" t="s">
        <v>1575</v>
      </c>
      <c r="I1124" s="517">
        <v>183.6</v>
      </c>
      <c r="J1124" s="518">
        <v>1</v>
      </c>
      <c r="K1124" s="571">
        <v>183.6</v>
      </c>
      <c r="L1124" s="520"/>
      <c r="M1124" s="517"/>
      <c r="N1124" s="572">
        <v>165.52</v>
      </c>
      <c r="O1124" s="517"/>
      <c r="P1124" s="555">
        <v>30389.47</v>
      </c>
    </row>
    <row r="1125" spans="1:16" x14ac:dyDescent="0.25">
      <c r="A1125" s="556"/>
      <c r="B1125" s="557"/>
      <c r="C1125" s="1248" t="s">
        <v>1161</v>
      </c>
      <c r="D1125" s="1248"/>
      <c r="E1125" s="1248"/>
      <c r="F1125" s="1248"/>
      <c r="G1125" s="1248"/>
      <c r="H1125" s="516"/>
      <c r="I1125" s="517"/>
      <c r="J1125" s="517"/>
      <c r="K1125" s="517"/>
      <c r="L1125" s="520"/>
      <c r="M1125" s="517"/>
      <c r="N1125" s="520"/>
      <c r="O1125" s="517"/>
      <c r="P1125" s="555">
        <v>30389.47</v>
      </c>
    </row>
    <row r="1126" spans="1:16" x14ac:dyDescent="0.25">
      <c r="A1126" s="558"/>
      <c r="B1126" s="559"/>
      <c r="C1126" s="559"/>
      <c r="D1126" s="559"/>
      <c r="E1126" s="559"/>
      <c r="F1126" s="559"/>
      <c r="G1126" s="559"/>
      <c r="H1126" s="560"/>
      <c r="I1126" s="561"/>
      <c r="J1126" s="561"/>
      <c r="K1126" s="561"/>
      <c r="L1126" s="562"/>
      <c r="M1126" s="561"/>
      <c r="N1126" s="562"/>
      <c r="O1126" s="561"/>
      <c r="P1126" s="563"/>
    </row>
    <row r="1127" spans="1:16" x14ac:dyDescent="0.25">
      <c r="A1127" s="514" t="s">
        <v>1857</v>
      </c>
      <c r="B1127" s="515" t="s">
        <v>3645</v>
      </c>
      <c r="C1127" s="1249" t="s">
        <v>3646</v>
      </c>
      <c r="D1127" s="1249"/>
      <c r="E1127" s="1249"/>
      <c r="F1127" s="1249"/>
      <c r="G1127" s="1249"/>
      <c r="H1127" s="516" t="s">
        <v>1440</v>
      </c>
      <c r="I1127" s="517">
        <v>26</v>
      </c>
      <c r="J1127" s="518">
        <v>1</v>
      </c>
      <c r="K1127" s="518">
        <v>26</v>
      </c>
      <c r="L1127" s="520"/>
      <c r="M1127" s="517"/>
      <c r="N1127" s="521"/>
      <c r="O1127" s="517"/>
      <c r="P1127" s="522"/>
    </row>
    <row r="1128" spans="1:16" x14ac:dyDescent="0.25">
      <c r="A1128" s="523"/>
      <c r="B1128" s="524" t="s">
        <v>23</v>
      </c>
      <c r="C1128" s="1247" t="s">
        <v>1203</v>
      </c>
      <c r="D1128" s="1247"/>
      <c r="E1128" s="1247"/>
      <c r="F1128" s="1247"/>
      <c r="G1128" s="1247"/>
      <c r="H1128" s="525" t="s">
        <v>1148</v>
      </c>
      <c r="I1128" s="526"/>
      <c r="J1128" s="526"/>
      <c r="K1128" s="536">
        <v>116.74</v>
      </c>
      <c r="L1128" s="528"/>
      <c r="M1128" s="526"/>
      <c r="N1128" s="528"/>
      <c r="O1128" s="526"/>
      <c r="P1128" s="529">
        <v>37133.83</v>
      </c>
    </row>
    <row r="1129" spans="1:16" x14ac:dyDescent="0.25">
      <c r="A1129" s="530"/>
      <c r="B1129" s="524" t="s">
        <v>2403</v>
      </c>
      <c r="C1129" s="1247" t="s">
        <v>2404</v>
      </c>
      <c r="D1129" s="1247"/>
      <c r="E1129" s="1247"/>
      <c r="F1129" s="1247"/>
      <c r="G1129" s="1247"/>
      <c r="H1129" s="525" t="s">
        <v>1148</v>
      </c>
      <c r="I1129" s="536">
        <v>4.49</v>
      </c>
      <c r="J1129" s="526"/>
      <c r="K1129" s="536">
        <v>116.74</v>
      </c>
      <c r="L1129" s="532"/>
      <c r="M1129" s="533"/>
      <c r="N1129" s="534">
        <v>318.08999999999997</v>
      </c>
      <c r="O1129" s="526"/>
      <c r="P1129" s="529">
        <v>37133.83</v>
      </c>
    </row>
    <row r="1130" spans="1:16" x14ac:dyDescent="0.25">
      <c r="A1130" s="523"/>
      <c r="B1130" s="524" t="s">
        <v>28</v>
      </c>
      <c r="C1130" s="1247" t="s">
        <v>132</v>
      </c>
      <c r="D1130" s="1247"/>
      <c r="E1130" s="1247"/>
      <c r="F1130" s="1247"/>
      <c r="G1130" s="1247"/>
      <c r="H1130" s="525"/>
      <c r="I1130" s="526"/>
      <c r="J1130" s="526"/>
      <c r="K1130" s="526"/>
      <c r="L1130" s="528"/>
      <c r="M1130" s="526"/>
      <c r="N1130" s="528"/>
      <c r="O1130" s="526"/>
      <c r="P1130" s="573">
        <v>557.17999999999995</v>
      </c>
    </row>
    <row r="1131" spans="1:16" x14ac:dyDescent="0.25">
      <c r="A1131" s="523"/>
      <c r="B1131" s="524"/>
      <c r="C1131" s="1247" t="s">
        <v>1147</v>
      </c>
      <c r="D1131" s="1247"/>
      <c r="E1131" s="1247"/>
      <c r="F1131" s="1247"/>
      <c r="G1131" s="1247"/>
      <c r="H1131" s="525" t="s">
        <v>1148</v>
      </c>
      <c r="I1131" s="526"/>
      <c r="J1131" s="526"/>
      <c r="K1131" s="536">
        <v>0.52</v>
      </c>
      <c r="L1131" s="528"/>
      <c r="M1131" s="526"/>
      <c r="N1131" s="528"/>
      <c r="O1131" s="526"/>
      <c r="P1131" s="573">
        <v>198.24</v>
      </c>
    </row>
    <row r="1132" spans="1:16" x14ac:dyDescent="0.25">
      <c r="A1132" s="530"/>
      <c r="B1132" s="524" t="s">
        <v>1443</v>
      </c>
      <c r="C1132" s="1247" t="s">
        <v>1444</v>
      </c>
      <c r="D1132" s="1247"/>
      <c r="E1132" s="1247"/>
      <c r="F1132" s="1247"/>
      <c r="G1132" s="1247"/>
      <c r="H1132" s="525" t="s">
        <v>1151</v>
      </c>
      <c r="I1132" s="536">
        <v>0.01</v>
      </c>
      <c r="J1132" s="526"/>
      <c r="K1132" s="536">
        <v>0.26</v>
      </c>
      <c r="L1132" s="532"/>
      <c r="M1132" s="533"/>
      <c r="N1132" s="534">
        <v>1550.39</v>
      </c>
      <c r="O1132" s="526"/>
      <c r="P1132" s="529">
        <v>403.1</v>
      </c>
    </row>
    <row r="1133" spans="1:16" x14ac:dyDescent="0.25">
      <c r="A1133" s="540"/>
      <c r="B1133" s="524" t="s">
        <v>1152</v>
      </c>
      <c r="C1133" s="1247" t="s">
        <v>1153</v>
      </c>
      <c r="D1133" s="1247"/>
      <c r="E1133" s="1247"/>
      <c r="F1133" s="1247"/>
      <c r="G1133" s="1247"/>
      <c r="H1133" s="525" t="s">
        <v>1148</v>
      </c>
      <c r="I1133" s="536">
        <v>0.01</v>
      </c>
      <c r="J1133" s="526"/>
      <c r="K1133" s="536">
        <v>0.26</v>
      </c>
      <c r="L1133" s="528"/>
      <c r="M1133" s="526"/>
      <c r="N1133" s="541">
        <v>437.08</v>
      </c>
      <c r="O1133" s="526"/>
      <c r="P1133" s="573">
        <v>113.64</v>
      </c>
    </row>
    <row r="1134" spans="1:16" x14ac:dyDescent="0.25">
      <c r="A1134" s="530"/>
      <c r="B1134" s="524" t="s">
        <v>1445</v>
      </c>
      <c r="C1134" s="1247" t="s">
        <v>1446</v>
      </c>
      <c r="D1134" s="1247"/>
      <c r="E1134" s="1247"/>
      <c r="F1134" s="1247"/>
      <c r="G1134" s="1247"/>
      <c r="H1134" s="525" t="s">
        <v>1151</v>
      </c>
      <c r="I1134" s="536">
        <v>0.01</v>
      </c>
      <c r="J1134" s="526"/>
      <c r="K1134" s="536">
        <v>0.26</v>
      </c>
      <c r="L1134" s="538">
        <v>477.92</v>
      </c>
      <c r="M1134" s="539">
        <v>1.24</v>
      </c>
      <c r="N1134" s="534">
        <v>592.62</v>
      </c>
      <c r="O1134" s="526"/>
      <c r="P1134" s="529">
        <v>154.08000000000001</v>
      </c>
    </row>
    <row r="1135" spans="1:16" x14ac:dyDescent="0.25">
      <c r="A1135" s="540"/>
      <c r="B1135" s="524" t="s">
        <v>1208</v>
      </c>
      <c r="C1135" s="1247" t="s">
        <v>1209</v>
      </c>
      <c r="D1135" s="1247"/>
      <c r="E1135" s="1247"/>
      <c r="F1135" s="1247"/>
      <c r="G1135" s="1247"/>
      <c r="H1135" s="525" t="s">
        <v>1148</v>
      </c>
      <c r="I1135" s="536">
        <v>0.01</v>
      </c>
      <c r="J1135" s="526"/>
      <c r="K1135" s="536">
        <v>0.26</v>
      </c>
      <c r="L1135" s="528"/>
      <c r="M1135" s="526"/>
      <c r="N1135" s="541">
        <v>325.38</v>
      </c>
      <c r="O1135" s="526"/>
      <c r="P1135" s="573">
        <v>84.6</v>
      </c>
    </row>
    <row r="1136" spans="1:16" x14ac:dyDescent="0.25">
      <c r="A1136" s="523"/>
      <c r="B1136" s="524" t="s">
        <v>36</v>
      </c>
      <c r="C1136" s="1247" t="s">
        <v>134</v>
      </c>
      <c r="D1136" s="1247"/>
      <c r="E1136" s="1247"/>
      <c r="F1136" s="1247"/>
      <c r="G1136" s="1247"/>
      <c r="H1136" s="525"/>
      <c r="I1136" s="526"/>
      <c r="J1136" s="526"/>
      <c r="K1136" s="526"/>
      <c r="L1136" s="528"/>
      <c r="M1136" s="526"/>
      <c r="N1136" s="528"/>
      <c r="O1136" s="526"/>
      <c r="P1136" s="529">
        <v>4017.16</v>
      </c>
    </row>
    <row r="1137" spans="1:16" x14ac:dyDescent="0.25">
      <c r="A1137" s="530"/>
      <c r="B1137" s="524" t="s">
        <v>2623</v>
      </c>
      <c r="C1137" s="1247" t="s">
        <v>2624</v>
      </c>
      <c r="D1137" s="1247"/>
      <c r="E1137" s="1247"/>
      <c r="F1137" s="1247"/>
      <c r="G1137" s="1247"/>
      <c r="H1137" s="525" t="s">
        <v>2159</v>
      </c>
      <c r="I1137" s="536">
        <v>13.33</v>
      </c>
      <c r="J1137" s="526"/>
      <c r="K1137" s="536">
        <v>346.58</v>
      </c>
      <c r="L1137" s="538">
        <v>5.87</v>
      </c>
      <c r="M1137" s="539">
        <v>0.97</v>
      </c>
      <c r="N1137" s="534">
        <v>5.69</v>
      </c>
      <c r="O1137" s="526"/>
      <c r="P1137" s="529">
        <v>1972.04</v>
      </c>
    </row>
    <row r="1138" spans="1:16" x14ac:dyDescent="0.25">
      <c r="A1138" s="530"/>
      <c r="B1138" s="524" t="s">
        <v>3647</v>
      </c>
      <c r="C1138" s="1247" t="s">
        <v>3648</v>
      </c>
      <c r="D1138" s="1247"/>
      <c r="E1138" s="1247"/>
      <c r="F1138" s="1247"/>
      <c r="G1138" s="1247"/>
      <c r="H1138" s="525" t="s">
        <v>1164</v>
      </c>
      <c r="I1138" s="537">
        <v>4.2999999999999999E-4</v>
      </c>
      <c r="J1138" s="526"/>
      <c r="K1138" s="537">
        <v>1.1180000000000001E-2</v>
      </c>
      <c r="L1138" s="542">
        <v>43821.53</v>
      </c>
      <c r="M1138" s="539">
        <v>1.35</v>
      </c>
      <c r="N1138" s="534">
        <v>59159.07</v>
      </c>
      <c r="O1138" s="526"/>
      <c r="P1138" s="529">
        <v>661.4</v>
      </c>
    </row>
    <row r="1139" spans="1:16" x14ac:dyDescent="0.25">
      <c r="A1139" s="530"/>
      <c r="B1139" s="524" t="s">
        <v>2627</v>
      </c>
      <c r="C1139" s="1247" t="s">
        <v>2628</v>
      </c>
      <c r="D1139" s="1247"/>
      <c r="E1139" s="1247"/>
      <c r="F1139" s="1247"/>
      <c r="G1139" s="1247"/>
      <c r="H1139" s="525" t="s">
        <v>1244</v>
      </c>
      <c r="I1139" s="536">
        <v>0.02</v>
      </c>
      <c r="J1139" s="526"/>
      <c r="K1139" s="536">
        <v>0.52</v>
      </c>
      <c r="L1139" s="538">
        <v>79.88</v>
      </c>
      <c r="M1139" s="539">
        <v>1.53</v>
      </c>
      <c r="N1139" s="534">
        <v>122.22</v>
      </c>
      <c r="O1139" s="526"/>
      <c r="P1139" s="529">
        <v>63.55</v>
      </c>
    </row>
    <row r="1140" spans="1:16" x14ac:dyDescent="0.25">
      <c r="A1140" s="530"/>
      <c r="B1140" s="524" t="s">
        <v>3649</v>
      </c>
      <c r="C1140" s="1247" t="s">
        <v>3650</v>
      </c>
      <c r="D1140" s="1247"/>
      <c r="E1140" s="1247"/>
      <c r="F1140" s="1247"/>
      <c r="G1140" s="1247"/>
      <c r="H1140" s="525" t="s">
        <v>1697</v>
      </c>
      <c r="I1140" s="536">
        <v>0.05</v>
      </c>
      <c r="J1140" s="526"/>
      <c r="K1140" s="531">
        <v>1.3</v>
      </c>
      <c r="L1140" s="538">
        <v>412.93</v>
      </c>
      <c r="M1140" s="539">
        <v>1.26</v>
      </c>
      <c r="N1140" s="534">
        <v>520.29</v>
      </c>
      <c r="O1140" s="526"/>
      <c r="P1140" s="529">
        <v>676.38</v>
      </c>
    </row>
    <row r="1141" spans="1:16" x14ac:dyDescent="0.25">
      <c r="A1141" s="530"/>
      <c r="B1141" s="524" t="s">
        <v>3651</v>
      </c>
      <c r="C1141" s="1247" t="s">
        <v>3652</v>
      </c>
      <c r="D1141" s="1247"/>
      <c r="E1141" s="1247"/>
      <c r="F1141" s="1247"/>
      <c r="G1141" s="1247"/>
      <c r="H1141" s="525" t="s">
        <v>2435</v>
      </c>
      <c r="I1141" s="535">
        <v>1.2200000000000001E-2</v>
      </c>
      <c r="J1141" s="526"/>
      <c r="K1141" s="535">
        <v>0.31719999999999998</v>
      </c>
      <c r="L1141" s="542">
        <v>1481.45</v>
      </c>
      <c r="M1141" s="539">
        <v>1.37</v>
      </c>
      <c r="N1141" s="534">
        <v>2029.59</v>
      </c>
      <c r="O1141" s="526"/>
      <c r="P1141" s="529">
        <v>643.79</v>
      </c>
    </row>
    <row r="1142" spans="1:16" x14ac:dyDescent="0.25">
      <c r="A1142" s="552"/>
      <c r="B1142" s="553"/>
      <c r="C1142" s="1248" t="s">
        <v>1154</v>
      </c>
      <c r="D1142" s="1248"/>
      <c r="E1142" s="1248"/>
      <c r="F1142" s="1248"/>
      <c r="G1142" s="1248"/>
      <c r="H1142" s="516"/>
      <c r="I1142" s="517"/>
      <c r="J1142" s="517"/>
      <c r="K1142" s="517"/>
      <c r="L1142" s="520"/>
      <c r="M1142" s="517"/>
      <c r="N1142" s="554"/>
      <c r="O1142" s="517"/>
      <c r="P1142" s="555">
        <v>41906.410000000003</v>
      </c>
    </row>
    <row r="1143" spans="1:16" x14ac:dyDescent="0.25">
      <c r="A1143" s="540" t="s">
        <v>1858</v>
      </c>
      <c r="B1143" s="524" t="s">
        <v>2637</v>
      </c>
      <c r="C1143" s="1247" t="s">
        <v>2638</v>
      </c>
      <c r="D1143" s="1247"/>
      <c r="E1143" s="1247"/>
      <c r="F1143" s="1247"/>
      <c r="G1143" s="1247"/>
      <c r="H1143" s="525" t="s">
        <v>1158</v>
      </c>
      <c r="I1143" s="543">
        <v>2</v>
      </c>
      <c r="J1143" s="526"/>
      <c r="K1143" s="543">
        <v>2</v>
      </c>
      <c r="L1143" s="528"/>
      <c r="M1143" s="526"/>
      <c r="N1143" s="528"/>
      <c r="O1143" s="526"/>
      <c r="P1143" s="573">
        <v>742.68</v>
      </c>
    </row>
    <row r="1144" spans="1:16" x14ac:dyDescent="0.25">
      <c r="A1144" s="540"/>
      <c r="B1144" s="524"/>
      <c r="C1144" s="1247" t="s">
        <v>1155</v>
      </c>
      <c r="D1144" s="1247"/>
      <c r="E1144" s="1247"/>
      <c r="F1144" s="1247"/>
      <c r="G1144" s="1247"/>
      <c r="H1144" s="525"/>
      <c r="I1144" s="526"/>
      <c r="J1144" s="526"/>
      <c r="K1144" s="526"/>
      <c r="L1144" s="528"/>
      <c r="M1144" s="526"/>
      <c r="N1144" s="528"/>
      <c r="O1144" s="526"/>
      <c r="P1144" s="529">
        <v>37332.07</v>
      </c>
    </row>
    <row r="1145" spans="1:16" x14ac:dyDescent="0.25">
      <c r="A1145" s="540"/>
      <c r="B1145" s="524" t="s">
        <v>2639</v>
      </c>
      <c r="C1145" s="1247" t="s">
        <v>2640</v>
      </c>
      <c r="D1145" s="1247"/>
      <c r="E1145" s="1247"/>
      <c r="F1145" s="1247"/>
      <c r="G1145" s="1247"/>
      <c r="H1145" s="525" t="s">
        <v>1158</v>
      </c>
      <c r="I1145" s="543">
        <v>97</v>
      </c>
      <c r="J1145" s="526"/>
      <c r="K1145" s="543">
        <v>97</v>
      </c>
      <c r="L1145" s="528"/>
      <c r="M1145" s="526"/>
      <c r="N1145" s="528"/>
      <c r="O1145" s="526"/>
      <c r="P1145" s="529">
        <v>36212.11</v>
      </c>
    </row>
    <row r="1146" spans="1:16" x14ac:dyDescent="0.25">
      <c r="A1146" s="540"/>
      <c r="B1146" s="524" t="s">
        <v>2641</v>
      </c>
      <c r="C1146" s="1247" t="s">
        <v>2642</v>
      </c>
      <c r="D1146" s="1247"/>
      <c r="E1146" s="1247"/>
      <c r="F1146" s="1247"/>
      <c r="G1146" s="1247"/>
      <c r="H1146" s="525" t="s">
        <v>1158</v>
      </c>
      <c r="I1146" s="543">
        <v>51</v>
      </c>
      <c r="J1146" s="526"/>
      <c r="K1146" s="543">
        <v>51</v>
      </c>
      <c r="L1146" s="528"/>
      <c r="M1146" s="526"/>
      <c r="N1146" s="528"/>
      <c r="O1146" s="526"/>
      <c r="P1146" s="529">
        <v>19039.36</v>
      </c>
    </row>
    <row r="1147" spans="1:16" x14ac:dyDescent="0.25">
      <c r="A1147" s="556"/>
      <c r="B1147" s="557"/>
      <c r="C1147" s="1248" t="s">
        <v>1161</v>
      </c>
      <c r="D1147" s="1248"/>
      <c r="E1147" s="1248"/>
      <c r="F1147" s="1248"/>
      <c r="G1147" s="1248"/>
      <c r="H1147" s="516"/>
      <c r="I1147" s="517"/>
      <c r="J1147" s="517"/>
      <c r="K1147" s="517"/>
      <c r="L1147" s="520"/>
      <c r="M1147" s="517"/>
      <c r="N1147" s="554">
        <v>3765.41</v>
      </c>
      <c r="O1147" s="517"/>
      <c r="P1147" s="555">
        <v>97900.56</v>
      </c>
    </row>
    <row r="1148" spans="1:16" x14ac:dyDescent="0.25">
      <c r="A1148" s="558"/>
      <c r="B1148" s="559"/>
      <c r="C1148" s="559"/>
      <c r="D1148" s="559"/>
      <c r="E1148" s="559"/>
      <c r="F1148" s="559"/>
      <c r="G1148" s="559"/>
      <c r="H1148" s="560"/>
      <c r="I1148" s="561"/>
      <c r="J1148" s="561"/>
      <c r="K1148" s="561"/>
      <c r="L1148" s="562"/>
      <c r="M1148" s="561"/>
      <c r="N1148" s="562"/>
      <c r="O1148" s="561"/>
      <c r="P1148" s="563"/>
    </row>
    <row r="1149" spans="1:16" ht="22.5" x14ac:dyDescent="0.25">
      <c r="A1149" s="514" t="s">
        <v>1860</v>
      </c>
      <c r="B1149" s="515" t="s">
        <v>3657</v>
      </c>
      <c r="C1149" s="1249" t="s">
        <v>3733</v>
      </c>
      <c r="D1149" s="1249"/>
      <c r="E1149" s="1249"/>
      <c r="F1149" s="1249"/>
      <c r="G1149" s="1249"/>
      <c r="H1149" s="516" t="s">
        <v>1575</v>
      </c>
      <c r="I1149" s="517">
        <v>2652</v>
      </c>
      <c r="J1149" s="518">
        <v>1</v>
      </c>
      <c r="K1149" s="518">
        <v>2652</v>
      </c>
      <c r="L1149" s="520"/>
      <c r="M1149" s="517"/>
      <c r="N1149" s="572">
        <v>165.52</v>
      </c>
      <c r="O1149" s="517"/>
      <c r="P1149" s="555">
        <v>438959.04</v>
      </c>
    </row>
    <row r="1150" spans="1:16" x14ac:dyDescent="0.25">
      <c r="A1150" s="556"/>
      <c r="B1150" s="557"/>
      <c r="C1150" s="1248" t="s">
        <v>1161</v>
      </c>
      <c r="D1150" s="1248"/>
      <c r="E1150" s="1248"/>
      <c r="F1150" s="1248"/>
      <c r="G1150" s="1248"/>
      <c r="H1150" s="516"/>
      <c r="I1150" s="517"/>
      <c r="J1150" s="517"/>
      <c r="K1150" s="517"/>
      <c r="L1150" s="520"/>
      <c r="M1150" s="517"/>
      <c r="N1150" s="520"/>
      <c r="O1150" s="517"/>
      <c r="P1150" s="555">
        <v>438959.04</v>
      </c>
    </row>
    <row r="1151" spans="1:16" x14ac:dyDescent="0.25">
      <c r="A1151" s="558"/>
      <c r="B1151" s="559"/>
      <c r="C1151" s="559"/>
      <c r="D1151" s="559"/>
      <c r="E1151" s="559"/>
      <c r="F1151" s="559"/>
      <c r="G1151" s="559"/>
      <c r="H1151" s="560"/>
      <c r="I1151" s="561"/>
      <c r="J1151" s="561"/>
      <c r="K1151" s="561"/>
      <c r="L1151" s="562"/>
      <c r="M1151" s="561"/>
      <c r="N1151" s="562"/>
      <c r="O1151" s="561"/>
      <c r="P1151" s="563"/>
    </row>
    <row r="1152" spans="1:16" x14ac:dyDescent="0.25">
      <c r="A1152" s="514" t="s">
        <v>1863</v>
      </c>
      <c r="B1152" s="515" t="s">
        <v>3645</v>
      </c>
      <c r="C1152" s="1249" t="s">
        <v>3646</v>
      </c>
      <c r="D1152" s="1249"/>
      <c r="E1152" s="1249"/>
      <c r="F1152" s="1249"/>
      <c r="G1152" s="1249"/>
      <c r="H1152" s="516" t="s">
        <v>1440</v>
      </c>
      <c r="I1152" s="517">
        <v>107.35</v>
      </c>
      <c r="J1152" s="518">
        <v>1</v>
      </c>
      <c r="K1152" s="570">
        <v>107.35</v>
      </c>
      <c r="L1152" s="520"/>
      <c r="M1152" s="517"/>
      <c r="N1152" s="521"/>
      <c r="O1152" s="517"/>
      <c r="P1152" s="522"/>
    </row>
    <row r="1153" spans="1:16" x14ac:dyDescent="0.25">
      <c r="A1153" s="523"/>
      <c r="B1153" s="524" t="s">
        <v>23</v>
      </c>
      <c r="C1153" s="1247" t="s">
        <v>1203</v>
      </c>
      <c r="D1153" s="1247"/>
      <c r="E1153" s="1247"/>
      <c r="F1153" s="1247"/>
      <c r="G1153" s="1247"/>
      <c r="H1153" s="525" t="s">
        <v>1148</v>
      </c>
      <c r="I1153" s="526"/>
      <c r="J1153" s="526"/>
      <c r="K1153" s="535">
        <v>482.00150000000002</v>
      </c>
      <c r="L1153" s="528"/>
      <c r="M1153" s="526"/>
      <c r="N1153" s="528"/>
      <c r="O1153" s="526"/>
      <c r="P1153" s="529">
        <v>153319.85999999999</v>
      </c>
    </row>
    <row r="1154" spans="1:16" x14ac:dyDescent="0.25">
      <c r="A1154" s="530"/>
      <c r="B1154" s="524" t="s">
        <v>2403</v>
      </c>
      <c r="C1154" s="1247" t="s">
        <v>2404</v>
      </c>
      <c r="D1154" s="1247"/>
      <c r="E1154" s="1247"/>
      <c r="F1154" s="1247"/>
      <c r="G1154" s="1247"/>
      <c r="H1154" s="525" t="s">
        <v>1148</v>
      </c>
      <c r="I1154" s="536">
        <v>4.49</v>
      </c>
      <c r="J1154" s="526"/>
      <c r="K1154" s="535">
        <v>482.00150000000002</v>
      </c>
      <c r="L1154" s="532"/>
      <c r="M1154" s="533"/>
      <c r="N1154" s="534">
        <v>318.08999999999997</v>
      </c>
      <c r="O1154" s="526"/>
      <c r="P1154" s="529">
        <v>153319.85999999999</v>
      </c>
    </row>
    <row r="1155" spans="1:16" x14ac:dyDescent="0.25">
      <c r="A1155" s="523"/>
      <c r="B1155" s="524" t="s">
        <v>28</v>
      </c>
      <c r="C1155" s="1247" t="s">
        <v>132</v>
      </c>
      <c r="D1155" s="1247"/>
      <c r="E1155" s="1247"/>
      <c r="F1155" s="1247"/>
      <c r="G1155" s="1247"/>
      <c r="H1155" s="525"/>
      <c r="I1155" s="526"/>
      <c r="J1155" s="526"/>
      <c r="K1155" s="526"/>
      <c r="L1155" s="528"/>
      <c r="M1155" s="526"/>
      <c r="N1155" s="528"/>
      <c r="O1155" s="526"/>
      <c r="P1155" s="529">
        <v>2300.52</v>
      </c>
    </row>
    <row r="1156" spans="1:16" x14ac:dyDescent="0.25">
      <c r="A1156" s="523"/>
      <c r="B1156" s="524"/>
      <c r="C1156" s="1247" t="s">
        <v>1147</v>
      </c>
      <c r="D1156" s="1247"/>
      <c r="E1156" s="1247"/>
      <c r="F1156" s="1247"/>
      <c r="G1156" s="1247"/>
      <c r="H1156" s="525" t="s">
        <v>1148</v>
      </c>
      <c r="I1156" s="526"/>
      <c r="J1156" s="526"/>
      <c r="K1156" s="527">
        <v>2.1469999999999998</v>
      </c>
      <c r="L1156" s="528"/>
      <c r="M1156" s="526"/>
      <c r="N1156" s="528"/>
      <c r="O1156" s="526"/>
      <c r="P1156" s="573">
        <v>818.51</v>
      </c>
    </row>
    <row r="1157" spans="1:16" x14ac:dyDescent="0.25">
      <c r="A1157" s="530"/>
      <c r="B1157" s="524" t="s">
        <v>1443</v>
      </c>
      <c r="C1157" s="1247" t="s">
        <v>1444</v>
      </c>
      <c r="D1157" s="1247"/>
      <c r="E1157" s="1247"/>
      <c r="F1157" s="1247"/>
      <c r="G1157" s="1247"/>
      <c r="H1157" s="525" t="s">
        <v>1151</v>
      </c>
      <c r="I1157" s="536">
        <v>0.01</v>
      </c>
      <c r="J1157" s="526"/>
      <c r="K1157" s="535">
        <v>1.0734999999999999</v>
      </c>
      <c r="L1157" s="532"/>
      <c r="M1157" s="533"/>
      <c r="N1157" s="534">
        <v>1550.39</v>
      </c>
      <c r="O1157" s="526"/>
      <c r="P1157" s="529">
        <v>1664.34</v>
      </c>
    </row>
    <row r="1158" spans="1:16" x14ac:dyDescent="0.25">
      <c r="A1158" s="540"/>
      <c r="B1158" s="524" t="s">
        <v>1152</v>
      </c>
      <c r="C1158" s="1247" t="s">
        <v>1153</v>
      </c>
      <c r="D1158" s="1247"/>
      <c r="E1158" s="1247"/>
      <c r="F1158" s="1247"/>
      <c r="G1158" s="1247"/>
      <c r="H1158" s="525" t="s">
        <v>1148</v>
      </c>
      <c r="I1158" s="536">
        <v>0.01</v>
      </c>
      <c r="J1158" s="526"/>
      <c r="K1158" s="535">
        <v>1.0734999999999999</v>
      </c>
      <c r="L1158" s="528"/>
      <c r="M1158" s="526"/>
      <c r="N1158" s="541">
        <v>437.08</v>
      </c>
      <c r="O1158" s="526"/>
      <c r="P1158" s="573">
        <v>469.21</v>
      </c>
    </row>
    <row r="1159" spans="1:16" x14ac:dyDescent="0.25">
      <c r="A1159" s="530"/>
      <c r="B1159" s="524" t="s">
        <v>1445</v>
      </c>
      <c r="C1159" s="1247" t="s">
        <v>1446</v>
      </c>
      <c r="D1159" s="1247"/>
      <c r="E1159" s="1247"/>
      <c r="F1159" s="1247"/>
      <c r="G1159" s="1247"/>
      <c r="H1159" s="525" t="s">
        <v>1151</v>
      </c>
      <c r="I1159" s="536">
        <v>0.01</v>
      </c>
      <c r="J1159" s="526"/>
      <c r="K1159" s="535">
        <v>1.0734999999999999</v>
      </c>
      <c r="L1159" s="538">
        <v>477.92</v>
      </c>
      <c r="M1159" s="539">
        <v>1.24</v>
      </c>
      <c r="N1159" s="534">
        <v>592.62</v>
      </c>
      <c r="O1159" s="526"/>
      <c r="P1159" s="529">
        <v>636.17999999999995</v>
      </c>
    </row>
    <row r="1160" spans="1:16" x14ac:dyDescent="0.25">
      <c r="A1160" s="540"/>
      <c r="B1160" s="524" t="s">
        <v>1208</v>
      </c>
      <c r="C1160" s="1247" t="s">
        <v>1209</v>
      </c>
      <c r="D1160" s="1247"/>
      <c r="E1160" s="1247"/>
      <c r="F1160" s="1247"/>
      <c r="G1160" s="1247"/>
      <c r="H1160" s="525" t="s">
        <v>1148</v>
      </c>
      <c r="I1160" s="536">
        <v>0.01</v>
      </c>
      <c r="J1160" s="526"/>
      <c r="K1160" s="535">
        <v>1.0734999999999999</v>
      </c>
      <c r="L1160" s="528"/>
      <c r="M1160" s="526"/>
      <c r="N1160" s="541">
        <v>325.38</v>
      </c>
      <c r="O1160" s="526"/>
      <c r="P1160" s="573">
        <v>349.3</v>
      </c>
    </row>
    <row r="1161" spans="1:16" x14ac:dyDescent="0.25">
      <c r="A1161" s="523"/>
      <c r="B1161" s="524" t="s">
        <v>36</v>
      </c>
      <c r="C1161" s="1247" t="s">
        <v>134</v>
      </c>
      <c r="D1161" s="1247"/>
      <c r="E1161" s="1247"/>
      <c r="F1161" s="1247"/>
      <c r="G1161" s="1247"/>
      <c r="H1161" s="525"/>
      <c r="I1161" s="526"/>
      <c r="J1161" s="526"/>
      <c r="K1161" s="526"/>
      <c r="L1161" s="528"/>
      <c r="M1161" s="526"/>
      <c r="N1161" s="528"/>
      <c r="O1161" s="526"/>
      <c r="P1161" s="529">
        <v>16586.22</v>
      </c>
    </row>
    <row r="1162" spans="1:16" x14ac:dyDescent="0.25">
      <c r="A1162" s="530"/>
      <c r="B1162" s="524" t="s">
        <v>2623</v>
      </c>
      <c r="C1162" s="1247" t="s">
        <v>2624</v>
      </c>
      <c r="D1162" s="1247"/>
      <c r="E1162" s="1247"/>
      <c r="F1162" s="1247"/>
      <c r="G1162" s="1247"/>
      <c r="H1162" s="525" t="s">
        <v>2159</v>
      </c>
      <c r="I1162" s="536">
        <v>13.33</v>
      </c>
      <c r="J1162" s="526"/>
      <c r="K1162" s="535">
        <v>1430.9755</v>
      </c>
      <c r="L1162" s="538">
        <v>5.87</v>
      </c>
      <c r="M1162" s="539">
        <v>0.97</v>
      </c>
      <c r="N1162" s="534">
        <v>5.69</v>
      </c>
      <c r="O1162" s="526"/>
      <c r="P1162" s="529">
        <v>8142.25</v>
      </c>
    </row>
    <row r="1163" spans="1:16" x14ac:dyDescent="0.25">
      <c r="A1163" s="530"/>
      <c r="B1163" s="524" t="s">
        <v>3647</v>
      </c>
      <c r="C1163" s="1247" t="s">
        <v>3648</v>
      </c>
      <c r="D1163" s="1247"/>
      <c r="E1163" s="1247"/>
      <c r="F1163" s="1247"/>
      <c r="G1163" s="1247"/>
      <c r="H1163" s="525" t="s">
        <v>1164</v>
      </c>
      <c r="I1163" s="537">
        <v>4.2999999999999999E-4</v>
      </c>
      <c r="J1163" s="526"/>
      <c r="K1163" s="569">
        <v>4.61605E-2</v>
      </c>
      <c r="L1163" s="542">
        <v>43821.53</v>
      </c>
      <c r="M1163" s="539">
        <v>1.35</v>
      </c>
      <c r="N1163" s="534">
        <v>59159.07</v>
      </c>
      <c r="O1163" s="526"/>
      <c r="P1163" s="529">
        <v>2730.81</v>
      </c>
    </row>
    <row r="1164" spans="1:16" x14ac:dyDescent="0.25">
      <c r="A1164" s="530"/>
      <c r="B1164" s="524" t="s">
        <v>2627</v>
      </c>
      <c r="C1164" s="1247" t="s">
        <v>2628</v>
      </c>
      <c r="D1164" s="1247"/>
      <c r="E1164" s="1247"/>
      <c r="F1164" s="1247"/>
      <c r="G1164" s="1247"/>
      <c r="H1164" s="525" t="s">
        <v>1244</v>
      </c>
      <c r="I1164" s="536">
        <v>0.02</v>
      </c>
      <c r="J1164" s="526"/>
      <c r="K1164" s="527">
        <v>2.1469999999999998</v>
      </c>
      <c r="L1164" s="538">
        <v>79.88</v>
      </c>
      <c r="M1164" s="539">
        <v>1.53</v>
      </c>
      <c r="N1164" s="534">
        <v>122.22</v>
      </c>
      <c r="O1164" s="526"/>
      <c r="P1164" s="529">
        <v>262.41000000000003</v>
      </c>
    </row>
    <row r="1165" spans="1:16" x14ac:dyDescent="0.25">
      <c r="A1165" s="530"/>
      <c r="B1165" s="524" t="s">
        <v>3649</v>
      </c>
      <c r="C1165" s="1247" t="s">
        <v>3650</v>
      </c>
      <c r="D1165" s="1247"/>
      <c r="E1165" s="1247"/>
      <c r="F1165" s="1247"/>
      <c r="G1165" s="1247"/>
      <c r="H1165" s="525" t="s">
        <v>1697</v>
      </c>
      <c r="I1165" s="536">
        <v>0.05</v>
      </c>
      <c r="J1165" s="526"/>
      <c r="K1165" s="535">
        <v>5.3674999999999997</v>
      </c>
      <c r="L1165" s="538">
        <v>412.93</v>
      </c>
      <c r="M1165" s="539">
        <v>1.26</v>
      </c>
      <c r="N1165" s="534">
        <v>520.29</v>
      </c>
      <c r="O1165" s="526"/>
      <c r="P1165" s="529">
        <v>2792.66</v>
      </c>
    </row>
    <row r="1166" spans="1:16" x14ac:dyDescent="0.25">
      <c r="A1166" s="530"/>
      <c r="B1166" s="524" t="s">
        <v>3651</v>
      </c>
      <c r="C1166" s="1247" t="s">
        <v>3652</v>
      </c>
      <c r="D1166" s="1247"/>
      <c r="E1166" s="1247"/>
      <c r="F1166" s="1247"/>
      <c r="G1166" s="1247"/>
      <c r="H1166" s="525" t="s">
        <v>2435</v>
      </c>
      <c r="I1166" s="535">
        <v>1.2200000000000001E-2</v>
      </c>
      <c r="J1166" s="526"/>
      <c r="K1166" s="537">
        <v>1.3096699999999999</v>
      </c>
      <c r="L1166" s="542">
        <v>1481.45</v>
      </c>
      <c r="M1166" s="539">
        <v>1.37</v>
      </c>
      <c r="N1166" s="534">
        <v>2029.59</v>
      </c>
      <c r="O1166" s="526"/>
      <c r="P1166" s="529">
        <v>2658.09</v>
      </c>
    </row>
    <row r="1167" spans="1:16" x14ac:dyDescent="0.25">
      <c r="A1167" s="552"/>
      <c r="B1167" s="553"/>
      <c r="C1167" s="1248" t="s">
        <v>1154</v>
      </c>
      <c r="D1167" s="1248"/>
      <c r="E1167" s="1248"/>
      <c r="F1167" s="1248"/>
      <c r="G1167" s="1248"/>
      <c r="H1167" s="516"/>
      <c r="I1167" s="517"/>
      <c r="J1167" s="517"/>
      <c r="K1167" s="517"/>
      <c r="L1167" s="520"/>
      <c r="M1167" s="517"/>
      <c r="N1167" s="554"/>
      <c r="O1167" s="517"/>
      <c r="P1167" s="555">
        <v>173025.11</v>
      </c>
    </row>
    <row r="1168" spans="1:16" x14ac:dyDescent="0.25">
      <c r="A1168" s="540" t="s">
        <v>3734</v>
      </c>
      <c r="B1168" s="524" t="s">
        <v>2637</v>
      </c>
      <c r="C1168" s="1247" t="s">
        <v>2638</v>
      </c>
      <c r="D1168" s="1247"/>
      <c r="E1168" s="1247"/>
      <c r="F1168" s="1247"/>
      <c r="G1168" s="1247"/>
      <c r="H1168" s="525" t="s">
        <v>1158</v>
      </c>
      <c r="I1168" s="543">
        <v>2</v>
      </c>
      <c r="J1168" s="526"/>
      <c r="K1168" s="543">
        <v>2</v>
      </c>
      <c r="L1168" s="528"/>
      <c r="M1168" s="526"/>
      <c r="N1168" s="528"/>
      <c r="O1168" s="526"/>
      <c r="P1168" s="529">
        <v>3066.4</v>
      </c>
    </row>
    <row r="1169" spans="1:16" x14ac:dyDescent="0.25">
      <c r="A1169" s="540"/>
      <c r="B1169" s="524"/>
      <c r="C1169" s="1247" t="s">
        <v>1155</v>
      </c>
      <c r="D1169" s="1247"/>
      <c r="E1169" s="1247"/>
      <c r="F1169" s="1247"/>
      <c r="G1169" s="1247"/>
      <c r="H1169" s="525"/>
      <c r="I1169" s="526"/>
      <c r="J1169" s="526"/>
      <c r="K1169" s="526"/>
      <c r="L1169" s="528"/>
      <c r="M1169" s="526"/>
      <c r="N1169" s="528"/>
      <c r="O1169" s="526"/>
      <c r="P1169" s="529">
        <v>154138.37</v>
      </c>
    </row>
    <row r="1170" spans="1:16" x14ac:dyDescent="0.25">
      <c r="A1170" s="540"/>
      <c r="B1170" s="524" t="s">
        <v>2639</v>
      </c>
      <c r="C1170" s="1247" t="s">
        <v>2640</v>
      </c>
      <c r="D1170" s="1247"/>
      <c r="E1170" s="1247"/>
      <c r="F1170" s="1247"/>
      <c r="G1170" s="1247"/>
      <c r="H1170" s="525" t="s">
        <v>1158</v>
      </c>
      <c r="I1170" s="543">
        <v>97</v>
      </c>
      <c r="J1170" s="526"/>
      <c r="K1170" s="543">
        <v>97</v>
      </c>
      <c r="L1170" s="528"/>
      <c r="M1170" s="526"/>
      <c r="N1170" s="528"/>
      <c r="O1170" s="526"/>
      <c r="P1170" s="529">
        <v>149514.22</v>
      </c>
    </row>
    <row r="1171" spans="1:16" x14ac:dyDescent="0.25">
      <c r="A1171" s="540"/>
      <c r="B1171" s="524" t="s">
        <v>2641</v>
      </c>
      <c r="C1171" s="1247" t="s">
        <v>2642</v>
      </c>
      <c r="D1171" s="1247"/>
      <c r="E1171" s="1247"/>
      <c r="F1171" s="1247"/>
      <c r="G1171" s="1247"/>
      <c r="H1171" s="525" t="s">
        <v>1158</v>
      </c>
      <c r="I1171" s="543">
        <v>51</v>
      </c>
      <c r="J1171" s="526"/>
      <c r="K1171" s="543">
        <v>51</v>
      </c>
      <c r="L1171" s="528"/>
      <c r="M1171" s="526"/>
      <c r="N1171" s="528"/>
      <c r="O1171" s="526"/>
      <c r="P1171" s="529">
        <v>78610.570000000007</v>
      </c>
    </row>
    <row r="1172" spans="1:16" x14ac:dyDescent="0.25">
      <c r="A1172" s="556"/>
      <c r="B1172" s="557"/>
      <c r="C1172" s="1248" t="s">
        <v>1161</v>
      </c>
      <c r="D1172" s="1248"/>
      <c r="E1172" s="1248"/>
      <c r="F1172" s="1248"/>
      <c r="G1172" s="1248"/>
      <c r="H1172" s="516"/>
      <c r="I1172" s="517"/>
      <c r="J1172" s="517"/>
      <c r="K1172" s="517"/>
      <c r="L1172" s="520"/>
      <c r="M1172" s="517"/>
      <c r="N1172" s="554">
        <v>3765.41</v>
      </c>
      <c r="O1172" s="517"/>
      <c r="P1172" s="555">
        <v>404216.3</v>
      </c>
    </row>
    <row r="1173" spans="1:16" x14ac:dyDescent="0.25">
      <c r="A1173" s="558"/>
      <c r="B1173" s="559"/>
      <c r="C1173" s="559"/>
      <c r="D1173" s="559"/>
      <c r="E1173" s="559"/>
      <c r="F1173" s="559"/>
      <c r="G1173" s="559"/>
      <c r="H1173" s="560"/>
      <c r="I1173" s="561"/>
      <c r="J1173" s="561"/>
      <c r="K1173" s="561"/>
      <c r="L1173" s="562"/>
      <c r="M1173" s="561"/>
      <c r="N1173" s="562"/>
      <c r="O1173" s="561"/>
      <c r="P1173" s="563"/>
    </row>
    <row r="1174" spans="1:16" ht="22.5" x14ac:dyDescent="0.25">
      <c r="A1174" s="514" t="s">
        <v>1864</v>
      </c>
      <c r="B1174" s="515" t="s">
        <v>3657</v>
      </c>
      <c r="C1174" s="1249" t="s">
        <v>3733</v>
      </c>
      <c r="D1174" s="1249"/>
      <c r="E1174" s="1249"/>
      <c r="F1174" s="1249"/>
      <c r="G1174" s="1249"/>
      <c r="H1174" s="516" t="s">
        <v>1575</v>
      </c>
      <c r="I1174" s="517">
        <v>10949.7</v>
      </c>
      <c r="J1174" s="518">
        <v>1</v>
      </c>
      <c r="K1174" s="571">
        <v>10949.7</v>
      </c>
      <c r="L1174" s="520"/>
      <c r="M1174" s="517"/>
      <c r="N1174" s="572">
        <v>165.52</v>
      </c>
      <c r="O1174" s="517"/>
      <c r="P1174" s="555">
        <v>1812394.34</v>
      </c>
    </row>
    <row r="1175" spans="1:16" x14ac:dyDescent="0.25">
      <c r="A1175" s="556"/>
      <c r="B1175" s="557"/>
      <c r="C1175" s="1248" t="s">
        <v>1161</v>
      </c>
      <c r="D1175" s="1248"/>
      <c r="E1175" s="1248"/>
      <c r="F1175" s="1248"/>
      <c r="G1175" s="1248"/>
      <c r="H1175" s="516"/>
      <c r="I1175" s="517"/>
      <c r="J1175" s="517"/>
      <c r="K1175" s="517"/>
      <c r="L1175" s="520"/>
      <c r="M1175" s="517"/>
      <c r="N1175" s="520"/>
      <c r="O1175" s="517"/>
      <c r="P1175" s="555">
        <v>1812394.34</v>
      </c>
    </row>
    <row r="1176" spans="1:16" x14ac:dyDescent="0.25">
      <c r="A1176" s="558"/>
      <c r="B1176" s="559"/>
      <c r="C1176" s="559"/>
      <c r="D1176" s="559"/>
      <c r="E1176" s="559"/>
      <c r="F1176" s="559"/>
      <c r="G1176" s="559"/>
      <c r="H1176" s="560"/>
      <c r="I1176" s="561"/>
      <c r="J1176" s="561"/>
      <c r="K1176" s="561"/>
      <c r="L1176" s="562"/>
      <c r="M1176" s="561"/>
      <c r="N1176" s="562"/>
      <c r="O1176" s="561"/>
      <c r="P1176" s="563"/>
    </row>
    <row r="1177" spans="1:16" x14ac:dyDescent="0.25">
      <c r="A1177" s="514" t="s">
        <v>1872</v>
      </c>
      <c r="B1177" s="515" t="s">
        <v>3638</v>
      </c>
      <c r="C1177" s="1249" t="s">
        <v>3639</v>
      </c>
      <c r="D1177" s="1249"/>
      <c r="E1177" s="1249"/>
      <c r="F1177" s="1249"/>
      <c r="G1177" s="1249"/>
      <c r="H1177" s="516" t="s">
        <v>1575</v>
      </c>
      <c r="I1177" s="517">
        <v>704</v>
      </c>
      <c r="J1177" s="518">
        <v>1</v>
      </c>
      <c r="K1177" s="518">
        <v>704</v>
      </c>
      <c r="L1177" s="520"/>
      <c r="M1177" s="517"/>
      <c r="N1177" s="521"/>
      <c r="O1177" s="517"/>
      <c r="P1177" s="522"/>
    </row>
    <row r="1178" spans="1:16" x14ac:dyDescent="0.25">
      <c r="A1178" s="523"/>
      <c r="B1178" s="524" t="s">
        <v>23</v>
      </c>
      <c r="C1178" s="1247" t="s">
        <v>1203</v>
      </c>
      <c r="D1178" s="1247"/>
      <c r="E1178" s="1247"/>
      <c r="F1178" s="1247"/>
      <c r="G1178" s="1247"/>
      <c r="H1178" s="525" t="s">
        <v>1148</v>
      </c>
      <c r="I1178" s="526"/>
      <c r="J1178" s="526"/>
      <c r="K1178" s="536">
        <v>154.88</v>
      </c>
      <c r="L1178" s="528"/>
      <c r="M1178" s="526"/>
      <c r="N1178" s="528"/>
      <c r="O1178" s="526"/>
      <c r="P1178" s="529">
        <v>49265.78</v>
      </c>
    </row>
    <row r="1179" spans="1:16" x14ac:dyDescent="0.25">
      <c r="A1179" s="530"/>
      <c r="B1179" s="524" t="s">
        <v>2403</v>
      </c>
      <c r="C1179" s="1247" t="s">
        <v>2404</v>
      </c>
      <c r="D1179" s="1247"/>
      <c r="E1179" s="1247"/>
      <c r="F1179" s="1247"/>
      <c r="G1179" s="1247"/>
      <c r="H1179" s="525" t="s">
        <v>1148</v>
      </c>
      <c r="I1179" s="536">
        <v>0.22</v>
      </c>
      <c r="J1179" s="526"/>
      <c r="K1179" s="536">
        <v>154.88</v>
      </c>
      <c r="L1179" s="532"/>
      <c r="M1179" s="533"/>
      <c r="N1179" s="534">
        <v>318.08999999999997</v>
      </c>
      <c r="O1179" s="526"/>
      <c r="P1179" s="529">
        <v>49265.78</v>
      </c>
    </row>
    <row r="1180" spans="1:16" x14ac:dyDescent="0.25">
      <c r="A1180" s="552"/>
      <c r="B1180" s="553"/>
      <c r="C1180" s="1248" t="s">
        <v>1154</v>
      </c>
      <c r="D1180" s="1248"/>
      <c r="E1180" s="1248"/>
      <c r="F1180" s="1248"/>
      <c r="G1180" s="1248"/>
      <c r="H1180" s="516"/>
      <c r="I1180" s="517"/>
      <c r="J1180" s="517"/>
      <c r="K1180" s="517"/>
      <c r="L1180" s="520"/>
      <c r="M1180" s="517"/>
      <c r="N1180" s="554"/>
      <c r="O1180" s="517"/>
      <c r="P1180" s="555">
        <v>49265.78</v>
      </c>
    </row>
    <row r="1181" spans="1:16" x14ac:dyDescent="0.25">
      <c r="A1181" s="540" t="s">
        <v>1873</v>
      </c>
      <c r="B1181" s="524" t="s">
        <v>2637</v>
      </c>
      <c r="C1181" s="1247" t="s">
        <v>2638</v>
      </c>
      <c r="D1181" s="1247"/>
      <c r="E1181" s="1247"/>
      <c r="F1181" s="1247"/>
      <c r="G1181" s="1247"/>
      <c r="H1181" s="525" t="s">
        <v>1158</v>
      </c>
      <c r="I1181" s="543">
        <v>2</v>
      </c>
      <c r="J1181" s="526"/>
      <c r="K1181" s="543">
        <v>2</v>
      </c>
      <c r="L1181" s="528"/>
      <c r="M1181" s="526"/>
      <c r="N1181" s="528"/>
      <c r="O1181" s="526"/>
      <c r="P1181" s="573">
        <v>985.32</v>
      </c>
    </row>
    <row r="1182" spans="1:16" x14ac:dyDescent="0.25">
      <c r="A1182" s="540"/>
      <c r="B1182" s="524"/>
      <c r="C1182" s="1247" t="s">
        <v>1155</v>
      </c>
      <c r="D1182" s="1247"/>
      <c r="E1182" s="1247"/>
      <c r="F1182" s="1247"/>
      <c r="G1182" s="1247"/>
      <c r="H1182" s="525"/>
      <c r="I1182" s="526"/>
      <c r="J1182" s="526"/>
      <c r="K1182" s="526"/>
      <c r="L1182" s="528"/>
      <c r="M1182" s="526"/>
      <c r="N1182" s="528"/>
      <c r="O1182" s="526"/>
      <c r="P1182" s="529">
        <v>49265.78</v>
      </c>
    </row>
    <row r="1183" spans="1:16" x14ac:dyDescent="0.25">
      <c r="A1183" s="540"/>
      <c r="B1183" s="524" t="s">
        <v>3336</v>
      </c>
      <c r="C1183" s="1247" t="s">
        <v>3337</v>
      </c>
      <c r="D1183" s="1247"/>
      <c r="E1183" s="1247"/>
      <c r="F1183" s="1247"/>
      <c r="G1183" s="1247"/>
      <c r="H1183" s="525" t="s">
        <v>1158</v>
      </c>
      <c r="I1183" s="543">
        <v>90</v>
      </c>
      <c r="J1183" s="526"/>
      <c r="K1183" s="543">
        <v>90</v>
      </c>
      <c r="L1183" s="528"/>
      <c r="M1183" s="526"/>
      <c r="N1183" s="528"/>
      <c r="O1183" s="526"/>
      <c r="P1183" s="529">
        <v>44339.199999999997</v>
      </c>
    </row>
    <row r="1184" spans="1:16" x14ac:dyDescent="0.25">
      <c r="A1184" s="540"/>
      <c r="B1184" s="524" t="s">
        <v>3338</v>
      </c>
      <c r="C1184" s="1247" t="s">
        <v>3339</v>
      </c>
      <c r="D1184" s="1247"/>
      <c r="E1184" s="1247"/>
      <c r="F1184" s="1247"/>
      <c r="G1184" s="1247"/>
      <c r="H1184" s="525" t="s">
        <v>1158</v>
      </c>
      <c r="I1184" s="543">
        <v>46</v>
      </c>
      <c r="J1184" s="526"/>
      <c r="K1184" s="543">
        <v>46</v>
      </c>
      <c r="L1184" s="528"/>
      <c r="M1184" s="526"/>
      <c r="N1184" s="528"/>
      <c r="O1184" s="526"/>
      <c r="P1184" s="529">
        <v>22662.26</v>
      </c>
    </row>
    <row r="1185" spans="1:16" x14ac:dyDescent="0.25">
      <c r="A1185" s="556"/>
      <c r="B1185" s="557"/>
      <c r="C1185" s="1248" t="s">
        <v>1161</v>
      </c>
      <c r="D1185" s="1248"/>
      <c r="E1185" s="1248"/>
      <c r="F1185" s="1248"/>
      <c r="G1185" s="1248"/>
      <c r="H1185" s="516"/>
      <c r="I1185" s="517"/>
      <c r="J1185" s="517"/>
      <c r="K1185" s="517"/>
      <c r="L1185" s="520"/>
      <c r="M1185" s="517"/>
      <c r="N1185" s="593">
        <v>166.55</v>
      </c>
      <c r="O1185" s="517"/>
      <c r="P1185" s="555">
        <v>117252.56</v>
      </c>
    </row>
    <row r="1186" spans="1:16" x14ac:dyDescent="0.25">
      <c r="A1186" s="558"/>
      <c r="B1186" s="559"/>
      <c r="C1186" s="559"/>
      <c r="D1186" s="559"/>
      <c r="E1186" s="559"/>
      <c r="F1186" s="559"/>
      <c r="G1186" s="559"/>
      <c r="H1186" s="560"/>
      <c r="I1186" s="561"/>
      <c r="J1186" s="561"/>
      <c r="K1186" s="561"/>
      <c r="L1186" s="562"/>
      <c r="M1186" s="561"/>
      <c r="N1186" s="562"/>
      <c r="O1186" s="561"/>
      <c r="P1186" s="563"/>
    </row>
    <row r="1187" spans="1:16" ht="22.5" x14ac:dyDescent="0.25">
      <c r="A1187" s="514" t="s">
        <v>1875</v>
      </c>
      <c r="B1187" s="515" t="s">
        <v>3735</v>
      </c>
      <c r="C1187" s="1249" t="s">
        <v>3736</v>
      </c>
      <c r="D1187" s="1249"/>
      <c r="E1187" s="1249"/>
      <c r="F1187" s="1249"/>
      <c r="G1187" s="1249"/>
      <c r="H1187" s="516" t="s">
        <v>1575</v>
      </c>
      <c r="I1187" s="517">
        <v>704</v>
      </c>
      <c r="J1187" s="518">
        <v>1</v>
      </c>
      <c r="K1187" s="518">
        <v>704</v>
      </c>
      <c r="L1187" s="520"/>
      <c r="M1187" s="517"/>
      <c r="N1187" s="572">
        <v>37.21</v>
      </c>
      <c r="O1187" s="517"/>
      <c r="P1187" s="555">
        <v>26195.84</v>
      </c>
    </row>
    <row r="1188" spans="1:16" x14ac:dyDescent="0.25">
      <c r="A1188" s="556"/>
      <c r="B1188" s="557"/>
      <c r="C1188" s="1248" t="s">
        <v>1161</v>
      </c>
      <c r="D1188" s="1248"/>
      <c r="E1188" s="1248"/>
      <c r="F1188" s="1248"/>
      <c r="G1188" s="1248"/>
      <c r="H1188" s="516"/>
      <c r="I1188" s="517"/>
      <c r="J1188" s="517"/>
      <c r="K1188" s="517"/>
      <c r="L1188" s="520"/>
      <c r="M1188" s="517"/>
      <c r="N1188" s="520"/>
      <c r="O1188" s="517"/>
      <c r="P1188" s="555">
        <v>26195.84</v>
      </c>
    </row>
    <row r="1189" spans="1:16" x14ac:dyDescent="0.25">
      <c r="A1189" s="558"/>
      <c r="B1189" s="559"/>
      <c r="C1189" s="559"/>
      <c r="D1189" s="559"/>
      <c r="E1189" s="559"/>
      <c r="F1189" s="559"/>
      <c r="G1189" s="559"/>
      <c r="H1189" s="560"/>
      <c r="I1189" s="561"/>
      <c r="J1189" s="561"/>
      <c r="K1189" s="561"/>
      <c r="L1189" s="562"/>
      <c r="M1189" s="561"/>
      <c r="N1189" s="562"/>
      <c r="O1189" s="561"/>
      <c r="P1189" s="563"/>
    </row>
    <row r="1190" spans="1:16" x14ac:dyDescent="0.25">
      <c r="A1190" s="514" t="s">
        <v>1883</v>
      </c>
      <c r="B1190" s="515" t="s">
        <v>3638</v>
      </c>
      <c r="C1190" s="1249" t="s">
        <v>3639</v>
      </c>
      <c r="D1190" s="1249"/>
      <c r="E1190" s="1249"/>
      <c r="F1190" s="1249"/>
      <c r="G1190" s="1249"/>
      <c r="H1190" s="516" t="s">
        <v>1575</v>
      </c>
      <c r="I1190" s="517">
        <v>704</v>
      </c>
      <c r="J1190" s="518">
        <v>1</v>
      </c>
      <c r="K1190" s="518">
        <v>704</v>
      </c>
      <c r="L1190" s="520"/>
      <c r="M1190" s="517"/>
      <c r="N1190" s="521"/>
      <c r="O1190" s="517"/>
      <c r="P1190" s="522"/>
    </row>
    <row r="1191" spans="1:16" x14ac:dyDescent="0.25">
      <c r="A1191" s="523"/>
      <c r="B1191" s="524" t="s">
        <v>23</v>
      </c>
      <c r="C1191" s="1247" t="s">
        <v>1203</v>
      </c>
      <c r="D1191" s="1247"/>
      <c r="E1191" s="1247"/>
      <c r="F1191" s="1247"/>
      <c r="G1191" s="1247"/>
      <c r="H1191" s="525" t="s">
        <v>1148</v>
      </c>
      <c r="I1191" s="526"/>
      <c r="J1191" s="526"/>
      <c r="K1191" s="536">
        <v>154.88</v>
      </c>
      <c r="L1191" s="528"/>
      <c r="M1191" s="526"/>
      <c r="N1191" s="528"/>
      <c r="O1191" s="526"/>
      <c r="P1191" s="529">
        <v>49265.78</v>
      </c>
    </row>
    <row r="1192" spans="1:16" x14ac:dyDescent="0.25">
      <c r="A1192" s="530"/>
      <c r="B1192" s="524" t="s">
        <v>2403</v>
      </c>
      <c r="C1192" s="1247" t="s">
        <v>2404</v>
      </c>
      <c r="D1192" s="1247"/>
      <c r="E1192" s="1247"/>
      <c r="F1192" s="1247"/>
      <c r="G1192" s="1247"/>
      <c r="H1192" s="525" t="s">
        <v>1148</v>
      </c>
      <c r="I1192" s="536">
        <v>0.22</v>
      </c>
      <c r="J1192" s="526"/>
      <c r="K1192" s="536">
        <v>154.88</v>
      </c>
      <c r="L1192" s="532"/>
      <c r="M1192" s="533"/>
      <c r="N1192" s="534">
        <v>318.08999999999997</v>
      </c>
      <c r="O1192" s="526"/>
      <c r="P1192" s="529">
        <v>49265.78</v>
      </c>
    </row>
    <row r="1193" spans="1:16" x14ac:dyDescent="0.25">
      <c r="A1193" s="552"/>
      <c r="B1193" s="553"/>
      <c r="C1193" s="1248" t="s">
        <v>1154</v>
      </c>
      <c r="D1193" s="1248"/>
      <c r="E1193" s="1248"/>
      <c r="F1193" s="1248"/>
      <c r="G1193" s="1248"/>
      <c r="H1193" s="516"/>
      <c r="I1193" s="517"/>
      <c r="J1193" s="517"/>
      <c r="K1193" s="517"/>
      <c r="L1193" s="520"/>
      <c r="M1193" s="517"/>
      <c r="N1193" s="554"/>
      <c r="O1193" s="517"/>
      <c r="P1193" s="555">
        <v>49265.78</v>
      </c>
    </row>
    <row r="1194" spans="1:16" x14ac:dyDescent="0.25">
      <c r="A1194" s="540" t="s">
        <v>3737</v>
      </c>
      <c r="B1194" s="524" t="s">
        <v>2637</v>
      </c>
      <c r="C1194" s="1247" t="s">
        <v>2638</v>
      </c>
      <c r="D1194" s="1247"/>
      <c r="E1194" s="1247"/>
      <c r="F1194" s="1247"/>
      <c r="G1194" s="1247"/>
      <c r="H1194" s="525" t="s">
        <v>1158</v>
      </c>
      <c r="I1194" s="543">
        <v>2</v>
      </c>
      <c r="J1194" s="526"/>
      <c r="K1194" s="543">
        <v>2</v>
      </c>
      <c r="L1194" s="528"/>
      <c r="M1194" s="526"/>
      <c r="N1194" s="528"/>
      <c r="O1194" s="526"/>
      <c r="P1194" s="573">
        <v>985.32</v>
      </c>
    </row>
    <row r="1195" spans="1:16" x14ac:dyDescent="0.25">
      <c r="A1195" s="540"/>
      <c r="B1195" s="524"/>
      <c r="C1195" s="1247" t="s">
        <v>1155</v>
      </c>
      <c r="D1195" s="1247"/>
      <c r="E1195" s="1247"/>
      <c r="F1195" s="1247"/>
      <c r="G1195" s="1247"/>
      <c r="H1195" s="525"/>
      <c r="I1195" s="526"/>
      <c r="J1195" s="526"/>
      <c r="K1195" s="526"/>
      <c r="L1195" s="528"/>
      <c r="M1195" s="526"/>
      <c r="N1195" s="528"/>
      <c r="O1195" s="526"/>
      <c r="P1195" s="529">
        <v>49265.78</v>
      </c>
    </row>
    <row r="1196" spans="1:16" x14ac:dyDescent="0.25">
      <c r="A1196" s="540"/>
      <c r="B1196" s="524" t="s">
        <v>3336</v>
      </c>
      <c r="C1196" s="1247" t="s">
        <v>3337</v>
      </c>
      <c r="D1196" s="1247"/>
      <c r="E1196" s="1247"/>
      <c r="F1196" s="1247"/>
      <c r="G1196" s="1247"/>
      <c r="H1196" s="525" t="s">
        <v>1158</v>
      </c>
      <c r="I1196" s="543">
        <v>90</v>
      </c>
      <c r="J1196" s="526"/>
      <c r="K1196" s="543">
        <v>90</v>
      </c>
      <c r="L1196" s="528"/>
      <c r="M1196" s="526"/>
      <c r="N1196" s="528"/>
      <c r="O1196" s="526"/>
      <c r="P1196" s="529">
        <v>44339.199999999997</v>
      </c>
    </row>
    <row r="1197" spans="1:16" x14ac:dyDescent="0.25">
      <c r="A1197" s="540"/>
      <c r="B1197" s="524" t="s">
        <v>3338</v>
      </c>
      <c r="C1197" s="1247" t="s">
        <v>3339</v>
      </c>
      <c r="D1197" s="1247"/>
      <c r="E1197" s="1247"/>
      <c r="F1197" s="1247"/>
      <c r="G1197" s="1247"/>
      <c r="H1197" s="525" t="s">
        <v>1158</v>
      </c>
      <c r="I1197" s="543">
        <v>46</v>
      </c>
      <c r="J1197" s="526"/>
      <c r="K1197" s="543">
        <v>46</v>
      </c>
      <c r="L1197" s="528"/>
      <c r="M1197" s="526"/>
      <c r="N1197" s="528"/>
      <c r="O1197" s="526"/>
      <c r="P1197" s="529">
        <v>22662.26</v>
      </c>
    </row>
    <row r="1198" spans="1:16" x14ac:dyDescent="0.25">
      <c r="A1198" s="556"/>
      <c r="B1198" s="557"/>
      <c r="C1198" s="1248" t="s">
        <v>1161</v>
      </c>
      <c r="D1198" s="1248"/>
      <c r="E1198" s="1248"/>
      <c r="F1198" s="1248"/>
      <c r="G1198" s="1248"/>
      <c r="H1198" s="516"/>
      <c r="I1198" s="517"/>
      <c r="J1198" s="517"/>
      <c r="K1198" s="517"/>
      <c r="L1198" s="520"/>
      <c r="M1198" s="517"/>
      <c r="N1198" s="593">
        <v>166.55</v>
      </c>
      <c r="O1198" s="517"/>
      <c r="P1198" s="555">
        <v>117252.56</v>
      </c>
    </row>
    <row r="1199" spans="1:16" x14ac:dyDescent="0.25">
      <c r="A1199" s="558"/>
      <c r="B1199" s="559"/>
      <c r="C1199" s="559"/>
      <c r="D1199" s="559"/>
      <c r="E1199" s="559"/>
      <c r="F1199" s="559"/>
      <c r="G1199" s="559"/>
      <c r="H1199" s="560"/>
      <c r="I1199" s="561"/>
      <c r="J1199" s="561"/>
      <c r="K1199" s="561"/>
      <c r="L1199" s="562"/>
      <c r="M1199" s="561"/>
      <c r="N1199" s="562"/>
      <c r="O1199" s="561"/>
      <c r="P1199" s="563"/>
    </row>
    <row r="1200" spans="1:16" ht="22.5" x14ac:dyDescent="0.25">
      <c r="A1200" s="514" t="s">
        <v>1890</v>
      </c>
      <c r="B1200" s="515" t="s">
        <v>3735</v>
      </c>
      <c r="C1200" s="1249" t="s">
        <v>3738</v>
      </c>
      <c r="D1200" s="1249"/>
      <c r="E1200" s="1249"/>
      <c r="F1200" s="1249"/>
      <c r="G1200" s="1249"/>
      <c r="H1200" s="516" t="s">
        <v>1575</v>
      </c>
      <c r="I1200" s="517">
        <v>704</v>
      </c>
      <c r="J1200" s="518">
        <v>1</v>
      </c>
      <c r="K1200" s="518">
        <v>704</v>
      </c>
      <c r="L1200" s="520"/>
      <c r="M1200" s="517"/>
      <c r="N1200" s="572">
        <v>11.27</v>
      </c>
      <c r="O1200" s="517"/>
      <c r="P1200" s="555">
        <v>7934.08</v>
      </c>
    </row>
    <row r="1201" spans="1:16" x14ac:dyDescent="0.25">
      <c r="A1201" s="556"/>
      <c r="B1201" s="557"/>
      <c r="C1201" s="1248" t="s">
        <v>1161</v>
      </c>
      <c r="D1201" s="1248"/>
      <c r="E1201" s="1248"/>
      <c r="F1201" s="1248"/>
      <c r="G1201" s="1248"/>
      <c r="H1201" s="516"/>
      <c r="I1201" s="517"/>
      <c r="J1201" s="517"/>
      <c r="K1201" s="517"/>
      <c r="L1201" s="520"/>
      <c r="M1201" s="517"/>
      <c r="N1201" s="520"/>
      <c r="O1201" s="517"/>
      <c r="P1201" s="555">
        <v>7934.08</v>
      </c>
    </row>
    <row r="1202" spans="1:16" x14ac:dyDescent="0.25">
      <c r="A1202" s="558"/>
      <c r="B1202" s="559"/>
      <c r="C1202" s="559"/>
      <c r="D1202" s="559"/>
      <c r="E1202" s="559"/>
      <c r="F1202" s="559"/>
      <c r="G1202" s="559"/>
      <c r="H1202" s="560"/>
      <c r="I1202" s="561"/>
      <c r="J1202" s="561"/>
      <c r="K1202" s="561"/>
      <c r="L1202" s="562"/>
      <c r="M1202" s="561"/>
      <c r="N1202" s="562"/>
      <c r="O1202" s="561"/>
      <c r="P1202" s="563"/>
    </row>
    <row r="1203" spans="1:16" x14ac:dyDescent="0.25">
      <c r="A1203" s="558"/>
      <c r="B1203" s="576"/>
      <c r="C1203" s="576"/>
      <c r="D1203" s="576"/>
      <c r="E1203" s="576"/>
      <c r="F1203" s="561"/>
      <c r="G1203" s="561"/>
      <c r="H1203" s="561"/>
      <c r="I1203" s="561"/>
      <c r="J1203" s="562"/>
      <c r="K1203" s="561"/>
      <c r="L1203" s="562"/>
      <c r="M1203" s="577"/>
      <c r="N1203" s="562"/>
      <c r="O1203" s="578"/>
      <c r="P1203" s="579"/>
    </row>
    <row r="1204" spans="1:16" x14ac:dyDescent="0.25">
      <c r="A1204" s="552"/>
      <c r="B1204" s="580"/>
      <c r="C1204" s="1246" t="s">
        <v>3739</v>
      </c>
      <c r="D1204" s="1246"/>
      <c r="E1204" s="1246"/>
      <c r="F1204" s="1246"/>
      <c r="G1204" s="1246"/>
      <c r="H1204" s="1246"/>
      <c r="I1204" s="1246"/>
      <c r="J1204" s="1246"/>
      <c r="K1204" s="1246"/>
      <c r="L1204" s="1246"/>
      <c r="M1204" s="1246"/>
      <c r="N1204" s="1246"/>
      <c r="O1204" s="1246"/>
      <c r="P1204" s="581"/>
    </row>
    <row r="1205" spans="1:16" x14ac:dyDescent="0.25">
      <c r="A1205" s="552"/>
      <c r="B1205" s="553"/>
      <c r="C1205" s="1243" t="s">
        <v>1249</v>
      </c>
      <c r="D1205" s="1243"/>
      <c r="E1205" s="1243"/>
      <c r="F1205" s="1243"/>
      <c r="G1205" s="1243"/>
      <c r="H1205" s="1243"/>
      <c r="I1205" s="1243"/>
      <c r="J1205" s="1243"/>
      <c r="K1205" s="1243"/>
      <c r="L1205" s="1243"/>
      <c r="M1205" s="1243"/>
      <c r="N1205" s="1243"/>
      <c r="O1205" s="1243"/>
      <c r="P1205" s="582">
        <v>3009146.22</v>
      </c>
    </row>
    <row r="1206" spans="1:16" x14ac:dyDescent="0.25">
      <c r="A1206" s="552"/>
      <c r="B1206" s="553"/>
      <c r="C1206" s="1243" t="s">
        <v>1250</v>
      </c>
      <c r="D1206" s="1243"/>
      <c r="E1206" s="1243"/>
      <c r="F1206" s="1243"/>
      <c r="G1206" s="1243"/>
      <c r="H1206" s="1243"/>
      <c r="I1206" s="1243"/>
      <c r="J1206" s="1243"/>
      <c r="K1206" s="1243"/>
      <c r="L1206" s="1243"/>
      <c r="M1206" s="1243"/>
      <c r="N1206" s="1243"/>
      <c r="O1206" s="1243"/>
      <c r="P1206" s="583"/>
    </row>
    <row r="1207" spans="1:16" x14ac:dyDescent="0.25">
      <c r="A1207" s="552"/>
      <c r="B1207" s="553"/>
      <c r="C1207" s="1243" t="s">
        <v>1251</v>
      </c>
      <c r="D1207" s="1243"/>
      <c r="E1207" s="1243"/>
      <c r="F1207" s="1243"/>
      <c r="G1207" s="1243"/>
      <c r="H1207" s="1243"/>
      <c r="I1207" s="1243"/>
      <c r="J1207" s="1243"/>
      <c r="K1207" s="1243"/>
      <c r="L1207" s="1243"/>
      <c r="M1207" s="1243"/>
      <c r="N1207" s="1243"/>
      <c r="O1207" s="1243"/>
      <c r="P1207" s="582">
        <v>614411.69999999995</v>
      </c>
    </row>
    <row r="1208" spans="1:16" x14ac:dyDescent="0.25">
      <c r="A1208" s="552"/>
      <c r="B1208" s="553"/>
      <c r="C1208" s="1243" t="s">
        <v>1252</v>
      </c>
      <c r="D1208" s="1243"/>
      <c r="E1208" s="1243"/>
      <c r="F1208" s="1243"/>
      <c r="G1208" s="1243"/>
      <c r="H1208" s="1243"/>
      <c r="I1208" s="1243"/>
      <c r="J1208" s="1243"/>
      <c r="K1208" s="1243"/>
      <c r="L1208" s="1243"/>
      <c r="M1208" s="1243"/>
      <c r="N1208" s="1243"/>
      <c r="O1208" s="1243"/>
      <c r="P1208" s="582">
        <v>20392.990000000002</v>
      </c>
    </row>
    <row r="1209" spans="1:16" x14ac:dyDescent="0.25">
      <c r="A1209" s="552"/>
      <c r="B1209" s="553"/>
      <c r="C1209" s="1243" t="s">
        <v>1253</v>
      </c>
      <c r="D1209" s="1243"/>
      <c r="E1209" s="1243"/>
      <c r="F1209" s="1243"/>
      <c r="G1209" s="1243"/>
      <c r="H1209" s="1243"/>
      <c r="I1209" s="1243"/>
      <c r="J1209" s="1243"/>
      <c r="K1209" s="1243"/>
      <c r="L1209" s="1243"/>
      <c r="M1209" s="1243"/>
      <c r="N1209" s="1243"/>
      <c r="O1209" s="1243"/>
      <c r="P1209" s="582">
        <v>5404.81</v>
      </c>
    </row>
    <row r="1210" spans="1:16" x14ac:dyDescent="0.25">
      <c r="A1210" s="552"/>
      <c r="B1210" s="553"/>
      <c r="C1210" s="1243" t="s">
        <v>1254</v>
      </c>
      <c r="D1210" s="1243"/>
      <c r="E1210" s="1243"/>
      <c r="F1210" s="1243"/>
      <c r="G1210" s="1243"/>
      <c r="H1210" s="1243"/>
      <c r="I1210" s="1243"/>
      <c r="J1210" s="1243"/>
      <c r="K1210" s="1243"/>
      <c r="L1210" s="1243"/>
      <c r="M1210" s="1243"/>
      <c r="N1210" s="1243"/>
      <c r="O1210" s="1243"/>
      <c r="P1210" s="582">
        <v>2368936.7200000002</v>
      </c>
    </row>
    <row r="1211" spans="1:16" x14ac:dyDescent="0.25">
      <c r="A1211" s="552"/>
      <c r="B1211" s="553"/>
      <c r="C1211" s="1243" t="s">
        <v>2687</v>
      </c>
      <c r="D1211" s="1243"/>
      <c r="E1211" s="1243"/>
      <c r="F1211" s="1243"/>
      <c r="G1211" s="1243"/>
      <c r="H1211" s="1243"/>
      <c r="I1211" s="1243"/>
      <c r="J1211" s="1243"/>
      <c r="K1211" s="1243"/>
      <c r="L1211" s="1243"/>
      <c r="M1211" s="1243"/>
      <c r="N1211" s="1243"/>
      <c r="O1211" s="1243"/>
      <c r="P1211" s="582">
        <v>3875383.29</v>
      </c>
    </row>
    <row r="1212" spans="1:16" x14ac:dyDescent="0.25">
      <c r="A1212" s="552"/>
      <c r="B1212" s="553"/>
      <c r="C1212" s="1243" t="s">
        <v>1250</v>
      </c>
      <c r="D1212" s="1243"/>
      <c r="E1212" s="1243"/>
      <c r="F1212" s="1243"/>
      <c r="G1212" s="1243"/>
      <c r="H1212" s="1243"/>
      <c r="I1212" s="1243"/>
      <c r="J1212" s="1243"/>
      <c r="K1212" s="1243"/>
      <c r="L1212" s="1243"/>
      <c r="M1212" s="1243"/>
      <c r="N1212" s="1243"/>
      <c r="O1212" s="1243"/>
      <c r="P1212" s="583"/>
    </row>
    <row r="1213" spans="1:16" x14ac:dyDescent="0.25">
      <c r="A1213" s="552"/>
      <c r="B1213" s="553"/>
      <c r="C1213" s="1243" t="s">
        <v>1467</v>
      </c>
      <c r="D1213" s="1243"/>
      <c r="E1213" s="1243"/>
      <c r="F1213" s="1243"/>
      <c r="G1213" s="1243"/>
      <c r="H1213" s="1243"/>
      <c r="I1213" s="1243"/>
      <c r="J1213" s="1243"/>
      <c r="K1213" s="1243"/>
      <c r="L1213" s="1243"/>
      <c r="M1213" s="1243"/>
      <c r="N1213" s="1243"/>
      <c r="O1213" s="1243"/>
      <c r="P1213" s="582">
        <v>614411.69999999995</v>
      </c>
    </row>
    <row r="1214" spans="1:16" x14ac:dyDescent="0.25">
      <c r="A1214" s="552"/>
      <c r="B1214" s="553"/>
      <c r="C1214" s="1243" t="s">
        <v>1468</v>
      </c>
      <c r="D1214" s="1243"/>
      <c r="E1214" s="1243"/>
      <c r="F1214" s="1243"/>
      <c r="G1214" s="1243"/>
      <c r="H1214" s="1243"/>
      <c r="I1214" s="1243"/>
      <c r="J1214" s="1243"/>
      <c r="K1214" s="1243"/>
      <c r="L1214" s="1243"/>
      <c r="M1214" s="1243"/>
      <c r="N1214" s="1243"/>
      <c r="O1214" s="1243"/>
      <c r="P1214" s="582">
        <v>20392.990000000002</v>
      </c>
    </row>
    <row r="1215" spans="1:16" x14ac:dyDescent="0.25">
      <c r="A1215" s="552"/>
      <c r="B1215" s="553"/>
      <c r="C1215" s="1243" t="s">
        <v>1469</v>
      </c>
      <c r="D1215" s="1243"/>
      <c r="E1215" s="1243"/>
      <c r="F1215" s="1243"/>
      <c r="G1215" s="1243"/>
      <c r="H1215" s="1243"/>
      <c r="I1215" s="1243"/>
      <c r="J1215" s="1243"/>
      <c r="K1215" s="1243"/>
      <c r="L1215" s="1243"/>
      <c r="M1215" s="1243"/>
      <c r="N1215" s="1243"/>
      <c r="O1215" s="1243"/>
      <c r="P1215" s="582">
        <v>5404.81</v>
      </c>
    </row>
    <row r="1216" spans="1:16" x14ac:dyDescent="0.25">
      <c r="A1216" s="552"/>
      <c r="B1216" s="553"/>
      <c r="C1216" s="1243" t="s">
        <v>1470</v>
      </c>
      <c r="D1216" s="1243"/>
      <c r="E1216" s="1243"/>
      <c r="F1216" s="1243"/>
      <c r="G1216" s="1243"/>
      <c r="H1216" s="1243"/>
      <c r="I1216" s="1243"/>
      <c r="J1216" s="1243"/>
      <c r="K1216" s="1243"/>
      <c r="L1216" s="1243"/>
      <c r="M1216" s="1243"/>
      <c r="N1216" s="1243"/>
      <c r="O1216" s="1243"/>
      <c r="P1216" s="582">
        <v>2368936.7200000002</v>
      </c>
    </row>
    <row r="1217" spans="1:16" x14ac:dyDescent="0.25">
      <c r="A1217" s="552"/>
      <c r="B1217" s="553"/>
      <c r="C1217" s="1243" t="s">
        <v>1471</v>
      </c>
      <c r="D1217" s="1243"/>
      <c r="E1217" s="1243"/>
      <c r="F1217" s="1243"/>
      <c r="G1217" s="1243"/>
      <c r="H1217" s="1243"/>
      <c r="I1217" s="1243"/>
      <c r="J1217" s="1243"/>
      <c r="K1217" s="1243"/>
      <c r="L1217" s="1243"/>
      <c r="M1217" s="1243"/>
      <c r="N1217" s="1243"/>
      <c r="O1217" s="1243"/>
      <c r="P1217" s="582">
        <v>571418.71</v>
      </c>
    </row>
    <row r="1218" spans="1:16" x14ac:dyDescent="0.25">
      <c r="A1218" s="552"/>
      <c r="B1218" s="553"/>
      <c r="C1218" s="1243" t="s">
        <v>1472</v>
      </c>
      <c r="D1218" s="1243"/>
      <c r="E1218" s="1243"/>
      <c r="F1218" s="1243"/>
      <c r="G1218" s="1243"/>
      <c r="H1218" s="1243"/>
      <c r="I1218" s="1243"/>
      <c r="J1218" s="1243"/>
      <c r="K1218" s="1243"/>
      <c r="L1218" s="1243"/>
      <c r="M1218" s="1243"/>
      <c r="N1218" s="1243"/>
      <c r="O1218" s="1243"/>
      <c r="P1218" s="582">
        <v>294818.36</v>
      </c>
    </row>
    <row r="1219" spans="1:16" x14ac:dyDescent="0.25">
      <c r="A1219" s="552"/>
      <c r="B1219" s="553"/>
      <c r="C1219" s="1243" t="s">
        <v>2688</v>
      </c>
      <c r="D1219" s="1243"/>
      <c r="E1219" s="1243"/>
      <c r="F1219" s="1243"/>
      <c r="G1219" s="1243"/>
      <c r="H1219" s="1243"/>
      <c r="I1219" s="1243"/>
      <c r="J1219" s="1243"/>
      <c r="K1219" s="1243"/>
      <c r="L1219" s="1243"/>
      <c r="M1219" s="1243"/>
      <c r="N1219" s="1243"/>
      <c r="O1219" s="1243"/>
      <c r="P1219" s="582">
        <v>7276322.0599999996</v>
      </c>
    </row>
    <row r="1220" spans="1:16" x14ac:dyDescent="0.25">
      <c r="A1220" s="552"/>
      <c r="B1220" s="553"/>
      <c r="C1220" s="1243" t="s">
        <v>1266</v>
      </c>
      <c r="D1220" s="1243"/>
      <c r="E1220" s="1243"/>
      <c r="F1220" s="1243"/>
      <c r="G1220" s="1243"/>
      <c r="H1220" s="1243"/>
      <c r="I1220" s="1243"/>
      <c r="J1220" s="1243"/>
      <c r="K1220" s="1243"/>
      <c r="L1220" s="1243"/>
      <c r="M1220" s="1243"/>
      <c r="N1220" s="1243"/>
      <c r="O1220" s="1243"/>
      <c r="P1220" s="582">
        <v>619816.51</v>
      </c>
    </row>
    <row r="1221" spans="1:16" x14ac:dyDescent="0.25">
      <c r="A1221" s="552"/>
      <c r="B1221" s="553"/>
      <c r="C1221" s="1243" t="s">
        <v>1267</v>
      </c>
      <c r="D1221" s="1243"/>
      <c r="E1221" s="1243"/>
      <c r="F1221" s="1243"/>
      <c r="G1221" s="1243"/>
      <c r="H1221" s="1243"/>
      <c r="I1221" s="1243"/>
      <c r="J1221" s="1243"/>
      <c r="K1221" s="1243"/>
      <c r="L1221" s="1243"/>
      <c r="M1221" s="1243"/>
      <c r="N1221" s="1243"/>
      <c r="O1221" s="1243"/>
      <c r="P1221" s="582">
        <v>571418.71</v>
      </c>
    </row>
    <row r="1222" spans="1:16" x14ac:dyDescent="0.25">
      <c r="A1222" s="552"/>
      <c r="B1222" s="553"/>
      <c r="C1222" s="1243" t="s">
        <v>1268</v>
      </c>
      <c r="D1222" s="1243"/>
      <c r="E1222" s="1243"/>
      <c r="F1222" s="1243"/>
      <c r="G1222" s="1243"/>
      <c r="H1222" s="1243"/>
      <c r="I1222" s="1243"/>
      <c r="J1222" s="1243"/>
      <c r="K1222" s="1243"/>
      <c r="L1222" s="1243"/>
      <c r="M1222" s="1243"/>
      <c r="N1222" s="1243"/>
      <c r="O1222" s="1243"/>
      <c r="P1222" s="582">
        <v>294818.36</v>
      </c>
    </row>
    <row r="1223" spans="1:16" x14ac:dyDescent="0.25">
      <c r="A1223" s="552"/>
      <c r="B1223" s="580"/>
      <c r="C1223" s="1246" t="s">
        <v>3740</v>
      </c>
      <c r="D1223" s="1246"/>
      <c r="E1223" s="1246"/>
      <c r="F1223" s="1246"/>
      <c r="G1223" s="1246"/>
      <c r="H1223" s="1246"/>
      <c r="I1223" s="1246"/>
      <c r="J1223" s="1246"/>
      <c r="K1223" s="1246"/>
      <c r="L1223" s="1246"/>
      <c r="M1223" s="1246"/>
      <c r="N1223" s="1246"/>
      <c r="O1223" s="1246"/>
      <c r="P1223" s="584">
        <v>11151705.35</v>
      </c>
    </row>
    <row r="1224" spans="1:16" x14ac:dyDescent="0.25">
      <c r="A1224" s="552"/>
      <c r="B1224" s="553"/>
      <c r="C1224" s="1243" t="s">
        <v>1270</v>
      </c>
      <c r="D1224" s="1243"/>
      <c r="E1224" s="1243"/>
      <c r="F1224" s="1243"/>
      <c r="G1224" s="1243"/>
      <c r="H1224" s="1243"/>
      <c r="I1224" s="1243"/>
      <c r="J1224" s="1243"/>
      <c r="K1224" s="1243"/>
      <c r="L1224" s="1243"/>
      <c r="M1224" s="1243"/>
      <c r="N1224" s="1243"/>
      <c r="O1224" s="1243"/>
      <c r="P1224" s="583"/>
    </row>
    <row r="1225" spans="1:16" x14ac:dyDescent="0.25">
      <c r="A1225" s="552"/>
      <c r="B1225" s="553"/>
      <c r="C1225" s="1243" t="s">
        <v>1588</v>
      </c>
      <c r="D1225" s="1243"/>
      <c r="E1225" s="1243"/>
      <c r="F1225" s="1243"/>
      <c r="G1225" s="1243"/>
      <c r="H1225" s="1243"/>
      <c r="I1225" s="1243"/>
      <c r="J1225" s="1243"/>
      <c r="K1225" s="1243"/>
      <c r="L1225" s="1243"/>
      <c r="M1225" s="1243"/>
      <c r="N1225" s="1243"/>
      <c r="O1225" s="1243"/>
      <c r="P1225" s="582">
        <v>2322687.09</v>
      </c>
    </row>
    <row r="1226" spans="1:16" x14ac:dyDescent="0.25">
      <c r="A1226" s="552"/>
      <c r="B1226" s="553"/>
      <c r="C1226" s="1243" t="s">
        <v>2691</v>
      </c>
      <c r="D1226" s="1243"/>
      <c r="E1226" s="1243"/>
      <c r="F1226" s="1243"/>
      <c r="G1226" s="1243"/>
      <c r="H1226" s="1243"/>
      <c r="I1226" s="1243"/>
      <c r="J1226" s="1243"/>
      <c r="K1226" s="1243"/>
      <c r="L1226" s="1243"/>
      <c r="M1226" s="1243"/>
      <c r="N1226" s="1243"/>
      <c r="O1226" s="1243"/>
      <c r="P1226" s="582">
        <v>7276322.0599999996</v>
      </c>
    </row>
    <row r="1227" spans="1:16" x14ac:dyDescent="0.25">
      <c r="A1227" s="552"/>
      <c r="B1227" s="553"/>
      <c r="C1227" s="1243" t="s">
        <v>1271</v>
      </c>
      <c r="D1227" s="1243"/>
      <c r="E1227" s="1243"/>
      <c r="F1227" s="1243"/>
      <c r="G1227" s="1243"/>
      <c r="H1227" s="1243"/>
      <c r="I1227" s="1243"/>
      <c r="J1227" s="1243"/>
      <c r="K1227" s="585" t="s">
        <v>3741</v>
      </c>
      <c r="L1227" s="586"/>
      <c r="M1227" s="586"/>
      <c r="O1227" s="586"/>
      <c r="P1227" s="587"/>
    </row>
    <row r="1228" spans="1:16" x14ac:dyDescent="0.25">
      <c r="A1228" s="552"/>
      <c r="B1228" s="553"/>
      <c r="C1228" s="1243" t="s">
        <v>1273</v>
      </c>
      <c r="D1228" s="1243"/>
      <c r="E1228" s="1243"/>
      <c r="F1228" s="1243"/>
      <c r="G1228" s="1243"/>
      <c r="H1228" s="1243"/>
      <c r="I1228" s="1243"/>
      <c r="J1228" s="1243"/>
      <c r="K1228" s="585" t="s">
        <v>3742</v>
      </c>
      <c r="L1228" s="586"/>
      <c r="M1228" s="586"/>
      <c r="O1228" s="586"/>
      <c r="P1228" s="587"/>
    </row>
    <row r="1229" spans="1:16" x14ac:dyDescent="0.25">
      <c r="A1229" s="1251" t="s">
        <v>3743</v>
      </c>
      <c r="B1229" s="1252"/>
      <c r="C1229" s="1252"/>
      <c r="D1229" s="1252"/>
      <c r="E1229" s="1252"/>
      <c r="F1229" s="1252"/>
      <c r="G1229" s="1252"/>
      <c r="H1229" s="1252"/>
      <c r="I1229" s="1252"/>
      <c r="J1229" s="1252"/>
      <c r="K1229" s="1252"/>
      <c r="L1229" s="1252"/>
      <c r="M1229" s="1252"/>
      <c r="N1229" s="1252"/>
      <c r="O1229" s="1252"/>
      <c r="P1229" s="1253"/>
    </row>
    <row r="1230" spans="1:16" x14ac:dyDescent="0.25">
      <c r="A1230" s="514" t="s">
        <v>1899</v>
      </c>
      <c r="B1230" s="515" t="s">
        <v>3744</v>
      </c>
      <c r="C1230" s="1249" t="s">
        <v>3745</v>
      </c>
      <c r="D1230" s="1249"/>
      <c r="E1230" s="1249"/>
      <c r="F1230" s="1249"/>
      <c r="G1230" s="1249"/>
      <c r="H1230" s="516" t="s">
        <v>1575</v>
      </c>
      <c r="I1230" s="517">
        <v>2</v>
      </c>
      <c r="J1230" s="518">
        <v>1</v>
      </c>
      <c r="K1230" s="518">
        <v>2</v>
      </c>
      <c r="L1230" s="520"/>
      <c r="M1230" s="517"/>
      <c r="N1230" s="521"/>
      <c r="O1230" s="517"/>
      <c r="P1230" s="522"/>
    </row>
    <row r="1231" spans="1:16" x14ac:dyDescent="0.25">
      <c r="A1231" s="523"/>
      <c r="B1231" s="524" t="s">
        <v>23</v>
      </c>
      <c r="C1231" s="1247" t="s">
        <v>1203</v>
      </c>
      <c r="D1231" s="1247"/>
      <c r="E1231" s="1247"/>
      <c r="F1231" s="1247"/>
      <c r="G1231" s="1247"/>
      <c r="H1231" s="525" t="s">
        <v>1148</v>
      </c>
      <c r="I1231" s="526"/>
      <c r="J1231" s="526"/>
      <c r="K1231" s="531">
        <v>14.4</v>
      </c>
      <c r="L1231" s="528"/>
      <c r="M1231" s="526"/>
      <c r="N1231" s="528"/>
      <c r="O1231" s="526"/>
      <c r="P1231" s="529">
        <v>4895.28</v>
      </c>
    </row>
    <row r="1232" spans="1:16" x14ac:dyDescent="0.25">
      <c r="A1232" s="530"/>
      <c r="B1232" s="524" t="s">
        <v>3746</v>
      </c>
      <c r="C1232" s="1247" t="s">
        <v>3747</v>
      </c>
      <c r="D1232" s="1247"/>
      <c r="E1232" s="1247"/>
      <c r="F1232" s="1247"/>
      <c r="G1232" s="1247"/>
      <c r="H1232" s="525" t="s">
        <v>1148</v>
      </c>
      <c r="I1232" s="531">
        <v>7.2</v>
      </c>
      <c r="J1232" s="526"/>
      <c r="K1232" s="531">
        <v>14.4</v>
      </c>
      <c r="L1232" s="532"/>
      <c r="M1232" s="533"/>
      <c r="N1232" s="534">
        <v>339.95</v>
      </c>
      <c r="O1232" s="526"/>
      <c r="P1232" s="529">
        <v>4895.28</v>
      </c>
    </row>
    <row r="1233" spans="1:16" x14ac:dyDescent="0.25">
      <c r="A1233" s="523"/>
      <c r="B1233" s="524" t="s">
        <v>36</v>
      </c>
      <c r="C1233" s="1247" t="s">
        <v>134</v>
      </c>
      <c r="D1233" s="1247"/>
      <c r="E1233" s="1247"/>
      <c r="F1233" s="1247"/>
      <c r="G1233" s="1247"/>
      <c r="H1233" s="525"/>
      <c r="I1233" s="526"/>
      <c r="J1233" s="526"/>
      <c r="K1233" s="526"/>
      <c r="L1233" s="528"/>
      <c r="M1233" s="526"/>
      <c r="N1233" s="528"/>
      <c r="O1233" s="526"/>
      <c r="P1233" s="573">
        <v>298.12</v>
      </c>
    </row>
    <row r="1234" spans="1:16" x14ac:dyDescent="0.25">
      <c r="A1234" s="530"/>
      <c r="B1234" s="524" t="s">
        <v>3598</v>
      </c>
      <c r="C1234" s="1247" t="s">
        <v>3599</v>
      </c>
      <c r="D1234" s="1247"/>
      <c r="E1234" s="1247"/>
      <c r="F1234" s="1247"/>
      <c r="G1234" s="1247"/>
      <c r="H1234" s="525" t="s">
        <v>1244</v>
      </c>
      <c r="I1234" s="535">
        <v>5.5999999999999999E-3</v>
      </c>
      <c r="J1234" s="526"/>
      <c r="K1234" s="535">
        <v>1.12E-2</v>
      </c>
      <c r="L1234" s="538">
        <v>284.14999999999998</v>
      </c>
      <c r="M1234" s="539">
        <v>1.45</v>
      </c>
      <c r="N1234" s="534">
        <v>412.02</v>
      </c>
      <c r="O1234" s="526"/>
      <c r="P1234" s="529">
        <v>4.6100000000000003</v>
      </c>
    </row>
    <row r="1235" spans="1:16" x14ac:dyDescent="0.25">
      <c r="A1235" s="530"/>
      <c r="B1235" s="524" t="s">
        <v>1494</v>
      </c>
      <c r="C1235" s="1247" t="s">
        <v>1495</v>
      </c>
      <c r="D1235" s="1247"/>
      <c r="E1235" s="1247"/>
      <c r="F1235" s="1247"/>
      <c r="G1235" s="1247"/>
      <c r="H1235" s="525" t="s">
        <v>1496</v>
      </c>
      <c r="I1235" s="535">
        <v>8.3199999999999996E-2</v>
      </c>
      <c r="J1235" s="526"/>
      <c r="K1235" s="535">
        <v>0.16639999999999999</v>
      </c>
      <c r="L1235" s="532"/>
      <c r="M1235" s="533"/>
      <c r="N1235" s="534">
        <v>6.1</v>
      </c>
      <c r="O1235" s="526"/>
      <c r="P1235" s="529">
        <v>1.02</v>
      </c>
    </row>
    <row r="1236" spans="1:16" x14ac:dyDescent="0.25">
      <c r="A1236" s="530"/>
      <c r="B1236" s="524" t="s">
        <v>3600</v>
      </c>
      <c r="C1236" s="1247" t="s">
        <v>3601</v>
      </c>
      <c r="D1236" s="1247"/>
      <c r="E1236" s="1247"/>
      <c r="F1236" s="1247"/>
      <c r="G1236" s="1247"/>
      <c r="H1236" s="525" t="s">
        <v>1697</v>
      </c>
      <c r="I1236" s="536">
        <v>0.04</v>
      </c>
      <c r="J1236" s="526"/>
      <c r="K1236" s="536">
        <v>0.08</v>
      </c>
      <c r="L1236" s="538">
        <v>978.09</v>
      </c>
      <c r="M1236" s="539">
        <v>1.31</v>
      </c>
      <c r="N1236" s="534">
        <v>1281.3</v>
      </c>
      <c r="O1236" s="526"/>
      <c r="P1236" s="529">
        <v>102.5</v>
      </c>
    </row>
    <row r="1237" spans="1:16" x14ac:dyDescent="0.25">
      <c r="A1237" s="530"/>
      <c r="B1237" s="524" t="s">
        <v>3560</v>
      </c>
      <c r="C1237" s="1247" t="s">
        <v>3561</v>
      </c>
      <c r="D1237" s="1247"/>
      <c r="E1237" s="1247"/>
      <c r="F1237" s="1247"/>
      <c r="G1237" s="1247"/>
      <c r="H1237" s="525" t="s">
        <v>1244</v>
      </c>
      <c r="I1237" s="536">
        <v>0.06</v>
      </c>
      <c r="J1237" s="526"/>
      <c r="K1237" s="536">
        <v>0.12</v>
      </c>
      <c r="L1237" s="538">
        <v>899.56</v>
      </c>
      <c r="M1237" s="539">
        <v>1.76</v>
      </c>
      <c r="N1237" s="534">
        <v>1583.23</v>
      </c>
      <c r="O1237" s="526"/>
      <c r="P1237" s="529">
        <v>189.99</v>
      </c>
    </row>
    <row r="1238" spans="1:16" x14ac:dyDescent="0.25">
      <c r="A1238" s="552"/>
      <c r="B1238" s="553"/>
      <c r="C1238" s="1248" t="s">
        <v>1154</v>
      </c>
      <c r="D1238" s="1248"/>
      <c r="E1238" s="1248"/>
      <c r="F1238" s="1248"/>
      <c r="G1238" s="1248"/>
      <c r="H1238" s="516"/>
      <c r="I1238" s="517"/>
      <c r="J1238" s="517"/>
      <c r="K1238" s="517"/>
      <c r="L1238" s="520"/>
      <c r="M1238" s="517"/>
      <c r="N1238" s="554"/>
      <c r="O1238" s="517"/>
      <c r="P1238" s="555">
        <v>5193.3999999999996</v>
      </c>
    </row>
    <row r="1239" spans="1:16" x14ac:dyDescent="0.25">
      <c r="A1239" s="540" t="s">
        <v>2853</v>
      </c>
      <c r="B1239" s="524" t="s">
        <v>2637</v>
      </c>
      <c r="C1239" s="1247" t="s">
        <v>2638</v>
      </c>
      <c r="D1239" s="1247"/>
      <c r="E1239" s="1247"/>
      <c r="F1239" s="1247"/>
      <c r="G1239" s="1247"/>
      <c r="H1239" s="525" t="s">
        <v>1158</v>
      </c>
      <c r="I1239" s="543">
        <v>2</v>
      </c>
      <c r="J1239" s="526"/>
      <c r="K1239" s="543">
        <v>2</v>
      </c>
      <c r="L1239" s="528"/>
      <c r="M1239" s="526"/>
      <c r="N1239" s="528"/>
      <c r="O1239" s="526"/>
      <c r="P1239" s="573">
        <v>97.91</v>
      </c>
    </row>
    <row r="1240" spans="1:16" x14ac:dyDescent="0.25">
      <c r="A1240" s="540"/>
      <c r="B1240" s="524"/>
      <c r="C1240" s="1247" t="s">
        <v>1155</v>
      </c>
      <c r="D1240" s="1247"/>
      <c r="E1240" s="1247"/>
      <c r="F1240" s="1247"/>
      <c r="G1240" s="1247"/>
      <c r="H1240" s="525"/>
      <c r="I1240" s="526"/>
      <c r="J1240" s="526"/>
      <c r="K1240" s="526"/>
      <c r="L1240" s="528"/>
      <c r="M1240" s="526"/>
      <c r="N1240" s="528"/>
      <c r="O1240" s="526"/>
      <c r="P1240" s="529">
        <v>4895.28</v>
      </c>
    </row>
    <row r="1241" spans="1:16" x14ac:dyDescent="0.25">
      <c r="A1241" s="540"/>
      <c r="B1241" s="524" t="s">
        <v>2795</v>
      </c>
      <c r="C1241" s="1247" t="s">
        <v>2796</v>
      </c>
      <c r="D1241" s="1247"/>
      <c r="E1241" s="1247"/>
      <c r="F1241" s="1247"/>
      <c r="G1241" s="1247"/>
      <c r="H1241" s="525" t="s">
        <v>1158</v>
      </c>
      <c r="I1241" s="543">
        <v>90</v>
      </c>
      <c r="J1241" s="526"/>
      <c r="K1241" s="543">
        <v>90</v>
      </c>
      <c r="L1241" s="528"/>
      <c r="M1241" s="526"/>
      <c r="N1241" s="528"/>
      <c r="O1241" s="526"/>
      <c r="P1241" s="529">
        <v>4405.75</v>
      </c>
    </row>
    <row r="1242" spans="1:16" x14ac:dyDescent="0.25">
      <c r="A1242" s="540"/>
      <c r="B1242" s="524" t="s">
        <v>2797</v>
      </c>
      <c r="C1242" s="1247" t="s">
        <v>2798</v>
      </c>
      <c r="D1242" s="1247"/>
      <c r="E1242" s="1247"/>
      <c r="F1242" s="1247"/>
      <c r="G1242" s="1247"/>
      <c r="H1242" s="525" t="s">
        <v>1158</v>
      </c>
      <c r="I1242" s="543">
        <v>46</v>
      </c>
      <c r="J1242" s="526"/>
      <c r="K1242" s="543">
        <v>46</v>
      </c>
      <c r="L1242" s="528"/>
      <c r="M1242" s="526"/>
      <c r="N1242" s="528"/>
      <c r="O1242" s="526"/>
      <c r="P1242" s="529">
        <v>2251.83</v>
      </c>
    </row>
    <row r="1243" spans="1:16" x14ac:dyDescent="0.25">
      <c r="A1243" s="556"/>
      <c r="B1243" s="557"/>
      <c r="C1243" s="1248" t="s">
        <v>1161</v>
      </c>
      <c r="D1243" s="1248"/>
      <c r="E1243" s="1248"/>
      <c r="F1243" s="1248"/>
      <c r="G1243" s="1248"/>
      <c r="H1243" s="516"/>
      <c r="I1243" s="517"/>
      <c r="J1243" s="517"/>
      <c r="K1243" s="517"/>
      <c r="L1243" s="520"/>
      <c r="M1243" s="517"/>
      <c r="N1243" s="554">
        <v>5974.45</v>
      </c>
      <c r="O1243" s="517"/>
      <c r="P1243" s="555">
        <v>11948.89</v>
      </c>
    </row>
    <row r="1244" spans="1:16" x14ac:dyDescent="0.25">
      <c r="A1244" s="558"/>
      <c r="B1244" s="559"/>
      <c r="C1244" s="559"/>
      <c r="D1244" s="559"/>
      <c r="E1244" s="559"/>
      <c r="F1244" s="559"/>
      <c r="G1244" s="559"/>
      <c r="H1244" s="560"/>
      <c r="I1244" s="561"/>
      <c r="J1244" s="561"/>
      <c r="K1244" s="561"/>
      <c r="L1244" s="562"/>
      <c r="M1244" s="561"/>
      <c r="N1244" s="562"/>
      <c r="O1244" s="561"/>
      <c r="P1244" s="563"/>
    </row>
    <row r="1245" spans="1:16" ht="22.5" x14ac:dyDescent="0.25">
      <c r="A1245" s="514" t="s">
        <v>3748</v>
      </c>
      <c r="B1245" s="515" t="s">
        <v>3594</v>
      </c>
      <c r="C1245" s="1249" t="s">
        <v>3749</v>
      </c>
      <c r="D1245" s="1249"/>
      <c r="E1245" s="1249"/>
      <c r="F1245" s="1249"/>
      <c r="G1245" s="1249"/>
      <c r="H1245" s="516" t="s">
        <v>1575</v>
      </c>
      <c r="I1245" s="517">
        <v>2</v>
      </c>
      <c r="J1245" s="518">
        <v>1</v>
      </c>
      <c r="K1245" s="518">
        <v>2</v>
      </c>
      <c r="L1245" s="520"/>
      <c r="M1245" s="517"/>
      <c r="N1245" s="564">
        <v>10552.43</v>
      </c>
      <c r="O1245" s="517"/>
      <c r="P1245" s="555">
        <v>21104.86</v>
      </c>
    </row>
    <row r="1246" spans="1:16" x14ac:dyDescent="0.25">
      <c r="A1246" s="556"/>
      <c r="B1246" s="557"/>
      <c r="C1246" s="1248" t="s">
        <v>1161</v>
      </c>
      <c r="D1246" s="1248"/>
      <c r="E1246" s="1248"/>
      <c r="F1246" s="1248"/>
      <c r="G1246" s="1248"/>
      <c r="H1246" s="516"/>
      <c r="I1246" s="517"/>
      <c r="J1246" s="517"/>
      <c r="K1246" s="517"/>
      <c r="L1246" s="520"/>
      <c r="M1246" s="517"/>
      <c r="N1246" s="520"/>
      <c r="O1246" s="517"/>
      <c r="P1246" s="555">
        <v>21104.86</v>
      </c>
    </row>
    <row r="1247" spans="1:16" x14ac:dyDescent="0.25">
      <c r="A1247" s="558"/>
      <c r="B1247" s="559"/>
      <c r="C1247" s="559"/>
      <c r="D1247" s="559"/>
      <c r="E1247" s="559"/>
      <c r="F1247" s="559"/>
      <c r="G1247" s="559"/>
      <c r="H1247" s="560"/>
      <c r="I1247" s="561"/>
      <c r="J1247" s="561"/>
      <c r="K1247" s="561"/>
      <c r="L1247" s="562"/>
      <c r="M1247" s="561"/>
      <c r="N1247" s="562"/>
      <c r="O1247" s="561"/>
      <c r="P1247" s="563"/>
    </row>
    <row r="1248" spans="1:16" x14ac:dyDescent="0.25">
      <c r="A1248" s="514" t="s">
        <v>1905</v>
      </c>
      <c r="B1248" s="515" t="s">
        <v>3750</v>
      </c>
      <c r="C1248" s="1249" t="s">
        <v>3751</v>
      </c>
      <c r="D1248" s="1249"/>
      <c r="E1248" s="1249"/>
      <c r="F1248" s="1249"/>
      <c r="G1248" s="1249"/>
      <c r="H1248" s="516" t="s">
        <v>1575</v>
      </c>
      <c r="I1248" s="517">
        <v>2</v>
      </c>
      <c r="J1248" s="518">
        <v>1</v>
      </c>
      <c r="K1248" s="518">
        <v>2</v>
      </c>
      <c r="L1248" s="520"/>
      <c r="M1248" s="517"/>
      <c r="N1248" s="521"/>
      <c r="O1248" s="517"/>
      <c r="P1248" s="522"/>
    </row>
    <row r="1249" spans="1:16" x14ac:dyDescent="0.25">
      <c r="A1249" s="523"/>
      <c r="B1249" s="524" t="s">
        <v>23</v>
      </c>
      <c r="C1249" s="1247" t="s">
        <v>1203</v>
      </c>
      <c r="D1249" s="1247"/>
      <c r="E1249" s="1247"/>
      <c r="F1249" s="1247"/>
      <c r="G1249" s="1247"/>
      <c r="H1249" s="525" t="s">
        <v>1148</v>
      </c>
      <c r="I1249" s="526"/>
      <c r="J1249" s="526"/>
      <c r="K1249" s="531">
        <v>4.8</v>
      </c>
      <c r="L1249" s="528"/>
      <c r="M1249" s="526"/>
      <c r="N1249" s="528"/>
      <c r="O1249" s="526"/>
      <c r="P1249" s="529">
        <v>1678.37</v>
      </c>
    </row>
    <row r="1250" spans="1:16" x14ac:dyDescent="0.25">
      <c r="A1250" s="530"/>
      <c r="B1250" s="524" t="s">
        <v>3752</v>
      </c>
      <c r="C1250" s="1247" t="s">
        <v>3753</v>
      </c>
      <c r="D1250" s="1247"/>
      <c r="E1250" s="1247"/>
      <c r="F1250" s="1247"/>
      <c r="G1250" s="1247"/>
      <c r="H1250" s="525" t="s">
        <v>1148</v>
      </c>
      <c r="I1250" s="531">
        <v>2.4</v>
      </c>
      <c r="J1250" s="526"/>
      <c r="K1250" s="531">
        <v>4.8</v>
      </c>
      <c r="L1250" s="532"/>
      <c r="M1250" s="533"/>
      <c r="N1250" s="534">
        <v>349.66</v>
      </c>
      <c r="O1250" s="526"/>
      <c r="P1250" s="529">
        <v>1678.37</v>
      </c>
    </row>
    <row r="1251" spans="1:16" x14ac:dyDescent="0.25">
      <c r="A1251" s="523"/>
      <c r="B1251" s="524" t="s">
        <v>36</v>
      </c>
      <c r="C1251" s="1247" t="s">
        <v>134</v>
      </c>
      <c r="D1251" s="1247"/>
      <c r="E1251" s="1247"/>
      <c r="F1251" s="1247"/>
      <c r="G1251" s="1247"/>
      <c r="H1251" s="525"/>
      <c r="I1251" s="526"/>
      <c r="J1251" s="526"/>
      <c r="K1251" s="526"/>
      <c r="L1251" s="528"/>
      <c r="M1251" s="526"/>
      <c r="N1251" s="528"/>
      <c r="O1251" s="526"/>
      <c r="P1251" s="573">
        <v>142.58000000000001</v>
      </c>
    </row>
    <row r="1252" spans="1:16" x14ac:dyDescent="0.25">
      <c r="A1252" s="530"/>
      <c r="B1252" s="524" t="s">
        <v>3598</v>
      </c>
      <c r="C1252" s="1247" t="s">
        <v>3599</v>
      </c>
      <c r="D1252" s="1247"/>
      <c r="E1252" s="1247"/>
      <c r="F1252" s="1247"/>
      <c r="G1252" s="1247"/>
      <c r="H1252" s="525" t="s">
        <v>1244</v>
      </c>
      <c r="I1252" s="535">
        <v>1.6000000000000001E-3</v>
      </c>
      <c r="J1252" s="526"/>
      <c r="K1252" s="535">
        <v>3.2000000000000002E-3</v>
      </c>
      <c r="L1252" s="538">
        <v>284.14999999999998</v>
      </c>
      <c r="M1252" s="539">
        <v>1.45</v>
      </c>
      <c r="N1252" s="534">
        <v>412.02</v>
      </c>
      <c r="O1252" s="526"/>
      <c r="P1252" s="529">
        <v>1.32</v>
      </c>
    </row>
    <row r="1253" spans="1:16" x14ac:dyDescent="0.25">
      <c r="A1253" s="530"/>
      <c r="B1253" s="524" t="s">
        <v>1494</v>
      </c>
      <c r="C1253" s="1247" t="s">
        <v>1495</v>
      </c>
      <c r="D1253" s="1247"/>
      <c r="E1253" s="1247"/>
      <c r="F1253" s="1247"/>
      <c r="G1253" s="1247"/>
      <c r="H1253" s="525" t="s">
        <v>1496</v>
      </c>
      <c r="I1253" s="535">
        <v>6.7599999999999993E-2</v>
      </c>
      <c r="J1253" s="526"/>
      <c r="K1253" s="535">
        <v>0.13519999999999999</v>
      </c>
      <c r="L1253" s="532"/>
      <c r="M1253" s="533"/>
      <c r="N1253" s="534">
        <v>6.1</v>
      </c>
      <c r="O1253" s="526"/>
      <c r="P1253" s="529">
        <v>0.82</v>
      </c>
    </row>
    <row r="1254" spans="1:16" x14ac:dyDescent="0.25">
      <c r="A1254" s="530"/>
      <c r="B1254" s="524" t="s">
        <v>3600</v>
      </c>
      <c r="C1254" s="1247" t="s">
        <v>3601</v>
      </c>
      <c r="D1254" s="1247"/>
      <c r="E1254" s="1247"/>
      <c r="F1254" s="1247"/>
      <c r="G1254" s="1247"/>
      <c r="H1254" s="525" t="s">
        <v>1697</v>
      </c>
      <c r="I1254" s="536">
        <v>0.03</v>
      </c>
      <c r="J1254" s="526"/>
      <c r="K1254" s="536">
        <v>0.06</v>
      </c>
      <c r="L1254" s="538">
        <v>978.09</v>
      </c>
      <c r="M1254" s="539">
        <v>1.31</v>
      </c>
      <c r="N1254" s="534">
        <v>1281.3</v>
      </c>
      <c r="O1254" s="526"/>
      <c r="P1254" s="529">
        <v>76.88</v>
      </c>
    </row>
    <row r="1255" spans="1:16" x14ac:dyDescent="0.25">
      <c r="A1255" s="530"/>
      <c r="B1255" s="524" t="s">
        <v>2605</v>
      </c>
      <c r="C1255" s="1247" t="s">
        <v>2606</v>
      </c>
      <c r="D1255" s="1247"/>
      <c r="E1255" s="1247"/>
      <c r="F1255" s="1247"/>
      <c r="G1255" s="1247"/>
      <c r="H1255" s="525" t="s">
        <v>1164</v>
      </c>
      <c r="I1255" s="537">
        <v>2.0000000000000002E-5</v>
      </c>
      <c r="J1255" s="526"/>
      <c r="K1255" s="537">
        <v>4.0000000000000003E-5</v>
      </c>
      <c r="L1255" s="542">
        <v>4338.2700000000004</v>
      </c>
      <c r="M1255" s="575">
        <v>1.3</v>
      </c>
      <c r="N1255" s="534">
        <v>5639.75</v>
      </c>
      <c r="O1255" s="526"/>
      <c r="P1255" s="529">
        <v>0.23</v>
      </c>
    </row>
    <row r="1256" spans="1:16" x14ac:dyDescent="0.25">
      <c r="A1256" s="530"/>
      <c r="B1256" s="524" t="s">
        <v>3560</v>
      </c>
      <c r="C1256" s="1247" t="s">
        <v>3561</v>
      </c>
      <c r="D1256" s="1247"/>
      <c r="E1256" s="1247"/>
      <c r="F1256" s="1247"/>
      <c r="G1256" s="1247"/>
      <c r="H1256" s="525" t="s">
        <v>1244</v>
      </c>
      <c r="I1256" s="536">
        <v>0.02</v>
      </c>
      <c r="J1256" s="526"/>
      <c r="K1256" s="536">
        <v>0.04</v>
      </c>
      <c r="L1256" s="538">
        <v>899.56</v>
      </c>
      <c r="M1256" s="539">
        <v>1.76</v>
      </c>
      <c r="N1256" s="534">
        <v>1583.23</v>
      </c>
      <c r="O1256" s="526"/>
      <c r="P1256" s="529">
        <v>63.33</v>
      </c>
    </row>
    <row r="1257" spans="1:16" x14ac:dyDescent="0.25">
      <c r="A1257" s="552"/>
      <c r="B1257" s="553"/>
      <c r="C1257" s="1248" t="s">
        <v>1154</v>
      </c>
      <c r="D1257" s="1248"/>
      <c r="E1257" s="1248"/>
      <c r="F1257" s="1248"/>
      <c r="G1257" s="1248"/>
      <c r="H1257" s="516"/>
      <c r="I1257" s="517"/>
      <c r="J1257" s="517"/>
      <c r="K1257" s="517"/>
      <c r="L1257" s="520"/>
      <c r="M1257" s="517"/>
      <c r="N1257" s="554"/>
      <c r="O1257" s="517"/>
      <c r="P1257" s="555">
        <v>1820.95</v>
      </c>
    </row>
    <row r="1258" spans="1:16" x14ac:dyDescent="0.25">
      <c r="A1258" s="540" t="s">
        <v>2854</v>
      </c>
      <c r="B1258" s="524" t="s">
        <v>2637</v>
      </c>
      <c r="C1258" s="1247" t="s">
        <v>2638</v>
      </c>
      <c r="D1258" s="1247"/>
      <c r="E1258" s="1247"/>
      <c r="F1258" s="1247"/>
      <c r="G1258" s="1247"/>
      <c r="H1258" s="525" t="s">
        <v>1158</v>
      </c>
      <c r="I1258" s="543">
        <v>2</v>
      </c>
      <c r="J1258" s="526"/>
      <c r="K1258" s="543">
        <v>2</v>
      </c>
      <c r="L1258" s="528"/>
      <c r="M1258" s="526"/>
      <c r="N1258" s="528"/>
      <c r="O1258" s="526"/>
      <c r="P1258" s="573">
        <v>33.57</v>
      </c>
    </row>
    <row r="1259" spans="1:16" x14ac:dyDescent="0.25">
      <c r="A1259" s="540"/>
      <c r="B1259" s="524"/>
      <c r="C1259" s="1247" t="s">
        <v>1155</v>
      </c>
      <c r="D1259" s="1247"/>
      <c r="E1259" s="1247"/>
      <c r="F1259" s="1247"/>
      <c r="G1259" s="1247"/>
      <c r="H1259" s="525"/>
      <c r="I1259" s="526"/>
      <c r="J1259" s="526"/>
      <c r="K1259" s="526"/>
      <c r="L1259" s="528"/>
      <c r="M1259" s="526"/>
      <c r="N1259" s="528"/>
      <c r="O1259" s="526"/>
      <c r="P1259" s="529">
        <v>1678.37</v>
      </c>
    </row>
    <row r="1260" spans="1:16" x14ac:dyDescent="0.25">
      <c r="A1260" s="540"/>
      <c r="B1260" s="524" t="s">
        <v>2795</v>
      </c>
      <c r="C1260" s="1247" t="s">
        <v>2796</v>
      </c>
      <c r="D1260" s="1247"/>
      <c r="E1260" s="1247"/>
      <c r="F1260" s="1247"/>
      <c r="G1260" s="1247"/>
      <c r="H1260" s="525" t="s">
        <v>1158</v>
      </c>
      <c r="I1260" s="543">
        <v>90</v>
      </c>
      <c r="J1260" s="526"/>
      <c r="K1260" s="543">
        <v>90</v>
      </c>
      <c r="L1260" s="528"/>
      <c r="M1260" s="526"/>
      <c r="N1260" s="528"/>
      <c r="O1260" s="526"/>
      <c r="P1260" s="529">
        <v>1510.53</v>
      </c>
    </row>
    <row r="1261" spans="1:16" x14ac:dyDescent="0.25">
      <c r="A1261" s="540"/>
      <c r="B1261" s="524" t="s">
        <v>2797</v>
      </c>
      <c r="C1261" s="1247" t="s">
        <v>2798</v>
      </c>
      <c r="D1261" s="1247"/>
      <c r="E1261" s="1247"/>
      <c r="F1261" s="1247"/>
      <c r="G1261" s="1247"/>
      <c r="H1261" s="525" t="s">
        <v>1158</v>
      </c>
      <c r="I1261" s="543">
        <v>46</v>
      </c>
      <c r="J1261" s="526"/>
      <c r="K1261" s="543">
        <v>46</v>
      </c>
      <c r="L1261" s="528"/>
      <c r="M1261" s="526"/>
      <c r="N1261" s="528"/>
      <c r="O1261" s="526"/>
      <c r="P1261" s="573">
        <v>772.05</v>
      </c>
    </row>
    <row r="1262" spans="1:16" x14ac:dyDescent="0.25">
      <c r="A1262" s="556"/>
      <c r="B1262" s="557"/>
      <c r="C1262" s="1248" t="s">
        <v>1161</v>
      </c>
      <c r="D1262" s="1248"/>
      <c r="E1262" s="1248"/>
      <c r="F1262" s="1248"/>
      <c r="G1262" s="1248"/>
      <c r="H1262" s="516"/>
      <c r="I1262" s="517"/>
      <c r="J1262" s="517"/>
      <c r="K1262" s="517"/>
      <c r="L1262" s="520"/>
      <c r="M1262" s="517"/>
      <c r="N1262" s="554">
        <v>2068.5500000000002</v>
      </c>
      <c r="O1262" s="517"/>
      <c r="P1262" s="555">
        <v>4137.1000000000004</v>
      </c>
    </row>
    <row r="1263" spans="1:16" x14ac:dyDescent="0.25">
      <c r="A1263" s="558"/>
      <c r="B1263" s="559"/>
      <c r="C1263" s="559"/>
      <c r="D1263" s="559"/>
      <c r="E1263" s="559"/>
      <c r="F1263" s="559"/>
      <c r="G1263" s="559"/>
      <c r="H1263" s="560"/>
      <c r="I1263" s="561"/>
      <c r="J1263" s="561"/>
      <c r="K1263" s="561"/>
      <c r="L1263" s="562"/>
      <c r="M1263" s="561"/>
      <c r="N1263" s="562"/>
      <c r="O1263" s="561"/>
      <c r="P1263" s="563"/>
    </row>
    <row r="1264" spans="1:16" ht="22.5" x14ac:dyDescent="0.25">
      <c r="A1264" s="514" t="s">
        <v>3754</v>
      </c>
      <c r="B1264" s="515" t="s">
        <v>3594</v>
      </c>
      <c r="C1264" s="1249" t="s">
        <v>3755</v>
      </c>
      <c r="D1264" s="1249"/>
      <c r="E1264" s="1249"/>
      <c r="F1264" s="1249"/>
      <c r="G1264" s="1249"/>
      <c r="H1264" s="516" t="s">
        <v>1575</v>
      </c>
      <c r="I1264" s="517">
        <v>2</v>
      </c>
      <c r="J1264" s="518">
        <v>1</v>
      </c>
      <c r="K1264" s="518">
        <v>2</v>
      </c>
      <c r="L1264" s="520"/>
      <c r="M1264" s="517"/>
      <c r="N1264" s="564">
        <v>3548.17</v>
      </c>
      <c r="O1264" s="517"/>
      <c r="P1264" s="555">
        <v>7096.34</v>
      </c>
    </row>
    <row r="1265" spans="1:16" x14ac:dyDescent="0.25">
      <c r="A1265" s="556"/>
      <c r="B1265" s="557"/>
      <c r="C1265" s="1248" t="s">
        <v>1161</v>
      </c>
      <c r="D1265" s="1248"/>
      <c r="E1265" s="1248"/>
      <c r="F1265" s="1248"/>
      <c r="G1265" s="1248"/>
      <c r="H1265" s="516"/>
      <c r="I1265" s="517"/>
      <c r="J1265" s="517"/>
      <c r="K1265" s="517"/>
      <c r="L1265" s="520"/>
      <c r="M1265" s="517"/>
      <c r="N1265" s="520"/>
      <c r="O1265" s="517"/>
      <c r="P1265" s="555">
        <v>7096.34</v>
      </c>
    </row>
    <row r="1266" spans="1:16" x14ac:dyDescent="0.25">
      <c r="A1266" s="558"/>
      <c r="B1266" s="559"/>
      <c r="C1266" s="559"/>
      <c r="D1266" s="559"/>
      <c r="E1266" s="559"/>
      <c r="F1266" s="559"/>
      <c r="G1266" s="559"/>
      <c r="H1266" s="560"/>
      <c r="I1266" s="561"/>
      <c r="J1266" s="561"/>
      <c r="K1266" s="561"/>
      <c r="L1266" s="562"/>
      <c r="M1266" s="561"/>
      <c r="N1266" s="562"/>
      <c r="O1266" s="561"/>
      <c r="P1266" s="563"/>
    </row>
    <row r="1267" spans="1:16" x14ac:dyDescent="0.25">
      <c r="A1267" s="514" t="s">
        <v>1911</v>
      </c>
      <c r="B1267" s="515" t="s">
        <v>3744</v>
      </c>
      <c r="C1267" s="1249" t="s">
        <v>3745</v>
      </c>
      <c r="D1267" s="1249"/>
      <c r="E1267" s="1249"/>
      <c r="F1267" s="1249"/>
      <c r="G1267" s="1249"/>
      <c r="H1267" s="516" t="s">
        <v>1575</v>
      </c>
      <c r="I1267" s="517">
        <v>2</v>
      </c>
      <c r="J1267" s="518">
        <v>1</v>
      </c>
      <c r="K1267" s="518">
        <v>2</v>
      </c>
      <c r="L1267" s="520"/>
      <c r="M1267" s="517"/>
      <c r="N1267" s="521"/>
      <c r="O1267" s="517"/>
      <c r="P1267" s="522"/>
    </row>
    <row r="1268" spans="1:16" x14ac:dyDescent="0.25">
      <c r="A1268" s="523"/>
      <c r="B1268" s="524" t="s">
        <v>23</v>
      </c>
      <c r="C1268" s="1247" t="s">
        <v>1203</v>
      </c>
      <c r="D1268" s="1247"/>
      <c r="E1268" s="1247"/>
      <c r="F1268" s="1247"/>
      <c r="G1268" s="1247"/>
      <c r="H1268" s="525" t="s">
        <v>1148</v>
      </c>
      <c r="I1268" s="526"/>
      <c r="J1268" s="526"/>
      <c r="K1268" s="531">
        <v>14.4</v>
      </c>
      <c r="L1268" s="528"/>
      <c r="M1268" s="526"/>
      <c r="N1268" s="528"/>
      <c r="O1268" s="526"/>
      <c r="P1268" s="529">
        <v>4895.28</v>
      </c>
    </row>
    <row r="1269" spans="1:16" x14ac:dyDescent="0.25">
      <c r="A1269" s="530"/>
      <c r="B1269" s="524" t="s">
        <v>3746</v>
      </c>
      <c r="C1269" s="1247" t="s">
        <v>3747</v>
      </c>
      <c r="D1269" s="1247"/>
      <c r="E1269" s="1247"/>
      <c r="F1269" s="1247"/>
      <c r="G1269" s="1247"/>
      <c r="H1269" s="525" t="s">
        <v>1148</v>
      </c>
      <c r="I1269" s="531">
        <v>7.2</v>
      </c>
      <c r="J1269" s="526"/>
      <c r="K1269" s="531">
        <v>14.4</v>
      </c>
      <c r="L1269" s="532"/>
      <c r="M1269" s="533"/>
      <c r="N1269" s="534">
        <v>339.95</v>
      </c>
      <c r="O1269" s="526"/>
      <c r="P1269" s="529">
        <v>4895.28</v>
      </c>
    </row>
    <row r="1270" spans="1:16" x14ac:dyDescent="0.25">
      <c r="A1270" s="523"/>
      <c r="B1270" s="524" t="s">
        <v>36</v>
      </c>
      <c r="C1270" s="1247" t="s">
        <v>134</v>
      </c>
      <c r="D1270" s="1247"/>
      <c r="E1270" s="1247"/>
      <c r="F1270" s="1247"/>
      <c r="G1270" s="1247"/>
      <c r="H1270" s="525"/>
      <c r="I1270" s="526"/>
      <c r="J1270" s="526"/>
      <c r="K1270" s="526"/>
      <c r="L1270" s="528"/>
      <c r="M1270" s="526"/>
      <c r="N1270" s="528"/>
      <c r="O1270" s="526"/>
      <c r="P1270" s="573">
        <v>298.12</v>
      </c>
    </row>
    <row r="1271" spans="1:16" x14ac:dyDescent="0.25">
      <c r="A1271" s="530"/>
      <c r="B1271" s="524" t="s">
        <v>3598</v>
      </c>
      <c r="C1271" s="1247" t="s">
        <v>3599</v>
      </c>
      <c r="D1271" s="1247"/>
      <c r="E1271" s="1247"/>
      <c r="F1271" s="1247"/>
      <c r="G1271" s="1247"/>
      <c r="H1271" s="525" t="s">
        <v>1244</v>
      </c>
      <c r="I1271" s="535">
        <v>5.5999999999999999E-3</v>
      </c>
      <c r="J1271" s="526"/>
      <c r="K1271" s="535">
        <v>1.12E-2</v>
      </c>
      <c r="L1271" s="538">
        <v>284.14999999999998</v>
      </c>
      <c r="M1271" s="539">
        <v>1.45</v>
      </c>
      <c r="N1271" s="534">
        <v>412.02</v>
      </c>
      <c r="O1271" s="526"/>
      <c r="P1271" s="529">
        <v>4.6100000000000003</v>
      </c>
    </row>
    <row r="1272" spans="1:16" x14ac:dyDescent="0.25">
      <c r="A1272" s="530"/>
      <c r="B1272" s="524" t="s">
        <v>1494</v>
      </c>
      <c r="C1272" s="1247" t="s">
        <v>1495</v>
      </c>
      <c r="D1272" s="1247"/>
      <c r="E1272" s="1247"/>
      <c r="F1272" s="1247"/>
      <c r="G1272" s="1247"/>
      <c r="H1272" s="525" t="s">
        <v>1496</v>
      </c>
      <c r="I1272" s="535">
        <v>8.3199999999999996E-2</v>
      </c>
      <c r="J1272" s="526"/>
      <c r="K1272" s="535">
        <v>0.16639999999999999</v>
      </c>
      <c r="L1272" s="532"/>
      <c r="M1272" s="533"/>
      <c r="N1272" s="534">
        <v>6.1</v>
      </c>
      <c r="O1272" s="526"/>
      <c r="P1272" s="529">
        <v>1.02</v>
      </c>
    </row>
    <row r="1273" spans="1:16" x14ac:dyDescent="0.25">
      <c r="A1273" s="530"/>
      <c r="B1273" s="524" t="s">
        <v>3600</v>
      </c>
      <c r="C1273" s="1247" t="s">
        <v>3601</v>
      </c>
      <c r="D1273" s="1247"/>
      <c r="E1273" s="1247"/>
      <c r="F1273" s="1247"/>
      <c r="G1273" s="1247"/>
      <c r="H1273" s="525" t="s">
        <v>1697</v>
      </c>
      <c r="I1273" s="536">
        <v>0.04</v>
      </c>
      <c r="J1273" s="526"/>
      <c r="K1273" s="536">
        <v>0.08</v>
      </c>
      <c r="L1273" s="538">
        <v>978.09</v>
      </c>
      <c r="M1273" s="539">
        <v>1.31</v>
      </c>
      <c r="N1273" s="534">
        <v>1281.3</v>
      </c>
      <c r="O1273" s="526"/>
      <c r="P1273" s="529">
        <v>102.5</v>
      </c>
    </row>
    <row r="1274" spans="1:16" x14ac:dyDescent="0.25">
      <c r="A1274" s="530"/>
      <c r="B1274" s="524" t="s">
        <v>3560</v>
      </c>
      <c r="C1274" s="1247" t="s">
        <v>3561</v>
      </c>
      <c r="D1274" s="1247"/>
      <c r="E1274" s="1247"/>
      <c r="F1274" s="1247"/>
      <c r="G1274" s="1247"/>
      <c r="H1274" s="525" t="s">
        <v>1244</v>
      </c>
      <c r="I1274" s="536">
        <v>0.06</v>
      </c>
      <c r="J1274" s="526"/>
      <c r="K1274" s="536">
        <v>0.12</v>
      </c>
      <c r="L1274" s="538">
        <v>899.56</v>
      </c>
      <c r="M1274" s="539">
        <v>1.76</v>
      </c>
      <c r="N1274" s="534">
        <v>1583.23</v>
      </c>
      <c r="O1274" s="526"/>
      <c r="P1274" s="529">
        <v>189.99</v>
      </c>
    </row>
    <row r="1275" spans="1:16" x14ac:dyDescent="0.25">
      <c r="A1275" s="552"/>
      <c r="B1275" s="553"/>
      <c r="C1275" s="1248" t="s">
        <v>1154</v>
      </c>
      <c r="D1275" s="1248"/>
      <c r="E1275" s="1248"/>
      <c r="F1275" s="1248"/>
      <c r="G1275" s="1248"/>
      <c r="H1275" s="516"/>
      <c r="I1275" s="517"/>
      <c r="J1275" s="517"/>
      <c r="K1275" s="517"/>
      <c r="L1275" s="520"/>
      <c r="M1275" s="517"/>
      <c r="N1275" s="554"/>
      <c r="O1275" s="517"/>
      <c r="P1275" s="555">
        <v>5193.3999999999996</v>
      </c>
    </row>
    <row r="1276" spans="1:16" x14ac:dyDescent="0.25">
      <c r="A1276" s="540" t="s">
        <v>3756</v>
      </c>
      <c r="B1276" s="524" t="s">
        <v>2637</v>
      </c>
      <c r="C1276" s="1247" t="s">
        <v>2638</v>
      </c>
      <c r="D1276" s="1247"/>
      <c r="E1276" s="1247"/>
      <c r="F1276" s="1247"/>
      <c r="G1276" s="1247"/>
      <c r="H1276" s="525" t="s">
        <v>1158</v>
      </c>
      <c r="I1276" s="543">
        <v>2</v>
      </c>
      <c r="J1276" s="526"/>
      <c r="K1276" s="543">
        <v>2</v>
      </c>
      <c r="L1276" s="528"/>
      <c r="M1276" s="526"/>
      <c r="N1276" s="528"/>
      <c r="O1276" s="526"/>
      <c r="P1276" s="573">
        <v>97.91</v>
      </c>
    </row>
    <row r="1277" spans="1:16" x14ac:dyDescent="0.25">
      <c r="A1277" s="540"/>
      <c r="B1277" s="524"/>
      <c r="C1277" s="1247" t="s">
        <v>1155</v>
      </c>
      <c r="D1277" s="1247"/>
      <c r="E1277" s="1247"/>
      <c r="F1277" s="1247"/>
      <c r="G1277" s="1247"/>
      <c r="H1277" s="525"/>
      <c r="I1277" s="526"/>
      <c r="J1277" s="526"/>
      <c r="K1277" s="526"/>
      <c r="L1277" s="528"/>
      <c r="M1277" s="526"/>
      <c r="N1277" s="528"/>
      <c r="O1277" s="526"/>
      <c r="P1277" s="529">
        <v>4895.28</v>
      </c>
    </row>
    <row r="1278" spans="1:16" x14ac:dyDescent="0.25">
      <c r="A1278" s="540"/>
      <c r="B1278" s="524" t="s">
        <v>2795</v>
      </c>
      <c r="C1278" s="1247" t="s">
        <v>2796</v>
      </c>
      <c r="D1278" s="1247"/>
      <c r="E1278" s="1247"/>
      <c r="F1278" s="1247"/>
      <c r="G1278" s="1247"/>
      <c r="H1278" s="525" t="s">
        <v>1158</v>
      </c>
      <c r="I1278" s="543">
        <v>90</v>
      </c>
      <c r="J1278" s="526"/>
      <c r="K1278" s="543">
        <v>90</v>
      </c>
      <c r="L1278" s="528"/>
      <c r="M1278" s="526"/>
      <c r="N1278" s="528"/>
      <c r="O1278" s="526"/>
      <c r="P1278" s="529">
        <v>4405.75</v>
      </c>
    </row>
    <row r="1279" spans="1:16" x14ac:dyDescent="0.25">
      <c r="A1279" s="540"/>
      <c r="B1279" s="524" t="s">
        <v>2797</v>
      </c>
      <c r="C1279" s="1247" t="s">
        <v>2798</v>
      </c>
      <c r="D1279" s="1247"/>
      <c r="E1279" s="1247"/>
      <c r="F1279" s="1247"/>
      <c r="G1279" s="1247"/>
      <c r="H1279" s="525" t="s">
        <v>1158</v>
      </c>
      <c r="I1279" s="543">
        <v>46</v>
      </c>
      <c r="J1279" s="526"/>
      <c r="K1279" s="543">
        <v>46</v>
      </c>
      <c r="L1279" s="528"/>
      <c r="M1279" s="526"/>
      <c r="N1279" s="528"/>
      <c r="O1279" s="526"/>
      <c r="P1279" s="529">
        <v>2251.83</v>
      </c>
    </row>
    <row r="1280" spans="1:16" x14ac:dyDescent="0.25">
      <c r="A1280" s="556"/>
      <c r="B1280" s="557"/>
      <c r="C1280" s="1248" t="s">
        <v>1161</v>
      </c>
      <c r="D1280" s="1248"/>
      <c r="E1280" s="1248"/>
      <c r="F1280" s="1248"/>
      <c r="G1280" s="1248"/>
      <c r="H1280" s="516"/>
      <c r="I1280" s="517"/>
      <c r="J1280" s="517"/>
      <c r="K1280" s="517"/>
      <c r="L1280" s="520"/>
      <c r="M1280" s="517"/>
      <c r="N1280" s="554">
        <v>5974.45</v>
      </c>
      <c r="O1280" s="517"/>
      <c r="P1280" s="555">
        <v>11948.89</v>
      </c>
    </row>
    <row r="1281" spans="1:16" x14ac:dyDescent="0.25">
      <c r="A1281" s="558"/>
      <c r="B1281" s="559"/>
      <c r="C1281" s="559"/>
      <c r="D1281" s="559"/>
      <c r="E1281" s="559"/>
      <c r="F1281" s="559"/>
      <c r="G1281" s="559"/>
      <c r="H1281" s="560"/>
      <c r="I1281" s="561"/>
      <c r="J1281" s="561"/>
      <c r="K1281" s="561"/>
      <c r="L1281" s="562"/>
      <c r="M1281" s="561"/>
      <c r="N1281" s="562"/>
      <c r="O1281" s="561"/>
      <c r="P1281" s="563"/>
    </row>
    <row r="1282" spans="1:16" ht="22.5" x14ac:dyDescent="0.25">
      <c r="A1282" s="514" t="s">
        <v>3757</v>
      </c>
      <c r="B1282" s="515" t="s">
        <v>3594</v>
      </c>
      <c r="C1282" s="1249" t="s">
        <v>3758</v>
      </c>
      <c r="D1282" s="1249"/>
      <c r="E1282" s="1249"/>
      <c r="F1282" s="1249"/>
      <c r="G1282" s="1249"/>
      <c r="H1282" s="516" t="s">
        <v>1575</v>
      </c>
      <c r="I1282" s="517">
        <v>2</v>
      </c>
      <c r="J1282" s="518">
        <v>1</v>
      </c>
      <c r="K1282" s="518">
        <v>2</v>
      </c>
      <c r="L1282" s="520"/>
      <c r="M1282" s="517"/>
      <c r="N1282" s="564">
        <v>4234.92</v>
      </c>
      <c r="O1282" s="517"/>
      <c r="P1282" s="555">
        <v>8469.84</v>
      </c>
    </row>
    <row r="1283" spans="1:16" x14ac:dyDescent="0.25">
      <c r="A1283" s="556"/>
      <c r="B1283" s="557"/>
      <c r="C1283" s="1248" t="s">
        <v>1161</v>
      </c>
      <c r="D1283" s="1248"/>
      <c r="E1283" s="1248"/>
      <c r="F1283" s="1248"/>
      <c r="G1283" s="1248"/>
      <c r="H1283" s="516"/>
      <c r="I1283" s="517"/>
      <c r="J1283" s="517"/>
      <c r="K1283" s="517"/>
      <c r="L1283" s="520"/>
      <c r="M1283" s="517"/>
      <c r="N1283" s="520"/>
      <c r="O1283" s="517"/>
      <c r="P1283" s="555">
        <v>8469.84</v>
      </c>
    </row>
    <row r="1284" spans="1:16" x14ac:dyDescent="0.25">
      <c r="A1284" s="558"/>
      <c r="B1284" s="559"/>
      <c r="C1284" s="559"/>
      <c r="D1284" s="559"/>
      <c r="E1284" s="559"/>
      <c r="F1284" s="559"/>
      <c r="G1284" s="559"/>
      <c r="H1284" s="560"/>
      <c r="I1284" s="561"/>
      <c r="J1284" s="561"/>
      <c r="K1284" s="561"/>
      <c r="L1284" s="562"/>
      <c r="M1284" s="561"/>
      <c r="N1284" s="562"/>
      <c r="O1284" s="561"/>
      <c r="P1284" s="563"/>
    </row>
    <row r="1285" spans="1:16" x14ac:dyDescent="0.25">
      <c r="A1285" s="514" t="s">
        <v>1917</v>
      </c>
      <c r="B1285" s="515" t="s">
        <v>3759</v>
      </c>
      <c r="C1285" s="1249" t="s">
        <v>3760</v>
      </c>
      <c r="D1285" s="1249"/>
      <c r="E1285" s="1249"/>
      <c r="F1285" s="1249"/>
      <c r="G1285" s="1249"/>
      <c r="H1285" s="516" t="s">
        <v>1575</v>
      </c>
      <c r="I1285" s="517">
        <v>2</v>
      </c>
      <c r="J1285" s="518">
        <v>1</v>
      </c>
      <c r="K1285" s="518">
        <v>2</v>
      </c>
      <c r="L1285" s="520"/>
      <c r="M1285" s="517"/>
      <c r="N1285" s="521"/>
      <c r="O1285" s="517"/>
      <c r="P1285" s="522"/>
    </row>
    <row r="1286" spans="1:16" x14ac:dyDescent="0.25">
      <c r="A1286" s="523"/>
      <c r="B1286" s="524" t="s">
        <v>23</v>
      </c>
      <c r="C1286" s="1247" t="s">
        <v>1203</v>
      </c>
      <c r="D1286" s="1247"/>
      <c r="E1286" s="1247"/>
      <c r="F1286" s="1247"/>
      <c r="G1286" s="1247"/>
      <c r="H1286" s="525" t="s">
        <v>1148</v>
      </c>
      <c r="I1286" s="526"/>
      <c r="J1286" s="526"/>
      <c r="K1286" s="531">
        <v>2.4</v>
      </c>
      <c r="L1286" s="528"/>
      <c r="M1286" s="526"/>
      <c r="N1286" s="528"/>
      <c r="O1286" s="526"/>
      <c r="P1286" s="573">
        <v>827.52</v>
      </c>
    </row>
    <row r="1287" spans="1:16" x14ac:dyDescent="0.25">
      <c r="A1287" s="530"/>
      <c r="B1287" s="524" t="s">
        <v>3761</v>
      </c>
      <c r="C1287" s="1247" t="s">
        <v>3762</v>
      </c>
      <c r="D1287" s="1247"/>
      <c r="E1287" s="1247"/>
      <c r="F1287" s="1247"/>
      <c r="G1287" s="1247"/>
      <c r="H1287" s="525" t="s">
        <v>1148</v>
      </c>
      <c r="I1287" s="531">
        <v>1.2</v>
      </c>
      <c r="J1287" s="526"/>
      <c r="K1287" s="531">
        <v>2.4</v>
      </c>
      <c r="L1287" s="532"/>
      <c r="M1287" s="533"/>
      <c r="N1287" s="534">
        <v>344.8</v>
      </c>
      <c r="O1287" s="526"/>
      <c r="P1287" s="529">
        <v>827.52</v>
      </c>
    </row>
    <row r="1288" spans="1:16" x14ac:dyDescent="0.25">
      <c r="A1288" s="523"/>
      <c r="B1288" s="524" t="s">
        <v>36</v>
      </c>
      <c r="C1288" s="1247" t="s">
        <v>134</v>
      </c>
      <c r="D1288" s="1247"/>
      <c r="E1288" s="1247"/>
      <c r="F1288" s="1247"/>
      <c r="G1288" s="1247"/>
      <c r="H1288" s="525"/>
      <c r="I1288" s="526"/>
      <c r="J1288" s="526"/>
      <c r="K1288" s="526"/>
      <c r="L1288" s="528"/>
      <c r="M1288" s="526"/>
      <c r="N1288" s="528"/>
      <c r="O1288" s="526"/>
      <c r="P1288" s="573">
        <v>110.41</v>
      </c>
    </row>
    <row r="1289" spans="1:16" x14ac:dyDescent="0.25">
      <c r="A1289" s="530"/>
      <c r="B1289" s="524" t="s">
        <v>3598</v>
      </c>
      <c r="C1289" s="1247" t="s">
        <v>3599</v>
      </c>
      <c r="D1289" s="1247"/>
      <c r="E1289" s="1247"/>
      <c r="F1289" s="1247"/>
      <c r="G1289" s="1247"/>
      <c r="H1289" s="525" t="s">
        <v>1244</v>
      </c>
      <c r="I1289" s="527">
        <v>1E-3</v>
      </c>
      <c r="J1289" s="526"/>
      <c r="K1289" s="527">
        <v>2E-3</v>
      </c>
      <c r="L1289" s="538">
        <v>284.14999999999998</v>
      </c>
      <c r="M1289" s="539">
        <v>1.45</v>
      </c>
      <c r="N1289" s="534">
        <v>412.02</v>
      </c>
      <c r="O1289" s="526"/>
      <c r="P1289" s="529">
        <v>0.82</v>
      </c>
    </row>
    <row r="1290" spans="1:16" x14ac:dyDescent="0.25">
      <c r="A1290" s="530"/>
      <c r="B1290" s="524" t="s">
        <v>1494</v>
      </c>
      <c r="C1290" s="1247" t="s">
        <v>1495</v>
      </c>
      <c r="D1290" s="1247"/>
      <c r="E1290" s="1247"/>
      <c r="F1290" s="1247"/>
      <c r="G1290" s="1247"/>
      <c r="H1290" s="525" t="s">
        <v>1496</v>
      </c>
      <c r="I1290" s="535">
        <v>6.7599999999999993E-2</v>
      </c>
      <c r="J1290" s="526"/>
      <c r="K1290" s="535">
        <v>0.13519999999999999</v>
      </c>
      <c r="L1290" s="532"/>
      <c r="M1290" s="533"/>
      <c r="N1290" s="534">
        <v>6.1</v>
      </c>
      <c r="O1290" s="526"/>
      <c r="P1290" s="529">
        <v>0.82</v>
      </c>
    </row>
    <row r="1291" spans="1:16" x14ac:dyDescent="0.25">
      <c r="A1291" s="530"/>
      <c r="B1291" s="524" t="s">
        <v>3600</v>
      </c>
      <c r="C1291" s="1247" t="s">
        <v>3601</v>
      </c>
      <c r="D1291" s="1247"/>
      <c r="E1291" s="1247"/>
      <c r="F1291" s="1247"/>
      <c r="G1291" s="1247"/>
      <c r="H1291" s="525" t="s">
        <v>1697</v>
      </c>
      <c r="I1291" s="536">
        <v>0.03</v>
      </c>
      <c r="J1291" s="526"/>
      <c r="K1291" s="536">
        <v>0.06</v>
      </c>
      <c r="L1291" s="538">
        <v>978.09</v>
      </c>
      <c r="M1291" s="539">
        <v>1.31</v>
      </c>
      <c r="N1291" s="534">
        <v>1281.3</v>
      </c>
      <c r="O1291" s="526"/>
      <c r="P1291" s="529">
        <v>76.88</v>
      </c>
    </row>
    <row r="1292" spans="1:16" x14ac:dyDescent="0.25">
      <c r="A1292" s="530"/>
      <c r="B1292" s="524" t="s">
        <v>2605</v>
      </c>
      <c r="C1292" s="1247" t="s">
        <v>2606</v>
      </c>
      <c r="D1292" s="1247"/>
      <c r="E1292" s="1247"/>
      <c r="F1292" s="1247"/>
      <c r="G1292" s="1247"/>
      <c r="H1292" s="525" t="s">
        <v>1164</v>
      </c>
      <c r="I1292" s="537">
        <v>2.0000000000000002E-5</v>
      </c>
      <c r="J1292" s="526"/>
      <c r="K1292" s="537">
        <v>4.0000000000000003E-5</v>
      </c>
      <c r="L1292" s="542">
        <v>4338.2700000000004</v>
      </c>
      <c r="M1292" s="575">
        <v>1.3</v>
      </c>
      <c r="N1292" s="534">
        <v>5639.75</v>
      </c>
      <c r="O1292" s="526"/>
      <c r="P1292" s="529">
        <v>0.23</v>
      </c>
    </row>
    <row r="1293" spans="1:16" x14ac:dyDescent="0.25">
      <c r="A1293" s="530"/>
      <c r="B1293" s="524" t="s">
        <v>3560</v>
      </c>
      <c r="C1293" s="1247" t="s">
        <v>3561</v>
      </c>
      <c r="D1293" s="1247"/>
      <c r="E1293" s="1247"/>
      <c r="F1293" s="1247"/>
      <c r="G1293" s="1247"/>
      <c r="H1293" s="525" t="s">
        <v>1244</v>
      </c>
      <c r="I1293" s="536">
        <v>0.01</v>
      </c>
      <c r="J1293" s="526"/>
      <c r="K1293" s="536">
        <v>0.02</v>
      </c>
      <c r="L1293" s="538">
        <v>899.56</v>
      </c>
      <c r="M1293" s="539">
        <v>1.76</v>
      </c>
      <c r="N1293" s="534">
        <v>1583.23</v>
      </c>
      <c r="O1293" s="526"/>
      <c r="P1293" s="529">
        <v>31.66</v>
      </c>
    </row>
    <row r="1294" spans="1:16" x14ac:dyDescent="0.25">
      <c r="A1294" s="552"/>
      <c r="B1294" s="553"/>
      <c r="C1294" s="1248" t="s">
        <v>1154</v>
      </c>
      <c r="D1294" s="1248"/>
      <c r="E1294" s="1248"/>
      <c r="F1294" s="1248"/>
      <c r="G1294" s="1248"/>
      <c r="H1294" s="516"/>
      <c r="I1294" s="517"/>
      <c r="J1294" s="517"/>
      <c r="K1294" s="517"/>
      <c r="L1294" s="520"/>
      <c r="M1294" s="517"/>
      <c r="N1294" s="554"/>
      <c r="O1294" s="517"/>
      <c r="P1294" s="555">
        <v>937.93</v>
      </c>
    </row>
    <row r="1295" spans="1:16" x14ac:dyDescent="0.25">
      <c r="A1295" s="540" t="s">
        <v>3763</v>
      </c>
      <c r="B1295" s="524" t="s">
        <v>2637</v>
      </c>
      <c r="C1295" s="1247" t="s">
        <v>2638</v>
      </c>
      <c r="D1295" s="1247"/>
      <c r="E1295" s="1247"/>
      <c r="F1295" s="1247"/>
      <c r="G1295" s="1247"/>
      <c r="H1295" s="525" t="s">
        <v>1158</v>
      </c>
      <c r="I1295" s="543">
        <v>2</v>
      </c>
      <c r="J1295" s="526"/>
      <c r="K1295" s="543">
        <v>2</v>
      </c>
      <c r="L1295" s="528"/>
      <c r="M1295" s="526"/>
      <c r="N1295" s="528"/>
      <c r="O1295" s="526"/>
      <c r="P1295" s="573">
        <v>16.55</v>
      </c>
    </row>
    <row r="1296" spans="1:16" x14ac:dyDescent="0.25">
      <c r="A1296" s="540"/>
      <c r="B1296" s="524"/>
      <c r="C1296" s="1247" t="s">
        <v>1155</v>
      </c>
      <c r="D1296" s="1247"/>
      <c r="E1296" s="1247"/>
      <c r="F1296" s="1247"/>
      <c r="G1296" s="1247"/>
      <c r="H1296" s="525"/>
      <c r="I1296" s="526"/>
      <c r="J1296" s="526"/>
      <c r="K1296" s="526"/>
      <c r="L1296" s="528"/>
      <c r="M1296" s="526"/>
      <c r="N1296" s="528"/>
      <c r="O1296" s="526"/>
      <c r="P1296" s="573">
        <v>827.52</v>
      </c>
    </row>
    <row r="1297" spans="1:16" x14ac:dyDescent="0.25">
      <c r="A1297" s="540"/>
      <c r="B1297" s="524" t="s">
        <v>2795</v>
      </c>
      <c r="C1297" s="1247" t="s">
        <v>2796</v>
      </c>
      <c r="D1297" s="1247"/>
      <c r="E1297" s="1247"/>
      <c r="F1297" s="1247"/>
      <c r="G1297" s="1247"/>
      <c r="H1297" s="525" t="s">
        <v>1158</v>
      </c>
      <c r="I1297" s="543">
        <v>90</v>
      </c>
      <c r="J1297" s="526"/>
      <c r="K1297" s="543">
        <v>90</v>
      </c>
      <c r="L1297" s="528"/>
      <c r="M1297" s="526"/>
      <c r="N1297" s="528"/>
      <c r="O1297" s="526"/>
      <c r="P1297" s="573">
        <v>744.77</v>
      </c>
    </row>
    <row r="1298" spans="1:16" x14ac:dyDescent="0.25">
      <c r="A1298" s="540"/>
      <c r="B1298" s="524" t="s">
        <v>2797</v>
      </c>
      <c r="C1298" s="1247" t="s">
        <v>2798</v>
      </c>
      <c r="D1298" s="1247"/>
      <c r="E1298" s="1247"/>
      <c r="F1298" s="1247"/>
      <c r="G1298" s="1247"/>
      <c r="H1298" s="525" t="s">
        <v>1158</v>
      </c>
      <c r="I1298" s="543">
        <v>46</v>
      </c>
      <c r="J1298" s="526"/>
      <c r="K1298" s="543">
        <v>46</v>
      </c>
      <c r="L1298" s="528"/>
      <c r="M1298" s="526"/>
      <c r="N1298" s="528"/>
      <c r="O1298" s="526"/>
      <c r="P1298" s="573">
        <v>380.66</v>
      </c>
    </row>
    <row r="1299" spans="1:16" x14ac:dyDescent="0.25">
      <c r="A1299" s="556"/>
      <c r="B1299" s="557"/>
      <c r="C1299" s="1248" t="s">
        <v>1161</v>
      </c>
      <c r="D1299" s="1248"/>
      <c r="E1299" s="1248"/>
      <c r="F1299" s="1248"/>
      <c r="G1299" s="1248"/>
      <c r="H1299" s="516"/>
      <c r="I1299" s="517"/>
      <c r="J1299" s="517"/>
      <c r="K1299" s="517"/>
      <c r="L1299" s="520"/>
      <c r="M1299" s="517"/>
      <c r="N1299" s="554">
        <v>1039.96</v>
      </c>
      <c r="O1299" s="517"/>
      <c r="P1299" s="555">
        <v>2079.91</v>
      </c>
    </row>
    <row r="1300" spans="1:16" x14ac:dyDescent="0.25">
      <c r="A1300" s="558"/>
      <c r="B1300" s="559"/>
      <c r="C1300" s="559"/>
      <c r="D1300" s="559"/>
      <c r="E1300" s="559"/>
      <c r="F1300" s="559"/>
      <c r="G1300" s="559"/>
      <c r="H1300" s="560"/>
      <c r="I1300" s="561"/>
      <c r="J1300" s="561"/>
      <c r="K1300" s="561"/>
      <c r="L1300" s="562"/>
      <c r="M1300" s="561"/>
      <c r="N1300" s="562"/>
      <c r="O1300" s="561"/>
      <c r="P1300" s="563"/>
    </row>
    <row r="1301" spans="1:16" ht="22.5" x14ac:dyDescent="0.25">
      <c r="A1301" s="514" t="s">
        <v>3764</v>
      </c>
      <c r="B1301" s="515" t="s">
        <v>3594</v>
      </c>
      <c r="C1301" s="1249" t="s">
        <v>3765</v>
      </c>
      <c r="D1301" s="1249"/>
      <c r="E1301" s="1249"/>
      <c r="F1301" s="1249"/>
      <c r="G1301" s="1249"/>
      <c r="H1301" s="516" t="s">
        <v>1575</v>
      </c>
      <c r="I1301" s="517">
        <v>2</v>
      </c>
      <c r="J1301" s="518">
        <v>1</v>
      </c>
      <c r="K1301" s="518">
        <v>2</v>
      </c>
      <c r="L1301" s="520"/>
      <c r="M1301" s="517"/>
      <c r="N1301" s="564">
        <v>3267.95</v>
      </c>
      <c r="O1301" s="517"/>
      <c r="P1301" s="555">
        <v>6535.9</v>
      </c>
    </row>
    <row r="1302" spans="1:16" x14ac:dyDescent="0.25">
      <c r="A1302" s="556"/>
      <c r="B1302" s="557"/>
      <c r="C1302" s="1248" t="s">
        <v>1161</v>
      </c>
      <c r="D1302" s="1248"/>
      <c r="E1302" s="1248"/>
      <c r="F1302" s="1248"/>
      <c r="G1302" s="1248"/>
      <c r="H1302" s="516"/>
      <c r="I1302" s="517"/>
      <c r="J1302" s="517"/>
      <c r="K1302" s="517"/>
      <c r="L1302" s="520"/>
      <c r="M1302" s="517"/>
      <c r="N1302" s="520"/>
      <c r="O1302" s="517"/>
      <c r="P1302" s="555">
        <v>6535.9</v>
      </c>
    </row>
    <row r="1303" spans="1:16" x14ac:dyDescent="0.25">
      <c r="A1303" s="558"/>
      <c r="B1303" s="559"/>
      <c r="C1303" s="559"/>
      <c r="D1303" s="559"/>
      <c r="E1303" s="559"/>
      <c r="F1303" s="559"/>
      <c r="G1303" s="559"/>
      <c r="H1303" s="560"/>
      <c r="I1303" s="561"/>
      <c r="J1303" s="561"/>
      <c r="K1303" s="561"/>
      <c r="L1303" s="562"/>
      <c r="M1303" s="561"/>
      <c r="N1303" s="562"/>
      <c r="O1303" s="561"/>
      <c r="P1303" s="563"/>
    </row>
    <row r="1304" spans="1:16" x14ac:dyDescent="0.25">
      <c r="A1304" s="514" t="s">
        <v>1921</v>
      </c>
      <c r="B1304" s="515" t="s">
        <v>3766</v>
      </c>
      <c r="C1304" s="1249" t="s">
        <v>3767</v>
      </c>
      <c r="D1304" s="1249"/>
      <c r="E1304" s="1249"/>
      <c r="F1304" s="1249"/>
      <c r="G1304" s="1249"/>
      <c r="H1304" s="516" t="s">
        <v>1575</v>
      </c>
      <c r="I1304" s="517">
        <v>8</v>
      </c>
      <c r="J1304" s="518">
        <v>1</v>
      </c>
      <c r="K1304" s="518">
        <v>8</v>
      </c>
      <c r="L1304" s="520"/>
      <c r="M1304" s="517"/>
      <c r="N1304" s="521"/>
      <c r="O1304" s="517"/>
      <c r="P1304" s="522"/>
    </row>
    <row r="1305" spans="1:16" x14ac:dyDescent="0.25">
      <c r="A1305" s="523"/>
      <c r="B1305" s="524" t="s">
        <v>23</v>
      </c>
      <c r="C1305" s="1247" t="s">
        <v>1203</v>
      </c>
      <c r="D1305" s="1247"/>
      <c r="E1305" s="1247"/>
      <c r="F1305" s="1247"/>
      <c r="G1305" s="1247"/>
      <c r="H1305" s="525" t="s">
        <v>1148</v>
      </c>
      <c r="I1305" s="526"/>
      <c r="J1305" s="526"/>
      <c r="K1305" s="536">
        <v>6.72</v>
      </c>
      <c r="L1305" s="528"/>
      <c r="M1305" s="526"/>
      <c r="N1305" s="528"/>
      <c r="O1305" s="526"/>
      <c r="P1305" s="529">
        <v>2186.5500000000002</v>
      </c>
    </row>
    <row r="1306" spans="1:16" x14ac:dyDescent="0.25">
      <c r="A1306" s="530"/>
      <c r="B1306" s="524" t="s">
        <v>2070</v>
      </c>
      <c r="C1306" s="1247" t="s">
        <v>2071</v>
      </c>
      <c r="D1306" s="1247"/>
      <c r="E1306" s="1247"/>
      <c r="F1306" s="1247"/>
      <c r="G1306" s="1247"/>
      <c r="H1306" s="525" t="s">
        <v>1148</v>
      </c>
      <c r="I1306" s="536">
        <v>0.84</v>
      </c>
      <c r="J1306" s="526"/>
      <c r="K1306" s="536">
        <v>6.72</v>
      </c>
      <c r="L1306" s="532"/>
      <c r="M1306" s="533"/>
      <c r="N1306" s="534">
        <v>325.38</v>
      </c>
      <c r="O1306" s="526"/>
      <c r="P1306" s="529">
        <v>2186.5500000000002</v>
      </c>
    </row>
    <row r="1307" spans="1:16" x14ac:dyDescent="0.25">
      <c r="A1307" s="523"/>
      <c r="B1307" s="524" t="s">
        <v>36</v>
      </c>
      <c r="C1307" s="1247" t="s">
        <v>134</v>
      </c>
      <c r="D1307" s="1247"/>
      <c r="E1307" s="1247"/>
      <c r="F1307" s="1247"/>
      <c r="G1307" s="1247"/>
      <c r="H1307" s="525"/>
      <c r="I1307" s="526"/>
      <c r="J1307" s="526"/>
      <c r="K1307" s="526"/>
      <c r="L1307" s="528"/>
      <c r="M1307" s="526"/>
      <c r="N1307" s="528"/>
      <c r="O1307" s="526"/>
      <c r="P1307" s="573">
        <v>182.26</v>
      </c>
    </row>
    <row r="1308" spans="1:16" x14ac:dyDescent="0.25">
      <c r="A1308" s="530"/>
      <c r="B1308" s="524" t="s">
        <v>3598</v>
      </c>
      <c r="C1308" s="1247" t="s">
        <v>3599</v>
      </c>
      <c r="D1308" s="1247"/>
      <c r="E1308" s="1247"/>
      <c r="F1308" s="1247"/>
      <c r="G1308" s="1247"/>
      <c r="H1308" s="525" t="s">
        <v>1244</v>
      </c>
      <c r="I1308" s="535">
        <v>2.0000000000000001E-4</v>
      </c>
      <c r="J1308" s="526"/>
      <c r="K1308" s="535">
        <v>1.6000000000000001E-3</v>
      </c>
      <c r="L1308" s="538">
        <v>284.14999999999998</v>
      </c>
      <c r="M1308" s="539">
        <v>1.45</v>
      </c>
      <c r="N1308" s="534">
        <v>412.02</v>
      </c>
      <c r="O1308" s="526"/>
      <c r="P1308" s="529">
        <v>0.66</v>
      </c>
    </row>
    <row r="1309" spans="1:16" x14ac:dyDescent="0.25">
      <c r="A1309" s="530"/>
      <c r="B1309" s="524" t="s">
        <v>3768</v>
      </c>
      <c r="C1309" s="1247" t="s">
        <v>3769</v>
      </c>
      <c r="D1309" s="1247"/>
      <c r="E1309" s="1247"/>
      <c r="F1309" s="1247"/>
      <c r="G1309" s="1247"/>
      <c r="H1309" s="525" t="s">
        <v>1164</v>
      </c>
      <c r="I1309" s="535">
        <v>1E-4</v>
      </c>
      <c r="J1309" s="526"/>
      <c r="K1309" s="535">
        <v>8.0000000000000004E-4</v>
      </c>
      <c r="L1309" s="542">
        <v>110308.96</v>
      </c>
      <c r="M1309" s="539">
        <v>1.31</v>
      </c>
      <c r="N1309" s="534">
        <v>144504.74</v>
      </c>
      <c r="O1309" s="526"/>
      <c r="P1309" s="529">
        <v>115.6</v>
      </c>
    </row>
    <row r="1310" spans="1:16" x14ac:dyDescent="0.25">
      <c r="A1310" s="530"/>
      <c r="B1310" s="524" t="s">
        <v>3560</v>
      </c>
      <c r="C1310" s="1247" t="s">
        <v>3561</v>
      </c>
      <c r="D1310" s="1247"/>
      <c r="E1310" s="1247"/>
      <c r="F1310" s="1247"/>
      <c r="G1310" s="1247"/>
      <c r="H1310" s="525" t="s">
        <v>1244</v>
      </c>
      <c r="I1310" s="527">
        <v>2E-3</v>
      </c>
      <c r="J1310" s="526"/>
      <c r="K1310" s="527">
        <v>1.6E-2</v>
      </c>
      <c r="L1310" s="538">
        <v>899.56</v>
      </c>
      <c r="M1310" s="539">
        <v>1.76</v>
      </c>
      <c r="N1310" s="534">
        <v>1583.23</v>
      </c>
      <c r="O1310" s="526"/>
      <c r="P1310" s="529">
        <v>25.33</v>
      </c>
    </row>
    <row r="1311" spans="1:16" x14ac:dyDescent="0.25">
      <c r="A1311" s="530"/>
      <c r="B1311" s="524" t="s">
        <v>2966</v>
      </c>
      <c r="C1311" s="1247" t="s">
        <v>2967</v>
      </c>
      <c r="D1311" s="1247"/>
      <c r="E1311" s="1247"/>
      <c r="F1311" s="1247"/>
      <c r="G1311" s="1247"/>
      <c r="H1311" s="525" t="s">
        <v>1244</v>
      </c>
      <c r="I1311" s="536">
        <v>0.01</v>
      </c>
      <c r="J1311" s="526"/>
      <c r="K1311" s="536">
        <v>0.08</v>
      </c>
      <c r="L1311" s="538">
        <v>303.48</v>
      </c>
      <c r="M1311" s="539">
        <v>1.57</v>
      </c>
      <c r="N1311" s="534">
        <v>476.46</v>
      </c>
      <c r="O1311" s="526"/>
      <c r="P1311" s="529">
        <v>38.119999999999997</v>
      </c>
    </row>
    <row r="1312" spans="1:16" x14ac:dyDescent="0.25">
      <c r="A1312" s="530"/>
      <c r="B1312" s="524" t="s">
        <v>3610</v>
      </c>
      <c r="C1312" s="1247" t="s">
        <v>3611</v>
      </c>
      <c r="D1312" s="1247"/>
      <c r="E1312" s="1247"/>
      <c r="F1312" s="1247"/>
      <c r="G1312" s="1247"/>
      <c r="H1312" s="525" t="s">
        <v>1244</v>
      </c>
      <c r="I1312" s="537">
        <v>1.42E-3</v>
      </c>
      <c r="J1312" s="526"/>
      <c r="K1312" s="537">
        <v>1.136E-2</v>
      </c>
      <c r="L1312" s="538">
        <v>189.97</v>
      </c>
      <c r="M1312" s="539">
        <v>1.18</v>
      </c>
      <c r="N1312" s="534">
        <v>224.16</v>
      </c>
      <c r="O1312" s="526"/>
      <c r="P1312" s="529">
        <v>2.5499999999999998</v>
      </c>
    </row>
    <row r="1313" spans="1:16" x14ac:dyDescent="0.25">
      <c r="A1313" s="552"/>
      <c r="B1313" s="553"/>
      <c r="C1313" s="1248" t="s">
        <v>1154</v>
      </c>
      <c r="D1313" s="1248"/>
      <c r="E1313" s="1248"/>
      <c r="F1313" s="1248"/>
      <c r="G1313" s="1248"/>
      <c r="H1313" s="516"/>
      <c r="I1313" s="517"/>
      <c r="J1313" s="517"/>
      <c r="K1313" s="517"/>
      <c r="L1313" s="520"/>
      <c r="M1313" s="517"/>
      <c r="N1313" s="554"/>
      <c r="O1313" s="517"/>
      <c r="P1313" s="555">
        <v>2368.81</v>
      </c>
    </row>
    <row r="1314" spans="1:16" x14ac:dyDescent="0.25">
      <c r="A1314" s="540" t="s">
        <v>3770</v>
      </c>
      <c r="B1314" s="524" t="s">
        <v>2637</v>
      </c>
      <c r="C1314" s="1247" t="s">
        <v>2638</v>
      </c>
      <c r="D1314" s="1247"/>
      <c r="E1314" s="1247"/>
      <c r="F1314" s="1247"/>
      <c r="G1314" s="1247"/>
      <c r="H1314" s="525" t="s">
        <v>1158</v>
      </c>
      <c r="I1314" s="543">
        <v>2</v>
      </c>
      <c r="J1314" s="526"/>
      <c r="K1314" s="543">
        <v>2</v>
      </c>
      <c r="L1314" s="528"/>
      <c r="M1314" s="526"/>
      <c r="N1314" s="528"/>
      <c r="O1314" s="526"/>
      <c r="P1314" s="573">
        <v>43.73</v>
      </c>
    </row>
    <row r="1315" spans="1:16" x14ac:dyDescent="0.25">
      <c r="A1315" s="540"/>
      <c r="B1315" s="524"/>
      <c r="C1315" s="1247" t="s">
        <v>1155</v>
      </c>
      <c r="D1315" s="1247"/>
      <c r="E1315" s="1247"/>
      <c r="F1315" s="1247"/>
      <c r="G1315" s="1247"/>
      <c r="H1315" s="525"/>
      <c r="I1315" s="526"/>
      <c r="J1315" s="526"/>
      <c r="K1315" s="526"/>
      <c r="L1315" s="528"/>
      <c r="M1315" s="526"/>
      <c r="N1315" s="528"/>
      <c r="O1315" s="526"/>
      <c r="P1315" s="529">
        <v>2186.5500000000002</v>
      </c>
    </row>
    <row r="1316" spans="1:16" x14ac:dyDescent="0.25">
      <c r="A1316" s="540"/>
      <c r="B1316" s="524" t="s">
        <v>2795</v>
      </c>
      <c r="C1316" s="1247" t="s">
        <v>2796</v>
      </c>
      <c r="D1316" s="1247"/>
      <c r="E1316" s="1247"/>
      <c r="F1316" s="1247"/>
      <c r="G1316" s="1247"/>
      <c r="H1316" s="525" t="s">
        <v>1158</v>
      </c>
      <c r="I1316" s="543">
        <v>90</v>
      </c>
      <c r="J1316" s="526"/>
      <c r="K1316" s="543">
        <v>90</v>
      </c>
      <c r="L1316" s="528"/>
      <c r="M1316" s="526"/>
      <c r="N1316" s="528"/>
      <c r="O1316" s="526"/>
      <c r="P1316" s="529">
        <v>1967.9</v>
      </c>
    </row>
    <row r="1317" spans="1:16" x14ac:dyDescent="0.25">
      <c r="A1317" s="540"/>
      <c r="B1317" s="524" t="s">
        <v>2797</v>
      </c>
      <c r="C1317" s="1247" t="s">
        <v>2798</v>
      </c>
      <c r="D1317" s="1247"/>
      <c r="E1317" s="1247"/>
      <c r="F1317" s="1247"/>
      <c r="G1317" s="1247"/>
      <c r="H1317" s="525" t="s">
        <v>1158</v>
      </c>
      <c r="I1317" s="543">
        <v>46</v>
      </c>
      <c r="J1317" s="526"/>
      <c r="K1317" s="543">
        <v>46</v>
      </c>
      <c r="L1317" s="528"/>
      <c r="M1317" s="526"/>
      <c r="N1317" s="528"/>
      <c r="O1317" s="526"/>
      <c r="P1317" s="529">
        <v>1005.81</v>
      </c>
    </row>
    <row r="1318" spans="1:16" x14ac:dyDescent="0.25">
      <c r="A1318" s="556"/>
      <c r="B1318" s="557"/>
      <c r="C1318" s="1248" t="s">
        <v>1161</v>
      </c>
      <c r="D1318" s="1248"/>
      <c r="E1318" s="1248"/>
      <c r="F1318" s="1248"/>
      <c r="G1318" s="1248"/>
      <c r="H1318" s="516"/>
      <c r="I1318" s="517"/>
      <c r="J1318" s="517"/>
      <c r="K1318" s="517"/>
      <c r="L1318" s="520"/>
      <c r="M1318" s="517"/>
      <c r="N1318" s="593">
        <v>673.28</v>
      </c>
      <c r="O1318" s="517"/>
      <c r="P1318" s="555">
        <v>5386.25</v>
      </c>
    </row>
    <row r="1319" spans="1:16" x14ac:dyDescent="0.25">
      <c r="A1319" s="558"/>
      <c r="B1319" s="559"/>
      <c r="C1319" s="559"/>
      <c r="D1319" s="559"/>
      <c r="E1319" s="559"/>
      <c r="F1319" s="559"/>
      <c r="G1319" s="559"/>
      <c r="H1319" s="560"/>
      <c r="I1319" s="561"/>
      <c r="J1319" s="561"/>
      <c r="K1319" s="561"/>
      <c r="L1319" s="562"/>
      <c r="M1319" s="561"/>
      <c r="N1319" s="562"/>
      <c r="O1319" s="561"/>
      <c r="P1319" s="563"/>
    </row>
    <row r="1320" spans="1:16" ht="22.5" x14ac:dyDescent="0.25">
      <c r="A1320" s="514" t="s">
        <v>3771</v>
      </c>
      <c r="B1320" s="515" t="s">
        <v>3772</v>
      </c>
      <c r="C1320" s="1249" t="s">
        <v>3773</v>
      </c>
      <c r="D1320" s="1249"/>
      <c r="E1320" s="1249"/>
      <c r="F1320" s="1249"/>
      <c r="G1320" s="1249"/>
      <c r="H1320" s="516" t="s">
        <v>1575</v>
      </c>
      <c r="I1320" s="517">
        <v>8</v>
      </c>
      <c r="J1320" s="518">
        <v>1</v>
      </c>
      <c r="K1320" s="518">
        <v>8</v>
      </c>
      <c r="L1320" s="554">
        <v>2707.56</v>
      </c>
      <c r="M1320" s="570">
        <v>1.1100000000000001</v>
      </c>
      <c r="N1320" s="564">
        <v>3005.39</v>
      </c>
      <c r="O1320" s="517"/>
      <c r="P1320" s="555">
        <v>24043.119999999999</v>
      </c>
    </row>
    <row r="1321" spans="1:16" x14ac:dyDescent="0.25">
      <c r="A1321" s="556"/>
      <c r="B1321" s="557"/>
      <c r="C1321" s="1248" t="s">
        <v>1161</v>
      </c>
      <c r="D1321" s="1248"/>
      <c r="E1321" s="1248"/>
      <c r="F1321" s="1248"/>
      <c r="G1321" s="1248"/>
      <c r="H1321" s="516"/>
      <c r="I1321" s="517"/>
      <c r="J1321" s="517"/>
      <c r="K1321" s="517"/>
      <c r="L1321" s="520"/>
      <c r="M1321" s="517"/>
      <c r="N1321" s="520"/>
      <c r="O1321" s="517"/>
      <c r="P1321" s="555">
        <v>24043.119999999999</v>
      </c>
    </row>
    <row r="1322" spans="1:16" x14ac:dyDescent="0.25">
      <c r="A1322" s="558"/>
      <c r="B1322" s="559"/>
      <c r="C1322" s="559"/>
      <c r="D1322" s="559"/>
      <c r="E1322" s="559"/>
      <c r="F1322" s="559"/>
      <c r="G1322" s="559"/>
      <c r="H1322" s="560"/>
      <c r="I1322" s="561"/>
      <c r="J1322" s="561"/>
      <c r="K1322" s="561"/>
      <c r="L1322" s="562"/>
      <c r="M1322" s="561"/>
      <c r="N1322" s="562"/>
      <c r="O1322" s="561"/>
      <c r="P1322" s="563"/>
    </row>
    <row r="1323" spans="1:16" x14ac:dyDescent="0.25">
      <c r="A1323" s="514" t="s">
        <v>1925</v>
      </c>
      <c r="B1323" s="515" t="s">
        <v>3766</v>
      </c>
      <c r="C1323" s="1249" t="s">
        <v>3767</v>
      </c>
      <c r="D1323" s="1249"/>
      <c r="E1323" s="1249"/>
      <c r="F1323" s="1249"/>
      <c r="G1323" s="1249"/>
      <c r="H1323" s="516" t="s">
        <v>1575</v>
      </c>
      <c r="I1323" s="517">
        <v>14</v>
      </c>
      <c r="J1323" s="518">
        <v>1</v>
      </c>
      <c r="K1323" s="518">
        <v>14</v>
      </c>
      <c r="L1323" s="520"/>
      <c r="M1323" s="517"/>
      <c r="N1323" s="521"/>
      <c r="O1323" s="517"/>
      <c r="P1323" s="522"/>
    </row>
    <row r="1324" spans="1:16" x14ac:dyDescent="0.25">
      <c r="A1324" s="523"/>
      <c r="B1324" s="524" t="s">
        <v>23</v>
      </c>
      <c r="C1324" s="1247" t="s">
        <v>1203</v>
      </c>
      <c r="D1324" s="1247"/>
      <c r="E1324" s="1247"/>
      <c r="F1324" s="1247"/>
      <c r="G1324" s="1247"/>
      <c r="H1324" s="525" t="s">
        <v>1148</v>
      </c>
      <c r="I1324" s="526"/>
      <c r="J1324" s="526"/>
      <c r="K1324" s="536">
        <v>11.76</v>
      </c>
      <c r="L1324" s="528"/>
      <c r="M1324" s="526"/>
      <c r="N1324" s="528"/>
      <c r="O1324" s="526"/>
      <c r="P1324" s="529">
        <v>3826.47</v>
      </c>
    </row>
    <row r="1325" spans="1:16" x14ac:dyDescent="0.25">
      <c r="A1325" s="530"/>
      <c r="B1325" s="524" t="s">
        <v>2070</v>
      </c>
      <c r="C1325" s="1247" t="s">
        <v>2071</v>
      </c>
      <c r="D1325" s="1247"/>
      <c r="E1325" s="1247"/>
      <c r="F1325" s="1247"/>
      <c r="G1325" s="1247"/>
      <c r="H1325" s="525" t="s">
        <v>1148</v>
      </c>
      <c r="I1325" s="536">
        <v>0.84</v>
      </c>
      <c r="J1325" s="526"/>
      <c r="K1325" s="536">
        <v>11.76</v>
      </c>
      <c r="L1325" s="532"/>
      <c r="M1325" s="533"/>
      <c r="N1325" s="534">
        <v>325.38</v>
      </c>
      <c r="O1325" s="526"/>
      <c r="P1325" s="529">
        <v>3826.47</v>
      </c>
    </row>
    <row r="1326" spans="1:16" x14ac:dyDescent="0.25">
      <c r="A1326" s="523"/>
      <c r="B1326" s="524" t="s">
        <v>36</v>
      </c>
      <c r="C1326" s="1247" t="s">
        <v>134</v>
      </c>
      <c r="D1326" s="1247"/>
      <c r="E1326" s="1247"/>
      <c r="F1326" s="1247"/>
      <c r="G1326" s="1247"/>
      <c r="H1326" s="525"/>
      <c r="I1326" s="526"/>
      <c r="J1326" s="526"/>
      <c r="K1326" s="526"/>
      <c r="L1326" s="528"/>
      <c r="M1326" s="526"/>
      <c r="N1326" s="528"/>
      <c r="O1326" s="526"/>
      <c r="P1326" s="573">
        <v>318.95</v>
      </c>
    </row>
    <row r="1327" spans="1:16" x14ac:dyDescent="0.25">
      <c r="A1327" s="530"/>
      <c r="B1327" s="524" t="s">
        <v>3598</v>
      </c>
      <c r="C1327" s="1247" t="s">
        <v>3599</v>
      </c>
      <c r="D1327" s="1247"/>
      <c r="E1327" s="1247"/>
      <c r="F1327" s="1247"/>
      <c r="G1327" s="1247"/>
      <c r="H1327" s="525" t="s">
        <v>1244</v>
      </c>
      <c r="I1327" s="535">
        <v>2.0000000000000001E-4</v>
      </c>
      <c r="J1327" s="526"/>
      <c r="K1327" s="535">
        <v>2.8E-3</v>
      </c>
      <c r="L1327" s="538">
        <v>284.14999999999998</v>
      </c>
      <c r="M1327" s="539">
        <v>1.45</v>
      </c>
      <c r="N1327" s="534">
        <v>412.02</v>
      </c>
      <c r="O1327" s="526"/>
      <c r="P1327" s="529">
        <v>1.1499999999999999</v>
      </c>
    </row>
    <row r="1328" spans="1:16" x14ac:dyDescent="0.25">
      <c r="A1328" s="530"/>
      <c r="B1328" s="524" t="s">
        <v>3768</v>
      </c>
      <c r="C1328" s="1247" t="s">
        <v>3769</v>
      </c>
      <c r="D1328" s="1247"/>
      <c r="E1328" s="1247"/>
      <c r="F1328" s="1247"/>
      <c r="G1328" s="1247"/>
      <c r="H1328" s="525" t="s">
        <v>1164</v>
      </c>
      <c r="I1328" s="535">
        <v>1E-4</v>
      </c>
      <c r="J1328" s="526"/>
      <c r="K1328" s="535">
        <v>1.4E-3</v>
      </c>
      <c r="L1328" s="542">
        <v>110308.96</v>
      </c>
      <c r="M1328" s="539">
        <v>1.31</v>
      </c>
      <c r="N1328" s="534">
        <v>144504.74</v>
      </c>
      <c r="O1328" s="526"/>
      <c r="P1328" s="529">
        <v>202.31</v>
      </c>
    </row>
    <row r="1329" spans="1:16" x14ac:dyDescent="0.25">
      <c r="A1329" s="530"/>
      <c r="B1329" s="524" t="s">
        <v>3560</v>
      </c>
      <c r="C1329" s="1247" t="s">
        <v>3561</v>
      </c>
      <c r="D1329" s="1247"/>
      <c r="E1329" s="1247"/>
      <c r="F1329" s="1247"/>
      <c r="G1329" s="1247"/>
      <c r="H1329" s="525" t="s">
        <v>1244</v>
      </c>
      <c r="I1329" s="527">
        <v>2E-3</v>
      </c>
      <c r="J1329" s="526"/>
      <c r="K1329" s="527">
        <v>2.8000000000000001E-2</v>
      </c>
      <c r="L1329" s="538">
        <v>899.56</v>
      </c>
      <c r="M1329" s="539">
        <v>1.76</v>
      </c>
      <c r="N1329" s="534">
        <v>1583.23</v>
      </c>
      <c r="O1329" s="526"/>
      <c r="P1329" s="529">
        <v>44.33</v>
      </c>
    </row>
    <row r="1330" spans="1:16" x14ac:dyDescent="0.25">
      <c r="A1330" s="530"/>
      <c r="B1330" s="524" t="s">
        <v>2966</v>
      </c>
      <c r="C1330" s="1247" t="s">
        <v>2967</v>
      </c>
      <c r="D1330" s="1247"/>
      <c r="E1330" s="1247"/>
      <c r="F1330" s="1247"/>
      <c r="G1330" s="1247"/>
      <c r="H1330" s="525" t="s">
        <v>1244</v>
      </c>
      <c r="I1330" s="536">
        <v>0.01</v>
      </c>
      <c r="J1330" s="526"/>
      <c r="K1330" s="536">
        <v>0.14000000000000001</v>
      </c>
      <c r="L1330" s="538">
        <v>303.48</v>
      </c>
      <c r="M1330" s="539">
        <v>1.57</v>
      </c>
      <c r="N1330" s="534">
        <v>476.46</v>
      </c>
      <c r="O1330" s="526"/>
      <c r="P1330" s="529">
        <v>66.7</v>
      </c>
    </row>
    <row r="1331" spans="1:16" x14ac:dyDescent="0.25">
      <c r="A1331" s="530"/>
      <c r="B1331" s="524" t="s">
        <v>3610</v>
      </c>
      <c r="C1331" s="1247" t="s">
        <v>3611</v>
      </c>
      <c r="D1331" s="1247"/>
      <c r="E1331" s="1247"/>
      <c r="F1331" s="1247"/>
      <c r="G1331" s="1247"/>
      <c r="H1331" s="525" t="s">
        <v>1244</v>
      </c>
      <c r="I1331" s="537">
        <v>1.42E-3</v>
      </c>
      <c r="J1331" s="526"/>
      <c r="K1331" s="537">
        <v>1.9879999999999998E-2</v>
      </c>
      <c r="L1331" s="538">
        <v>189.97</v>
      </c>
      <c r="M1331" s="539">
        <v>1.18</v>
      </c>
      <c r="N1331" s="534">
        <v>224.16</v>
      </c>
      <c r="O1331" s="526"/>
      <c r="P1331" s="529">
        <v>4.46</v>
      </c>
    </row>
    <row r="1332" spans="1:16" x14ac:dyDescent="0.25">
      <c r="A1332" s="552"/>
      <c r="B1332" s="553"/>
      <c r="C1332" s="1248" t="s">
        <v>1154</v>
      </c>
      <c r="D1332" s="1248"/>
      <c r="E1332" s="1248"/>
      <c r="F1332" s="1248"/>
      <c r="G1332" s="1248"/>
      <c r="H1332" s="516"/>
      <c r="I1332" s="517"/>
      <c r="J1332" s="517"/>
      <c r="K1332" s="517"/>
      <c r="L1332" s="520"/>
      <c r="M1332" s="517"/>
      <c r="N1332" s="554"/>
      <c r="O1332" s="517"/>
      <c r="P1332" s="555">
        <v>4145.42</v>
      </c>
    </row>
    <row r="1333" spans="1:16" x14ac:dyDescent="0.25">
      <c r="A1333" s="540" t="s">
        <v>3774</v>
      </c>
      <c r="B1333" s="524" t="s">
        <v>2637</v>
      </c>
      <c r="C1333" s="1247" t="s">
        <v>2638</v>
      </c>
      <c r="D1333" s="1247"/>
      <c r="E1333" s="1247"/>
      <c r="F1333" s="1247"/>
      <c r="G1333" s="1247"/>
      <c r="H1333" s="525" t="s">
        <v>1158</v>
      </c>
      <c r="I1333" s="543">
        <v>2</v>
      </c>
      <c r="J1333" s="526"/>
      <c r="K1333" s="543">
        <v>2</v>
      </c>
      <c r="L1333" s="528"/>
      <c r="M1333" s="526"/>
      <c r="N1333" s="528"/>
      <c r="O1333" s="526"/>
      <c r="P1333" s="573">
        <v>76.53</v>
      </c>
    </row>
    <row r="1334" spans="1:16" x14ac:dyDescent="0.25">
      <c r="A1334" s="540"/>
      <c r="B1334" s="524"/>
      <c r="C1334" s="1247" t="s">
        <v>1155</v>
      </c>
      <c r="D1334" s="1247"/>
      <c r="E1334" s="1247"/>
      <c r="F1334" s="1247"/>
      <c r="G1334" s="1247"/>
      <c r="H1334" s="525"/>
      <c r="I1334" s="526"/>
      <c r="J1334" s="526"/>
      <c r="K1334" s="526"/>
      <c r="L1334" s="528"/>
      <c r="M1334" s="526"/>
      <c r="N1334" s="528"/>
      <c r="O1334" s="526"/>
      <c r="P1334" s="529">
        <v>3826.47</v>
      </c>
    </row>
    <row r="1335" spans="1:16" x14ac:dyDescent="0.25">
      <c r="A1335" s="540"/>
      <c r="B1335" s="524" t="s">
        <v>2795</v>
      </c>
      <c r="C1335" s="1247" t="s">
        <v>2796</v>
      </c>
      <c r="D1335" s="1247"/>
      <c r="E1335" s="1247"/>
      <c r="F1335" s="1247"/>
      <c r="G1335" s="1247"/>
      <c r="H1335" s="525" t="s">
        <v>1158</v>
      </c>
      <c r="I1335" s="543">
        <v>90</v>
      </c>
      <c r="J1335" s="526"/>
      <c r="K1335" s="543">
        <v>90</v>
      </c>
      <c r="L1335" s="528"/>
      <c r="M1335" s="526"/>
      <c r="N1335" s="528"/>
      <c r="O1335" s="526"/>
      <c r="P1335" s="529">
        <v>3443.82</v>
      </c>
    </row>
    <row r="1336" spans="1:16" x14ac:dyDescent="0.25">
      <c r="A1336" s="540"/>
      <c r="B1336" s="524" t="s">
        <v>2797</v>
      </c>
      <c r="C1336" s="1247" t="s">
        <v>2798</v>
      </c>
      <c r="D1336" s="1247"/>
      <c r="E1336" s="1247"/>
      <c r="F1336" s="1247"/>
      <c r="G1336" s="1247"/>
      <c r="H1336" s="525" t="s">
        <v>1158</v>
      </c>
      <c r="I1336" s="543">
        <v>46</v>
      </c>
      <c r="J1336" s="526"/>
      <c r="K1336" s="543">
        <v>46</v>
      </c>
      <c r="L1336" s="528"/>
      <c r="M1336" s="526"/>
      <c r="N1336" s="528"/>
      <c r="O1336" s="526"/>
      <c r="P1336" s="529">
        <v>1760.18</v>
      </c>
    </row>
    <row r="1337" spans="1:16" x14ac:dyDescent="0.25">
      <c r="A1337" s="556"/>
      <c r="B1337" s="557"/>
      <c r="C1337" s="1248" t="s">
        <v>1161</v>
      </c>
      <c r="D1337" s="1248"/>
      <c r="E1337" s="1248"/>
      <c r="F1337" s="1248"/>
      <c r="G1337" s="1248"/>
      <c r="H1337" s="516"/>
      <c r="I1337" s="517"/>
      <c r="J1337" s="517"/>
      <c r="K1337" s="517"/>
      <c r="L1337" s="520"/>
      <c r="M1337" s="517"/>
      <c r="N1337" s="593">
        <v>673.28</v>
      </c>
      <c r="O1337" s="517"/>
      <c r="P1337" s="555">
        <v>9425.9500000000007</v>
      </c>
    </row>
    <row r="1338" spans="1:16" x14ac:dyDescent="0.25">
      <c r="A1338" s="558"/>
      <c r="B1338" s="559"/>
      <c r="C1338" s="559"/>
      <c r="D1338" s="559"/>
      <c r="E1338" s="559"/>
      <c r="F1338" s="559"/>
      <c r="G1338" s="559"/>
      <c r="H1338" s="560"/>
      <c r="I1338" s="561"/>
      <c r="J1338" s="561"/>
      <c r="K1338" s="561"/>
      <c r="L1338" s="562"/>
      <c r="M1338" s="561"/>
      <c r="N1338" s="562"/>
      <c r="O1338" s="561"/>
      <c r="P1338" s="563"/>
    </row>
    <row r="1339" spans="1:16" ht="22.5" x14ac:dyDescent="0.25">
      <c r="A1339" s="514" t="s">
        <v>3775</v>
      </c>
      <c r="B1339" s="515" t="s">
        <v>3776</v>
      </c>
      <c r="C1339" s="1249" t="s">
        <v>3777</v>
      </c>
      <c r="D1339" s="1249"/>
      <c r="E1339" s="1249"/>
      <c r="F1339" s="1249"/>
      <c r="G1339" s="1249"/>
      <c r="H1339" s="516" t="s">
        <v>1697</v>
      </c>
      <c r="I1339" s="517">
        <v>0.14000000000000001</v>
      </c>
      <c r="J1339" s="518">
        <v>1</v>
      </c>
      <c r="K1339" s="570">
        <v>0.14000000000000001</v>
      </c>
      <c r="L1339" s="554">
        <v>10725.03</v>
      </c>
      <c r="M1339" s="570">
        <v>1.1100000000000001</v>
      </c>
      <c r="N1339" s="564">
        <v>11904.78</v>
      </c>
      <c r="O1339" s="517"/>
      <c r="P1339" s="555">
        <v>1666.67</v>
      </c>
    </row>
    <row r="1340" spans="1:16" x14ac:dyDescent="0.25">
      <c r="A1340" s="556"/>
      <c r="B1340" s="557"/>
      <c r="C1340" s="1248" t="s">
        <v>1161</v>
      </c>
      <c r="D1340" s="1248"/>
      <c r="E1340" s="1248"/>
      <c r="F1340" s="1248"/>
      <c r="G1340" s="1248"/>
      <c r="H1340" s="516"/>
      <c r="I1340" s="517"/>
      <c r="J1340" s="517"/>
      <c r="K1340" s="517"/>
      <c r="L1340" s="520"/>
      <c r="M1340" s="517"/>
      <c r="N1340" s="520"/>
      <c r="O1340" s="517"/>
      <c r="P1340" s="555">
        <v>1666.67</v>
      </c>
    </row>
    <row r="1341" spans="1:16" x14ac:dyDescent="0.25">
      <c r="A1341" s="558"/>
      <c r="B1341" s="559"/>
      <c r="C1341" s="559"/>
      <c r="D1341" s="559"/>
      <c r="E1341" s="559"/>
      <c r="F1341" s="559"/>
      <c r="G1341" s="559"/>
      <c r="H1341" s="560"/>
      <c r="I1341" s="561"/>
      <c r="J1341" s="561"/>
      <c r="K1341" s="561"/>
      <c r="L1341" s="562"/>
      <c r="M1341" s="561"/>
      <c r="N1341" s="562"/>
      <c r="O1341" s="561"/>
      <c r="P1341" s="563"/>
    </row>
    <row r="1342" spans="1:16" x14ac:dyDescent="0.25">
      <c r="A1342" s="514" t="s">
        <v>1929</v>
      </c>
      <c r="B1342" s="515" t="s">
        <v>3778</v>
      </c>
      <c r="C1342" s="1249" t="s">
        <v>3779</v>
      </c>
      <c r="D1342" s="1249"/>
      <c r="E1342" s="1249"/>
      <c r="F1342" s="1249"/>
      <c r="G1342" s="1249"/>
      <c r="H1342" s="516" t="s">
        <v>1575</v>
      </c>
      <c r="I1342" s="517">
        <v>16</v>
      </c>
      <c r="J1342" s="518">
        <v>1</v>
      </c>
      <c r="K1342" s="518">
        <v>16</v>
      </c>
      <c r="L1342" s="520"/>
      <c r="M1342" s="517"/>
      <c r="N1342" s="521"/>
      <c r="O1342" s="517"/>
      <c r="P1342" s="522"/>
    </row>
    <row r="1343" spans="1:16" x14ac:dyDescent="0.25">
      <c r="A1343" s="523"/>
      <c r="B1343" s="524" t="s">
        <v>23</v>
      </c>
      <c r="C1343" s="1247" t="s">
        <v>1203</v>
      </c>
      <c r="D1343" s="1247"/>
      <c r="E1343" s="1247"/>
      <c r="F1343" s="1247"/>
      <c r="G1343" s="1247"/>
      <c r="H1343" s="525" t="s">
        <v>1148</v>
      </c>
      <c r="I1343" s="526"/>
      <c r="J1343" s="526"/>
      <c r="K1343" s="536">
        <v>13.44</v>
      </c>
      <c r="L1343" s="528"/>
      <c r="M1343" s="526"/>
      <c r="N1343" s="528"/>
      <c r="O1343" s="526"/>
      <c r="P1343" s="529">
        <v>4373.1099999999997</v>
      </c>
    </row>
    <row r="1344" spans="1:16" x14ac:dyDescent="0.25">
      <c r="A1344" s="530"/>
      <c r="B1344" s="524" t="s">
        <v>2070</v>
      </c>
      <c r="C1344" s="1247" t="s">
        <v>2071</v>
      </c>
      <c r="D1344" s="1247"/>
      <c r="E1344" s="1247"/>
      <c r="F1344" s="1247"/>
      <c r="G1344" s="1247"/>
      <c r="H1344" s="525" t="s">
        <v>1148</v>
      </c>
      <c r="I1344" s="536">
        <v>0.84</v>
      </c>
      <c r="J1344" s="526"/>
      <c r="K1344" s="536">
        <v>13.44</v>
      </c>
      <c r="L1344" s="532"/>
      <c r="M1344" s="533"/>
      <c r="N1344" s="534">
        <v>325.38</v>
      </c>
      <c r="O1344" s="526"/>
      <c r="P1344" s="529">
        <v>4373.1099999999997</v>
      </c>
    </row>
    <row r="1345" spans="1:16" x14ac:dyDescent="0.25">
      <c r="A1345" s="523"/>
      <c r="B1345" s="524" t="s">
        <v>36</v>
      </c>
      <c r="C1345" s="1247" t="s">
        <v>134</v>
      </c>
      <c r="D1345" s="1247"/>
      <c r="E1345" s="1247"/>
      <c r="F1345" s="1247"/>
      <c r="G1345" s="1247"/>
      <c r="H1345" s="525"/>
      <c r="I1345" s="526"/>
      <c r="J1345" s="526"/>
      <c r="K1345" s="526"/>
      <c r="L1345" s="528"/>
      <c r="M1345" s="526"/>
      <c r="N1345" s="528"/>
      <c r="O1345" s="526"/>
      <c r="P1345" s="573">
        <v>333.05</v>
      </c>
    </row>
    <row r="1346" spans="1:16" x14ac:dyDescent="0.25">
      <c r="A1346" s="530"/>
      <c r="B1346" s="524" t="s">
        <v>3598</v>
      </c>
      <c r="C1346" s="1247" t="s">
        <v>3599</v>
      </c>
      <c r="D1346" s="1247"/>
      <c r="E1346" s="1247"/>
      <c r="F1346" s="1247"/>
      <c r="G1346" s="1247"/>
      <c r="H1346" s="525" t="s">
        <v>1244</v>
      </c>
      <c r="I1346" s="535">
        <v>2.0000000000000001E-4</v>
      </c>
      <c r="J1346" s="526"/>
      <c r="K1346" s="535">
        <v>3.2000000000000002E-3</v>
      </c>
      <c r="L1346" s="538">
        <v>284.14999999999998</v>
      </c>
      <c r="M1346" s="539">
        <v>1.45</v>
      </c>
      <c r="N1346" s="534">
        <v>412.02</v>
      </c>
      <c r="O1346" s="526"/>
      <c r="P1346" s="529">
        <v>1.32</v>
      </c>
    </row>
    <row r="1347" spans="1:16" x14ac:dyDescent="0.25">
      <c r="A1347" s="530"/>
      <c r="B1347" s="524" t="s">
        <v>3780</v>
      </c>
      <c r="C1347" s="1247" t="s">
        <v>3781</v>
      </c>
      <c r="D1347" s="1247"/>
      <c r="E1347" s="1247"/>
      <c r="F1347" s="1247"/>
      <c r="G1347" s="1247"/>
      <c r="H1347" s="525" t="s">
        <v>1244</v>
      </c>
      <c r="I1347" s="536">
        <v>0.05</v>
      </c>
      <c r="J1347" s="526"/>
      <c r="K1347" s="531">
        <v>0.8</v>
      </c>
      <c r="L1347" s="538">
        <v>98.31</v>
      </c>
      <c r="M1347" s="539">
        <v>1.07</v>
      </c>
      <c r="N1347" s="534">
        <v>105.19</v>
      </c>
      <c r="O1347" s="526"/>
      <c r="P1347" s="529">
        <v>84.15</v>
      </c>
    </row>
    <row r="1348" spans="1:16" x14ac:dyDescent="0.25">
      <c r="A1348" s="530"/>
      <c r="B1348" s="524" t="s">
        <v>3768</v>
      </c>
      <c r="C1348" s="1247" t="s">
        <v>3769</v>
      </c>
      <c r="D1348" s="1247"/>
      <c r="E1348" s="1247"/>
      <c r="F1348" s="1247"/>
      <c r="G1348" s="1247"/>
      <c r="H1348" s="525" t="s">
        <v>1164</v>
      </c>
      <c r="I1348" s="537">
        <v>5.0000000000000002E-5</v>
      </c>
      <c r="J1348" s="526"/>
      <c r="K1348" s="535">
        <v>8.0000000000000004E-4</v>
      </c>
      <c r="L1348" s="542">
        <v>110308.96</v>
      </c>
      <c r="M1348" s="539">
        <v>1.31</v>
      </c>
      <c r="N1348" s="534">
        <v>144504.74</v>
      </c>
      <c r="O1348" s="526"/>
      <c r="P1348" s="529">
        <v>115.6</v>
      </c>
    </row>
    <row r="1349" spans="1:16" x14ac:dyDescent="0.25">
      <c r="A1349" s="530"/>
      <c r="B1349" s="524" t="s">
        <v>3560</v>
      </c>
      <c r="C1349" s="1247" t="s">
        <v>3561</v>
      </c>
      <c r="D1349" s="1247"/>
      <c r="E1349" s="1247"/>
      <c r="F1349" s="1247"/>
      <c r="G1349" s="1247"/>
      <c r="H1349" s="525" t="s">
        <v>1244</v>
      </c>
      <c r="I1349" s="527">
        <v>2E-3</v>
      </c>
      <c r="J1349" s="526"/>
      <c r="K1349" s="527">
        <v>3.2000000000000001E-2</v>
      </c>
      <c r="L1349" s="538">
        <v>899.56</v>
      </c>
      <c r="M1349" s="539">
        <v>1.76</v>
      </c>
      <c r="N1349" s="534">
        <v>1583.23</v>
      </c>
      <c r="O1349" s="526"/>
      <c r="P1349" s="529">
        <v>50.66</v>
      </c>
    </row>
    <row r="1350" spans="1:16" x14ac:dyDescent="0.25">
      <c r="A1350" s="530"/>
      <c r="B1350" s="524" t="s">
        <v>2966</v>
      </c>
      <c r="C1350" s="1247" t="s">
        <v>2967</v>
      </c>
      <c r="D1350" s="1247"/>
      <c r="E1350" s="1247"/>
      <c r="F1350" s="1247"/>
      <c r="G1350" s="1247"/>
      <c r="H1350" s="525" t="s">
        <v>1244</v>
      </c>
      <c r="I1350" s="536">
        <v>0.01</v>
      </c>
      <c r="J1350" s="526"/>
      <c r="K1350" s="536">
        <v>0.16</v>
      </c>
      <c r="L1350" s="538">
        <v>303.48</v>
      </c>
      <c r="M1350" s="539">
        <v>1.57</v>
      </c>
      <c r="N1350" s="534">
        <v>476.46</v>
      </c>
      <c r="O1350" s="526"/>
      <c r="P1350" s="529">
        <v>76.23</v>
      </c>
    </row>
    <row r="1351" spans="1:16" x14ac:dyDescent="0.25">
      <c r="A1351" s="530"/>
      <c r="B1351" s="524" t="s">
        <v>3610</v>
      </c>
      <c r="C1351" s="1247" t="s">
        <v>3611</v>
      </c>
      <c r="D1351" s="1247"/>
      <c r="E1351" s="1247"/>
      <c r="F1351" s="1247"/>
      <c r="G1351" s="1247"/>
      <c r="H1351" s="525" t="s">
        <v>1244</v>
      </c>
      <c r="I1351" s="537">
        <v>1.42E-3</v>
      </c>
      <c r="J1351" s="526"/>
      <c r="K1351" s="537">
        <v>2.2720000000000001E-2</v>
      </c>
      <c r="L1351" s="538">
        <v>189.97</v>
      </c>
      <c r="M1351" s="539">
        <v>1.18</v>
      </c>
      <c r="N1351" s="534">
        <v>224.16</v>
      </c>
      <c r="O1351" s="526"/>
      <c r="P1351" s="529">
        <v>5.09</v>
      </c>
    </row>
    <row r="1352" spans="1:16" x14ac:dyDescent="0.25">
      <c r="A1352" s="552"/>
      <c r="B1352" s="553"/>
      <c r="C1352" s="1248" t="s">
        <v>1154</v>
      </c>
      <c r="D1352" s="1248"/>
      <c r="E1352" s="1248"/>
      <c r="F1352" s="1248"/>
      <c r="G1352" s="1248"/>
      <c r="H1352" s="516"/>
      <c r="I1352" s="517"/>
      <c r="J1352" s="517"/>
      <c r="K1352" s="517"/>
      <c r="L1352" s="520"/>
      <c r="M1352" s="517"/>
      <c r="N1352" s="554"/>
      <c r="O1352" s="517"/>
      <c r="P1352" s="555">
        <v>4706.16</v>
      </c>
    </row>
    <row r="1353" spans="1:16" x14ac:dyDescent="0.25">
      <c r="A1353" s="540" t="s">
        <v>3782</v>
      </c>
      <c r="B1353" s="524" t="s">
        <v>2637</v>
      </c>
      <c r="C1353" s="1247" t="s">
        <v>2638</v>
      </c>
      <c r="D1353" s="1247"/>
      <c r="E1353" s="1247"/>
      <c r="F1353" s="1247"/>
      <c r="G1353" s="1247"/>
      <c r="H1353" s="525" t="s">
        <v>1158</v>
      </c>
      <c r="I1353" s="543">
        <v>2</v>
      </c>
      <c r="J1353" s="526"/>
      <c r="K1353" s="543">
        <v>2</v>
      </c>
      <c r="L1353" s="528"/>
      <c r="M1353" s="526"/>
      <c r="N1353" s="528"/>
      <c r="O1353" s="526"/>
      <c r="P1353" s="573">
        <v>87.46</v>
      </c>
    </row>
    <row r="1354" spans="1:16" x14ac:dyDescent="0.25">
      <c r="A1354" s="540"/>
      <c r="B1354" s="524"/>
      <c r="C1354" s="1247" t="s">
        <v>1155</v>
      </c>
      <c r="D1354" s="1247"/>
      <c r="E1354" s="1247"/>
      <c r="F1354" s="1247"/>
      <c r="G1354" s="1247"/>
      <c r="H1354" s="525"/>
      <c r="I1354" s="526"/>
      <c r="J1354" s="526"/>
      <c r="K1354" s="526"/>
      <c r="L1354" s="528"/>
      <c r="M1354" s="526"/>
      <c r="N1354" s="528"/>
      <c r="O1354" s="526"/>
      <c r="P1354" s="529">
        <v>4373.1099999999997</v>
      </c>
    </row>
    <row r="1355" spans="1:16" x14ac:dyDescent="0.25">
      <c r="A1355" s="540"/>
      <c r="B1355" s="524" t="s">
        <v>2795</v>
      </c>
      <c r="C1355" s="1247" t="s">
        <v>2796</v>
      </c>
      <c r="D1355" s="1247"/>
      <c r="E1355" s="1247"/>
      <c r="F1355" s="1247"/>
      <c r="G1355" s="1247"/>
      <c r="H1355" s="525" t="s">
        <v>1158</v>
      </c>
      <c r="I1355" s="543">
        <v>90</v>
      </c>
      <c r="J1355" s="526"/>
      <c r="K1355" s="543">
        <v>90</v>
      </c>
      <c r="L1355" s="528"/>
      <c r="M1355" s="526"/>
      <c r="N1355" s="528"/>
      <c r="O1355" s="526"/>
      <c r="P1355" s="529">
        <v>3935.8</v>
      </c>
    </row>
    <row r="1356" spans="1:16" x14ac:dyDescent="0.25">
      <c r="A1356" s="540"/>
      <c r="B1356" s="524" t="s">
        <v>2797</v>
      </c>
      <c r="C1356" s="1247" t="s">
        <v>2798</v>
      </c>
      <c r="D1356" s="1247"/>
      <c r="E1356" s="1247"/>
      <c r="F1356" s="1247"/>
      <c r="G1356" s="1247"/>
      <c r="H1356" s="525" t="s">
        <v>1158</v>
      </c>
      <c r="I1356" s="543">
        <v>46</v>
      </c>
      <c r="J1356" s="526"/>
      <c r="K1356" s="543">
        <v>46</v>
      </c>
      <c r="L1356" s="528"/>
      <c r="M1356" s="526"/>
      <c r="N1356" s="528"/>
      <c r="O1356" s="526"/>
      <c r="P1356" s="529">
        <v>2011.63</v>
      </c>
    </row>
    <row r="1357" spans="1:16" x14ac:dyDescent="0.25">
      <c r="A1357" s="556"/>
      <c r="B1357" s="557"/>
      <c r="C1357" s="1248" t="s">
        <v>1161</v>
      </c>
      <c r="D1357" s="1248"/>
      <c r="E1357" s="1248"/>
      <c r="F1357" s="1248"/>
      <c r="G1357" s="1248"/>
      <c r="H1357" s="516"/>
      <c r="I1357" s="517"/>
      <c r="J1357" s="517"/>
      <c r="K1357" s="517"/>
      <c r="L1357" s="520"/>
      <c r="M1357" s="517"/>
      <c r="N1357" s="593">
        <v>671.32</v>
      </c>
      <c r="O1357" s="517"/>
      <c r="P1357" s="555">
        <v>10741.05</v>
      </c>
    </row>
    <row r="1358" spans="1:16" x14ac:dyDescent="0.25">
      <c r="A1358" s="558"/>
      <c r="B1358" s="559"/>
      <c r="C1358" s="559"/>
      <c r="D1358" s="559"/>
      <c r="E1358" s="559"/>
      <c r="F1358" s="559"/>
      <c r="G1358" s="559"/>
      <c r="H1358" s="560"/>
      <c r="I1358" s="561"/>
      <c r="J1358" s="561"/>
      <c r="K1358" s="561"/>
      <c r="L1358" s="562"/>
      <c r="M1358" s="561"/>
      <c r="N1358" s="562"/>
      <c r="O1358" s="561"/>
      <c r="P1358" s="563"/>
    </row>
    <row r="1359" spans="1:16" ht="22.5" x14ac:dyDescent="0.25">
      <c r="A1359" s="514" t="s">
        <v>3783</v>
      </c>
      <c r="B1359" s="515" t="s">
        <v>3776</v>
      </c>
      <c r="C1359" s="1249" t="s">
        <v>3777</v>
      </c>
      <c r="D1359" s="1249"/>
      <c r="E1359" s="1249"/>
      <c r="F1359" s="1249"/>
      <c r="G1359" s="1249"/>
      <c r="H1359" s="516" t="s">
        <v>1697</v>
      </c>
      <c r="I1359" s="517">
        <v>0.16</v>
      </c>
      <c r="J1359" s="518">
        <v>1</v>
      </c>
      <c r="K1359" s="570">
        <v>0.16</v>
      </c>
      <c r="L1359" s="554">
        <v>10725.03</v>
      </c>
      <c r="M1359" s="570">
        <v>1.1100000000000001</v>
      </c>
      <c r="N1359" s="564">
        <v>11904.78</v>
      </c>
      <c r="O1359" s="517"/>
      <c r="P1359" s="555">
        <v>1904.76</v>
      </c>
    </row>
    <row r="1360" spans="1:16" x14ac:dyDescent="0.25">
      <c r="A1360" s="556"/>
      <c r="B1360" s="557"/>
      <c r="C1360" s="1248" t="s">
        <v>1161</v>
      </c>
      <c r="D1360" s="1248"/>
      <c r="E1360" s="1248"/>
      <c r="F1360" s="1248"/>
      <c r="G1360" s="1248"/>
      <c r="H1360" s="516"/>
      <c r="I1360" s="517"/>
      <c r="J1360" s="517"/>
      <c r="K1360" s="517"/>
      <c r="L1360" s="520"/>
      <c r="M1360" s="517"/>
      <c r="N1360" s="520"/>
      <c r="O1360" s="517"/>
      <c r="P1360" s="555">
        <v>1904.76</v>
      </c>
    </row>
    <row r="1361" spans="1:16" x14ac:dyDescent="0.25">
      <c r="A1361" s="558"/>
      <c r="B1361" s="559"/>
      <c r="C1361" s="559"/>
      <c r="D1361" s="559"/>
      <c r="E1361" s="559"/>
      <c r="F1361" s="559"/>
      <c r="G1361" s="559"/>
      <c r="H1361" s="560"/>
      <c r="I1361" s="561"/>
      <c r="J1361" s="561"/>
      <c r="K1361" s="561"/>
      <c r="L1361" s="562"/>
      <c r="M1361" s="561"/>
      <c r="N1361" s="562"/>
      <c r="O1361" s="561"/>
      <c r="P1361" s="563"/>
    </row>
    <row r="1362" spans="1:16" x14ac:dyDescent="0.25">
      <c r="A1362" s="514" t="s">
        <v>2855</v>
      </c>
      <c r="B1362" s="515" t="s">
        <v>3784</v>
      </c>
      <c r="C1362" s="1249" t="s">
        <v>3785</v>
      </c>
      <c r="D1362" s="1249"/>
      <c r="E1362" s="1249"/>
      <c r="F1362" s="1249"/>
      <c r="G1362" s="1249"/>
      <c r="H1362" s="516" t="s">
        <v>1575</v>
      </c>
      <c r="I1362" s="517">
        <v>2</v>
      </c>
      <c r="J1362" s="518">
        <v>1</v>
      </c>
      <c r="K1362" s="518">
        <v>2</v>
      </c>
      <c r="L1362" s="520"/>
      <c r="M1362" s="517"/>
      <c r="N1362" s="521"/>
      <c r="O1362" s="517"/>
      <c r="P1362" s="522"/>
    </row>
    <row r="1363" spans="1:16" x14ac:dyDescent="0.25">
      <c r="A1363" s="523"/>
      <c r="B1363" s="524" t="s">
        <v>23</v>
      </c>
      <c r="C1363" s="1247" t="s">
        <v>1203</v>
      </c>
      <c r="D1363" s="1247"/>
      <c r="E1363" s="1247"/>
      <c r="F1363" s="1247"/>
      <c r="G1363" s="1247"/>
      <c r="H1363" s="525" t="s">
        <v>1148</v>
      </c>
      <c r="I1363" s="526"/>
      <c r="J1363" s="526"/>
      <c r="K1363" s="543">
        <v>4</v>
      </c>
      <c r="L1363" s="528"/>
      <c r="M1363" s="526"/>
      <c r="N1363" s="528"/>
      <c r="O1363" s="526"/>
      <c r="P1363" s="529">
        <v>1155.8399999999999</v>
      </c>
    </row>
    <row r="1364" spans="1:16" x14ac:dyDescent="0.25">
      <c r="A1364" s="530"/>
      <c r="B1364" s="524" t="s">
        <v>1482</v>
      </c>
      <c r="C1364" s="1247" t="s">
        <v>1483</v>
      </c>
      <c r="D1364" s="1247"/>
      <c r="E1364" s="1247"/>
      <c r="F1364" s="1247"/>
      <c r="G1364" s="1247"/>
      <c r="H1364" s="525" t="s">
        <v>1148</v>
      </c>
      <c r="I1364" s="543">
        <v>2</v>
      </c>
      <c r="J1364" s="526"/>
      <c r="K1364" s="543">
        <v>4</v>
      </c>
      <c r="L1364" s="532"/>
      <c r="M1364" s="533"/>
      <c r="N1364" s="534">
        <v>288.95999999999998</v>
      </c>
      <c r="O1364" s="526"/>
      <c r="P1364" s="529">
        <v>1155.8399999999999</v>
      </c>
    </row>
    <row r="1365" spans="1:16" x14ac:dyDescent="0.25">
      <c r="A1365" s="552"/>
      <c r="B1365" s="553"/>
      <c r="C1365" s="1248" t="s">
        <v>1154</v>
      </c>
      <c r="D1365" s="1248"/>
      <c r="E1365" s="1248"/>
      <c r="F1365" s="1248"/>
      <c r="G1365" s="1248"/>
      <c r="H1365" s="516"/>
      <c r="I1365" s="517"/>
      <c r="J1365" s="517"/>
      <c r="K1365" s="517"/>
      <c r="L1365" s="520"/>
      <c r="M1365" s="517"/>
      <c r="N1365" s="554"/>
      <c r="O1365" s="517"/>
      <c r="P1365" s="555">
        <v>1155.8399999999999</v>
      </c>
    </row>
    <row r="1366" spans="1:16" x14ac:dyDescent="0.25">
      <c r="A1366" s="540" t="s">
        <v>3786</v>
      </c>
      <c r="B1366" s="524" t="s">
        <v>2637</v>
      </c>
      <c r="C1366" s="1247" t="s">
        <v>2638</v>
      </c>
      <c r="D1366" s="1247"/>
      <c r="E1366" s="1247"/>
      <c r="F1366" s="1247"/>
      <c r="G1366" s="1247"/>
      <c r="H1366" s="525" t="s">
        <v>1158</v>
      </c>
      <c r="I1366" s="543">
        <v>2</v>
      </c>
      <c r="J1366" s="526"/>
      <c r="K1366" s="543">
        <v>2</v>
      </c>
      <c r="L1366" s="528"/>
      <c r="M1366" s="526"/>
      <c r="N1366" s="528"/>
      <c r="O1366" s="526"/>
      <c r="P1366" s="573">
        <v>23.12</v>
      </c>
    </row>
    <row r="1367" spans="1:16" x14ac:dyDescent="0.25">
      <c r="A1367" s="540"/>
      <c r="B1367" s="524"/>
      <c r="C1367" s="1247" t="s">
        <v>1155</v>
      </c>
      <c r="D1367" s="1247"/>
      <c r="E1367" s="1247"/>
      <c r="F1367" s="1247"/>
      <c r="G1367" s="1247"/>
      <c r="H1367" s="525"/>
      <c r="I1367" s="526"/>
      <c r="J1367" s="526"/>
      <c r="K1367" s="526"/>
      <c r="L1367" s="528"/>
      <c r="M1367" s="526"/>
      <c r="N1367" s="528"/>
      <c r="O1367" s="526"/>
      <c r="P1367" s="529">
        <v>1155.8399999999999</v>
      </c>
    </row>
    <row r="1368" spans="1:16" x14ac:dyDescent="0.25">
      <c r="A1368" s="540"/>
      <c r="B1368" s="524" t="s">
        <v>2795</v>
      </c>
      <c r="C1368" s="1247" t="s">
        <v>2796</v>
      </c>
      <c r="D1368" s="1247"/>
      <c r="E1368" s="1247"/>
      <c r="F1368" s="1247"/>
      <c r="G1368" s="1247"/>
      <c r="H1368" s="525" t="s">
        <v>1158</v>
      </c>
      <c r="I1368" s="543">
        <v>90</v>
      </c>
      <c r="J1368" s="526"/>
      <c r="K1368" s="543">
        <v>90</v>
      </c>
      <c r="L1368" s="528"/>
      <c r="M1368" s="526"/>
      <c r="N1368" s="528"/>
      <c r="O1368" s="526"/>
      <c r="P1368" s="529">
        <v>1040.26</v>
      </c>
    </row>
    <row r="1369" spans="1:16" x14ac:dyDescent="0.25">
      <c r="A1369" s="540"/>
      <c r="B1369" s="524" t="s">
        <v>2797</v>
      </c>
      <c r="C1369" s="1247" t="s">
        <v>2798</v>
      </c>
      <c r="D1369" s="1247"/>
      <c r="E1369" s="1247"/>
      <c r="F1369" s="1247"/>
      <c r="G1369" s="1247"/>
      <c r="H1369" s="525" t="s">
        <v>1158</v>
      </c>
      <c r="I1369" s="543">
        <v>46</v>
      </c>
      <c r="J1369" s="526"/>
      <c r="K1369" s="543">
        <v>46</v>
      </c>
      <c r="L1369" s="528"/>
      <c r="M1369" s="526"/>
      <c r="N1369" s="528"/>
      <c r="O1369" s="526"/>
      <c r="P1369" s="573">
        <v>531.69000000000005</v>
      </c>
    </row>
    <row r="1370" spans="1:16" x14ac:dyDescent="0.25">
      <c r="A1370" s="556"/>
      <c r="B1370" s="557"/>
      <c r="C1370" s="1248" t="s">
        <v>1161</v>
      </c>
      <c r="D1370" s="1248"/>
      <c r="E1370" s="1248"/>
      <c r="F1370" s="1248"/>
      <c r="G1370" s="1248"/>
      <c r="H1370" s="516"/>
      <c r="I1370" s="517"/>
      <c r="J1370" s="517"/>
      <c r="K1370" s="517"/>
      <c r="L1370" s="520"/>
      <c r="M1370" s="517"/>
      <c r="N1370" s="554">
        <v>1375.46</v>
      </c>
      <c r="O1370" s="517"/>
      <c r="P1370" s="555">
        <v>2750.91</v>
      </c>
    </row>
    <row r="1371" spans="1:16" x14ac:dyDescent="0.25">
      <c r="A1371" s="558"/>
      <c r="B1371" s="559"/>
      <c r="C1371" s="559"/>
      <c r="D1371" s="559"/>
      <c r="E1371" s="559"/>
      <c r="F1371" s="559"/>
      <c r="G1371" s="559"/>
      <c r="H1371" s="560"/>
      <c r="I1371" s="561"/>
      <c r="J1371" s="561"/>
      <c r="K1371" s="561"/>
      <c r="L1371" s="562"/>
      <c r="M1371" s="561"/>
      <c r="N1371" s="562"/>
      <c r="O1371" s="561"/>
      <c r="P1371" s="563"/>
    </row>
    <row r="1372" spans="1:16" ht="22.5" x14ac:dyDescent="0.25">
      <c r="A1372" s="514" t="s">
        <v>3787</v>
      </c>
      <c r="B1372" s="515" t="s">
        <v>3594</v>
      </c>
      <c r="C1372" s="1249" t="s">
        <v>3788</v>
      </c>
      <c r="D1372" s="1249"/>
      <c r="E1372" s="1249"/>
      <c r="F1372" s="1249"/>
      <c r="G1372" s="1249"/>
      <c r="H1372" s="516" t="s">
        <v>1575</v>
      </c>
      <c r="I1372" s="517">
        <v>2</v>
      </c>
      <c r="J1372" s="518">
        <v>1</v>
      </c>
      <c r="K1372" s="518">
        <v>2</v>
      </c>
      <c r="L1372" s="520"/>
      <c r="M1372" s="517"/>
      <c r="N1372" s="572">
        <v>890.66</v>
      </c>
      <c r="O1372" s="517"/>
      <c r="P1372" s="555">
        <v>1781.32</v>
      </c>
    </row>
    <row r="1373" spans="1:16" x14ac:dyDescent="0.25">
      <c r="A1373" s="556"/>
      <c r="B1373" s="557"/>
      <c r="C1373" s="1248" t="s">
        <v>1161</v>
      </c>
      <c r="D1373" s="1248"/>
      <c r="E1373" s="1248"/>
      <c r="F1373" s="1248"/>
      <c r="G1373" s="1248"/>
      <c r="H1373" s="516"/>
      <c r="I1373" s="517"/>
      <c r="J1373" s="517"/>
      <c r="K1373" s="517"/>
      <c r="L1373" s="520"/>
      <c r="M1373" s="517"/>
      <c r="N1373" s="520"/>
      <c r="O1373" s="517"/>
      <c r="P1373" s="555">
        <v>1781.32</v>
      </c>
    </row>
    <row r="1374" spans="1:16" x14ac:dyDescent="0.25">
      <c r="A1374" s="558"/>
      <c r="B1374" s="559"/>
      <c r="C1374" s="559"/>
      <c r="D1374" s="559"/>
      <c r="E1374" s="559"/>
      <c r="F1374" s="559"/>
      <c r="G1374" s="559"/>
      <c r="H1374" s="560"/>
      <c r="I1374" s="561"/>
      <c r="J1374" s="561"/>
      <c r="K1374" s="561"/>
      <c r="L1374" s="562"/>
      <c r="M1374" s="561"/>
      <c r="N1374" s="562"/>
      <c r="O1374" s="561"/>
      <c r="P1374" s="563"/>
    </row>
    <row r="1375" spans="1:16" x14ac:dyDescent="0.25">
      <c r="A1375" s="514" t="s">
        <v>2857</v>
      </c>
      <c r="B1375" s="515" t="s">
        <v>3789</v>
      </c>
      <c r="C1375" s="1249" t="s">
        <v>3790</v>
      </c>
      <c r="D1375" s="1249"/>
      <c r="E1375" s="1249"/>
      <c r="F1375" s="1249"/>
      <c r="G1375" s="1249"/>
      <c r="H1375" s="516" t="s">
        <v>1697</v>
      </c>
      <c r="I1375" s="517">
        <v>0.02</v>
      </c>
      <c r="J1375" s="518">
        <v>1</v>
      </c>
      <c r="K1375" s="570">
        <v>0.02</v>
      </c>
      <c r="L1375" s="520"/>
      <c r="M1375" s="517"/>
      <c r="N1375" s="521"/>
      <c r="O1375" s="517"/>
      <c r="P1375" s="522"/>
    </row>
    <row r="1376" spans="1:16" x14ac:dyDescent="0.25">
      <c r="A1376" s="523"/>
      <c r="B1376" s="524" t="s">
        <v>23</v>
      </c>
      <c r="C1376" s="1247" t="s">
        <v>1203</v>
      </c>
      <c r="D1376" s="1247"/>
      <c r="E1376" s="1247"/>
      <c r="F1376" s="1247"/>
      <c r="G1376" s="1247"/>
      <c r="H1376" s="525" t="s">
        <v>1148</v>
      </c>
      <c r="I1376" s="526"/>
      <c r="J1376" s="526"/>
      <c r="K1376" s="535">
        <v>1.5711999999999999</v>
      </c>
      <c r="L1376" s="528"/>
      <c r="M1376" s="526"/>
      <c r="N1376" s="528"/>
      <c r="O1376" s="526"/>
      <c r="P1376" s="573">
        <v>526.49</v>
      </c>
    </row>
    <row r="1377" spans="1:16" x14ac:dyDescent="0.25">
      <c r="A1377" s="530"/>
      <c r="B1377" s="524" t="s">
        <v>2190</v>
      </c>
      <c r="C1377" s="1247" t="s">
        <v>2191</v>
      </c>
      <c r="D1377" s="1247"/>
      <c r="E1377" s="1247"/>
      <c r="F1377" s="1247"/>
      <c r="G1377" s="1247"/>
      <c r="H1377" s="525" t="s">
        <v>1148</v>
      </c>
      <c r="I1377" s="536">
        <v>78.56</v>
      </c>
      <c r="J1377" s="526"/>
      <c r="K1377" s="535">
        <v>1.5711999999999999</v>
      </c>
      <c r="L1377" s="532"/>
      <c r="M1377" s="533"/>
      <c r="N1377" s="534">
        <v>335.09</v>
      </c>
      <c r="O1377" s="526"/>
      <c r="P1377" s="529">
        <v>526.49</v>
      </c>
    </row>
    <row r="1378" spans="1:16" x14ac:dyDescent="0.25">
      <c r="A1378" s="523"/>
      <c r="B1378" s="524" t="s">
        <v>28</v>
      </c>
      <c r="C1378" s="1247" t="s">
        <v>132</v>
      </c>
      <c r="D1378" s="1247"/>
      <c r="E1378" s="1247"/>
      <c r="F1378" s="1247"/>
      <c r="G1378" s="1247"/>
      <c r="H1378" s="525"/>
      <c r="I1378" s="526"/>
      <c r="J1378" s="526"/>
      <c r="K1378" s="526"/>
      <c r="L1378" s="528"/>
      <c r="M1378" s="526"/>
      <c r="N1378" s="528"/>
      <c r="O1378" s="526"/>
      <c r="P1378" s="573">
        <v>8.57</v>
      </c>
    </row>
    <row r="1379" spans="1:16" x14ac:dyDescent="0.25">
      <c r="A1379" s="523"/>
      <c r="B1379" s="524"/>
      <c r="C1379" s="1247" t="s">
        <v>1147</v>
      </c>
      <c r="D1379" s="1247"/>
      <c r="E1379" s="1247"/>
      <c r="F1379" s="1247"/>
      <c r="G1379" s="1247"/>
      <c r="H1379" s="525" t="s">
        <v>1148</v>
      </c>
      <c r="I1379" s="526"/>
      <c r="J1379" s="526"/>
      <c r="K1379" s="527">
        <v>8.0000000000000002E-3</v>
      </c>
      <c r="L1379" s="528"/>
      <c r="M1379" s="526"/>
      <c r="N1379" s="528"/>
      <c r="O1379" s="526"/>
      <c r="P1379" s="573">
        <v>3.05</v>
      </c>
    </row>
    <row r="1380" spans="1:16" x14ac:dyDescent="0.25">
      <c r="A1380" s="530"/>
      <c r="B1380" s="524" t="s">
        <v>1443</v>
      </c>
      <c r="C1380" s="1247" t="s">
        <v>1444</v>
      </c>
      <c r="D1380" s="1247"/>
      <c r="E1380" s="1247"/>
      <c r="F1380" s="1247"/>
      <c r="G1380" s="1247"/>
      <c r="H1380" s="525" t="s">
        <v>1151</v>
      </c>
      <c r="I1380" s="531">
        <v>0.2</v>
      </c>
      <c r="J1380" s="526"/>
      <c r="K1380" s="527">
        <v>4.0000000000000001E-3</v>
      </c>
      <c r="L1380" s="532"/>
      <c r="M1380" s="533"/>
      <c r="N1380" s="534">
        <v>1550.39</v>
      </c>
      <c r="O1380" s="526"/>
      <c r="P1380" s="529">
        <v>6.2</v>
      </c>
    </row>
    <row r="1381" spans="1:16" x14ac:dyDescent="0.25">
      <c r="A1381" s="540"/>
      <c r="B1381" s="524" t="s">
        <v>1152</v>
      </c>
      <c r="C1381" s="1247" t="s">
        <v>1153</v>
      </c>
      <c r="D1381" s="1247"/>
      <c r="E1381" s="1247"/>
      <c r="F1381" s="1247"/>
      <c r="G1381" s="1247"/>
      <c r="H1381" s="525" t="s">
        <v>1148</v>
      </c>
      <c r="I1381" s="531">
        <v>0.2</v>
      </c>
      <c r="J1381" s="526"/>
      <c r="K1381" s="527">
        <v>4.0000000000000001E-3</v>
      </c>
      <c r="L1381" s="528"/>
      <c r="M1381" s="526"/>
      <c r="N1381" s="541">
        <v>437.08</v>
      </c>
      <c r="O1381" s="526"/>
      <c r="P1381" s="573">
        <v>1.75</v>
      </c>
    </row>
    <row r="1382" spans="1:16" x14ac:dyDescent="0.25">
      <c r="A1382" s="530"/>
      <c r="B1382" s="524" t="s">
        <v>1445</v>
      </c>
      <c r="C1382" s="1247" t="s">
        <v>1446</v>
      </c>
      <c r="D1382" s="1247"/>
      <c r="E1382" s="1247"/>
      <c r="F1382" s="1247"/>
      <c r="G1382" s="1247"/>
      <c r="H1382" s="525" t="s">
        <v>1151</v>
      </c>
      <c r="I1382" s="531">
        <v>0.2</v>
      </c>
      <c r="J1382" s="526"/>
      <c r="K1382" s="527">
        <v>4.0000000000000001E-3</v>
      </c>
      <c r="L1382" s="538">
        <v>477.92</v>
      </c>
      <c r="M1382" s="539">
        <v>1.24</v>
      </c>
      <c r="N1382" s="534">
        <v>592.62</v>
      </c>
      <c r="O1382" s="526"/>
      <c r="P1382" s="529">
        <v>2.37</v>
      </c>
    </row>
    <row r="1383" spans="1:16" x14ac:dyDescent="0.25">
      <c r="A1383" s="540"/>
      <c r="B1383" s="524" t="s">
        <v>1208</v>
      </c>
      <c r="C1383" s="1247" t="s">
        <v>1209</v>
      </c>
      <c r="D1383" s="1247"/>
      <c r="E1383" s="1247"/>
      <c r="F1383" s="1247"/>
      <c r="G1383" s="1247"/>
      <c r="H1383" s="525" t="s">
        <v>1148</v>
      </c>
      <c r="I1383" s="531">
        <v>0.2</v>
      </c>
      <c r="J1383" s="526"/>
      <c r="K1383" s="527">
        <v>4.0000000000000001E-3</v>
      </c>
      <c r="L1383" s="528"/>
      <c r="M1383" s="526"/>
      <c r="N1383" s="541">
        <v>325.38</v>
      </c>
      <c r="O1383" s="526"/>
      <c r="P1383" s="573">
        <v>1.3</v>
      </c>
    </row>
    <row r="1384" spans="1:16" x14ac:dyDescent="0.25">
      <c r="A1384" s="523"/>
      <c r="B1384" s="524" t="s">
        <v>36</v>
      </c>
      <c r="C1384" s="1247" t="s">
        <v>134</v>
      </c>
      <c r="D1384" s="1247"/>
      <c r="E1384" s="1247"/>
      <c r="F1384" s="1247"/>
      <c r="G1384" s="1247"/>
      <c r="H1384" s="525"/>
      <c r="I1384" s="526"/>
      <c r="J1384" s="526"/>
      <c r="K1384" s="526"/>
      <c r="L1384" s="528"/>
      <c r="M1384" s="526"/>
      <c r="N1384" s="528"/>
      <c r="O1384" s="526"/>
      <c r="P1384" s="573">
        <v>40.409999999999997</v>
      </c>
    </row>
    <row r="1385" spans="1:16" x14ac:dyDescent="0.25">
      <c r="A1385" s="530"/>
      <c r="B1385" s="524" t="s">
        <v>2623</v>
      </c>
      <c r="C1385" s="1247" t="s">
        <v>2624</v>
      </c>
      <c r="D1385" s="1247"/>
      <c r="E1385" s="1247"/>
      <c r="F1385" s="1247"/>
      <c r="G1385" s="1247"/>
      <c r="H1385" s="525" t="s">
        <v>2159</v>
      </c>
      <c r="I1385" s="531">
        <v>17.5</v>
      </c>
      <c r="J1385" s="526"/>
      <c r="K1385" s="536">
        <v>0.35</v>
      </c>
      <c r="L1385" s="538">
        <v>5.87</v>
      </c>
      <c r="M1385" s="539">
        <v>0.97</v>
      </c>
      <c r="N1385" s="534">
        <v>5.69</v>
      </c>
      <c r="O1385" s="526"/>
      <c r="P1385" s="529">
        <v>1.99</v>
      </c>
    </row>
    <row r="1386" spans="1:16" x14ac:dyDescent="0.25">
      <c r="A1386" s="530"/>
      <c r="B1386" s="524" t="s">
        <v>2625</v>
      </c>
      <c r="C1386" s="1247" t="s">
        <v>2626</v>
      </c>
      <c r="D1386" s="1247"/>
      <c r="E1386" s="1247"/>
      <c r="F1386" s="1247"/>
      <c r="G1386" s="1247"/>
      <c r="H1386" s="525" t="s">
        <v>1697</v>
      </c>
      <c r="I1386" s="536">
        <v>4.08</v>
      </c>
      <c r="J1386" s="526"/>
      <c r="K1386" s="535">
        <v>8.1600000000000006E-2</v>
      </c>
      <c r="L1386" s="538">
        <v>41.71</v>
      </c>
      <c r="M1386" s="539">
        <v>1.31</v>
      </c>
      <c r="N1386" s="534">
        <v>54.64</v>
      </c>
      <c r="O1386" s="526"/>
      <c r="P1386" s="529">
        <v>4.46</v>
      </c>
    </row>
    <row r="1387" spans="1:16" x14ac:dyDescent="0.25">
      <c r="A1387" s="530"/>
      <c r="B1387" s="524" t="s">
        <v>3791</v>
      </c>
      <c r="C1387" s="1247" t="s">
        <v>3792</v>
      </c>
      <c r="D1387" s="1247"/>
      <c r="E1387" s="1247"/>
      <c r="F1387" s="1247"/>
      <c r="G1387" s="1247"/>
      <c r="H1387" s="525" t="s">
        <v>1164</v>
      </c>
      <c r="I1387" s="537">
        <v>1.5299999999999999E-3</v>
      </c>
      <c r="J1387" s="526"/>
      <c r="K1387" s="569">
        <v>3.0599999999999998E-5</v>
      </c>
      <c r="L1387" s="542">
        <v>948687.13</v>
      </c>
      <c r="M1387" s="539">
        <v>1.17</v>
      </c>
      <c r="N1387" s="534">
        <v>1109963.94</v>
      </c>
      <c r="O1387" s="526"/>
      <c r="P1387" s="529">
        <v>33.96</v>
      </c>
    </row>
    <row r="1388" spans="1:16" x14ac:dyDescent="0.25">
      <c r="A1388" s="552"/>
      <c r="B1388" s="553"/>
      <c r="C1388" s="1248" t="s">
        <v>1154</v>
      </c>
      <c r="D1388" s="1248"/>
      <c r="E1388" s="1248"/>
      <c r="F1388" s="1248"/>
      <c r="G1388" s="1248"/>
      <c r="H1388" s="516"/>
      <c r="I1388" s="517"/>
      <c r="J1388" s="517"/>
      <c r="K1388" s="517"/>
      <c r="L1388" s="520"/>
      <c r="M1388" s="517"/>
      <c r="N1388" s="554"/>
      <c r="O1388" s="517"/>
      <c r="P1388" s="555">
        <v>578.52</v>
      </c>
    </row>
    <row r="1389" spans="1:16" x14ac:dyDescent="0.25">
      <c r="A1389" s="540" t="s">
        <v>2858</v>
      </c>
      <c r="B1389" s="524" t="s">
        <v>2637</v>
      </c>
      <c r="C1389" s="1247" t="s">
        <v>2638</v>
      </c>
      <c r="D1389" s="1247"/>
      <c r="E1389" s="1247"/>
      <c r="F1389" s="1247"/>
      <c r="G1389" s="1247"/>
      <c r="H1389" s="525" t="s">
        <v>1158</v>
      </c>
      <c r="I1389" s="543">
        <v>2</v>
      </c>
      <c r="J1389" s="526"/>
      <c r="K1389" s="543">
        <v>2</v>
      </c>
      <c r="L1389" s="528"/>
      <c r="M1389" s="526"/>
      <c r="N1389" s="528"/>
      <c r="O1389" s="526"/>
      <c r="P1389" s="573">
        <v>10.53</v>
      </c>
    </row>
    <row r="1390" spans="1:16" x14ac:dyDescent="0.25">
      <c r="A1390" s="540"/>
      <c r="B1390" s="524"/>
      <c r="C1390" s="1247" t="s">
        <v>1155</v>
      </c>
      <c r="D1390" s="1247"/>
      <c r="E1390" s="1247"/>
      <c r="F1390" s="1247"/>
      <c r="G1390" s="1247"/>
      <c r="H1390" s="525"/>
      <c r="I1390" s="526"/>
      <c r="J1390" s="526"/>
      <c r="K1390" s="526"/>
      <c r="L1390" s="528"/>
      <c r="M1390" s="526"/>
      <c r="N1390" s="528"/>
      <c r="O1390" s="526"/>
      <c r="P1390" s="573">
        <v>529.54</v>
      </c>
    </row>
    <row r="1391" spans="1:16" x14ac:dyDescent="0.25">
      <c r="A1391" s="540"/>
      <c r="B1391" s="524" t="s">
        <v>2639</v>
      </c>
      <c r="C1391" s="1247" t="s">
        <v>2640</v>
      </c>
      <c r="D1391" s="1247"/>
      <c r="E1391" s="1247"/>
      <c r="F1391" s="1247"/>
      <c r="G1391" s="1247"/>
      <c r="H1391" s="525" t="s">
        <v>1158</v>
      </c>
      <c r="I1391" s="543">
        <v>97</v>
      </c>
      <c r="J1391" s="526"/>
      <c r="K1391" s="543">
        <v>97</v>
      </c>
      <c r="L1391" s="528"/>
      <c r="M1391" s="526"/>
      <c r="N1391" s="528"/>
      <c r="O1391" s="526"/>
      <c r="P1391" s="573">
        <v>513.65</v>
      </c>
    </row>
    <row r="1392" spans="1:16" x14ac:dyDescent="0.25">
      <c r="A1392" s="540"/>
      <c r="B1392" s="524" t="s">
        <v>2641</v>
      </c>
      <c r="C1392" s="1247" t="s">
        <v>2642</v>
      </c>
      <c r="D1392" s="1247"/>
      <c r="E1392" s="1247"/>
      <c r="F1392" s="1247"/>
      <c r="G1392" s="1247"/>
      <c r="H1392" s="525" t="s">
        <v>1158</v>
      </c>
      <c r="I1392" s="543">
        <v>51</v>
      </c>
      <c r="J1392" s="526"/>
      <c r="K1392" s="543">
        <v>51</v>
      </c>
      <c r="L1392" s="528"/>
      <c r="M1392" s="526"/>
      <c r="N1392" s="528"/>
      <c r="O1392" s="526"/>
      <c r="P1392" s="573">
        <v>270.07</v>
      </c>
    </row>
    <row r="1393" spans="1:16" x14ac:dyDescent="0.25">
      <c r="A1393" s="556"/>
      <c r="B1393" s="557"/>
      <c r="C1393" s="1248" t="s">
        <v>1161</v>
      </c>
      <c r="D1393" s="1248"/>
      <c r="E1393" s="1248"/>
      <c r="F1393" s="1248"/>
      <c r="G1393" s="1248"/>
      <c r="H1393" s="516"/>
      <c r="I1393" s="517"/>
      <c r="J1393" s="517"/>
      <c r="K1393" s="517"/>
      <c r="L1393" s="520"/>
      <c r="M1393" s="517"/>
      <c r="N1393" s="554">
        <v>68638.5</v>
      </c>
      <c r="O1393" s="517"/>
      <c r="P1393" s="555">
        <v>1372.77</v>
      </c>
    </row>
    <row r="1394" spans="1:16" x14ac:dyDescent="0.25">
      <c r="A1394" s="558"/>
      <c r="B1394" s="559"/>
      <c r="C1394" s="559"/>
      <c r="D1394" s="559"/>
      <c r="E1394" s="559"/>
      <c r="F1394" s="559"/>
      <c r="G1394" s="559"/>
      <c r="H1394" s="560"/>
      <c r="I1394" s="561"/>
      <c r="J1394" s="561"/>
      <c r="K1394" s="561"/>
      <c r="L1394" s="562"/>
      <c r="M1394" s="561"/>
      <c r="N1394" s="562"/>
      <c r="O1394" s="561"/>
      <c r="P1394" s="563"/>
    </row>
    <row r="1395" spans="1:16" ht="22.5" x14ac:dyDescent="0.25">
      <c r="A1395" s="514" t="s">
        <v>3793</v>
      </c>
      <c r="B1395" s="515" t="s">
        <v>3794</v>
      </c>
      <c r="C1395" s="1249" t="s">
        <v>3795</v>
      </c>
      <c r="D1395" s="1249"/>
      <c r="E1395" s="1249"/>
      <c r="F1395" s="1249"/>
      <c r="G1395" s="1249"/>
      <c r="H1395" s="516" t="s">
        <v>1568</v>
      </c>
      <c r="I1395" s="517">
        <v>0.2</v>
      </c>
      <c r="J1395" s="518">
        <v>1</v>
      </c>
      <c r="K1395" s="571">
        <v>0.2</v>
      </c>
      <c r="L1395" s="554">
        <v>10257.57</v>
      </c>
      <c r="M1395" s="570">
        <v>1.1100000000000001</v>
      </c>
      <c r="N1395" s="564">
        <v>11385.9</v>
      </c>
      <c r="O1395" s="517"/>
      <c r="P1395" s="555">
        <v>2277.1799999999998</v>
      </c>
    </row>
    <row r="1396" spans="1:16" x14ac:dyDescent="0.25">
      <c r="A1396" s="556"/>
      <c r="B1396" s="557"/>
      <c r="C1396" s="1248" t="s">
        <v>1161</v>
      </c>
      <c r="D1396" s="1248"/>
      <c r="E1396" s="1248"/>
      <c r="F1396" s="1248"/>
      <c r="G1396" s="1248"/>
      <c r="H1396" s="516"/>
      <c r="I1396" s="517"/>
      <c r="J1396" s="517"/>
      <c r="K1396" s="517"/>
      <c r="L1396" s="520"/>
      <c r="M1396" s="517"/>
      <c r="N1396" s="520"/>
      <c r="O1396" s="517"/>
      <c r="P1396" s="555">
        <v>2277.1799999999998</v>
      </c>
    </row>
    <row r="1397" spans="1:16" x14ac:dyDescent="0.25">
      <c r="A1397" s="558"/>
      <c r="B1397" s="559"/>
      <c r="C1397" s="559"/>
      <c r="D1397" s="559"/>
      <c r="E1397" s="559"/>
      <c r="F1397" s="559"/>
      <c r="G1397" s="559"/>
      <c r="H1397" s="560"/>
      <c r="I1397" s="561"/>
      <c r="J1397" s="561"/>
      <c r="K1397" s="561"/>
      <c r="L1397" s="562"/>
      <c r="M1397" s="561"/>
      <c r="N1397" s="562"/>
      <c r="O1397" s="561"/>
      <c r="P1397" s="563"/>
    </row>
    <row r="1398" spans="1:16" x14ac:dyDescent="0.25">
      <c r="A1398" s="514" t="s">
        <v>2860</v>
      </c>
      <c r="B1398" s="515" t="s">
        <v>2662</v>
      </c>
      <c r="C1398" s="1249" t="s">
        <v>2663</v>
      </c>
      <c r="D1398" s="1249"/>
      <c r="E1398" s="1249"/>
      <c r="F1398" s="1249"/>
      <c r="G1398" s="1249"/>
      <c r="H1398" s="516" t="s">
        <v>1575</v>
      </c>
      <c r="I1398" s="517">
        <v>2</v>
      </c>
      <c r="J1398" s="518">
        <v>1</v>
      </c>
      <c r="K1398" s="518">
        <v>2</v>
      </c>
      <c r="L1398" s="520"/>
      <c r="M1398" s="517"/>
      <c r="N1398" s="521"/>
      <c r="O1398" s="517"/>
      <c r="P1398" s="522"/>
    </row>
    <row r="1399" spans="1:16" x14ac:dyDescent="0.25">
      <c r="A1399" s="523"/>
      <c r="B1399" s="524" t="s">
        <v>23</v>
      </c>
      <c r="C1399" s="1247" t="s">
        <v>1203</v>
      </c>
      <c r="D1399" s="1247"/>
      <c r="E1399" s="1247"/>
      <c r="F1399" s="1247"/>
      <c r="G1399" s="1247"/>
      <c r="H1399" s="525" t="s">
        <v>1148</v>
      </c>
      <c r="I1399" s="526"/>
      <c r="J1399" s="526"/>
      <c r="K1399" s="536">
        <v>4.12</v>
      </c>
      <c r="L1399" s="528"/>
      <c r="M1399" s="526"/>
      <c r="N1399" s="528"/>
      <c r="O1399" s="526"/>
      <c r="P1399" s="529">
        <v>1380.57</v>
      </c>
    </row>
    <row r="1400" spans="1:16" x14ac:dyDescent="0.25">
      <c r="A1400" s="530"/>
      <c r="B1400" s="524" t="s">
        <v>2190</v>
      </c>
      <c r="C1400" s="1247" t="s">
        <v>2191</v>
      </c>
      <c r="D1400" s="1247"/>
      <c r="E1400" s="1247"/>
      <c r="F1400" s="1247"/>
      <c r="G1400" s="1247"/>
      <c r="H1400" s="525" t="s">
        <v>1148</v>
      </c>
      <c r="I1400" s="536">
        <v>2.06</v>
      </c>
      <c r="J1400" s="526"/>
      <c r="K1400" s="536">
        <v>4.12</v>
      </c>
      <c r="L1400" s="532"/>
      <c r="M1400" s="533"/>
      <c r="N1400" s="534">
        <v>335.09</v>
      </c>
      <c r="O1400" s="526"/>
      <c r="P1400" s="529">
        <v>1380.57</v>
      </c>
    </row>
    <row r="1401" spans="1:16" x14ac:dyDescent="0.25">
      <c r="A1401" s="523"/>
      <c r="B1401" s="524" t="s">
        <v>28</v>
      </c>
      <c r="C1401" s="1247" t="s">
        <v>132</v>
      </c>
      <c r="D1401" s="1247"/>
      <c r="E1401" s="1247"/>
      <c r="F1401" s="1247"/>
      <c r="G1401" s="1247"/>
      <c r="H1401" s="525"/>
      <c r="I1401" s="526"/>
      <c r="J1401" s="526"/>
      <c r="K1401" s="526"/>
      <c r="L1401" s="528"/>
      <c r="M1401" s="526"/>
      <c r="N1401" s="528"/>
      <c r="O1401" s="526"/>
      <c r="P1401" s="573">
        <v>423.48</v>
      </c>
    </row>
    <row r="1402" spans="1:16" x14ac:dyDescent="0.25">
      <c r="A1402" s="523"/>
      <c r="B1402" s="524"/>
      <c r="C1402" s="1247" t="s">
        <v>1147</v>
      </c>
      <c r="D1402" s="1247"/>
      <c r="E1402" s="1247"/>
      <c r="F1402" s="1247"/>
      <c r="G1402" s="1247"/>
      <c r="H1402" s="525" t="s">
        <v>1148</v>
      </c>
      <c r="I1402" s="526"/>
      <c r="J1402" s="526"/>
      <c r="K1402" s="536">
        <v>0.36</v>
      </c>
      <c r="L1402" s="528"/>
      <c r="M1402" s="526"/>
      <c r="N1402" s="528"/>
      <c r="O1402" s="526"/>
      <c r="P1402" s="573">
        <v>137.24</v>
      </c>
    </row>
    <row r="1403" spans="1:16" x14ac:dyDescent="0.25">
      <c r="A1403" s="530"/>
      <c r="B1403" s="524" t="s">
        <v>1443</v>
      </c>
      <c r="C1403" s="1247" t="s">
        <v>1444</v>
      </c>
      <c r="D1403" s="1247"/>
      <c r="E1403" s="1247"/>
      <c r="F1403" s="1247"/>
      <c r="G1403" s="1247"/>
      <c r="H1403" s="525" t="s">
        <v>1151</v>
      </c>
      <c r="I1403" s="536">
        <v>0.09</v>
      </c>
      <c r="J1403" s="526"/>
      <c r="K1403" s="536">
        <v>0.18</v>
      </c>
      <c r="L1403" s="532"/>
      <c r="M1403" s="533"/>
      <c r="N1403" s="534">
        <v>1550.39</v>
      </c>
      <c r="O1403" s="526"/>
      <c r="P1403" s="529">
        <v>279.07</v>
      </c>
    </row>
    <row r="1404" spans="1:16" x14ac:dyDescent="0.25">
      <c r="A1404" s="540"/>
      <c r="B1404" s="524" t="s">
        <v>1152</v>
      </c>
      <c r="C1404" s="1247" t="s">
        <v>1153</v>
      </c>
      <c r="D1404" s="1247"/>
      <c r="E1404" s="1247"/>
      <c r="F1404" s="1247"/>
      <c r="G1404" s="1247"/>
      <c r="H1404" s="525" t="s">
        <v>1148</v>
      </c>
      <c r="I1404" s="536">
        <v>0.09</v>
      </c>
      <c r="J1404" s="526"/>
      <c r="K1404" s="536">
        <v>0.18</v>
      </c>
      <c r="L1404" s="528"/>
      <c r="M1404" s="526"/>
      <c r="N1404" s="541">
        <v>437.08</v>
      </c>
      <c r="O1404" s="526"/>
      <c r="P1404" s="573">
        <v>78.67</v>
      </c>
    </row>
    <row r="1405" spans="1:16" x14ac:dyDescent="0.25">
      <c r="A1405" s="530"/>
      <c r="B1405" s="524" t="s">
        <v>1445</v>
      </c>
      <c r="C1405" s="1247" t="s">
        <v>1446</v>
      </c>
      <c r="D1405" s="1247"/>
      <c r="E1405" s="1247"/>
      <c r="F1405" s="1247"/>
      <c r="G1405" s="1247"/>
      <c r="H1405" s="525" t="s">
        <v>1151</v>
      </c>
      <c r="I1405" s="536">
        <v>0.09</v>
      </c>
      <c r="J1405" s="526"/>
      <c r="K1405" s="536">
        <v>0.18</v>
      </c>
      <c r="L1405" s="538">
        <v>477.92</v>
      </c>
      <c r="M1405" s="539">
        <v>1.24</v>
      </c>
      <c r="N1405" s="534">
        <v>592.62</v>
      </c>
      <c r="O1405" s="526"/>
      <c r="P1405" s="529">
        <v>106.67</v>
      </c>
    </row>
    <row r="1406" spans="1:16" x14ac:dyDescent="0.25">
      <c r="A1406" s="540"/>
      <c r="B1406" s="524" t="s">
        <v>1208</v>
      </c>
      <c r="C1406" s="1247" t="s">
        <v>1209</v>
      </c>
      <c r="D1406" s="1247"/>
      <c r="E1406" s="1247"/>
      <c r="F1406" s="1247"/>
      <c r="G1406" s="1247"/>
      <c r="H1406" s="525" t="s">
        <v>1148</v>
      </c>
      <c r="I1406" s="536">
        <v>0.09</v>
      </c>
      <c r="J1406" s="526"/>
      <c r="K1406" s="536">
        <v>0.18</v>
      </c>
      <c r="L1406" s="528"/>
      <c r="M1406" s="526"/>
      <c r="N1406" s="541">
        <v>325.38</v>
      </c>
      <c r="O1406" s="526"/>
      <c r="P1406" s="573">
        <v>58.57</v>
      </c>
    </row>
    <row r="1407" spans="1:16" x14ac:dyDescent="0.25">
      <c r="A1407" s="530"/>
      <c r="B1407" s="524" t="s">
        <v>2037</v>
      </c>
      <c r="C1407" s="1247" t="s">
        <v>2038</v>
      </c>
      <c r="D1407" s="1247"/>
      <c r="E1407" s="1247"/>
      <c r="F1407" s="1247"/>
      <c r="G1407" s="1247"/>
      <c r="H1407" s="525" t="s">
        <v>1151</v>
      </c>
      <c r="I1407" s="536">
        <v>0.66</v>
      </c>
      <c r="J1407" s="526"/>
      <c r="K1407" s="536">
        <v>1.32</v>
      </c>
      <c r="L1407" s="532"/>
      <c r="M1407" s="533"/>
      <c r="N1407" s="534">
        <v>28.59</v>
      </c>
      <c r="O1407" s="526"/>
      <c r="P1407" s="529">
        <v>37.74</v>
      </c>
    </row>
    <row r="1408" spans="1:16" x14ac:dyDescent="0.25">
      <c r="A1408" s="523"/>
      <c r="B1408" s="524" t="s">
        <v>36</v>
      </c>
      <c r="C1408" s="1247" t="s">
        <v>134</v>
      </c>
      <c r="D1408" s="1247"/>
      <c r="E1408" s="1247"/>
      <c r="F1408" s="1247"/>
      <c r="G1408" s="1247"/>
      <c r="H1408" s="525"/>
      <c r="I1408" s="526"/>
      <c r="J1408" s="526"/>
      <c r="K1408" s="526"/>
      <c r="L1408" s="528"/>
      <c r="M1408" s="526"/>
      <c r="N1408" s="528"/>
      <c r="O1408" s="526"/>
      <c r="P1408" s="529">
        <v>4233.59</v>
      </c>
    </row>
    <row r="1409" spans="1:16" x14ac:dyDescent="0.25">
      <c r="A1409" s="530"/>
      <c r="B1409" s="524" t="s">
        <v>2039</v>
      </c>
      <c r="C1409" s="1247" t="s">
        <v>2040</v>
      </c>
      <c r="D1409" s="1247"/>
      <c r="E1409" s="1247"/>
      <c r="F1409" s="1247"/>
      <c r="G1409" s="1247"/>
      <c r="H1409" s="525" t="s">
        <v>1244</v>
      </c>
      <c r="I1409" s="536">
        <v>0.15</v>
      </c>
      <c r="J1409" s="526"/>
      <c r="K1409" s="531">
        <v>0.3</v>
      </c>
      <c r="L1409" s="538">
        <v>155.63</v>
      </c>
      <c r="M1409" s="539">
        <v>1.05</v>
      </c>
      <c r="N1409" s="534">
        <v>163.41</v>
      </c>
      <c r="O1409" s="526"/>
      <c r="P1409" s="529">
        <v>49.02</v>
      </c>
    </row>
    <row r="1410" spans="1:16" x14ac:dyDescent="0.25">
      <c r="A1410" s="530"/>
      <c r="B1410" s="524" t="s">
        <v>1499</v>
      </c>
      <c r="C1410" s="1247" t="s">
        <v>1500</v>
      </c>
      <c r="D1410" s="1247"/>
      <c r="E1410" s="1247"/>
      <c r="F1410" s="1247"/>
      <c r="G1410" s="1247"/>
      <c r="H1410" s="525" t="s">
        <v>1244</v>
      </c>
      <c r="I1410" s="536">
        <v>0.17</v>
      </c>
      <c r="J1410" s="526"/>
      <c r="K1410" s="536">
        <v>0.34</v>
      </c>
      <c r="L1410" s="538">
        <v>174.93</v>
      </c>
      <c r="M1410" s="575">
        <v>1.2</v>
      </c>
      <c r="N1410" s="534">
        <v>209.92</v>
      </c>
      <c r="O1410" s="526"/>
      <c r="P1410" s="529">
        <v>71.37</v>
      </c>
    </row>
    <row r="1411" spans="1:16" x14ac:dyDescent="0.25">
      <c r="A1411" s="530"/>
      <c r="B1411" s="524" t="s">
        <v>2664</v>
      </c>
      <c r="C1411" s="1247" t="s">
        <v>2203</v>
      </c>
      <c r="D1411" s="1247"/>
      <c r="E1411" s="1247"/>
      <c r="F1411" s="1247"/>
      <c r="G1411" s="1247"/>
      <c r="H1411" s="525" t="s">
        <v>1164</v>
      </c>
      <c r="I1411" s="527">
        <v>1.4999999999999999E-2</v>
      </c>
      <c r="J1411" s="526"/>
      <c r="K1411" s="536">
        <v>0.03</v>
      </c>
      <c r="L1411" s="542">
        <v>105278.81</v>
      </c>
      <c r="M1411" s="575">
        <v>1.3</v>
      </c>
      <c r="N1411" s="534">
        <v>136862.45000000001</v>
      </c>
      <c r="O1411" s="526"/>
      <c r="P1411" s="529">
        <v>4105.87</v>
      </c>
    </row>
    <row r="1412" spans="1:16" x14ac:dyDescent="0.25">
      <c r="A1412" s="530"/>
      <c r="B1412" s="524" t="s">
        <v>2627</v>
      </c>
      <c r="C1412" s="1247" t="s">
        <v>2628</v>
      </c>
      <c r="D1412" s="1247"/>
      <c r="E1412" s="1247"/>
      <c r="F1412" s="1247"/>
      <c r="G1412" s="1247"/>
      <c r="H1412" s="525" t="s">
        <v>1244</v>
      </c>
      <c r="I1412" s="536">
        <v>0.03</v>
      </c>
      <c r="J1412" s="526"/>
      <c r="K1412" s="536">
        <v>0.06</v>
      </c>
      <c r="L1412" s="538">
        <v>79.88</v>
      </c>
      <c r="M1412" s="539">
        <v>1.53</v>
      </c>
      <c r="N1412" s="534">
        <v>122.22</v>
      </c>
      <c r="O1412" s="526"/>
      <c r="P1412" s="529">
        <v>7.33</v>
      </c>
    </row>
    <row r="1413" spans="1:16" x14ac:dyDescent="0.25">
      <c r="A1413" s="552"/>
      <c r="B1413" s="553"/>
      <c r="C1413" s="1248" t="s">
        <v>1154</v>
      </c>
      <c r="D1413" s="1248"/>
      <c r="E1413" s="1248"/>
      <c r="F1413" s="1248"/>
      <c r="G1413" s="1248"/>
      <c r="H1413" s="516"/>
      <c r="I1413" s="517"/>
      <c r="J1413" s="517"/>
      <c r="K1413" s="517"/>
      <c r="L1413" s="520"/>
      <c r="M1413" s="517"/>
      <c r="N1413" s="554"/>
      <c r="O1413" s="517"/>
      <c r="P1413" s="555">
        <v>6174.88</v>
      </c>
    </row>
    <row r="1414" spans="1:16" x14ac:dyDescent="0.25">
      <c r="A1414" s="540" t="s">
        <v>3796</v>
      </c>
      <c r="B1414" s="524" t="s">
        <v>2637</v>
      </c>
      <c r="C1414" s="1247" t="s">
        <v>2638</v>
      </c>
      <c r="D1414" s="1247"/>
      <c r="E1414" s="1247"/>
      <c r="F1414" s="1247"/>
      <c r="G1414" s="1247"/>
      <c r="H1414" s="525" t="s">
        <v>1158</v>
      </c>
      <c r="I1414" s="543">
        <v>2</v>
      </c>
      <c r="J1414" s="526"/>
      <c r="K1414" s="543">
        <v>2</v>
      </c>
      <c r="L1414" s="528"/>
      <c r="M1414" s="526"/>
      <c r="N1414" s="528"/>
      <c r="O1414" s="526"/>
      <c r="P1414" s="573">
        <v>27.61</v>
      </c>
    </row>
    <row r="1415" spans="1:16" x14ac:dyDescent="0.25">
      <c r="A1415" s="540"/>
      <c r="B1415" s="524"/>
      <c r="C1415" s="1247" t="s">
        <v>1155</v>
      </c>
      <c r="D1415" s="1247"/>
      <c r="E1415" s="1247"/>
      <c r="F1415" s="1247"/>
      <c r="G1415" s="1247"/>
      <c r="H1415" s="525"/>
      <c r="I1415" s="526"/>
      <c r="J1415" s="526"/>
      <c r="K1415" s="526"/>
      <c r="L1415" s="528"/>
      <c r="M1415" s="526"/>
      <c r="N1415" s="528"/>
      <c r="O1415" s="526"/>
      <c r="P1415" s="529">
        <v>1517.81</v>
      </c>
    </row>
    <row r="1416" spans="1:16" x14ac:dyDescent="0.25">
      <c r="A1416" s="540"/>
      <c r="B1416" s="524" t="s">
        <v>2639</v>
      </c>
      <c r="C1416" s="1247" t="s">
        <v>2640</v>
      </c>
      <c r="D1416" s="1247"/>
      <c r="E1416" s="1247"/>
      <c r="F1416" s="1247"/>
      <c r="G1416" s="1247"/>
      <c r="H1416" s="525" t="s">
        <v>1158</v>
      </c>
      <c r="I1416" s="543">
        <v>97</v>
      </c>
      <c r="J1416" s="526"/>
      <c r="K1416" s="543">
        <v>97</v>
      </c>
      <c r="L1416" s="528"/>
      <c r="M1416" s="526"/>
      <c r="N1416" s="528"/>
      <c r="O1416" s="526"/>
      <c r="P1416" s="529">
        <v>1472.28</v>
      </c>
    </row>
    <row r="1417" spans="1:16" x14ac:dyDescent="0.25">
      <c r="A1417" s="540"/>
      <c r="B1417" s="524" t="s">
        <v>2641</v>
      </c>
      <c r="C1417" s="1247" t="s">
        <v>2642</v>
      </c>
      <c r="D1417" s="1247"/>
      <c r="E1417" s="1247"/>
      <c r="F1417" s="1247"/>
      <c r="G1417" s="1247"/>
      <c r="H1417" s="525" t="s">
        <v>1158</v>
      </c>
      <c r="I1417" s="543">
        <v>51</v>
      </c>
      <c r="J1417" s="526"/>
      <c r="K1417" s="543">
        <v>51</v>
      </c>
      <c r="L1417" s="528"/>
      <c r="M1417" s="526"/>
      <c r="N1417" s="528"/>
      <c r="O1417" s="526"/>
      <c r="P1417" s="573">
        <v>774.08</v>
      </c>
    </row>
    <row r="1418" spans="1:16" x14ac:dyDescent="0.25">
      <c r="A1418" s="556"/>
      <c r="B1418" s="557"/>
      <c r="C1418" s="1248" t="s">
        <v>1161</v>
      </c>
      <c r="D1418" s="1248"/>
      <c r="E1418" s="1248"/>
      <c r="F1418" s="1248"/>
      <c r="G1418" s="1248"/>
      <c r="H1418" s="516"/>
      <c r="I1418" s="517"/>
      <c r="J1418" s="517"/>
      <c r="K1418" s="517"/>
      <c r="L1418" s="520"/>
      <c r="M1418" s="517"/>
      <c r="N1418" s="554">
        <v>4224.43</v>
      </c>
      <c r="O1418" s="517"/>
      <c r="P1418" s="555">
        <v>8448.85</v>
      </c>
    </row>
    <row r="1419" spans="1:16" x14ac:dyDescent="0.25">
      <c r="A1419" s="558"/>
      <c r="B1419" s="559"/>
      <c r="C1419" s="559"/>
      <c r="D1419" s="559"/>
      <c r="E1419" s="559"/>
      <c r="F1419" s="559"/>
      <c r="G1419" s="559"/>
      <c r="H1419" s="560"/>
      <c r="I1419" s="561"/>
      <c r="J1419" s="561"/>
      <c r="K1419" s="561"/>
      <c r="L1419" s="562"/>
      <c r="M1419" s="561"/>
      <c r="N1419" s="562"/>
      <c r="O1419" s="561"/>
      <c r="P1419" s="563"/>
    </row>
    <row r="1420" spans="1:16" ht="22.5" x14ac:dyDescent="0.25">
      <c r="A1420" s="514" t="s">
        <v>3797</v>
      </c>
      <c r="B1420" s="515" t="s">
        <v>3594</v>
      </c>
      <c r="C1420" s="1249" t="s">
        <v>3798</v>
      </c>
      <c r="D1420" s="1249"/>
      <c r="E1420" s="1249"/>
      <c r="F1420" s="1249"/>
      <c r="G1420" s="1249"/>
      <c r="H1420" s="516" t="s">
        <v>1575</v>
      </c>
      <c r="I1420" s="517">
        <v>2</v>
      </c>
      <c r="J1420" s="518">
        <v>1</v>
      </c>
      <c r="K1420" s="518">
        <v>2</v>
      </c>
      <c r="L1420" s="520"/>
      <c r="M1420" s="517"/>
      <c r="N1420" s="564">
        <v>23341.38</v>
      </c>
      <c r="O1420" s="517"/>
      <c r="P1420" s="555">
        <v>46682.76</v>
      </c>
    </row>
    <row r="1421" spans="1:16" x14ac:dyDescent="0.25">
      <c r="A1421" s="556"/>
      <c r="B1421" s="557"/>
      <c r="C1421" s="1248" t="s">
        <v>1161</v>
      </c>
      <c r="D1421" s="1248"/>
      <c r="E1421" s="1248"/>
      <c r="F1421" s="1248"/>
      <c r="G1421" s="1248"/>
      <c r="H1421" s="516"/>
      <c r="I1421" s="517"/>
      <c r="J1421" s="517"/>
      <c r="K1421" s="517"/>
      <c r="L1421" s="520"/>
      <c r="M1421" s="517"/>
      <c r="N1421" s="520"/>
      <c r="O1421" s="517"/>
      <c r="P1421" s="555">
        <v>46682.76</v>
      </c>
    </row>
    <row r="1422" spans="1:16" x14ac:dyDescent="0.25">
      <c r="A1422" s="558"/>
      <c r="B1422" s="559"/>
      <c r="C1422" s="559"/>
      <c r="D1422" s="559"/>
      <c r="E1422" s="559"/>
      <c r="F1422" s="559"/>
      <c r="G1422" s="559"/>
      <c r="H1422" s="560"/>
      <c r="I1422" s="561"/>
      <c r="J1422" s="561"/>
      <c r="K1422" s="561"/>
      <c r="L1422" s="562"/>
      <c r="M1422" s="561"/>
      <c r="N1422" s="562"/>
      <c r="O1422" s="561"/>
      <c r="P1422" s="563"/>
    </row>
    <row r="1423" spans="1:16" x14ac:dyDescent="0.25">
      <c r="A1423" s="514" t="s">
        <v>2863</v>
      </c>
      <c r="B1423" s="515" t="s">
        <v>3799</v>
      </c>
      <c r="C1423" s="1249" t="s">
        <v>3800</v>
      </c>
      <c r="D1423" s="1249"/>
      <c r="E1423" s="1249"/>
      <c r="F1423" s="1249"/>
      <c r="G1423" s="1249"/>
      <c r="H1423" s="516" t="s">
        <v>1575</v>
      </c>
      <c r="I1423" s="517">
        <v>4</v>
      </c>
      <c r="J1423" s="518">
        <v>1</v>
      </c>
      <c r="K1423" s="518">
        <v>4</v>
      </c>
      <c r="L1423" s="520"/>
      <c r="M1423" s="517"/>
      <c r="N1423" s="521"/>
      <c r="O1423" s="517"/>
      <c r="P1423" s="522"/>
    </row>
    <row r="1424" spans="1:16" x14ac:dyDescent="0.25">
      <c r="A1424" s="523"/>
      <c r="B1424" s="524" t="s">
        <v>23</v>
      </c>
      <c r="C1424" s="1247" t="s">
        <v>1203</v>
      </c>
      <c r="D1424" s="1247"/>
      <c r="E1424" s="1247"/>
      <c r="F1424" s="1247"/>
      <c r="G1424" s="1247"/>
      <c r="H1424" s="525" t="s">
        <v>1148</v>
      </c>
      <c r="I1424" s="526"/>
      <c r="J1424" s="526"/>
      <c r="K1424" s="536">
        <v>8.24</v>
      </c>
      <c r="L1424" s="528"/>
      <c r="M1424" s="526"/>
      <c r="N1424" s="528"/>
      <c r="O1424" s="526"/>
      <c r="P1424" s="529">
        <v>2681.13</v>
      </c>
    </row>
    <row r="1425" spans="1:16" x14ac:dyDescent="0.25">
      <c r="A1425" s="530"/>
      <c r="B1425" s="524" t="s">
        <v>2070</v>
      </c>
      <c r="C1425" s="1247" t="s">
        <v>2071</v>
      </c>
      <c r="D1425" s="1247"/>
      <c r="E1425" s="1247"/>
      <c r="F1425" s="1247"/>
      <c r="G1425" s="1247"/>
      <c r="H1425" s="525" t="s">
        <v>1148</v>
      </c>
      <c r="I1425" s="536">
        <v>2.06</v>
      </c>
      <c r="J1425" s="526"/>
      <c r="K1425" s="536">
        <v>8.24</v>
      </c>
      <c r="L1425" s="532"/>
      <c r="M1425" s="533"/>
      <c r="N1425" s="534">
        <v>325.38</v>
      </c>
      <c r="O1425" s="526"/>
      <c r="P1425" s="529">
        <v>2681.13</v>
      </c>
    </row>
    <row r="1426" spans="1:16" x14ac:dyDescent="0.25">
      <c r="A1426" s="523"/>
      <c r="B1426" s="524" t="s">
        <v>36</v>
      </c>
      <c r="C1426" s="1247" t="s">
        <v>134</v>
      </c>
      <c r="D1426" s="1247"/>
      <c r="E1426" s="1247"/>
      <c r="F1426" s="1247"/>
      <c r="G1426" s="1247"/>
      <c r="H1426" s="525"/>
      <c r="I1426" s="526"/>
      <c r="J1426" s="526"/>
      <c r="K1426" s="526"/>
      <c r="L1426" s="528"/>
      <c r="M1426" s="526"/>
      <c r="N1426" s="528"/>
      <c r="O1426" s="526"/>
      <c r="P1426" s="573">
        <v>293.07</v>
      </c>
    </row>
    <row r="1427" spans="1:16" x14ac:dyDescent="0.25">
      <c r="A1427" s="530"/>
      <c r="B1427" s="524" t="s">
        <v>3801</v>
      </c>
      <c r="C1427" s="1247" t="s">
        <v>3802</v>
      </c>
      <c r="D1427" s="1247"/>
      <c r="E1427" s="1247"/>
      <c r="F1427" s="1247"/>
      <c r="G1427" s="1247"/>
      <c r="H1427" s="525" t="s">
        <v>1164</v>
      </c>
      <c r="I1427" s="527">
        <v>1E-3</v>
      </c>
      <c r="J1427" s="526"/>
      <c r="K1427" s="527">
        <v>4.0000000000000001E-3</v>
      </c>
      <c r="L1427" s="542">
        <v>23278.34</v>
      </c>
      <c r="M1427" s="539">
        <v>1.45</v>
      </c>
      <c r="N1427" s="534">
        <v>33753.589999999997</v>
      </c>
      <c r="O1427" s="526"/>
      <c r="P1427" s="529">
        <v>135.01</v>
      </c>
    </row>
    <row r="1428" spans="1:16" x14ac:dyDescent="0.25">
      <c r="A1428" s="530"/>
      <c r="B1428" s="524" t="s">
        <v>3803</v>
      </c>
      <c r="C1428" s="1247" t="s">
        <v>3804</v>
      </c>
      <c r="D1428" s="1247"/>
      <c r="E1428" s="1247"/>
      <c r="F1428" s="1247"/>
      <c r="G1428" s="1247"/>
      <c r="H1428" s="525" t="s">
        <v>1164</v>
      </c>
      <c r="I1428" s="537">
        <v>1.1E-4</v>
      </c>
      <c r="J1428" s="526"/>
      <c r="K1428" s="537">
        <v>4.4000000000000002E-4</v>
      </c>
      <c r="L1428" s="542">
        <v>118612.74</v>
      </c>
      <c r="M1428" s="539">
        <v>1.45</v>
      </c>
      <c r="N1428" s="534">
        <v>171988.47</v>
      </c>
      <c r="O1428" s="526"/>
      <c r="P1428" s="529">
        <v>75.67</v>
      </c>
    </row>
    <row r="1429" spans="1:16" x14ac:dyDescent="0.25">
      <c r="A1429" s="530"/>
      <c r="B1429" s="524" t="s">
        <v>3805</v>
      </c>
      <c r="C1429" s="1247" t="s">
        <v>3806</v>
      </c>
      <c r="D1429" s="1247"/>
      <c r="E1429" s="1247"/>
      <c r="F1429" s="1247"/>
      <c r="G1429" s="1247"/>
      <c r="H1429" s="525" t="s">
        <v>1244</v>
      </c>
      <c r="I1429" s="531">
        <v>2.8</v>
      </c>
      <c r="J1429" s="526"/>
      <c r="K1429" s="531">
        <v>11.2</v>
      </c>
      <c r="L1429" s="538">
        <v>14.81</v>
      </c>
      <c r="M1429" s="539">
        <v>0.28000000000000003</v>
      </c>
      <c r="N1429" s="534">
        <v>4.1500000000000004</v>
      </c>
      <c r="O1429" s="526"/>
      <c r="P1429" s="529">
        <v>46.48</v>
      </c>
    </row>
    <row r="1430" spans="1:16" x14ac:dyDescent="0.25">
      <c r="A1430" s="530"/>
      <c r="B1430" s="524" t="s">
        <v>3807</v>
      </c>
      <c r="C1430" s="1247" t="s">
        <v>3808</v>
      </c>
      <c r="D1430" s="1247"/>
      <c r="E1430" s="1247"/>
      <c r="F1430" s="1247"/>
      <c r="G1430" s="1247"/>
      <c r="H1430" s="525" t="s">
        <v>1164</v>
      </c>
      <c r="I1430" s="537">
        <v>3.0000000000000001E-5</v>
      </c>
      <c r="J1430" s="526"/>
      <c r="K1430" s="537">
        <v>1.2E-4</v>
      </c>
      <c r="L1430" s="542">
        <v>249385</v>
      </c>
      <c r="M1430" s="575">
        <v>1.2</v>
      </c>
      <c r="N1430" s="534">
        <v>299262</v>
      </c>
      <c r="O1430" s="526"/>
      <c r="P1430" s="529">
        <v>35.909999999999997</v>
      </c>
    </row>
    <row r="1431" spans="1:16" x14ac:dyDescent="0.25">
      <c r="A1431" s="552"/>
      <c r="B1431" s="553"/>
      <c r="C1431" s="1248" t="s">
        <v>1154</v>
      </c>
      <c r="D1431" s="1248"/>
      <c r="E1431" s="1248"/>
      <c r="F1431" s="1248"/>
      <c r="G1431" s="1248"/>
      <c r="H1431" s="516"/>
      <c r="I1431" s="517"/>
      <c r="J1431" s="517"/>
      <c r="K1431" s="517"/>
      <c r="L1431" s="520"/>
      <c r="M1431" s="517"/>
      <c r="N1431" s="554"/>
      <c r="O1431" s="517"/>
      <c r="P1431" s="555">
        <v>2974.2</v>
      </c>
    </row>
    <row r="1432" spans="1:16" x14ac:dyDescent="0.25">
      <c r="A1432" s="540" t="s">
        <v>3809</v>
      </c>
      <c r="B1432" s="524" t="s">
        <v>2637</v>
      </c>
      <c r="C1432" s="1247" t="s">
        <v>2638</v>
      </c>
      <c r="D1432" s="1247"/>
      <c r="E1432" s="1247"/>
      <c r="F1432" s="1247"/>
      <c r="G1432" s="1247"/>
      <c r="H1432" s="525" t="s">
        <v>1158</v>
      </c>
      <c r="I1432" s="543">
        <v>2</v>
      </c>
      <c r="J1432" s="526"/>
      <c r="K1432" s="543">
        <v>2</v>
      </c>
      <c r="L1432" s="528"/>
      <c r="M1432" s="526"/>
      <c r="N1432" s="528"/>
      <c r="O1432" s="526"/>
      <c r="P1432" s="573">
        <v>53.62</v>
      </c>
    </row>
    <row r="1433" spans="1:16" x14ac:dyDescent="0.25">
      <c r="A1433" s="540"/>
      <c r="B1433" s="524"/>
      <c r="C1433" s="1247" t="s">
        <v>1155</v>
      </c>
      <c r="D1433" s="1247"/>
      <c r="E1433" s="1247"/>
      <c r="F1433" s="1247"/>
      <c r="G1433" s="1247"/>
      <c r="H1433" s="525"/>
      <c r="I1433" s="526"/>
      <c r="J1433" s="526"/>
      <c r="K1433" s="526"/>
      <c r="L1433" s="528"/>
      <c r="M1433" s="526"/>
      <c r="N1433" s="528"/>
      <c r="O1433" s="526"/>
      <c r="P1433" s="529">
        <v>2681.13</v>
      </c>
    </row>
    <row r="1434" spans="1:16" x14ac:dyDescent="0.25">
      <c r="A1434" s="540"/>
      <c r="B1434" s="524" t="s">
        <v>2639</v>
      </c>
      <c r="C1434" s="1247" t="s">
        <v>2640</v>
      </c>
      <c r="D1434" s="1247"/>
      <c r="E1434" s="1247"/>
      <c r="F1434" s="1247"/>
      <c r="G1434" s="1247"/>
      <c r="H1434" s="525" t="s">
        <v>1158</v>
      </c>
      <c r="I1434" s="543">
        <v>97</v>
      </c>
      <c r="J1434" s="526"/>
      <c r="K1434" s="543">
        <v>97</v>
      </c>
      <c r="L1434" s="528"/>
      <c r="M1434" s="526"/>
      <c r="N1434" s="528"/>
      <c r="O1434" s="526"/>
      <c r="P1434" s="529">
        <v>2600.6999999999998</v>
      </c>
    </row>
    <row r="1435" spans="1:16" x14ac:dyDescent="0.25">
      <c r="A1435" s="540"/>
      <c r="B1435" s="524" t="s">
        <v>2641</v>
      </c>
      <c r="C1435" s="1247" t="s">
        <v>2642</v>
      </c>
      <c r="D1435" s="1247"/>
      <c r="E1435" s="1247"/>
      <c r="F1435" s="1247"/>
      <c r="G1435" s="1247"/>
      <c r="H1435" s="525" t="s">
        <v>1158</v>
      </c>
      <c r="I1435" s="543">
        <v>51</v>
      </c>
      <c r="J1435" s="526"/>
      <c r="K1435" s="543">
        <v>51</v>
      </c>
      <c r="L1435" s="528"/>
      <c r="M1435" s="526"/>
      <c r="N1435" s="528"/>
      <c r="O1435" s="526"/>
      <c r="P1435" s="529">
        <v>1367.38</v>
      </c>
    </row>
    <row r="1436" spans="1:16" x14ac:dyDescent="0.25">
      <c r="A1436" s="556"/>
      <c r="B1436" s="557"/>
      <c r="C1436" s="1248" t="s">
        <v>1161</v>
      </c>
      <c r="D1436" s="1248"/>
      <c r="E1436" s="1248"/>
      <c r="F1436" s="1248"/>
      <c r="G1436" s="1248"/>
      <c r="H1436" s="516"/>
      <c r="I1436" s="517"/>
      <c r="J1436" s="517"/>
      <c r="K1436" s="517"/>
      <c r="L1436" s="520"/>
      <c r="M1436" s="517"/>
      <c r="N1436" s="554">
        <v>1748.98</v>
      </c>
      <c r="O1436" s="517"/>
      <c r="P1436" s="555">
        <v>6995.9</v>
      </c>
    </row>
    <row r="1437" spans="1:16" x14ac:dyDescent="0.25">
      <c r="A1437" s="558"/>
      <c r="B1437" s="559"/>
      <c r="C1437" s="559"/>
      <c r="D1437" s="559"/>
      <c r="E1437" s="559"/>
      <c r="F1437" s="559"/>
      <c r="G1437" s="559"/>
      <c r="H1437" s="560"/>
      <c r="I1437" s="561"/>
      <c r="J1437" s="561"/>
      <c r="K1437" s="561"/>
      <c r="L1437" s="562"/>
      <c r="M1437" s="561"/>
      <c r="N1437" s="562"/>
      <c r="O1437" s="561"/>
      <c r="P1437" s="563"/>
    </row>
    <row r="1438" spans="1:16" ht="22.5" x14ac:dyDescent="0.25">
      <c r="A1438" s="514" t="s">
        <v>3810</v>
      </c>
      <c r="B1438" s="515" t="s">
        <v>3594</v>
      </c>
      <c r="C1438" s="1249" t="s">
        <v>3811</v>
      </c>
      <c r="D1438" s="1249"/>
      <c r="E1438" s="1249"/>
      <c r="F1438" s="1249"/>
      <c r="G1438" s="1249"/>
      <c r="H1438" s="516" t="s">
        <v>1575</v>
      </c>
      <c r="I1438" s="517">
        <v>4</v>
      </c>
      <c r="J1438" s="518">
        <v>1</v>
      </c>
      <c r="K1438" s="518">
        <v>4</v>
      </c>
      <c r="L1438" s="520"/>
      <c r="M1438" s="517"/>
      <c r="N1438" s="564">
        <v>5612.38</v>
      </c>
      <c r="O1438" s="517"/>
      <c r="P1438" s="555">
        <v>22449.52</v>
      </c>
    </row>
    <row r="1439" spans="1:16" x14ac:dyDescent="0.25">
      <c r="A1439" s="556"/>
      <c r="B1439" s="557"/>
      <c r="C1439" s="1248" t="s">
        <v>1161</v>
      </c>
      <c r="D1439" s="1248"/>
      <c r="E1439" s="1248"/>
      <c r="F1439" s="1248"/>
      <c r="G1439" s="1248"/>
      <c r="H1439" s="516"/>
      <c r="I1439" s="517"/>
      <c r="J1439" s="517"/>
      <c r="K1439" s="517"/>
      <c r="L1439" s="520"/>
      <c r="M1439" s="517"/>
      <c r="N1439" s="520"/>
      <c r="O1439" s="517"/>
      <c r="P1439" s="555">
        <v>22449.52</v>
      </c>
    </row>
    <row r="1440" spans="1:16" x14ac:dyDescent="0.25">
      <c r="A1440" s="558"/>
      <c r="B1440" s="559"/>
      <c r="C1440" s="559"/>
      <c r="D1440" s="559"/>
      <c r="E1440" s="559"/>
      <c r="F1440" s="559"/>
      <c r="G1440" s="559"/>
      <c r="H1440" s="560"/>
      <c r="I1440" s="561"/>
      <c r="J1440" s="561"/>
      <c r="K1440" s="561"/>
      <c r="L1440" s="562"/>
      <c r="M1440" s="561"/>
      <c r="N1440" s="562"/>
      <c r="O1440" s="561"/>
      <c r="P1440" s="563"/>
    </row>
    <row r="1441" spans="1:16" ht="22.5" x14ac:dyDescent="0.25">
      <c r="A1441" s="514" t="s">
        <v>3812</v>
      </c>
      <c r="B1441" s="515" t="s">
        <v>3594</v>
      </c>
      <c r="C1441" s="1249" t="s">
        <v>3813</v>
      </c>
      <c r="D1441" s="1249"/>
      <c r="E1441" s="1249"/>
      <c r="F1441" s="1249"/>
      <c r="G1441" s="1249"/>
      <c r="H1441" s="516" t="s">
        <v>1575</v>
      </c>
      <c r="I1441" s="517">
        <v>2</v>
      </c>
      <c r="J1441" s="518">
        <v>1</v>
      </c>
      <c r="K1441" s="518">
        <v>2</v>
      </c>
      <c r="L1441" s="520"/>
      <c r="M1441" s="517"/>
      <c r="N1441" s="564">
        <v>7346.31</v>
      </c>
      <c r="O1441" s="517"/>
      <c r="P1441" s="555">
        <v>14692.62</v>
      </c>
    </row>
    <row r="1442" spans="1:16" x14ac:dyDescent="0.25">
      <c r="A1442" s="556"/>
      <c r="B1442" s="557"/>
      <c r="C1442" s="1248" t="s">
        <v>1161</v>
      </c>
      <c r="D1442" s="1248"/>
      <c r="E1442" s="1248"/>
      <c r="F1442" s="1248"/>
      <c r="G1442" s="1248"/>
      <c r="H1442" s="516"/>
      <c r="I1442" s="517"/>
      <c r="J1442" s="517"/>
      <c r="K1442" s="517"/>
      <c r="L1442" s="520"/>
      <c r="M1442" s="517"/>
      <c r="N1442" s="520"/>
      <c r="O1442" s="517"/>
      <c r="P1442" s="555">
        <v>14692.62</v>
      </c>
    </row>
    <row r="1443" spans="1:16" x14ac:dyDescent="0.25">
      <c r="A1443" s="558"/>
      <c r="B1443" s="559"/>
      <c r="C1443" s="559"/>
      <c r="D1443" s="559"/>
      <c r="E1443" s="559"/>
      <c r="F1443" s="559"/>
      <c r="G1443" s="559"/>
      <c r="H1443" s="560"/>
      <c r="I1443" s="561"/>
      <c r="J1443" s="561"/>
      <c r="K1443" s="561"/>
      <c r="L1443" s="562"/>
      <c r="M1443" s="561"/>
      <c r="N1443" s="562"/>
      <c r="O1443" s="561"/>
      <c r="P1443" s="563"/>
    </row>
    <row r="1444" spans="1:16" ht="22.5" x14ac:dyDescent="0.25">
      <c r="A1444" s="514" t="s">
        <v>3814</v>
      </c>
      <c r="B1444" s="515" t="s">
        <v>3594</v>
      </c>
      <c r="C1444" s="1249" t="s">
        <v>3815</v>
      </c>
      <c r="D1444" s="1249"/>
      <c r="E1444" s="1249"/>
      <c r="F1444" s="1249"/>
      <c r="G1444" s="1249"/>
      <c r="H1444" s="516" t="s">
        <v>1575</v>
      </c>
      <c r="I1444" s="517">
        <v>2</v>
      </c>
      <c r="J1444" s="518">
        <v>1</v>
      </c>
      <c r="K1444" s="518">
        <v>2</v>
      </c>
      <c r="L1444" s="520"/>
      <c r="M1444" s="517"/>
      <c r="N1444" s="564">
        <v>88364.91</v>
      </c>
      <c r="O1444" s="517"/>
      <c r="P1444" s="555">
        <v>176729.82</v>
      </c>
    </row>
    <row r="1445" spans="1:16" x14ac:dyDescent="0.25">
      <c r="A1445" s="556"/>
      <c r="B1445" s="557"/>
      <c r="C1445" s="1248" t="s">
        <v>1161</v>
      </c>
      <c r="D1445" s="1248"/>
      <c r="E1445" s="1248"/>
      <c r="F1445" s="1248"/>
      <c r="G1445" s="1248"/>
      <c r="H1445" s="516"/>
      <c r="I1445" s="517"/>
      <c r="J1445" s="517"/>
      <c r="K1445" s="517"/>
      <c r="L1445" s="520"/>
      <c r="M1445" s="517"/>
      <c r="N1445" s="520"/>
      <c r="O1445" s="517"/>
      <c r="P1445" s="555">
        <v>176729.82</v>
      </c>
    </row>
    <row r="1446" spans="1:16" x14ac:dyDescent="0.25">
      <c r="A1446" s="558"/>
      <c r="B1446" s="559"/>
      <c r="C1446" s="559"/>
      <c r="D1446" s="559"/>
      <c r="E1446" s="559"/>
      <c r="F1446" s="559"/>
      <c r="G1446" s="559"/>
      <c r="H1446" s="560"/>
      <c r="I1446" s="561"/>
      <c r="J1446" s="561"/>
      <c r="K1446" s="561"/>
      <c r="L1446" s="562"/>
      <c r="M1446" s="561"/>
      <c r="N1446" s="562"/>
      <c r="O1446" s="561"/>
      <c r="P1446" s="563"/>
    </row>
    <row r="1447" spans="1:16" ht="22.5" x14ac:dyDescent="0.25">
      <c r="A1447" s="514" t="s">
        <v>3816</v>
      </c>
      <c r="B1447" s="515" t="s">
        <v>3594</v>
      </c>
      <c r="C1447" s="1249" t="s">
        <v>3817</v>
      </c>
      <c r="D1447" s="1249"/>
      <c r="E1447" s="1249"/>
      <c r="F1447" s="1249"/>
      <c r="G1447" s="1249"/>
      <c r="H1447" s="516" t="s">
        <v>1575</v>
      </c>
      <c r="I1447" s="517">
        <v>2</v>
      </c>
      <c r="J1447" s="518">
        <v>1</v>
      </c>
      <c r="K1447" s="518">
        <v>2</v>
      </c>
      <c r="L1447" s="520"/>
      <c r="M1447" s="517"/>
      <c r="N1447" s="564">
        <v>19048.57</v>
      </c>
      <c r="O1447" s="517"/>
      <c r="P1447" s="555">
        <v>38097.14</v>
      </c>
    </row>
    <row r="1448" spans="1:16" x14ac:dyDescent="0.25">
      <c r="A1448" s="556"/>
      <c r="B1448" s="557"/>
      <c r="C1448" s="1248" t="s">
        <v>1161</v>
      </c>
      <c r="D1448" s="1248"/>
      <c r="E1448" s="1248"/>
      <c r="F1448" s="1248"/>
      <c r="G1448" s="1248"/>
      <c r="H1448" s="516"/>
      <c r="I1448" s="517"/>
      <c r="J1448" s="517"/>
      <c r="K1448" s="517"/>
      <c r="L1448" s="520"/>
      <c r="M1448" s="517"/>
      <c r="N1448" s="520"/>
      <c r="O1448" s="517"/>
      <c r="P1448" s="555">
        <v>38097.14</v>
      </c>
    </row>
    <row r="1449" spans="1:16" x14ac:dyDescent="0.25">
      <c r="A1449" s="558"/>
      <c r="B1449" s="559"/>
      <c r="C1449" s="559"/>
      <c r="D1449" s="559"/>
      <c r="E1449" s="559"/>
      <c r="F1449" s="559"/>
      <c r="G1449" s="559"/>
      <c r="H1449" s="560"/>
      <c r="I1449" s="561"/>
      <c r="J1449" s="561"/>
      <c r="K1449" s="561"/>
      <c r="L1449" s="562"/>
      <c r="M1449" s="561"/>
      <c r="N1449" s="562"/>
      <c r="O1449" s="561"/>
      <c r="P1449" s="563"/>
    </row>
    <row r="1450" spans="1:16" ht="22.5" x14ac:dyDescent="0.25">
      <c r="A1450" s="514" t="s">
        <v>3818</v>
      </c>
      <c r="B1450" s="515" t="s">
        <v>3594</v>
      </c>
      <c r="C1450" s="1249" t="s">
        <v>3819</v>
      </c>
      <c r="D1450" s="1249"/>
      <c r="E1450" s="1249"/>
      <c r="F1450" s="1249"/>
      <c r="G1450" s="1249"/>
      <c r="H1450" s="516" t="s">
        <v>1575</v>
      </c>
      <c r="I1450" s="517">
        <v>2</v>
      </c>
      <c r="J1450" s="518">
        <v>1</v>
      </c>
      <c r="K1450" s="518">
        <v>2</v>
      </c>
      <c r="L1450" s="520"/>
      <c r="M1450" s="517"/>
      <c r="N1450" s="564">
        <v>7346.31</v>
      </c>
      <c r="O1450" s="517"/>
      <c r="P1450" s="555">
        <v>14692.62</v>
      </c>
    </row>
    <row r="1451" spans="1:16" x14ac:dyDescent="0.25">
      <c r="A1451" s="556"/>
      <c r="B1451" s="557"/>
      <c r="C1451" s="1248" t="s">
        <v>1161</v>
      </c>
      <c r="D1451" s="1248"/>
      <c r="E1451" s="1248"/>
      <c r="F1451" s="1248"/>
      <c r="G1451" s="1248"/>
      <c r="H1451" s="516"/>
      <c r="I1451" s="517"/>
      <c r="J1451" s="517"/>
      <c r="K1451" s="517"/>
      <c r="L1451" s="520"/>
      <c r="M1451" s="517"/>
      <c r="N1451" s="520"/>
      <c r="O1451" s="517"/>
      <c r="P1451" s="555">
        <v>14692.62</v>
      </c>
    </row>
    <row r="1452" spans="1:16" x14ac:dyDescent="0.25">
      <c r="A1452" s="558"/>
      <c r="B1452" s="559"/>
      <c r="C1452" s="559"/>
      <c r="D1452" s="559"/>
      <c r="E1452" s="559"/>
      <c r="F1452" s="559"/>
      <c r="G1452" s="559"/>
      <c r="H1452" s="560"/>
      <c r="I1452" s="561"/>
      <c r="J1452" s="561"/>
      <c r="K1452" s="561"/>
      <c r="L1452" s="562"/>
      <c r="M1452" s="561"/>
      <c r="N1452" s="562"/>
      <c r="O1452" s="561"/>
      <c r="P1452" s="563"/>
    </row>
    <row r="1453" spans="1:16" x14ac:dyDescent="0.25">
      <c r="A1453" s="514" t="s">
        <v>2871</v>
      </c>
      <c r="B1453" s="515" t="s">
        <v>3381</v>
      </c>
      <c r="C1453" s="1249" t="s">
        <v>3382</v>
      </c>
      <c r="D1453" s="1249"/>
      <c r="E1453" s="1249"/>
      <c r="F1453" s="1249"/>
      <c r="G1453" s="1249"/>
      <c r="H1453" s="516" t="s">
        <v>1575</v>
      </c>
      <c r="I1453" s="517">
        <v>2</v>
      </c>
      <c r="J1453" s="518">
        <v>1</v>
      </c>
      <c r="K1453" s="518">
        <v>2</v>
      </c>
      <c r="L1453" s="520"/>
      <c r="M1453" s="517"/>
      <c r="N1453" s="521"/>
      <c r="O1453" s="517"/>
      <c r="P1453" s="522"/>
    </row>
    <row r="1454" spans="1:16" x14ac:dyDescent="0.25">
      <c r="A1454" s="523"/>
      <c r="B1454" s="524" t="s">
        <v>23</v>
      </c>
      <c r="C1454" s="1247" t="s">
        <v>1203</v>
      </c>
      <c r="D1454" s="1247"/>
      <c r="E1454" s="1247"/>
      <c r="F1454" s="1247"/>
      <c r="G1454" s="1247"/>
      <c r="H1454" s="525" t="s">
        <v>1148</v>
      </c>
      <c r="I1454" s="526"/>
      <c r="J1454" s="526"/>
      <c r="K1454" s="536">
        <v>2.06</v>
      </c>
      <c r="L1454" s="528"/>
      <c r="M1454" s="526"/>
      <c r="N1454" s="528"/>
      <c r="O1454" s="526"/>
      <c r="P1454" s="573">
        <v>595.26</v>
      </c>
    </row>
    <row r="1455" spans="1:16" x14ac:dyDescent="0.25">
      <c r="A1455" s="530"/>
      <c r="B1455" s="524" t="s">
        <v>1482</v>
      </c>
      <c r="C1455" s="1247" t="s">
        <v>1483</v>
      </c>
      <c r="D1455" s="1247"/>
      <c r="E1455" s="1247"/>
      <c r="F1455" s="1247"/>
      <c r="G1455" s="1247"/>
      <c r="H1455" s="525" t="s">
        <v>1148</v>
      </c>
      <c r="I1455" s="536">
        <v>1.03</v>
      </c>
      <c r="J1455" s="526"/>
      <c r="K1455" s="536">
        <v>2.06</v>
      </c>
      <c r="L1455" s="532"/>
      <c r="M1455" s="533"/>
      <c r="N1455" s="534">
        <v>288.95999999999998</v>
      </c>
      <c r="O1455" s="526"/>
      <c r="P1455" s="529">
        <v>595.26</v>
      </c>
    </row>
    <row r="1456" spans="1:16" x14ac:dyDescent="0.25">
      <c r="A1456" s="523"/>
      <c r="B1456" s="524" t="s">
        <v>28</v>
      </c>
      <c r="C1456" s="1247" t="s">
        <v>132</v>
      </c>
      <c r="D1456" s="1247"/>
      <c r="E1456" s="1247"/>
      <c r="F1456" s="1247"/>
      <c r="G1456" s="1247"/>
      <c r="H1456" s="525"/>
      <c r="I1456" s="526"/>
      <c r="J1456" s="526"/>
      <c r="K1456" s="526"/>
      <c r="L1456" s="528"/>
      <c r="M1456" s="526"/>
      <c r="N1456" s="528"/>
      <c r="O1456" s="526"/>
      <c r="P1456" s="573">
        <v>189.64</v>
      </c>
    </row>
    <row r="1457" spans="1:16" x14ac:dyDescent="0.25">
      <c r="A1457" s="523"/>
      <c r="B1457" s="524"/>
      <c r="C1457" s="1247" t="s">
        <v>1147</v>
      </c>
      <c r="D1457" s="1247"/>
      <c r="E1457" s="1247"/>
      <c r="F1457" s="1247"/>
      <c r="G1457" s="1247"/>
      <c r="H1457" s="525" t="s">
        <v>1148</v>
      </c>
      <c r="I1457" s="526"/>
      <c r="J1457" s="526"/>
      <c r="K1457" s="536">
        <v>0.32</v>
      </c>
      <c r="L1457" s="528"/>
      <c r="M1457" s="526"/>
      <c r="N1457" s="528"/>
      <c r="O1457" s="526"/>
      <c r="P1457" s="573">
        <v>104.12</v>
      </c>
    </row>
    <row r="1458" spans="1:16" x14ac:dyDescent="0.25">
      <c r="A1458" s="530"/>
      <c r="B1458" s="524" t="s">
        <v>1445</v>
      </c>
      <c r="C1458" s="1247" t="s">
        <v>1446</v>
      </c>
      <c r="D1458" s="1247"/>
      <c r="E1458" s="1247"/>
      <c r="F1458" s="1247"/>
      <c r="G1458" s="1247"/>
      <c r="H1458" s="525" t="s">
        <v>1151</v>
      </c>
      <c r="I1458" s="536">
        <v>0.16</v>
      </c>
      <c r="J1458" s="526"/>
      <c r="K1458" s="536">
        <v>0.32</v>
      </c>
      <c r="L1458" s="538">
        <v>477.92</v>
      </c>
      <c r="M1458" s="539">
        <v>1.24</v>
      </c>
      <c r="N1458" s="534">
        <v>592.62</v>
      </c>
      <c r="O1458" s="526"/>
      <c r="P1458" s="529">
        <v>189.64</v>
      </c>
    </row>
    <row r="1459" spans="1:16" x14ac:dyDescent="0.25">
      <c r="A1459" s="540"/>
      <c r="B1459" s="524" t="s">
        <v>1208</v>
      </c>
      <c r="C1459" s="1247" t="s">
        <v>1209</v>
      </c>
      <c r="D1459" s="1247"/>
      <c r="E1459" s="1247"/>
      <c r="F1459" s="1247"/>
      <c r="G1459" s="1247"/>
      <c r="H1459" s="525" t="s">
        <v>1148</v>
      </c>
      <c r="I1459" s="536">
        <v>0.16</v>
      </c>
      <c r="J1459" s="526"/>
      <c r="K1459" s="536">
        <v>0.32</v>
      </c>
      <c r="L1459" s="528"/>
      <c r="M1459" s="526"/>
      <c r="N1459" s="541">
        <v>325.38</v>
      </c>
      <c r="O1459" s="526"/>
      <c r="P1459" s="573">
        <v>104.12</v>
      </c>
    </row>
    <row r="1460" spans="1:16" x14ac:dyDescent="0.25">
      <c r="A1460" s="552"/>
      <c r="B1460" s="553"/>
      <c r="C1460" s="1248" t="s">
        <v>1154</v>
      </c>
      <c r="D1460" s="1248"/>
      <c r="E1460" s="1248"/>
      <c r="F1460" s="1248"/>
      <c r="G1460" s="1248"/>
      <c r="H1460" s="516"/>
      <c r="I1460" s="517"/>
      <c r="J1460" s="517"/>
      <c r="K1460" s="517"/>
      <c r="L1460" s="520"/>
      <c r="M1460" s="517"/>
      <c r="N1460" s="554"/>
      <c r="O1460" s="517"/>
      <c r="P1460" s="555">
        <v>889.02</v>
      </c>
    </row>
    <row r="1461" spans="1:16" x14ac:dyDescent="0.25">
      <c r="A1461" s="540" t="s">
        <v>3820</v>
      </c>
      <c r="B1461" s="524" t="s">
        <v>2637</v>
      </c>
      <c r="C1461" s="1247" t="s">
        <v>2638</v>
      </c>
      <c r="D1461" s="1247"/>
      <c r="E1461" s="1247"/>
      <c r="F1461" s="1247"/>
      <c r="G1461" s="1247"/>
      <c r="H1461" s="525" t="s">
        <v>1158</v>
      </c>
      <c r="I1461" s="543">
        <v>2</v>
      </c>
      <c r="J1461" s="526"/>
      <c r="K1461" s="543">
        <v>2</v>
      </c>
      <c r="L1461" s="528"/>
      <c r="M1461" s="526"/>
      <c r="N1461" s="528"/>
      <c r="O1461" s="526"/>
      <c r="P1461" s="573">
        <v>11.91</v>
      </c>
    </row>
    <row r="1462" spans="1:16" x14ac:dyDescent="0.25">
      <c r="A1462" s="540"/>
      <c r="B1462" s="524"/>
      <c r="C1462" s="1247" t="s">
        <v>1155</v>
      </c>
      <c r="D1462" s="1247"/>
      <c r="E1462" s="1247"/>
      <c r="F1462" s="1247"/>
      <c r="G1462" s="1247"/>
      <c r="H1462" s="525"/>
      <c r="I1462" s="526"/>
      <c r="J1462" s="526"/>
      <c r="K1462" s="526"/>
      <c r="L1462" s="528"/>
      <c r="M1462" s="526"/>
      <c r="N1462" s="528"/>
      <c r="O1462" s="526"/>
      <c r="P1462" s="573">
        <v>699.38</v>
      </c>
    </row>
    <row r="1463" spans="1:16" x14ac:dyDescent="0.25">
      <c r="A1463" s="540"/>
      <c r="B1463" s="524" t="s">
        <v>3336</v>
      </c>
      <c r="C1463" s="1247" t="s">
        <v>3337</v>
      </c>
      <c r="D1463" s="1247"/>
      <c r="E1463" s="1247"/>
      <c r="F1463" s="1247"/>
      <c r="G1463" s="1247"/>
      <c r="H1463" s="525" t="s">
        <v>1158</v>
      </c>
      <c r="I1463" s="543">
        <v>90</v>
      </c>
      <c r="J1463" s="526"/>
      <c r="K1463" s="543">
        <v>90</v>
      </c>
      <c r="L1463" s="528"/>
      <c r="M1463" s="526"/>
      <c r="N1463" s="528"/>
      <c r="O1463" s="526"/>
      <c r="P1463" s="573">
        <v>629.44000000000005</v>
      </c>
    </row>
    <row r="1464" spans="1:16" x14ac:dyDescent="0.25">
      <c r="A1464" s="540"/>
      <c r="B1464" s="524" t="s">
        <v>3338</v>
      </c>
      <c r="C1464" s="1247" t="s">
        <v>3339</v>
      </c>
      <c r="D1464" s="1247"/>
      <c r="E1464" s="1247"/>
      <c r="F1464" s="1247"/>
      <c r="G1464" s="1247"/>
      <c r="H1464" s="525" t="s">
        <v>1158</v>
      </c>
      <c r="I1464" s="543">
        <v>46</v>
      </c>
      <c r="J1464" s="526"/>
      <c r="K1464" s="543">
        <v>46</v>
      </c>
      <c r="L1464" s="528"/>
      <c r="M1464" s="526"/>
      <c r="N1464" s="528"/>
      <c r="O1464" s="526"/>
      <c r="P1464" s="573">
        <v>321.70999999999998</v>
      </c>
    </row>
    <row r="1465" spans="1:16" x14ac:dyDescent="0.25">
      <c r="A1465" s="556"/>
      <c r="B1465" s="557"/>
      <c r="C1465" s="1248" t="s">
        <v>1161</v>
      </c>
      <c r="D1465" s="1248"/>
      <c r="E1465" s="1248"/>
      <c r="F1465" s="1248"/>
      <c r="G1465" s="1248"/>
      <c r="H1465" s="516"/>
      <c r="I1465" s="517"/>
      <c r="J1465" s="517"/>
      <c r="K1465" s="517"/>
      <c r="L1465" s="520"/>
      <c r="M1465" s="517"/>
      <c r="N1465" s="593">
        <v>926.04</v>
      </c>
      <c r="O1465" s="517"/>
      <c r="P1465" s="555">
        <v>1852.08</v>
      </c>
    </row>
    <row r="1466" spans="1:16" x14ac:dyDescent="0.25">
      <c r="A1466" s="558"/>
      <c r="B1466" s="559"/>
      <c r="C1466" s="559"/>
      <c r="D1466" s="559"/>
      <c r="E1466" s="559"/>
      <c r="F1466" s="559"/>
      <c r="G1466" s="559"/>
      <c r="H1466" s="560"/>
      <c r="I1466" s="561"/>
      <c r="J1466" s="561"/>
      <c r="K1466" s="561"/>
      <c r="L1466" s="562"/>
      <c r="M1466" s="561"/>
      <c r="N1466" s="562"/>
      <c r="O1466" s="561"/>
      <c r="P1466" s="563"/>
    </row>
    <row r="1467" spans="1:16" ht="22.5" x14ac:dyDescent="0.25">
      <c r="A1467" s="514" t="s">
        <v>3821</v>
      </c>
      <c r="B1467" s="515" t="s">
        <v>3594</v>
      </c>
      <c r="C1467" s="1249" t="s">
        <v>3822</v>
      </c>
      <c r="D1467" s="1249"/>
      <c r="E1467" s="1249"/>
      <c r="F1467" s="1249"/>
      <c r="G1467" s="1249"/>
      <c r="H1467" s="516" t="s">
        <v>1575</v>
      </c>
      <c r="I1467" s="517">
        <v>2</v>
      </c>
      <c r="J1467" s="518">
        <v>1</v>
      </c>
      <c r="K1467" s="518">
        <v>2</v>
      </c>
      <c r="L1467" s="520"/>
      <c r="M1467" s="517"/>
      <c r="N1467" s="564">
        <v>43763.94</v>
      </c>
      <c r="O1467" s="517"/>
      <c r="P1467" s="555">
        <v>87527.88</v>
      </c>
    </row>
    <row r="1468" spans="1:16" x14ac:dyDescent="0.25">
      <c r="A1468" s="556"/>
      <c r="B1468" s="557"/>
      <c r="C1468" s="1248" t="s">
        <v>1161</v>
      </c>
      <c r="D1468" s="1248"/>
      <c r="E1468" s="1248"/>
      <c r="F1468" s="1248"/>
      <c r="G1468" s="1248"/>
      <c r="H1468" s="516"/>
      <c r="I1468" s="517"/>
      <c r="J1468" s="517"/>
      <c r="K1468" s="517"/>
      <c r="L1468" s="520"/>
      <c r="M1468" s="517"/>
      <c r="N1468" s="520"/>
      <c r="O1468" s="517"/>
      <c r="P1468" s="555">
        <v>87527.88</v>
      </c>
    </row>
    <row r="1469" spans="1:16" x14ac:dyDescent="0.25">
      <c r="A1469" s="558"/>
      <c r="B1469" s="559"/>
      <c r="C1469" s="559"/>
      <c r="D1469" s="559"/>
      <c r="E1469" s="559"/>
      <c r="F1469" s="559"/>
      <c r="G1469" s="559"/>
      <c r="H1469" s="560"/>
      <c r="I1469" s="561"/>
      <c r="J1469" s="561"/>
      <c r="K1469" s="561"/>
      <c r="L1469" s="562"/>
      <c r="M1469" s="561"/>
      <c r="N1469" s="562"/>
      <c r="O1469" s="561"/>
      <c r="P1469" s="563"/>
    </row>
    <row r="1470" spans="1:16" x14ac:dyDescent="0.25">
      <c r="A1470" s="514" t="s">
        <v>3823</v>
      </c>
      <c r="B1470" s="515" t="s">
        <v>3381</v>
      </c>
      <c r="C1470" s="1249" t="s">
        <v>3382</v>
      </c>
      <c r="D1470" s="1249"/>
      <c r="E1470" s="1249"/>
      <c r="F1470" s="1249"/>
      <c r="G1470" s="1249"/>
      <c r="H1470" s="516" t="s">
        <v>1575</v>
      </c>
      <c r="I1470" s="517">
        <v>2</v>
      </c>
      <c r="J1470" s="518">
        <v>1</v>
      </c>
      <c r="K1470" s="518">
        <v>2</v>
      </c>
      <c r="L1470" s="520"/>
      <c r="M1470" s="517"/>
      <c r="N1470" s="521"/>
      <c r="O1470" s="517"/>
      <c r="P1470" s="522"/>
    </row>
    <row r="1471" spans="1:16" x14ac:dyDescent="0.25">
      <c r="A1471" s="523"/>
      <c r="B1471" s="524" t="s">
        <v>23</v>
      </c>
      <c r="C1471" s="1247" t="s">
        <v>1203</v>
      </c>
      <c r="D1471" s="1247"/>
      <c r="E1471" s="1247"/>
      <c r="F1471" s="1247"/>
      <c r="G1471" s="1247"/>
      <c r="H1471" s="525" t="s">
        <v>1148</v>
      </c>
      <c r="I1471" s="526"/>
      <c r="J1471" s="526"/>
      <c r="K1471" s="536">
        <v>2.06</v>
      </c>
      <c r="L1471" s="528"/>
      <c r="M1471" s="526"/>
      <c r="N1471" s="528"/>
      <c r="O1471" s="526"/>
      <c r="P1471" s="573">
        <v>595.26</v>
      </c>
    </row>
    <row r="1472" spans="1:16" x14ac:dyDescent="0.25">
      <c r="A1472" s="530"/>
      <c r="B1472" s="524" t="s">
        <v>1482</v>
      </c>
      <c r="C1472" s="1247" t="s">
        <v>1483</v>
      </c>
      <c r="D1472" s="1247"/>
      <c r="E1472" s="1247"/>
      <c r="F1472" s="1247"/>
      <c r="G1472" s="1247"/>
      <c r="H1472" s="525" t="s">
        <v>1148</v>
      </c>
      <c r="I1472" s="536">
        <v>1.03</v>
      </c>
      <c r="J1472" s="526"/>
      <c r="K1472" s="536">
        <v>2.06</v>
      </c>
      <c r="L1472" s="532"/>
      <c r="M1472" s="533"/>
      <c r="N1472" s="534">
        <v>288.95999999999998</v>
      </c>
      <c r="O1472" s="526"/>
      <c r="P1472" s="529">
        <v>595.26</v>
      </c>
    </row>
    <row r="1473" spans="1:16" x14ac:dyDescent="0.25">
      <c r="A1473" s="523"/>
      <c r="B1473" s="524" t="s">
        <v>28</v>
      </c>
      <c r="C1473" s="1247" t="s">
        <v>132</v>
      </c>
      <c r="D1473" s="1247"/>
      <c r="E1473" s="1247"/>
      <c r="F1473" s="1247"/>
      <c r="G1473" s="1247"/>
      <c r="H1473" s="525"/>
      <c r="I1473" s="526"/>
      <c r="J1473" s="526"/>
      <c r="K1473" s="526"/>
      <c r="L1473" s="528"/>
      <c r="M1473" s="526"/>
      <c r="N1473" s="528"/>
      <c r="O1473" s="526"/>
      <c r="P1473" s="573">
        <v>189.64</v>
      </c>
    </row>
    <row r="1474" spans="1:16" x14ac:dyDescent="0.25">
      <c r="A1474" s="523"/>
      <c r="B1474" s="524"/>
      <c r="C1474" s="1247" t="s">
        <v>1147</v>
      </c>
      <c r="D1474" s="1247"/>
      <c r="E1474" s="1247"/>
      <c r="F1474" s="1247"/>
      <c r="G1474" s="1247"/>
      <c r="H1474" s="525" t="s">
        <v>1148</v>
      </c>
      <c r="I1474" s="526"/>
      <c r="J1474" s="526"/>
      <c r="K1474" s="536">
        <v>0.32</v>
      </c>
      <c r="L1474" s="528"/>
      <c r="M1474" s="526"/>
      <c r="N1474" s="528"/>
      <c r="O1474" s="526"/>
      <c r="P1474" s="573">
        <v>104.12</v>
      </c>
    </row>
    <row r="1475" spans="1:16" x14ac:dyDescent="0.25">
      <c r="A1475" s="530"/>
      <c r="B1475" s="524" t="s">
        <v>1445</v>
      </c>
      <c r="C1475" s="1247" t="s">
        <v>1446</v>
      </c>
      <c r="D1475" s="1247"/>
      <c r="E1475" s="1247"/>
      <c r="F1475" s="1247"/>
      <c r="G1475" s="1247"/>
      <c r="H1475" s="525" t="s">
        <v>1151</v>
      </c>
      <c r="I1475" s="536">
        <v>0.16</v>
      </c>
      <c r="J1475" s="526"/>
      <c r="K1475" s="536">
        <v>0.32</v>
      </c>
      <c r="L1475" s="538">
        <v>477.92</v>
      </c>
      <c r="M1475" s="539">
        <v>1.24</v>
      </c>
      <c r="N1475" s="534">
        <v>592.62</v>
      </c>
      <c r="O1475" s="526"/>
      <c r="P1475" s="529">
        <v>189.64</v>
      </c>
    </row>
    <row r="1476" spans="1:16" x14ac:dyDescent="0.25">
      <c r="A1476" s="540"/>
      <c r="B1476" s="524" t="s">
        <v>1208</v>
      </c>
      <c r="C1476" s="1247" t="s">
        <v>1209</v>
      </c>
      <c r="D1476" s="1247"/>
      <c r="E1476" s="1247"/>
      <c r="F1476" s="1247"/>
      <c r="G1476" s="1247"/>
      <c r="H1476" s="525" t="s">
        <v>1148</v>
      </c>
      <c r="I1476" s="536">
        <v>0.16</v>
      </c>
      <c r="J1476" s="526"/>
      <c r="K1476" s="536">
        <v>0.32</v>
      </c>
      <c r="L1476" s="528"/>
      <c r="M1476" s="526"/>
      <c r="N1476" s="541">
        <v>325.38</v>
      </c>
      <c r="O1476" s="526"/>
      <c r="P1476" s="573">
        <v>104.12</v>
      </c>
    </row>
    <row r="1477" spans="1:16" x14ac:dyDescent="0.25">
      <c r="A1477" s="552"/>
      <c r="B1477" s="553"/>
      <c r="C1477" s="1248" t="s">
        <v>1154</v>
      </c>
      <c r="D1477" s="1248"/>
      <c r="E1477" s="1248"/>
      <c r="F1477" s="1248"/>
      <c r="G1477" s="1248"/>
      <c r="H1477" s="516"/>
      <c r="I1477" s="517"/>
      <c r="J1477" s="517"/>
      <c r="K1477" s="517"/>
      <c r="L1477" s="520"/>
      <c r="M1477" s="517"/>
      <c r="N1477" s="554"/>
      <c r="O1477" s="517"/>
      <c r="P1477" s="555">
        <v>889.02</v>
      </c>
    </row>
    <row r="1478" spans="1:16" x14ac:dyDescent="0.25">
      <c r="A1478" s="540" t="s">
        <v>3824</v>
      </c>
      <c r="B1478" s="524" t="s">
        <v>2637</v>
      </c>
      <c r="C1478" s="1247" t="s">
        <v>2638</v>
      </c>
      <c r="D1478" s="1247"/>
      <c r="E1478" s="1247"/>
      <c r="F1478" s="1247"/>
      <c r="G1478" s="1247"/>
      <c r="H1478" s="525" t="s">
        <v>1158</v>
      </c>
      <c r="I1478" s="543">
        <v>2</v>
      </c>
      <c r="J1478" s="526"/>
      <c r="K1478" s="543">
        <v>2</v>
      </c>
      <c r="L1478" s="528"/>
      <c r="M1478" s="526"/>
      <c r="N1478" s="528"/>
      <c r="O1478" s="526"/>
      <c r="P1478" s="573">
        <v>11.91</v>
      </c>
    </row>
    <row r="1479" spans="1:16" x14ac:dyDescent="0.25">
      <c r="A1479" s="540"/>
      <c r="B1479" s="524"/>
      <c r="C1479" s="1247" t="s">
        <v>1155</v>
      </c>
      <c r="D1479" s="1247"/>
      <c r="E1479" s="1247"/>
      <c r="F1479" s="1247"/>
      <c r="G1479" s="1247"/>
      <c r="H1479" s="525"/>
      <c r="I1479" s="526"/>
      <c r="J1479" s="526"/>
      <c r="K1479" s="526"/>
      <c r="L1479" s="528"/>
      <c r="M1479" s="526"/>
      <c r="N1479" s="528"/>
      <c r="O1479" s="526"/>
      <c r="P1479" s="573">
        <v>699.38</v>
      </c>
    </row>
    <row r="1480" spans="1:16" x14ac:dyDescent="0.25">
      <c r="A1480" s="540"/>
      <c r="B1480" s="524" t="s">
        <v>3336</v>
      </c>
      <c r="C1480" s="1247" t="s">
        <v>3337</v>
      </c>
      <c r="D1480" s="1247"/>
      <c r="E1480" s="1247"/>
      <c r="F1480" s="1247"/>
      <c r="G1480" s="1247"/>
      <c r="H1480" s="525" t="s">
        <v>1158</v>
      </c>
      <c r="I1480" s="543">
        <v>90</v>
      </c>
      <c r="J1480" s="526"/>
      <c r="K1480" s="543">
        <v>90</v>
      </c>
      <c r="L1480" s="528"/>
      <c r="M1480" s="526"/>
      <c r="N1480" s="528"/>
      <c r="O1480" s="526"/>
      <c r="P1480" s="573">
        <v>629.44000000000005</v>
      </c>
    </row>
    <row r="1481" spans="1:16" x14ac:dyDescent="0.25">
      <c r="A1481" s="540"/>
      <c r="B1481" s="524" t="s">
        <v>3338</v>
      </c>
      <c r="C1481" s="1247" t="s">
        <v>3339</v>
      </c>
      <c r="D1481" s="1247"/>
      <c r="E1481" s="1247"/>
      <c r="F1481" s="1247"/>
      <c r="G1481" s="1247"/>
      <c r="H1481" s="525" t="s">
        <v>1158</v>
      </c>
      <c r="I1481" s="543">
        <v>46</v>
      </c>
      <c r="J1481" s="526"/>
      <c r="K1481" s="543">
        <v>46</v>
      </c>
      <c r="L1481" s="528"/>
      <c r="M1481" s="526"/>
      <c r="N1481" s="528"/>
      <c r="O1481" s="526"/>
      <c r="P1481" s="573">
        <v>321.70999999999998</v>
      </c>
    </row>
    <row r="1482" spans="1:16" x14ac:dyDescent="0.25">
      <c r="A1482" s="556"/>
      <c r="B1482" s="557"/>
      <c r="C1482" s="1248" t="s">
        <v>1161</v>
      </c>
      <c r="D1482" s="1248"/>
      <c r="E1482" s="1248"/>
      <c r="F1482" s="1248"/>
      <c r="G1482" s="1248"/>
      <c r="H1482" s="516"/>
      <c r="I1482" s="517"/>
      <c r="J1482" s="517"/>
      <c r="K1482" s="517"/>
      <c r="L1482" s="520"/>
      <c r="M1482" s="517"/>
      <c r="N1482" s="593">
        <v>926.04</v>
      </c>
      <c r="O1482" s="517"/>
      <c r="P1482" s="555">
        <v>1852.08</v>
      </c>
    </row>
    <row r="1483" spans="1:16" x14ac:dyDescent="0.25">
      <c r="A1483" s="558"/>
      <c r="B1483" s="559"/>
      <c r="C1483" s="559"/>
      <c r="D1483" s="559"/>
      <c r="E1483" s="559"/>
      <c r="F1483" s="559"/>
      <c r="G1483" s="559"/>
      <c r="H1483" s="560"/>
      <c r="I1483" s="561"/>
      <c r="J1483" s="561"/>
      <c r="K1483" s="561"/>
      <c r="L1483" s="562"/>
      <c r="M1483" s="561"/>
      <c r="N1483" s="562"/>
      <c r="O1483" s="561"/>
      <c r="P1483" s="563"/>
    </row>
    <row r="1484" spans="1:16" ht="22.5" x14ac:dyDescent="0.25">
      <c r="A1484" s="514" t="s">
        <v>3825</v>
      </c>
      <c r="B1484" s="515" t="s">
        <v>3594</v>
      </c>
      <c r="C1484" s="1249" t="s">
        <v>3678</v>
      </c>
      <c r="D1484" s="1249"/>
      <c r="E1484" s="1249"/>
      <c r="F1484" s="1249"/>
      <c r="G1484" s="1249"/>
      <c r="H1484" s="516" t="s">
        <v>1575</v>
      </c>
      <c r="I1484" s="517">
        <v>2</v>
      </c>
      <c r="J1484" s="518">
        <v>1</v>
      </c>
      <c r="K1484" s="518">
        <v>2</v>
      </c>
      <c r="L1484" s="520"/>
      <c r="M1484" s="517"/>
      <c r="N1484" s="564">
        <v>32038.23</v>
      </c>
      <c r="O1484" s="517"/>
      <c r="P1484" s="555">
        <v>64076.46</v>
      </c>
    </row>
    <row r="1485" spans="1:16" x14ac:dyDescent="0.25">
      <c r="A1485" s="556"/>
      <c r="B1485" s="557"/>
      <c r="C1485" s="1248" t="s">
        <v>1161</v>
      </c>
      <c r="D1485" s="1248"/>
      <c r="E1485" s="1248"/>
      <c r="F1485" s="1248"/>
      <c r="G1485" s="1248"/>
      <c r="H1485" s="516"/>
      <c r="I1485" s="517"/>
      <c r="J1485" s="517"/>
      <c r="K1485" s="517"/>
      <c r="L1485" s="520"/>
      <c r="M1485" s="517"/>
      <c r="N1485" s="520"/>
      <c r="O1485" s="517"/>
      <c r="P1485" s="555">
        <v>64076.46</v>
      </c>
    </row>
    <row r="1486" spans="1:16" x14ac:dyDescent="0.25">
      <c r="A1486" s="558"/>
      <c r="B1486" s="559"/>
      <c r="C1486" s="559"/>
      <c r="D1486" s="559"/>
      <c r="E1486" s="559"/>
      <c r="F1486" s="559"/>
      <c r="G1486" s="559"/>
      <c r="H1486" s="560"/>
      <c r="I1486" s="561"/>
      <c r="J1486" s="561"/>
      <c r="K1486" s="561"/>
      <c r="L1486" s="562"/>
      <c r="M1486" s="561"/>
      <c r="N1486" s="562"/>
      <c r="O1486" s="561"/>
      <c r="P1486" s="563"/>
    </row>
    <row r="1487" spans="1:16" x14ac:dyDescent="0.25">
      <c r="A1487" s="514" t="s">
        <v>3826</v>
      </c>
      <c r="B1487" s="515" t="s">
        <v>3596</v>
      </c>
      <c r="C1487" s="1249" t="s">
        <v>3597</v>
      </c>
      <c r="D1487" s="1249"/>
      <c r="E1487" s="1249"/>
      <c r="F1487" s="1249"/>
      <c r="G1487" s="1249"/>
      <c r="H1487" s="516" t="s">
        <v>1575</v>
      </c>
      <c r="I1487" s="517">
        <v>2</v>
      </c>
      <c r="J1487" s="518">
        <v>1</v>
      </c>
      <c r="K1487" s="518">
        <v>2</v>
      </c>
      <c r="L1487" s="520"/>
      <c r="M1487" s="517"/>
      <c r="N1487" s="521"/>
      <c r="O1487" s="517"/>
      <c r="P1487" s="522"/>
    </row>
    <row r="1488" spans="1:16" x14ac:dyDescent="0.25">
      <c r="A1488" s="523"/>
      <c r="B1488" s="524" t="s">
        <v>23</v>
      </c>
      <c r="C1488" s="1247" t="s">
        <v>1203</v>
      </c>
      <c r="D1488" s="1247"/>
      <c r="E1488" s="1247"/>
      <c r="F1488" s="1247"/>
      <c r="G1488" s="1247"/>
      <c r="H1488" s="525" t="s">
        <v>1148</v>
      </c>
      <c r="I1488" s="526"/>
      <c r="J1488" s="526"/>
      <c r="K1488" s="531">
        <v>18.600000000000001</v>
      </c>
      <c r="L1488" s="528"/>
      <c r="M1488" s="526"/>
      <c r="N1488" s="528"/>
      <c r="O1488" s="526"/>
      <c r="P1488" s="529">
        <v>6955.28</v>
      </c>
    </row>
    <row r="1489" spans="1:16" x14ac:dyDescent="0.25">
      <c r="A1489" s="530"/>
      <c r="B1489" s="524" t="s">
        <v>2209</v>
      </c>
      <c r="C1489" s="1247" t="s">
        <v>2210</v>
      </c>
      <c r="D1489" s="1247"/>
      <c r="E1489" s="1247"/>
      <c r="F1489" s="1247"/>
      <c r="G1489" s="1247"/>
      <c r="H1489" s="525" t="s">
        <v>1148</v>
      </c>
      <c r="I1489" s="531">
        <v>9.3000000000000007</v>
      </c>
      <c r="J1489" s="526"/>
      <c r="K1489" s="531">
        <v>18.600000000000001</v>
      </c>
      <c r="L1489" s="532"/>
      <c r="M1489" s="533"/>
      <c r="N1489" s="534">
        <v>373.94</v>
      </c>
      <c r="O1489" s="526"/>
      <c r="P1489" s="529">
        <v>6955.28</v>
      </c>
    </row>
    <row r="1490" spans="1:16" x14ac:dyDescent="0.25">
      <c r="A1490" s="523"/>
      <c r="B1490" s="524" t="s">
        <v>28</v>
      </c>
      <c r="C1490" s="1247" t="s">
        <v>132</v>
      </c>
      <c r="D1490" s="1247"/>
      <c r="E1490" s="1247"/>
      <c r="F1490" s="1247"/>
      <c r="G1490" s="1247"/>
      <c r="H1490" s="525"/>
      <c r="I1490" s="526"/>
      <c r="J1490" s="526"/>
      <c r="K1490" s="526"/>
      <c r="L1490" s="528"/>
      <c r="M1490" s="526"/>
      <c r="N1490" s="528"/>
      <c r="O1490" s="526"/>
      <c r="P1490" s="529">
        <v>1288.6300000000001</v>
      </c>
    </row>
    <row r="1491" spans="1:16" x14ac:dyDescent="0.25">
      <c r="A1491" s="523"/>
      <c r="B1491" s="524"/>
      <c r="C1491" s="1247" t="s">
        <v>1147</v>
      </c>
      <c r="D1491" s="1247"/>
      <c r="E1491" s="1247"/>
      <c r="F1491" s="1247"/>
      <c r="G1491" s="1247"/>
      <c r="H1491" s="525" t="s">
        <v>1148</v>
      </c>
      <c r="I1491" s="526"/>
      <c r="J1491" s="526"/>
      <c r="K1491" s="531">
        <v>0.8</v>
      </c>
      <c r="L1491" s="528"/>
      <c r="M1491" s="526"/>
      <c r="N1491" s="528"/>
      <c r="O1491" s="526"/>
      <c r="P1491" s="573">
        <v>299.14999999999998</v>
      </c>
    </row>
    <row r="1492" spans="1:16" x14ac:dyDescent="0.25">
      <c r="A1492" s="530"/>
      <c r="B1492" s="524" t="s">
        <v>1287</v>
      </c>
      <c r="C1492" s="1247" t="s">
        <v>1288</v>
      </c>
      <c r="D1492" s="1247"/>
      <c r="E1492" s="1247"/>
      <c r="F1492" s="1247"/>
      <c r="G1492" s="1247"/>
      <c r="H1492" s="525" t="s">
        <v>1151</v>
      </c>
      <c r="I1492" s="531">
        <v>0.4</v>
      </c>
      <c r="J1492" s="526"/>
      <c r="K1492" s="531">
        <v>0.8</v>
      </c>
      <c r="L1492" s="532"/>
      <c r="M1492" s="533"/>
      <c r="N1492" s="534">
        <v>1610.79</v>
      </c>
      <c r="O1492" s="526"/>
      <c r="P1492" s="529">
        <v>1288.6300000000001</v>
      </c>
    </row>
    <row r="1493" spans="1:16" x14ac:dyDescent="0.25">
      <c r="A1493" s="540"/>
      <c r="B1493" s="524" t="s">
        <v>1191</v>
      </c>
      <c r="C1493" s="1247" t="s">
        <v>1192</v>
      </c>
      <c r="D1493" s="1247"/>
      <c r="E1493" s="1247"/>
      <c r="F1493" s="1247"/>
      <c r="G1493" s="1247"/>
      <c r="H1493" s="525" t="s">
        <v>1148</v>
      </c>
      <c r="I1493" s="531">
        <v>0.4</v>
      </c>
      <c r="J1493" s="526"/>
      <c r="K1493" s="531">
        <v>0.8</v>
      </c>
      <c r="L1493" s="528"/>
      <c r="M1493" s="526"/>
      <c r="N1493" s="541">
        <v>373.94</v>
      </c>
      <c r="O1493" s="526"/>
      <c r="P1493" s="573">
        <v>299.14999999999998</v>
      </c>
    </row>
    <row r="1494" spans="1:16" x14ac:dyDescent="0.25">
      <c r="A1494" s="523"/>
      <c r="B1494" s="524" t="s">
        <v>36</v>
      </c>
      <c r="C1494" s="1247" t="s">
        <v>134</v>
      </c>
      <c r="D1494" s="1247"/>
      <c r="E1494" s="1247"/>
      <c r="F1494" s="1247"/>
      <c r="G1494" s="1247"/>
      <c r="H1494" s="525"/>
      <c r="I1494" s="526"/>
      <c r="J1494" s="526"/>
      <c r="K1494" s="526"/>
      <c r="L1494" s="528"/>
      <c r="M1494" s="526"/>
      <c r="N1494" s="528"/>
      <c r="O1494" s="526"/>
      <c r="P1494" s="529">
        <v>1139.3</v>
      </c>
    </row>
    <row r="1495" spans="1:16" x14ac:dyDescent="0.25">
      <c r="A1495" s="530"/>
      <c r="B1495" s="524" t="s">
        <v>3598</v>
      </c>
      <c r="C1495" s="1247" t="s">
        <v>3599</v>
      </c>
      <c r="D1495" s="1247"/>
      <c r="E1495" s="1247"/>
      <c r="F1495" s="1247"/>
      <c r="G1495" s="1247"/>
      <c r="H1495" s="525" t="s">
        <v>1244</v>
      </c>
      <c r="I1495" s="536">
        <v>0.01</v>
      </c>
      <c r="J1495" s="526"/>
      <c r="K1495" s="536">
        <v>0.02</v>
      </c>
      <c r="L1495" s="538">
        <v>284.14999999999998</v>
      </c>
      <c r="M1495" s="539">
        <v>1.45</v>
      </c>
      <c r="N1495" s="534">
        <v>412.02</v>
      </c>
      <c r="O1495" s="526"/>
      <c r="P1495" s="529">
        <v>8.24</v>
      </c>
    </row>
    <row r="1496" spans="1:16" x14ac:dyDescent="0.25">
      <c r="A1496" s="530"/>
      <c r="B1496" s="524" t="s">
        <v>3570</v>
      </c>
      <c r="C1496" s="1247" t="s">
        <v>3571</v>
      </c>
      <c r="D1496" s="1247"/>
      <c r="E1496" s="1247"/>
      <c r="F1496" s="1247"/>
      <c r="G1496" s="1247"/>
      <c r="H1496" s="525" t="s">
        <v>2159</v>
      </c>
      <c r="I1496" s="536">
        <v>4.21</v>
      </c>
      <c r="J1496" s="526"/>
      <c r="K1496" s="536">
        <v>8.42</v>
      </c>
      <c r="L1496" s="538">
        <v>2.27</v>
      </c>
      <c r="M1496" s="539">
        <v>1.54</v>
      </c>
      <c r="N1496" s="534">
        <v>3.5</v>
      </c>
      <c r="O1496" s="526"/>
      <c r="P1496" s="529">
        <v>29.47</v>
      </c>
    </row>
    <row r="1497" spans="1:16" x14ac:dyDescent="0.25">
      <c r="A1497" s="530"/>
      <c r="B1497" s="524" t="s">
        <v>1499</v>
      </c>
      <c r="C1497" s="1247" t="s">
        <v>1500</v>
      </c>
      <c r="D1497" s="1247"/>
      <c r="E1497" s="1247"/>
      <c r="F1497" s="1247"/>
      <c r="G1497" s="1247"/>
      <c r="H1497" s="525" t="s">
        <v>1244</v>
      </c>
      <c r="I1497" s="531">
        <v>0.3</v>
      </c>
      <c r="J1497" s="526"/>
      <c r="K1497" s="531">
        <v>0.6</v>
      </c>
      <c r="L1497" s="538">
        <v>174.93</v>
      </c>
      <c r="M1497" s="575">
        <v>1.2</v>
      </c>
      <c r="N1497" s="534">
        <v>209.92</v>
      </c>
      <c r="O1497" s="526"/>
      <c r="P1497" s="529">
        <v>125.95</v>
      </c>
    </row>
    <row r="1498" spans="1:16" x14ac:dyDescent="0.25">
      <c r="A1498" s="530"/>
      <c r="B1498" s="524" t="s">
        <v>3600</v>
      </c>
      <c r="C1498" s="1247" t="s">
        <v>3601</v>
      </c>
      <c r="D1498" s="1247"/>
      <c r="E1498" s="1247"/>
      <c r="F1498" s="1247"/>
      <c r="G1498" s="1247"/>
      <c r="H1498" s="525" t="s">
        <v>1697</v>
      </c>
      <c r="I1498" s="531">
        <v>0.1</v>
      </c>
      <c r="J1498" s="526"/>
      <c r="K1498" s="531">
        <v>0.2</v>
      </c>
      <c r="L1498" s="538">
        <v>978.09</v>
      </c>
      <c r="M1498" s="539">
        <v>1.31</v>
      </c>
      <c r="N1498" s="534">
        <v>1281.3</v>
      </c>
      <c r="O1498" s="526"/>
      <c r="P1498" s="529">
        <v>256.26</v>
      </c>
    </row>
    <row r="1499" spans="1:16" x14ac:dyDescent="0.25">
      <c r="A1499" s="530"/>
      <c r="B1499" s="524" t="s">
        <v>2605</v>
      </c>
      <c r="C1499" s="1247" t="s">
        <v>2606</v>
      </c>
      <c r="D1499" s="1247"/>
      <c r="E1499" s="1247"/>
      <c r="F1499" s="1247"/>
      <c r="G1499" s="1247"/>
      <c r="H1499" s="525" t="s">
        <v>1164</v>
      </c>
      <c r="I1499" s="535">
        <v>2.9999999999999997E-4</v>
      </c>
      <c r="J1499" s="526"/>
      <c r="K1499" s="535">
        <v>5.9999999999999995E-4</v>
      </c>
      <c r="L1499" s="542">
        <v>4338.2700000000004</v>
      </c>
      <c r="M1499" s="575">
        <v>1.3</v>
      </c>
      <c r="N1499" s="534">
        <v>5639.75</v>
      </c>
      <c r="O1499" s="526"/>
      <c r="P1499" s="529">
        <v>3.38</v>
      </c>
    </row>
    <row r="1500" spans="1:16" x14ac:dyDescent="0.25">
      <c r="A1500" s="530"/>
      <c r="B1500" s="524" t="s">
        <v>3578</v>
      </c>
      <c r="C1500" s="1247" t="s">
        <v>3579</v>
      </c>
      <c r="D1500" s="1247"/>
      <c r="E1500" s="1247"/>
      <c r="F1500" s="1247"/>
      <c r="G1500" s="1247"/>
      <c r="H1500" s="525" t="s">
        <v>1164</v>
      </c>
      <c r="I1500" s="535">
        <v>1E-4</v>
      </c>
      <c r="J1500" s="526"/>
      <c r="K1500" s="535">
        <v>2.0000000000000001E-4</v>
      </c>
      <c r="L1500" s="542">
        <v>1050091.7</v>
      </c>
      <c r="M1500" s="575">
        <v>1.2</v>
      </c>
      <c r="N1500" s="534">
        <v>1260110.04</v>
      </c>
      <c r="O1500" s="526"/>
      <c r="P1500" s="529">
        <v>252.02</v>
      </c>
    </row>
    <row r="1501" spans="1:16" x14ac:dyDescent="0.25">
      <c r="A1501" s="530"/>
      <c r="B1501" s="524" t="s">
        <v>3560</v>
      </c>
      <c r="C1501" s="1247" t="s">
        <v>3561</v>
      </c>
      <c r="D1501" s="1247"/>
      <c r="E1501" s="1247"/>
      <c r="F1501" s="1247"/>
      <c r="G1501" s="1247"/>
      <c r="H1501" s="525" t="s">
        <v>1244</v>
      </c>
      <c r="I1501" s="536">
        <v>0.06</v>
      </c>
      <c r="J1501" s="526"/>
      <c r="K1501" s="536">
        <v>0.12</v>
      </c>
      <c r="L1501" s="538">
        <v>899.56</v>
      </c>
      <c r="M1501" s="539">
        <v>1.76</v>
      </c>
      <c r="N1501" s="534">
        <v>1583.23</v>
      </c>
      <c r="O1501" s="526"/>
      <c r="P1501" s="529">
        <v>189.99</v>
      </c>
    </row>
    <row r="1502" spans="1:16" x14ac:dyDescent="0.25">
      <c r="A1502" s="530"/>
      <c r="B1502" s="524" t="s">
        <v>3602</v>
      </c>
      <c r="C1502" s="1247" t="s">
        <v>3603</v>
      </c>
      <c r="D1502" s="1247"/>
      <c r="E1502" s="1247"/>
      <c r="F1502" s="1247"/>
      <c r="G1502" s="1247"/>
      <c r="H1502" s="525" t="s">
        <v>1164</v>
      </c>
      <c r="I1502" s="537">
        <v>2.0000000000000002E-5</v>
      </c>
      <c r="J1502" s="526"/>
      <c r="K1502" s="537">
        <v>4.0000000000000003E-5</v>
      </c>
      <c r="L1502" s="542">
        <v>47961.85</v>
      </c>
      <c r="M1502" s="575">
        <v>1.9</v>
      </c>
      <c r="N1502" s="534">
        <v>91127.52</v>
      </c>
      <c r="O1502" s="526"/>
      <c r="P1502" s="529">
        <v>3.65</v>
      </c>
    </row>
    <row r="1503" spans="1:16" x14ac:dyDescent="0.25">
      <c r="A1503" s="530"/>
      <c r="B1503" s="524" t="s">
        <v>3604</v>
      </c>
      <c r="C1503" s="1247" t="s">
        <v>3605</v>
      </c>
      <c r="D1503" s="1247"/>
      <c r="E1503" s="1247"/>
      <c r="F1503" s="1247"/>
      <c r="G1503" s="1247"/>
      <c r="H1503" s="525" t="s">
        <v>1244</v>
      </c>
      <c r="I1503" s="536">
        <v>0.03</v>
      </c>
      <c r="J1503" s="526"/>
      <c r="K1503" s="536">
        <v>0.06</v>
      </c>
      <c r="L1503" s="538">
        <v>157.44</v>
      </c>
      <c r="M1503" s="539">
        <v>1.29</v>
      </c>
      <c r="N1503" s="534">
        <v>203.1</v>
      </c>
      <c r="O1503" s="526"/>
      <c r="P1503" s="529">
        <v>12.19</v>
      </c>
    </row>
    <row r="1504" spans="1:16" x14ac:dyDescent="0.25">
      <c r="A1504" s="530"/>
      <c r="B1504" s="524" t="s">
        <v>3606</v>
      </c>
      <c r="C1504" s="1247" t="s">
        <v>3607</v>
      </c>
      <c r="D1504" s="1247"/>
      <c r="E1504" s="1247"/>
      <c r="F1504" s="1247"/>
      <c r="G1504" s="1247"/>
      <c r="H1504" s="525" t="s">
        <v>1697</v>
      </c>
      <c r="I1504" s="531">
        <v>0.1</v>
      </c>
      <c r="J1504" s="526"/>
      <c r="K1504" s="531">
        <v>0.2</v>
      </c>
      <c r="L1504" s="538">
        <v>840.04</v>
      </c>
      <c r="M1504" s="539">
        <v>1.26</v>
      </c>
      <c r="N1504" s="534">
        <v>1058.45</v>
      </c>
      <c r="O1504" s="526"/>
      <c r="P1504" s="529">
        <v>211.69</v>
      </c>
    </row>
    <row r="1505" spans="1:16" x14ac:dyDescent="0.25">
      <c r="A1505" s="530"/>
      <c r="B1505" s="524" t="s">
        <v>3608</v>
      </c>
      <c r="C1505" s="1247" t="s">
        <v>3609</v>
      </c>
      <c r="D1505" s="1247"/>
      <c r="E1505" s="1247"/>
      <c r="F1505" s="1247"/>
      <c r="G1505" s="1247"/>
      <c r="H1505" s="525" t="s">
        <v>1244</v>
      </c>
      <c r="I1505" s="536">
        <v>0.02</v>
      </c>
      <c r="J1505" s="526"/>
      <c r="K1505" s="536">
        <v>0.04</v>
      </c>
      <c r="L1505" s="538">
        <v>232.2</v>
      </c>
      <c r="M1505" s="539">
        <v>1.1399999999999999</v>
      </c>
      <c r="N1505" s="534">
        <v>264.70999999999998</v>
      </c>
      <c r="O1505" s="526"/>
      <c r="P1505" s="529">
        <v>10.59</v>
      </c>
    </row>
    <row r="1506" spans="1:16" x14ac:dyDescent="0.25">
      <c r="A1506" s="530"/>
      <c r="B1506" s="524" t="s">
        <v>3610</v>
      </c>
      <c r="C1506" s="1247" t="s">
        <v>3611</v>
      </c>
      <c r="D1506" s="1247"/>
      <c r="E1506" s="1247"/>
      <c r="F1506" s="1247"/>
      <c r="G1506" s="1247"/>
      <c r="H1506" s="525" t="s">
        <v>1244</v>
      </c>
      <c r="I1506" s="536">
        <v>0.08</v>
      </c>
      <c r="J1506" s="526"/>
      <c r="K1506" s="536">
        <v>0.16</v>
      </c>
      <c r="L1506" s="538">
        <v>189.97</v>
      </c>
      <c r="M1506" s="539">
        <v>1.18</v>
      </c>
      <c r="N1506" s="534">
        <v>224.16</v>
      </c>
      <c r="O1506" s="526"/>
      <c r="P1506" s="529">
        <v>35.869999999999997</v>
      </c>
    </row>
    <row r="1507" spans="1:16" x14ac:dyDescent="0.25">
      <c r="A1507" s="544" t="s">
        <v>1239</v>
      </c>
      <c r="B1507" s="545" t="s">
        <v>2792</v>
      </c>
      <c r="C1507" s="1250" t="s">
        <v>2793</v>
      </c>
      <c r="D1507" s="1250"/>
      <c r="E1507" s="1250"/>
      <c r="F1507" s="1250"/>
      <c r="G1507" s="1250"/>
      <c r="H1507" s="546" t="s">
        <v>1164</v>
      </c>
      <c r="I1507" s="549">
        <v>1E-3</v>
      </c>
      <c r="J1507" s="548"/>
      <c r="K1507" s="549">
        <v>2E-3</v>
      </c>
      <c r="L1507" s="550"/>
      <c r="M1507" s="548"/>
      <c r="N1507" s="550"/>
      <c r="O1507" s="548"/>
      <c r="P1507" s="551"/>
    </row>
    <row r="1508" spans="1:16" x14ac:dyDescent="0.25">
      <c r="A1508" s="552"/>
      <c r="B1508" s="553"/>
      <c r="C1508" s="1248" t="s">
        <v>1154</v>
      </c>
      <c r="D1508" s="1248"/>
      <c r="E1508" s="1248"/>
      <c r="F1508" s="1248"/>
      <c r="G1508" s="1248"/>
      <c r="H1508" s="516"/>
      <c r="I1508" s="517"/>
      <c r="J1508" s="517"/>
      <c r="K1508" s="517"/>
      <c r="L1508" s="520"/>
      <c r="M1508" s="517"/>
      <c r="N1508" s="554"/>
      <c r="O1508" s="517"/>
      <c r="P1508" s="555">
        <v>9682.36</v>
      </c>
    </row>
    <row r="1509" spans="1:16" x14ac:dyDescent="0.25">
      <c r="A1509" s="540" t="s">
        <v>3827</v>
      </c>
      <c r="B1509" s="524" t="s">
        <v>2637</v>
      </c>
      <c r="C1509" s="1247" t="s">
        <v>2638</v>
      </c>
      <c r="D1509" s="1247"/>
      <c r="E1509" s="1247"/>
      <c r="F1509" s="1247"/>
      <c r="G1509" s="1247"/>
      <c r="H1509" s="525" t="s">
        <v>1158</v>
      </c>
      <c r="I1509" s="543">
        <v>2</v>
      </c>
      <c r="J1509" s="526"/>
      <c r="K1509" s="543">
        <v>2</v>
      </c>
      <c r="L1509" s="528"/>
      <c r="M1509" s="526"/>
      <c r="N1509" s="528"/>
      <c r="O1509" s="526"/>
      <c r="P1509" s="573">
        <v>139.11000000000001</v>
      </c>
    </row>
    <row r="1510" spans="1:16" x14ac:dyDescent="0.25">
      <c r="A1510" s="540"/>
      <c r="B1510" s="524"/>
      <c r="C1510" s="1247" t="s">
        <v>1155</v>
      </c>
      <c r="D1510" s="1247"/>
      <c r="E1510" s="1247"/>
      <c r="F1510" s="1247"/>
      <c r="G1510" s="1247"/>
      <c r="H1510" s="525"/>
      <c r="I1510" s="526"/>
      <c r="J1510" s="526"/>
      <c r="K1510" s="526"/>
      <c r="L1510" s="528"/>
      <c r="M1510" s="526"/>
      <c r="N1510" s="528"/>
      <c r="O1510" s="526"/>
      <c r="P1510" s="529">
        <v>7254.43</v>
      </c>
    </row>
    <row r="1511" spans="1:16" x14ac:dyDescent="0.25">
      <c r="A1511" s="540"/>
      <c r="B1511" s="524" t="s">
        <v>2795</v>
      </c>
      <c r="C1511" s="1247" t="s">
        <v>2796</v>
      </c>
      <c r="D1511" s="1247"/>
      <c r="E1511" s="1247"/>
      <c r="F1511" s="1247"/>
      <c r="G1511" s="1247"/>
      <c r="H1511" s="525" t="s">
        <v>1158</v>
      </c>
      <c r="I1511" s="543">
        <v>90</v>
      </c>
      <c r="J1511" s="526"/>
      <c r="K1511" s="543">
        <v>90</v>
      </c>
      <c r="L1511" s="528"/>
      <c r="M1511" s="526"/>
      <c r="N1511" s="528"/>
      <c r="O1511" s="526"/>
      <c r="P1511" s="529">
        <v>6528.99</v>
      </c>
    </row>
    <row r="1512" spans="1:16" x14ac:dyDescent="0.25">
      <c r="A1512" s="540"/>
      <c r="B1512" s="524" t="s">
        <v>2797</v>
      </c>
      <c r="C1512" s="1247" t="s">
        <v>2798</v>
      </c>
      <c r="D1512" s="1247"/>
      <c r="E1512" s="1247"/>
      <c r="F1512" s="1247"/>
      <c r="G1512" s="1247"/>
      <c r="H1512" s="525" t="s">
        <v>1158</v>
      </c>
      <c r="I1512" s="543">
        <v>46</v>
      </c>
      <c r="J1512" s="526"/>
      <c r="K1512" s="543">
        <v>46</v>
      </c>
      <c r="L1512" s="528"/>
      <c r="M1512" s="526"/>
      <c r="N1512" s="528"/>
      <c r="O1512" s="526"/>
      <c r="P1512" s="529">
        <v>3337.04</v>
      </c>
    </row>
    <row r="1513" spans="1:16" x14ac:dyDescent="0.25">
      <c r="A1513" s="556"/>
      <c r="B1513" s="557"/>
      <c r="C1513" s="1248" t="s">
        <v>1161</v>
      </c>
      <c r="D1513" s="1248"/>
      <c r="E1513" s="1248"/>
      <c r="F1513" s="1248"/>
      <c r="G1513" s="1248"/>
      <c r="H1513" s="516"/>
      <c r="I1513" s="517"/>
      <c r="J1513" s="517"/>
      <c r="K1513" s="517"/>
      <c r="L1513" s="520"/>
      <c r="M1513" s="517"/>
      <c r="N1513" s="554">
        <v>9843.75</v>
      </c>
      <c r="O1513" s="517"/>
      <c r="P1513" s="555">
        <v>19687.5</v>
      </c>
    </row>
    <row r="1514" spans="1:16" x14ac:dyDescent="0.25">
      <c r="A1514" s="558"/>
      <c r="B1514" s="559"/>
      <c r="C1514" s="559"/>
      <c r="D1514" s="559"/>
      <c r="E1514" s="559"/>
      <c r="F1514" s="559"/>
      <c r="G1514" s="559"/>
      <c r="H1514" s="560"/>
      <c r="I1514" s="561"/>
      <c r="J1514" s="561"/>
      <c r="K1514" s="561"/>
      <c r="L1514" s="562"/>
      <c r="M1514" s="561"/>
      <c r="N1514" s="562"/>
      <c r="O1514" s="561"/>
      <c r="P1514" s="563"/>
    </row>
    <row r="1515" spans="1:16" ht="22.5" x14ac:dyDescent="0.25">
      <c r="A1515" s="514" t="s">
        <v>3828</v>
      </c>
      <c r="B1515" s="515" t="s">
        <v>3594</v>
      </c>
      <c r="C1515" s="1249" t="s">
        <v>3680</v>
      </c>
      <c r="D1515" s="1249"/>
      <c r="E1515" s="1249"/>
      <c r="F1515" s="1249"/>
      <c r="G1515" s="1249"/>
      <c r="H1515" s="516" t="s">
        <v>1575</v>
      </c>
      <c r="I1515" s="517">
        <v>2</v>
      </c>
      <c r="J1515" s="518">
        <v>1</v>
      </c>
      <c r="K1515" s="518">
        <v>2</v>
      </c>
      <c r="L1515" s="520"/>
      <c r="M1515" s="517"/>
      <c r="N1515" s="564">
        <v>30714.2</v>
      </c>
      <c r="O1515" s="517"/>
      <c r="P1515" s="555">
        <v>61428.4</v>
      </c>
    </row>
    <row r="1516" spans="1:16" x14ac:dyDescent="0.25">
      <c r="A1516" s="556"/>
      <c r="B1516" s="557"/>
      <c r="C1516" s="1248" t="s">
        <v>1161</v>
      </c>
      <c r="D1516" s="1248"/>
      <c r="E1516" s="1248"/>
      <c r="F1516" s="1248"/>
      <c r="G1516" s="1248"/>
      <c r="H1516" s="516"/>
      <c r="I1516" s="517"/>
      <c r="J1516" s="517"/>
      <c r="K1516" s="517"/>
      <c r="L1516" s="520"/>
      <c r="M1516" s="517"/>
      <c r="N1516" s="520"/>
      <c r="O1516" s="517"/>
      <c r="P1516" s="555">
        <v>61428.4</v>
      </c>
    </row>
    <row r="1517" spans="1:16" x14ac:dyDescent="0.25">
      <c r="A1517" s="558"/>
      <c r="B1517" s="559"/>
      <c r="C1517" s="559"/>
      <c r="D1517" s="559"/>
      <c r="E1517" s="559"/>
      <c r="F1517" s="559"/>
      <c r="G1517" s="559"/>
      <c r="H1517" s="560"/>
      <c r="I1517" s="561"/>
      <c r="J1517" s="561"/>
      <c r="K1517" s="561"/>
      <c r="L1517" s="562"/>
      <c r="M1517" s="561"/>
      <c r="N1517" s="562"/>
      <c r="O1517" s="561"/>
      <c r="P1517" s="563"/>
    </row>
    <row r="1518" spans="1:16" x14ac:dyDescent="0.25">
      <c r="A1518" s="514" t="s">
        <v>3829</v>
      </c>
      <c r="B1518" s="515" t="s">
        <v>3641</v>
      </c>
      <c r="C1518" s="1249" t="s">
        <v>3642</v>
      </c>
      <c r="D1518" s="1249"/>
      <c r="E1518" s="1249"/>
      <c r="F1518" s="1249"/>
      <c r="G1518" s="1249"/>
      <c r="H1518" s="516" t="s">
        <v>1440</v>
      </c>
      <c r="I1518" s="517">
        <v>2</v>
      </c>
      <c r="J1518" s="518">
        <v>1</v>
      </c>
      <c r="K1518" s="518">
        <v>2</v>
      </c>
      <c r="L1518" s="520"/>
      <c r="M1518" s="517"/>
      <c r="N1518" s="521"/>
      <c r="O1518" s="517"/>
      <c r="P1518" s="522"/>
    </row>
    <row r="1519" spans="1:16" x14ac:dyDescent="0.25">
      <c r="A1519" s="523"/>
      <c r="B1519" s="524" t="s">
        <v>23</v>
      </c>
      <c r="C1519" s="1247" t="s">
        <v>1203</v>
      </c>
      <c r="D1519" s="1247"/>
      <c r="E1519" s="1247"/>
      <c r="F1519" s="1247"/>
      <c r="G1519" s="1247"/>
      <c r="H1519" s="525" t="s">
        <v>1148</v>
      </c>
      <c r="I1519" s="526"/>
      <c r="J1519" s="526"/>
      <c r="K1519" s="531">
        <v>30.4</v>
      </c>
      <c r="L1519" s="528"/>
      <c r="M1519" s="526"/>
      <c r="N1519" s="528"/>
      <c r="O1519" s="526"/>
      <c r="P1519" s="529">
        <v>9448.6200000000008</v>
      </c>
    </row>
    <row r="1520" spans="1:16" x14ac:dyDescent="0.25">
      <c r="A1520" s="530"/>
      <c r="B1520" s="524" t="s">
        <v>2333</v>
      </c>
      <c r="C1520" s="1247" t="s">
        <v>2334</v>
      </c>
      <c r="D1520" s="1247"/>
      <c r="E1520" s="1247"/>
      <c r="F1520" s="1247"/>
      <c r="G1520" s="1247"/>
      <c r="H1520" s="525" t="s">
        <v>1148</v>
      </c>
      <c r="I1520" s="531">
        <v>15.2</v>
      </c>
      <c r="J1520" s="526"/>
      <c r="K1520" s="531">
        <v>30.4</v>
      </c>
      <c r="L1520" s="532"/>
      <c r="M1520" s="533"/>
      <c r="N1520" s="534">
        <v>310.81</v>
      </c>
      <c r="O1520" s="526"/>
      <c r="P1520" s="529">
        <v>9448.6200000000008</v>
      </c>
    </row>
    <row r="1521" spans="1:16" x14ac:dyDescent="0.25">
      <c r="A1521" s="523"/>
      <c r="B1521" s="524" t="s">
        <v>36</v>
      </c>
      <c r="C1521" s="1247" t="s">
        <v>134</v>
      </c>
      <c r="D1521" s="1247"/>
      <c r="E1521" s="1247"/>
      <c r="F1521" s="1247"/>
      <c r="G1521" s="1247"/>
      <c r="H1521" s="525"/>
      <c r="I1521" s="526"/>
      <c r="J1521" s="526"/>
      <c r="K1521" s="526"/>
      <c r="L1521" s="528"/>
      <c r="M1521" s="526"/>
      <c r="N1521" s="528"/>
      <c r="O1521" s="526"/>
      <c r="P1521" s="573">
        <v>338.09</v>
      </c>
    </row>
    <row r="1522" spans="1:16" x14ac:dyDescent="0.25">
      <c r="A1522" s="530"/>
      <c r="B1522" s="524" t="s">
        <v>1494</v>
      </c>
      <c r="C1522" s="1247" t="s">
        <v>1495</v>
      </c>
      <c r="D1522" s="1247"/>
      <c r="E1522" s="1247"/>
      <c r="F1522" s="1247"/>
      <c r="G1522" s="1247"/>
      <c r="H1522" s="525" t="s">
        <v>1496</v>
      </c>
      <c r="I1522" s="535">
        <v>5.3376000000000001</v>
      </c>
      <c r="J1522" s="526"/>
      <c r="K1522" s="535">
        <v>10.6752</v>
      </c>
      <c r="L1522" s="532"/>
      <c r="M1522" s="533"/>
      <c r="N1522" s="534">
        <v>6.1</v>
      </c>
      <c r="O1522" s="526"/>
      <c r="P1522" s="529">
        <v>65.12</v>
      </c>
    </row>
    <row r="1523" spans="1:16" x14ac:dyDescent="0.25">
      <c r="A1523" s="530"/>
      <c r="B1523" s="524" t="s">
        <v>2360</v>
      </c>
      <c r="C1523" s="1247" t="s">
        <v>2361</v>
      </c>
      <c r="D1523" s="1247"/>
      <c r="E1523" s="1247"/>
      <c r="F1523" s="1247"/>
      <c r="G1523" s="1247"/>
      <c r="H1523" s="525" t="s">
        <v>1697</v>
      </c>
      <c r="I1523" s="536">
        <v>1.75</v>
      </c>
      <c r="J1523" s="526"/>
      <c r="K1523" s="531">
        <v>3.5</v>
      </c>
      <c r="L1523" s="538">
        <v>52.34</v>
      </c>
      <c r="M1523" s="539">
        <v>1.49</v>
      </c>
      <c r="N1523" s="534">
        <v>77.989999999999995</v>
      </c>
      <c r="O1523" s="526"/>
      <c r="P1523" s="529">
        <v>272.97000000000003</v>
      </c>
    </row>
    <row r="1524" spans="1:16" x14ac:dyDescent="0.25">
      <c r="A1524" s="552"/>
      <c r="B1524" s="553"/>
      <c r="C1524" s="1248" t="s">
        <v>1154</v>
      </c>
      <c r="D1524" s="1248"/>
      <c r="E1524" s="1248"/>
      <c r="F1524" s="1248"/>
      <c r="G1524" s="1248"/>
      <c r="H1524" s="516"/>
      <c r="I1524" s="517"/>
      <c r="J1524" s="517"/>
      <c r="K1524" s="517"/>
      <c r="L1524" s="520"/>
      <c r="M1524" s="517"/>
      <c r="N1524" s="554"/>
      <c r="O1524" s="517"/>
      <c r="P1524" s="555">
        <v>9786.7099999999991</v>
      </c>
    </row>
    <row r="1525" spans="1:16" x14ac:dyDescent="0.25">
      <c r="A1525" s="540" t="s">
        <v>3830</v>
      </c>
      <c r="B1525" s="524" t="s">
        <v>2637</v>
      </c>
      <c r="C1525" s="1247" t="s">
        <v>2638</v>
      </c>
      <c r="D1525" s="1247"/>
      <c r="E1525" s="1247"/>
      <c r="F1525" s="1247"/>
      <c r="G1525" s="1247"/>
      <c r="H1525" s="525" t="s">
        <v>1158</v>
      </c>
      <c r="I1525" s="543">
        <v>2</v>
      </c>
      <c r="J1525" s="526"/>
      <c r="K1525" s="543">
        <v>2</v>
      </c>
      <c r="L1525" s="528"/>
      <c r="M1525" s="526"/>
      <c r="N1525" s="528"/>
      <c r="O1525" s="526"/>
      <c r="P1525" s="573">
        <v>188.97</v>
      </c>
    </row>
    <row r="1526" spans="1:16" x14ac:dyDescent="0.25">
      <c r="A1526" s="540"/>
      <c r="B1526" s="524"/>
      <c r="C1526" s="1247" t="s">
        <v>1155</v>
      </c>
      <c r="D1526" s="1247"/>
      <c r="E1526" s="1247"/>
      <c r="F1526" s="1247"/>
      <c r="G1526" s="1247"/>
      <c r="H1526" s="525"/>
      <c r="I1526" s="526"/>
      <c r="J1526" s="526"/>
      <c r="K1526" s="526"/>
      <c r="L1526" s="528"/>
      <c r="M1526" s="526"/>
      <c r="N1526" s="528"/>
      <c r="O1526" s="526"/>
      <c r="P1526" s="529">
        <v>9448.6200000000008</v>
      </c>
    </row>
    <row r="1527" spans="1:16" x14ac:dyDescent="0.25">
      <c r="A1527" s="540"/>
      <c r="B1527" s="524" t="s">
        <v>2639</v>
      </c>
      <c r="C1527" s="1247" t="s">
        <v>2640</v>
      </c>
      <c r="D1527" s="1247"/>
      <c r="E1527" s="1247"/>
      <c r="F1527" s="1247"/>
      <c r="G1527" s="1247"/>
      <c r="H1527" s="525" t="s">
        <v>1158</v>
      </c>
      <c r="I1527" s="543">
        <v>97</v>
      </c>
      <c r="J1527" s="526"/>
      <c r="K1527" s="543">
        <v>97</v>
      </c>
      <c r="L1527" s="528"/>
      <c r="M1527" s="526"/>
      <c r="N1527" s="528"/>
      <c r="O1527" s="526"/>
      <c r="P1527" s="529">
        <v>9165.16</v>
      </c>
    </row>
    <row r="1528" spans="1:16" x14ac:dyDescent="0.25">
      <c r="A1528" s="540"/>
      <c r="B1528" s="524" t="s">
        <v>2641</v>
      </c>
      <c r="C1528" s="1247" t="s">
        <v>2642</v>
      </c>
      <c r="D1528" s="1247"/>
      <c r="E1528" s="1247"/>
      <c r="F1528" s="1247"/>
      <c r="G1528" s="1247"/>
      <c r="H1528" s="525" t="s">
        <v>1158</v>
      </c>
      <c r="I1528" s="543">
        <v>51</v>
      </c>
      <c r="J1528" s="526"/>
      <c r="K1528" s="543">
        <v>51</v>
      </c>
      <c r="L1528" s="528"/>
      <c r="M1528" s="526"/>
      <c r="N1528" s="528"/>
      <c r="O1528" s="526"/>
      <c r="P1528" s="529">
        <v>4818.8</v>
      </c>
    </row>
    <row r="1529" spans="1:16" x14ac:dyDescent="0.25">
      <c r="A1529" s="556"/>
      <c r="B1529" s="557"/>
      <c r="C1529" s="1248" t="s">
        <v>1161</v>
      </c>
      <c r="D1529" s="1248"/>
      <c r="E1529" s="1248"/>
      <c r="F1529" s="1248"/>
      <c r="G1529" s="1248"/>
      <c r="H1529" s="516"/>
      <c r="I1529" s="517"/>
      <c r="J1529" s="517"/>
      <c r="K1529" s="517"/>
      <c r="L1529" s="520"/>
      <c r="M1529" s="517"/>
      <c r="N1529" s="554">
        <v>11979.82</v>
      </c>
      <c r="O1529" s="517"/>
      <c r="P1529" s="555">
        <v>23959.64</v>
      </c>
    </row>
    <row r="1530" spans="1:16" x14ac:dyDescent="0.25">
      <c r="A1530" s="558"/>
      <c r="B1530" s="559"/>
      <c r="C1530" s="559"/>
      <c r="D1530" s="559"/>
      <c r="E1530" s="559"/>
      <c r="F1530" s="559"/>
      <c r="G1530" s="559"/>
      <c r="H1530" s="560"/>
      <c r="I1530" s="561"/>
      <c r="J1530" s="561"/>
      <c r="K1530" s="561"/>
      <c r="L1530" s="562"/>
      <c r="M1530" s="561"/>
      <c r="N1530" s="562"/>
      <c r="O1530" s="561"/>
      <c r="P1530" s="563"/>
    </row>
    <row r="1531" spans="1:16" x14ac:dyDescent="0.25">
      <c r="A1531" s="514" t="s">
        <v>3831</v>
      </c>
      <c r="B1531" s="515" t="s">
        <v>3643</v>
      </c>
      <c r="C1531" s="1249" t="s">
        <v>3644</v>
      </c>
      <c r="D1531" s="1249"/>
      <c r="E1531" s="1249"/>
      <c r="F1531" s="1249"/>
      <c r="G1531" s="1249"/>
      <c r="H1531" s="516" t="s">
        <v>2159</v>
      </c>
      <c r="I1531" s="517">
        <v>204</v>
      </c>
      <c r="J1531" s="518">
        <v>1</v>
      </c>
      <c r="K1531" s="518">
        <v>204</v>
      </c>
      <c r="L1531" s="593">
        <v>17.010000000000002</v>
      </c>
      <c r="M1531" s="570">
        <v>1.04</v>
      </c>
      <c r="N1531" s="572">
        <v>17.690000000000001</v>
      </c>
      <c r="O1531" s="517"/>
      <c r="P1531" s="555">
        <v>3608.76</v>
      </c>
    </row>
    <row r="1532" spans="1:16" x14ac:dyDescent="0.25">
      <c r="A1532" s="556"/>
      <c r="B1532" s="557"/>
      <c r="C1532" s="1248" t="s">
        <v>1161</v>
      </c>
      <c r="D1532" s="1248"/>
      <c r="E1532" s="1248"/>
      <c r="F1532" s="1248"/>
      <c r="G1532" s="1248"/>
      <c r="H1532" s="516"/>
      <c r="I1532" s="517"/>
      <c r="J1532" s="517"/>
      <c r="K1532" s="517"/>
      <c r="L1532" s="520"/>
      <c r="M1532" s="517"/>
      <c r="N1532" s="520"/>
      <c r="O1532" s="517"/>
      <c r="P1532" s="555">
        <v>3608.76</v>
      </c>
    </row>
    <row r="1533" spans="1:16" x14ac:dyDescent="0.25">
      <c r="A1533" s="558"/>
      <c r="B1533" s="559"/>
      <c r="C1533" s="559"/>
      <c r="D1533" s="559"/>
      <c r="E1533" s="559"/>
      <c r="F1533" s="559"/>
      <c r="G1533" s="559"/>
      <c r="H1533" s="560"/>
      <c r="I1533" s="561"/>
      <c r="J1533" s="561"/>
      <c r="K1533" s="561"/>
      <c r="L1533" s="562"/>
      <c r="M1533" s="561"/>
      <c r="N1533" s="562"/>
      <c r="O1533" s="561"/>
      <c r="P1533" s="563"/>
    </row>
    <row r="1534" spans="1:16" x14ac:dyDescent="0.25">
      <c r="A1534" s="514" t="s">
        <v>3832</v>
      </c>
      <c r="B1534" s="515" t="s">
        <v>3645</v>
      </c>
      <c r="C1534" s="1249" t="s">
        <v>3646</v>
      </c>
      <c r="D1534" s="1249"/>
      <c r="E1534" s="1249"/>
      <c r="F1534" s="1249"/>
      <c r="G1534" s="1249"/>
      <c r="H1534" s="516" t="s">
        <v>1440</v>
      </c>
      <c r="I1534" s="517">
        <v>2</v>
      </c>
      <c r="J1534" s="518">
        <v>1</v>
      </c>
      <c r="K1534" s="518">
        <v>2</v>
      </c>
      <c r="L1534" s="520"/>
      <c r="M1534" s="517"/>
      <c r="N1534" s="521"/>
      <c r="O1534" s="517"/>
      <c r="P1534" s="522"/>
    </row>
    <row r="1535" spans="1:16" x14ac:dyDescent="0.25">
      <c r="A1535" s="523"/>
      <c r="B1535" s="524" t="s">
        <v>23</v>
      </c>
      <c r="C1535" s="1247" t="s">
        <v>1203</v>
      </c>
      <c r="D1535" s="1247"/>
      <c r="E1535" s="1247"/>
      <c r="F1535" s="1247"/>
      <c r="G1535" s="1247"/>
      <c r="H1535" s="525" t="s">
        <v>1148</v>
      </c>
      <c r="I1535" s="526"/>
      <c r="J1535" s="526"/>
      <c r="K1535" s="536">
        <v>8.98</v>
      </c>
      <c r="L1535" s="528"/>
      <c r="M1535" s="526"/>
      <c r="N1535" s="528"/>
      <c r="O1535" s="526"/>
      <c r="P1535" s="529">
        <v>2856.45</v>
      </c>
    </row>
    <row r="1536" spans="1:16" x14ac:dyDescent="0.25">
      <c r="A1536" s="530"/>
      <c r="B1536" s="524" t="s">
        <v>2403</v>
      </c>
      <c r="C1536" s="1247" t="s">
        <v>2404</v>
      </c>
      <c r="D1536" s="1247"/>
      <c r="E1536" s="1247"/>
      <c r="F1536" s="1247"/>
      <c r="G1536" s="1247"/>
      <c r="H1536" s="525" t="s">
        <v>1148</v>
      </c>
      <c r="I1536" s="536">
        <v>4.49</v>
      </c>
      <c r="J1536" s="526"/>
      <c r="K1536" s="536">
        <v>8.98</v>
      </c>
      <c r="L1536" s="532"/>
      <c r="M1536" s="533"/>
      <c r="N1536" s="534">
        <v>318.08999999999997</v>
      </c>
      <c r="O1536" s="526"/>
      <c r="P1536" s="529">
        <v>2856.45</v>
      </c>
    </row>
    <row r="1537" spans="1:16" x14ac:dyDescent="0.25">
      <c r="A1537" s="523"/>
      <c r="B1537" s="524" t="s">
        <v>28</v>
      </c>
      <c r="C1537" s="1247" t="s">
        <v>132</v>
      </c>
      <c r="D1537" s="1247"/>
      <c r="E1537" s="1247"/>
      <c r="F1537" s="1247"/>
      <c r="G1537" s="1247"/>
      <c r="H1537" s="525"/>
      <c r="I1537" s="526"/>
      <c r="J1537" s="526"/>
      <c r="K1537" s="526"/>
      <c r="L1537" s="528"/>
      <c r="M1537" s="526"/>
      <c r="N1537" s="528"/>
      <c r="O1537" s="526"/>
      <c r="P1537" s="573">
        <v>42.86</v>
      </c>
    </row>
    <row r="1538" spans="1:16" x14ac:dyDescent="0.25">
      <c r="A1538" s="523"/>
      <c r="B1538" s="524"/>
      <c r="C1538" s="1247" t="s">
        <v>1147</v>
      </c>
      <c r="D1538" s="1247"/>
      <c r="E1538" s="1247"/>
      <c r="F1538" s="1247"/>
      <c r="G1538" s="1247"/>
      <c r="H1538" s="525" t="s">
        <v>1148</v>
      </c>
      <c r="I1538" s="526"/>
      <c r="J1538" s="526"/>
      <c r="K1538" s="536">
        <v>0.04</v>
      </c>
      <c r="L1538" s="528"/>
      <c r="M1538" s="526"/>
      <c r="N1538" s="528"/>
      <c r="O1538" s="526"/>
      <c r="P1538" s="573">
        <v>15.25</v>
      </c>
    </row>
    <row r="1539" spans="1:16" x14ac:dyDescent="0.25">
      <c r="A1539" s="530"/>
      <c r="B1539" s="524" t="s">
        <v>1443</v>
      </c>
      <c r="C1539" s="1247" t="s">
        <v>1444</v>
      </c>
      <c r="D1539" s="1247"/>
      <c r="E1539" s="1247"/>
      <c r="F1539" s="1247"/>
      <c r="G1539" s="1247"/>
      <c r="H1539" s="525" t="s">
        <v>1151</v>
      </c>
      <c r="I1539" s="536">
        <v>0.01</v>
      </c>
      <c r="J1539" s="526"/>
      <c r="K1539" s="536">
        <v>0.02</v>
      </c>
      <c r="L1539" s="532"/>
      <c r="M1539" s="533"/>
      <c r="N1539" s="534">
        <v>1550.39</v>
      </c>
      <c r="O1539" s="526"/>
      <c r="P1539" s="529">
        <v>31.01</v>
      </c>
    </row>
    <row r="1540" spans="1:16" x14ac:dyDescent="0.25">
      <c r="A1540" s="540"/>
      <c r="B1540" s="524" t="s">
        <v>1152</v>
      </c>
      <c r="C1540" s="1247" t="s">
        <v>1153</v>
      </c>
      <c r="D1540" s="1247"/>
      <c r="E1540" s="1247"/>
      <c r="F1540" s="1247"/>
      <c r="G1540" s="1247"/>
      <c r="H1540" s="525" t="s">
        <v>1148</v>
      </c>
      <c r="I1540" s="536">
        <v>0.01</v>
      </c>
      <c r="J1540" s="526"/>
      <c r="K1540" s="536">
        <v>0.02</v>
      </c>
      <c r="L1540" s="528"/>
      <c r="M1540" s="526"/>
      <c r="N1540" s="541">
        <v>437.08</v>
      </c>
      <c r="O1540" s="526"/>
      <c r="P1540" s="573">
        <v>8.74</v>
      </c>
    </row>
    <row r="1541" spans="1:16" x14ac:dyDescent="0.25">
      <c r="A1541" s="530"/>
      <c r="B1541" s="524" t="s">
        <v>1445</v>
      </c>
      <c r="C1541" s="1247" t="s">
        <v>1446</v>
      </c>
      <c r="D1541" s="1247"/>
      <c r="E1541" s="1247"/>
      <c r="F1541" s="1247"/>
      <c r="G1541" s="1247"/>
      <c r="H1541" s="525" t="s">
        <v>1151</v>
      </c>
      <c r="I1541" s="536">
        <v>0.01</v>
      </c>
      <c r="J1541" s="526"/>
      <c r="K1541" s="536">
        <v>0.02</v>
      </c>
      <c r="L1541" s="538">
        <v>477.92</v>
      </c>
      <c r="M1541" s="539">
        <v>1.24</v>
      </c>
      <c r="N1541" s="534">
        <v>592.62</v>
      </c>
      <c r="O1541" s="526"/>
      <c r="P1541" s="529">
        <v>11.85</v>
      </c>
    </row>
    <row r="1542" spans="1:16" x14ac:dyDescent="0.25">
      <c r="A1542" s="540"/>
      <c r="B1542" s="524" t="s">
        <v>1208</v>
      </c>
      <c r="C1542" s="1247" t="s">
        <v>1209</v>
      </c>
      <c r="D1542" s="1247"/>
      <c r="E1542" s="1247"/>
      <c r="F1542" s="1247"/>
      <c r="G1542" s="1247"/>
      <c r="H1542" s="525" t="s">
        <v>1148</v>
      </c>
      <c r="I1542" s="536">
        <v>0.01</v>
      </c>
      <c r="J1542" s="526"/>
      <c r="K1542" s="536">
        <v>0.02</v>
      </c>
      <c r="L1542" s="528"/>
      <c r="M1542" s="526"/>
      <c r="N1542" s="541">
        <v>325.38</v>
      </c>
      <c r="O1542" s="526"/>
      <c r="P1542" s="573">
        <v>6.51</v>
      </c>
    </row>
    <row r="1543" spans="1:16" x14ac:dyDescent="0.25">
      <c r="A1543" s="523"/>
      <c r="B1543" s="524" t="s">
        <v>36</v>
      </c>
      <c r="C1543" s="1247" t="s">
        <v>134</v>
      </c>
      <c r="D1543" s="1247"/>
      <c r="E1543" s="1247"/>
      <c r="F1543" s="1247"/>
      <c r="G1543" s="1247"/>
      <c r="H1543" s="525"/>
      <c r="I1543" s="526"/>
      <c r="J1543" s="526"/>
      <c r="K1543" s="526"/>
      <c r="L1543" s="528"/>
      <c r="M1543" s="526"/>
      <c r="N1543" s="528"/>
      <c r="O1543" s="526"/>
      <c r="P1543" s="573">
        <v>309.02</v>
      </c>
    </row>
    <row r="1544" spans="1:16" x14ac:dyDescent="0.25">
      <c r="A1544" s="530"/>
      <c r="B1544" s="524" t="s">
        <v>2623</v>
      </c>
      <c r="C1544" s="1247" t="s">
        <v>2624</v>
      </c>
      <c r="D1544" s="1247"/>
      <c r="E1544" s="1247"/>
      <c r="F1544" s="1247"/>
      <c r="G1544" s="1247"/>
      <c r="H1544" s="525" t="s">
        <v>2159</v>
      </c>
      <c r="I1544" s="536">
        <v>13.33</v>
      </c>
      <c r="J1544" s="526"/>
      <c r="K1544" s="536">
        <v>26.66</v>
      </c>
      <c r="L1544" s="538">
        <v>5.87</v>
      </c>
      <c r="M1544" s="539">
        <v>0.97</v>
      </c>
      <c r="N1544" s="534">
        <v>5.69</v>
      </c>
      <c r="O1544" s="526"/>
      <c r="P1544" s="529">
        <v>151.69999999999999</v>
      </c>
    </row>
    <row r="1545" spans="1:16" x14ac:dyDescent="0.25">
      <c r="A1545" s="530"/>
      <c r="B1545" s="524" t="s">
        <v>3647</v>
      </c>
      <c r="C1545" s="1247" t="s">
        <v>3648</v>
      </c>
      <c r="D1545" s="1247"/>
      <c r="E1545" s="1247"/>
      <c r="F1545" s="1247"/>
      <c r="G1545" s="1247"/>
      <c r="H1545" s="525" t="s">
        <v>1164</v>
      </c>
      <c r="I1545" s="537">
        <v>4.2999999999999999E-4</v>
      </c>
      <c r="J1545" s="526"/>
      <c r="K1545" s="537">
        <v>8.5999999999999998E-4</v>
      </c>
      <c r="L1545" s="542">
        <v>43821.53</v>
      </c>
      <c r="M1545" s="539">
        <v>1.35</v>
      </c>
      <c r="N1545" s="534">
        <v>59159.07</v>
      </c>
      <c r="O1545" s="526"/>
      <c r="P1545" s="529">
        <v>50.88</v>
      </c>
    </row>
    <row r="1546" spans="1:16" x14ac:dyDescent="0.25">
      <c r="A1546" s="530"/>
      <c r="B1546" s="524" t="s">
        <v>2627</v>
      </c>
      <c r="C1546" s="1247" t="s">
        <v>2628</v>
      </c>
      <c r="D1546" s="1247"/>
      <c r="E1546" s="1247"/>
      <c r="F1546" s="1247"/>
      <c r="G1546" s="1247"/>
      <c r="H1546" s="525" t="s">
        <v>1244</v>
      </c>
      <c r="I1546" s="536">
        <v>0.02</v>
      </c>
      <c r="J1546" s="526"/>
      <c r="K1546" s="536">
        <v>0.04</v>
      </c>
      <c r="L1546" s="538">
        <v>79.88</v>
      </c>
      <c r="M1546" s="539">
        <v>1.53</v>
      </c>
      <c r="N1546" s="534">
        <v>122.22</v>
      </c>
      <c r="O1546" s="526"/>
      <c r="P1546" s="529">
        <v>4.8899999999999997</v>
      </c>
    </row>
    <row r="1547" spans="1:16" x14ac:dyDescent="0.25">
      <c r="A1547" s="530"/>
      <c r="B1547" s="524" t="s">
        <v>3649</v>
      </c>
      <c r="C1547" s="1247" t="s">
        <v>3650</v>
      </c>
      <c r="D1547" s="1247"/>
      <c r="E1547" s="1247"/>
      <c r="F1547" s="1247"/>
      <c r="G1547" s="1247"/>
      <c r="H1547" s="525" t="s">
        <v>1697</v>
      </c>
      <c r="I1547" s="536">
        <v>0.05</v>
      </c>
      <c r="J1547" s="526"/>
      <c r="K1547" s="531">
        <v>0.1</v>
      </c>
      <c r="L1547" s="538">
        <v>412.93</v>
      </c>
      <c r="M1547" s="539">
        <v>1.26</v>
      </c>
      <c r="N1547" s="534">
        <v>520.29</v>
      </c>
      <c r="O1547" s="526"/>
      <c r="P1547" s="529">
        <v>52.03</v>
      </c>
    </row>
    <row r="1548" spans="1:16" x14ac:dyDescent="0.25">
      <c r="A1548" s="530"/>
      <c r="B1548" s="524" t="s">
        <v>3651</v>
      </c>
      <c r="C1548" s="1247" t="s">
        <v>3652</v>
      </c>
      <c r="D1548" s="1247"/>
      <c r="E1548" s="1247"/>
      <c r="F1548" s="1247"/>
      <c r="G1548" s="1247"/>
      <c r="H1548" s="525" t="s">
        <v>2435</v>
      </c>
      <c r="I1548" s="535">
        <v>1.2200000000000001E-2</v>
      </c>
      <c r="J1548" s="526"/>
      <c r="K1548" s="535">
        <v>2.4400000000000002E-2</v>
      </c>
      <c r="L1548" s="542">
        <v>1481.45</v>
      </c>
      <c r="M1548" s="539">
        <v>1.37</v>
      </c>
      <c r="N1548" s="534">
        <v>2029.59</v>
      </c>
      <c r="O1548" s="526"/>
      <c r="P1548" s="529">
        <v>49.52</v>
      </c>
    </row>
    <row r="1549" spans="1:16" x14ac:dyDescent="0.25">
      <c r="A1549" s="552"/>
      <c r="B1549" s="553"/>
      <c r="C1549" s="1248" t="s">
        <v>1154</v>
      </c>
      <c r="D1549" s="1248"/>
      <c r="E1549" s="1248"/>
      <c r="F1549" s="1248"/>
      <c r="G1549" s="1248"/>
      <c r="H1549" s="516"/>
      <c r="I1549" s="517"/>
      <c r="J1549" s="517"/>
      <c r="K1549" s="517"/>
      <c r="L1549" s="520"/>
      <c r="M1549" s="517"/>
      <c r="N1549" s="554"/>
      <c r="O1549" s="517"/>
      <c r="P1549" s="555">
        <v>3223.58</v>
      </c>
    </row>
    <row r="1550" spans="1:16" x14ac:dyDescent="0.25">
      <c r="A1550" s="540" t="s">
        <v>3833</v>
      </c>
      <c r="B1550" s="524" t="s">
        <v>2637</v>
      </c>
      <c r="C1550" s="1247" t="s">
        <v>2638</v>
      </c>
      <c r="D1550" s="1247"/>
      <c r="E1550" s="1247"/>
      <c r="F1550" s="1247"/>
      <c r="G1550" s="1247"/>
      <c r="H1550" s="525" t="s">
        <v>1158</v>
      </c>
      <c r="I1550" s="543">
        <v>2</v>
      </c>
      <c r="J1550" s="526"/>
      <c r="K1550" s="543">
        <v>2</v>
      </c>
      <c r="L1550" s="528"/>
      <c r="M1550" s="526"/>
      <c r="N1550" s="528"/>
      <c r="O1550" s="526"/>
      <c r="P1550" s="573">
        <v>57.13</v>
      </c>
    </row>
    <row r="1551" spans="1:16" x14ac:dyDescent="0.25">
      <c r="A1551" s="540"/>
      <c r="B1551" s="524"/>
      <c r="C1551" s="1247" t="s">
        <v>1155</v>
      </c>
      <c r="D1551" s="1247"/>
      <c r="E1551" s="1247"/>
      <c r="F1551" s="1247"/>
      <c r="G1551" s="1247"/>
      <c r="H1551" s="525"/>
      <c r="I1551" s="526"/>
      <c r="J1551" s="526"/>
      <c r="K1551" s="526"/>
      <c r="L1551" s="528"/>
      <c r="M1551" s="526"/>
      <c r="N1551" s="528"/>
      <c r="O1551" s="526"/>
      <c r="P1551" s="529">
        <v>2871.7</v>
      </c>
    </row>
    <row r="1552" spans="1:16" x14ac:dyDescent="0.25">
      <c r="A1552" s="540"/>
      <c r="B1552" s="524" t="s">
        <v>2639</v>
      </c>
      <c r="C1552" s="1247" t="s">
        <v>2640</v>
      </c>
      <c r="D1552" s="1247"/>
      <c r="E1552" s="1247"/>
      <c r="F1552" s="1247"/>
      <c r="G1552" s="1247"/>
      <c r="H1552" s="525" t="s">
        <v>1158</v>
      </c>
      <c r="I1552" s="543">
        <v>97</v>
      </c>
      <c r="J1552" s="526"/>
      <c r="K1552" s="543">
        <v>97</v>
      </c>
      <c r="L1552" s="528"/>
      <c r="M1552" s="526"/>
      <c r="N1552" s="528"/>
      <c r="O1552" s="526"/>
      <c r="P1552" s="529">
        <v>2785.55</v>
      </c>
    </row>
    <row r="1553" spans="1:16" x14ac:dyDescent="0.25">
      <c r="A1553" s="540"/>
      <c r="B1553" s="524" t="s">
        <v>2641</v>
      </c>
      <c r="C1553" s="1247" t="s">
        <v>2642</v>
      </c>
      <c r="D1553" s="1247"/>
      <c r="E1553" s="1247"/>
      <c r="F1553" s="1247"/>
      <c r="G1553" s="1247"/>
      <c r="H1553" s="525" t="s">
        <v>1158</v>
      </c>
      <c r="I1553" s="543">
        <v>51</v>
      </c>
      <c r="J1553" s="526"/>
      <c r="K1553" s="543">
        <v>51</v>
      </c>
      <c r="L1553" s="528"/>
      <c r="M1553" s="526"/>
      <c r="N1553" s="528"/>
      <c r="O1553" s="526"/>
      <c r="P1553" s="529">
        <v>1464.57</v>
      </c>
    </row>
    <row r="1554" spans="1:16" x14ac:dyDescent="0.25">
      <c r="A1554" s="556"/>
      <c r="B1554" s="557"/>
      <c r="C1554" s="1248" t="s">
        <v>1161</v>
      </c>
      <c r="D1554" s="1248"/>
      <c r="E1554" s="1248"/>
      <c r="F1554" s="1248"/>
      <c r="G1554" s="1248"/>
      <c r="H1554" s="516"/>
      <c r="I1554" s="517"/>
      <c r="J1554" s="517"/>
      <c r="K1554" s="517"/>
      <c r="L1554" s="520"/>
      <c r="M1554" s="517"/>
      <c r="N1554" s="554">
        <v>3765.42</v>
      </c>
      <c r="O1554" s="517"/>
      <c r="P1554" s="555">
        <v>7530.83</v>
      </c>
    </row>
    <row r="1555" spans="1:16" x14ac:dyDescent="0.25">
      <c r="A1555" s="558"/>
      <c r="B1555" s="559"/>
      <c r="C1555" s="559"/>
      <c r="D1555" s="559"/>
      <c r="E1555" s="559"/>
      <c r="F1555" s="559"/>
      <c r="G1555" s="559"/>
      <c r="H1555" s="560"/>
      <c r="I1555" s="561"/>
      <c r="J1555" s="561"/>
      <c r="K1555" s="561"/>
      <c r="L1555" s="562"/>
      <c r="M1555" s="561"/>
      <c r="N1555" s="562"/>
      <c r="O1555" s="561"/>
      <c r="P1555" s="563"/>
    </row>
    <row r="1556" spans="1:16" ht="22.5" x14ac:dyDescent="0.25">
      <c r="A1556" s="514" t="s">
        <v>3834</v>
      </c>
      <c r="B1556" s="515" t="s">
        <v>3657</v>
      </c>
      <c r="C1556" s="1249" t="s">
        <v>3658</v>
      </c>
      <c r="D1556" s="1249"/>
      <c r="E1556" s="1249"/>
      <c r="F1556" s="1249"/>
      <c r="G1556" s="1249"/>
      <c r="H1556" s="516" t="s">
        <v>2159</v>
      </c>
      <c r="I1556" s="517">
        <v>204</v>
      </c>
      <c r="J1556" s="518">
        <v>1</v>
      </c>
      <c r="K1556" s="518">
        <v>204</v>
      </c>
      <c r="L1556" s="520"/>
      <c r="M1556" s="517"/>
      <c r="N1556" s="572">
        <v>85.63</v>
      </c>
      <c r="O1556" s="517"/>
      <c r="P1556" s="555">
        <v>17468.52</v>
      </c>
    </row>
    <row r="1557" spans="1:16" x14ac:dyDescent="0.25">
      <c r="A1557" s="556"/>
      <c r="B1557" s="557"/>
      <c r="C1557" s="1248" t="s">
        <v>1161</v>
      </c>
      <c r="D1557" s="1248"/>
      <c r="E1557" s="1248"/>
      <c r="F1557" s="1248"/>
      <c r="G1557" s="1248"/>
      <c r="H1557" s="516"/>
      <c r="I1557" s="517"/>
      <c r="J1557" s="517"/>
      <c r="K1557" s="517"/>
      <c r="L1557" s="520"/>
      <c r="M1557" s="517"/>
      <c r="N1557" s="520"/>
      <c r="O1557" s="517"/>
      <c r="P1557" s="555">
        <v>17468.52</v>
      </c>
    </row>
    <row r="1558" spans="1:16" x14ac:dyDescent="0.25">
      <c r="A1558" s="558"/>
      <c r="B1558" s="559"/>
      <c r="C1558" s="559"/>
      <c r="D1558" s="559"/>
      <c r="E1558" s="559"/>
      <c r="F1558" s="559"/>
      <c r="G1558" s="559"/>
      <c r="H1558" s="560"/>
      <c r="I1558" s="561"/>
      <c r="J1558" s="561"/>
      <c r="K1558" s="561"/>
      <c r="L1558" s="562"/>
      <c r="M1558" s="561"/>
      <c r="N1558" s="562"/>
      <c r="O1558" s="561"/>
      <c r="P1558" s="563"/>
    </row>
    <row r="1559" spans="1:16" x14ac:dyDescent="0.25">
      <c r="A1559" s="514" t="s">
        <v>3835</v>
      </c>
      <c r="B1559" s="515" t="s">
        <v>3715</v>
      </c>
      <c r="C1559" s="1249" t="s">
        <v>3716</v>
      </c>
      <c r="D1559" s="1249"/>
      <c r="E1559" s="1249"/>
      <c r="F1559" s="1249"/>
      <c r="G1559" s="1249"/>
      <c r="H1559" s="516" t="s">
        <v>1697</v>
      </c>
      <c r="I1559" s="517">
        <v>0.2</v>
      </c>
      <c r="J1559" s="518">
        <v>1</v>
      </c>
      <c r="K1559" s="571">
        <v>0.2</v>
      </c>
      <c r="L1559" s="593">
        <v>200.09</v>
      </c>
      <c r="M1559" s="570">
        <v>0.97</v>
      </c>
      <c r="N1559" s="572">
        <v>194.09</v>
      </c>
      <c r="O1559" s="517"/>
      <c r="P1559" s="612">
        <v>38.82</v>
      </c>
    </row>
    <row r="1560" spans="1:16" x14ac:dyDescent="0.25">
      <c r="A1560" s="556"/>
      <c r="B1560" s="557"/>
      <c r="C1560" s="1248" t="s">
        <v>1161</v>
      </c>
      <c r="D1560" s="1248"/>
      <c r="E1560" s="1248"/>
      <c r="F1560" s="1248"/>
      <c r="G1560" s="1248"/>
      <c r="H1560" s="516"/>
      <c r="I1560" s="517"/>
      <c r="J1560" s="517"/>
      <c r="K1560" s="517"/>
      <c r="L1560" s="520"/>
      <c r="M1560" s="517"/>
      <c r="N1560" s="520"/>
      <c r="O1560" s="517"/>
      <c r="P1560" s="612">
        <v>38.82</v>
      </c>
    </row>
    <row r="1561" spans="1:16" x14ac:dyDescent="0.25">
      <c r="A1561" s="558"/>
      <c r="B1561" s="559"/>
      <c r="C1561" s="559"/>
      <c r="D1561" s="559"/>
      <c r="E1561" s="559"/>
      <c r="F1561" s="559"/>
      <c r="G1561" s="559"/>
      <c r="H1561" s="560"/>
      <c r="I1561" s="561"/>
      <c r="J1561" s="561"/>
      <c r="K1561" s="561"/>
      <c r="L1561" s="562"/>
      <c r="M1561" s="561"/>
      <c r="N1561" s="562"/>
      <c r="O1561" s="561"/>
      <c r="P1561" s="563"/>
    </row>
    <row r="1562" spans="1:16" x14ac:dyDescent="0.25">
      <c r="A1562" s="514" t="s">
        <v>3836</v>
      </c>
      <c r="B1562" s="515" t="s">
        <v>3638</v>
      </c>
      <c r="C1562" s="1249" t="s">
        <v>3639</v>
      </c>
      <c r="D1562" s="1249"/>
      <c r="E1562" s="1249"/>
      <c r="F1562" s="1249"/>
      <c r="G1562" s="1249"/>
      <c r="H1562" s="516" t="s">
        <v>1575</v>
      </c>
      <c r="I1562" s="517">
        <v>4</v>
      </c>
      <c r="J1562" s="518">
        <v>1</v>
      </c>
      <c r="K1562" s="518">
        <v>4</v>
      </c>
      <c r="L1562" s="520"/>
      <c r="M1562" s="517"/>
      <c r="N1562" s="521"/>
      <c r="O1562" s="517"/>
      <c r="P1562" s="522"/>
    </row>
    <row r="1563" spans="1:16" x14ac:dyDescent="0.25">
      <c r="A1563" s="523"/>
      <c r="B1563" s="524" t="s">
        <v>23</v>
      </c>
      <c r="C1563" s="1247" t="s">
        <v>1203</v>
      </c>
      <c r="D1563" s="1247"/>
      <c r="E1563" s="1247"/>
      <c r="F1563" s="1247"/>
      <c r="G1563" s="1247"/>
      <c r="H1563" s="525" t="s">
        <v>1148</v>
      </c>
      <c r="I1563" s="526"/>
      <c r="J1563" s="526"/>
      <c r="K1563" s="536">
        <v>0.88</v>
      </c>
      <c r="L1563" s="528"/>
      <c r="M1563" s="526"/>
      <c r="N1563" s="528"/>
      <c r="O1563" s="526"/>
      <c r="P1563" s="573">
        <v>279.92</v>
      </c>
    </row>
    <row r="1564" spans="1:16" x14ac:dyDescent="0.25">
      <c r="A1564" s="530"/>
      <c r="B1564" s="524" t="s">
        <v>2403</v>
      </c>
      <c r="C1564" s="1247" t="s">
        <v>2404</v>
      </c>
      <c r="D1564" s="1247"/>
      <c r="E1564" s="1247"/>
      <c r="F1564" s="1247"/>
      <c r="G1564" s="1247"/>
      <c r="H1564" s="525" t="s">
        <v>1148</v>
      </c>
      <c r="I1564" s="536">
        <v>0.22</v>
      </c>
      <c r="J1564" s="526"/>
      <c r="K1564" s="536">
        <v>0.88</v>
      </c>
      <c r="L1564" s="532"/>
      <c r="M1564" s="533"/>
      <c r="N1564" s="534">
        <v>318.08999999999997</v>
      </c>
      <c r="O1564" s="526"/>
      <c r="P1564" s="529">
        <v>279.92</v>
      </c>
    </row>
    <row r="1565" spans="1:16" x14ac:dyDescent="0.25">
      <c r="A1565" s="552"/>
      <c r="B1565" s="553"/>
      <c r="C1565" s="1248" t="s">
        <v>1154</v>
      </c>
      <c r="D1565" s="1248"/>
      <c r="E1565" s="1248"/>
      <c r="F1565" s="1248"/>
      <c r="G1565" s="1248"/>
      <c r="H1565" s="516"/>
      <c r="I1565" s="517"/>
      <c r="J1565" s="517"/>
      <c r="K1565" s="517"/>
      <c r="L1565" s="520"/>
      <c r="M1565" s="517"/>
      <c r="N1565" s="554"/>
      <c r="O1565" s="517"/>
      <c r="P1565" s="555">
        <v>279.92</v>
      </c>
    </row>
    <row r="1566" spans="1:16" x14ac:dyDescent="0.25">
      <c r="A1566" s="540" t="s">
        <v>3837</v>
      </c>
      <c r="B1566" s="524" t="s">
        <v>2637</v>
      </c>
      <c r="C1566" s="1247" t="s">
        <v>2638</v>
      </c>
      <c r="D1566" s="1247"/>
      <c r="E1566" s="1247"/>
      <c r="F1566" s="1247"/>
      <c r="G1566" s="1247"/>
      <c r="H1566" s="525" t="s">
        <v>1158</v>
      </c>
      <c r="I1566" s="543">
        <v>2</v>
      </c>
      <c r="J1566" s="526"/>
      <c r="K1566" s="543">
        <v>2</v>
      </c>
      <c r="L1566" s="528"/>
      <c r="M1566" s="526"/>
      <c r="N1566" s="528"/>
      <c r="O1566" s="526"/>
      <c r="P1566" s="573">
        <v>5.6</v>
      </c>
    </row>
    <row r="1567" spans="1:16" x14ac:dyDescent="0.25">
      <c r="A1567" s="540"/>
      <c r="B1567" s="524"/>
      <c r="C1567" s="1247" t="s">
        <v>1155</v>
      </c>
      <c r="D1567" s="1247"/>
      <c r="E1567" s="1247"/>
      <c r="F1567" s="1247"/>
      <c r="G1567" s="1247"/>
      <c r="H1567" s="525"/>
      <c r="I1567" s="526"/>
      <c r="J1567" s="526"/>
      <c r="K1567" s="526"/>
      <c r="L1567" s="528"/>
      <c r="M1567" s="526"/>
      <c r="N1567" s="528"/>
      <c r="O1567" s="526"/>
      <c r="P1567" s="573">
        <v>279.92</v>
      </c>
    </row>
    <row r="1568" spans="1:16" x14ac:dyDescent="0.25">
      <c r="A1568" s="540"/>
      <c r="B1568" s="524" t="s">
        <v>3336</v>
      </c>
      <c r="C1568" s="1247" t="s">
        <v>3337</v>
      </c>
      <c r="D1568" s="1247"/>
      <c r="E1568" s="1247"/>
      <c r="F1568" s="1247"/>
      <c r="G1568" s="1247"/>
      <c r="H1568" s="525" t="s">
        <v>1158</v>
      </c>
      <c r="I1568" s="543">
        <v>90</v>
      </c>
      <c r="J1568" s="526"/>
      <c r="K1568" s="543">
        <v>90</v>
      </c>
      <c r="L1568" s="528"/>
      <c r="M1568" s="526"/>
      <c r="N1568" s="528"/>
      <c r="O1568" s="526"/>
      <c r="P1568" s="573">
        <v>251.93</v>
      </c>
    </row>
    <row r="1569" spans="1:16" x14ac:dyDescent="0.25">
      <c r="A1569" s="540"/>
      <c r="B1569" s="524" t="s">
        <v>3338</v>
      </c>
      <c r="C1569" s="1247" t="s">
        <v>3339</v>
      </c>
      <c r="D1569" s="1247"/>
      <c r="E1569" s="1247"/>
      <c r="F1569" s="1247"/>
      <c r="G1569" s="1247"/>
      <c r="H1569" s="525" t="s">
        <v>1158</v>
      </c>
      <c r="I1569" s="543">
        <v>46</v>
      </c>
      <c r="J1569" s="526"/>
      <c r="K1569" s="543">
        <v>46</v>
      </c>
      <c r="L1569" s="528"/>
      <c r="M1569" s="526"/>
      <c r="N1569" s="528"/>
      <c r="O1569" s="526"/>
      <c r="P1569" s="573">
        <v>128.76</v>
      </c>
    </row>
    <row r="1570" spans="1:16" x14ac:dyDescent="0.25">
      <c r="A1570" s="556"/>
      <c r="B1570" s="557"/>
      <c r="C1570" s="1248" t="s">
        <v>1161</v>
      </c>
      <c r="D1570" s="1248"/>
      <c r="E1570" s="1248"/>
      <c r="F1570" s="1248"/>
      <c r="G1570" s="1248"/>
      <c r="H1570" s="516"/>
      <c r="I1570" s="517"/>
      <c r="J1570" s="517"/>
      <c r="K1570" s="517"/>
      <c r="L1570" s="520"/>
      <c r="M1570" s="517"/>
      <c r="N1570" s="593">
        <v>166.55</v>
      </c>
      <c r="O1570" s="517"/>
      <c r="P1570" s="612">
        <v>666.21</v>
      </c>
    </row>
    <row r="1571" spans="1:16" x14ac:dyDescent="0.25">
      <c r="A1571" s="558"/>
      <c r="B1571" s="559"/>
      <c r="C1571" s="559"/>
      <c r="D1571" s="559"/>
      <c r="E1571" s="559"/>
      <c r="F1571" s="559"/>
      <c r="G1571" s="559"/>
      <c r="H1571" s="560"/>
      <c r="I1571" s="561"/>
      <c r="J1571" s="561"/>
      <c r="K1571" s="561"/>
      <c r="L1571" s="562"/>
      <c r="M1571" s="561"/>
      <c r="N1571" s="562"/>
      <c r="O1571" s="561"/>
      <c r="P1571" s="563"/>
    </row>
    <row r="1572" spans="1:16" ht="22.5" x14ac:dyDescent="0.25">
      <c r="A1572" s="514" t="s">
        <v>3838</v>
      </c>
      <c r="B1572" s="515" t="s">
        <v>3592</v>
      </c>
      <c r="C1572" s="1249" t="s">
        <v>3640</v>
      </c>
      <c r="D1572" s="1249"/>
      <c r="E1572" s="1249"/>
      <c r="F1572" s="1249"/>
      <c r="G1572" s="1249"/>
      <c r="H1572" s="516" t="s">
        <v>1575</v>
      </c>
      <c r="I1572" s="517">
        <v>4</v>
      </c>
      <c r="J1572" s="518">
        <v>1</v>
      </c>
      <c r="K1572" s="518">
        <v>4</v>
      </c>
      <c r="L1572" s="520"/>
      <c r="M1572" s="517"/>
      <c r="N1572" s="572">
        <v>424.49</v>
      </c>
      <c r="O1572" s="517"/>
      <c r="P1572" s="555">
        <v>1697.96</v>
      </c>
    </row>
    <row r="1573" spans="1:16" x14ac:dyDescent="0.25">
      <c r="A1573" s="556"/>
      <c r="B1573" s="557"/>
      <c r="C1573" s="1248" t="s">
        <v>1161</v>
      </c>
      <c r="D1573" s="1248"/>
      <c r="E1573" s="1248"/>
      <c r="F1573" s="1248"/>
      <c r="G1573" s="1248"/>
      <c r="H1573" s="516"/>
      <c r="I1573" s="517"/>
      <c r="J1573" s="517"/>
      <c r="K1573" s="517"/>
      <c r="L1573" s="520"/>
      <c r="M1573" s="517"/>
      <c r="N1573" s="520"/>
      <c r="O1573" s="517"/>
      <c r="P1573" s="555">
        <v>1697.96</v>
      </c>
    </row>
    <row r="1574" spans="1:16" x14ac:dyDescent="0.25">
      <c r="A1574" s="558"/>
      <c r="B1574" s="559"/>
      <c r="C1574" s="559"/>
      <c r="D1574" s="559"/>
      <c r="E1574" s="559"/>
      <c r="F1574" s="559"/>
      <c r="G1574" s="559"/>
      <c r="H1574" s="560"/>
      <c r="I1574" s="561"/>
      <c r="J1574" s="561"/>
      <c r="K1574" s="561"/>
      <c r="L1574" s="562"/>
      <c r="M1574" s="561"/>
      <c r="N1574" s="562"/>
      <c r="O1574" s="561"/>
      <c r="P1574" s="563"/>
    </row>
    <row r="1575" spans="1:16" x14ac:dyDescent="0.25">
      <c r="A1575" s="558"/>
      <c r="B1575" s="576"/>
      <c r="C1575" s="576"/>
      <c r="D1575" s="576"/>
      <c r="E1575" s="576"/>
      <c r="F1575" s="561"/>
      <c r="G1575" s="561"/>
      <c r="H1575" s="561"/>
      <c r="I1575" s="561"/>
      <c r="J1575" s="562"/>
      <c r="K1575" s="561"/>
      <c r="L1575" s="562"/>
      <c r="M1575" s="577"/>
      <c r="N1575" s="562"/>
      <c r="O1575" s="578"/>
      <c r="P1575" s="579"/>
    </row>
    <row r="1576" spans="1:16" x14ac:dyDescent="0.25">
      <c r="A1576" s="552"/>
      <c r="B1576" s="580"/>
      <c r="C1576" s="1246" t="s">
        <v>3839</v>
      </c>
      <c r="D1576" s="1246"/>
      <c r="E1576" s="1246"/>
      <c r="F1576" s="1246"/>
      <c r="G1576" s="1246"/>
      <c r="H1576" s="1246"/>
      <c r="I1576" s="1246"/>
      <c r="J1576" s="1246"/>
      <c r="K1576" s="1246"/>
      <c r="L1576" s="1246"/>
      <c r="M1576" s="1246"/>
      <c r="N1576" s="1246"/>
      <c r="O1576" s="1246"/>
      <c r="P1576" s="581"/>
    </row>
    <row r="1577" spans="1:16" x14ac:dyDescent="0.25">
      <c r="A1577" s="552"/>
      <c r="B1577" s="553"/>
      <c r="C1577" s="1243" t="s">
        <v>1249</v>
      </c>
      <c r="D1577" s="1243"/>
      <c r="E1577" s="1243"/>
      <c r="F1577" s="1243"/>
      <c r="G1577" s="1243"/>
      <c r="H1577" s="1243"/>
      <c r="I1577" s="1243"/>
      <c r="J1577" s="1243"/>
      <c r="K1577" s="1243"/>
      <c r="L1577" s="1243"/>
      <c r="M1577" s="1243"/>
      <c r="N1577" s="1243"/>
      <c r="O1577" s="1243"/>
      <c r="P1577" s="582">
        <v>83797.350000000006</v>
      </c>
    </row>
    <row r="1578" spans="1:16" x14ac:dyDescent="0.25">
      <c r="A1578" s="552"/>
      <c r="B1578" s="553"/>
      <c r="C1578" s="1243" t="s">
        <v>1250</v>
      </c>
      <c r="D1578" s="1243"/>
      <c r="E1578" s="1243"/>
      <c r="F1578" s="1243"/>
      <c r="G1578" s="1243"/>
      <c r="H1578" s="1243"/>
      <c r="I1578" s="1243"/>
      <c r="J1578" s="1243"/>
      <c r="K1578" s="1243"/>
      <c r="L1578" s="1243"/>
      <c r="M1578" s="1243"/>
      <c r="N1578" s="1243"/>
      <c r="O1578" s="1243"/>
      <c r="P1578" s="583"/>
    </row>
    <row r="1579" spans="1:16" x14ac:dyDescent="0.25">
      <c r="A1579" s="552"/>
      <c r="B1579" s="553"/>
      <c r="C1579" s="1243" t="s">
        <v>1251</v>
      </c>
      <c r="D1579" s="1243"/>
      <c r="E1579" s="1243"/>
      <c r="F1579" s="1243"/>
      <c r="G1579" s="1243"/>
      <c r="H1579" s="1243"/>
      <c r="I1579" s="1243"/>
      <c r="J1579" s="1243"/>
      <c r="K1579" s="1243"/>
      <c r="L1579" s="1243"/>
      <c r="M1579" s="1243"/>
      <c r="N1579" s="1243"/>
      <c r="O1579" s="1243"/>
      <c r="P1579" s="582">
        <v>49157.4</v>
      </c>
    </row>
    <row r="1580" spans="1:16" x14ac:dyDescent="0.25">
      <c r="A1580" s="552"/>
      <c r="B1580" s="553"/>
      <c r="C1580" s="1243" t="s">
        <v>1252</v>
      </c>
      <c r="D1580" s="1243"/>
      <c r="E1580" s="1243"/>
      <c r="F1580" s="1243"/>
      <c r="G1580" s="1243"/>
      <c r="H1580" s="1243"/>
      <c r="I1580" s="1243"/>
      <c r="J1580" s="1243"/>
      <c r="K1580" s="1243"/>
      <c r="L1580" s="1243"/>
      <c r="M1580" s="1243"/>
      <c r="N1580" s="1243"/>
      <c r="O1580" s="1243"/>
      <c r="P1580" s="582">
        <v>2142.8200000000002</v>
      </c>
    </row>
    <row r="1581" spans="1:16" x14ac:dyDescent="0.25">
      <c r="A1581" s="552"/>
      <c r="B1581" s="553"/>
      <c r="C1581" s="1243" t="s">
        <v>1253</v>
      </c>
      <c r="D1581" s="1243"/>
      <c r="E1581" s="1243"/>
      <c r="F1581" s="1243"/>
      <c r="G1581" s="1243"/>
      <c r="H1581" s="1243"/>
      <c r="I1581" s="1243"/>
      <c r="J1581" s="1243"/>
      <c r="K1581" s="1243"/>
      <c r="L1581" s="1243"/>
      <c r="M1581" s="1243"/>
      <c r="N1581" s="1243"/>
      <c r="O1581" s="1243"/>
      <c r="P1581" s="616">
        <v>662.93</v>
      </c>
    </row>
    <row r="1582" spans="1:16" x14ac:dyDescent="0.25">
      <c r="A1582" s="552"/>
      <c r="B1582" s="553"/>
      <c r="C1582" s="1243" t="s">
        <v>1254</v>
      </c>
      <c r="D1582" s="1243"/>
      <c r="E1582" s="1243"/>
      <c r="F1582" s="1243"/>
      <c r="G1582" s="1243"/>
      <c r="H1582" s="1243"/>
      <c r="I1582" s="1243"/>
      <c r="J1582" s="1243"/>
      <c r="K1582" s="1243"/>
      <c r="L1582" s="1243"/>
      <c r="M1582" s="1243"/>
      <c r="N1582" s="1243"/>
      <c r="O1582" s="1243"/>
      <c r="P1582" s="582">
        <v>31834.2</v>
      </c>
    </row>
    <row r="1583" spans="1:16" x14ac:dyDescent="0.25">
      <c r="A1583" s="552"/>
      <c r="B1583" s="553"/>
      <c r="C1583" s="1243" t="s">
        <v>2687</v>
      </c>
      <c r="D1583" s="1243"/>
      <c r="E1583" s="1243"/>
      <c r="F1583" s="1243"/>
      <c r="G1583" s="1243"/>
      <c r="H1583" s="1243"/>
      <c r="I1583" s="1243"/>
      <c r="J1583" s="1243"/>
      <c r="K1583" s="1243"/>
      <c r="L1583" s="1243"/>
      <c r="M1583" s="1243"/>
      <c r="N1583" s="1243"/>
      <c r="O1583" s="1243"/>
      <c r="P1583" s="582">
        <v>153598.87</v>
      </c>
    </row>
    <row r="1584" spans="1:16" x14ac:dyDescent="0.25">
      <c r="A1584" s="552"/>
      <c r="B1584" s="553"/>
      <c r="C1584" s="1243" t="s">
        <v>1250</v>
      </c>
      <c r="D1584" s="1243"/>
      <c r="E1584" s="1243"/>
      <c r="F1584" s="1243"/>
      <c r="G1584" s="1243"/>
      <c r="H1584" s="1243"/>
      <c r="I1584" s="1243"/>
      <c r="J1584" s="1243"/>
      <c r="K1584" s="1243"/>
      <c r="L1584" s="1243"/>
      <c r="M1584" s="1243"/>
      <c r="N1584" s="1243"/>
      <c r="O1584" s="1243"/>
      <c r="P1584" s="583"/>
    </row>
    <row r="1585" spans="1:16" x14ac:dyDescent="0.25">
      <c r="A1585" s="552"/>
      <c r="B1585" s="553"/>
      <c r="C1585" s="1243" t="s">
        <v>1467</v>
      </c>
      <c r="D1585" s="1243"/>
      <c r="E1585" s="1243"/>
      <c r="F1585" s="1243"/>
      <c r="G1585" s="1243"/>
      <c r="H1585" s="1243"/>
      <c r="I1585" s="1243"/>
      <c r="J1585" s="1243"/>
      <c r="K1585" s="1243"/>
      <c r="L1585" s="1243"/>
      <c r="M1585" s="1243"/>
      <c r="N1585" s="1243"/>
      <c r="O1585" s="1243"/>
      <c r="P1585" s="582">
        <v>49157.4</v>
      </c>
    </row>
    <row r="1586" spans="1:16" x14ac:dyDescent="0.25">
      <c r="A1586" s="552"/>
      <c r="B1586" s="553"/>
      <c r="C1586" s="1243" t="s">
        <v>1468</v>
      </c>
      <c r="D1586" s="1243"/>
      <c r="E1586" s="1243"/>
      <c r="F1586" s="1243"/>
      <c r="G1586" s="1243"/>
      <c r="H1586" s="1243"/>
      <c r="I1586" s="1243"/>
      <c r="J1586" s="1243"/>
      <c r="K1586" s="1243"/>
      <c r="L1586" s="1243"/>
      <c r="M1586" s="1243"/>
      <c r="N1586" s="1243"/>
      <c r="O1586" s="1243"/>
      <c r="P1586" s="582">
        <v>2142.8200000000002</v>
      </c>
    </row>
    <row r="1587" spans="1:16" x14ac:dyDescent="0.25">
      <c r="A1587" s="552"/>
      <c r="B1587" s="553"/>
      <c r="C1587" s="1243" t="s">
        <v>1469</v>
      </c>
      <c r="D1587" s="1243"/>
      <c r="E1587" s="1243"/>
      <c r="F1587" s="1243"/>
      <c r="G1587" s="1243"/>
      <c r="H1587" s="1243"/>
      <c r="I1587" s="1243"/>
      <c r="J1587" s="1243"/>
      <c r="K1587" s="1243"/>
      <c r="L1587" s="1243"/>
      <c r="M1587" s="1243"/>
      <c r="N1587" s="1243"/>
      <c r="O1587" s="1243"/>
      <c r="P1587" s="616">
        <v>662.93</v>
      </c>
    </row>
    <row r="1588" spans="1:16" x14ac:dyDescent="0.25">
      <c r="A1588" s="552"/>
      <c r="B1588" s="553"/>
      <c r="C1588" s="1243" t="s">
        <v>1470</v>
      </c>
      <c r="D1588" s="1243"/>
      <c r="E1588" s="1243"/>
      <c r="F1588" s="1243"/>
      <c r="G1588" s="1243"/>
      <c r="H1588" s="1243"/>
      <c r="I1588" s="1243"/>
      <c r="J1588" s="1243"/>
      <c r="K1588" s="1243"/>
      <c r="L1588" s="1243"/>
      <c r="M1588" s="1243"/>
      <c r="N1588" s="1243"/>
      <c r="O1588" s="1243"/>
      <c r="P1588" s="582">
        <v>31834.2</v>
      </c>
    </row>
    <row r="1589" spans="1:16" x14ac:dyDescent="0.25">
      <c r="A1589" s="552"/>
      <c r="B1589" s="553"/>
      <c r="C1589" s="1243" t="s">
        <v>1471</v>
      </c>
      <c r="D1589" s="1243"/>
      <c r="E1589" s="1243"/>
      <c r="F1589" s="1243"/>
      <c r="G1589" s="1243"/>
      <c r="H1589" s="1243"/>
      <c r="I1589" s="1243"/>
      <c r="J1589" s="1243"/>
      <c r="K1589" s="1243"/>
      <c r="L1589" s="1243"/>
      <c r="M1589" s="1243"/>
      <c r="N1589" s="1243"/>
      <c r="O1589" s="1243"/>
      <c r="P1589" s="582">
        <v>46031.72</v>
      </c>
    </row>
    <row r="1590" spans="1:16" x14ac:dyDescent="0.25">
      <c r="A1590" s="552"/>
      <c r="B1590" s="553"/>
      <c r="C1590" s="1243" t="s">
        <v>1472</v>
      </c>
      <c r="D1590" s="1243"/>
      <c r="E1590" s="1243"/>
      <c r="F1590" s="1243"/>
      <c r="G1590" s="1243"/>
      <c r="H1590" s="1243"/>
      <c r="I1590" s="1243"/>
      <c r="J1590" s="1243"/>
      <c r="K1590" s="1243"/>
      <c r="L1590" s="1243"/>
      <c r="M1590" s="1243"/>
      <c r="N1590" s="1243"/>
      <c r="O1590" s="1243"/>
      <c r="P1590" s="582">
        <v>23769.8</v>
      </c>
    </row>
    <row r="1591" spans="1:16" x14ac:dyDescent="0.25">
      <c r="A1591" s="552"/>
      <c r="B1591" s="553"/>
      <c r="C1591" s="1243" t="s">
        <v>2688</v>
      </c>
      <c r="D1591" s="1243"/>
      <c r="E1591" s="1243"/>
      <c r="F1591" s="1243"/>
      <c r="G1591" s="1243"/>
      <c r="H1591" s="1243"/>
      <c r="I1591" s="1243"/>
      <c r="J1591" s="1243"/>
      <c r="K1591" s="1243"/>
      <c r="L1591" s="1243"/>
      <c r="M1591" s="1243"/>
      <c r="N1591" s="1243"/>
      <c r="O1591" s="1243"/>
      <c r="P1591" s="582">
        <v>601257.21</v>
      </c>
    </row>
    <row r="1592" spans="1:16" x14ac:dyDescent="0.25">
      <c r="A1592" s="552"/>
      <c r="B1592" s="553"/>
      <c r="C1592" s="1243" t="s">
        <v>3663</v>
      </c>
      <c r="D1592" s="1243"/>
      <c r="E1592" s="1243"/>
      <c r="F1592" s="1243"/>
      <c r="G1592" s="1243"/>
      <c r="H1592" s="1243"/>
      <c r="I1592" s="1243"/>
      <c r="J1592" s="1243"/>
      <c r="K1592" s="1243"/>
      <c r="L1592" s="1243"/>
      <c r="M1592" s="1243"/>
      <c r="N1592" s="1243"/>
      <c r="O1592" s="1243"/>
      <c r="P1592" s="582">
        <v>564829.57999999996</v>
      </c>
    </row>
    <row r="1593" spans="1:16" x14ac:dyDescent="0.25">
      <c r="A1593" s="552"/>
      <c r="B1593" s="553"/>
      <c r="C1593" s="1243" t="s">
        <v>2689</v>
      </c>
      <c r="D1593" s="1243"/>
      <c r="E1593" s="1243"/>
      <c r="F1593" s="1243"/>
      <c r="G1593" s="1243"/>
      <c r="H1593" s="1243"/>
      <c r="I1593" s="1243"/>
      <c r="J1593" s="1243"/>
      <c r="K1593" s="1243"/>
      <c r="L1593" s="1243"/>
      <c r="M1593" s="1243"/>
      <c r="N1593" s="1243"/>
      <c r="O1593" s="1243"/>
      <c r="P1593" s="582">
        <v>36427.629999999997</v>
      </c>
    </row>
    <row r="1594" spans="1:16" x14ac:dyDescent="0.25">
      <c r="A1594" s="552"/>
      <c r="B1594" s="553"/>
      <c r="C1594" s="1243" t="s">
        <v>1266</v>
      </c>
      <c r="D1594" s="1243"/>
      <c r="E1594" s="1243"/>
      <c r="F1594" s="1243"/>
      <c r="G1594" s="1243"/>
      <c r="H1594" s="1243"/>
      <c r="I1594" s="1243"/>
      <c r="J1594" s="1243"/>
      <c r="K1594" s="1243"/>
      <c r="L1594" s="1243"/>
      <c r="M1594" s="1243"/>
      <c r="N1594" s="1243"/>
      <c r="O1594" s="1243"/>
      <c r="P1594" s="582">
        <v>49820.33</v>
      </c>
    </row>
    <row r="1595" spans="1:16" x14ac:dyDescent="0.25">
      <c r="A1595" s="552"/>
      <c r="B1595" s="553"/>
      <c r="C1595" s="1243" t="s">
        <v>1267</v>
      </c>
      <c r="D1595" s="1243"/>
      <c r="E1595" s="1243"/>
      <c r="F1595" s="1243"/>
      <c r="G1595" s="1243"/>
      <c r="H1595" s="1243"/>
      <c r="I1595" s="1243"/>
      <c r="J1595" s="1243"/>
      <c r="K1595" s="1243"/>
      <c r="L1595" s="1243"/>
      <c r="M1595" s="1243"/>
      <c r="N1595" s="1243"/>
      <c r="O1595" s="1243"/>
      <c r="P1595" s="582">
        <v>46031.72</v>
      </c>
    </row>
    <row r="1596" spans="1:16" x14ac:dyDescent="0.25">
      <c r="A1596" s="552"/>
      <c r="B1596" s="553"/>
      <c r="C1596" s="1243" t="s">
        <v>1268</v>
      </c>
      <c r="D1596" s="1243"/>
      <c r="E1596" s="1243"/>
      <c r="F1596" s="1243"/>
      <c r="G1596" s="1243"/>
      <c r="H1596" s="1243"/>
      <c r="I1596" s="1243"/>
      <c r="J1596" s="1243"/>
      <c r="K1596" s="1243"/>
      <c r="L1596" s="1243"/>
      <c r="M1596" s="1243"/>
      <c r="N1596" s="1243"/>
      <c r="O1596" s="1243"/>
      <c r="P1596" s="582">
        <v>23769.8</v>
      </c>
    </row>
    <row r="1597" spans="1:16" x14ac:dyDescent="0.25">
      <c r="A1597" s="552"/>
      <c r="B1597" s="580"/>
      <c r="C1597" s="1246" t="s">
        <v>3840</v>
      </c>
      <c r="D1597" s="1246"/>
      <c r="E1597" s="1246"/>
      <c r="F1597" s="1246"/>
      <c r="G1597" s="1246"/>
      <c r="H1597" s="1246"/>
      <c r="I1597" s="1246"/>
      <c r="J1597" s="1246"/>
      <c r="K1597" s="1246"/>
      <c r="L1597" s="1246"/>
      <c r="M1597" s="1246"/>
      <c r="N1597" s="1246"/>
      <c r="O1597" s="1246"/>
      <c r="P1597" s="584">
        <v>754856.08</v>
      </c>
    </row>
    <row r="1598" spans="1:16" x14ac:dyDescent="0.25">
      <c r="A1598" s="552"/>
      <c r="B1598" s="553"/>
      <c r="C1598" s="1243" t="s">
        <v>1270</v>
      </c>
      <c r="D1598" s="1243"/>
      <c r="E1598" s="1243"/>
      <c r="F1598" s="1243"/>
      <c r="G1598" s="1243"/>
      <c r="H1598" s="1243"/>
      <c r="I1598" s="1243"/>
      <c r="J1598" s="1243"/>
      <c r="K1598" s="1243"/>
      <c r="L1598" s="1243"/>
      <c r="M1598" s="1243"/>
      <c r="N1598" s="1243"/>
      <c r="O1598" s="1243"/>
      <c r="P1598" s="583"/>
    </row>
    <row r="1599" spans="1:16" x14ac:dyDescent="0.25">
      <c r="A1599" s="552"/>
      <c r="B1599" s="553"/>
      <c r="C1599" s="1243" t="s">
        <v>1588</v>
      </c>
      <c r="D1599" s="1243"/>
      <c r="E1599" s="1243"/>
      <c r="F1599" s="1243"/>
      <c r="G1599" s="1243"/>
      <c r="H1599" s="1243"/>
      <c r="I1599" s="1243"/>
      <c r="J1599" s="1243"/>
      <c r="K1599" s="1243"/>
      <c r="L1599" s="1243"/>
      <c r="M1599" s="1243"/>
      <c r="N1599" s="1243"/>
      <c r="O1599" s="1243"/>
      <c r="P1599" s="582">
        <v>19166.48</v>
      </c>
    </row>
    <row r="1600" spans="1:16" x14ac:dyDescent="0.25">
      <c r="A1600" s="552"/>
      <c r="B1600" s="553"/>
      <c r="C1600" s="1243" t="s">
        <v>2691</v>
      </c>
      <c r="D1600" s="1243"/>
      <c r="E1600" s="1243"/>
      <c r="F1600" s="1243"/>
      <c r="G1600" s="1243"/>
      <c r="H1600" s="1243"/>
      <c r="I1600" s="1243"/>
      <c r="J1600" s="1243"/>
      <c r="K1600" s="1243"/>
      <c r="L1600" s="1243"/>
      <c r="M1600" s="1243"/>
      <c r="N1600" s="1243"/>
      <c r="O1600" s="1243"/>
      <c r="P1600" s="582">
        <v>571365.48</v>
      </c>
    </row>
    <row r="1601" spans="1:16" x14ac:dyDescent="0.25">
      <c r="A1601" s="552"/>
      <c r="B1601" s="553"/>
      <c r="C1601" s="1243" t="s">
        <v>1271</v>
      </c>
      <c r="D1601" s="1243"/>
      <c r="E1601" s="1243"/>
      <c r="F1601" s="1243"/>
      <c r="G1601" s="1243"/>
      <c r="H1601" s="1243"/>
      <c r="I1601" s="1243"/>
      <c r="J1601" s="1243"/>
      <c r="K1601" s="585" t="s">
        <v>3841</v>
      </c>
      <c r="L1601" s="586"/>
      <c r="M1601" s="586"/>
      <c r="O1601" s="586"/>
      <c r="P1601" s="587"/>
    </row>
    <row r="1602" spans="1:16" x14ac:dyDescent="0.25">
      <c r="A1602" s="552"/>
      <c r="B1602" s="553"/>
      <c r="C1602" s="1243" t="s">
        <v>1273</v>
      </c>
      <c r="D1602" s="1243"/>
      <c r="E1602" s="1243"/>
      <c r="F1602" s="1243"/>
      <c r="G1602" s="1243"/>
      <c r="H1602" s="1243"/>
      <c r="I1602" s="1243"/>
      <c r="J1602" s="1243"/>
      <c r="K1602" s="585" t="s">
        <v>3842</v>
      </c>
      <c r="L1602" s="586"/>
      <c r="M1602" s="586"/>
      <c r="O1602" s="586"/>
      <c r="P1602" s="587"/>
    </row>
    <row r="1603" spans="1:16" x14ac:dyDescent="0.25">
      <c r="A1603" s="1251" t="s">
        <v>3843</v>
      </c>
      <c r="B1603" s="1252"/>
      <c r="C1603" s="1252"/>
      <c r="D1603" s="1252"/>
      <c r="E1603" s="1252"/>
      <c r="F1603" s="1252"/>
      <c r="G1603" s="1252"/>
      <c r="H1603" s="1252"/>
      <c r="I1603" s="1252"/>
      <c r="J1603" s="1252"/>
      <c r="K1603" s="1252"/>
      <c r="L1603" s="1252"/>
      <c r="M1603" s="1252"/>
      <c r="N1603" s="1252"/>
      <c r="O1603" s="1252"/>
      <c r="P1603" s="1253"/>
    </row>
    <row r="1604" spans="1:16" x14ac:dyDescent="0.25">
      <c r="A1604" s="514" t="s">
        <v>3844</v>
      </c>
      <c r="B1604" s="515" t="s">
        <v>3845</v>
      </c>
      <c r="C1604" s="1249" t="s">
        <v>3846</v>
      </c>
      <c r="D1604" s="1249"/>
      <c r="E1604" s="1249"/>
      <c r="F1604" s="1249"/>
      <c r="G1604" s="1249"/>
      <c r="H1604" s="516" t="s">
        <v>1575</v>
      </c>
      <c r="I1604" s="517">
        <v>22</v>
      </c>
      <c r="J1604" s="518">
        <v>1</v>
      </c>
      <c r="K1604" s="518">
        <v>22</v>
      </c>
      <c r="L1604" s="520"/>
      <c r="M1604" s="517"/>
      <c r="N1604" s="521"/>
      <c r="O1604" s="517"/>
      <c r="P1604" s="522"/>
    </row>
    <row r="1605" spans="1:16" x14ac:dyDescent="0.25">
      <c r="A1605" s="523"/>
      <c r="B1605" s="524" t="s">
        <v>23</v>
      </c>
      <c r="C1605" s="1247" t="s">
        <v>1203</v>
      </c>
      <c r="D1605" s="1247"/>
      <c r="E1605" s="1247"/>
      <c r="F1605" s="1247"/>
      <c r="G1605" s="1247"/>
      <c r="H1605" s="525" t="s">
        <v>1148</v>
      </c>
      <c r="I1605" s="526"/>
      <c r="J1605" s="526"/>
      <c r="K1605" s="531">
        <v>272.8</v>
      </c>
      <c r="L1605" s="528"/>
      <c r="M1605" s="526"/>
      <c r="N1605" s="528"/>
      <c r="O1605" s="526"/>
      <c r="P1605" s="529">
        <v>102010.83</v>
      </c>
    </row>
    <row r="1606" spans="1:16" x14ac:dyDescent="0.25">
      <c r="A1606" s="530"/>
      <c r="B1606" s="524" t="s">
        <v>2209</v>
      </c>
      <c r="C1606" s="1247" t="s">
        <v>2210</v>
      </c>
      <c r="D1606" s="1247"/>
      <c r="E1606" s="1247"/>
      <c r="F1606" s="1247"/>
      <c r="G1606" s="1247"/>
      <c r="H1606" s="525" t="s">
        <v>1148</v>
      </c>
      <c r="I1606" s="531">
        <v>12.4</v>
      </c>
      <c r="J1606" s="526"/>
      <c r="K1606" s="531">
        <v>272.8</v>
      </c>
      <c r="L1606" s="532"/>
      <c r="M1606" s="533"/>
      <c r="N1606" s="534">
        <v>373.94</v>
      </c>
      <c r="O1606" s="526"/>
      <c r="P1606" s="529">
        <v>102010.83</v>
      </c>
    </row>
    <row r="1607" spans="1:16" x14ac:dyDescent="0.25">
      <c r="A1607" s="523"/>
      <c r="B1607" s="524" t="s">
        <v>28</v>
      </c>
      <c r="C1607" s="1247" t="s">
        <v>132</v>
      </c>
      <c r="D1607" s="1247"/>
      <c r="E1607" s="1247"/>
      <c r="F1607" s="1247"/>
      <c r="G1607" s="1247"/>
      <c r="H1607" s="525"/>
      <c r="I1607" s="526"/>
      <c r="J1607" s="526"/>
      <c r="K1607" s="526"/>
      <c r="L1607" s="528"/>
      <c r="M1607" s="526"/>
      <c r="N1607" s="528"/>
      <c r="O1607" s="526"/>
      <c r="P1607" s="529">
        <v>17718.689999999999</v>
      </c>
    </row>
    <row r="1608" spans="1:16" x14ac:dyDescent="0.25">
      <c r="A1608" s="523"/>
      <c r="B1608" s="524"/>
      <c r="C1608" s="1247" t="s">
        <v>1147</v>
      </c>
      <c r="D1608" s="1247"/>
      <c r="E1608" s="1247"/>
      <c r="F1608" s="1247"/>
      <c r="G1608" s="1247"/>
      <c r="H1608" s="525" t="s">
        <v>1148</v>
      </c>
      <c r="I1608" s="526"/>
      <c r="J1608" s="526"/>
      <c r="K1608" s="543">
        <v>11</v>
      </c>
      <c r="L1608" s="528"/>
      <c r="M1608" s="526"/>
      <c r="N1608" s="528"/>
      <c r="O1608" s="526"/>
      <c r="P1608" s="529">
        <v>4113.34</v>
      </c>
    </row>
    <row r="1609" spans="1:16" x14ac:dyDescent="0.25">
      <c r="A1609" s="530"/>
      <c r="B1609" s="524" t="s">
        <v>1287</v>
      </c>
      <c r="C1609" s="1247" t="s">
        <v>1288</v>
      </c>
      <c r="D1609" s="1247"/>
      <c r="E1609" s="1247"/>
      <c r="F1609" s="1247"/>
      <c r="G1609" s="1247"/>
      <c r="H1609" s="525" t="s">
        <v>1151</v>
      </c>
      <c r="I1609" s="531">
        <v>0.5</v>
      </c>
      <c r="J1609" s="526"/>
      <c r="K1609" s="543">
        <v>11</v>
      </c>
      <c r="L1609" s="532"/>
      <c r="M1609" s="533"/>
      <c r="N1609" s="534">
        <v>1610.79</v>
      </c>
      <c r="O1609" s="526"/>
      <c r="P1609" s="529">
        <v>17718.689999999999</v>
      </c>
    </row>
    <row r="1610" spans="1:16" x14ac:dyDescent="0.25">
      <c r="A1610" s="540"/>
      <c r="B1610" s="524" t="s">
        <v>1191</v>
      </c>
      <c r="C1610" s="1247" t="s">
        <v>1192</v>
      </c>
      <c r="D1610" s="1247"/>
      <c r="E1610" s="1247"/>
      <c r="F1610" s="1247"/>
      <c r="G1610" s="1247"/>
      <c r="H1610" s="525" t="s">
        <v>1148</v>
      </c>
      <c r="I1610" s="531">
        <v>0.5</v>
      </c>
      <c r="J1610" s="526"/>
      <c r="K1610" s="543">
        <v>11</v>
      </c>
      <c r="L1610" s="528"/>
      <c r="M1610" s="526"/>
      <c r="N1610" s="541">
        <v>373.94</v>
      </c>
      <c r="O1610" s="526"/>
      <c r="P1610" s="529">
        <v>4113.34</v>
      </c>
    </row>
    <row r="1611" spans="1:16" x14ac:dyDescent="0.25">
      <c r="A1611" s="523"/>
      <c r="B1611" s="524" t="s">
        <v>36</v>
      </c>
      <c r="C1611" s="1247" t="s">
        <v>134</v>
      </c>
      <c r="D1611" s="1247"/>
      <c r="E1611" s="1247"/>
      <c r="F1611" s="1247"/>
      <c r="G1611" s="1247"/>
      <c r="H1611" s="525"/>
      <c r="I1611" s="526"/>
      <c r="J1611" s="526"/>
      <c r="K1611" s="526"/>
      <c r="L1611" s="528"/>
      <c r="M1611" s="526"/>
      <c r="N1611" s="528"/>
      <c r="O1611" s="526"/>
      <c r="P1611" s="529">
        <v>2497.6</v>
      </c>
    </row>
    <row r="1612" spans="1:16" x14ac:dyDescent="0.25">
      <c r="A1612" s="530"/>
      <c r="B1612" s="524" t="s">
        <v>3847</v>
      </c>
      <c r="C1612" s="1247" t="s">
        <v>3848</v>
      </c>
      <c r="D1612" s="1247"/>
      <c r="E1612" s="1247"/>
      <c r="F1612" s="1247"/>
      <c r="G1612" s="1247"/>
      <c r="H1612" s="525" t="s">
        <v>1244</v>
      </c>
      <c r="I1612" s="535">
        <v>2.3999999999999998E-3</v>
      </c>
      <c r="J1612" s="526"/>
      <c r="K1612" s="535">
        <v>5.28E-2</v>
      </c>
      <c r="L1612" s="538">
        <v>596.80999999999995</v>
      </c>
      <c r="M1612" s="539">
        <v>1.45</v>
      </c>
      <c r="N1612" s="534">
        <v>865.37</v>
      </c>
      <c r="O1612" s="526"/>
      <c r="P1612" s="529">
        <v>45.69</v>
      </c>
    </row>
    <row r="1613" spans="1:16" x14ac:dyDescent="0.25">
      <c r="A1613" s="530"/>
      <c r="B1613" s="524" t="s">
        <v>3598</v>
      </c>
      <c r="C1613" s="1247" t="s">
        <v>3599</v>
      </c>
      <c r="D1613" s="1247"/>
      <c r="E1613" s="1247"/>
      <c r="F1613" s="1247"/>
      <c r="G1613" s="1247"/>
      <c r="H1613" s="525" t="s">
        <v>1244</v>
      </c>
      <c r="I1613" s="536">
        <v>0.01</v>
      </c>
      <c r="J1613" s="526"/>
      <c r="K1613" s="536">
        <v>0.22</v>
      </c>
      <c r="L1613" s="538">
        <v>284.14999999999998</v>
      </c>
      <c r="M1613" s="539">
        <v>1.45</v>
      </c>
      <c r="N1613" s="534">
        <v>412.02</v>
      </c>
      <c r="O1613" s="526"/>
      <c r="P1613" s="529">
        <v>90.64</v>
      </c>
    </row>
    <row r="1614" spans="1:16" x14ac:dyDescent="0.25">
      <c r="A1614" s="530"/>
      <c r="B1614" s="524" t="s">
        <v>3570</v>
      </c>
      <c r="C1614" s="1247" t="s">
        <v>3571</v>
      </c>
      <c r="D1614" s="1247"/>
      <c r="E1614" s="1247"/>
      <c r="F1614" s="1247"/>
      <c r="G1614" s="1247"/>
      <c r="H1614" s="525" t="s">
        <v>2159</v>
      </c>
      <c r="I1614" s="536">
        <v>2.11</v>
      </c>
      <c r="J1614" s="526"/>
      <c r="K1614" s="536">
        <v>46.42</v>
      </c>
      <c r="L1614" s="538">
        <v>2.27</v>
      </c>
      <c r="M1614" s="539">
        <v>1.54</v>
      </c>
      <c r="N1614" s="534">
        <v>3.5</v>
      </c>
      <c r="O1614" s="526"/>
      <c r="P1614" s="529">
        <v>162.47</v>
      </c>
    </row>
    <row r="1615" spans="1:16" x14ac:dyDescent="0.25">
      <c r="A1615" s="530"/>
      <c r="B1615" s="524" t="s">
        <v>1499</v>
      </c>
      <c r="C1615" s="1247" t="s">
        <v>1500</v>
      </c>
      <c r="D1615" s="1247"/>
      <c r="E1615" s="1247"/>
      <c r="F1615" s="1247"/>
      <c r="G1615" s="1247"/>
      <c r="H1615" s="525" t="s">
        <v>1244</v>
      </c>
      <c r="I1615" s="536">
        <v>0.08</v>
      </c>
      <c r="J1615" s="526"/>
      <c r="K1615" s="536">
        <v>1.76</v>
      </c>
      <c r="L1615" s="538">
        <v>174.93</v>
      </c>
      <c r="M1615" s="575">
        <v>1.2</v>
      </c>
      <c r="N1615" s="534">
        <v>209.92</v>
      </c>
      <c r="O1615" s="526"/>
      <c r="P1615" s="529">
        <v>369.46</v>
      </c>
    </row>
    <row r="1616" spans="1:16" x14ac:dyDescent="0.25">
      <c r="A1616" s="530"/>
      <c r="B1616" s="524" t="s">
        <v>3600</v>
      </c>
      <c r="C1616" s="1247" t="s">
        <v>3601</v>
      </c>
      <c r="D1616" s="1247"/>
      <c r="E1616" s="1247"/>
      <c r="F1616" s="1247"/>
      <c r="G1616" s="1247"/>
      <c r="H1616" s="525" t="s">
        <v>1697</v>
      </c>
      <c r="I1616" s="536">
        <v>0.04</v>
      </c>
      <c r="J1616" s="526"/>
      <c r="K1616" s="536">
        <v>0.88</v>
      </c>
      <c r="L1616" s="538">
        <v>978.09</v>
      </c>
      <c r="M1616" s="539">
        <v>1.31</v>
      </c>
      <c r="N1616" s="534">
        <v>1281.3</v>
      </c>
      <c r="O1616" s="526"/>
      <c r="P1616" s="529">
        <v>1127.54</v>
      </c>
    </row>
    <row r="1617" spans="1:16" x14ac:dyDescent="0.25">
      <c r="A1617" s="530"/>
      <c r="B1617" s="524" t="s">
        <v>3560</v>
      </c>
      <c r="C1617" s="1247" t="s">
        <v>3561</v>
      </c>
      <c r="D1617" s="1247"/>
      <c r="E1617" s="1247"/>
      <c r="F1617" s="1247"/>
      <c r="G1617" s="1247"/>
      <c r="H1617" s="525" t="s">
        <v>1244</v>
      </c>
      <c r="I1617" s="536">
        <v>0.01</v>
      </c>
      <c r="J1617" s="526"/>
      <c r="K1617" s="536">
        <v>0.22</v>
      </c>
      <c r="L1617" s="538">
        <v>899.56</v>
      </c>
      <c r="M1617" s="539">
        <v>1.76</v>
      </c>
      <c r="N1617" s="534">
        <v>1583.23</v>
      </c>
      <c r="O1617" s="526"/>
      <c r="P1617" s="529">
        <v>348.31</v>
      </c>
    </row>
    <row r="1618" spans="1:16" x14ac:dyDescent="0.25">
      <c r="A1618" s="530"/>
      <c r="B1618" s="524" t="s">
        <v>3602</v>
      </c>
      <c r="C1618" s="1247" t="s">
        <v>3603</v>
      </c>
      <c r="D1618" s="1247"/>
      <c r="E1618" s="1247"/>
      <c r="F1618" s="1247"/>
      <c r="G1618" s="1247"/>
      <c r="H1618" s="525" t="s">
        <v>1164</v>
      </c>
      <c r="I1618" s="537">
        <v>2.0000000000000002E-5</v>
      </c>
      <c r="J1618" s="526"/>
      <c r="K1618" s="537">
        <v>4.4000000000000002E-4</v>
      </c>
      <c r="L1618" s="542">
        <v>47961.85</v>
      </c>
      <c r="M1618" s="575">
        <v>1.9</v>
      </c>
      <c r="N1618" s="534">
        <v>91127.52</v>
      </c>
      <c r="O1618" s="526"/>
      <c r="P1618" s="529">
        <v>40.1</v>
      </c>
    </row>
    <row r="1619" spans="1:16" x14ac:dyDescent="0.25">
      <c r="A1619" s="530"/>
      <c r="B1619" s="524" t="s">
        <v>3604</v>
      </c>
      <c r="C1619" s="1247" t="s">
        <v>3605</v>
      </c>
      <c r="D1619" s="1247"/>
      <c r="E1619" s="1247"/>
      <c r="F1619" s="1247"/>
      <c r="G1619" s="1247"/>
      <c r="H1619" s="525" t="s">
        <v>1244</v>
      </c>
      <c r="I1619" s="536">
        <v>0.02</v>
      </c>
      <c r="J1619" s="526"/>
      <c r="K1619" s="536">
        <v>0.44</v>
      </c>
      <c r="L1619" s="538">
        <v>157.44</v>
      </c>
      <c r="M1619" s="539">
        <v>1.29</v>
      </c>
      <c r="N1619" s="534">
        <v>203.1</v>
      </c>
      <c r="O1619" s="526"/>
      <c r="P1619" s="529">
        <v>89.36</v>
      </c>
    </row>
    <row r="1620" spans="1:16" x14ac:dyDescent="0.25">
      <c r="A1620" s="530"/>
      <c r="B1620" s="524" t="s">
        <v>3608</v>
      </c>
      <c r="C1620" s="1247" t="s">
        <v>3609</v>
      </c>
      <c r="D1620" s="1247"/>
      <c r="E1620" s="1247"/>
      <c r="F1620" s="1247"/>
      <c r="G1620" s="1247"/>
      <c r="H1620" s="525" t="s">
        <v>1244</v>
      </c>
      <c r="I1620" s="536">
        <v>0.03</v>
      </c>
      <c r="J1620" s="526"/>
      <c r="K1620" s="536">
        <v>0.66</v>
      </c>
      <c r="L1620" s="538">
        <v>232.2</v>
      </c>
      <c r="M1620" s="539">
        <v>1.1399999999999999</v>
      </c>
      <c r="N1620" s="534">
        <v>264.70999999999998</v>
      </c>
      <c r="O1620" s="526"/>
      <c r="P1620" s="529">
        <v>174.71</v>
      </c>
    </row>
    <row r="1621" spans="1:16" x14ac:dyDescent="0.25">
      <c r="A1621" s="530"/>
      <c r="B1621" s="524" t="s">
        <v>3610</v>
      </c>
      <c r="C1621" s="1247" t="s">
        <v>3611</v>
      </c>
      <c r="D1621" s="1247"/>
      <c r="E1621" s="1247"/>
      <c r="F1621" s="1247"/>
      <c r="G1621" s="1247"/>
      <c r="H1621" s="525" t="s">
        <v>1244</v>
      </c>
      <c r="I1621" s="536">
        <v>0.01</v>
      </c>
      <c r="J1621" s="526"/>
      <c r="K1621" s="536">
        <v>0.22</v>
      </c>
      <c r="L1621" s="538">
        <v>189.97</v>
      </c>
      <c r="M1621" s="539">
        <v>1.18</v>
      </c>
      <c r="N1621" s="534">
        <v>224.16</v>
      </c>
      <c r="O1621" s="526"/>
      <c r="P1621" s="529">
        <v>49.32</v>
      </c>
    </row>
    <row r="1622" spans="1:16" x14ac:dyDescent="0.25">
      <c r="A1622" s="544" t="s">
        <v>1239</v>
      </c>
      <c r="B1622" s="545" t="s">
        <v>2792</v>
      </c>
      <c r="C1622" s="1250" t="s">
        <v>2793</v>
      </c>
      <c r="D1622" s="1250"/>
      <c r="E1622" s="1250"/>
      <c r="F1622" s="1250"/>
      <c r="G1622" s="1250"/>
      <c r="H1622" s="546" t="s">
        <v>1164</v>
      </c>
      <c r="I1622" s="549">
        <v>3.0000000000000001E-3</v>
      </c>
      <c r="J1622" s="548"/>
      <c r="K1622" s="549">
        <v>6.6000000000000003E-2</v>
      </c>
      <c r="L1622" s="550"/>
      <c r="M1622" s="548"/>
      <c r="N1622" s="550"/>
      <c r="O1622" s="548"/>
      <c r="P1622" s="551"/>
    </row>
    <row r="1623" spans="1:16" x14ac:dyDescent="0.25">
      <c r="A1623" s="552"/>
      <c r="B1623" s="553"/>
      <c r="C1623" s="1248" t="s">
        <v>1154</v>
      </c>
      <c r="D1623" s="1248"/>
      <c r="E1623" s="1248"/>
      <c r="F1623" s="1248"/>
      <c r="G1623" s="1248"/>
      <c r="H1623" s="516"/>
      <c r="I1623" s="517"/>
      <c r="J1623" s="517"/>
      <c r="K1623" s="517"/>
      <c r="L1623" s="520"/>
      <c r="M1623" s="517"/>
      <c r="N1623" s="554"/>
      <c r="O1623" s="517"/>
      <c r="P1623" s="555">
        <v>126340.46</v>
      </c>
    </row>
    <row r="1624" spans="1:16" x14ac:dyDescent="0.25">
      <c r="A1624" s="540" t="s">
        <v>3849</v>
      </c>
      <c r="B1624" s="524" t="s">
        <v>2637</v>
      </c>
      <c r="C1624" s="1247" t="s">
        <v>2638</v>
      </c>
      <c r="D1624" s="1247"/>
      <c r="E1624" s="1247"/>
      <c r="F1624" s="1247"/>
      <c r="G1624" s="1247"/>
      <c r="H1624" s="525" t="s">
        <v>1158</v>
      </c>
      <c r="I1624" s="543">
        <v>2</v>
      </c>
      <c r="J1624" s="526"/>
      <c r="K1624" s="543">
        <v>2</v>
      </c>
      <c r="L1624" s="528"/>
      <c r="M1624" s="526"/>
      <c r="N1624" s="528"/>
      <c r="O1624" s="526"/>
      <c r="P1624" s="529">
        <v>2040.22</v>
      </c>
    </row>
    <row r="1625" spans="1:16" x14ac:dyDescent="0.25">
      <c r="A1625" s="540"/>
      <c r="B1625" s="524"/>
      <c r="C1625" s="1247" t="s">
        <v>1155</v>
      </c>
      <c r="D1625" s="1247"/>
      <c r="E1625" s="1247"/>
      <c r="F1625" s="1247"/>
      <c r="G1625" s="1247"/>
      <c r="H1625" s="525"/>
      <c r="I1625" s="526"/>
      <c r="J1625" s="526"/>
      <c r="K1625" s="526"/>
      <c r="L1625" s="528"/>
      <c r="M1625" s="526"/>
      <c r="N1625" s="528"/>
      <c r="O1625" s="526"/>
      <c r="P1625" s="529">
        <v>106124.17</v>
      </c>
    </row>
    <row r="1626" spans="1:16" x14ac:dyDescent="0.25">
      <c r="A1626" s="540"/>
      <c r="B1626" s="524" t="s">
        <v>2795</v>
      </c>
      <c r="C1626" s="1247" t="s">
        <v>2796</v>
      </c>
      <c r="D1626" s="1247"/>
      <c r="E1626" s="1247"/>
      <c r="F1626" s="1247"/>
      <c r="G1626" s="1247"/>
      <c r="H1626" s="525" t="s">
        <v>1158</v>
      </c>
      <c r="I1626" s="543">
        <v>90</v>
      </c>
      <c r="J1626" s="526"/>
      <c r="K1626" s="543">
        <v>90</v>
      </c>
      <c r="L1626" s="528"/>
      <c r="M1626" s="526"/>
      <c r="N1626" s="528"/>
      <c r="O1626" s="526"/>
      <c r="P1626" s="529">
        <v>95511.75</v>
      </c>
    </row>
    <row r="1627" spans="1:16" x14ac:dyDescent="0.25">
      <c r="A1627" s="540"/>
      <c r="B1627" s="524" t="s">
        <v>2797</v>
      </c>
      <c r="C1627" s="1247" t="s">
        <v>2798</v>
      </c>
      <c r="D1627" s="1247"/>
      <c r="E1627" s="1247"/>
      <c r="F1627" s="1247"/>
      <c r="G1627" s="1247"/>
      <c r="H1627" s="525" t="s">
        <v>1158</v>
      </c>
      <c r="I1627" s="543">
        <v>46</v>
      </c>
      <c r="J1627" s="526"/>
      <c r="K1627" s="543">
        <v>46</v>
      </c>
      <c r="L1627" s="528"/>
      <c r="M1627" s="526"/>
      <c r="N1627" s="528"/>
      <c r="O1627" s="526"/>
      <c r="P1627" s="529">
        <v>48817.120000000003</v>
      </c>
    </row>
    <row r="1628" spans="1:16" x14ac:dyDescent="0.25">
      <c r="A1628" s="556"/>
      <c r="B1628" s="557"/>
      <c r="C1628" s="1248" t="s">
        <v>1161</v>
      </c>
      <c r="D1628" s="1248"/>
      <c r="E1628" s="1248"/>
      <c r="F1628" s="1248"/>
      <c r="G1628" s="1248"/>
      <c r="H1628" s="516"/>
      <c r="I1628" s="517"/>
      <c r="J1628" s="517"/>
      <c r="K1628" s="517"/>
      <c r="L1628" s="520"/>
      <c r="M1628" s="517"/>
      <c r="N1628" s="554">
        <v>12395.89</v>
      </c>
      <c r="O1628" s="517"/>
      <c r="P1628" s="555">
        <v>272709.55</v>
      </c>
    </row>
    <row r="1629" spans="1:16" x14ac:dyDescent="0.25">
      <c r="A1629" s="558"/>
      <c r="B1629" s="559"/>
      <c r="C1629" s="559"/>
      <c r="D1629" s="559"/>
      <c r="E1629" s="559"/>
      <c r="F1629" s="559"/>
      <c r="G1629" s="559"/>
      <c r="H1629" s="560"/>
      <c r="I1629" s="561"/>
      <c r="J1629" s="561"/>
      <c r="K1629" s="561"/>
      <c r="L1629" s="562"/>
      <c r="M1629" s="561"/>
      <c r="N1629" s="562"/>
      <c r="O1629" s="561"/>
      <c r="P1629" s="563"/>
    </row>
    <row r="1630" spans="1:16" ht="22.5" x14ac:dyDescent="0.25">
      <c r="A1630" s="514" t="s">
        <v>3850</v>
      </c>
      <c r="B1630" s="515" t="s">
        <v>3594</v>
      </c>
      <c r="C1630" s="1249" t="s">
        <v>3851</v>
      </c>
      <c r="D1630" s="1249"/>
      <c r="E1630" s="1249"/>
      <c r="F1630" s="1249"/>
      <c r="G1630" s="1249"/>
      <c r="H1630" s="516" t="s">
        <v>1575</v>
      </c>
      <c r="I1630" s="517">
        <v>22</v>
      </c>
      <c r="J1630" s="518">
        <v>1</v>
      </c>
      <c r="K1630" s="518">
        <v>22</v>
      </c>
      <c r="L1630" s="520"/>
      <c r="M1630" s="517"/>
      <c r="N1630" s="564">
        <v>152078.29999999999</v>
      </c>
      <c r="O1630" s="517"/>
      <c r="P1630" s="555">
        <v>3345722.6</v>
      </c>
    </row>
    <row r="1631" spans="1:16" x14ac:dyDescent="0.25">
      <c r="A1631" s="556"/>
      <c r="B1631" s="557"/>
      <c r="C1631" s="1248" t="s">
        <v>1161</v>
      </c>
      <c r="D1631" s="1248"/>
      <c r="E1631" s="1248"/>
      <c r="F1631" s="1248"/>
      <c r="G1631" s="1248"/>
      <c r="H1631" s="516"/>
      <c r="I1631" s="517"/>
      <c r="J1631" s="517"/>
      <c r="K1631" s="517"/>
      <c r="L1631" s="520"/>
      <c r="M1631" s="517"/>
      <c r="N1631" s="520"/>
      <c r="O1631" s="517"/>
      <c r="P1631" s="555">
        <v>3345722.6</v>
      </c>
    </row>
    <row r="1632" spans="1:16" x14ac:dyDescent="0.25">
      <c r="A1632" s="558"/>
      <c r="B1632" s="559"/>
      <c r="C1632" s="559"/>
      <c r="D1632" s="559"/>
      <c r="E1632" s="559"/>
      <c r="F1632" s="559"/>
      <c r="G1632" s="559"/>
      <c r="H1632" s="560"/>
      <c r="I1632" s="561"/>
      <c r="J1632" s="561"/>
      <c r="K1632" s="561"/>
      <c r="L1632" s="562"/>
      <c r="M1632" s="561"/>
      <c r="N1632" s="562"/>
      <c r="O1632" s="561"/>
      <c r="P1632" s="563"/>
    </row>
    <row r="1633" spans="1:16" x14ac:dyDescent="0.25">
      <c r="A1633" s="514" t="s">
        <v>3852</v>
      </c>
      <c r="B1633" s="515" t="s">
        <v>3845</v>
      </c>
      <c r="C1633" s="1249" t="s">
        <v>3846</v>
      </c>
      <c r="D1633" s="1249"/>
      <c r="E1633" s="1249"/>
      <c r="F1633" s="1249"/>
      <c r="G1633" s="1249"/>
      <c r="H1633" s="516" t="s">
        <v>1575</v>
      </c>
      <c r="I1633" s="517">
        <v>2</v>
      </c>
      <c r="J1633" s="518">
        <v>1</v>
      </c>
      <c r="K1633" s="518">
        <v>2</v>
      </c>
      <c r="L1633" s="520"/>
      <c r="M1633" s="517"/>
      <c r="N1633" s="521"/>
      <c r="O1633" s="517"/>
      <c r="P1633" s="522"/>
    </row>
    <row r="1634" spans="1:16" x14ac:dyDescent="0.25">
      <c r="A1634" s="523"/>
      <c r="B1634" s="524" t="s">
        <v>23</v>
      </c>
      <c r="C1634" s="1247" t="s">
        <v>1203</v>
      </c>
      <c r="D1634" s="1247"/>
      <c r="E1634" s="1247"/>
      <c r="F1634" s="1247"/>
      <c r="G1634" s="1247"/>
      <c r="H1634" s="525" t="s">
        <v>1148</v>
      </c>
      <c r="I1634" s="526"/>
      <c r="J1634" s="526"/>
      <c r="K1634" s="531">
        <v>24.8</v>
      </c>
      <c r="L1634" s="528"/>
      <c r="M1634" s="526"/>
      <c r="N1634" s="528"/>
      <c r="O1634" s="526"/>
      <c r="P1634" s="529">
        <v>9273.7099999999991</v>
      </c>
    </row>
    <row r="1635" spans="1:16" x14ac:dyDescent="0.25">
      <c r="A1635" s="530"/>
      <c r="B1635" s="524" t="s">
        <v>2209</v>
      </c>
      <c r="C1635" s="1247" t="s">
        <v>2210</v>
      </c>
      <c r="D1635" s="1247"/>
      <c r="E1635" s="1247"/>
      <c r="F1635" s="1247"/>
      <c r="G1635" s="1247"/>
      <c r="H1635" s="525" t="s">
        <v>1148</v>
      </c>
      <c r="I1635" s="531">
        <v>12.4</v>
      </c>
      <c r="J1635" s="526"/>
      <c r="K1635" s="531">
        <v>24.8</v>
      </c>
      <c r="L1635" s="532"/>
      <c r="M1635" s="533"/>
      <c r="N1635" s="534">
        <v>373.94</v>
      </c>
      <c r="O1635" s="526"/>
      <c r="P1635" s="529">
        <v>9273.7099999999991</v>
      </c>
    </row>
    <row r="1636" spans="1:16" x14ac:dyDescent="0.25">
      <c r="A1636" s="523"/>
      <c r="B1636" s="524" t="s">
        <v>28</v>
      </c>
      <c r="C1636" s="1247" t="s">
        <v>132</v>
      </c>
      <c r="D1636" s="1247"/>
      <c r="E1636" s="1247"/>
      <c r="F1636" s="1247"/>
      <c r="G1636" s="1247"/>
      <c r="H1636" s="525"/>
      <c r="I1636" s="526"/>
      <c r="J1636" s="526"/>
      <c r="K1636" s="526"/>
      <c r="L1636" s="528"/>
      <c r="M1636" s="526"/>
      <c r="N1636" s="528"/>
      <c r="O1636" s="526"/>
      <c r="P1636" s="529">
        <v>1610.79</v>
      </c>
    </row>
    <row r="1637" spans="1:16" x14ac:dyDescent="0.25">
      <c r="A1637" s="523"/>
      <c r="B1637" s="524"/>
      <c r="C1637" s="1247" t="s">
        <v>1147</v>
      </c>
      <c r="D1637" s="1247"/>
      <c r="E1637" s="1247"/>
      <c r="F1637" s="1247"/>
      <c r="G1637" s="1247"/>
      <c r="H1637" s="525" t="s">
        <v>1148</v>
      </c>
      <c r="I1637" s="526"/>
      <c r="J1637" s="526"/>
      <c r="K1637" s="543">
        <v>1</v>
      </c>
      <c r="L1637" s="528"/>
      <c r="M1637" s="526"/>
      <c r="N1637" s="528"/>
      <c r="O1637" s="526"/>
      <c r="P1637" s="573">
        <v>373.94</v>
      </c>
    </row>
    <row r="1638" spans="1:16" x14ac:dyDescent="0.25">
      <c r="A1638" s="530"/>
      <c r="B1638" s="524" t="s">
        <v>1287</v>
      </c>
      <c r="C1638" s="1247" t="s">
        <v>1288</v>
      </c>
      <c r="D1638" s="1247"/>
      <c r="E1638" s="1247"/>
      <c r="F1638" s="1247"/>
      <c r="G1638" s="1247"/>
      <c r="H1638" s="525" t="s">
        <v>1151</v>
      </c>
      <c r="I1638" s="531">
        <v>0.5</v>
      </c>
      <c r="J1638" s="526"/>
      <c r="K1638" s="543">
        <v>1</v>
      </c>
      <c r="L1638" s="532"/>
      <c r="M1638" s="533"/>
      <c r="N1638" s="534">
        <v>1610.79</v>
      </c>
      <c r="O1638" s="526"/>
      <c r="P1638" s="529">
        <v>1610.79</v>
      </c>
    </row>
    <row r="1639" spans="1:16" x14ac:dyDescent="0.25">
      <c r="A1639" s="540"/>
      <c r="B1639" s="524" t="s">
        <v>1191</v>
      </c>
      <c r="C1639" s="1247" t="s">
        <v>1192</v>
      </c>
      <c r="D1639" s="1247"/>
      <c r="E1639" s="1247"/>
      <c r="F1639" s="1247"/>
      <c r="G1639" s="1247"/>
      <c r="H1639" s="525" t="s">
        <v>1148</v>
      </c>
      <c r="I1639" s="531">
        <v>0.5</v>
      </c>
      <c r="J1639" s="526"/>
      <c r="K1639" s="543">
        <v>1</v>
      </c>
      <c r="L1639" s="528"/>
      <c r="M1639" s="526"/>
      <c r="N1639" s="541">
        <v>373.94</v>
      </c>
      <c r="O1639" s="526"/>
      <c r="P1639" s="573">
        <v>373.94</v>
      </c>
    </row>
    <row r="1640" spans="1:16" x14ac:dyDescent="0.25">
      <c r="A1640" s="523"/>
      <c r="B1640" s="524" t="s">
        <v>36</v>
      </c>
      <c r="C1640" s="1247" t="s">
        <v>134</v>
      </c>
      <c r="D1640" s="1247"/>
      <c r="E1640" s="1247"/>
      <c r="F1640" s="1247"/>
      <c r="G1640" s="1247"/>
      <c r="H1640" s="525"/>
      <c r="I1640" s="526"/>
      <c r="J1640" s="526"/>
      <c r="K1640" s="526"/>
      <c r="L1640" s="528"/>
      <c r="M1640" s="526"/>
      <c r="N1640" s="528"/>
      <c r="O1640" s="526"/>
      <c r="P1640" s="573">
        <v>227.04</v>
      </c>
    </row>
    <row r="1641" spans="1:16" x14ac:dyDescent="0.25">
      <c r="A1641" s="530"/>
      <c r="B1641" s="524" t="s">
        <v>3847</v>
      </c>
      <c r="C1641" s="1247" t="s">
        <v>3848</v>
      </c>
      <c r="D1641" s="1247"/>
      <c r="E1641" s="1247"/>
      <c r="F1641" s="1247"/>
      <c r="G1641" s="1247"/>
      <c r="H1641" s="525" t="s">
        <v>1244</v>
      </c>
      <c r="I1641" s="535">
        <v>2.3999999999999998E-3</v>
      </c>
      <c r="J1641" s="526"/>
      <c r="K1641" s="535">
        <v>4.7999999999999996E-3</v>
      </c>
      <c r="L1641" s="538">
        <v>596.80999999999995</v>
      </c>
      <c r="M1641" s="539">
        <v>1.45</v>
      </c>
      <c r="N1641" s="534">
        <v>865.37</v>
      </c>
      <c r="O1641" s="526"/>
      <c r="P1641" s="529">
        <v>4.1500000000000004</v>
      </c>
    </row>
    <row r="1642" spans="1:16" x14ac:dyDescent="0.25">
      <c r="A1642" s="530"/>
      <c r="B1642" s="524" t="s">
        <v>3598</v>
      </c>
      <c r="C1642" s="1247" t="s">
        <v>3599</v>
      </c>
      <c r="D1642" s="1247"/>
      <c r="E1642" s="1247"/>
      <c r="F1642" s="1247"/>
      <c r="G1642" s="1247"/>
      <c r="H1642" s="525" t="s">
        <v>1244</v>
      </c>
      <c r="I1642" s="536">
        <v>0.01</v>
      </c>
      <c r="J1642" s="526"/>
      <c r="K1642" s="536">
        <v>0.02</v>
      </c>
      <c r="L1642" s="538">
        <v>284.14999999999998</v>
      </c>
      <c r="M1642" s="539">
        <v>1.45</v>
      </c>
      <c r="N1642" s="534">
        <v>412.02</v>
      </c>
      <c r="O1642" s="526"/>
      <c r="P1642" s="529">
        <v>8.24</v>
      </c>
    </row>
    <row r="1643" spans="1:16" x14ac:dyDescent="0.25">
      <c r="A1643" s="530"/>
      <c r="B1643" s="524" t="s">
        <v>3570</v>
      </c>
      <c r="C1643" s="1247" t="s">
        <v>3571</v>
      </c>
      <c r="D1643" s="1247"/>
      <c r="E1643" s="1247"/>
      <c r="F1643" s="1247"/>
      <c r="G1643" s="1247"/>
      <c r="H1643" s="525" t="s">
        <v>2159</v>
      </c>
      <c r="I1643" s="536">
        <v>2.11</v>
      </c>
      <c r="J1643" s="526"/>
      <c r="K1643" s="536">
        <v>4.22</v>
      </c>
      <c r="L1643" s="538">
        <v>2.27</v>
      </c>
      <c r="M1643" s="539">
        <v>1.54</v>
      </c>
      <c r="N1643" s="534">
        <v>3.5</v>
      </c>
      <c r="O1643" s="526"/>
      <c r="P1643" s="529">
        <v>14.77</v>
      </c>
    </row>
    <row r="1644" spans="1:16" x14ac:dyDescent="0.25">
      <c r="A1644" s="530"/>
      <c r="B1644" s="524" t="s">
        <v>1499</v>
      </c>
      <c r="C1644" s="1247" t="s">
        <v>1500</v>
      </c>
      <c r="D1644" s="1247"/>
      <c r="E1644" s="1247"/>
      <c r="F1644" s="1247"/>
      <c r="G1644" s="1247"/>
      <c r="H1644" s="525" t="s">
        <v>1244</v>
      </c>
      <c r="I1644" s="536">
        <v>0.08</v>
      </c>
      <c r="J1644" s="526"/>
      <c r="K1644" s="536">
        <v>0.16</v>
      </c>
      <c r="L1644" s="538">
        <v>174.93</v>
      </c>
      <c r="M1644" s="575">
        <v>1.2</v>
      </c>
      <c r="N1644" s="534">
        <v>209.92</v>
      </c>
      <c r="O1644" s="526"/>
      <c r="P1644" s="529">
        <v>33.590000000000003</v>
      </c>
    </row>
    <row r="1645" spans="1:16" x14ac:dyDescent="0.25">
      <c r="A1645" s="530"/>
      <c r="B1645" s="524" t="s">
        <v>3600</v>
      </c>
      <c r="C1645" s="1247" t="s">
        <v>3601</v>
      </c>
      <c r="D1645" s="1247"/>
      <c r="E1645" s="1247"/>
      <c r="F1645" s="1247"/>
      <c r="G1645" s="1247"/>
      <c r="H1645" s="525" t="s">
        <v>1697</v>
      </c>
      <c r="I1645" s="536">
        <v>0.04</v>
      </c>
      <c r="J1645" s="526"/>
      <c r="K1645" s="536">
        <v>0.08</v>
      </c>
      <c r="L1645" s="538">
        <v>978.09</v>
      </c>
      <c r="M1645" s="539">
        <v>1.31</v>
      </c>
      <c r="N1645" s="534">
        <v>1281.3</v>
      </c>
      <c r="O1645" s="526"/>
      <c r="P1645" s="529">
        <v>102.5</v>
      </c>
    </row>
    <row r="1646" spans="1:16" x14ac:dyDescent="0.25">
      <c r="A1646" s="530"/>
      <c r="B1646" s="524" t="s">
        <v>3560</v>
      </c>
      <c r="C1646" s="1247" t="s">
        <v>3561</v>
      </c>
      <c r="D1646" s="1247"/>
      <c r="E1646" s="1247"/>
      <c r="F1646" s="1247"/>
      <c r="G1646" s="1247"/>
      <c r="H1646" s="525" t="s">
        <v>1244</v>
      </c>
      <c r="I1646" s="536">
        <v>0.01</v>
      </c>
      <c r="J1646" s="526"/>
      <c r="K1646" s="536">
        <v>0.02</v>
      </c>
      <c r="L1646" s="538">
        <v>899.56</v>
      </c>
      <c r="M1646" s="539">
        <v>1.76</v>
      </c>
      <c r="N1646" s="534">
        <v>1583.23</v>
      </c>
      <c r="O1646" s="526"/>
      <c r="P1646" s="529">
        <v>31.66</v>
      </c>
    </row>
    <row r="1647" spans="1:16" x14ac:dyDescent="0.25">
      <c r="A1647" s="530"/>
      <c r="B1647" s="524" t="s">
        <v>3602</v>
      </c>
      <c r="C1647" s="1247" t="s">
        <v>3603</v>
      </c>
      <c r="D1647" s="1247"/>
      <c r="E1647" s="1247"/>
      <c r="F1647" s="1247"/>
      <c r="G1647" s="1247"/>
      <c r="H1647" s="525" t="s">
        <v>1164</v>
      </c>
      <c r="I1647" s="537">
        <v>2.0000000000000002E-5</v>
      </c>
      <c r="J1647" s="526"/>
      <c r="K1647" s="537">
        <v>4.0000000000000003E-5</v>
      </c>
      <c r="L1647" s="542">
        <v>47961.85</v>
      </c>
      <c r="M1647" s="575">
        <v>1.9</v>
      </c>
      <c r="N1647" s="534">
        <v>91127.52</v>
      </c>
      <c r="O1647" s="526"/>
      <c r="P1647" s="529">
        <v>3.65</v>
      </c>
    </row>
    <row r="1648" spans="1:16" x14ac:dyDescent="0.25">
      <c r="A1648" s="530"/>
      <c r="B1648" s="524" t="s">
        <v>3604</v>
      </c>
      <c r="C1648" s="1247" t="s">
        <v>3605</v>
      </c>
      <c r="D1648" s="1247"/>
      <c r="E1648" s="1247"/>
      <c r="F1648" s="1247"/>
      <c r="G1648" s="1247"/>
      <c r="H1648" s="525" t="s">
        <v>1244</v>
      </c>
      <c r="I1648" s="536">
        <v>0.02</v>
      </c>
      <c r="J1648" s="526"/>
      <c r="K1648" s="536">
        <v>0.04</v>
      </c>
      <c r="L1648" s="538">
        <v>157.44</v>
      </c>
      <c r="M1648" s="539">
        <v>1.29</v>
      </c>
      <c r="N1648" s="534">
        <v>203.1</v>
      </c>
      <c r="O1648" s="526"/>
      <c r="P1648" s="529">
        <v>8.1199999999999992</v>
      </c>
    </row>
    <row r="1649" spans="1:16" x14ac:dyDescent="0.25">
      <c r="A1649" s="530"/>
      <c r="B1649" s="524" t="s">
        <v>3608</v>
      </c>
      <c r="C1649" s="1247" t="s">
        <v>3609</v>
      </c>
      <c r="D1649" s="1247"/>
      <c r="E1649" s="1247"/>
      <c r="F1649" s="1247"/>
      <c r="G1649" s="1247"/>
      <c r="H1649" s="525" t="s">
        <v>1244</v>
      </c>
      <c r="I1649" s="536">
        <v>0.03</v>
      </c>
      <c r="J1649" s="526"/>
      <c r="K1649" s="536">
        <v>0.06</v>
      </c>
      <c r="L1649" s="538">
        <v>232.2</v>
      </c>
      <c r="M1649" s="539">
        <v>1.1399999999999999</v>
      </c>
      <c r="N1649" s="534">
        <v>264.70999999999998</v>
      </c>
      <c r="O1649" s="526"/>
      <c r="P1649" s="529">
        <v>15.88</v>
      </c>
    </row>
    <row r="1650" spans="1:16" x14ac:dyDescent="0.25">
      <c r="A1650" s="530"/>
      <c r="B1650" s="524" t="s">
        <v>3610</v>
      </c>
      <c r="C1650" s="1247" t="s">
        <v>3611</v>
      </c>
      <c r="D1650" s="1247"/>
      <c r="E1650" s="1247"/>
      <c r="F1650" s="1247"/>
      <c r="G1650" s="1247"/>
      <c r="H1650" s="525" t="s">
        <v>1244</v>
      </c>
      <c r="I1650" s="536">
        <v>0.01</v>
      </c>
      <c r="J1650" s="526"/>
      <c r="K1650" s="536">
        <v>0.02</v>
      </c>
      <c r="L1650" s="538">
        <v>189.97</v>
      </c>
      <c r="M1650" s="539">
        <v>1.18</v>
      </c>
      <c r="N1650" s="534">
        <v>224.16</v>
      </c>
      <c r="O1650" s="526"/>
      <c r="P1650" s="529">
        <v>4.4800000000000004</v>
      </c>
    </row>
    <row r="1651" spans="1:16" x14ac:dyDescent="0.25">
      <c r="A1651" s="544" t="s">
        <v>1239</v>
      </c>
      <c r="B1651" s="545" t="s">
        <v>2792</v>
      </c>
      <c r="C1651" s="1250" t="s">
        <v>2793</v>
      </c>
      <c r="D1651" s="1250"/>
      <c r="E1651" s="1250"/>
      <c r="F1651" s="1250"/>
      <c r="G1651" s="1250"/>
      <c r="H1651" s="546" t="s">
        <v>1164</v>
      </c>
      <c r="I1651" s="549">
        <v>3.0000000000000001E-3</v>
      </c>
      <c r="J1651" s="548"/>
      <c r="K1651" s="549">
        <v>6.0000000000000001E-3</v>
      </c>
      <c r="L1651" s="550"/>
      <c r="M1651" s="548"/>
      <c r="N1651" s="550"/>
      <c r="O1651" s="548"/>
      <c r="P1651" s="551"/>
    </row>
    <row r="1652" spans="1:16" x14ac:dyDescent="0.25">
      <c r="A1652" s="552"/>
      <c r="B1652" s="553"/>
      <c r="C1652" s="1248" t="s">
        <v>1154</v>
      </c>
      <c r="D1652" s="1248"/>
      <c r="E1652" s="1248"/>
      <c r="F1652" s="1248"/>
      <c r="G1652" s="1248"/>
      <c r="H1652" s="516"/>
      <c r="I1652" s="517"/>
      <c r="J1652" s="517"/>
      <c r="K1652" s="517"/>
      <c r="L1652" s="520"/>
      <c r="M1652" s="517"/>
      <c r="N1652" s="554"/>
      <c r="O1652" s="517"/>
      <c r="P1652" s="555">
        <v>11485.48</v>
      </c>
    </row>
    <row r="1653" spans="1:16" x14ac:dyDescent="0.25">
      <c r="A1653" s="540" t="s">
        <v>3853</v>
      </c>
      <c r="B1653" s="524" t="s">
        <v>2637</v>
      </c>
      <c r="C1653" s="1247" t="s">
        <v>2638</v>
      </c>
      <c r="D1653" s="1247"/>
      <c r="E1653" s="1247"/>
      <c r="F1653" s="1247"/>
      <c r="G1653" s="1247"/>
      <c r="H1653" s="525" t="s">
        <v>1158</v>
      </c>
      <c r="I1653" s="543">
        <v>2</v>
      </c>
      <c r="J1653" s="526"/>
      <c r="K1653" s="543">
        <v>2</v>
      </c>
      <c r="L1653" s="528"/>
      <c r="M1653" s="526"/>
      <c r="N1653" s="528"/>
      <c r="O1653" s="526"/>
      <c r="P1653" s="573">
        <v>185.47</v>
      </c>
    </row>
    <row r="1654" spans="1:16" x14ac:dyDescent="0.25">
      <c r="A1654" s="540"/>
      <c r="B1654" s="524"/>
      <c r="C1654" s="1247" t="s">
        <v>1155</v>
      </c>
      <c r="D1654" s="1247"/>
      <c r="E1654" s="1247"/>
      <c r="F1654" s="1247"/>
      <c r="G1654" s="1247"/>
      <c r="H1654" s="525"/>
      <c r="I1654" s="526"/>
      <c r="J1654" s="526"/>
      <c r="K1654" s="526"/>
      <c r="L1654" s="528"/>
      <c r="M1654" s="526"/>
      <c r="N1654" s="528"/>
      <c r="O1654" s="526"/>
      <c r="P1654" s="529">
        <v>9647.65</v>
      </c>
    </row>
    <row r="1655" spans="1:16" x14ac:dyDescent="0.25">
      <c r="A1655" s="540"/>
      <c r="B1655" s="524" t="s">
        <v>2795</v>
      </c>
      <c r="C1655" s="1247" t="s">
        <v>2796</v>
      </c>
      <c r="D1655" s="1247"/>
      <c r="E1655" s="1247"/>
      <c r="F1655" s="1247"/>
      <c r="G1655" s="1247"/>
      <c r="H1655" s="525" t="s">
        <v>1158</v>
      </c>
      <c r="I1655" s="543">
        <v>90</v>
      </c>
      <c r="J1655" s="526"/>
      <c r="K1655" s="543">
        <v>90</v>
      </c>
      <c r="L1655" s="528"/>
      <c r="M1655" s="526"/>
      <c r="N1655" s="528"/>
      <c r="O1655" s="526"/>
      <c r="P1655" s="529">
        <v>8682.89</v>
      </c>
    </row>
    <row r="1656" spans="1:16" x14ac:dyDescent="0.25">
      <c r="A1656" s="540"/>
      <c r="B1656" s="524" t="s">
        <v>2797</v>
      </c>
      <c r="C1656" s="1247" t="s">
        <v>2798</v>
      </c>
      <c r="D1656" s="1247"/>
      <c r="E1656" s="1247"/>
      <c r="F1656" s="1247"/>
      <c r="G1656" s="1247"/>
      <c r="H1656" s="525" t="s">
        <v>1158</v>
      </c>
      <c r="I1656" s="543">
        <v>46</v>
      </c>
      <c r="J1656" s="526"/>
      <c r="K1656" s="543">
        <v>46</v>
      </c>
      <c r="L1656" s="528"/>
      <c r="M1656" s="526"/>
      <c r="N1656" s="528"/>
      <c r="O1656" s="526"/>
      <c r="P1656" s="529">
        <v>4437.92</v>
      </c>
    </row>
    <row r="1657" spans="1:16" x14ac:dyDescent="0.25">
      <c r="A1657" s="556"/>
      <c r="B1657" s="557"/>
      <c r="C1657" s="1248" t="s">
        <v>1161</v>
      </c>
      <c r="D1657" s="1248"/>
      <c r="E1657" s="1248"/>
      <c r="F1657" s="1248"/>
      <c r="G1657" s="1248"/>
      <c r="H1657" s="516"/>
      <c r="I1657" s="517"/>
      <c r="J1657" s="517"/>
      <c r="K1657" s="517"/>
      <c r="L1657" s="520"/>
      <c r="M1657" s="517"/>
      <c r="N1657" s="554">
        <v>12395.88</v>
      </c>
      <c r="O1657" s="517"/>
      <c r="P1657" s="555">
        <v>24791.759999999998</v>
      </c>
    </row>
    <row r="1658" spans="1:16" x14ac:dyDescent="0.25">
      <c r="A1658" s="558"/>
      <c r="B1658" s="559"/>
      <c r="C1658" s="559"/>
      <c r="D1658" s="559"/>
      <c r="E1658" s="559"/>
      <c r="F1658" s="559"/>
      <c r="G1658" s="559"/>
      <c r="H1658" s="560"/>
      <c r="I1658" s="561"/>
      <c r="J1658" s="561"/>
      <c r="K1658" s="561"/>
      <c r="L1658" s="562"/>
      <c r="M1658" s="561"/>
      <c r="N1658" s="562"/>
      <c r="O1658" s="561"/>
      <c r="P1658" s="563"/>
    </row>
    <row r="1659" spans="1:16" ht="22.5" x14ac:dyDescent="0.25">
      <c r="A1659" s="514" t="s">
        <v>3854</v>
      </c>
      <c r="B1659" s="515" t="s">
        <v>3594</v>
      </c>
      <c r="C1659" s="1249" t="s">
        <v>3855</v>
      </c>
      <c r="D1659" s="1249"/>
      <c r="E1659" s="1249"/>
      <c r="F1659" s="1249"/>
      <c r="G1659" s="1249"/>
      <c r="H1659" s="516" t="s">
        <v>1575</v>
      </c>
      <c r="I1659" s="517">
        <v>2</v>
      </c>
      <c r="J1659" s="518">
        <v>1</v>
      </c>
      <c r="K1659" s="518">
        <v>2</v>
      </c>
      <c r="L1659" s="520"/>
      <c r="M1659" s="517"/>
      <c r="N1659" s="564">
        <v>137758.5</v>
      </c>
      <c r="O1659" s="517"/>
      <c r="P1659" s="555">
        <v>275517</v>
      </c>
    </row>
    <row r="1660" spans="1:16" x14ac:dyDescent="0.25">
      <c r="A1660" s="556"/>
      <c r="B1660" s="557"/>
      <c r="C1660" s="1248" t="s">
        <v>1161</v>
      </c>
      <c r="D1660" s="1248"/>
      <c r="E1660" s="1248"/>
      <c r="F1660" s="1248"/>
      <c r="G1660" s="1248"/>
      <c r="H1660" s="516"/>
      <c r="I1660" s="517"/>
      <c r="J1660" s="517"/>
      <c r="K1660" s="517"/>
      <c r="L1660" s="520"/>
      <c r="M1660" s="517"/>
      <c r="N1660" s="520"/>
      <c r="O1660" s="517"/>
      <c r="P1660" s="555">
        <v>275517</v>
      </c>
    </row>
    <row r="1661" spans="1:16" x14ac:dyDescent="0.25">
      <c r="A1661" s="558"/>
      <c r="B1661" s="559"/>
      <c r="C1661" s="559"/>
      <c r="D1661" s="559"/>
      <c r="E1661" s="559"/>
      <c r="F1661" s="559"/>
      <c r="G1661" s="559"/>
      <c r="H1661" s="560"/>
      <c r="I1661" s="561"/>
      <c r="J1661" s="561"/>
      <c r="K1661" s="561"/>
      <c r="L1661" s="562"/>
      <c r="M1661" s="561"/>
      <c r="N1661" s="562"/>
      <c r="O1661" s="561"/>
      <c r="P1661" s="563"/>
    </row>
    <row r="1662" spans="1:16" x14ac:dyDescent="0.25">
      <c r="A1662" s="514" t="s">
        <v>3856</v>
      </c>
      <c r="B1662" s="515" t="s">
        <v>3354</v>
      </c>
      <c r="C1662" s="1249" t="s">
        <v>3355</v>
      </c>
      <c r="D1662" s="1249"/>
      <c r="E1662" s="1249"/>
      <c r="F1662" s="1249"/>
      <c r="G1662" s="1249"/>
      <c r="H1662" s="516" t="s">
        <v>1575</v>
      </c>
      <c r="I1662" s="517">
        <v>10</v>
      </c>
      <c r="J1662" s="518">
        <v>1</v>
      </c>
      <c r="K1662" s="518">
        <v>10</v>
      </c>
      <c r="L1662" s="520"/>
      <c r="M1662" s="517"/>
      <c r="N1662" s="521"/>
      <c r="O1662" s="517"/>
      <c r="P1662" s="522"/>
    </row>
    <row r="1663" spans="1:16" x14ac:dyDescent="0.25">
      <c r="A1663" s="523"/>
      <c r="B1663" s="524" t="s">
        <v>23</v>
      </c>
      <c r="C1663" s="1247" t="s">
        <v>1203</v>
      </c>
      <c r="D1663" s="1247"/>
      <c r="E1663" s="1247"/>
      <c r="F1663" s="1247"/>
      <c r="G1663" s="1247"/>
      <c r="H1663" s="525" t="s">
        <v>1148</v>
      </c>
      <c r="I1663" s="526"/>
      <c r="J1663" s="526"/>
      <c r="K1663" s="531">
        <v>10.3</v>
      </c>
      <c r="L1663" s="528"/>
      <c r="M1663" s="526"/>
      <c r="N1663" s="528"/>
      <c r="O1663" s="526"/>
      <c r="P1663" s="529">
        <v>3013.78</v>
      </c>
    </row>
    <row r="1664" spans="1:16" x14ac:dyDescent="0.25">
      <c r="A1664" s="530"/>
      <c r="B1664" s="524" t="s">
        <v>2101</v>
      </c>
      <c r="C1664" s="1247" t="s">
        <v>2102</v>
      </c>
      <c r="D1664" s="1247"/>
      <c r="E1664" s="1247"/>
      <c r="F1664" s="1247"/>
      <c r="G1664" s="1247"/>
      <c r="H1664" s="525" t="s">
        <v>1148</v>
      </c>
      <c r="I1664" s="536">
        <v>1.03</v>
      </c>
      <c r="J1664" s="526"/>
      <c r="K1664" s="531">
        <v>10.3</v>
      </c>
      <c r="L1664" s="532"/>
      <c r="M1664" s="533"/>
      <c r="N1664" s="534">
        <v>292.60000000000002</v>
      </c>
      <c r="O1664" s="526"/>
      <c r="P1664" s="529">
        <v>3013.78</v>
      </c>
    </row>
    <row r="1665" spans="1:16" x14ac:dyDescent="0.25">
      <c r="A1665" s="523"/>
      <c r="B1665" s="524" t="s">
        <v>28</v>
      </c>
      <c r="C1665" s="1247" t="s">
        <v>132</v>
      </c>
      <c r="D1665" s="1247"/>
      <c r="E1665" s="1247"/>
      <c r="F1665" s="1247"/>
      <c r="G1665" s="1247"/>
      <c r="H1665" s="525"/>
      <c r="I1665" s="526"/>
      <c r="J1665" s="526"/>
      <c r="K1665" s="526"/>
      <c r="L1665" s="528"/>
      <c r="M1665" s="526"/>
      <c r="N1665" s="528"/>
      <c r="O1665" s="526"/>
      <c r="P1665" s="573">
        <v>59.26</v>
      </c>
    </row>
    <row r="1666" spans="1:16" x14ac:dyDescent="0.25">
      <c r="A1666" s="523"/>
      <c r="B1666" s="524"/>
      <c r="C1666" s="1247" t="s">
        <v>1147</v>
      </c>
      <c r="D1666" s="1247"/>
      <c r="E1666" s="1247"/>
      <c r="F1666" s="1247"/>
      <c r="G1666" s="1247"/>
      <c r="H1666" s="525" t="s">
        <v>1148</v>
      </c>
      <c r="I1666" s="526"/>
      <c r="J1666" s="526"/>
      <c r="K1666" s="531">
        <v>0.1</v>
      </c>
      <c r="L1666" s="528"/>
      <c r="M1666" s="526"/>
      <c r="N1666" s="528"/>
      <c r="O1666" s="526"/>
      <c r="P1666" s="573">
        <v>32.54</v>
      </c>
    </row>
    <row r="1667" spans="1:16" x14ac:dyDescent="0.25">
      <c r="A1667" s="530"/>
      <c r="B1667" s="524" t="s">
        <v>1445</v>
      </c>
      <c r="C1667" s="1247" t="s">
        <v>1446</v>
      </c>
      <c r="D1667" s="1247"/>
      <c r="E1667" s="1247"/>
      <c r="F1667" s="1247"/>
      <c r="G1667" s="1247"/>
      <c r="H1667" s="525" t="s">
        <v>1151</v>
      </c>
      <c r="I1667" s="536">
        <v>0.01</v>
      </c>
      <c r="J1667" s="526"/>
      <c r="K1667" s="531">
        <v>0.1</v>
      </c>
      <c r="L1667" s="538">
        <v>477.92</v>
      </c>
      <c r="M1667" s="539">
        <v>1.24</v>
      </c>
      <c r="N1667" s="534">
        <v>592.62</v>
      </c>
      <c r="O1667" s="526"/>
      <c r="P1667" s="529">
        <v>59.26</v>
      </c>
    </row>
    <row r="1668" spans="1:16" x14ac:dyDescent="0.25">
      <c r="A1668" s="540"/>
      <c r="B1668" s="524" t="s">
        <v>1208</v>
      </c>
      <c r="C1668" s="1247" t="s">
        <v>1209</v>
      </c>
      <c r="D1668" s="1247"/>
      <c r="E1668" s="1247"/>
      <c r="F1668" s="1247"/>
      <c r="G1668" s="1247"/>
      <c r="H1668" s="525" t="s">
        <v>1148</v>
      </c>
      <c r="I1668" s="536">
        <v>0.01</v>
      </c>
      <c r="J1668" s="526"/>
      <c r="K1668" s="531">
        <v>0.1</v>
      </c>
      <c r="L1668" s="528"/>
      <c r="M1668" s="526"/>
      <c r="N1668" s="541">
        <v>325.38</v>
      </c>
      <c r="O1668" s="526"/>
      <c r="P1668" s="573">
        <v>32.54</v>
      </c>
    </row>
    <row r="1669" spans="1:16" x14ac:dyDescent="0.25">
      <c r="A1669" s="552"/>
      <c r="B1669" s="553"/>
      <c r="C1669" s="1248" t="s">
        <v>1154</v>
      </c>
      <c r="D1669" s="1248"/>
      <c r="E1669" s="1248"/>
      <c r="F1669" s="1248"/>
      <c r="G1669" s="1248"/>
      <c r="H1669" s="516"/>
      <c r="I1669" s="517"/>
      <c r="J1669" s="517"/>
      <c r="K1669" s="517"/>
      <c r="L1669" s="520"/>
      <c r="M1669" s="517"/>
      <c r="N1669" s="554"/>
      <c r="O1669" s="517"/>
      <c r="P1669" s="555">
        <v>3105.58</v>
      </c>
    </row>
    <row r="1670" spans="1:16" x14ac:dyDescent="0.25">
      <c r="A1670" s="540" t="s">
        <v>3857</v>
      </c>
      <c r="B1670" s="524" t="s">
        <v>2637</v>
      </c>
      <c r="C1670" s="1247" t="s">
        <v>2638</v>
      </c>
      <c r="D1670" s="1247"/>
      <c r="E1670" s="1247"/>
      <c r="F1670" s="1247"/>
      <c r="G1670" s="1247"/>
      <c r="H1670" s="525" t="s">
        <v>1158</v>
      </c>
      <c r="I1670" s="543">
        <v>2</v>
      </c>
      <c r="J1670" s="526"/>
      <c r="K1670" s="543">
        <v>2</v>
      </c>
      <c r="L1670" s="528"/>
      <c r="M1670" s="526"/>
      <c r="N1670" s="528"/>
      <c r="O1670" s="526"/>
      <c r="P1670" s="573">
        <v>60.28</v>
      </c>
    </row>
    <row r="1671" spans="1:16" x14ac:dyDescent="0.25">
      <c r="A1671" s="540"/>
      <c r="B1671" s="524"/>
      <c r="C1671" s="1247" t="s">
        <v>1155</v>
      </c>
      <c r="D1671" s="1247"/>
      <c r="E1671" s="1247"/>
      <c r="F1671" s="1247"/>
      <c r="G1671" s="1247"/>
      <c r="H1671" s="525"/>
      <c r="I1671" s="526"/>
      <c r="J1671" s="526"/>
      <c r="K1671" s="526"/>
      <c r="L1671" s="528"/>
      <c r="M1671" s="526"/>
      <c r="N1671" s="528"/>
      <c r="O1671" s="526"/>
      <c r="P1671" s="529">
        <v>3046.32</v>
      </c>
    </row>
    <row r="1672" spans="1:16" x14ac:dyDescent="0.25">
      <c r="A1672" s="540"/>
      <c r="B1672" s="524" t="s">
        <v>3336</v>
      </c>
      <c r="C1672" s="1247" t="s">
        <v>3337</v>
      </c>
      <c r="D1672" s="1247"/>
      <c r="E1672" s="1247"/>
      <c r="F1672" s="1247"/>
      <c r="G1672" s="1247"/>
      <c r="H1672" s="525" t="s">
        <v>1158</v>
      </c>
      <c r="I1672" s="543">
        <v>90</v>
      </c>
      <c r="J1672" s="526"/>
      <c r="K1672" s="543">
        <v>90</v>
      </c>
      <c r="L1672" s="528"/>
      <c r="M1672" s="526"/>
      <c r="N1672" s="528"/>
      <c r="O1672" s="526"/>
      <c r="P1672" s="529">
        <v>2741.69</v>
      </c>
    </row>
    <row r="1673" spans="1:16" x14ac:dyDescent="0.25">
      <c r="A1673" s="540"/>
      <c r="B1673" s="524" t="s">
        <v>3338</v>
      </c>
      <c r="C1673" s="1247" t="s">
        <v>3339</v>
      </c>
      <c r="D1673" s="1247"/>
      <c r="E1673" s="1247"/>
      <c r="F1673" s="1247"/>
      <c r="G1673" s="1247"/>
      <c r="H1673" s="525" t="s">
        <v>1158</v>
      </c>
      <c r="I1673" s="543">
        <v>46</v>
      </c>
      <c r="J1673" s="526"/>
      <c r="K1673" s="543">
        <v>46</v>
      </c>
      <c r="L1673" s="528"/>
      <c r="M1673" s="526"/>
      <c r="N1673" s="528"/>
      <c r="O1673" s="526"/>
      <c r="P1673" s="529">
        <v>1401.31</v>
      </c>
    </row>
    <row r="1674" spans="1:16" x14ac:dyDescent="0.25">
      <c r="A1674" s="556"/>
      <c r="B1674" s="557"/>
      <c r="C1674" s="1248" t="s">
        <v>1161</v>
      </c>
      <c r="D1674" s="1248"/>
      <c r="E1674" s="1248"/>
      <c r="F1674" s="1248"/>
      <c r="G1674" s="1248"/>
      <c r="H1674" s="516"/>
      <c r="I1674" s="517"/>
      <c r="J1674" s="517"/>
      <c r="K1674" s="517"/>
      <c r="L1674" s="520"/>
      <c r="M1674" s="517"/>
      <c r="N1674" s="593">
        <v>730.89</v>
      </c>
      <c r="O1674" s="517"/>
      <c r="P1674" s="555">
        <v>7308.86</v>
      </c>
    </row>
    <row r="1675" spans="1:16" x14ac:dyDescent="0.25">
      <c r="A1675" s="558"/>
      <c r="B1675" s="559"/>
      <c r="C1675" s="559"/>
      <c r="D1675" s="559"/>
      <c r="E1675" s="559"/>
      <c r="F1675" s="559"/>
      <c r="G1675" s="559"/>
      <c r="H1675" s="560"/>
      <c r="I1675" s="561"/>
      <c r="J1675" s="561"/>
      <c r="K1675" s="561"/>
      <c r="L1675" s="562"/>
      <c r="M1675" s="561"/>
      <c r="N1675" s="562"/>
      <c r="O1675" s="561"/>
      <c r="P1675" s="563"/>
    </row>
    <row r="1676" spans="1:16" ht="22.5" x14ac:dyDescent="0.25">
      <c r="A1676" s="514" t="s">
        <v>3858</v>
      </c>
      <c r="B1676" s="515" t="s">
        <v>3594</v>
      </c>
      <c r="C1676" s="1249" t="s">
        <v>3859</v>
      </c>
      <c r="D1676" s="1249"/>
      <c r="E1676" s="1249"/>
      <c r="F1676" s="1249"/>
      <c r="G1676" s="1249"/>
      <c r="H1676" s="516" t="s">
        <v>1575</v>
      </c>
      <c r="I1676" s="517">
        <v>10</v>
      </c>
      <c r="J1676" s="518">
        <v>1</v>
      </c>
      <c r="K1676" s="518">
        <v>10</v>
      </c>
      <c r="L1676" s="520"/>
      <c r="M1676" s="517"/>
      <c r="N1676" s="564">
        <v>76136.13</v>
      </c>
      <c r="O1676" s="517"/>
      <c r="P1676" s="555">
        <v>761361.3</v>
      </c>
    </row>
    <row r="1677" spans="1:16" x14ac:dyDescent="0.25">
      <c r="A1677" s="556"/>
      <c r="B1677" s="557"/>
      <c r="C1677" s="1248" t="s">
        <v>1161</v>
      </c>
      <c r="D1677" s="1248"/>
      <c r="E1677" s="1248"/>
      <c r="F1677" s="1248"/>
      <c r="G1677" s="1248"/>
      <c r="H1677" s="516"/>
      <c r="I1677" s="517"/>
      <c r="J1677" s="517"/>
      <c r="K1677" s="517"/>
      <c r="L1677" s="520"/>
      <c r="M1677" s="517"/>
      <c r="N1677" s="520"/>
      <c r="O1677" s="517"/>
      <c r="P1677" s="555">
        <v>761361.3</v>
      </c>
    </row>
    <row r="1678" spans="1:16" x14ac:dyDescent="0.25">
      <c r="A1678" s="558"/>
      <c r="B1678" s="559"/>
      <c r="C1678" s="559"/>
      <c r="D1678" s="559"/>
      <c r="E1678" s="559"/>
      <c r="F1678" s="559"/>
      <c r="G1678" s="559"/>
      <c r="H1678" s="560"/>
      <c r="I1678" s="561"/>
      <c r="J1678" s="561"/>
      <c r="K1678" s="561"/>
      <c r="L1678" s="562"/>
      <c r="M1678" s="561"/>
      <c r="N1678" s="562"/>
      <c r="O1678" s="561"/>
      <c r="P1678" s="563"/>
    </row>
    <row r="1679" spans="1:16" x14ac:dyDescent="0.25">
      <c r="A1679" s="514" t="s">
        <v>3860</v>
      </c>
      <c r="B1679" s="515" t="s">
        <v>3354</v>
      </c>
      <c r="C1679" s="1249" t="s">
        <v>3355</v>
      </c>
      <c r="D1679" s="1249"/>
      <c r="E1679" s="1249"/>
      <c r="F1679" s="1249"/>
      <c r="G1679" s="1249"/>
      <c r="H1679" s="516" t="s">
        <v>1575</v>
      </c>
      <c r="I1679" s="517">
        <v>10</v>
      </c>
      <c r="J1679" s="518">
        <v>1</v>
      </c>
      <c r="K1679" s="518">
        <v>10</v>
      </c>
      <c r="L1679" s="520"/>
      <c r="M1679" s="517"/>
      <c r="N1679" s="521"/>
      <c r="O1679" s="517"/>
      <c r="P1679" s="522"/>
    </row>
    <row r="1680" spans="1:16" x14ac:dyDescent="0.25">
      <c r="A1680" s="523"/>
      <c r="B1680" s="524" t="s">
        <v>23</v>
      </c>
      <c r="C1680" s="1247" t="s">
        <v>1203</v>
      </c>
      <c r="D1680" s="1247"/>
      <c r="E1680" s="1247"/>
      <c r="F1680" s="1247"/>
      <c r="G1680" s="1247"/>
      <c r="H1680" s="525" t="s">
        <v>1148</v>
      </c>
      <c r="I1680" s="526"/>
      <c r="J1680" s="526"/>
      <c r="K1680" s="531">
        <v>10.3</v>
      </c>
      <c r="L1680" s="528"/>
      <c r="M1680" s="526"/>
      <c r="N1680" s="528"/>
      <c r="O1680" s="526"/>
      <c r="P1680" s="529">
        <v>3013.78</v>
      </c>
    </row>
    <row r="1681" spans="1:16" x14ac:dyDescent="0.25">
      <c r="A1681" s="530"/>
      <c r="B1681" s="524" t="s">
        <v>2101</v>
      </c>
      <c r="C1681" s="1247" t="s">
        <v>2102</v>
      </c>
      <c r="D1681" s="1247"/>
      <c r="E1681" s="1247"/>
      <c r="F1681" s="1247"/>
      <c r="G1681" s="1247"/>
      <c r="H1681" s="525" t="s">
        <v>1148</v>
      </c>
      <c r="I1681" s="536">
        <v>1.03</v>
      </c>
      <c r="J1681" s="526"/>
      <c r="K1681" s="531">
        <v>10.3</v>
      </c>
      <c r="L1681" s="532"/>
      <c r="M1681" s="533"/>
      <c r="N1681" s="534">
        <v>292.60000000000002</v>
      </c>
      <c r="O1681" s="526"/>
      <c r="P1681" s="529">
        <v>3013.78</v>
      </c>
    </row>
    <row r="1682" spans="1:16" x14ac:dyDescent="0.25">
      <c r="A1682" s="523"/>
      <c r="B1682" s="524" t="s">
        <v>28</v>
      </c>
      <c r="C1682" s="1247" t="s">
        <v>132</v>
      </c>
      <c r="D1682" s="1247"/>
      <c r="E1682" s="1247"/>
      <c r="F1682" s="1247"/>
      <c r="G1682" s="1247"/>
      <c r="H1682" s="525"/>
      <c r="I1682" s="526"/>
      <c r="J1682" s="526"/>
      <c r="K1682" s="526"/>
      <c r="L1682" s="528"/>
      <c r="M1682" s="526"/>
      <c r="N1682" s="528"/>
      <c r="O1682" s="526"/>
      <c r="P1682" s="573">
        <v>59.26</v>
      </c>
    </row>
    <row r="1683" spans="1:16" x14ac:dyDescent="0.25">
      <c r="A1683" s="523"/>
      <c r="B1683" s="524"/>
      <c r="C1683" s="1247" t="s">
        <v>1147</v>
      </c>
      <c r="D1683" s="1247"/>
      <c r="E1683" s="1247"/>
      <c r="F1683" s="1247"/>
      <c r="G1683" s="1247"/>
      <c r="H1683" s="525" t="s">
        <v>1148</v>
      </c>
      <c r="I1683" s="526"/>
      <c r="J1683" s="526"/>
      <c r="K1683" s="531">
        <v>0.1</v>
      </c>
      <c r="L1683" s="528"/>
      <c r="M1683" s="526"/>
      <c r="N1683" s="528"/>
      <c r="O1683" s="526"/>
      <c r="P1683" s="573">
        <v>32.54</v>
      </c>
    </row>
    <row r="1684" spans="1:16" x14ac:dyDescent="0.25">
      <c r="A1684" s="530"/>
      <c r="B1684" s="524" t="s">
        <v>1445</v>
      </c>
      <c r="C1684" s="1247" t="s">
        <v>1446</v>
      </c>
      <c r="D1684" s="1247"/>
      <c r="E1684" s="1247"/>
      <c r="F1684" s="1247"/>
      <c r="G1684" s="1247"/>
      <c r="H1684" s="525" t="s">
        <v>1151</v>
      </c>
      <c r="I1684" s="536">
        <v>0.01</v>
      </c>
      <c r="J1684" s="526"/>
      <c r="K1684" s="531">
        <v>0.1</v>
      </c>
      <c r="L1684" s="538">
        <v>477.92</v>
      </c>
      <c r="M1684" s="539">
        <v>1.24</v>
      </c>
      <c r="N1684" s="534">
        <v>592.62</v>
      </c>
      <c r="O1684" s="526"/>
      <c r="P1684" s="529">
        <v>59.26</v>
      </c>
    </row>
    <row r="1685" spans="1:16" x14ac:dyDescent="0.25">
      <c r="A1685" s="540"/>
      <c r="B1685" s="524" t="s">
        <v>1208</v>
      </c>
      <c r="C1685" s="1247" t="s">
        <v>1209</v>
      </c>
      <c r="D1685" s="1247"/>
      <c r="E1685" s="1247"/>
      <c r="F1685" s="1247"/>
      <c r="G1685" s="1247"/>
      <c r="H1685" s="525" t="s">
        <v>1148</v>
      </c>
      <c r="I1685" s="536">
        <v>0.01</v>
      </c>
      <c r="J1685" s="526"/>
      <c r="K1685" s="531">
        <v>0.1</v>
      </c>
      <c r="L1685" s="528"/>
      <c r="M1685" s="526"/>
      <c r="N1685" s="541">
        <v>325.38</v>
      </c>
      <c r="O1685" s="526"/>
      <c r="P1685" s="573">
        <v>32.54</v>
      </c>
    </row>
    <row r="1686" spans="1:16" x14ac:dyDescent="0.25">
      <c r="A1686" s="552"/>
      <c r="B1686" s="553"/>
      <c r="C1686" s="1248" t="s">
        <v>1154</v>
      </c>
      <c r="D1686" s="1248"/>
      <c r="E1686" s="1248"/>
      <c r="F1686" s="1248"/>
      <c r="G1686" s="1248"/>
      <c r="H1686" s="516"/>
      <c r="I1686" s="517"/>
      <c r="J1686" s="517"/>
      <c r="K1686" s="517"/>
      <c r="L1686" s="520"/>
      <c r="M1686" s="517"/>
      <c r="N1686" s="554"/>
      <c r="O1686" s="517"/>
      <c r="P1686" s="555">
        <v>3105.58</v>
      </c>
    </row>
    <row r="1687" spans="1:16" x14ac:dyDescent="0.25">
      <c r="A1687" s="540" t="s">
        <v>3861</v>
      </c>
      <c r="B1687" s="524" t="s">
        <v>2637</v>
      </c>
      <c r="C1687" s="1247" t="s">
        <v>2638</v>
      </c>
      <c r="D1687" s="1247"/>
      <c r="E1687" s="1247"/>
      <c r="F1687" s="1247"/>
      <c r="G1687" s="1247"/>
      <c r="H1687" s="525" t="s">
        <v>1158</v>
      </c>
      <c r="I1687" s="543">
        <v>2</v>
      </c>
      <c r="J1687" s="526"/>
      <c r="K1687" s="543">
        <v>2</v>
      </c>
      <c r="L1687" s="528"/>
      <c r="M1687" s="526"/>
      <c r="N1687" s="528"/>
      <c r="O1687" s="526"/>
      <c r="P1687" s="573">
        <v>60.28</v>
      </c>
    </row>
    <row r="1688" spans="1:16" x14ac:dyDescent="0.25">
      <c r="A1688" s="540"/>
      <c r="B1688" s="524"/>
      <c r="C1688" s="1247" t="s">
        <v>1155</v>
      </c>
      <c r="D1688" s="1247"/>
      <c r="E1688" s="1247"/>
      <c r="F1688" s="1247"/>
      <c r="G1688" s="1247"/>
      <c r="H1688" s="525"/>
      <c r="I1688" s="526"/>
      <c r="J1688" s="526"/>
      <c r="K1688" s="526"/>
      <c r="L1688" s="528"/>
      <c r="M1688" s="526"/>
      <c r="N1688" s="528"/>
      <c r="O1688" s="526"/>
      <c r="P1688" s="529">
        <v>3046.32</v>
      </c>
    </row>
    <row r="1689" spans="1:16" x14ac:dyDescent="0.25">
      <c r="A1689" s="540"/>
      <c r="B1689" s="524" t="s">
        <v>3336</v>
      </c>
      <c r="C1689" s="1247" t="s">
        <v>3337</v>
      </c>
      <c r="D1689" s="1247"/>
      <c r="E1689" s="1247"/>
      <c r="F1689" s="1247"/>
      <c r="G1689" s="1247"/>
      <c r="H1689" s="525" t="s">
        <v>1158</v>
      </c>
      <c r="I1689" s="543">
        <v>90</v>
      </c>
      <c r="J1689" s="526"/>
      <c r="K1689" s="543">
        <v>90</v>
      </c>
      <c r="L1689" s="528"/>
      <c r="M1689" s="526"/>
      <c r="N1689" s="528"/>
      <c r="O1689" s="526"/>
      <c r="P1689" s="529">
        <v>2741.69</v>
      </c>
    </row>
    <row r="1690" spans="1:16" x14ac:dyDescent="0.25">
      <c r="A1690" s="540"/>
      <c r="B1690" s="524" t="s">
        <v>3338</v>
      </c>
      <c r="C1690" s="1247" t="s">
        <v>3339</v>
      </c>
      <c r="D1690" s="1247"/>
      <c r="E1690" s="1247"/>
      <c r="F1690" s="1247"/>
      <c r="G1690" s="1247"/>
      <c r="H1690" s="525" t="s">
        <v>1158</v>
      </c>
      <c r="I1690" s="543">
        <v>46</v>
      </c>
      <c r="J1690" s="526"/>
      <c r="K1690" s="543">
        <v>46</v>
      </c>
      <c r="L1690" s="528"/>
      <c r="M1690" s="526"/>
      <c r="N1690" s="528"/>
      <c r="O1690" s="526"/>
      <c r="P1690" s="529">
        <v>1401.31</v>
      </c>
    </row>
    <row r="1691" spans="1:16" x14ac:dyDescent="0.25">
      <c r="A1691" s="556"/>
      <c r="B1691" s="557"/>
      <c r="C1691" s="1248" t="s">
        <v>1161</v>
      </c>
      <c r="D1691" s="1248"/>
      <c r="E1691" s="1248"/>
      <c r="F1691" s="1248"/>
      <c r="G1691" s="1248"/>
      <c r="H1691" s="516"/>
      <c r="I1691" s="517"/>
      <c r="J1691" s="517"/>
      <c r="K1691" s="517"/>
      <c r="L1691" s="520"/>
      <c r="M1691" s="517"/>
      <c r="N1691" s="593">
        <v>730.89</v>
      </c>
      <c r="O1691" s="517"/>
      <c r="P1691" s="555">
        <v>7308.86</v>
      </c>
    </row>
    <row r="1692" spans="1:16" x14ac:dyDescent="0.25">
      <c r="A1692" s="558"/>
      <c r="B1692" s="559"/>
      <c r="C1692" s="559"/>
      <c r="D1692" s="559"/>
      <c r="E1692" s="559"/>
      <c r="F1692" s="559"/>
      <c r="G1692" s="559"/>
      <c r="H1692" s="560"/>
      <c r="I1692" s="561"/>
      <c r="J1692" s="561"/>
      <c r="K1692" s="561"/>
      <c r="L1692" s="562"/>
      <c r="M1692" s="561"/>
      <c r="N1692" s="562"/>
      <c r="O1692" s="561"/>
      <c r="P1692" s="563"/>
    </row>
    <row r="1693" spans="1:16" ht="22.5" x14ac:dyDescent="0.25">
      <c r="A1693" s="514" t="s">
        <v>3862</v>
      </c>
      <c r="B1693" s="515" t="s">
        <v>3594</v>
      </c>
      <c r="C1693" s="1249" t="s">
        <v>3863</v>
      </c>
      <c r="D1693" s="1249"/>
      <c r="E1693" s="1249"/>
      <c r="F1693" s="1249"/>
      <c r="G1693" s="1249"/>
      <c r="H1693" s="516" t="s">
        <v>1575</v>
      </c>
      <c r="I1693" s="517">
        <v>10</v>
      </c>
      <c r="J1693" s="518">
        <v>1</v>
      </c>
      <c r="K1693" s="518">
        <v>10</v>
      </c>
      <c r="L1693" s="520"/>
      <c r="M1693" s="517"/>
      <c r="N1693" s="564">
        <v>164762.03</v>
      </c>
      <c r="O1693" s="517"/>
      <c r="P1693" s="555">
        <v>1647620.3</v>
      </c>
    </row>
    <row r="1694" spans="1:16" x14ac:dyDescent="0.25">
      <c r="A1694" s="556"/>
      <c r="B1694" s="557"/>
      <c r="C1694" s="1248" t="s">
        <v>1161</v>
      </c>
      <c r="D1694" s="1248"/>
      <c r="E1694" s="1248"/>
      <c r="F1694" s="1248"/>
      <c r="G1694" s="1248"/>
      <c r="H1694" s="516"/>
      <c r="I1694" s="517"/>
      <c r="J1694" s="517"/>
      <c r="K1694" s="517"/>
      <c r="L1694" s="520"/>
      <c r="M1694" s="517"/>
      <c r="N1694" s="520"/>
      <c r="O1694" s="517"/>
      <c r="P1694" s="555">
        <v>1647620.3</v>
      </c>
    </row>
    <row r="1695" spans="1:16" x14ac:dyDescent="0.25">
      <c r="A1695" s="558"/>
      <c r="B1695" s="559"/>
      <c r="C1695" s="559"/>
      <c r="D1695" s="559"/>
      <c r="E1695" s="559"/>
      <c r="F1695" s="559"/>
      <c r="G1695" s="559"/>
      <c r="H1695" s="560"/>
      <c r="I1695" s="561"/>
      <c r="J1695" s="561"/>
      <c r="K1695" s="561"/>
      <c r="L1695" s="562"/>
      <c r="M1695" s="561"/>
      <c r="N1695" s="562"/>
      <c r="O1695" s="561"/>
      <c r="P1695" s="563"/>
    </row>
    <row r="1696" spans="1:16" x14ac:dyDescent="0.25">
      <c r="A1696" s="514" t="s">
        <v>3864</v>
      </c>
      <c r="B1696" s="515" t="s">
        <v>3354</v>
      </c>
      <c r="C1696" s="1249" t="s">
        <v>3355</v>
      </c>
      <c r="D1696" s="1249"/>
      <c r="E1696" s="1249"/>
      <c r="F1696" s="1249"/>
      <c r="G1696" s="1249"/>
      <c r="H1696" s="516" t="s">
        <v>1575</v>
      </c>
      <c r="I1696" s="517">
        <v>10</v>
      </c>
      <c r="J1696" s="518">
        <v>1</v>
      </c>
      <c r="K1696" s="518">
        <v>10</v>
      </c>
      <c r="L1696" s="520"/>
      <c r="M1696" s="517"/>
      <c r="N1696" s="521"/>
      <c r="O1696" s="517"/>
      <c r="P1696" s="522"/>
    </row>
    <row r="1697" spans="1:16" x14ac:dyDescent="0.25">
      <c r="A1697" s="523"/>
      <c r="B1697" s="524" t="s">
        <v>23</v>
      </c>
      <c r="C1697" s="1247" t="s">
        <v>1203</v>
      </c>
      <c r="D1697" s="1247"/>
      <c r="E1697" s="1247"/>
      <c r="F1697" s="1247"/>
      <c r="G1697" s="1247"/>
      <c r="H1697" s="525" t="s">
        <v>1148</v>
      </c>
      <c r="I1697" s="526"/>
      <c r="J1697" s="526"/>
      <c r="K1697" s="531">
        <v>10.3</v>
      </c>
      <c r="L1697" s="528"/>
      <c r="M1697" s="526"/>
      <c r="N1697" s="528"/>
      <c r="O1697" s="526"/>
      <c r="P1697" s="529">
        <v>3013.78</v>
      </c>
    </row>
    <row r="1698" spans="1:16" x14ac:dyDescent="0.25">
      <c r="A1698" s="530"/>
      <c r="B1698" s="524" t="s">
        <v>2101</v>
      </c>
      <c r="C1698" s="1247" t="s">
        <v>2102</v>
      </c>
      <c r="D1698" s="1247"/>
      <c r="E1698" s="1247"/>
      <c r="F1698" s="1247"/>
      <c r="G1698" s="1247"/>
      <c r="H1698" s="525" t="s">
        <v>1148</v>
      </c>
      <c r="I1698" s="536">
        <v>1.03</v>
      </c>
      <c r="J1698" s="526"/>
      <c r="K1698" s="531">
        <v>10.3</v>
      </c>
      <c r="L1698" s="532"/>
      <c r="M1698" s="533"/>
      <c r="N1698" s="534">
        <v>292.60000000000002</v>
      </c>
      <c r="O1698" s="526"/>
      <c r="P1698" s="529">
        <v>3013.78</v>
      </c>
    </row>
    <row r="1699" spans="1:16" x14ac:dyDescent="0.25">
      <c r="A1699" s="523"/>
      <c r="B1699" s="524" t="s">
        <v>28</v>
      </c>
      <c r="C1699" s="1247" t="s">
        <v>132</v>
      </c>
      <c r="D1699" s="1247"/>
      <c r="E1699" s="1247"/>
      <c r="F1699" s="1247"/>
      <c r="G1699" s="1247"/>
      <c r="H1699" s="525"/>
      <c r="I1699" s="526"/>
      <c r="J1699" s="526"/>
      <c r="K1699" s="526"/>
      <c r="L1699" s="528"/>
      <c r="M1699" s="526"/>
      <c r="N1699" s="528"/>
      <c r="O1699" s="526"/>
      <c r="P1699" s="573">
        <v>59.26</v>
      </c>
    </row>
    <row r="1700" spans="1:16" x14ac:dyDescent="0.25">
      <c r="A1700" s="523"/>
      <c r="B1700" s="524"/>
      <c r="C1700" s="1247" t="s">
        <v>1147</v>
      </c>
      <c r="D1700" s="1247"/>
      <c r="E1700" s="1247"/>
      <c r="F1700" s="1247"/>
      <c r="G1700" s="1247"/>
      <c r="H1700" s="525" t="s">
        <v>1148</v>
      </c>
      <c r="I1700" s="526"/>
      <c r="J1700" s="526"/>
      <c r="K1700" s="531">
        <v>0.1</v>
      </c>
      <c r="L1700" s="528"/>
      <c r="M1700" s="526"/>
      <c r="N1700" s="528"/>
      <c r="O1700" s="526"/>
      <c r="P1700" s="573">
        <v>32.54</v>
      </c>
    </row>
    <row r="1701" spans="1:16" x14ac:dyDescent="0.25">
      <c r="A1701" s="530"/>
      <c r="B1701" s="524" t="s">
        <v>1445</v>
      </c>
      <c r="C1701" s="1247" t="s">
        <v>1446</v>
      </c>
      <c r="D1701" s="1247"/>
      <c r="E1701" s="1247"/>
      <c r="F1701" s="1247"/>
      <c r="G1701" s="1247"/>
      <c r="H1701" s="525" t="s">
        <v>1151</v>
      </c>
      <c r="I1701" s="536">
        <v>0.01</v>
      </c>
      <c r="J1701" s="526"/>
      <c r="K1701" s="531">
        <v>0.1</v>
      </c>
      <c r="L1701" s="538">
        <v>477.92</v>
      </c>
      <c r="M1701" s="539">
        <v>1.24</v>
      </c>
      <c r="N1701" s="534">
        <v>592.62</v>
      </c>
      <c r="O1701" s="526"/>
      <c r="P1701" s="529">
        <v>59.26</v>
      </c>
    </row>
    <row r="1702" spans="1:16" x14ac:dyDescent="0.25">
      <c r="A1702" s="540"/>
      <c r="B1702" s="524" t="s">
        <v>1208</v>
      </c>
      <c r="C1702" s="1247" t="s">
        <v>1209</v>
      </c>
      <c r="D1702" s="1247"/>
      <c r="E1702" s="1247"/>
      <c r="F1702" s="1247"/>
      <c r="G1702" s="1247"/>
      <c r="H1702" s="525" t="s">
        <v>1148</v>
      </c>
      <c r="I1702" s="536">
        <v>0.01</v>
      </c>
      <c r="J1702" s="526"/>
      <c r="K1702" s="531">
        <v>0.1</v>
      </c>
      <c r="L1702" s="528"/>
      <c r="M1702" s="526"/>
      <c r="N1702" s="541">
        <v>325.38</v>
      </c>
      <c r="O1702" s="526"/>
      <c r="P1702" s="573">
        <v>32.54</v>
      </c>
    </row>
    <row r="1703" spans="1:16" x14ac:dyDescent="0.25">
      <c r="A1703" s="552"/>
      <c r="B1703" s="553"/>
      <c r="C1703" s="1248" t="s">
        <v>1154</v>
      </c>
      <c r="D1703" s="1248"/>
      <c r="E1703" s="1248"/>
      <c r="F1703" s="1248"/>
      <c r="G1703" s="1248"/>
      <c r="H1703" s="516"/>
      <c r="I1703" s="517"/>
      <c r="J1703" s="517"/>
      <c r="K1703" s="517"/>
      <c r="L1703" s="520"/>
      <c r="M1703" s="517"/>
      <c r="N1703" s="554"/>
      <c r="O1703" s="517"/>
      <c r="P1703" s="555">
        <v>3105.58</v>
      </c>
    </row>
    <row r="1704" spans="1:16" x14ac:dyDescent="0.25">
      <c r="A1704" s="540" t="s">
        <v>3865</v>
      </c>
      <c r="B1704" s="524" t="s">
        <v>2637</v>
      </c>
      <c r="C1704" s="1247" t="s">
        <v>2638</v>
      </c>
      <c r="D1704" s="1247"/>
      <c r="E1704" s="1247"/>
      <c r="F1704" s="1247"/>
      <c r="G1704" s="1247"/>
      <c r="H1704" s="525" t="s">
        <v>1158</v>
      </c>
      <c r="I1704" s="543">
        <v>2</v>
      </c>
      <c r="J1704" s="526"/>
      <c r="K1704" s="543">
        <v>2</v>
      </c>
      <c r="L1704" s="528"/>
      <c r="M1704" s="526"/>
      <c r="N1704" s="528"/>
      <c r="O1704" s="526"/>
      <c r="P1704" s="573">
        <v>60.28</v>
      </c>
    </row>
    <row r="1705" spans="1:16" x14ac:dyDescent="0.25">
      <c r="A1705" s="540"/>
      <c r="B1705" s="524"/>
      <c r="C1705" s="1247" t="s">
        <v>1155</v>
      </c>
      <c r="D1705" s="1247"/>
      <c r="E1705" s="1247"/>
      <c r="F1705" s="1247"/>
      <c r="G1705" s="1247"/>
      <c r="H1705" s="525"/>
      <c r="I1705" s="526"/>
      <c r="J1705" s="526"/>
      <c r="K1705" s="526"/>
      <c r="L1705" s="528"/>
      <c r="M1705" s="526"/>
      <c r="N1705" s="528"/>
      <c r="O1705" s="526"/>
      <c r="P1705" s="529">
        <v>3046.32</v>
      </c>
    </row>
    <row r="1706" spans="1:16" x14ac:dyDescent="0.25">
      <c r="A1706" s="540"/>
      <c r="B1706" s="524" t="s">
        <v>3336</v>
      </c>
      <c r="C1706" s="1247" t="s">
        <v>3337</v>
      </c>
      <c r="D1706" s="1247"/>
      <c r="E1706" s="1247"/>
      <c r="F1706" s="1247"/>
      <c r="G1706" s="1247"/>
      <c r="H1706" s="525" t="s">
        <v>1158</v>
      </c>
      <c r="I1706" s="543">
        <v>90</v>
      </c>
      <c r="J1706" s="526"/>
      <c r="K1706" s="543">
        <v>90</v>
      </c>
      <c r="L1706" s="528"/>
      <c r="M1706" s="526"/>
      <c r="N1706" s="528"/>
      <c r="O1706" s="526"/>
      <c r="P1706" s="529">
        <v>2741.69</v>
      </c>
    </row>
    <row r="1707" spans="1:16" x14ac:dyDescent="0.25">
      <c r="A1707" s="540"/>
      <c r="B1707" s="524" t="s">
        <v>3338</v>
      </c>
      <c r="C1707" s="1247" t="s">
        <v>3339</v>
      </c>
      <c r="D1707" s="1247"/>
      <c r="E1707" s="1247"/>
      <c r="F1707" s="1247"/>
      <c r="G1707" s="1247"/>
      <c r="H1707" s="525" t="s">
        <v>1158</v>
      </c>
      <c r="I1707" s="543">
        <v>46</v>
      </c>
      <c r="J1707" s="526"/>
      <c r="K1707" s="543">
        <v>46</v>
      </c>
      <c r="L1707" s="528"/>
      <c r="M1707" s="526"/>
      <c r="N1707" s="528"/>
      <c r="O1707" s="526"/>
      <c r="P1707" s="529">
        <v>1401.31</v>
      </c>
    </row>
    <row r="1708" spans="1:16" x14ac:dyDescent="0.25">
      <c r="A1708" s="556"/>
      <c r="B1708" s="557"/>
      <c r="C1708" s="1248" t="s">
        <v>1161</v>
      </c>
      <c r="D1708" s="1248"/>
      <c r="E1708" s="1248"/>
      <c r="F1708" s="1248"/>
      <c r="G1708" s="1248"/>
      <c r="H1708" s="516"/>
      <c r="I1708" s="517"/>
      <c r="J1708" s="517"/>
      <c r="K1708" s="517"/>
      <c r="L1708" s="520"/>
      <c r="M1708" s="517"/>
      <c r="N1708" s="593">
        <v>730.89</v>
      </c>
      <c r="O1708" s="517"/>
      <c r="P1708" s="555">
        <v>7308.86</v>
      </c>
    </row>
    <row r="1709" spans="1:16" x14ac:dyDescent="0.25">
      <c r="A1709" s="558"/>
      <c r="B1709" s="559"/>
      <c r="C1709" s="559"/>
      <c r="D1709" s="559"/>
      <c r="E1709" s="559"/>
      <c r="F1709" s="559"/>
      <c r="G1709" s="559"/>
      <c r="H1709" s="560"/>
      <c r="I1709" s="561"/>
      <c r="J1709" s="561"/>
      <c r="K1709" s="561"/>
      <c r="L1709" s="562"/>
      <c r="M1709" s="561"/>
      <c r="N1709" s="562"/>
      <c r="O1709" s="561"/>
      <c r="P1709" s="563"/>
    </row>
    <row r="1710" spans="1:16" ht="22.5" x14ac:dyDescent="0.25">
      <c r="A1710" s="514" t="s">
        <v>3866</v>
      </c>
      <c r="B1710" s="515" t="s">
        <v>3594</v>
      </c>
      <c r="C1710" s="1249" t="s">
        <v>3867</v>
      </c>
      <c r="D1710" s="1249"/>
      <c r="E1710" s="1249"/>
      <c r="F1710" s="1249"/>
      <c r="G1710" s="1249"/>
      <c r="H1710" s="516" t="s">
        <v>1575</v>
      </c>
      <c r="I1710" s="517">
        <v>10</v>
      </c>
      <c r="J1710" s="518">
        <v>1</v>
      </c>
      <c r="K1710" s="518">
        <v>10</v>
      </c>
      <c r="L1710" s="520"/>
      <c r="M1710" s="517"/>
      <c r="N1710" s="564">
        <v>79163.7</v>
      </c>
      <c r="O1710" s="517"/>
      <c r="P1710" s="555">
        <v>791637</v>
      </c>
    </row>
    <row r="1711" spans="1:16" x14ac:dyDescent="0.25">
      <c r="A1711" s="556"/>
      <c r="B1711" s="557"/>
      <c r="C1711" s="1248" t="s">
        <v>1161</v>
      </c>
      <c r="D1711" s="1248"/>
      <c r="E1711" s="1248"/>
      <c r="F1711" s="1248"/>
      <c r="G1711" s="1248"/>
      <c r="H1711" s="516"/>
      <c r="I1711" s="517"/>
      <c r="J1711" s="517"/>
      <c r="K1711" s="517"/>
      <c r="L1711" s="520"/>
      <c r="M1711" s="517"/>
      <c r="N1711" s="520"/>
      <c r="O1711" s="517"/>
      <c r="P1711" s="555">
        <v>791637</v>
      </c>
    </row>
    <row r="1712" spans="1:16" x14ac:dyDescent="0.25">
      <c r="A1712" s="558"/>
      <c r="B1712" s="559"/>
      <c r="C1712" s="559"/>
      <c r="D1712" s="559"/>
      <c r="E1712" s="559"/>
      <c r="F1712" s="559"/>
      <c r="G1712" s="559"/>
      <c r="H1712" s="560"/>
      <c r="I1712" s="561"/>
      <c r="J1712" s="561"/>
      <c r="K1712" s="561"/>
      <c r="L1712" s="562"/>
      <c r="M1712" s="561"/>
      <c r="N1712" s="562"/>
      <c r="O1712" s="561"/>
      <c r="P1712" s="563"/>
    </row>
    <row r="1713" spans="1:16" x14ac:dyDescent="0.25">
      <c r="A1713" s="514" t="s">
        <v>3868</v>
      </c>
      <c r="B1713" s="515" t="s">
        <v>3354</v>
      </c>
      <c r="C1713" s="1249" t="s">
        <v>3355</v>
      </c>
      <c r="D1713" s="1249"/>
      <c r="E1713" s="1249"/>
      <c r="F1713" s="1249"/>
      <c r="G1713" s="1249"/>
      <c r="H1713" s="516" t="s">
        <v>1575</v>
      </c>
      <c r="I1713" s="517">
        <v>3</v>
      </c>
      <c r="J1713" s="518">
        <v>1</v>
      </c>
      <c r="K1713" s="518">
        <v>3</v>
      </c>
      <c r="L1713" s="520"/>
      <c r="M1713" s="517"/>
      <c r="N1713" s="521"/>
      <c r="O1713" s="517"/>
      <c r="P1713" s="522"/>
    </row>
    <row r="1714" spans="1:16" x14ac:dyDescent="0.25">
      <c r="A1714" s="523"/>
      <c r="B1714" s="524" t="s">
        <v>23</v>
      </c>
      <c r="C1714" s="1247" t="s">
        <v>1203</v>
      </c>
      <c r="D1714" s="1247"/>
      <c r="E1714" s="1247"/>
      <c r="F1714" s="1247"/>
      <c r="G1714" s="1247"/>
      <c r="H1714" s="525" t="s">
        <v>1148</v>
      </c>
      <c r="I1714" s="526"/>
      <c r="J1714" s="526"/>
      <c r="K1714" s="536">
        <v>3.09</v>
      </c>
      <c r="L1714" s="528"/>
      <c r="M1714" s="526"/>
      <c r="N1714" s="528"/>
      <c r="O1714" s="526"/>
      <c r="P1714" s="573">
        <v>904.13</v>
      </c>
    </row>
    <row r="1715" spans="1:16" x14ac:dyDescent="0.25">
      <c r="A1715" s="530"/>
      <c r="B1715" s="524" t="s">
        <v>2101</v>
      </c>
      <c r="C1715" s="1247" t="s">
        <v>2102</v>
      </c>
      <c r="D1715" s="1247"/>
      <c r="E1715" s="1247"/>
      <c r="F1715" s="1247"/>
      <c r="G1715" s="1247"/>
      <c r="H1715" s="525" t="s">
        <v>1148</v>
      </c>
      <c r="I1715" s="536">
        <v>1.03</v>
      </c>
      <c r="J1715" s="526"/>
      <c r="K1715" s="536">
        <v>3.09</v>
      </c>
      <c r="L1715" s="532"/>
      <c r="M1715" s="533"/>
      <c r="N1715" s="534">
        <v>292.60000000000002</v>
      </c>
      <c r="O1715" s="526"/>
      <c r="P1715" s="529">
        <v>904.13</v>
      </c>
    </row>
    <row r="1716" spans="1:16" x14ac:dyDescent="0.25">
      <c r="A1716" s="523"/>
      <c r="B1716" s="524" t="s">
        <v>28</v>
      </c>
      <c r="C1716" s="1247" t="s">
        <v>132</v>
      </c>
      <c r="D1716" s="1247"/>
      <c r="E1716" s="1247"/>
      <c r="F1716" s="1247"/>
      <c r="G1716" s="1247"/>
      <c r="H1716" s="525"/>
      <c r="I1716" s="526"/>
      <c r="J1716" s="526"/>
      <c r="K1716" s="526"/>
      <c r="L1716" s="528"/>
      <c r="M1716" s="526"/>
      <c r="N1716" s="528"/>
      <c r="O1716" s="526"/>
      <c r="P1716" s="573">
        <v>17.78</v>
      </c>
    </row>
    <row r="1717" spans="1:16" x14ac:dyDescent="0.25">
      <c r="A1717" s="523"/>
      <c r="B1717" s="524"/>
      <c r="C1717" s="1247" t="s">
        <v>1147</v>
      </c>
      <c r="D1717" s="1247"/>
      <c r="E1717" s="1247"/>
      <c r="F1717" s="1247"/>
      <c r="G1717" s="1247"/>
      <c r="H1717" s="525" t="s">
        <v>1148</v>
      </c>
      <c r="I1717" s="526"/>
      <c r="J1717" s="526"/>
      <c r="K1717" s="536">
        <v>0.03</v>
      </c>
      <c r="L1717" s="528"/>
      <c r="M1717" s="526"/>
      <c r="N1717" s="528"/>
      <c r="O1717" s="526"/>
      <c r="P1717" s="573">
        <v>9.76</v>
      </c>
    </row>
    <row r="1718" spans="1:16" x14ac:dyDescent="0.25">
      <c r="A1718" s="530"/>
      <c r="B1718" s="524" t="s">
        <v>1445</v>
      </c>
      <c r="C1718" s="1247" t="s">
        <v>1446</v>
      </c>
      <c r="D1718" s="1247"/>
      <c r="E1718" s="1247"/>
      <c r="F1718" s="1247"/>
      <c r="G1718" s="1247"/>
      <c r="H1718" s="525" t="s">
        <v>1151</v>
      </c>
      <c r="I1718" s="536">
        <v>0.01</v>
      </c>
      <c r="J1718" s="526"/>
      <c r="K1718" s="536">
        <v>0.03</v>
      </c>
      <c r="L1718" s="538">
        <v>477.92</v>
      </c>
      <c r="M1718" s="539">
        <v>1.24</v>
      </c>
      <c r="N1718" s="534">
        <v>592.62</v>
      </c>
      <c r="O1718" s="526"/>
      <c r="P1718" s="529">
        <v>17.78</v>
      </c>
    </row>
    <row r="1719" spans="1:16" x14ac:dyDescent="0.25">
      <c r="A1719" s="540"/>
      <c r="B1719" s="524" t="s">
        <v>1208</v>
      </c>
      <c r="C1719" s="1247" t="s">
        <v>1209</v>
      </c>
      <c r="D1719" s="1247"/>
      <c r="E1719" s="1247"/>
      <c r="F1719" s="1247"/>
      <c r="G1719" s="1247"/>
      <c r="H1719" s="525" t="s">
        <v>1148</v>
      </c>
      <c r="I1719" s="536">
        <v>0.01</v>
      </c>
      <c r="J1719" s="526"/>
      <c r="K1719" s="536">
        <v>0.03</v>
      </c>
      <c r="L1719" s="528"/>
      <c r="M1719" s="526"/>
      <c r="N1719" s="541">
        <v>325.38</v>
      </c>
      <c r="O1719" s="526"/>
      <c r="P1719" s="573">
        <v>9.76</v>
      </c>
    </row>
    <row r="1720" spans="1:16" x14ac:dyDescent="0.25">
      <c r="A1720" s="552"/>
      <c r="B1720" s="553"/>
      <c r="C1720" s="1248" t="s">
        <v>1154</v>
      </c>
      <c r="D1720" s="1248"/>
      <c r="E1720" s="1248"/>
      <c r="F1720" s="1248"/>
      <c r="G1720" s="1248"/>
      <c r="H1720" s="516"/>
      <c r="I1720" s="517"/>
      <c r="J1720" s="517"/>
      <c r="K1720" s="517"/>
      <c r="L1720" s="520"/>
      <c r="M1720" s="517"/>
      <c r="N1720" s="554"/>
      <c r="O1720" s="517"/>
      <c r="P1720" s="555">
        <v>931.67</v>
      </c>
    </row>
    <row r="1721" spans="1:16" x14ac:dyDescent="0.25">
      <c r="A1721" s="540" t="s">
        <v>3869</v>
      </c>
      <c r="B1721" s="524" t="s">
        <v>2637</v>
      </c>
      <c r="C1721" s="1247" t="s">
        <v>2638</v>
      </c>
      <c r="D1721" s="1247"/>
      <c r="E1721" s="1247"/>
      <c r="F1721" s="1247"/>
      <c r="G1721" s="1247"/>
      <c r="H1721" s="525" t="s">
        <v>1158</v>
      </c>
      <c r="I1721" s="543">
        <v>2</v>
      </c>
      <c r="J1721" s="526"/>
      <c r="K1721" s="543">
        <v>2</v>
      </c>
      <c r="L1721" s="528"/>
      <c r="M1721" s="526"/>
      <c r="N1721" s="528"/>
      <c r="O1721" s="526"/>
      <c r="P1721" s="573">
        <v>18.079999999999998</v>
      </c>
    </row>
    <row r="1722" spans="1:16" x14ac:dyDescent="0.25">
      <c r="A1722" s="540"/>
      <c r="B1722" s="524"/>
      <c r="C1722" s="1247" t="s">
        <v>1155</v>
      </c>
      <c r="D1722" s="1247"/>
      <c r="E1722" s="1247"/>
      <c r="F1722" s="1247"/>
      <c r="G1722" s="1247"/>
      <c r="H1722" s="525"/>
      <c r="I1722" s="526"/>
      <c r="J1722" s="526"/>
      <c r="K1722" s="526"/>
      <c r="L1722" s="528"/>
      <c r="M1722" s="526"/>
      <c r="N1722" s="528"/>
      <c r="O1722" s="526"/>
      <c r="P1722" s="573">
        <v>913.89</v>
      </c>
    </row>
    <row r="1723" spans="1:16" x14ac:dyDescent="0.25">
      <c r="A1723" s="540"/>
      <c r="B1723" s="524" t="s">
        <v>3336</v>
      </c>
      <c r="C1723" s="1247" t="s">
        <v>3337</v>
      </c>
      <c r="D1723" s="1247"/>
      <c r="E1723" s="1247"/>
      <c r="F1723" s="1247"/>
      <c r="G1723" s="1247"/>
      <c r="H1723" s="525" t="s">
        <v>1158</v>
      </c>
      <c r="I1723" s="543">
        <v>90</v>
      </c>
      <c r="J1723" s="526"/>
      <c r="K1723" s="543">
        <v>90</v>
      </c>
      <c r="L1723" s="528"/>
      <c r="M1723" s="526"/>
      <c r="N1723" s="528"/>
      <c r="O1723" s="526"/>
      <c r="P1723" s="573">
        <v>822.5</v>
      </c>
    </row>
    <row r="1724" spans="1:16" x14ac:dyDescent="0.25">
      <c r="A1724" s="540"/>
      <c r="B1724" s="524" t="s">
        <v>3338</v>
      </c>
      <c r="C1724" s="1247" t="s">
        <v>3339</v>
      </c>
      <c r="D1724" s="1247"/>
      <c r="E1724" s="1247"/>
      <c r="F1724" s="1247"/>
      <c r="G1724" s="1247"/>
      <c r="H1724" s="525" t="s">
        <v>1158</v>
      </c>
      <c r="I1724" s="543">
        <v>46</v>
      </c>
      <c r="J1724" s="526"/>
      <c r="K1724" s="543">
        <v>46</v>
      </c>
      <c r="L1724" s="528"/>
      <c r="M1724" s="526"/>
      <c r="N1724" s="528"/>
      <c r="O1724" s="526"/>
      <c r="P1724" s="573">
        <v>420.39</v>
      </c>
    </row>
    <row r="1725" spans="1:16" x14ac:dyDescent="0.25">
      <c r="A1725" s="556"/>
      <c r="B1725" s="557"/>
      <c r="C1725" s="1248" t="s">
        <v>1161</v>
      </c>
      <c r="D1725" s="1248"/>
      <c r="E1725" s="1248"/>
      <c r="F1725" s="1248"/>
      <c r="G1725" s="1248"/>
      <c r="H1725" s="516"/>
      <c r="I1725" s="517"/>
      <c r="J1725" s="517"/>
      <c r="K1725" s="517"/>
      <c r="L1725" s="520"/>
      <c r="M1725" s="517"/>
      <c r="N1725" s="593">
        <v>730.88</v>
      </c>
      <c r="O1725" s="517"/>
      <c r="P1725" s="555">
        <v>2192.64</v>
      </c>
    </row>
    <row r="1726" spans="1:16" x14ac:dyDescent="0.25">
      <c r="A1726" s="558"/>
      <c r="B1726" s="559"/>
      <c r="C1726" s="559"/>
      <c r="D1726" s="559"/>
      <c r="E1726" s="559"/>
      <c r="F1726" s="559"/>
      <c r="G1726" s="559"/>
      <c r="H1726" s="560"/>
      <c r="I1726" s="561"/>
      <c r="J1726" s="561"/>
      <c r="K1726" s="561"/>
      <c r="L1726" s="562"/>
      <c r="M1726" s="561"/>
      <c r="N1726" s="562"/>
      <c r="O1726" s="561"/>
      <c r="P1726" s="563"/>
    </row>
    <row r="1727" spans="1:16" ht="22.5" x14ac:dyDescent="0.25">
      <c r="A1727" s="514" t="s">
        <v>3870</v>
      </c>
      <c r="B1727" s="515" t="s">
        <v>3594</v>
      </c>
      <c r="C1727" s="1249" t="s">
        <v>3871</v>
      </c>
      <c r="D1727" s="1249"/>
      <c r="E1727" s="1249"/>
      <c r="F1727" s="1249"/>
      <c r="G1727" s="1249"/>
      <c r="H1727" s="516" t="s">
        <v>1575</v>
      </c>
      <c r="I1727" s="517">
        <v>3</v>
      </c>
      <c r="J1727" s="518">
        <v>1</v>
      </c>
      <c r="K1727" s="518">
        <v>3</v>
      </c>
      <c r="L1727" s="520"/>
      <c r="M1727" s="517"/>
      <c r="N1727" s="564">
        <v>115266.8</v>
      </c>
      <c r="O1727" s="517"/>
      <c r="P1727" s="555">
        <v>345800.4</v>
      </c>
    </row>
    <row r="1728" spans="1:16" x14ac:dyDescent="0.25">
      <c r="A1728" s="556"/>
      <c r="B1728" s="557"/>
      <c r="C1728" s="1248" t="s">
        <v>1161</v>
      </c>
      <c r="D1728" s="1248"/>
      <c r="E1728" s="1248"/>
      <c r="F1728" s="1248"/>
      <c r="G1728" s="1248"/>
      <c r="H1728" s="516"/>
      <c r="I1728" s="517"/>
      <c r="J1728" s="517"/>
      <c r="K1728" s="517"/>
      <c r="L1728" s="520"/>
      <c r="M1728" s="517"/>
      <c r="N1728" s="520"/>
      <c r="O1728" s="517"/>
      <c r="P1728" s="555">
        <v>345800.4</v>
      </c>
    </row>
    <row r="1729" spans="1:16" x14ac:dyDescent="0.25">
      <c r="A1729" s="558"/>
      <c r="B1729" s="559"/>
      <c r="C1729" s="559"/>
      <c r="D1729" s="559"/>
      <c r="E1729" s="559"/>
      <c r="F1729" s="559"/>
      <c r="G1729" s="559"/>
      <c r="H1729" s="560"/>
      <c r="I1729" s="561"/>
      <c r="J1729" s="561"/>
      <c r="K1729" s="561"/>
      <c r="L1729" s="562"/>
      <c r="M1729" s="561"/>
      <c r="N1729" s="562"/>
      <c r="O1729" s="561"/>
      <c r="P1729" s="563"/>
    </row>
    <row r="1730" spans="1:16" x14ac:dyDescent="0.25">
      <c r="A1730" s="514" t="s">
        <v>3872</v>
      </c>
      <c r="B1730" s="515" t="s">
        <v>3596</v>
      </c>
      <c r="C1730" s="1249" t="s">
        <v>3597</v>
      </c>
      <c r="D1730" s="1249"/>
      <c r="E1730" s="1249"/>
      <c r="F1730" s="1249"/>
      <c r="G1730" s="1249"/>
      <c r="H1730" s="516" t="s">
        <v>1575</v>
      </c>
      <c r="I1730" s="517">
        <v>10</v>
      </c>
      <c r="J1730" s="518">
        <v>1</v>
      </c>
      <c r="K1730" s="518">
        <v>10</v>
      </c>
      <c r="L1730" s="520"/>
      <c r="M1730" s="517"/>
      <c r="N1730" s="521"/>
      <c r="O1730" s="517"/>
      <c r="P1730" s="522"/>
    </row>
    <row r="1731" spans="1:16" x14ac:dyDescent="0.25">
      <c r="A1731" s="523"/>
      <c r="B1731" s="524" t="s">
        <v>23</v>
      </c>
      <c r="C1731" s="1247" t="s">
        <v>1203</v>
      </c>
      <c r="D1731" s="1247"/>
      <c r="E1731" s="1247"/>
      <c r="F1731" s="1247"/>
      <c r="G1731" s="1247"/>
      <c r="H1731" s="525" t="s">
        <v>1148</v>
      </c>
      <c r="I1731" s="526"/>
      <c r="J1731" s="526"/>
      <c r="K1731" s="543">
        <v>93</v>
      </c>
      <c r="L1731" s="528"/>
      <c r="M1731" s="526"/>
      <c r="N1731" s="528"/>
      <c r="O1731" s="526"/>
      <c r="P1731" s="529">
        <v>34776.42</v>
      </c>
    </row>
    <row r="1732" spans="1:16" x14ac:dyDescent="0.25">
      <c r="A1732" s="530"/>
      <c r="B1732" s="524" t="s">
        <v>2209</v>
      </c>
      <c r="C1732" s="1247" t="s">
        <v>2210</v>
      </c>
      <c r="D1732" s="1247"/>
      <c r="E1732" s="1247"/>
      <c r="F1732" s="1247"/>
      <c r="G1732" s="1247"/>
      <c r="H1732" s="525" t="s">
        <v>1148</v>
      </c>
      <c r="I1732" s="531">
        <v>9.3000000000000007</v>
      </c>
      <c r="J1732" s="526"/>
      <c r="K1732" s="543">
        <v>93</v>
      </c>
      <c r="L1732" s="532"/>
      <c r="M1732" s="533"/>
      <c r="N1732" s="534">
        <v>373.94</v>
      </c>
      <c r="O1732" s="526"/>
      <c r="P1732" s="529">
        <v>34776.42</v>
      </c>
    </row>
    <row r="1733" spans="1:16" x14ac:dyDescent="0.25">
      <c r="A1733" s="523"/>
      <c r="B1733" s="524" t="s">
        <v>28</v>
      </c>
      <c r="C1733" s="1247" t="s">
        <v>132</v>
      </c>
      <c r="D1733" s="1247"/>
      <c r="E1733" s="1247"/>
      <c r="F1733" s="1247"/>
      <c r="G1733" s="1247"/>
      <c r="H1733" s="525"/>
      <c r="I1733" s="526"/>
      <c r="J1733" s="526"/>
      <c r="K1733" s="526"/>
      <c r="L1733" s="528"/>
      <c r="M1733" s="526"/>
      <c r="N1733" s="528"/>
      <c r="O1733" s="526"/>
      <c r="P1733" s="529">
        <v>6443.16</v>
      </c>
    </row>
    <row r="1734" spans="1:16" x14ac:dyDescent="0.25">
      <c r="A1734" s="523"/>
      <c r="B1734" s="524"/>
      <c r="C1734" s="1247" t="s">
        <v>1147</v>
      </c>
      <c r="D1734" s="1247"/>
      <c r="E1734" s="1247"/>
      <c r="F1734" s="1247"/>
      <c r="G1734" s="1247"/>
      <c r="H1734" s="525" t="s">
        <v>1148</v>
      </c>
      <c r="I1734" s="526"/>
      <c r="J1734" s="526"/>
      <c r="K1734" s="543">
        <v>4</v>
      </c>
      <c r="L1734" s="528"/>
      <c r="M1734" s="526"/>
      <c r="N1734" s="528"/>
      <c r="O1734" s="526"/>
      <c r="P1734" s="529">
        <v>1495.76</v>
      </c>
    </row>
    <row r="1735" spans="1:16" x14ac:dyDescent="0.25">
      <c r="A1735" s="530"/>
      <c r="B1735" s="524" t="s">
        <v>1287</v>
      </c>
      <c r="C1735" s="1247" t="s">
        <v>1288</v>
      </c>
      <c r="D1735" s="1247"/>
      <c r="E1735" s="1247"/>
      <c r="F1735" s="1247"/>
      <c r="G1735" s="1247"/>
      <c r="H1735" s="525" t="s">
        <v>1151</v>
      </c>
      <c r="I1735" s="531">
        <v>0.4</v>
      </c>
      <c r="J1735" s="526"/>
      <c r="K1735" s="543">
        <v>4</v>
      </c>
      <c r="L1735" s="532"/>
      <c r="M1735" s="533"/>
      <c r="N1735" s="534">
        <v>1610.79</v>
      </c>
      <c r="O1735" s="526"/>
      <c r="P1735" s="529">
        <v>6443.16</v>
      </c>
    </row>
    <row r="1736" spans="1:16" x14ac:dyDescent="0.25">
      <c r="A1736" s="540"/>
      <c r="B1736" s="524" t="s">
        <v>1191</v>
      </c>
      <c r="C1736" s="1247" t="s">
        <v>1192</v>
      </c>
      <c r="D1736" s="1247"/>
      <c r="E1736" s="1247"/>
      <c r="F1736" s="1247"/>
      <c r="G1736" s="1247"/>
      <c r="H1736" s="525" t="s">
        <v>1148</v>
      </c>
      <c r="I1736" s="531">
        <v>0.4</v>
      </c>
      <c r="J1736" s="526"/>
      <c r="K1736" s="543">
        <v>4</v>
      </c>
      <c r="L1736" s="528"/>
      <c r="M1736" s="526"/>
      <c r="N1736" s="541">
        <v>373.94</v>
      </c>
      <c r="O1736" s="526"/>
      <c r="P1736" s="529">
        <v>1495.76</v>
      </c>
    </row>
    <row r="1737" spans="1:16" x14ac:dyDescent="0.25">
      <c r="A1737" s="523"/>
      <c r="B1737" s="524" t="s">
        <v>36</v>
      </c>
      <c r="C1737" s="1247" t="s">
        <v>134</v>
      </c>
      <c r="D1737" s="1247"/>
      <c r="E1737" s="1247"/>
      <c r="F1737" s="1247"/>
      <c r="G1737" s="1247"/>
      <c r="H1737" s="525"/>
      <c r="I1737" s="526"/>
      <c r="J1737" s="526"/>
      <c r="K1737" s="526"/>
      <c r="L1737" s="528"/>
      <c r="M1737" s="526"/>
      <c r="N1737" s="528"/>
      <c r="O1737" s="526"/>
      <c r="P1737" s="529">
        <v>5696.46</v>
      </c>
    </row>
    <row r="1738" spans="1:16" x14ac:dyDescent="0.25">
      <c r="A1738" s="530"/>
      <c r="B1738" s="524" t="s">
        <v>3598</v>
      </c>
      <c r="C1738" s="1247" t="s">
        <v>3599</v>
      </c>
      <c r="D1738" s="1247"/>
      <c r="E1738" s="1247"/>
      <c r="F1738" s="1247"/>
      <c r="G1738" s="1247"/>
      <c r="H1738" s="525" t="s">
        <v>1244</v>
      </c>
      <c r="I1738" s="536">
        <v>0.01</v>
      </c>
      <c r="J1738" s="526"/>
      <c r="K1738" s="531">
        <v>0.1</v>
      </c>
      <c r="L1738" s="538">
        <v>284.14999999999998</v>
      </c>
      <c r="M1738" s="539">
        <v>1.45</v>
      </c>
      <c r="N1738" s="534">
        <v>412.02</v>
      </c>
      <c r="O1738" s="526"/>
      <c r="P1738" s="529">
        <v>41.2</v>
      </c>
    </row>
    <row r="1739" spans="1:16" x14ac:dyDescent="0.25">
      <c r="A1739" s="530"/>
      <c r="B1739" s="524" t="s">
        <v>3570</v>
      </c>
      <c r="C1739" s="1247" t="s">
        <v>3571</v>
      </c>
      <c r="D1739" s="1247"/>
      <c r="E1739" s="1247"/>
      <c r="F1739" s="1247"/>
      <c r="G1739" s="1247"/>
      <c r="H1739" s="525" t="s">
        <v>2159</v>
      </c>
      <c r="I1739" s="536">
        <v>4.21</v>
      </c>
      <c r="J1739" s="526"/>
      <c r="K1739" s="531">
        <v>42.1</v>
      </c>
      <c r="L1739" s="538">
        <v>2.27</v>
      </c>
      <c r="M1739" s="539">
        <v>1.54</v>
      </c>
      <c r="N1739" s="534">
        <v>3.5</v>
      </c>
      <c r="O1739" s="526"/>
      <c r="P1739" s="529">
        <v>147.35</v>
      </c>
    </row>
    <row r="1740" spans="1:16" x14ac:dyDescent="0.25">
      <c r="A1740" s="530"/>
      <c r="B1740" s="524" t="s">
        <v>1499</v>
      </c>
      <c r="C1740" s="1247" t="s">
        <v>1500</v>
      </c>
      <c r="D1740" s="1247"/>
      <c r="E1740" s="1247"/>
      <c r="F1740" s="1247"/>
      <c r="G1740" s="1247"/>
      <c r="H1740" s="525" t="s">
        <v>1244</v>
      </c>
      <c r="I1740" s="531">
        <v>0.3</v>
      </c>
      <c r="J1740" s="526"/>
      <c r="K1740" s="543">
        <v>3</v>
      </c>
      <c r="L1740" s="538">
        <v>174.93</v>
      </c>
      <c r="M1740" s="575">
        <v>1.2</v>
      </c>
      <c r="N1740" s="534">
        <v>209.92</v>
      </c>
      <c r="O1740" s="526"/>
      <c r="P1740" s="529">
        <v>629.76</v>
      </c>
    </row>
    <row r="1741" spans="1:16" x14ac:dyDescent="0.25">
      <c r="A1741" s="530"/>
      <c r="B1741" s="524" t="s">
        <v>3600</v>
      </c>
      <c r="C1741" s="1247" t="s">
        <v>3601</v>
      </c>
      <c r="D1741" s="1247"/>
      <c r="E1741" s="1247"/>
      <c r="F1741" s="1247"/>
      <c r="G1741" s="1247"/>
      <c r="H1741" s="525" t="s">
        <v>1697</v>
      </c>
      <c r="I1741" s="531">
        <v>0.1</v>
      </c>
      <c r="J1741" s="526"/>
      <c r="K1741" s="543">
        <v>1</v>
      </c>
      <c r="L1741" s="538">
        <v>978.09</v>
      </c>
      <c r="M1741" s="539">
        <v>1.31</v>
      </c>
      <c r="N1741" s="534">
        <v>1281.3</v>
      </c>
      <c r="O1741" s="526"/>
      <c r="P1741" s="529">
        <v>1281.3</v>
      </c>
    </row>
    <row r="1742" spans="1:16" x14ac:dyDescent="0.25">
      <c r="A1742" s="530"/>
      <c r="B1742" s="524" t="s">
        <v>2605</v>
      </c>
      <c r="C1742" s="1247" t="s">
        <v>2606</v>
      </c>
      <c r="D1742" s="1247"/>
      <c r="E1742" s="1247"/>
      <c r="F1742" s="1247"/>
      <c r="G1742" s="1247"/>
      <c r="H1742" s="525" t="s">
        <v>1164</v>
      </c>
      <c r="I1742" s="535">
        <v>2.9999999999999997E-4</v>
      </c>
      <c r="J1742" s="526"/>
      <c r="K1742" s="527">
        <v>3.0000000000000001E-3</v>
      </c>
      <c r="L1742" s="542">
        <v>4338.2700000000004</v>
      </c>
      <c r="M1742" s="575">
        <v>1.3</v>
      </c>
      <c r="N1742" s="534">
        <v>5639.75</v>
      </c>
      <c r="O1742" s="526"/>
      <c r="P1742" s="529">
        <v>16.920000000000002</v>
      </c>
    </row>
    <row r="1743" spans="1:16" x14ac:dyDescent="0.25">
      <c r="A1743" s="530"/>
      <c r="B1743" s="524" t="s">
        <v>3578</v>
      </c>
      <c r="C1743" s="1247" t="s">
        <v>3579</v>
      </c>
      <c r="D1743" s="1247"/>
      <c r="E1743" s="1247"/>
      <c r="F1743" s="1247"/>
      <c r="G1743" s="1247"/>
      <c r="H1743" s="525" t="s">
        <v>1164</v>
      </c>
      <c r="I1743" s="535">
        <v>1E-4</v>
      </c>
      <c r="J1743" s="526"/>
      <c r="K1743" s="527">
        <v>1E-3</v>
      </c>
      <c r="L1743" s="542">
        <v>1050091.7</v>
      </c>
      <c r="M1743" s="575">
        <v>1.2</v>
      </c>
      <c r="N1743" s="534">
        <v>1260110.04</v>
      </c>
      <c r="O1743" s="526"/>
      <c r="P1743" s="529">
        <v>1260.1099999999999</v>
      </c>
    </row>
    <row r="1744" spans="1:16" x14ac:dyDescent="0.25">
      <c r="A1744" s="530"/>
      <c r="B1744" s="524" t="s">
        <v>3560</v>
      </c>
      <c r="C1744" s="1247" t="s">
        <v>3561</v>
      </c>
      <c r="D1744" s="1247"/>
      <c r="E1744" s="1247"/>
      <c r="F1744" s="1247"/>
      <c r="G1744" s="1247"/>
      <c r="H1744" s="525" t="s">
        <v>1244</v>
      </c>
      <c r="I1744" s="536">
        <v>0.06</v>
      </c>
      <c r="J1744" s="526"/>
      <c r="K1744" s="531">
        <v>0.6</v>
      </c>
      <c r="L1744" s="538">
        <v>899.56</v>
      </c>
      <c r="M1744" s="539">
        <v>1.76</v>
      </c>
      <c r="N1744" s="534">
        <v>1583.23</v>
      </c>
      <c r="O1744" s="526"/>
      <c r="P1744" s="529">
        <v>949.94</v>
      </c>
    </row>
    <row r="1745" spans="1:16" x14ac:dyDescent="0.25">
      <c r="A1745" s="530"/>
      <c r="B1745" s="524" t="s">
        <v>3602</v>
      </c>
      <c r="C1745" s="1247" t="s">
        <v>3603</v>
      </c>
      <c r="D1745" s="1247"/>
      <c r="E1745" s="1247"/>
      <c r="F1745" s="1247"/>
      <c r="G1745" s="1247"/>
      <c r="H1745" s="525" t="s">
        <v>1164</v>
      </c>
      <c r="I1745" s="537">
        <v>2.0000000000000002E-5</v>
      </c>
      <c r="J1745" s="526"/>
      <c r="K1745" s="535">
        <v>2.0000000000000001E-4</v>
      </c>
      <c r="L1745" s="542">
        <v>47961.85</v>
      </c>
      <c r="M1745" s="575">
        <v>1.9</v>
      </c>
      <c r="N1745" s="534">
        <v>91127.52</v>
      </c>
      <c r="O1745" s="526"/>
      <c r="P1745" s="529">
        <v>18.23</v>
      </c>
    </row>
    <row r="1746" spans="1:16" x14ac:dyDescent="0.25">
      <c r="A1746" s="530"/>
      <c r="B1746" s="524" t="s">
        <v>3604</v>
      </c>
      <c r="C1746" s="1247" t="s">
        <v>3605</v>
      </c>
      <c r="D1746" s="1247"/>
      <c r="E1746" s="1247"/>
      <c r="F1746" s="1247"/>
      <c r="G1746" s="1247"/>
      <c r="H1746" s="525" t="s">
        <v>1244</v>
      </c>
      <c r="I1746" s="536">
        <v>0.03</v>
      </c>
      <c r="J1746" s="526"/>
      <c r="K1746" s="531">
        <v>0.3</v>
      </c>
      <c r="L1746" s="538">
        <v>157.44</v>
      </c>
      <c r="M1746" s="539">
        <v>1.29</v>
      </c>
      <c r="N1746" s="534">
        <v>203.1</v>
      </c>
      <c r="O1746" s="526"/>
      <c r="P1746" s="529">
        <v>60.93</v>
      </c>
    </row>
    <row r="1747" spans="1:16" x14ac:dyDescent="0.25">
      <c r="A1747" s="530"/>
      <c r="B1747" s="524" t="s">
        <v>3606</v>
      </c>
      <c r="C1747" s="1247" t="s">
        <v>3607</v>
      </c>
      <c r="D1747" s="1247"/>
      <c r="E1747" s="1247"/>
      <c r="F1747" s="1247"/>
      <c r="G1747" s="1247"/>
      <c r="H1747" s="525" t="s">
        <v>1697</v>
      </c>
      <c r="I1747" s="531">
        <v>0.1</v>
      </c>
      <c r="J1747" s="526"/>
      <c r="K1747" s="543">
        <v>1</v>
      </c>
      <c r="L1747" s="538">
        <v>840.04</v>
      </c>
      <c r="M1747" s="539">
        <v>1.26</v>
      </c>
      <c r="N1747" s="534">
        <v>1058.45</v>
      </c>
      <c r="O1747" s="526"/>
      <c r="P1747" s="529">
        <v>1058.45</v>
      </c>
    </row>
    <row r="1748" spans="1:16" x14ac:dyDescent="0.25">
      <c r="A1748" s="530"/>
      <c r="B1748" s="524" t="s">
        <v>3608</v>
      </c>
      <c r="C1748" s="1247" t="s">
        <v>3609</v>
      </c>
      <c r="D1748" s="1247"/>
      <c r="E1748" s="1247"/>
      <c r="F1748" s="1247"/>
      <c r="G1748" s="1247"/>
      <c r="H1748" s="525" t="s">
        <v>1244</v>
      </c>
      <c r="I1748" s="536">
        <v>0.02</v>
      </c>
      <c r="J1748" s="526"/>
      <c r="K1748" s="531">
        <v>0.2</v>
      </c>
      <c r="L1748" s="538">
        <v>232.2</v>
      </c>
      <c r="M1748" s="539">
        <v>1.1399999999999999</v>
      </c>
      <c r="N1748" s="534">
        <v>264.70999999999998</v>
      </c>
      <c r="O1748" s="526"/>
      <c r="P1748" s="529">
        <v>52.94</v>
      </c>
    </row>
    <row r="1749" spans="1:16" x14ac:dyDescent="0.25">
      <c r="A1749" s="530"/>
      <c r="B1749" s="524" t="s">
        <v>3610</v>
      </c>
      <c r="C1749" s="1247" t="s">
        <v>3611</v>
      </c>
      <c r="D1749" s="1247"/>
      <c r="E1749" s="1247"/>
      <c r="F1749" s="1247"/>
      <c r="G1749" s="1247"/>
      <c r="H1749" s="525" t="s">
        <v>1244</v>
      </c>
      <c r="I1749" s="536">
        <v>0.08</v>
      </c>
      <c r="J1749" s="526"/>
      <c r="K1749" s="531">
        <v>0.8</v>
      </c>
      <c r="L1749" s="538">
        <v>189.97</v>
      </c>
      <c r="M1749" s="539">
        <v>1.18</v>
      </c>
      <c r="N1749" s="534">
        <v>224.16</v>
      </c>
      <c r="O1749" s="526"/>
      <c r="P1749" s="529">
        <v>179.33</v>
      </c>
    </row>
    <row r="1750" spans="1:16" x14ac:dyDescent="0.25">
      <c r="A1750" s="544" t="s">
        <v>1239</v>
      </c>
      <c r="B1750" s="545" t="s">
        <v>2792</v>
      </c>
      <c r="C1750" s="1250" t="s">
        <v>2793</v>
      </c>
      <c r="D1750" s="1250"/>
      <c r="E1750" s="1250"/>
      <c r="F1750" s="1250"/>
      <c r="G1750" s="1250"/>
      <c r="H1750" s="546" t="s">
        <v>1164</v>
      </c>
      <c r="I1750" s="549">
        <v>1E-3</v>
      </c>
      <c r="J1750" s="548"/>
      <c r="K1750" s="589">
        <v>0.01</v>
      </c>
      <c r="L1750" s="550"/>
      <c r="M1750" s="548"/>
      <c r="N1750" s="550"/>
      <c r="O1750" s="548"/>
      <c r="P1750" s="551"/>
    </row>
    <row r="1751" spans="1:16" x14ac:dyDescent="0.25">
      <c r="A1751" s="552"/>
      <c r="B1751" s="553"/>
      <c r="C1751" s="1248" t="s">
        <v>1154</v>
      </c>
      <c r="D1751" s="1248"/>
      <c r="E1751" s="1248"/>
      <c r="F1751" s="1248"/>
      <c r="G1751" s="1248"/>
      <c r="H1751" s="516"/>
      <c r="I1751" s="517"/>
      <c r="J1751" s="517"/>
      <c r="K1751" s="517"/>
      <c r="L1751" s="520"/>
      <c r="M1751" s="517"/>
      <c r="N1751" s="554"/>
      <c r="O1751" s="517"/>
      <c r="P1751" s="555">
        <v>48411.8</v>
      </c>
    </row>
    <row r="1752" spans="1:16" x14ac:dyDescent="0.25">
      <c r="A1752" s="540" t="s">
        <v>3873</v>
      </c>
      <c r="B1752" s="524" t="s">
        <v>2637</v>
      </c>
      <c r="C1752" s="1247" t="s">
        <v>2638</v>
      </c>
      <c r="D1752" s="1247"/>
      <c r="E1752" s="1247"/>
      <c r="F1752" s="1247"/>
      <c r="G1752" s="1247"/>
      <c r="H1752" s="525" t="s">
        <v>1158</v>
      </c>
      <c r="I1752" s="543">
        <v>2</v>
      </c>
      <c r="J1752" s="526"/>
      <c r="K1752" s="543">
        <v>2</v>
      </c>
      <c r="L1752" s="528"/>
      <c r="M1752" s="526"/>
      <c r="N1752" s="528"/>
      <c r="O1752" s="526"/>
      <c r="P1752" s="573">
        <v>695.53</v>
      </c>
    </row>
    <row r="1753" spans="1:16" x14ac:dyDescent="0.25">
      <c r="A1753" s="540"/>
      <c r="B1753" s="524"/>
      <c r="C1753" s="1247" t="s">
        <v>1155</v>
      </c>
      <c r="D1753" s="1247"/>
      <c r="E1753" s="1247"/>
      <c r="F1753" s="1247"/>
      <c r="G1753" s="1247"/>
      <c r="H1753" s="525"/>
      <c r="I1753" s="526"/>
      <c r="J1753" s="526"/>
      <c r="K1753" s="526"/>
      <c r="L1753" s="528"/>
      <c r="M1753" s="526"/>
      <c r="N1753" s="528"/>
      <c r="O1753" s="526"/>
      <c r="P1753" s="529">
        <v>36272.18</v>
      </c>
    </row>
    <row r="1754" spans="1:16" x14ac:dyDescent="0.25">
      <c r="A1754" s="540"/>
      <c r="B1754" s="524" t="s">
        <v>2795</v>
      </c>
      <c r="C1754" s="1247" t="s">
        <v>2796</v>
      </c>
      <c r="D1754" s="1247"/>
      <c r="E1754" s="1247"/>
      <c r="F1754" s="1247"/>
      <c r="G1754" s="1247"/>
      <c r="H1754" s="525" t="s">
        <v>1158</v>
      </c>
      <c r="I1754" s="543">
        <v>90</v>
      </c>
      <c r="J1754" s="526"/>
      <c r="K1754" s="543">
        <v>90</v>
      </c>
      <c r="L1754" s="528"/>
      <c r="M1754" s="526"/>
      <c r="N1754" s="528"/>
      <c r="O1754" s="526"/>
      <c r="P1754" s="529">
        <v>32644.959999999999</v>
      </c>
    </row>
    <row r="1755" spans="1:16" x14ac:dyDescent="0.25">
      <c r="A1755" s="540"/>
      <c r="B1755" s="524" t="s">
        <v>2797</v>
      </c>
      <c r="C1755" s="1247" t="s">
        <v>2798</v>
      </c>
      <c r="D1755" s="1247"/>
      <c r="E1755" s="1247"/>
      <c r="F1755" s="1247"/>
      <c r="G1755" s="1247"/>
      <c r="H1755" s="525" t="s">
        <v>1158</v>
      </c>
      <c r="I1755" s="543">
        <v>46</v>
      </c>
      <c r="J1755" s="526"/>
      <c r="K1755" s="543">
        <v>46</v>
      </c>
      <c r="L1755" s="528"/>
      <c r="M1755" s="526"/>
      <c r="N1755" s="528"/>
      <c r="O1755" s="526"/>
      <c r="P1755" s="529">
        <v>16685.2</v>
      </c>
    </row>
    <row r="1756" spans="1:16" x14ac:dyDescent="0.25">
      <c r="A1756" s="556"/>
      <c r="B1756" s="557"/>
      <c r="C1756" s="1248" t="s">
        <v>1161</v>
      </c>
      <c r="D1756" s="1248"/>
      <c r="E1756" s="1248"/>
      <c r="F1756" s="1248"/>
      <c r="G1756" s="1248"/>
      <c r="H1756" s="516"/>
      <c r="I1756" s="517"/>
      <c r="J1756" s="517"/>
      <c r="K1756" s="517"/>
      <c r="L1756" s="520"/>
      <c r="M1756" s="517"/>
      <c r="N1756" s="554">
        <v>9843.75</v>
      </c>
      <c r="O1756" s="517"/>
      <c r="P1756" s="555">
        <v>98437.49</v>
      </c>
    </row>
    <row r="1757" spans="1:16" x14ac:dyDescent="0.25">
      <c r="A1757" s="558"/>
      <c r="B1757" s="559"/>
      <c r="C1757" s="559"/>
      <c r="D1757" s="559"/>
      <c r="E1757" s="559"/>
      <c r="F1757" s="559"/>
      <c r="G1757" s="559"/>
      <c r="H1757" s="560"/>
      <c r="I1757" s="561"/>
      <c r="J1757" s="561"/>
      <c r="K1757" s="561"/>
      <c r="L1757" s="562"/>
      <c r="M1757" s="561"/>
      <c r="N1757" s="562"/>
      <c r="O1757" s="561"/>
      <c r="P1757" s="563"/>
    </row>
    <row r="1758" spans="1:16" ht="22.5" x14ac:dyDescent="0.25">
      <c r="A1758" s="514" t="s">
        <v>3874</v>
      </c>
      <c r="B1758" s="515" t="s">
        <v>3612</v>
      </c>
      <c r="C1758" s="1249" t="s">
        <v>3875</v>
      </c>
      <c r="D1758" s="1249"/>
      <c r="E1758" s="1249"/>
      <c r="F1758" s="1249"/>
      <c r="G1758" s="1249"/>
      <c r="H1758" s="516" t="s">
        <v>1575</v>
      </c>
      <c r="I1758" s="517">
        <v>10</v>
      </c>
      <c r="J1758" s="518">
        <v>1</v>
      </c>
      <c r="K1758" s="518">
        <v>10</v>
      </c>
      <c r="L1758" s="520"/>
      <c r="M1758" s="517"/>
      <c r="N1758" s="564">
        <v>79290.2</v>
      </c>
      <c r="O1758" s="517"/>
      <c r="P1758" s="555">
        <v>792902</v>
      </c>
    </row>
    <row r="1759" spans="1:16" x14ac:dyDescent="0.25">
      <c r="A1759" s="556"/>
      <c r="B1759" s="557"/>
      <c r="C1759" s="1248" t="s">
        <v>1161</v>
      </c>
      <c r="D1759" s="1248"/>
      <c r="E1759" s="1248"/>
      <c r="F1759" s="1248"/>
      <c r="G1759" s="1248"/>
      <c r="H1759" s="516"/>
      <c r="I1759" s="517"/>
      <c r="J1759" s="517"/>
      <c r="K1759" s="517"/>
      <c r="L1759" s="520"/>
      <c r="M1759" s="517"/>
      <c r="N1759" s="520"/>
      <c r="O1759" s="517"/>
      <c r="P1759" s="555">
        <v>792902</v>
      </c>
    </row>
    <row r="1760" spans="1:16" x14ac:dyDescent="0.25">
      <c r="A1760" s="558"/>
      <c r="B1760" s="559"/>
      <c r="C1760" s="559"/>
      <c r="D1760" s="559"/>
      <c r="E1760" s="559"/>
      <c r="F1760" s="559"/>
      <c r="G1760" s="559"/>
      <c r="H1760" s="560"/>
      <c r="I1760" s="561"/>
      <c r="J1760" s="561"/>
      <c r="K1760" s="561"/>
      <c r="L1760" s="562"/>
      <c r="M1760" s="561"/>
      <c r="N1760" s="562"/>
      <c r="O1760" s="561"/>
      <c r="P1760" s="563"/>
    </row>
    <row r="1761" spans="1:16" x14ac:dyDescent="0.25">
      <c r="A1761" s="514" t="s">
        <v>3876</v>
      </c>
      <c r="B1761" s="515" t="s">
        <v>3799</v>
      </c>
      <c r="C1761" s="1249" t="s">
        <v>3800</v>
      </c>
      <c r="D1761" s="1249"/>
      <c r="E1761" s="1249"/>
      <c r="F1761" s="1249"/>
      <c r="G1761" s="1249"/>
      <c r="H1761" s="516" t="s">
        <v>1575</v>
      </c>
      <c r="I1761" s="517">
        <v>18</v>
      </c>
      <c r="J1761" s="518">
        <v>1</v>
      </c>
      <c r="K1761" s="518">
        <v>18</v>
      </c>
      <c r="L1761" s="520"/>
      <c r="M1761" s="517"/>
      <c r="N1761" s="521"/>
      <c r="O1761" s="517"/>
      <c r="P1761" s="522"/>
    </row>
    <row r="1762" spans="1:16" x14ac:dyDescent="0.25">
      <c r="A1762" s="523"/>
      <c r="B1762" s="524" t="s">
        <v>23</v>
      </c>
      <c r="C1762" s="1247" t="s">
        <v>1203</v>
      </c>
      <c r="D1762" s="1247"/>
      <c r="E1762" s="1247"/>
      <c r="F1762" s="1247"/>
      <c r="G1762" s="1247"/>
      <c r="H1762" s="525" t="s">
        <v>1148</v>
      </c>
      <c r="I1762" s="526"/>
      <c r="J1762" s="526"/>
      <c r="K1762" s="536">
        <v>37.08</v>
      </c>
      <c r="L1762" s="528"/>
      <c r="M1762" s="526"/>
      <c r="N1762" s="528"/>
      <c r="O1762" s="526"/>
      <c r="P1762" s="529">
        <v>12065.09</v>
      </c>
    </row>
    <row r="1763" spans="1:16" x14ac:dyDescent="0.25">
      <c r="A1763" s="530"/>
      <c r="B1763" s="524" t="s">
        <v>2070</v>
      </c>
      <c r="C1763" s="1247" t="s">
        <v>2071</v>
      </c>
      <c r="D1763" s="1247"/>
      <c r="E1763" s="1247"/>
      <c r="F1763" s="1247"/>
      <c r="G1763" s="1247"/>
      <c r="H1763" s="525" t="s">
        <v>1148</v>
      </c>
      <c r="I1763" s="536">
        <v>2.06</v>
      </c>
      <c r="J1763" s="526"/>
      <c r="K1763" s="536">
        <v>37.08</v>
      </c>
      <c r="L1763" s="532"/>
      <c r="M1763" s="533"/>
      <c r="N1763" s="534">
        <v>325.38</v>
      </c>
      <c r="O1763" s="526"/>
      <c r="P1763" s="529">
        <v>12065.09</v>
      </c>
    </row>
    <row r="1764" spans="1:16" x14ac:dyDescent="0.25">
      <c r="A1764" s="523"/>
      <c r="B1764" s="524" t="s">
        <v>36</v>
      </c>
      <c r="C1764" s="1247" t="s">
        <v>134</v>
      </c>
      <c r="D1764" s="1247"/>
      <c r="E1764" s="1247"/>
      <c r="F1764" s="1247"/>
      <c r="G1764" s="1247"/>
      <c r="H1764" s="525"/>
      <c r="I1764" s="526"/>
      <c r="J1764" s="526"/>
      <c r="K1764" s="526"/>
      <c r="L1764" s="528"/>
      <c r="M1764" s="526"/>
      <c r="N1764" s="528"/>
      <c r="O1764" s="526"/>
      <c r="P1764" s="529">
        <v>1318.86</v>
      </c>
    </row>
    <row r="1765" spans="1:16" x14ac:dyDescent="0.25">
      <c r="A1765" s="530"/>
      <c r="B1765" s="524" t="s">
        <v>3801</v>
      </c>
      <c r="C1765" s="1247" t="s">
        <v>3802</v>
      </c>
      <c r="D1765" s="1247"/>
      <c r="E1765" s="1247"/>
      <c r="F1765" s="1247"/>
      <c r="G1765" s="1247"/>
      <c r="H1765" s="525" t="s">
        <v>1164</v>
      </c>
      <c r="I1765" s="527">
        <v>1E-3</v>
      </c>
      <c r="J1765" s="526"/>
      <c r="K1765" s="527">
        <v>1.7999999999999999E-2</v>
      </c>
      <c r="L1765" s="542">
        <v>23278.34</v>
      </c>
      <c r="M1765" s="539">
        <v>1.45</v>
      </c>
      <c r="N1765" s="534">
        <v>33753.589999999997</v>
      </c>
      <c r="O1765" s="526"/>
      <c r="P1765" s="529">
        <v>607.55999999999995</v>
      </c>
    </row>
    <row r="1766" spans="1:16" x14ac:dyDescent="0.25">
      <c r="A1766" s="530"/>
      <c r="B1766" s="524" t="s">
        <v>3803</v>
      </c>
      <c r="C1766" s="1247" t="s">
        <v>3804</v>
      </c>
      <c r="D1766" s="1247"/>
      <c r="E1766" s="1247"/>
      <c r="F1766" s="1247"/>
      <c r="G1766" s="1247"/>
      <c r="H1766" s="525" t="s">
        <v>1164</v>
      </c>
      <c r="I1766" s="537">
        <v>1.1E-4</v>
      </c>
      <c r="J1766" s="526"/>
      <c r="K1766" s="537">
        <v>1.98E-3</v>
      </c>
      <c r="L1766" s="542">
        <v>118612.74</v>
      </c>
      <c r="M1766" s="539">
        <v>1.45</v>
      </c>
      <c r="N1766" s="534">
        <v>171988.47</v>
      </c>
      <c r="O1766" s="526"/>
      <c r="P1766" s="529">
        <v>340.54</v>
      </c>
    </row>
    <row r="1767" spans="1:16" x14ac:dyDescent="0.25">
      <c r="A1767" s="530"/>
      <c r="B1767" s="524" t="s">
        <v>3805</v>
      </c>
      <c r="C1767" s="1247" t="s">
        <v>3806</v>
      </c>
      <c r="D1767" s="1247"/>
      <c r="E1767" s="1247"/>
      <c r="F1767" s="1247"/>
      <c r="G1767" s="1247"/>
      <c r="H1767" s="525" t="s">
        <v>1244</v>
      </c>
      <c r="I1767" s="531">
        <v>2.8</v>
      </c>
      <c r="J1767" s="526"/>
      <c r="K1767" s="531">
        <v>50.4</v>
      </c>
      <c r="L1767" s="538">
        <v>14.81</v>
      </c>
      <c r="M1767" s="539">
        <v>0.28000000000000003</v>
      </c>
      <c r="N1767" s="534">
        <v>4.1500000000000004</v>
      </c>
      <c r="O1767" s="526"/>
      <c r="P1767" s="529">
        <v>209.16</v>
      </c>
    </row>
    <row r="1768" spans="1:16" x14ac:dyDescent="0.25">
      <c r="A1768" s="530"/>
      <c r="B1768" s="524" t="s">
        <v>3807</v>
      </c>
      <c r="C1768" s="1247" t="s">
        <v>3808</v>
      </c>
      <c r="D1768" s="1247"/>
      <c r="E1768" s="1247"/>
      <c r="F1768" s="1247"/>
      <c r="G1768" s="1247"/>
      <c r="H1768" s="525" t="s">
        <v>1164</v>
      </c>
      <c r="I1768" s="537">
        <v>3.0000000000000001E-5</v>
      </c>
      <c r="J1768" s="526"/>
      <c r="K1768" s="537">
        <v>5.4000000000000001E-4</v>
      </c>
      <c r="L1768" s="542">
        <v>249385</v>
      </c>
      <c r="M1768" s="575">
        <v>1.2</v>
      </c>
      <c r="N1768" s="534">
        <v>299262</v>
      </c>
      <c r="O1768" s="526"/>
      <c r="P1768" s="529">
        <v>161.6</v>
      </c>
    </row>
    <row r="1769" spans="1:16" x14ac:dyDescent="0.25">
      <c r="A1769" s="552"/>
      <c r="B1769" s="553"/>
      <c r="C1769" s="1248" t="s">
        <v>1154</v>
      </c>
      <c r="D1769" s="1248"/>
      <c r="E1769" s="1248"/>
      <c r="F1769" s="1248"/>
      <c r="G1769" s="1248"/>
      <c r="H1769" s="516"/>
      <c r="I1769" s="517"/>
      <c r="J1769" s="517"/>
      <c r="K1769" s="517"/>
      <c r="L1769" s="520"/>
      <c r="M1769" s="517"/>
      <c r="N1769" s="554"/>
      <c r="O1769" s="517"/>
      <c r="P1769" s="555">
        <v>13383.95</v>
      </c>
    </row>
    <row r="1770" spans="1:16" x14ac:dyDescent="0.25">
      <c r="A1770" s="540" t="s">
        <v>3877</v>
      </c>
      <c r="B1770" s="524" t="s">
        <v>2637</v>
      </c>
      <c r="C1770" s="1247" t="s">
        <v>2638</v>
      </c>
      <c r="D1770" s="1247"/>
      <c r="E1770" s="1247"/>
      <c r="F1770" s="1247"/>
      <c r="G1770" s="1247"/>
      <c r="H1770" s="525" t="s">
        <v>1158</v>
      </c>
      <c r="I1770" s="543">
        <v>2</v>
      </c>
      <c r="J1770" s="526"/>
      <c r="K1770" s="543">
        <v>2</v>
      </c>
      <c r="L1770" s="528"/>
      <c r="M1770" s="526"/>
      <c r="N1770" s="528"/>
      <c r="O1770" s="526"/>
      <c r="P1770" s="573">
        <v>241.3</v>
      </c>
    </row>
    <row r="1771" spans="1:16" x14ac:dyDescent="0.25">
      <c r="A1771" s="540"/>
      <c r="B1771" s="524"/>
      <c r="C1771" s="1247" t="s">
        <v>1155</v>
      </c>
      <c r="D1771" s="1247"/>
      <c r="E1771" s="1247"/>
      <c r="F1771" s="1247"/>
      <c r="G1771" s="1247"/>
      <c r="H1771" s="525"/>
      <c r="I1771" s="526"/>
      <c r="J1771" s="526"/>
      <c r="K1771" s="526"/>
      <c r="L1771" s="528"/>
      <c r="M1771" s="526"/>
      <c r="N1771" s="528"/>
      <c r="O1771" s="526"/>
      <c r="P1771" s="529">
        <v>12065.09</v>
      </c>
    </row>
    <row r="1772" spans="1:16" x14ac:dyDescent="0.25">
      <c r="A1772" s="540"/>
      <c r="B1772" s="524" t="s">
        <v>2639</v>
      </c>
      <c r="C1772" s="1247" t="s">
        <v>2640</v>
      </c>
      <c r="D1772" s="1247"/>
      <c r="E1772" s="1247"/>
      <c r="F1772" s="1247"/>
      <c r="G1772" s="1247"/>
      <c r="H1772" s="525" t="s">
        <v>1158</v>
      </c>
      <c r="I1772" s="543">
        <v>97</v>
      </c>
      <c r="J1772" s="526"/>
      <c r="K1772" s="543">
        <v>97</v>
      </c>
      <c r="L1772" s="528"/>
      <c r="M1772" s="526"/>
      <c r="N1772" s="528"/>
      <c r="O1772" s="526"/>
      <c r="P1772" s="529">
        <v>11703.14</v>
      </c>
    </row>
    <row r="1773" spans="1:16" x14ac:dyDescent="0.25">
      <c r="A1773" s="540"/>
      <c r="B1773" s="524" t="s">
        <v>2641</v>
      </c>
      <c r="C1773" s="1247" t="s">
        <v>2642</v>
      </c>
      <c r="D1773" s="1247"/>
      <c r="E1773" s="1247"/>
      <c r="F1773" s="1247"/>
      <c r="G1773" s="1247"/>
      <c r="H1773" s="525" t="s">
        <v>1158</v>
      </c>
      <c r="I1773" s="543">
        <v>51</v>
      </c>
      <c r="J1773" s="526"/>
      <c r="K1773" s="543">
        <v>51</v>
      </c>
      <c r="L1773" s="528"/>
      <c r="M1773" s="526"/>
      <c r="N1773" s="528"/>
      <c r="O1773" s="526"/>
      <c r="P1773" s="529">
        <v>6153.2</v>
      </c>
    </row>
    <row r="1774" spans="1:16" x14ac:dyDescent="0.25">
      <c r="A1774" s="556"/>
      <c r="B1774" s="557"/>
      <c r="C1774" s="1248" t="s">
        <v>1161</v>
      </c>
      <c r="D1774" s="1248"/>
      <c r="E1774" s="1248"/>
      <c r="F1774" s="1248"/>
      <c r="G1774" s="1248"/>
      <c r="H1774" s="516"/>
      <c r="I1774" s="517"/>
      <c r="J1774" s="517"/>
      <c r="K1774" s="517"/>
      <c r="L1774" s="520"/>
      <c r="M1774" s="517"/>
      <c r="N1774" s="554">
        <v>1748.98</v>
      </c>
      <c r="O1774" s="517"/>
      <c r="P1774" s="555">
        <v>31481.59</v>
      </c>
    </row>
    <row r="1775" spans="1:16" x14ac:dyDescent="0.25">
      <c r="A1775" s="558"/>
      <c r="B1775" s="559"/>
      <c r="C1775" s="559"/>
      <c r="D1775" s="559"/>
      <c r="E1775" s="559"/>
      <c r="F1775" s="559"/>
      <c r="G1775" s="559"/>
      <c r="H1775" s="560"/>
      <c r="I1775" s="561"/>
      <c r="J1775" s="561"/>
      <c r="K1775" s="561"/>
      <c r="L1775" s="562"/>
      <c r="M1775" s="561"/>
      <c r="N1775" s="562"/>
      <c r="O1775" s="561"/>
      <c r="P1775" s="563"/>
    </row>
    <row r="1776" spans="1:16" ht="22.5" x14ac:dyDescent="0.25">
      <c r="A1776" s="514" t="s">
        <v>3878</v>
      </c>
      <c r="B1776" s="515" t="s">
        <v>3594</v>
      </c>
      <c r="C1776" s="1249" t="s">
        <v>3879</v>
      </c>
      <c r="D1776" s="1249"/>
      <c r="E1776" s="1249"/>
      <c r="F1776" s="1249"/>
      <c r="G1776" s="1249"/>
      <c r="H1776" s="516" t="s">
        <v>1575</v>
      </c>
      <c r="I1776" s="517">
        <v>18</v>
      </c>
      <c r="J1776" s="518">
        <v>1</v>
      </c>
      <c r="K1776" s="518">
        <v>18</v>
      </c>
      <c r="L1776" s="520"/>
      <c r="M1776" s="517"/>
      <c r="N1776" s="564">
        <v>18602.25</v>
      </c>
      <c r="O1776" s="517"/>
      <c r="P1776" s="555">
        <v>334840.5</v>
      </c>
    </row>
    <row r="1777" spans="1:16" x14ac:dyDescent="0.25">
      <c r="A1777" s="556"/>
      <c r="B1777" s="557"/>
      <c r="C1777" s="1248" t="s">
        <v>1161</v>
      </c>
      <c r="D1777" s="1248"/>
      <c r="E1777" s="1248"/>
      <c r="F1777" s="1248"/>
      <c r="G1777" s="1248"/>
      <c r="H1777" s="516"/>
      <c r="I1777" s="517"/>
      <c r="J1777" s="517"/>
      <c r="K1777" s="517"/>
      <c r="L1777" s="520"/>
      <c r="M1777" s="517"/>
      <c r="N1777" s="520"/>
      <c r="O1777" s="517"/>
      <c r="P1777" s="555">
        <v>334840.5</v>
      </c>
    </row>
    <row r="1778" spans="1:16" x14ac:dyDescent="0.25">
      <c r="A1778" s="558"/>
      <c r="B1778" s="559"/>
      <c r="C1778" s="559"/>
      <c r="D1778" s="559"/>
      <c r="E1778" s="559"/>
      <c r="F1778" s="559"/>
      <c r="G1778" s="559"/>
      <c r="H1778" s="560"/>
      <c r="I1778" s="561"/>
      <c r="J1778" s="561"/>
      <c r="K1778" s="561"/>
      <c r="L1778" s="562"/>
      <c r="M1778" s="561"/>
      <c r="N1778" s="562"/>
      <c r="O1778" s="561"/>
      <c r="P1778" s="563"/>
    </row>
    <row r="1779" spans="1:16" x14ac:dyDescent="0.25">
      <c r="A1779" s="514" t="s">
        <v>3880</v>
      </c>
      <c r="B1779" s="515" t="s">
        <v>3881</v>
      </c>
      <c r="C1779" s="1249" t="s">
        <v>3882</v>
      </c>
      <c r="D1779" s="1249"/>
      <c r="E1779" s="1249"/>
      <c r="F1779" s="1249"/>
      <c r="G1779" s="1249"/>
      <c r="H1779" s="516" t="s">
        <v>1575</v>
      </c>
      <c r="I1779" s="517">
        <v>91</v>
      </c>
      <c r="J1779" s="518">
        <v>1</v>
      </c>
      <c r="K1779" s="518">
        <v>91</v>
      </c>
      <c r="L1779" s="520"/>
      <c r="M1779" s="517"/>
      <c r="N1779" s="521"/>
      <c r="O1779" s="517"/>
      <c r="P1779" s="522"/>
    </row>
    <row r="1780" spans="1:16" x14ac:dyDescent="0.25">
      <c r="A1780" s="523"/>
      <c r="B1780" s="524" t="s">
        <v>23</v>
      </c>
      <c r="C1780" s="1247" t="s">
        <v>1203</v>
      </c>
      <c r="D1780" s="1247"/>
      <c r="E1780" s="1247"/>
      <c r="F1780" s="1247"/>
      <c r="G1780" s="1247"/>
      <c r="H1780" s="525" t="s">
        <v>1148</v>
      </c>
      <c r="I1780" s="526"/>
      <c r="J1780" s="526"/>
      <c r="K1780" s="543">
        <v>182</v>
      </c>
      <c r="L1780" s="528"/>
      <c r="M1780" s="526"/>
      <c r="N1780" s="528"/>
      <c r="O1780" s="526"/>
      <c r="P1780" s="529">
        <v>55904.94</v>
      </c>
    </row>
    <row r="1781" spans="1:16" x14ac:dyDescent="0.25">
      <c r="A1781" s="530"/>
      <c r="B1781" s="524" t="s">
        <v>2350</v>
      </c>
      <c r="C1781" s="1247" t="s">
        <v>2351</v>
      </c>
      <c r="D1781" s="1247"/>
      <c r="E1781" s="1247"/>
      <c r="F1781" s="1247"/>
      <c r="G1781" s="1247"/>
      <c r="H1781" s="525" t="s">
        <v>1148</v>
      </c>
      <c r="I1781" s="543">
        <v>2</v>
      </c>
      <c r="J1781" s="526"/>
      <c r="K1781" s="543">
        <v>182</v>
      </c>
      <c r="L1781" s="532"/>
      <c r="M1781" s="533"/>
      <c r="N1781" s="534">
        <v>307.17</v>
      </c>
      <c r="O1781" s="526"/>
      <c r="P1781" s="529">
        <v>55904.94</v>
      </c>
    </row>
    <row r="1782" spans="1:16" x14ac:dyDescent="0.25">
      <c r="A1782" s="523"/>
      <c r="B1782" s="524" t="s">
        <v>36</v>
      </c>
      <c r="C1782" s="1247" t="s">
        <v>134</v>
      </c>
      <c r="D1782" s="1247"/>
      <c r="E1782" s="1247"/>
      <c r="F1782" s="1247"/>
      <c r="G1782" s="1247"/>
      <c r="H1782" s="525"/>
      <c r="I1782" s="526"/>
      <c r="J1782" s="526"/>
      <c r="K1782" s="526"/>
      <c r="L1782" s="528"/>
      <c r="M1782" s="526"/>
      <c r="N1782" s="528"/>
      <c r="O1782" s="526"/>
      <c r="P1782" s="529">
        <v>9254.09</v>
      </c>
    </row>
    <row r="1783" spans="1:16" x14ac:dyDescent="0.25">
      <c r="A1783" s="530"/>
      <c r="B1783" s="524" t="s">
        <v>3570</v>
      </c>
      <c r="C1783" s="1247" t="s">
        <v>3571</v>
      </c>
      <c r="D1783" s="1247"/>
      <c r="E1783" s="1247"/>
      <c r="F1783" s="1247"/>
      <c r="G1783" s="1247"/>
      <c r="H1783" s="525" t="s">
        <v>2159</v>
      </c>
      <c r="I1783" s="536">
        <v>3.16</v>
      </c>
      <c r="J1783" s="526"/>
      <c r="K1783" s="536">
        <v>287.56</v>
      </c>
      <c r="L1783" s="538">
        <v>2.27</v>
      </c>
      <c r="M1783" s="539">
        <v>1.54</v>
      </c>
      <c r="N1783" s="534">
        <v>3.5</v>
      </c>
      <c r="O1783" s="526"/>
      <c r="P1783" s="529">
        <v>1006.46</v>
      </c>
    </row>
    <row r="1784" spans="1:16" x14ac:dyDescent="0.25">
      <c r="A1784" s="530"/>
      <c r="B1784" s="524" t="s">
        <v>3883</v>
      </c>
      <c r="C1784" s="1247" t="s">
        <v>3884</v>
      </c>
      <c r="D1784" s="1247"/>
      <c r="E1784" s="1247"/>
      <c r="F1784" s="1247"/>
      <c r="G1784" s="1247"/>
      <c r="H1784" s="525" t="s">
        <v>2759</v>
      </c>
      <c r="I1784" s="527">
        <v>5.0000000000000001E-3</v>
      </c>
      <c r="J1784" s="526"/>
      <c r="K1784" s="527">
        <v>0.45500000000000002</v>
      </c>
      <c r="L1784" s="542">
        <v>14395.23</v>
      </c>
      <c r="M1784" s="575">
        <v>1.2</v>
      </c>
      <c r="N1784" s="534">
        <v>17274.28</v>
      </c>
      <c r="O1784" s="526"/>
      <c r="P1784" s="529">
        <v>7859.8</v>
      </c>
    </row>
    <row r="1785" spans="1:16" x14ac:dyDescent="0.25">
      <c r="A1785" s="530"/>
      <c r="B1785" s="524" t="s">
        <v>3885</v>
      </c>
      <c r="C1785" s="1247" t="s">
        <v>3886</v>
      </c>
      <c r="D1785" s="1247"/>
      <c r="E1785" s="1247"/>
      <c r="F1785" s="1247"/>
      <c r="G1785" s="1247"/>
      <c r="H1785" s="525" t="s">
        <v>1697</v>
      </c>
      <c r="I1785" s="527">
        <v>1.0999999999999999E-2</v>
      </c>
      <c r="J1785" s="526"/>
      <c r="K1785" s="527">
        <v>1.0009999999999999</v>
      </c>
      <c r="L1785" s="538">
        <v>260.02999999999997</v>
      </c>
      <c r="M1785" s="539">
        <v>1.49</v>
      </c>
      <c r="N1785" s="534">
        <v>387.44</v>
      </c>
      <c r="O1785" s="526"/>
      <c r="P1785" s="529">
        <v>387.83</v>
      </c>
    </row>
    <row r="1786" spans="1:16" x14ac:dyDescent="0.25">
      <c r="A1786" s="552"/>
      <c r="B1786" s="553"/>
      <c r="C1786" s="1248" t="s">
        <v>1154</v>
      </c>
      <c r="D1786" s="1248"/>
      <c r="E1786" s="1248"/>
      <c r="F1786" s="1248"/>
      <c r="G1786" s="1248"/>
      <c r="H1786" s="516"/>
      <c r="I1786" s="517"/>
      <c r="J1786" s="517"/>
      <c r="K1786" s="517"/>
      <c r="L1786" s="520"/>
      <c r="M1786" s="517"/>
      <c r="N1786" s="554"/>
      <c r="O1786" s="517"/>
      <c r="P1786" s="555">
        <v>65159.03</v>
      </c>
    </row>
    <row r="1787" spans="1:16" x14ac:dyDescent="0.25">
      <c r="A1787" s="540" t="s">
        <v>3887</v>
      </c>
      <c r="B1787" s="524" t="s">
        <v>2637</v>
      </c>
      <c r="C1787" s="1247" t="s">
        <v>2638</v>
      </c>
      <c r="D1787" s="1247"/>
      <c r="E1787" s="1247"/>
      <c r="F1787" s="1247"/>
      <c r="G1787" s="1247"/>
      <c r="H1787" s="525" t="s">
        <v>1158</v>
      </c>
      <c r="I1787" s="543">
        <v>2</v>
      </c>
      <c r="J1787" s="526"/>
      <c r="K1787" s="543">
        <v>2</v>
      </c>
      <c r="L1787" s="528"/>
      <c r="M1787" s="526"/>
      <c r="N1787" s="528"/>
      <c r="O1787" s="526"/>
      <c r="P1787" s="529">
        <v>1118.0999999999999</v>
      </c>
    </row>
    <row r="1788" spans="1:16" x14ac:dyDescent="0.25">
      <c r="A1788" s="540"/>
      <c r="B1788" s="524"/>
      <c r="C1788" s="1247" t="s">
        <v>1155</v>
      </c>
      <c r="D1788" s="1247"/>
      <c r="E1788" s="1247"/>
      <c r="F1788" s="1247"/>
      <c r="G1788" s="1247"/>
      <c r="H1788" s="525"/>
      <c r="I1788" s="526"/>
      <c r="J1788" s="526"/>
      <c r="K1788" s="526"/>
      <c r="L1788" s="528"/>
      <c r="M1788" s="526"/>
      <c r="N1788" s="528"/>
      <c r="O1788" s="526"/>
      <c r="P1788" s="529">
        <v>55904.94</v>
      </c>
    </row>
    <row r="1789" spans="1:16" x14ac:dyDescent="0.25">
      <c r="A1789" s="540"/>
      <c r="B1789" s="524" t="s">
        <v>3630</v>
      </c>
      <c r="C1789" s="1247" t="s">
        <v>3631</v>
      </c>
      <c r="D1789" s="1247"/>
      <c r="E1789" s="1247"/>
      <c r="F1789" s="1247"/>
      <c r="G1789" s="1247"/>
      <c r="H1789" s="525" t="s">
        <v>1158</v>
      </c>
      <c r="I1789" s="543">
        <v>95</v>
      </c>
      <c r="J1789" s="526"/>
      <c r="K1789" s="543">
        <v>95</v>
      </c>
      <c r="L1789" s="528"/>
      <c r="M1789" s="526"/>
      <c r="N1789" s="528"/>
      <c r="O1789" s="526"/>
      <c r="P1789" s="529">
        <v>53109.69</v>
      </c>
    </row>
    <row r="1790" spans="1:16" x14ac:dyDescent="0.25">
      <c r="A1790" s="540"/>
      <c r="B1790" s="524" t="s">
        <v>3632</v>
      </c>
      <c r="C1790" s="1247" t="s">
        <v>3633</v>
      </c>
      <c r="D1790" s="1247"/>
      <c r="E1790" s="1247"/>
      <c r="F1790" s="1247"/>
      <c r="G1790" s="1247"/>
      <c r="H1790" s="525" t="s">
        <v>1158</v>
      </c>
      <c r="I1790" s="543">
        <v>53</v>
      </c>
      <c r="J1790" s="526"/>
      <c r="K1790" s="543">
        <v>53</v>
      </c>
      <c r="L1790" s="528"/>
      <c r="M1790" s="526"/>
      <c r="N1790" s="528"/>
      <c r="O1790" s="526"/>
      <c r="P1790" s="529">
        <v>29629.62</v>
      </c>
    </row>
    <row r="1791" spans="1:16" x14ac:dyDescent="0.25">
      <c r="A1791" s="556"/>
      <c r="B1791" s="557"/>
      <c r="C1791" s="1248" t="s">
        <v>1161</v>
      </c>
      <c r="D1791" s="1248"/>
      <c r="E1791" s="1248"/>
      <c r="F1791" s="1248"/>
      <c r="G1791" s="1248"/>
      <c r="H1791" s="516"/>
      <c r="I1791" s="517"/>
      <c r="J1791" s="517"/>
      <c r="K1791" s="517"/>
      <c r="L1791" s="520"/>
      <c r="M1791" s="517"/>
      <c r="N1791" s="554">
        <v>1637.54</v>
      </c>
      <c r="O1791" s="517"/>
      <c r="P1791" s="555">
        <v>149016.44</v>
      </c>
    </row>
    <row r="1792" spans="1:16" x14ac:dyDescent="0.25">
      <c r="A1792" s="558"/>
      <c r="B1792" s="559"/>
      <c r="C1792" s="559"/>
      <c r="D1792" s="559"/>
      <c r="E1792" s="559"/>
      <c r="F1792" s="559"/>
      <c r="G1792" s="559"/>
      <c r="H1792" s="560"/>
      <c r="I1792" s="561"/>
      <c r="J1792" s="561"/>
      <c r="K1792" s="561"/>
      <c r="L1792" s="562"/>
      <c r="M1792" s="561"/>
      <c r="N1792" s="562"/>
      <c r="O1792" s="561"/>
      <c r="P1792" s="563"/>
    </row>
    <row r="1793" spans="1:16" ht="22.5" x14ac:dyDescent="0.25">
      <c r="A1793" s="514" t="s">
        <v>3888</v>
      </c>
      <c r="B1793" s="515" t="s">
        <v>3594</v>
      </c>
      <c r="C1793" s="1249" t="s">
        <v>3889</v>
      </c>
      <c r="D1793" s="1249"/>
      <c r="E1793" s="1249"/>
      <c r="F1793" s="1249"/>
      <c r="G1793" s="1249"/>
      <c r="H1793" s="516" t="s">
        <v>1575</v>
      </c>
      <c r="I1793" s="517">
        <v>91</v>
      </c>
      <c r="J1793" s="518">
        <v>1</v>
      </c>
      <c r="K1793" s="518">
        <v>91</v>
      </c>
      <c r="L1793" s="520"/>
      <c r="M1793" s="517"/>
      <c r="N1793" s="564">
        <v>11022.37</v>
      </c>
      <c r="O1793" s="517"/>
      <c r="P1793" s="555">
        <v>1003035.67</v>
      </c>
    </row>
    <row r="1794" spans="1:16" x14ac:dyDescent="0.25">
      <c r="A1794" s="556"/>
      <c r="B1794" s="557"/>
      <c r="C1794" s="1248" t="s">
        <v>1161</v>
      </c>
      <c r="D1794" s="1248"/>
      <c r="E1794" s="1248"/>
      <c r="F1794" s="1248"/>
      <c r="G1794" s="1248"/>
      <c r="H1794" s="516"/>
      <c r="I1794" s="517"/>
      <c r="J1794" s="517"/>
      <c r="K1794" s="517"/>
      <c r="L1794" s="520"/>
      <c r="M1794" s="517"/>
      <c r="N1794" s="520"/>
      <c r="O1794" s="517"/>
      <c r="P1794" s="555">
        <v>1003035.67</v>
      </c>
    </row>
    <row r="1795" spans="1:16" x14ac:dyDescent="0.25">
      <c r="A1795" s="558"/>
      <c r="B1795" s="559"/>
      <c r="C1795" s="559"/>
      <c r="D1795" s="559"/>
      <c r="E1795" s="559"/>
      <c r="F1795" s="559"/>
      <c r="G1795" s="559"/>
      <c r="H1795" s="560"/>
      <c r="I1795" s="561"/>
      <c r="J1795" s="561"/>
      <c r="K1795" s="561"/>
      <c r="L1795" s="562"/>
      <c r="M1795" s="561"/>
      <c r="N1795" s="562"/>
      <c r="O1795" s="561"/>
      <c r="P1795" s="563"/>
    </row>
    <row r="1796" spans="1:16" x14ac:dyDescent="0.25">
      <c r="A1796" s="514" t="s">
        <v>3890</v>
      </c>
      <c r="B1796" s="515" t="s">
        <v>3540</v>
      </c>
      <c r="C1796" s="1249" t="s">
        <v>3541</v>
      </c>
      <c r="D1796" s="1249"/>
      <c r="E1796" s="1249"/>
      <c r="F1796" s="1249"/>
      <c r="G1796" s="1249"/>
      <c r="H1796" s="516" t="s">
        <v>1575</v>
      </c>
      <c r="I1796" s="517">
        <v>3</v>
      </c>
      <c r="J1796" s="518">
        <v>1</v>
      </c>
      <c r="K1796" s="518">
        <v>3</v>
      </c>
      <c r="L1796" s="520"/>
      <c r="M1796" s="517"/>
      <c r="N1796" s="521"/>
      <c r="O1796" s="517"/>
      <c r="P1796" s="522"/>
    </row>
    <row r="1797" spans="1:16" x14ac:dyDescent="0.25">
      <c r="A1797" s="523"/>
      <c r="B1797" s="524" t="s">
        <v>23</v>
      </c>
      <c r="C1797" s="1247" t="s">
        <v>1203</v>
      </c>
      <c r="D1797" s="1247"/>
      <c r="E1797" s="1247"/>
      <c r="F1797" s="1247"/>
      <c r="G1797" s="1247"/>
      <c r="H1797" s="525" t="s">
        <v>1148</v>
      </c>
      <c r="I1797" s="526"/>
      <c r="J1797" s="526"/>
      <c r="K1797" s="531">
        <v>24.6</v>
      </c>
      <c r="L1797" s="528"/>
      <c r="M1797" s="526"/>
      <c r="N1797" s="528"/>
      <c r="O1797" s="526"/>
      <c r="P1797" s="529">
        <v>7108.42</v>
      </c>
    </row>
    <row r="1798" spans="1:16" x14ac:dyDescent="0.25">
      <c r="A1798" s="530"/>
      <c r="B1798" s="524" t="s">
        <v>1482</v>
      </c>
      <c r="C1798" s="1247" t="s">
        <v>1483</v>
      </c>
      <c r="D1798" s="1247"/>
      <c r="E1798" s="1247"/>
      <c r="F1798" s="1247"/>
      <c r="G1798" s="1247"/>
      <c r="H1798" s="525" t="s">
        <v>1148</v>
      </c>
      <c r="I1798" s="531">
        <v>8.1999999999999993</v>
      </c>
      <c r="J1798" s="526"/>
      <c r="K1798" s="531">
        <v>24.6</v>
      </c>
      <c r="L1798" s="532"/>
      <c r="M1798" s="533"/>
      <c r="N1798" s="534">
        <v>288.95999999999998</v>
      </c>
      <c r="O1798" s="526"/>
      <c r="P1798" s="529">
        <v>7108.42</v>
      </c>
    </row>
    <row r="1799" spans="1:16" x14ac:dyDescent="0.25">
      <c r="A1799" s="523"/>
      <c r="B1799" s="524" t="s">
        <v>28</v>
      </c>
      <c r="C1799" s="1247" t="s">
        <v>132</v>
      </c>
      <c r="D1799" s="1247"/>
      <c r="E1799" s="1247"/>
      <c r="F1799" s="1247"/>
      <c r="G1799" s="1247"/>
      <c r="H1799" s="525"/>
      <c r="I1799" s="526"/>
      <c r="J1799" s="526"/>
      <c r="K1799" s="526"/>
      <c r="L1799" s="528"/>
      <c r="M1799" s="526"/>
      <c r="N1799" s="528"/>
      <c r="O1799" s="526"/>
      <c r="P1799" s="529">
        <v>1629.03</v>
      </c>
    </row>
    <row r="1800" spans="1:16" x14ac:dyDescent="0.25">
      <c r="A1800" s="523"/>
      <c r="B1800" s="524"/>
      <c r="C1800" s="1247" t="s">
        <v>1147</v>
      </c>
      <c r="D1800" s="1247"/>
      <c r="E1800" s="1247"/>
      <c r="F1800" s="1247"/>
      <c r="G1800" s="1247"/>
      <c r="H1800" s="525" t="s">
        <v>1148</v>
      </c>
      <c r="I1800" s="526"/>
      <c r="J1800" s="526"/>
      <c r="K1800" s="536">
        <v>0.99</v>
      </c>
      <c r="L1800" s="528"/>
      <c r="M1800" s="526"/>
      <c r="N1800" s="528"/>
      <c r="O1800" s="526"/>
      <c r="P1800" s="573">
        <v>370.2</v>
      </c>
    </row>
    <row r="1801" spans="1:16" x14ac:dyDescent="0.25">
      <c r="A1801" s="530"/>
      <c r="B1801" s="524" t="s">
        <v>2009</v>
      </c>
      <c r="C1801" s="1247" t="s">
        <v>2010</v>
      </c>
      <c r="D1801" s="1247"/>
      <c r="E1801" s="1247"/>
      <c r="F1801" s="1247"/>
      <c r="G1801" s="1247"/>
      <c r="H1801" s="525" t="s">
        <v>1151</v>
      </c>
      <c r="I1801" s="536">
        <v>1.33</v>
      </c>
      <c r="J1801" s="526"/>
      <c r="K1801" s="536">
        <v>3.99</v>
      </c>
      <c r="L1801" s="538">
        <v>6.62</v>
      </c>
      <c r="M1801" s="575">
        <v>1.3</v>
      </c>
      <c r="N1801" s="534">
        <v>8.61</v>
      </c>
      <c r="O1801" s="526"/>
      <c r="P1801" s="529">
        <v>34.35</v>
      </c>
    </row>
    <row r="1802" spans="1:16" x14ac:dyDescent="0.25">
      <c r="A1802" s="530"/>
      <c r="B1802" s="524" t="s">
        <v>1287</v>
      </c>
      <c r="C1802" s="1247" t="s">
        <v>1288</v>
      </c>
      <c r="D1802" s="1247"/>
      <c r="E1802" s="1247"/>
      <c r="F1802" s="1247"/>
      <c r="G1802" s="1247"/>
      <c r="H1802" s="525" t="s">
        <v>1151</v>
      </c>
      <c r="I1802" s="536">
        <v>0.33</v>
      </c>
      <c r="J1802" s="526"/>
      <c r="K1802" s="536">
        <v>0.99</v>
      </c>
      <c r="L1802" s="532"/>
      <c r="M1802" s="533"/>
      <c r="N1802" s="534">
        <v>1610.79</v>
      </c>
      <c r="O1802" s="526"/>
      <c r="P1802" s="529">
        <v>1594.68</v>
      </c>
    </row>
    <row r="1803" spans="1:16" x14ac:dyDescent="0.25">
      <c r="A1803" s="540"/>
      <c r="B1803" s="524" t="s">
        <v>1191</v>
      </c>
      <c r="C1803" s="1247" t="s">
        <v>1192</v>
      </c>
      <c r="D1803" s="1247"/>
      <c r="E1803" s="1247"/>
      <c r="F1803" s="1247"/>
      <c r="G1803" s="1247"/>
      <c r="H1803" s="525" t="s">
        <v>1148</v>
      </c>
      <c r="I1803" s="536">
        <v>0.33</v>
      </c>
      <c r="J1803" s="526"/>
      <c r="K1803" s="536">
        <v>0.99</v>
      </c>
      <c r="L1803" s="528"/>
      <c r="M1803" s="526"/>
      <c r="N1803" s="541">
        <v>373.94</v>
      </c>
      <c r="O1803" s="526"/>
      <c r="P1803" s="573">
        <v>370.2</v>
      </c>
    </row>
    <row r="1804" spans="1:16" x14ac:dyDescent="0.25">
      <c r="A1804" s="523"/>
      <c r="B1804" s="524" t="s">
        <v>36</v>
      </c>
      <c r="C1804" s="1247" t="s">
        <v>134</v>
      </c>
      <c r="D1804" s="1247"/>
      <c r="E1804" s="1247"/>
      <c r="F1804" s="1247"/>
      <c r="G1804" s="1247"/>
      <c r="H1804" s="525"/>
      <c r="I1804" s="526"/>
      <c r="J1804" s="526"/>
      <c r="K1804" s="526"/>
      <c r="L1804" s="528"/>
      <c r="M1804" s="526"/>
      <c r="N1804" s="528"/>
      <c r="O1804" s="526"/>
      <c r="P1804" s="529">
        <v>2925.18</v>
      </c>
    </row>
    <row r="1805" spans="1:16" x14ac:dyDescent="0.25">
      <c r="A1805" s="530"/>
      <c r="B1805" s="524" t="s">
        <v>3542</v>
      </c>
      <c r="C1805" s="1247" t="s">
        <v>3543</v>
      </c>
      <c r="D1805" s="1247"/>
      <c r="E1805" s="1247"/>
      <c r="F1805" s="1247"/>
      <c r="G1805" s="1247"/>
      <c r="H1805" s="525" t="s">
        <v>1554</v>
      </c>
      <c r="I1805" s="536">
        <v>0.45</v>
      </c>
      <c r="J1805" s="526"/>
      <c r="K1805" s="536">
        <v>1.35</v>
      </c>
      <c r="L1805" s="538">
        <v>71.62</v>
      </c>
      <c r="M1805" s="575">
        <v>1.4</v>
      </c>
      <c r="N1805" s="534">
        <v>100.27</v>
      </c>
      <c r="O1805" s="526"/>
      <c r="P1805" s="529">
        <v>135.36000000000001</v>
      </c>
    </row>
    <row r="1806" spans="1:16" x14ac:dyDescent="0.25">
      <c r="A1806" s="530"/>
      <c r="B1806" s="524" t="s">
        <v>3544</v>
      </c>
      <c r="C1806" s="1247" t="s">
        <v>3545</v>
      </c>
      <c r="D1806" s="1247"/>
      <c r="E1806" s="1247"/>
      <c r="F1806" s="1247"/>
      <c r="G1806" s="1247"/>
      <c r="H1806" s="525" t="s">
        <v>1212</v>
      </c>
      <c r="I1806" s="527">
        <v>8.0000000000000002E-3</v>
      </c>
      <c r="J1806" s="526"/>
      <c r="K1806" s="527">
        <v>2.4E-2</v>
      </c>
      <c r="L1806" s="542">
        <v>175456.94</v>
      </c>
      <c r="M1806" s="539">
        <v>0.66</v>
      </c>
      <c r="N1806" s="534">
        <v>115801.58</v>
      </c>
      <c r="O1806" s="526"/>
      <c r="P1806" s="529">
        <v>2779.24</v>
      </c>
    </row>
    <row r="1807" spans="1:16" x14ac:dyDescent="0.25">
      <c r="A1807" s="530"/>
      <c r="B1807" s="524" t="s">
        <v>3546</v>
      </c>
      <c r="C1807" s="1247" t="s">
        <v>3547</v>
      </c>
      <c r="D1807" s="1247"/>
      <c r="E1807" s="1247"/>
      <c r="F1807" s="1247"/>
      <c r="G1807" s="1247"/>
      <c r="H1807" s="525" t="s">
        <v>1244</v>
      </c>
      <c r="I1807" s="527">
        <v>2.5000000000000001E-2</v>
      </c>
      <c r="J1807" s="526"/>
      <c r="K1807" s="527">
        <v>7.4999999999999997E-2</v>
      </c>
      <c r="L1807" s="538">
        <v>105.25</v>
      </c>
      <c r="M1807" s="539">
        <v>1.34</v>
      </c>
      <c r="N1807" s="534">
        <v>141.04</v>
      </c>
      <c r="O1807" s="526"/>
      <c r="P1807" s="529">
        <v>10.58</v>
      </c>
    </row>
    <row r="1808" spans="1:16" x14ac:dyDescent="0.25">
      <c r="A1808" s="552"/>
      <c r="B1808" s="553"/>
      <c r="C1808" s="1248" t="s">
        <v>1154</v>
      </c>
      <c r="D1808" s="1248"/>
      <c r="E1808" s="1248"/>
      <c r="F1808" s="1248"/>
      <c r="G1808" s="1248"/>
      <c r="H1808" s="516"/>
      <c r="I1808" s="517"/>
      <c r="J1808" s="517"/>
      <c r="K1808" s="517"/>
      <c r="L1808" s="520"/>
      <c r="M1808" s="517"/>
      <c r="N1808" s="554"/>
      <c r="O1808" s="517"/>
      <c r="P1808" s="555">
        <v>12032.83</v>
      </c>
    </row>
    <row r="1809" spans="1:16" x14ac:dyDescent="0.25">
      <c r="A1809" s="540" t="s">
        <v>3891</v>
      </c>
      <c r="B1809" s="524" t="s">
        <v>2637</v>
      </c>
      <c r="C1809" s="1247" t="s">
        <v>2638</v>
      </c>
      <c r="D1809" s="1247"/>
      <c r="E1809" s="1247"/>
      <c r="F1809" s="1247"/>
      <c r="G1809" s="1247"/>
      <c r="H1809" s="525" t="s">
        <v>1158</v>
      </c>
      <c r="I1809" s="543">
        <v>2</v>
      </c>
      <c r="J1809" s="526"/>
      <c r="K1809" s="543">
        <v>2</v>
      </c>
      <c r="L1809" s="528"/>
      <c r="M1809" s="526"/>
      <c r="N1809" s="528"/>
      <c r="O1809" s="526"/>
      <c r="P1809" s="573">
        <v>142.16999999999999</v>
      </c>
    </row>
    <row r="1810" spans="1:16" x14ac:dyDescent="0.25">
      <c r="A1810" s="540"/>
      <c r="B1810" s="524"/>
      <c r="C1810" s="1247" t="s">
        <v>1155</v>
      </c>
      <c r="D1810" s="1247"/>
      <c r="E1810" s="1247"/>
      <c r="F1810" s="1247"/>
      <c r="G1810" s="1247"/>
      <c r="H1810" s="525"/>
      <c r="I1810" s="526"/>
      <c r="J1810" s="526"/>
      <c r="K1810" s="526"/>
      <c r="L1810" s="528"/>
      <c r="M1810" s="526"/>
      <c r="N1810" s="528"/>
      <c r="O1810" s="526"/>
      <c r="P1810" s="529">
        <v>7478.62</v>
      </c>
    </row>
    <row r="1811" spans="1:16" x14ac:dyDescent="0.25">
      <c r="A1811" s="540"/>
      <c r="B1811" s="524" t="s">
        <v>2795</v>
      </c>
      <c r="C1811" s="1247" t="s">
        <v>2796</v>
      </c>
      <c r="D1811" s="1247"/>
      <c r="E1811" s="1247"/>
      <c r="F1811" s="1247"/>
      <c r="G1811" s="1247"/>
      <c r="H1811" s="525" t="s">
        <v>1158</v>
      </c>
      <c r="I1811" s="543">
        <v>90</v>
      </c>
      <c r="J1811" s="526"/>
      <c r="K1811" s="543">
        <v>90</v>
      </c>
      <c r="L1811" s="528"/>
      <c r="M1811" s="526"/>
      <c r="N1811" s="528"/>
      <c r="O1811" s="526"/>
      <c r="P1811" s="529">
        <v>6730.76</v>
      </c>
    </row>
    <row r="1812" spans="1:16" x14ac:dyDescent="0.25">
      <c r="A1812" s="540"/>
      <c r="B1812" s="524" t="s">
        <v>2797</v>
      </c>
      <c r="C1812" s="1247" t="s">
        <v>2798</v>
      </c>
      <c r="D1812" s="1247"/>
      <c r="E1812" s="1247"/>
      <c r="F1812" s="1247"/>
      <c r="G1812" s="1247"/>
      <c r="H1812" s="525" t="s">
        <v>1158</v>
      </c>
      <c r="I1812" s="543">
        <v>46</v>
      </c>
      <c r="J1812" s="526"/>
      <c r="K1812" s="543">
        <v>46</v>
      </c>
      <c r="L1812" s="528"/>
      <c r="M1812" s="526"/>
      <c r="N1812" s="528"/>
      <c r="O1812" s="526"/>
      <c r="P1812" s="529">
        <v>3440.17</v>
      </c>
    </row>
    <row r="1813" spans="1:16" x14ac:dyDescent="0.25">
      <c r="A1813" s="556"/>
      <c r="B1813" s="557"/>
      <c r="C1813" s="1248" t="s">
        <v>1161</v>
      </c>
      <c r="D1813" s="1248"/>
      <c r="E1813" s="1248"/>
      <c r="F1813" s="1248"/>
      <c r="G1813" s="1248"/>
      <c r="H1813" s="516"/>
      <c r="I1813" s="517"/>
      <c r="J1813" s="517"/>
      <c r="K1813" s="517"/>
      <c r="L1813" s="520"/>
      <c r="M1813" s="517"/>
      <c r="N1813" s="554">
        <v>7448.64</v>
      </c>
      <c r="O1813" s="517"/>
      <c r="P1813" s="555">
        <v>22345.93</v>
      </c>
    </row>
    <row r="1814" spans="1:16" x14ac:dyDescent="0.25">
      <c r="A1814" s="558"/>
      <c r="B1814" s="559"/>
      <c r="C1814" s="559"/>
      <c r="D1814" s="559"/>
      <c r="E1814" s="559"/>
      <c r="F1814" s="559"/>
      <c r="G1814" s="559"/>
      <c r="H1814" s="560"/>
      <c r="I1814" s="561"/>
      <c r="J1814" s="561"/>
      <c r="K1814" s="561"/>
      <c r="L1814" s="562"/>
      <c r="M1814" s="561"/>
      <c r="N1814" s="562"/>
      <c r="O1814" s="561"/>
      <c r="P1814" s="563"/>
    </row>
    <row r="1815" spans="1:16" ht="22.5" x14ac:dyDescent="0.25">
      <c r="A1815" s="514" t="s">
        <v>3892</v>
      </c>
      <c r="B1815" s="515" t="s">
        <v>3548</v>
      </c>
      <c r="C1815" s="1249" t="s">
        <v>3549</v>
      </c>
      <c r="D1815" s="1249"/>
      <c r="E1815" s="1249"/>
      <c r="F1815" s="1249"/>
      <c r="G1815" s="1249"/>
      <c r="H1815" s="516" t="s">
        <v>1575</v>
      </c>
      <c r="I1815" s="517">
        <v>3</v>
      </c>
      <c r="J1815" s="518">
        <v>1</v>
      </c>
      <c r="K1815" s="518">
        <v>3</v>
      </c>
      <c r="L1815" s="520"/>
      <c r="M1815" s="517"/>
      <c r="N1815" s="564">
        <v>50863.12</v>
      </c>
      <c r="O1815" s="517"/>
      <c r="P1815" s="555">
        <v>152589.35999999999</v>
      </c>
    </row>
    <row r="1816" spans="1:16" x14ac:dyDescent="0.25">
      <c r="A1816" s="556"/>
      <c r="B1816" s="557"/>
      <c r="C1816" s="1248" t="s">
        <v>1161</v>
      </c>
      <c r="D1816" s="1248"/>
      <c r="E1816" s="1248"/>
      <c r="F1816" s="1248"/>
      <c r="G1816" s="1248"/>
      <c r="H1816" s="516"/>
      <c r="I1816" s="517"/>
      <c r="J1816" s="517"/>
      <c r="K1816" s="517"/>
      <c r="L1816" s="520"/>
      <c r="M1816" s="517"/>
      <c r="N1816" s="520"/>
      <c r="O1816" s="517"/>
      <c r="P1816" s="555">
        <v>152589.35999999999</v>
      </c>
    </row>
    <row r="1817" spans="1:16" x14ac:dyDescent="0.25">
      <c r="A1817" s="558"/>
      <c r="B1817" s="559"/>
      <c r="C1817" s="559"/>
      <c r="D1817" s="559"/>
      <c r="E1817" s="559"/>
      <c r="F1817" s="559"/>
      <c r="G1817" s="559"/>
      <c r="H1817" s="560"/>
      <c r="I1817" s="561"/>
      <c r="J1817" s="561"/>
      <c r="K1817" s="561"/>
      <c r="L1817" s="562"/>
      <c r="M1817" s="561"/>
      <c r="N1817" s="562"/>
      <c r="O1817" s="561"/>
      <c r="P1817" s="563"/>
    </row>
    <row r="1818" spans="1:16" x14ac:dyDescent="0.25">
      <c r="A1818" s="514" t="s">
        <v>3893</v>
      </c>
      <c r="B1818" s="515" t="s">
        <v>3540</v>
      </c>
      <c r="C1818" s="1249" t="s">
        <v>3541</v>
      </c>
      <c r="D1818" s="1249"/>
      <c r="E1818" s="1249"/>
      <c r="F1818" s="1249"/>
      <c r="G1818" s="1249"/>
      <c r="H1818" s="516" t="s">
        <v>1575</v>
      </c>
      <c r="I1818" s="517">
        <v>7</v>
      </c>
      <c r="J1818" s="518">
        <v>1</v>
      </c>
      <c r="K1818" s="518">
        <v>7</v>
      </c>
      <c r="L1818" s="520"/>
      <c r="M1818" s="517"/>
      <c r="N1818" s="521"/>
      <c r="O1818" s="517"/>
      <c r="P1818" s="522"/>
    </row>
    <row r="1819" spans="1:16" x14ac:dyDescent="0.25">
      <c r="A1819" s="523"/>
      <c r="B1819" s="524" t="s">
        <v>23</v>
      </c>
      <c r="C1819" s="1247" t="s">
        <v>1203</v>
      </c>
      <c r="D1819" s="1247"/>
      <c r="E1819" s="1247"/>
      <c r="F1819" s="1247"/>
      <c r="G1819" s="1247"/>
      <c r="H1819" s="525" t="s">
        <v>1148</v>
      </c>
      <c r="I1819" s="526"/>
      <c r="J1819" s="526"/>
      <c r="K1819" s="531">
        <v>57.4</v>
      </c>
      <c r="L1819" s="528"/>
      <c r="M1819" s="526"/>
      <c r="N1819" s="528"/>
      <c r="O1819" s="526"/>
      <c r="P1819" s="529">
        <v>16586.3</v>
      </c>
    </row>
    <row r="1820" spans="1:16" x14ac:dyDescent="0.25">
      <c r="A1820" s="530"/>
      <c r="B1820" s="524" t="s">
        <v>1482</v>
      </c>
      <c r="C1820" s="1247" t="s">
        <v>1483</v>
      </c>
      <c r="D1820" s="1247"/>
      <c r="E1820" s="1247"/>
      <c r="F1820" s="1247"/>
      <c r="G1820" s="1247"/>
      <c r="H1820" s="525" t="s">
        <v>1148</v>
      </c>
      <c r="I1820" s="531">
        <v>8.1999999999999993</v>
      </c>
      <c r="J1820" s="526"/>
      <c r="K1820" s="531">
        <v>57.4</v>
      </c>
      <c r="L1820" s="532"/>
      <c r="M1820" s="533"/>
      <c r="N1820" s="534">
        <v>288.95999999999998</v>
      </c>
      <c r="O1820" s="526"/>
      <c r="P1820" s="529">
        <v>16586.3</v>
      </c>
    </row>
    <row r="1821" spans="1:16" x14ac:dyDescent="0.25">
      <c r="A1821" s="523"/>
      <c r="B1821" s="524" t="s">
        <v>28</v>
      </c>
      <c r="C1821" s="1247" t="s">
        <v>132</v>
      </c>
      <c r="D1821" s="1247"/>
      <c r="E1821" s="1247"/>
      <c r="F1821" s="1247"/>
      <c r="G1821" s="1247"/>
      <c r="H1821" s="525"/>
      <c r="I1821" s="526"/>
      <c r="J1821" s="526"/>
      <c r="K1821" s="526"/>
      <c r="L1821" s="528"/>
      <c r="M1821" s="526"/>
      <c r="N1821" s="528"/>
      <c r="O1821" s="526"/>
      <c r="P1821" s="529">
        <v>3801.08</v>
      </c>
    </row>
    <row r="1822" spans="1:16" x14ac:dyDescent="0.25">
      <c r="A1822" s="523"/>
      <c r="B1822" s="524"/>
      <c r="C1822" s="1247" t="s">
        <v>1147</v>
      </c>
      <c r="D1822" s="1247"/>
      <c r="E1822" s="1247"/>
      <c r="F1822" s="1247"/>
      <c r="G1822" s="1247"/>
      <c r="H1822" s="525" t="s">
        <v>1148</v>
      </c>
      <c r="I1822" s="526"/>
      <c r="J1822" s="526"/>
      <c r="K1822" s="536">
        <v>2.31</v>
      </c>
      <c r="L1822" s="528"/>
      <c r="M1822" s="526"/>
      <c r="N1822" s="528"/>
      <c r="O1822" s="526"/>
      <c r="P1822" s="573">
        <v>863.8</v>
      </c>
    </row>
    <row r="1823" spans="1:16" x14ac:dyDescent="0.25">
      <c r="A1823" s="530"/>
      <c r="B1823" s="524" t="s">
        <v>2009</v>
      </c>
      <c r="C1823" s="1247" t="s">
        <v>2010</v>
      </c>
      <c r="D1823" s="1247"/>
      <c r="E1823" s="1247"/>
      <c r="F1823" s="1247"/>
      <c r="G1823" s="1247"/>
      <c r="H1823" s="525" t="s">
        <v>1151</v>
      </c>
      <c r="I1823" s="536">
        <v>1.33</v>
      </c>
      <c r="J1823" s="526"/>
      <c r="K1823" s="536">
        <v>9.31</v>
      </c>
      <c r="L1823" s="538">
        <v>6.62</v>
      </c>
      <c r="M1823" s="575">
        <v>1.3</v>
      </c>
      <c r="N1823" s="534">
        <v>8.61</v>
      </c>
      <c r="O1823" s="526"/>
      <c r="P1823" s="529">
        <v>80.16</v>
      </c>
    </row>
    <row r="1824" spans="1:16" x14ac:dyDescent="0.25">
      <c r="A1824" s="530"/>
      <c r="B1824" s="524" t="s">
        <v>1287</v>
      </c>
      <c r="C1824" s="1247" t="s">
        <v>1288</v>
      </c>
      <c r="D1824" s="1247"/>
      <c r="E1824" s="1247"/>
      <c r="F1824" s="1247"/>
      <c r="G1824" s="1247"/>
      <c r="H1824" s="525" t="s">
        <v>1151</v>
      </c>
      <c r="I1824" s="536">
        <v>0.33</v>
      </c>
      <c r="J1824" s="526"/>
      <c r="K1824" s="536">
        <v>2.31</v>
      </c>
      <c r="L1824" s="532"/>
      <c r="M1824" s="533"/>
      <c r="N1824" s="534">
        <v>1610.79</v>
      </c>
      <c r="O1824" s="526"/>
      <c r="P1824" s="529">
        <v>3720.92</v>
      </c>
    </row>
    <row r="1825" spans="1:16" x14ac:dyDescent="0.25">
      <c r="A1825" s="540"/>
      <c r="B1825" s="524" t="s">
        <v>1191</v>
      </c>
      <c r="C1825" s="1247" t="s">
        <v>1192</v>
      </c>
      <c r="D1825" s="1247"/>
      <c r="E1825" s="1247"/>
      <c r="F1825" s="1247"/>
      <c r="G1825" s="1247"/>
      <c r="H1825" s="525" t="s">
        <v>1148</v>
      </c>
      <c r="I1825" s="536">
        <v>0.33</v>
      </c>
      <c r="J1825" s="526"/>
      <c r="K1825" s="536">
        <v>2.31</v>
      </c>
      <c r="L1825" s="528"/>
      <c r="M1825" s="526"/>
      <c r="N1825" s="541">
        <v>373.94</v>
      </c>
      <c r="O1825" s="526"/>
      <c r="P1825" s="573">
        <v>863.8</v>
      </c>
    </row>
    <row r="1826" spans="1:16" x14ac:dyDescent="0.25">
      <c r="A1826" s="523"/>
      <c r="B1826" s="524" t="s">
        <v>36</v>
      </c>
      <c r="C1826" s="1247" t="s">
        <v>134</v>
      </c>
      <c r="D1826" s="1247"/>
      <c r="E1826" s="1247"/>
      <c r="F1826" s="1247"/>
      <c r="G1826" s="1247"/>
      <c r="H1826" s="525"/>
      <c r="I1826" s="526"/>
      <c r="J1826" s="526"/>
      <c r="K1826" s="526"/>
      <c r="L1826" s="528"/>
      <c r="M1826" s="526"/>
      <c r="N1826" s="528"/>
      <c r="O1826" s="526"/>
      <c r="P1826" s="529">
        <v>6825.42</v>
      </c>
    </row>
    <row r="1827" spans="1:16" x14ac:dyDescent="0.25">
      <c r="A1827" s="530"/>
      <c r="B1827" s="524" t="s">
        <v>3542</v>
      </c>
      <c r="C1827" s="1247" t="s">
        <v>3543</v>
      </c>
      <c r="D1827" s="1247"/>
      <c r="E1827" s="1247"/>
      <c r="F1827" s="1247"/>
      <c r="G1827" s="1247"/>
      <c r="H1827" s="525" t="s">
        <v>1554</v>
      </c>
      <c r="I1827" s="536">
        <v>0.45</v>
      </c>
      <c r="J1827" s="526"/>
      <c r="K1827" s="536">
        <v>3.15</v>
      </c>
      <c r="L1827" s="538">
        <v>71.62</v>
      </c>
      <c r="M1827" s="575">
        <v>1.4</v>
      </c>
      <c r="N1827" s="534">
        <v>100.27</v>
      </c>
      <c r="O1827" s="526"/>
      <c r="P1827" s="529">
        <v>315.85000000000002</v>
      </c>
    </row>
    <row r="1828" spans="1:16" x14ac:dyDescent="0.25">
      <c r="A1828" s="530"/>
      <c r="B1828" s="524" t="s">
        <v>3544</v>
      </c>
      <c r="C1828" s="1247" t="s">
        <v>3545</v>
      </c>
      <c r="D1828" s="1247"/>
      <c r="E1828" s="1247"/>
      <c r="F1828" s="1247"/>
      <c r="G1828" s="1247"/>
      <c r="H1828" s="525" t="s">
        <v>1212</v>
      </c>
      <c r="I1828" s="527">
        <v>8.0000000000000002E-3</v>
      </c>
      <c r="J1828" s="526"/>
      <c r="K1828" s="527">
        <v>5.6000000000000001E-2</v>
      </c>
      <c r="L1828" s="542">
        <v>175456.94</v>
      </c>
      <c r="M1828" s="539">
        <v>0.66</v>
      </c>
      <c r="N1828" s="534">
        <v>115801.58</v>
      </c>
      <c r="O1828" s="526"/>
      <c r="P1828" s="529">
        <v>6484.89</v>
      </c>
    </row>
    <row r="1829" spans="1:16" x14ac:dyDescent="0.25">
      <c r="A1829" s="530"/>
      <c r="B1829" s="524" t="s">
        <v>3546</v>
      </c>
      <c r="C1829" s="1247" t="s">
        <v>3547</v>
      </c>
      <c r="D1829" s="1247"/>
      <c r="E1829" s="1247"/>
      <c r="F1829" s="1247"/>
      <c r="G1829" s="1247"/>
      <c r="H1829" s="525" t="s">
        <v>1244</v>
      </c>
      <c r="I1829" s="527">
        <v>2.5000000000000001E-2</v>
      </c>
      <c r="J1829" s="526"/>
      <c r="K1829" s="527">
        <v>0.17499999999999999</v>
      </c>
      <c r="L1829" s="538">
        <v>105.25</v>
      </c>
      <c r="M1829" s="539">
        <v>1.34</v>
      </c>
      <c r="N1829" s="534">
        <v>141.04</v>
      </c>
      <c r="O1829" s="526"/>
      <c r="P1829" s="529">
        <v>24.68</v>
      </c>
    </row>
    <row r="1830" spans="1:16" x14ac:dyDescent="0.25">
      <c r="A1830" s="552"/>
      <c r="B1830" s="553"/>
      <c r="C1830" s="1248" t="s">
        <v>1154</v>
      </c>
      <c r="D1830" s="1248"/>
      <c r="E1830" s="1248"/>
      <c r="F1830" s="1248"/>
      <c r="G1830" s="1248"/>
      <c r="H1830" s="516"/>
      <c r="I1830" s="517"/>
      <c r="J1830" s="517"/>
      <c r="K1830" s="517"/>
      <c r="L1830" s="520"/>
      <c r="M1830" s="517"/>
      <c r="N1830" s="554"/>
      <c r="O1830" s="517"/>
      <c r="P1830" s="555">
        <v>28076.6</v>
      </c>
    </row>
    <row r="1831" spans="1:16" x14ac:dyDescent="0.25">
      <c r="A1831" s="540" t="s">
        <v>3894</v>
      </c>
      <c r="B1831" s="524" t="s">
        <v>2637</v>
      </c>
      <c r="C1831" s="1247" t="s">
        <v>2638</v>
      </c>
      <c r="D1831" s="1247"/>
      <c r="E1831" s="1247"/>
      <c r="F1831" s="1247"/>
      <c r="G1831" s="1247"/>
      <c r="H1831" s="525" t="s">
        <v>1158</v>
      </c>
      <c r="I1831" s="543">
        <v>2</v>
      </c>
      <c r="J1831" s="526"/>
      <c r="K1831" s="543">
        <v>2</v>
      </c>
      <c r="L1831" s="528"/>
      <c r="M1831" s="526"/>
      <c r="N1831" s="528"/>
      <c r="O1831" s="526"/>
      <c r="P1831" s="573">
        <v>331.73</v>
      </c>
    </row>
    <row r="1832" spans="1:16" x14ac:dyDescent="0.25">
      <c r="A1832" s="540"/>
      <c r="B1832" s="524"/>
      <c r="C1832" s="1247" t="s">
        <v>1155</v>
      </c>
      <c r="D1832" s="1247"/>
      <c r="E1832" s="1247"/>
      <c r="F1832" s="1247"/>
      <c r="G1832" s="1247"/>
      <c r="H1832" s="525"/>
      <c r="I1832" s="526"/>
      <c r="J1832" s="526"/>
      <c r="K1832" s="526"/>
      <c r="L1832" s="528"/>
      <c r="M1832" s="526"/>
      <c r="N1832" s="528"/>
      <c r="O1832" s="526"/>
      <c r="P1832" s="529">
        <v>17450.099999999999</v>
      </c>
    </row>
    <row r="1833" spans="1:16" x14ac:dyDescent="0.25">
      <c r="A1833" s="540"/>
      <c r="B1833" s="524" t="s">
        <v>2795</v>
      </c>
      <c r="C1833" s="1247" t="s">
        <v>2796</v>
      </c>
      <c r="D1833" s="1247"/>
      <c r="E1833" s="1247"/>
      <c r="F1833" s="1247"/>
      <c r="G1833" s="1247"/>
      <c r="H1833" s="525" t="s">
        <v>1158</v>
      </c>
      <c r="I1833" s="543">
        <v>90</v>
      </c>
      <c r="J1833" s="526"/>
      <c r="K1833" s="543">
        <v>90</v>
      </c>
      <c r="L1833" s="528"/>
      <c r="M1833" s="526"/>
      <c r="N1833" s="528"/>
      <c r="O1833" s="526"/>
      <c r="P1833" s="529">
        <v>15705.09</v>
      </c>
    </row>
    <row r="1834" spans="1:16" x14ac:dyDescent="0.25">
      <c r="A1834" s="540"/>
      <c r="B1834" s="524" t="s">
        <v>2797</v>
      </c>
      <c r="C1834" s="1247" t="s">
        <v>2798</v>
      </c>
      <c r="D1834" s="1247"/>
      <c r="E1834" s="1247"/>
      <c r="F1834" s="1247"/>
      <c r="G1834" s="1247"/>
      <c r="H1834" s="525" t="s">
        <v>1158</v>
      </c>
      <c r="I1834" s="543">
        <v>46</v>
      </c>
      <c r="J1834" s="526"/>
      <c r="K1834" s="543">
        <v>46</v>
      </c>
      <c r="L1834" s="528"/>
      <c r="M1834" s="526"/>
      <c r="N1834" s="528"/>
      <c r="O1834" s="526"/>
      <c r="P1834" s="529">
        <v>8027.05</v>
      </c>
    </row>
    <row r="1835" spans="1:16" x14ac:dyDescent="0.25">
      <c r="A1835" s="556"/>
      <c r="B1835" s="557"/>
      <c r="C1835" s="1248" t="s">
        <v>1161</v>
      </c>
      <c r="D1835" s="1248"/>
      <c r="E1835" s="1248"/>
      <c r="F1835" s="1248"/>
      <c r="G1835" s="1248"/>
      <c r="H1835" s="516"/>
      <c r="I1835" s="517"/>
      <c r="J1835" s="517"/>
      <c r="K1835" s="517"/>
      <c r="L1835" s="520"/>
      <c r="M1835" s="517"/>
      <c r="N1835" s="554">
        <v>7448.64</v>
      </c>
      <c r="O1835" s="517"/>
      <c r="P1835" s="555">
        <v>52140.47</v>
      </c>
    </row>
    <row r="1836" spans="1:16" x14ac:dyDescent="0.25">
      <c r="A1836" s="558"/>
      <c r="B1836" s="559"/>
      <c r="C1836" s="559"/>
      <c r="D1836" s="559"/>
      <c r="E1836" s="559"/>
      <c r="F1836" s="559"/>
      <c r="G1836" s="559"/>
      <c r="H1836" s="560"/>
      <c r="I1836" s="561"/>
      <c r="J1836" s="561"/>
      <c r="K1836" s="561"/>
      <c r="L1836" s="562"/>
      <c r="M1836" s="561"/>
      <c r="N1836" s="562"/>
      <c r="O1836" s="561"/>
      <c r="P1836" s="563"/>
    </row>
    <row r="1837" spans="1:16" ht="22.5" x14ac:dyDescent="0.25">
      <c r="A1837" s="514" t="s">
        <v>3895</v>
      </c>
      <c r="B1837" s="515" t="s">
        <v>3594</v>
      </c>
      <c r="C1837" s="1249" t="s">
        <v>3896</v>
      </c>
      <c r="D1837" s="1249"/>
      <c r="E1837" s="1249"/>
      <c r="F1837" s="1249"/>
      <c r="G1837" s="1249"/>
      <c r="H1837" s="516" t="s">
        <v>1575</v>
      </c>
      <c r="I1837" s="517">
        <v>7</v>
      </c>
      <c r="J1837" s="518">
        <v>1</v>
      </c>
      <c r="K1837" s="518">
        <v>7</v>
      </c>
      <c r="L1837" s="520"/>
      <c r="M1837" s="517"/>
      <c r="N1837" s="564">
        <v>116498.07</v>
      </c>
      <c r="O1837" s="517"/>
      <c r="P1837" s="555">
        <v>815486.49</v>
      </c>
    </row>
    <row r="1838" spans="1:16" x14ac:dyDescent="0.25">
      <c r="A1838" s="556"/>
      <c r="B1838" s="557"/>
      <c r="C1838" s="1248" t="s">
        <v>1161</v>
      </c>
      <c r="D1838" s="1248"/>
      <c r="E1838" s="1248"/>
      <c r="F1838" s="1248"/>
      <c r="G1838" s="1248"/>
      <c r="H1838" s="516"/>
      <c r="I1838" s="517"/>
      <c r="J1838" s="517"/>
      <c r="K1838" s="517"/>
      <c r="L1838" s="520"/>
      <c r="M1838" s="517"/>
      <c r="N1838" s="520"/>
      <c r="O1838" s="517"/>
      <c r="P1838" s="555">
        <v>815486.49</v>
      </c>
    </row>
    <row r="1839" spans="1:16" x14ac:dyDescent="0.25">
      <c r="A1839" s="558"/>
      <c r="B1839" s="559"/>
      <c r="C1839" s="559"/>
      <c r="D1839" s="559"/>
      <c r="E1839" s="559"/>
      <c r="F1839" s="559"/>
      <c r="G1839" s="559"/>
      <c r="H1839" s="560"/>
      <c r="I1839" s="561"/>
      <c r="J1839" s="561"/>
      <c r="K1839" s="561"/>
      <c r="L1839" s="562"/>
      <c r="M1839" s="561"/>
      <c r="N1839" s="562"/>
      <c r="O1839" s="561"/>
      <c r="P1839" s="563"/>
    </row>
    <row r="1840" spans="1:16" x14ac:dyDescent="0.25">
      <c r="A1840" s="514" t="s">
        <v>3897</v>
      </c>
      <c r="B1840" s="515" t="s">
        <v>3354</v>
      </c>
      <c r="C1840" s="1249" t="s">
        <v>3355</v>
      </c>
      <c r="D1840" s="1249"/>
      <c r="E1840" s="1249"/>
      <c r="F1840" s="1249"/>
      <c r="G1840" s="1249"/>
      <c r="H1840" s="516" t="s">
        <v>1575</v>
      </c>
      <c r="I1840" s="517">
        <v>10</v>
      </c>
      <c r="J1840" s="518">
        <v>1</v>
      </c>
      <c r="K1840" s="518">
        <v>10</v>
      </c>
      <c r="L1840" s="520"/>
      <c r="M1840" s="517"/>
      <c r="N1840" s="521"/>
      <c r="O1840" s="517"/>
      <c r="P1840" s="522"/>
    </row>
    <row r="1841" spans="1:16" x14ac:dyDescent="0.25">
      <c r="A1841" s="523"/>
      <c r="B1841" s="524" t="s">
        <v>23</v>
      </c>
      <c r="C1841" s="1247" t="s">
        <v>1203</v>
      </c>
      <c r="D1841" s="1247"/>
      <c r="E1841" s="1247"/>
      <c r="F1841" s="1247"/>
      <c r="G1841" s="1247"/>
      <c r="H1841" s="525" t="s">
        <v>1148</v>
      </c>
      <c r="I1841" s="526"/>
      <c r="J1841" s="526"/>
      <c r="K1841" s="531">
        <v>10.3</v>
      </c>
      <c r="L1841" s="528"/>
      <c r="M1841" s="526"/>
      <c r="N1841" s="528"/>
      <c r="O1841" s="526"/>
      <c r="P1841" s="529">
        <v>3013.78</v>
      </c>
    </row>
    <row r="1842" spans="1:16" x14ac:dyDescent="0.25">
      <c r="A1842" s="530"/>
      <c r="B1842" s="524" t="s">
        <v>2101</v>
      </c>
      <c r="C1842" s="1247" t="s">
        <v>2102</v>
      </c>
      <c r="D1842" s="1247"/>
      <c r="E1842" s="1247"/>
      <c r="F1842" s="1247"/>
      <c r="G1842" s="1247"/>
      <c r="H1842" s="525" t="s">
        <v>1148</v>
      </c>
      <c r="I1842" s="536">
        <v>1.03</v>
      </c>
      <c r="J1842" s="526"/>
      <c r="K1842" s="531">
        <v>10.3</v>
      </c>
      <c r="L1842" s="532"/>
      <c r="M1842" s="533"/>
      <c r="N1842" s="534">
        <v>292.60000000000002</v>
      </c>
      <c r="O1842" s="526"/>
      <c r="P1842" s="529">
        <v>3013.78</v>
      </c>
    </row>
    <row r="1843" spans="1:16" x14ac:dyDescent="0.25">
      <c r="A1843" s="523"/>
      <c r="B1843" s="524" t="s">
        <v>28</v>
      </c>
      <c r="C1843" s="1247" t="s">
        <v>132</v>
      </c>
      <c r="D1843" s="1247"/>
      <c r="E1843" s="1247"/>
      <c r="F1843" s="1247"/>
      <c r="G1843" s="1247"/>
      <c r="H1843" s="525"/>
      <c r="I1843" s="526"/>
      <c r="J1843" s="526"/>
      <c r="K1843" s="526"/>
      <c r="L1843" s="528"/>
      <c r="M1843" s="526"/>
      <c r="N1843" s="528"/>
      <c r="O1843" s="526"/>
      <c r="P1843" s="573">
        <v>59.26</v>
      </c>
    </row>
    <row r="1844" spans="1:16" x14ac:dyDescent="0.25">
      <c r="A1844" s="523"/>
      <c r="B1844" s="524"/>
      <c r="C1844" s="1247" t="s">
        <v>1147</v>
      </c>
      <c r="D1844" s="1247"/>
      <c r="E1844" s="1247"/>
      <c r="F1844" s="1247"/>
      <c r="G1844" s="1247"/>
      <c r="H1844" s="525" t="s">
        <v>1148</v>
      </c>
      <c r="I1844" s="526"/>
      <c r="J1844" s="526"/>
      <c r="K1844" s="531">
        <v>0.1</v>
      </c>
      <c r="L1844" s="528"/>
      <c r="M1844" s="526"/>
      <c r="N1844" s="528"/>
      <c r="O1844" s="526"/>
      <c r="P1844" s="573">
        <v>32.54</v>
      </c>
    </row>
    <row r="1845" spans="1:16" x14ac:dyDescent="0.25">
      <c r="A1845" s="530"/>
      <c r="B1845" s="524" t="s">
        <v>1445</v>
      </c>
      <c r="C1845" s="1247" t="s">
        <v>1446</v>
      </c>
      <c r="D1845" s="1247"/>
      <c r="E1845" s="1247"/>
      <c r="F1845" s="1247"/>
      <c r="G1845" s="1247"/>
      <c r="H1845" s="525" t="s">
        <v>1151</v>
      </c>
      <c r="I1845" s="536">
        <v>0.01</v>
      </c>
      <c r="J1845" s="526"/>
      <c r="K1845" s="531">
        <v>0.1</v>
      </c>
      <c r="L1845" s="538">
        <v>477.92</v>
      </c>
      <c r="M1845" s="539">
        <v>1.24</v>
      </c>
      <c r="N1845" s="534">
        <v>592.62</v>
      </c>
      <c r="O1845" s="526"/>
      <c r="P1845" s="529">
        <v>59.26</v>
      </c>
    </row>
    <row r="1846" spans="1:16" x14ac:dyDescent="0.25">
      <c r="A1846" s="540"/>
      <c r="B1846" s="524" t="s">
        <v>1208</v>
      </c>
      <c r="C1846" s="1247" t="s">
        <v>1209</v>
      </c>
      <c r="D1846" s="1247"/>
      <c r="E1846" s="1247"/>
      <c r="F1846" s="1247"/>
      <c r="G1846" s="1247"/>
      <c r="H1846" s="525" t="s">
        <v>1148</v>
      </c>
      <c r="I1846" s="536">
        <v>0.01</v>
      </c>
      <c r="J1846" s="526"/>
      <c r="K1846" s="531">
        <v>0.1</v>
      </c>
      <c r="L1846" s="528"/>
      <c r="M1846" s="526"/>
      <c r="N1846" s="541">
        <v>325.38</v>
      </c>
      <c r="O1846" s="526"/>
      <c r="P1846" s="573">
        <v>32.54</v>
      </c>
    </row>
    <row r="1847" spans="1:16" x14ac:dyDescent="0.25">
      <c r="A1847" s="552"/>
      <c r="B1847" s="553"/>
      <c r="C1847" s="1248" t="s">
        <v>1154</v>
      </c>
      <c r="D1847" s="1248"/>
      <c r="E1847" s="1248"/>
      <c r="F1847" s="1248"/>
      <c r="G1847" s="1248"/>
      <c r="H1847" s="516"/>
      <c r="I1847" s="517"/>
      <c r="J1847" s="517"/>
      <c r="K1847" s="517"/>
      <c r="L1847" s="520"/>
      <c r="M1847" s="517"/>
      <c r="N1847" s="554"/>
      <c r="O1847" s="517"/>
      <c r="P1847" s="555">
        <v>3105.58</v>
      </c>
    </row>
    <row r="1848" spans="1:16" x14ac:dyDescent="0.25">
      <c r="A1848" s="540" t="s">
        <v>3898</v>
      </c>
      <c r="B1848" s="524" t="s">
        <v>2637</v>
      </c>
      <c r="C1848" s="1247" t="s">
        <v>2638</v>
      </c>
      <c r="D1848" s="1247"/>
      <c r="E1848" s="1247"/>
      <c r="F1848" s="1247"/>
      <c r="G1848" s="1247"/>
      <c r="H1848" s="525" t="s">
        <v>1158</v>
      </c>
      <c r="I1848" s="543">
        <v>2</v>
      </c>
      <c r="J1848" s="526"/>
      <c r="K1848" s="543">
        <v>2</v>
      </c>
      <c r="L1848" s="528"/>
      <c r="M1848" s="526"/>
      <c r="N1848" s="528"/>
      <c r="O1848" s="526"/>
      <c r="P1848" s="573">
        <v>60.28</v>
      </c>
    </row>
    <row r="1849" spans="1:16" x14ac:dyDescent="0.25">
      <c r="A1849" s="540"/>
      <c r="B1849" s="524"/>
      <c r="C1849" s="1247" t="s">
        <v>1155</v>
      </c>
      <c r="D1849" s="1247"/>
      <c r="E1849" s="1247"/>
      <c r="F1849" s="1247"/>
      <c r="G1849" s="1247"/>
      <c r="H1849" s="525"/>
      <c r="I1849" s="526"/>
      <c r="J1849" s="526"/>
      <c r="K1849" s="526"/>
      <c r="L1849" s="528"/>
      <c r="M1849" s="526"/>
      <c r="N1849" s="528"/>
      <c r="O1849" s="526"/>
      <c r="P1849" s="529">
        <v>3046.32</v>
      </c>
    </row>
    <row r="1850" spans="1:16" x14ac:dyDescent="0.25">
      <c r="A1850" s="540"/>
      <c r="B1850" s="524" t="s">
        <v>3336</v>
      </c>
      <c r="C1850" s="1247" t="s">
        <v>3337</v>
      </c>
      <c r="D1850" s="1247"/>
      <c r="E1850" s="1247"/>
      <c r="F1850" s="1247"/>
      <c r="G1850" s="1247"/>
      <c r="H1850" s="525" t="s">
        <v>1158</v>
      </c>
      <c r="I1850" s="543">
        <v>90</v>
      </c>
      <c r="J1850" s="526"/>
      <c r="K1850" s="543">
        <v>90</v>
      </c>
      <c r="L1850" s="528"/>
      <c r="M1850" s="526"/>
      <c r="N1850" s="528"/>
      <c r="O1850" s="526"/>
      <c r="P1850" s="529">
        <v>2741.69</v>
      </c>
    </row>
    <row r="1851" spans="1:16" x14ac:dyDescent="0.25">
      <c r="A1851" s="540"/>
      <c r="B1851" s="524" t="s">
        <v>3338</v>
      </c>
      <c r="C1851" s="1247" t="s">
        <v>3339</v>
      </c>
      <c r="D1851" s="1247"/>
      <c r="E1851" s="1247"/>
      <c r="F1851" s="1247"/>
      <c r="G1851" s="1247"/>
      <c r="H1851" s="525" t="s">
        <v>1158</v>
      </c>
      <c r="I1851" s="543">
        <v>46</v>
      </c>
      <c r="J1851" s="526"/>
      <c r="K1851" s="543">
        <v>46</v>
      </c>
      <c r="L1851" s="528"/>
      <c r="M1851" s="526"/>
      <c r="N1851" s="528"/>
      <c r="O1851" s="526"/>
      <c r="P1851" s="529">
        <v>1401.31</v>
      </c>
    </row>
    <row r="1852" spans="1:16" x14ac:dyDescent="0.25">
      <c r="A1852" s="556"/>
      <c r="B1852" s="557"/>
      <c r="C1852" s="1248" t="s">
        <v>1161</v>
      </c>
      <c r="D1852" s="1248"/>
      <c r="E1852" s="1248"/>
      <c r="F1852" s="1248"/>
      <c r="G1852" s="1248"/>
      <c r="H1852" s="516"/>
      <c r="I1852" s="517"/>
      <c r="J1852" s="517"/>
      <c r="K1852" s="517"/>
      <c r="L1852" s="520"/>
      <c r="M1852" s="517"/>
      <c r="N1852" s="593">
        <v>730.89</v>
      </c>
      <c r="O1852" s="517"/>
      <c r="P1852" s="555">
        <v>7308.86</v>
      </c>
    </row>
    <row r="1853" spans="1:16" x14ac:dyDescent="0.25">
      <c r="A1853" s="558"/>
      <c r="B1853" s="559"/>
      <c r="C1853" s="559"/>
      <c r="D1853" s="559"/>
      <c r="E1853" s="559"/>
      <c r="F1853" s="559"/>
      <c r="G1853" s="559"/>
      <c r="H1853" s="560"/>
      <c r="I1853" s="561"/>
      <c r="J1853" s="561"/>
      <c r="K1853" s="561"/>
      <c r="L1853" s="562"/>
      <c r="M1853" s="561"/>
      <c r="N1853" s="562"/>
      <c r="O1853" s="561"/>
      <c r="P1853" s="563"/>
    </row>
    <row r="1854" spans="1:16" ht="22.5" x14ac:dyDescent="0.25">
      <c r="A1854" s="514" t="s">
        <v>3899</v>
      </c>
      <c r="B1854" s="515" t="s">
        <v>3548</v>
      </c>
      <c r="C1854" s="1249" t="s">
        <v>3550</v>
      </c>
      <c r="D1854" s="1249"/>
      <c r="E1854" s="1249"/>
      <c r="F1854" s="1249"/>
      <c r="G1854" s="1249"/>
      <c r="H1854" s="516" t="s">
        <v>1575</v>
      </c>
      <c r="I1854" s="517">
        <v>10</v>
      </c>
      <c r="J1854" s="518">
        <v>1</v>
      </c>
      <c r="K1854" s="518">
        <v>10</v>
      </c>
      <c r="L1854" s="520"/>
      <c r="M1854" s="517"/>
      <c r="N1854" s="564">
        <v>1625.95</v>
      </c>
      <c r="O1854" s="517"/>
      <c r="P1854" s="555">
        <v>16259.5</v>
      </c>
    </row>
    <row r="1855" spans="1:16" x14ac:dyDescent="0.25">
      <c r="A1855" s="556"/>
      <c r="B1855" s="557"/>
      <c r="C1855" s="1248" t="s">
        <v>1161</v>
      </c>
      <c r="D1855" s="1248"/>
      <c r="E1855" s="1248"/>
      <c r="F1855" s="1248"/>
      <c r="G1855" s="1248"/>
      <c r="H1855" s="516"/>
      <c r="I1855" s="517"/>
      <c r="J1855" s="517"/>
      <c r="K1855" s="517"/>
      <c r="L1855" s="520"/>
      <c r="M1855" s="517"/>
      <c r="N1855" s="520"/>
      <c r="O1855" s="517"/>
      <c r="P1855" s="555">
        <v>16259.5</v>
      </c>
    </row>
    <row r="1856" spans="1:16" x14ac:dyDescent="0.25">
      <c r="A1856" s="558"/>
      <c r="B1856" s="559"/>
      <c r="C1856" s="559"/>
      <c r="D1856" s="559"/>
      <c r="E1856" s="559"/>
      <c r="F1856" s="559"/>
      <c r="G1856" s="559"/>
      <c r="H1856" s="560"/>
      <c r="I1856" s="561"/>
      <c r="J1856" s="561"/>
      <c r="K1856" s="561"/>
      <c r="L1856" s="562"/>
      <c r="M1856" s="561"/>
      <c r="N1856" s="562"/>
      <c r="O1856" s="561"/>
      <c r="P1856" s="563"/>
    </row>
    <row r="1857" spans="1:16" x14ac:dyDescent="0.25">
      <c r="A1857" s="514" t="s">
        <v>3900</v>
      </c>
      <c r="B1857" s="515" t="s">
        <v>3354</v>
      </c>
      <c r="C1857" s="1249" t="s">
        <v>3355</v>
      </c>
      <c r="D1857" s="1249"/>
      <c r="E1857" s="1249"/>
      <c r="F1857" s="1249"/>
      <c r="G1857" s="1249"/>
      <c r="H1857" s="516" t="s">
        <v>1575</v>
      </c>
      <c r="I1857" s="517">
        <v>3</v>
      </c>
      <c r="J1857" s="518">
        <v>1</v>
      </c>
      <c r="K1857" s="518">
        <v>3</v>
      </c>
      <c r="L1857" s="520"/>
      <c r="M1857" s="517"/>
      <c r="N1857" s="521"/>
      <c r="O1857" s="517"/>
      <c r="P1857" s="522"/>
    </row>
    <row r="1858" spans="1:16" x14ac:dyDescent="0.25">
      <c r="A1858" s="523"/>
      <c r="B1858" s="524" t="s">
        <v>23</v>
      </c>
      <c r="C1858" s="1247" t="s">
        <v>1203</v>
      </c>
      <c r="D1858" s="1247"/>
      <c r="E1858" s="1247"/>
      <c r="F1858" s="1247"/>
      <c r="G1858" s="1247"/>
      <c r="H1858" s="525" t="s">
        <v>1148</v>
      </c>
      <c r="I1858" s="526"/>
      <c r="J1858" s="526"/>
      <c r="K1858" s="536">
        <v>3.09</v>
      </c>
      <c r="L1858" s="528"/>
      <c r="M1858" s="526"/>
      <c r="N1858" s="528"/>
      <c r="O1858" s="526"/>
      <c r="P1858" s="573">
        <v>904.13</v>
      </c>
    </row>
    <row r="1859" spans="1:16" x14ac:dyDescent="0.25">
      <c r="A1859" s="530"/>
      <c r="B1859" s="524" t="s">
        <v>2101</v>
      </c>
      <c r="C1859" s="1247" t="s">
        <v>2102</v>
      </c>
      <c r="D1859" s="1247"/>
      <c r="E1859" s="1247"/>
      <c r="F1859" s="1247"/>
      <c r="G1859" s="1247"/>
      <c r="H1859" s="525" t="s">
        <v>1148</v>
      </c>
      <c r="I1859" s="536">
        <v>1.03</v>
      </c>
      <c r="J1859" s="526"/>
      <c r="K1859" s="536">
        <v>3.09</v>
      </c>
      <c r="L1859" s="532"/>
      <c r="M1859" s="533"/>
      <c r="N1859" s="534">
        <v>292.60000000000002</v>
      </c>
      <c r="O1859" s="526"/>
      <c r="P1859" s="529">
        <v>904.13</v>
      </c>
    </row>
    <row r="1860" spans="1:16" x14ac:dyDescent="0.25">
      <c r="A1860" s="523"/>
      <c r="B1860" s="524" t="s">
        <v>28</v>
      </c>
      <c r="C1860" s="1247" t="s">
        <v>132</v>
      </c>
      <c r="D1860" s="1247"/>
      <c r="E1860" s="1247"/>
      <c r="F1860" s="1247"/>
      <c r="G1860" s="1247"/>
      <c r="H1860" s="525"/>
      <c r="I1860" s="526"/>
      <c r="J1860" s="526"/>
      <c r="K1860" s="526"/>
      <c r="L1860" s="528"/>
      <c r="M1860" s="526"/>
      <c r="N1860" s="528"/>
      <c r="O1860" s="526"/>
      <c r="P1860" s="573">
        <v>17.78</v>
      </c>
    </row>
    <row r="1861" spans="1:16" x14ac:dyDescent="0.25">
      <c r="A1861" s="523"/>
      <c r="B1861" s="524"/>
      <c r="C1861" s="1247" t="s">
        <v>1147</v>
      </c>
      <c r="D1861" s="1247"/>
      <c r="E1861" s="1247"/>
      <c r="F1861" s="1247"/>
      <c r="G1861" s="1247"/>
      <c r="H1861" s="525" t="s">
        <v>1148</v>
      </c>
      <c r="I1861" s="526"/>
      <c r="J1861" s="526"/>
      <c r="K1861" s="536">
        <v>0.03</v>
      </c>
      <c r="L1861" s="528"/>
      <c r="M1861" s="526"/>
      <c r="N1861" s="528"/>
      <c r="O1861" s="526"/>
      <c r="P1861" s="573">
        <v>9.76</v>
      </c>
    </row>
    <row r="1862" spans="1:16" x14ac:dyDescent="0.25">
      <c r="A1862" s="530"/>
      <c r="B1862" s="524" t="s">
        <v>1445</v>
      </c>
      <c r="C1862" s="1247" t="s">
        <v>1446</v>
      </c>
      <c r="D1862" s="1247"/>
      <c r="E1862" s="1247"/>
      <c r="F1862" s="1247"/>
      <c r="G1862" s="1247"/>
      <c r="H1862" s="525" t="s">
        <v>1151</v>
      </c>
      <c r="I1862" s="536">
        <v>0.01</v>
      </c>
      <c r="J1862" s="526"/>
      <c r="K1862" s="536">
        <v>0.03</v>
      </c>
      <c r="L1862" s="538">
        <v>477.92</v>
      </c>
      <c r="M1862" s="539">
        <v>1.24</v>
      </c>
      <c r="N1862" s="534">
        <v>592.62</v>
      </c>
      <c r="O1862" s="526"/>
      <c r="P1862" s="529">
        <v>17.78</v>
      </c>
    </row>
    <row r="1863" spans="1:16" x14ac:dyDescent="0.25">
      <c r="A1863" s="540"/>
      <c r="B1863" s="524" t="s">
        <v>1208</v>
      </c>
      <c r="C1863" s="1247" t="s">
        <v>1209</v>
      </c>
      <c r="D1863" s="1247"/>
      <c r="E1863" s="1247"/>
      <c r="F1863" s="1247"/>
      <c r="G1863" s="1247"/>
      <c r="H1863" s="525" t="s">
        <v>1148</v>
      </c>
      <c r="I1863" s="536">
        <v>0.01</v>
      </c>
      <c r="J1863" s="526"/>
      <c r="K1863" s="536">
        <v>0.03</v>
      </c>
      <c r="L1863" s="528"/>
      <c r="M1863" s="526"/>
      <c r="N1863" s="541">
        <v>325.38</v>
      </c>
      <c r="O1863" s="526"/>
      <c r="P1863" s="573">
        <v>9.76</v>
      </c>
    </row>
    <row r="1864" spans="1:16" x14ac:dyDescent="0.25">
      <c r="A1864" s="552"/>
      <c r="B1864" s="553"/>
      <c r="C1864" s="1248" t="s">
        <v>1154</v>
      </c>
      <c r="D1864" s="1248"/>
      <c r="E1864" s="1248"/>
      <c r="F1864" s="1248"/>
      <c r="G1864" s="1248"/>
      <c r="H1864" s="516"/>
      <c r="I1864" s="517"/>
      <c r="J1864" s="517"/>
      <c r="K1864" s="517"/>
      <c r="L1864" s="520"/>
      <c r="M1864" s="517"/>
      <c r="N1864" s="554"/>
      <c r="O1864" s="517"/>
      <c r="P1864" s="555">
        <v>931.67</v>
      </c>
    </row>
    <row r="1865" spans="1:16" x14ac:dyDescent="0.25">
      <c r="A1865" s="540" t="s">
        <v>3901</v>
      </c>
      <c r="B1865" s="524" t="s">
        <v>2637</v>
      </c>
      <c r="C1865" s="1247" t="s">
        <v>2638</v>
      </c>
      <c r="D1865" s="1247"/>
      <c r="E1865" s="1247"/>
      <c r="F1865" s="1247"/>
      <c r="G1865" s="1247"/>
      <c r="H1865" s="525" t="s">
        <v>1158</v>
      </c>
      <c r="I1865" s="543">
        <v>2</v>
      </c>
      <c r="J1865" s="526"/>
      <c r="K1865" s="543">
        <v>2</v>
      </c>
      <c r="L1865" s="528"/>
      <c r="M1865" s="526"/>
      <c r="N1865" s="528"/>
      <c r="O1865" s="526"/>
      <c r="P1865" s="573">
        <v>18.079999999999998</v>
      </c>
    </row>
    <row r="1866" spans="1:16" x14ac:dyDescent="0.25">
      <c r="A1866" s="540"/>
      <c r="B1866" s="524"/>
      <c r="C1866" s="1247" t="s">
        <v>1155</v>
      </c>
      <c r="D1866" s="1247"/>
      <c r="E1866" s="1247"/>
      <c r="F1866" s="1247"/>
      <c r="G1866" s="1247"/>
      <c r="H1866" s="525"/>
      <c r="I1866" s="526"/>
      <c r="J1866" s="526"/>
      <c r="K1866" s="526"/>
      <c r="L1866" s="528"/>
      <c r="M1866" s="526"/>
      <c r="N1866" s="528"/>
      <c r="O1866" s="526"/>
      <c r="P1866" s="573">
        <v>913.89</v>
      </c>
    </row>
    <row r="1867" spans="1:16" x14ac:dyDescent="0.25">
      <c r="A1867" s="540"/>
      <c r="B1867" s="524" t="s">
        <v>3336</v>
      </c>
      <c r="C1867" s="1247" t="s">
        <v>3337</v>
      </c>
      <c r="D1867" s="1247"/>
      <c r="E1867" s="1247"/>
      <c r="F1867" s="1247"/>
      <c r="G1867" s="1247"/>
      <c r="H1867" s="525" t="s">
        <v>1158</v>
      </c>
      <c r="I1867" s="543">
        <v>90</v>
      </c>
      <c r="J1867" s="526"/>
      <c r="K1867" s="543">
        <v>90</v>
      </c>
      <c r="L1867" s="528"/>
      <c r="M1867" s="526"/>
      <c r="N1867" s="528"/>
      <c r="O1867" s="526"/>
      <c r="P1867" s="573">
        <v>822.5</v>
      </c>
    </row>
    <row r="1868" spans="1:16" x14ac:dyDescent="0.25">
      <c r="A1868" s="540"/>
      <c r="B1868" s="524" t="s">
        <v>3338</v>
      </c>
      <c r="C1868" s="1247" t="s">
        <v>3339</v>
      </c>
      <c r="D1868" s="1247"/>
      <c r="E1868" s="1247"/>
      <c r="F1868" s="1247"/>
      <c r="G1868" s="1247"/>
      <c r="H1868" s="525" t="s">
        <v>1158</v>
      </c>
      <c r="I1868" s="543">
        <v>46</v>
      </c>
      <c r="J1868" s="526"/>
      <c r="K1868" s="543">
        <v>46</v>
      </c>
      <c r="L1868" s="528"/>
      <c r="M1868" s="526"/>
      <c r="N1868" s="528"/>
      <c r="O1868" s="526"/>
      <c r="P1868" s="573">
        <v>420.39</v>
      </c>
    </row>
    <row r="1869" spans="1:16" x14ac:dyDescent="0.25">
      <c r="A1869" s="556"/>
      <c r="B1869" s="557"/>
      <c r="C1869" s="1248" t="s">
        <v>1161</v>
      </c>
      <c r="D1869" s="1248"/>
      <c r="E1869" s="1248"/>
      <c r="F1869" s="1248"/>
      <c r="G1869" s="1248"/>
      <c r="H1869" s="516"/>
      <c r="I1869" s="517"/>
      <c r="J1869" s="517"/>
      <c r="K1869" s="517"/>
      <c r="L1869" s="520"/>
      <c r="M1869" s="517"/>
      <c r="N1869" s="593">
        <v>730.88</v>
      </c>
      <c r="O1869" s="517"/>
      <c r="P1869" s="555">
        <v>2192.64</v>
      </c>
    </row>
    <row r="1870" spans="1:16" x14ac:dyDescent="0.25">
      <c r="A1870" s="558"/>
      <c r="B1870" s="559"/>
      <c r="C1870" s="559"/>
      <c r="D1870" s="559"/>
      <c r="E1870" s="559"/>
      <c r="F1870" s="559"/>
      <c r="G1870" s="559"/>
      <c r="H1870" s="560"/>
      <c r="I1870" s="561"/>
      <c r="J1870" s="561"/>
      <c r="K1870" s="561"/>
      <c r="L1870" s="562"/>
      <c r="M1870" s="561"/>
      <c r="N1870" s="562"/>
      <c r="O1870" s="561"/>
      <c r="P1870" s="563"/>
    </row>
    <row r="1871" spans="1:16" ht="22.5" x14ac:dyDescent="0.25">
      <c r="A1871" s="514" t="s">
        <v>3902</v>
      </c>
      <c r="B1871" s="515" t="s">
        <v>3548</v>
      </c>
      <c r="C1871" s="1249" t="s">
        <v>3551</v>
      </c>
      <c r="D1871" s="1249"/>
      <c r="E1871" s="1249"/>
      <c r="F1871" s="1249"/>
      <c r="G1871" s="1249"/>
      <c r="H1871" s="516" t="s">
        <v>1575</v>
      </c>
      <c r="I1871" s="517">
        <v>3</v>
      </c>
      <c r="J1871" s="518">
        <v>1</v>
      </c>
      <c r="K1871" s="518">
        <v>3</v>
      </c>
      <c r="L1871" s="520"/>
      <c r="M1871" s="517"/>
      <c r="N1871" s="564">
        <v>2455.79</v>
      </c>
      <c r="O1871" s="517"/>
      <c r="P1871" s="555">
        <v>7367.37</v>
      </c>
    </row>
    <row r="1872" spans="1:16" x14ac:dyDescent="0.25">
      <c r="A1872" s="556"/>
      <c r="B1872" s="557"/>
      <c r="C1872" s="1248" t="s">
        <v>1161</v>
      </c>
      <c r="D1872" s="1248"/>
      <c r="E1872" s="1248"/>
      <c r="F1872" s="1248"/>
      <c r="G1872" s="1248"/>
      <c r="H1872" s="516"/>
      <c r="I1872" s="517"/>
      <c r="J1872" s="517"/>
      <c r="K1872" s="517"/>
      <c r="L1872" s="520"/>
      <c r="M1872" s="517"/>
      <c r="N1872" s="520"/>
      <c r="O1872" s="517"/>
      <c r="P1872" s="555">
        <v>7367.37</v>
      </c>
    </row>
    <row r="1873" spans="1:16" x14ac:dyDescent="0.25">
      <c r="A1873" s="558"/>
      <c r="B1873" s="559"/>
      <c r="C1873" s="559"/>
      <c r="D1873" s="559"/>
      <c r="E1873" s="559"/>
      <c r="F1873" s="559"/>
      <c r="G1873" s="559"/>
      <c r="H1873" s="560"/>
      <c r="I1873" s="561"/>
      <c r="J1873" s="561"/>
      <c r="K1873" s="561"/>
      <c r="L1873" s="562"/>
      <c r="M1873" s="561"/>
      <c r="N1873" s="562"/>
      <c r="O1873" s="561"/>
      <c r="P1873" s="563"/>
    </row>
    <row r="1874" spans="1:16" x14ac:dyDescent="0.25">
      <c r="A1874" s="514" t="s">
        <v>3903</v>
      </c>
      <c r="B1874" s="515" t="s">
        <v>3354</v>
      </c>
      <c r="C1874" s="1249" t="s">
        <v>3355</v>
      </c>
      <c r="D1874" s="1249"/>
      <c r="E1874" s="1249"/>
      <c r="F1874" s="1249"/>
      <c r="G1874" s="1249"/>
      <c r="H1874" s="516" t="s">
        <v>1575</v>
      </c>
      <c r="I1874" s="517">
        <v>6</v>
      </c>
      <c r="J1874" s="518">
        <v>1</v>
      </c>
      <c r="K1874" s="518">
        <v>6</v>
      </c>
      <c r="L1874" s="520"/>
      <c r="M1874" s="517"/>
      <c r="N1874" s="521"/>
      <c r="O1874" s="517"/>
      <c r="P1874" s="522"/>
    </row>
    <row r="1875" spans="1:16" x14ac:dyDescent="0.25">
      <c r="A1875" s="523"/>
      <c r="B1875" s="524" t="s">
        <v>23</v>
      </c>
      <c r="C1875" s="1247" t="s">
        <v>1203</v>
      </c>
      <c r="D1875" s="1247"/>
      <c r="E1875" s="1247"/>
      <c r="F1875" s="1247"/>
      <c r="G1875" s="1247"/>
      <c r="H1875" s="525" t="s">
        <v>1148</v>
      </c>
      <c r="I1875" s="526"/>
      <c r="J1875" s="526"/>
      <c r="K1875" s="536">
        <v>6.18</v>
      </c>
      <c r="L1875" s="528"/>
      <c r="M1875" s="526"/>
      <c r="N1875" s="528"/>
      <c r="O1875" s="526"/>
      <c r="P1875" s="529">
        <v>1808.27</v>
      </c>
    </row>
    <row r="1876" spans="1:16" x14ac:dyDescent="0.25">
      <c r="A1876" s="530"/>
      <c r="B1876" s="524" t="s">
        <v>2101</v>
      </c>
      <c r="C1876" s="1247" t="s">
        <v>2102</v>
      </c>
      <c r="D1876" s="1247"/>
      <c r="E1876" s="1247"/>
      <c r="F1876" s="1247"/>
      <c r="G1876" s="1247"/>
      <c r="H1876" s="525" t="s">
        <v>1148</v>
      </c>
      <c r="I1876" s="536">
        <v>1.03</v>
      </c>
      <c r="J1876" s="526"/>
      <c r="K1876" s="536">
        <v>6.18</v>
      </c>
      <c r="L1876" s="532"/>
      <c r="M1876" s="533"/>
      <c r="N1876" s="534">
        <v>292.60000000000002</v>
      </c>
      <c r="O1876" s="526"/>
      <c r="P1876" s="529">
        <v>1808.27</v>
      </c>
    </row>
    <row r="1877" spans="1:16" x14ac:dyDescent="0.25">
      <c r="A1877" s="523"/>
      <c r="B1877" s="524" t="s">
        <v>28</v>
      </c>
      <c r="C1877" s="1247" t="s">
        <v>132</v>
      </c>
      <c r="D1877" s="1247"/>
      <c r="E1877" s="1247"/>
      <c r="F1877" s="1247"/>
      <c r="G1877" s="1247"/>
      <c r="H1877" s="525"/>
      <c r="I1877" s="526"/>
      <c r="J1877" s="526"/>
      <c r="K1877" s="526"/>
      <c r="L1877" s="528"/>
      <c r="M1877" s="526"/>
      <c r="N1877" s="528"/>
      <c r="O1877" s="526"/>
      <c r="P1877" s="573">
        <v>35.56</v>
      </c>
    </row>
    <row r="1878" spans="1:16" x14ac:dyDescent="0.25">
      <c r="A1878" s="523"/>
      <c r="B1878" s="524"/>
      <c r="C1878" s="1247" t="s">
        <v>1147</v>
      </c>
      <c r="D1878" s="1247"/>
      <c r="E1878" s="1247"/>
      <c r="F1878" s="1247"/>
      <c r="G1878" s="1247"/>
      <c r="H1878" s="525" t="s">
        <v>1148</v>
      </c>
      <c r="I1878" s="526"/>
      <c r="J1878" s="526"/>
      <c r="K1878" s="536">
        <v>0.06</v>
      </c>
      <c r="L1878" s="528"/>
      <c r="M1878" s="526"/>
      <c r="N1878" s="528"/>
      <c r="O1878" s="526"/>
      <c r="P1878" s="573">
        <v>19.52</v>
      </c>
    </row>
    <row r="1879" spans="1:16" x14ac:dyDescent="0.25">
      <c r="A1879" s="530"/>
      <c r="B1879" s="524" t="s">
        <v>1445</v>
      </c>
      <c r="C1879" s="1247" t="s">
        <v>1446</v>
      </c>
      <c r="D1879" s="1247"/>
      <c r="E1879" s="1247"/>
      <c r="F1879" s="1247"/>
      <c r="G1879" s="1247"/>
      <c r="H1879" s="525" t="s">
        <v>1151</v>
      </c>
      <c r="I1879" s="536">
        <v>0.01</v>
      </c>
      <c r="J1879" s="526"/>
      <c r="K1879" s="536">
        <v>0.06</v>
      </c>
      <c r="L1879" s="538">
        <v>477.92</v>
      </c>
      <c r="M1879" s="539">
        <v>1.24</v>
      </c>
      <c r="N1879" s="534">
        <v>592.62</v>
      </c>
      <c r="O1879" s="526"/>
      <c r="P1879" s="529">
        <v>35.56</v>
      </c>
    </row>
    <row r="1880" spans="1:16" x14ac:dyDescent="0.25">
      <c r="A1880" s="540"/>
      <c r="B1880" s="524" t="s">
        <v>1208</v>
      </c>
      <c r="C1880" s="1247" t="s">
        <v>1209</v>
      </c>
      <c r="D1880" s="1247"/>
      <c r="E1880" s="1247"/>
      <c r="F1880" s="1247"/>
      <c r="G1880" s="1247"/>
      <c r="H1880" s="525" t="s">
        <v>1148</v>
      </c>
      <c r="I1880" s="536">
        <v>0.01</v>
      </c>
      <c r="J1880" s="526"/>
      <c r="K1880" s="536">
        <v>0.06</v>
      </c>
      <c r="L1880" s="528"/>
      <c r="M1880" s="526"/>
      <c r="N1880" s="541">
        <v>325.38</v>
      </c>
      <c r="O1880" s="526"/>
      <c r="P1880" s="573">
        <v>19.52</v>
      </c>
    </row>
    <row r="1881" spans="1:16" x14ac:dyDescent="0.25">
      <c r="A1881" s="552"/>
      <c r="B1881" s="553"/>
      <c r="C1881" s="1248" t="s">
        <v>1154</v>
      </c>
      <c r="D1881" s="1248"/>
      <c r="E1881" s="1248"/>
      <c r="F1881" s="1248"/>
      <c r="G1881" s="1248"/>
      <c r="H1881" s="516"/>
      <c r="I1881" s="517"/>
      <c r="J1881" s="517"/>
      <c r="K1881" s="517"/>
      <c r="L1881" s="520"/>
      <c r="M1881" s="517"/>
      <c r="N1881" s="554"/>
      <c r="O1881" s="517"/>
      <c r="P1881" s="555">
        <v>1863.35</v>
      </c>
    </row>
    <row r="1882" spans="1:16" x14ac:dyDescent="0.25">
      <c r="A1882" s="540" t="s">
        <v>3904</v>
      </c>
      <c r="B1882" s="524" t="s">
        <v>2637</v>
      </c>
      <c r="C1882" s="1247" t="s">
        <v>2638</v>
      </c>
      <c r="D1882" s="1247"/>
      <c r="E1882" s="1247"/>
      <c r="F1882" s="1247"/>
      <c r="G1882" s="1247"/>
      <c r="H1882" s="525" t="s">
        <v>1158</v>
      </c>
      <c r="I1882" s="543">
        <v>2</v>
      </c>
      <c r="J1882" s="526"/>
      <c r="K1882" s="543">
        <v>2</v>
      </c>
      <c r="L1882" s="528"/>
      <c r="M1882" s="526"/>
      <c r="N1882" s="528"/>
      <c r="O1882" s="526"/>
      <c r="P1882" s="573">
        <v>36.17</v>
      </c>
    </row>
    <row r="1883" spans="1:16" x14ac:dyDescent="0.25">
      <c r="A1883" s="540"/>
      <c r="B1883" s="524"/>
      <c r="C1883" s="1247" t="s">
        <v>1155</v>
      </c>
      <c r="D1883" s="1247"/>
      <c r="E1883" s="1247"/>
      <c r="F1883" s="1247"/>
      <c r="G1883" s="1247"/>
      <c r="H1883" s="525"/>
      <c r="I1883" s="526"/>
      <c r="J1883" s="526"/>
      <c r="K1883" s="526"/>
      <c r="L1883" s="528"/>
      <c r="M1883" s="526"/>
      <c r="N1883" s="528"/>
      <c r="O1883" s="526"/>
      <c r="P1883" s="529">
        <v>1827.79</v>
      </c>
    </row>
    <row r="1884" spans="1:16" x14ac:dyDescent="0.25">
      <c r="A1884" s="540"/>
      <c r="B1884" s="524" t="s">
        <v>3336</v>
      </c>
      <c r="C1884" s="1247" t="s">
        <v>3337</v>
      </c>
      <c r="D1884" s="1247"/>
      <c r="E1884" s="1247"/>
      <c r="F1884" s="1247"/>
      <c r="G1884" s="1247"/>
      <c r="H1884" s="525" t="s">
        <v>1158</v>
      </c>
      <c r="I1884" s="543">
        <v>90</v>
      </c>
      <c r="J1884" s="526"/>
      <c r="K1884" s="543">
        <v>90</v>
      </c>
      <c r="L1884" s="528"/>
      <c r="M1884" s="526"/>
      <c r="N1884" s="528"/>
      <c r="O1884" s="526"/>
      <c r="P1884" s="529">
        <v>1645.01</v>
      </c>
    </row>
    <row r="1885" spans="1:16" x14ac:dyDescent="0.25">
      <c r="A1885" s="540"/>
      <c r="B1885" s="524" t="s">
        <v>3338</v>
      </c>
      <c r="C1885" s="1247" t="s">
        <v>3339</v>
      </c>
      <c r="D1885" s="1247"/>
      <c r="E1885" s="1247"/>
      <c r="F1885" s="1247"/>
      <c r="G1885" s="1247"/>
      <c r="H1885" s="525" t="s">
        <v>1158</v>
      </c>
      <c r="I1885" s="543">
        <v>46</v>
      </c>
      <c r="J1885" s="526"/>
      <c r="K1885" s="543">
        <v>46</v>
      </c>
      <c r="L1885" s="528"/>
      <c r="M1885" s="526"/>
      <c r="N1885" s="528"/>
      <c r="O1885" s="526"/>
      <c r="P1885" s="573">
        <v>840.78</v>
      </c>
    </row>
    <row r="1886" spans="1:16" x14ac:dyDescent="0.25">
      <c r="A1886" s="556"/>
      <c r="B1886" s="557"/>
      <c r="C1886" s="1248" t="s">
        <v>1161</v>
      </c>
      <c r="D1886" s="1248"/>
      <c r="E1886" s="1248"/>
      <c r="F1886" s="1248"/>
      <c r="G1886" s="1248"/>
      <c r="H1886" s="516"/>
      <c r="I1886" s="517"/>
      <c r="J1886" s="517"/>
      <c r="K1886" s="517"/>
      <c r="L1886" s="520"/>
      <c r="M1886" s="517"/>
      <c r="N1886" s="593">
        <v>730.89</v>
      </c>
      <c r="O1886" s="517"/>
      <c r="P1886" s="555">
        <v>4385.3100000000004</v>
      </c>
    </row>
    <row r="1887" spans="1:16" x14ac:dyDescent="0.25">
      <c r="A1887" s="558"/>
      <c r="B1887" s="559"/>
      <c r="C1887" s="559"/>
      <c r="D1887" s="559"/>
      <c r="E1887" s="559"/>
      <c r="F1887" s="559"/>
      <c r="G1887" s="559"/>
      <c r="H1887" s="560"/>
      <c r="I1887" s="561"/>
      <c r="J1887" s="561"/>
      <c r="K1887" s="561"/>
      <c r="L1887" s="562"/>
      <c r="M1887" s="561"/>
      <c r="N1887" s="562"/>
      <c r="O1887" s="561"/>
      <c r="P1887" s="563"/>
    </row>
    <row r="1888" spans="1:16" ht="22.5" x14ac:dyDescent="0.25">
      <c r="A1888" s="514" t="s">
        <v>3905</v>
      </c>
      <c r="B1888" s="515" t="s">
        <v>3548</v>
      </c>
      <c r="C1888" s="1249" t="s">
        <v>3552</v>
      </c>
      <c r="D1888" s="1249"/>
      <c r="E1888" s="1249"/>
      <c r="F1888" s="1249"/>
      <c r="G1888" s="1249"/>
      <c r="H1888" s="516" t="s">
        <v>1575</v>
      </c>
      <c r="I1888" s="517">
        <v>6</v>
      </c>
      <c r="J1888" s="518">
        <v>1</v>
      </c>
      <c r="K1888" s="518">
        <v>6</v>
      </c>
      <c r="L1888" s="520"/>
      <c r="M1888" s="517"/>
      <c r="N1888" s="572">
        <v>985.01</v>
      </c>
      <c r="O1888" s="517"/>
      <c r="P1888" s="555">
        <v>5910.06</v>
      </c>
    </row>
    <row r="1889" spans="1:16" x14ac:dyDescent="0.25">
      <c r="A1889" s="556"/>
      <c r="B1889" s="557"/>
      <c r="C1889" s="1248" t="s">
        <v>1161</v>
      </c>
      <c r="D1889" s="1248"/>
      <c r="E1889" s="1248"/>
      <c r="F1889" s="1248"/>
      <c r="G1889" s="1248"/>
      <c r="H1889" s="516"/>
      <c r="I1889" s="517"/>
      <c r="J1889" s="517"/>
      <c r="K1889" s="517"/>
      <c r="L1889" s="520"/>
      <c r="M1889" s="517"/>
      <c r="N1889" s="520"/>
      <c r="O1889" s="517"/>
      <c r="P1889" s="555">
        <v>5910.06</v>
      </c>
    </row>
    <row r="1890" spans="1:16" x14ac:dyDescent="0.25">
      <c r="A1890" s="558"/>
      <c r="B1890" s="559"/>
      <c r="C1890" s="559"/>
      <c r="D1890" s="559"/>
      <c r="E1890" s="559"/>
      <c r="F1890" s="559"/>
      <c r="G1890" s="559"/>
      <c r="H1890" s="560"/>
      <c r="I1890" s="561"/>
      <c r="J1890" s="561"/>
      <c r="K1890" s="561"/>
      <c r="L1890" s="562"/>
      <c r="M1890" s="561"/>
      <c r="N1890" s="562"/>
      <c r="O1890" s="561"/>
      <c r="P1890" s="563"/>
    </row>
    <row r="1891" spans="1:16" x14ac:dyDescent="0.25">
      <c r="A1891" s="514" t="s">
        <v>3906</v>
      </c>
      <c r="B1891" s="515" t="s">
        <v>3354</v>
      </c>
      <c r="C1891" s="1249" t="s">
        <v>3355</v>
      </c>
      <c r="D1891" s="1249"/>
      <c r="E1891" s="1249"/>
      <c r="F1891" s="1249"/>
      <c r="G1891" s="1249"/>
      <c r="H1891" s="516" t="s">
        <v>1575</v>
      </c>
      <c r="I1891" s="517">
        <v>10</v>
      </c>
      <c r="J1891" s="518">
        <v>1</v>
      </c>
      <c r="K1891" s="518">
        <v>10</v>
      </c>
      <c r="L1891" s="520"/>
      <c r="M1891" s="517"/>
      <c r="N1891" s="521"/>
      <c r="O1891" s="517"/>
      <c r="P1891" s="522"/>
    </row>
    <row r="1892" spans="1:16" x14ac:dyDescent="0.25">
      <c r="A1892" s="523"/>
      <c r="B1892" s="524" t="s">
        <v>23</v>
      </c>
      <c r="C1892" s="1247" t="s">
        <v>1203</v>
      </c>
      <c r="D1892" s="1247"/>
      <c r="E1892" s="1247"/>
      <c r="F1892" s="1247"/>
      <c r="G1892" s="1247"/>
      <c r="H1892" s="525" t="s">
        <v>1148</v>
      </c>
      <c r="I1892" s="526"/>
      <c r="J1892" s="526"/>
      <c r="K1892" s="531">
        <v>10.3</v>
      </c>
      <c r="L1892" s="528"/>
      <c r="M1892" s="526"/>
      <c r="N1892" s="528"/>
      <c r="O1892" s="526"/>
      <c r="P1892" s="529">
        <v>3013.78</v>
      </c>
    </row>
    <row r="1893" spans="1:16" x14ac:dyDescent="0.25">
      <c r="A1893" s="530"/>
      <c r="B1893" s="524" t="s">
        <v>2101</v>
      </c>
      <c r="C1893" s="1247" t="s">
        <v>2102</v>
      </c>
      <c r="D1893" s="1247"/>
      <c r="E1893" s="1247"/>
      <c r="F1893" s="1247"/>
      <c r="G1893" s="1247"/>
      <c r="H1893" s="525" t="s">
        <v>1148</v>
      </c>
      <c r="I1893" s="536">
        <v>1.03</v>
      </c>
      <c r="J1893" s="526"/>
      <c r="K1893" s="531">
        <v>10.3</v>
      </c>
      <c r="L1893" s="532"/>
      <c r="M1893" s="533"/>
      <c r="N1893" s="534">
        <v>292.60000000000002</v>
      </c>
      <c r="O1893" s="526"/>
      <c r="P1893" s="529">
        <v>3013.78</v>
      </c>
    </row>
    <row r="1894" spans="1:16" x14ac:dyDescent="0.25">
      <c r="A1894" s="523"/>
      <c r="B1894" s="524" t="s">
        <v>28</v>
      </c>
      <c r="C1894" s="1247" t="s">
        <v>132</v>
      </c>
      <c r="D1894" s="1247"/>
      <c r="E1894" s="1247"/>
      <c r="F1894" s="1247"/>
      <c r="G1894" s="1247"/>
      <c r="H1894" s="525"/>
      <c r="I1894" s="526"/>
      <c r="J1894" s="526"/>
      <c r="K1894" s="526"/>
      <c r="L1894" s="528"/>
      <c r="M1894" s="526"/>
      <c r="N1894" s="528"/>
      <c r="O1894" s="526"/>
      <c r="P1894" s="573">
        <v>59.26</v>
      </c>
    </row>
    <row r="1895" spans="1:16" x14ac:dyDescent="0.25">
      <c r="A1895" s="523"/>
      <c r="B1895" s="524"/>
      <c r="C1895" s="1247" t="s">
        <v>1147</v>
      </c>
      <c r="D1895" s="1247"/>
      <c r="E1895" s="1247"/>
      <c r="F1895" s="1247"/>
      <c r="G1895" s="1247"/>
      <c r="H1895" s="525" t="s">
        <v>1148</v>
      </c>
      <c r="I1895" s="526"/>
      <c r="J1895" s="526"/>
      <c r="K1895" s="531">
        <v>0.1</v>
      </c>
      <c r="L1895" s="528"/>
      <c r="M1895" s="526"/>
      <c r="N1895" s="528"/>
      <c r="O1895" s="526"/>
      <c r="P1895" s="573">
        <v>32.54</v>
      </c>
    </row>
    <row r="1896" spans="1:16" x14ac:dyDescent="0.25">
      <c r="A1896" s="530"/>
      <c r="B1896" s="524" t="s">
        <v>1445</v>
      </c>
      <c r="C1896" s="1247" t="s">
        <v>1446</v>
      </c>
      <c r="D1896" s="1247"/>
      <c r="E1896" s="1247"/>
      <c r="F1896" s="1247"/>
      <c r="G1896" s="1247"/>
      <c r="H1896" s="525" t="s">
        <v>1151</v>
      </c>
      <c r="I1896" s="536">
        <v>0.01</v>
      </c>
      <c r="J1896" s="526"/>
      <c r="K1896" s="531">
        <v>0.1</v>
      </c>
      <c r="L1896" s="538">
        <v>477.92</v>
      </c>
      <c r="M1896" s="539">
        <v>1.24</v>
      </c>
      <c r="N1896" s="534">
        <v>592.62</v>
      </c>
      <c r="O1896" s="526"/>
      <c r="P1896" s="529">
        <v>59.26</v>
      </c>
    </row>
    <row r="1897" spans="1:16" x14ac:dyDescent="0.25">
      <c r="A1897" s="540"/>
      <c r="B1897" s="524" t="s">
        <v>1208</v>
      </c>
      <c r="C1897" s="1247" t="s">
        <v>1209</v>
      </c>
      <c r="D1897" s="1247"/>
      <c r="E1897" s="1247"/>
      <c r="F1897" s="1247"/>
      <c r="G1897" s="1247"/>
      <c r="H1897" s="525" t="s">
        <v>1148</v>
      </c>
      <c r="I1897" s="536">
        <v>0.01</v>
      </c>
      <c r="J1897" s="526"/>
      <c r="K1897" s="531">
        <v>0.1</v>
      </c>
      <c r="L1897" s="528"/>
      <c r="M1897" s="526"/>
      <c r="N1897" s="541">
        <v>325.38</v>
      </c>
      <c r="O1897" s="526"/>
      <c r="P1897" s="573">
        <v>32.54</v>
      </c>
    </row>
    <row r="1898" spans="1:16" x14ac:dyDescent="0.25">
      <c r="A1898" s="552"/>
      <c r="B1898" s="553"/>
      <c r="C1898" s="1248" t="s">
        <v>1154</v>
      </c>
      <c r="D1898" s="1248"/>
      <c r="E1898" s="1248"/>
      <c r="F1898" s="1248"/>
      <c r="G1898" s="1248"/>
      <c r="H1898" s="516"/>
      <c r="I1898" s="517"/>
      <c r="J1898" s="517"/>
      <c r="K1898" s="517"/>
      <c r="L1898" s="520"/>
      <c r="M1898" s="517"/>
      <c r="N1898" s="554"/>
      <c r="O1898" s="517"/>
      <c r="P1898" s="555">
        <v>3105.58</v>
      </c>
    </row>
    <row r="1899" spans="1:16" x14ac:dyDescent="0.25">
      <c r="A1899" s="540" t="s">
        <v>3907</v>
      </c>
      <c r="B1899" s="524" t="s">
        <v>2637</v>
      </c>
      <c r="C1899" s="1247" t="s">
        <v>2638</v>
      </c>
      <c r="D1899" s="1247"/>
      <c r="E1899" s="1247"/>
      <c r="F1899" s="1247"/>
      <c r="G1899" s="1247"/>
      <c r="H1899" s="525" t="s">
        <v>1158</v>
      </c>
      <c r="I1899" s="543">
        <v>2</v>
      </c>
      <c r="J1899" s="526"/>
      <c r="K1899" s="543">
        <v>2</v>
      </c>
      <c r="L1899" s="528"/>
      <c r="M1899" s="526"/>
      <c r="N1899" s="528"/>
      <c r="O1899" s="526"/>
      <c r="P1899" s="573">
        <v>60.28</v>
      </c>
    </row>
    <row r="1900" spans="1:16" x14ac:dyDescent="0.25">
      <c r="A1900" s="540"/>
      <c r="B1900" s="524"/>
      <c r="C1900" s="1247" t="s">
        <v>1155</v>
      </c>
      <c r="D1900" s="1247"/>
      <c r="E1900" s="1247"/>
      <c r="F1900" s="1247"/>
      <c r="G1900" s="1247"/>
      <c r="H1900" s="525"/>
      <c r="I1900" s="526"/>
      <c r="J1900" s="526"/>
      <c r="K1900" s="526"/>
      <c r="L1900" s="528"/>
      <c r="M1900" s="526"/>
      <c r="N1900" s="528"/>
      <c r="O1900" s="526"/>
      <c r="P1900" s="529">
        <v>3046.32</v>
      </c>
    </row>
    <row r="1901" spans="1:16" x14ac:dyDescent="0.25">
      <c r="A1901" s="540"/>
      <c r="B1901" s="524" t="s">
        <v>3336</v>
      </c>
      <c r="C1901" s="1247" t="s">
        <v>3337</v>
      </c>
      <c r="D1901" s="1247"/>
      <c r="E1901" s="1247"/>
      <c r="F1901" s="1247"/>
      <c r="G1901" s="1247"/>
      <c r="H1901" s="525" t="s">
        <v>1158</v>
      </c>
      <c r="I1901" s="543">
        <v>90</v>
      </c>
      <c r="J1901" s="526"/>
      <c r="K1901" s="543">
        <v>90</v>
      </c>
      <c r="L1901" s="528"/>
      <c r="M1901" s="526"/>
      <c r="N1901" s="528"/>
      <c r="O1901" s="526"/>
      <c r="P1901" s="529">
        <v>2741.69</v>
      </c>
    </row>
    <row r="1902" spans="1:16" x14ac:dyDescent="0.25">
      <c r="A1902" s="540"/>
      <c r="B1902" s="524" t="s">
        <v>3338</v>
      </c>
      <c r="C1902" s="1247" t="s">
        <v>3339</v>
      </c>
      <c r="D1902" s="1247"/>
      <c r="E1902" s="1247"/>
      <c r="F1902" s="1247"/>
      <c r="G1902" s="1247"/>
      <c r="H1902" s="525" t="s">
        <v>1158</v>
      </c>
      <c r="I1902" s="543">
        <v>46</v>
      </c>
      <c r="J1902" s="526"/>
      <c r="K1902" s="543">
        <v>46</v>
      </c>
      <c r="L1902" s="528"/>
      <c r="M1902" s="526"/>
      <c r="N1902" s="528"/>
      <c r="O1902" s="526"/>
      <c r="P1902" s="529">
        <v>1401.31</v>
      </c>
    </row>
    <row r="1903" spans="1:16" x14ac:dyDescent="0.25">
      <c r="A1903" s="556"/>
      <c r="B1903" s="557"/>
      <c r="C1903" s="1248" t="s">
        <v>1161</v>
      </c>
      <c r="D1903" s="1248"/>
      <c r="E1903" s="1248"/>
      <c r="F1903" s="1248"/>
      <c r="G1903" s="1248"/>
      <c r="H1903" s="516"/>
      <c r="I1903" s="517"/>
      <c r="J1903" s="517"/>
      <c r="K1903" s="517"/>
      <c r="L1903" s="520"/>
      <c r="M1903" s="517"/>
      <c r="N1903" s="593">
        <v>730.89</v>
      </c>
      <c r="O1903" s="517"/>
      <c r="P1903" s="555">
        <v>7308.86</v>
      </c>
    </row>
    <row r="1904" spans="1:16" x14ac:dyDescent="0.25">
      <c r="A1904" s="558"/>
      <c r="B1904" s="559"/>
      <c r="C1904" s="559"/>
      <c r="D1904" s="559"/>
      <c r="E1904" s="559"/>
      <c r="F1904" s="559"/>
      <c r="G1904" s="559"/>
      <c r="H1904" s="560"/>
      <c r="I1904" s="561"/>
      <c r="J1904" s="561"/>
      <c r="K1904" s="561"/>
      <c r="L1904" s="562"/>
      <c r="M1904" s="561"/>
      <c r="N1904" s="562"/>
      <c r="O1904" s="561"/>
      <c r="P1904" s="563"/>
    </row>
    <row r="1905" spans="1:16" ht="22.5" x14ac:dyDescent="0.25">
      <c r="A1905" s="514" t="s">
        <v>3908</v>
      </c>
      <c r="B1905" s="515" t="s">
        <v>3594</v>
      </c>
      <c r="C1905" s="1249" t="s">
        <v>3909</v>
      </c>
      <c r="D1905" s="1249"/>
      <c r="E1905" s="1249"/>
      <c r="F1905" s="1249"/>
      <c r="G1905" s="1249"/>
      <c r="H1905" s="516" t="s">
        <v>1575</v>
      </c>
      <c r="I1905" s="517">
        <v>10</v>
      </c>
      <c r="J1905" s="518">
        <v>1</v>
      </c>
      <c r="K1905" s="518">
        <v>10</v>
      </c>
      <c r="L1905" s="520"/>
      <c r="M1905" s="517"/>
      <c r="N1905" s="564">
        <v>3449.23</v>
      </c>
      <c r="O1905" s="517"/>
      <c r="P1905" s="555">
        <v>34492.300000000003</v>
      </c>
    </row>
    <row r="1906" spans="1:16" x14ac:dyDescent="0.25">
      <c r="A1906" s="556"/>
      <c r="B1906" s="557"/>
      <c r="C1906" s="1248" t="s">
        <v>1161</v>
      </c>
      <c r="D1906" s="1248"/>
      <c r="E1906" s="1248"/>
      <c r="F1906" s="1248"/>
      <c r="G1906" s="1248"/>
      <c r="H1906" s="516"/>
      <c r="I1906" s="517"/>
      <c r="J1906" s="517"/>
      <c r="K1906" s="517"/>
      <c r="L1906" s="520"/>
      <c r="M1906" s="517"/>
      <c r="N1906" s="520"/>
      <c r="O1906" s="517"/>
      <c r="P1906" s="555">
        <v>34492.300000000003</v>
      </c>
    </row>
    <row r="1907" spans="1:16" x14ac:dyDescent="0.25">
      <c r="A1907" s="558"/>
      <c r="B1907" s="559"/>
      <c r="C1907" s="559"/>
      <c r="D1907" s="559"/>
      <c r="E1907" s="559"/>
      <c r="F1907" s="559"/>
      <c r="G1907" s="559"/>
      <c r="H1907" s="560"/>
      <c r="I1907" s="561"/>
      <c r="J1907" s="561"/>
      <c r="K1907" s="561"/>
      <c r="L1907" s="562"/>
      <c r="M1907" s="561"/>
      <c r="N1907" s="562"/>
      <c r="O1907" s="561"/>
      <c r="P1907" s="563"/>
    </row>
    <row r="1908" spans="1:16" x14ac:dyDescent="0.25">
      <c r="A1908" s="514" t="s">
        <v>3910</v>
      </c>
      <c r="B1908" s="515" t="s">
        <v>3911</v>
      </c>
      <c r="C1908" s="1249" t="s">
        <v>3912</v>
      </c>
      <c r="D1908" s="1249"/>
      <c r="E1908" s="1249"/>
      <c r="F1908" s="1249"/>
      <c r="G1908" s="1249"/>
      <c r="H1908" s="516" t="s">
        <v>1697</v>
      </c>
      <c r="I1908" s="517">
        <v>0.1</v>
      </c>
      <c r="J1908" s="518">
        <v>1</v>
      </c>
      <c r="K1908" s="571">
        <v>0.1</v>
      </c>
      <c r="L1908" s="520"/>
      <c r="M1908" s="517"/>
      <c r="N1908" s="521"/>
      <c r="O1908" s="517"/>
      <c r="P1908" s="522"/>
    </row>
    <row r="1909" spans="1:16" x14ac:dyDescent="0.25">
      <c r="A1909" s="523"/>
      <c r="B1909" s="524" t="s">
        <v>23</v>
      </c>
      <c r="C1909" s="1247" t="s">
        <v>1203</v>
      </c>
      <c r="D1909" s="1247"/>
      <c r="E1909" s="1247"/>
      <c r="F1909" s="1247"/>
      <c r="G1909" s="1247"/>
      <c r="H1909" s="525" t="s">
        <v>1148</v>
      </c>
      <c r="I1909" s="526"/>
      <c r="J1909" s="526"/>
      <c r="K1909" s="536">
        <v>7.04</v>
      </c>
      <c r="L1909" s="528"/>
      <c r="M1909" s="526"/>
      <c r="N1909" s="528"/>
      <c r="O1909" s="526"/>
      <c r="P1909" s="529">
        <v>2359.0300000000002</v>
      </c>
    </row>
    <row r="1910" spans="1:16" x14ac:dyDescent="0.25">
      <c r="A1910" s="530"/>
      <c r="B1910" s="524" t="s">
        <v>2190</v>
      </c>
      <c r="C1910" s="1247" t="s">
        <v>2191</v>
      </c>
      <c r="D1910" s="1247"/>
      <c r="E1910" s="1247"/>
      <c r="F1910" s="1247"/>
      <c r="G1910" s="1247"/>
      <c r="H1910" s="525" t="s">
        <v>1148</v>
      </c>
      <c r="I1910" s="531">
        <v>70.400000000000006</v>
      </c>
      <c r="J1910" s="526"/>
      <c r="K1910" s="536">
        <v>7.04</v>
      </c>
      <c r="L1910" s="532"/>
      <c r="M1910" s="533"/>
      <c r="N1910" s="534">
        <v>335.09</v>
      </c>
      <c r="O1910" s="526"/>
      <c r="P1910" s="529">
        <v>2359.0300000000002</v>
      </c>
    </row>
    <row r="1911" spans="1:16" x14ac:dyDescent="0.25">
      <c r="A1911" s="523"/>
      <c r="B1911" s="524" t="s">
        <v>28</v>
      </c>
      <c r="C1911" s="1247" t="s">
        <v>132</v>
      </c>
      <c r="D1911" s="1247"/>
      <c r="E1911" s="1247"/>
      <c r="F1911" s="1247"/>
      <c r="G1911" s="1247"/>
      <c r="H1911" s="525"/>
      <c r="I1911" s="526"/>
      <c r="J1911" s="526"/>
      <c r="K1911" s="526"/>
      <c r="L1911" s="528"/>
      <c r="M1911" s="526"/>
      <c r="N1911" s="528"/>
      <c r="O1911" s="526"/>
      <c r="P1911" s="573">
        <v>42.86</v>
      </c>
    </row>
    <row r="1912" spans="1:16" x14ac:dyDescent="0.25">
      <c r="A1912" s="523"/>
      <c r="B1912" s="524"/>
      <c r="C1912" s="1247" t="s">
        <v>1147</v>
      </c>
      <c r="D1912" s="1247"/>
      <c r="E1912" s="1247"/>
      <c r="F1912" s="1247"/>
      <c r="G1912" s="1247"/>
      <c r="H1912" s="525" t="s">
        <v>1148</v>
      </c>
      <c r="I1912" s="526"/>
      <c r="J1912" s="526"/>
      <c r="K1912" s="536">
        <v>0.04</v>
      </c>
      <c r="L1912" s="528"/>
      <c r="M1912" s="526"/>
      <c r="N1912" s="528"/>
      <c r="O1912" s="526"/>
      <c r="P1912" s="573">
        <v>15.25</v>
      </c>
    </row>
    <row r="1913" spans="1:16" x14ac:dyDescent="0.25">
      <c r="A1913" s="530"/>
      <c r="B1913" s="524" t="s">
        <v>1443</v>
      </c>
      <c r="C1913" s="1247" t="s">
        <v>1444</v>
      </c>
      <c r="D1913" s="1247"/>
      <c r="E1913" s="1247"/>
      <c r="F1913" s="1247"/>
      <c r="G1913" s="1247"/>
      <c r="H1913" s="525" t="s">
        <v>1151</v>
      </c>
      <c r="I1913" s="531">
        <v>0.2</v>
      </c>
      <c r="J1913" s="526"/>
      <c r="K1913" s="536">
        <v>0.02</v>
      </c>
      <c r="L1913" s="532"/>
      <c r="M1913" s="533"/>
      <c r="N1913" s="534">
        <v>1550.39</v>
      </c>
      <c r="O1913" s="526"/>
      <c r="P1913" s="529">
        <v>31.01</v>
      </c>
    </row>
    <row r="1914" spans="1:16" x14ac:dyDescent="0.25">
      <c r="A1914" s="540"/>
      <c r="B1914" s="524" t="s">
        <v>1152</v>
      </c>
      <c r="C1914" s="1247" t="s">
        <v>1153</v>
      </c>
      <c r="D1914" s="1247"/>
      <c r="E1914" s="1247"/>
      <c r="F1914" s="1247"/>
      <c r="G1914" s="1247"/>
      <c r="H1914" s="525" t="s">
        <v>1148</v>
      </c>
      <c r="I1914" s="531">
        <v>0.2</v>
      </c>
      <c r="J1914" s="526"/>
      <c r="K1914" s="536">
        <v>0.02</v>
      </c>
      <c r="L1914" s="528"/>
      <c r="M1914" s="526"/>
      <c r="N1914" s="541">
        <v>437.08</v>
      </c>
      <c r="O1914" s="526"/>
      <c r="P1914" s="573">
        <v>8.74</v>
      </c>
    </row>
    <row r="1915" spans="1:16" x14ac:dyDescent="0.25">
      <c r="A1915" s="530"/>
      <c r="B1915" s="524" t="s">
        <v>1445</v>
      </c>
      <c r="C1915" s="1247" t="s">
        <v>1446</v>
      </c>
      <c r="D1915" s="1247"/>
      <c r="E1915" s="1247"/>
      <c r="F1915" s="1247"/>
      <c r="G1915" s="1247"/>
      <c r="H1915" s="525" t="s">
        <v>1151</v>
      </c>
      <c r="I1915" s="531">
        <v>0.2</v>
      </c>
      <c r="J1915" s="526"/>
      <c r="K1915" s="536">
        <v>0.02</v>
      </c>
      <c r="L1915" s="538">
        <v>477.92</v>
      </c>
      <c r="M1915" s="539">
        <v>1.24</v>
      </c>
      <c r="N1915" s="534">
        <v>592.62</v>
      </c>
      <c r="O1915" s="526"/>
      <c r="P1915" s="529">
        <v>11.85</v>
      </c>
    </row>
    <row r="1916" spans="1:16" x14ac:dyDescent="0.25">
      <c r="A1916" s="540"/>
      <c r="B1916" s="524" t="s">
        <v>1208</v>
      </c>
      <c r="C1916" s="1247" t="s">
        <v>1209</v>
      </c>
      <c r="D1916" s="1247"/>
      <c r="E1916" s="1247"/>
      <c r="F1916" s="1247"/>
      <c r="G1916" s="1247"/>
      <c r="H1916" s="525" t="s">
        <v>1148</v>
      </c>
      <c r="I1916" s="531">
        <v>0.2</v>
      </c>
      <c r="J1916" s="526"/>
      <c r="K1916" s="536">
        <v>0.02</v>
      </c>
      <c r="L1916" s="528"/>
      <c r="M1916" s="526"/>
      <c r="N1916" s="541">
        <v>325.38</v>
      </c>
      <c r="O1916" s="526"/>
      <c r="P1916" s="573">
        <v>6.51</v>
      </c>
    </row>
    <row r="1917" spans="1:16" x14ac:dyDescent="0.25">
      <c r="A1917" s="523"/>
      <c r="B1917" s="524" t="s">
        <v>36</v>
      </c>
      <c r="C1917" s="1247" t="s">
        <v>134</v>
      </c>
      <c r="D1917" s="1247"/>
      <c r="E1917" s="1247"/>
      <c r="F1917" s="1247"/>
      <c r="G1917" s="1247"/>
      <c r="H1917" s="525"/>
      <c r="I1917" s="526"/>
      <c r="J1917" s="526"/>
      <c r="K1917" s="526"/>
      <c r="L1917" s="528"/>
      <c r="M1917" s="526"/>
      <c r="N1917" s="528"/>
      <c r="O1917" s="526"/>
      <c r="P1917" s="573">
        <v>66.67</v>
      </c>
    </row>
    <row r="1918" spans="1:16" x14ac:dyDescent="0.25">
      <c r="A1918" s="530"/>
      <c r="B1918" s="524" t="s">
        <v>2605</v>
      </c>
      <c r="C1918" s="1247" t="s">
        <v>2606</v>
      </c>
      <c r="D1918" s="1247"/>
      <c r="E1918" s="1247"/>
      <c r="F1918" s="1247"/>
      <c r="G1918" s="1247"/>
      <c r="H1918" s="525" t="s">
        <v>1164</v>
      </c>
      <c r="I1918" s="537">
        <v>3.15E-3</v>
      </c>
      <c r="J1918" s="526"/>
      <c r="K1918" s="574">
        <v>3.1500000000000001E-4</v>
      </c>
      <c r="L1918" s="542">
        <v>4338.2700000000004</v>
      </c>
      <c r="M1918" s="575">
        <v>1.3</v>
      </c>
      <c r="N1918" s="534">
        <v>5639.75</v>
      </c>
      <c r="O1918" s="526"/>
      <c r="P1918" s="529">
        <v>1.78</v>
      </c>
    </row>
    <row r="1919" spans="1:16" x14ac:dyDescent="0.25">
      <c r="A1919" s="530"/>
      <c r="B1919" s="524" t="s">
        <v>2635</v>
      </c>
      <c r="C1919" s="1247" t="s">
        <v>2636</v>
      </c>
      <c r="D1919" s="1247"/>
      <c r="E1919" s="1247"/>
      <c r="F1919" s="1247"/>
      <c r="G1919" s="1247"/>
      <c r="H1919" s="525" t="s">
        <v>1244</v>
      </c>
      <c r="I1919" s="531">
        <v>2.8</v>
      </c>
      <c r="J1919" s="526"/>
      <c r="K1919" s="536">
        <v>0.28000000000000003</v>
      </c>
      <c r="L1919" s="538">
        <v>196.41</v>
      </c>
      <c r="M1919" s="539">
        <v>1.18</v>
      </c>
      <c r="N1919" s="534">
        <v>231.76</v>
      </c>
      <c r="O1919" s="526"/>
      <c r="P1919" s="529">
        <v>64.89</v>
      </c>
    </row>
    <row r="1920" spans="1:16" x14ac:dyDescent="0.25">
      <c r="A1920" s="552"/>
      <c r="B1920" s="553"/>
      <c r="C1920" s="1248" t="s">
        <v>1154</v>
      </c>
      <c r="D1920" s="1248"/>
      <c r="E1920" s="1248"/>
      <c r="F1920" s="1248"/>
      <c r="G1920" s="1248"/>
      <c r="H1920" s="516"/>
      <c r="I1920" s="517"/>
      <c r="J1920" s="517"/>
      <c r="K1920" s="517"/>
      <c r="L1920" s="520"/>
      <c r="M1920" s="517"/>
      <c r="N1920" s="554"/>
      <c r="O1920" s="517"/>
      <c r="P1920" s="555">
        <v>2483.81</v>
      </c>
    </row>
    <row r="1921" spans="1:16" x14ac:dyDescent="0.25">
      <c r="A1921" s="540" t="s">
        <v>3913</v>
      </c>
      <c r="B1921" s="524" t="s">
        <v>2637</v>
      </c>
      <c r="C1921" s="1247" t="s">
        <v>2638</v>
      </c>
      <c r="D1921" s="1247"/>
      <c r="E1921" s="1247"/>
      <c r="F1921" s="1247"/>
      <c r="G1921" s="1247"/>
      <c r="H1921" s="525" t="s">
        <v>1158</v>
      </c>
      <c r="I1921" s="543">
        <v>2</v>
      </c>
      <c r="J1921" s="526"/>
      <c r="K1921" s="543">
        <v>2</v>
      </c>
      <c r="L1921" s="528"/>
      <c r="M1921" s="526"/>
      <c r="N1921" s="528"/>
      <c r="O1921" s="526"/>
      <c r="P1921" s="573">
        <v>47.18</v>
      </c>
    </row>
    <row r="1922" spans="1:16" x14ac:dyDescent="0.25">
      <c r="A1922" s="540"/>
      <c r="B1922" s="524"/>
      <c r="C1922" s="1247" t="s">
        <v>1155</v>
      </c>
      <c r="D1922" s="1247"/>
      <c r="E1922" s="1247"/>
      <c r="F1922" s="1247"/>
      <c r="G1922" s="1247"/>
      <c r="H1922" s="525"/>
      <c r="I1922" s="526"/>
      <c r="J1922" s="526"/>
      <c r="K1922" s="526"/>
      <c r="L1922" s="528"/>
      <c r="M1922" s="526"/>
      <c r="N1922" s="528"/>
      <c r="O1922" s="526"/>
      <c r="P1922" s="529">
        <v>2374.2800000000002</v>
      </c>
    </row>
    <row r="1923" spans="1:16" x14ac:dyDescent="0.25">
      <c r="A1923" s="540"/>
      <c r="B1923" s="524" t="s">
        <v>2639</v>
      </c>
      <c r="C1923" s="1247" t="s">
        <v>2640</v>
      </c>
      <c r="D1923" s="1247"/>
      <c r="E1923" s="1247"/>
      <c r="F1923" s="1247"/>
      <c r="G1923" s="1247"/>
      <c r="H1923" s="525" t="s">
        <v>1158</v>
      </c>
      <c r="I1923" s="543">
        <v>97</v>
      </c>
      <c r="J1923" s="526"/>
      <c r="K1923" s="543">
        <v>97</v>
      </c>
      <c r="L1923" s="528"/>
      <c r="M1923" s="526"/>
      <c r="N1923" s="528"/>
      <c r="O1923" s="526"/>
      <c r="P1923" s="529">
        <v>2303.0500000000002</v>
      </c>
    </row>
    <row r="1924" spans="1:16" x14ac:dyDescent="0.25">
      <c r="A1924" s="540"/>
      <c r="B1924" s="524" t="s">
        <v>2641</v>
      </c>
      <c r="C1924" s="1247" t="s">
        <v>2642</v>
      </c>
      <c r="D1924" s="1247"/>
      <c r="E1924" s="1247"/>
      <c r="F1924" s="1247"/>
      <c r="G1924" s="1247"/>
      <c r="H1924" s="525" t="s">
        <v>1158</v>
      </c>
      <c r="I1924" s="543">
        <v>51</v>
      </c>
      <c r="J1924" s="526"/>
      <c r="K1924" s="543">
        <v>51</v>
      </c>
      <c r="L1924" s="528"/>
      <c r="M1924" s="526"/>
      <c r="N1924" s="528"/>
      <c r="O1924" s="526"/>
      <c r="P1924" s="529">
        <v>1210.8800000000001</v>
      </c>
    </row>
    <row r="1925" spans="1:16" x14ac:dyDescent="0.25">
      <c r="A1925" s="556"/>
      <c r="B1925" s="557"/>
      <c r="C1925" s="1248" t="s">
        <v>1161</v>
      </c>
      <c r="D1925" s="1248"/>
      <c r="E1925" s="1248"/>
      <c r="F1925" s="1248"/>
      <c r="G1925" s="1248"/>
      <c r="H1925" s="516"/>
      <c r="I1925" s="517"/>
      <c r="J1925" s="517"/>
      <c r="K1925" s="517"/>
      <c r="L1925" s="520"/>
      <c r="M1925" s="517"/>
      <c r="N1925" s="554">
        <v>60449.2</v>
      </c>
      <c r="O1925" s="517"/>
      <c r="P1925" s="555">
        <v>6044.92</v>
      </c>
    </row>
    <row r="1926" spans="1:16" x14ac:dyDescent="0.25">
      <c r="A1926" s="558"/>
      <c r="B1926" s="559"/>
      <c r="C1926" s="559"/>
      <c r="D1926" s="559"/>
      <c r="E1926" s="559"/>
      <c r="F1926" s="559"/>
      <c r="G1926" s="559"/>
      <c r="H1926" s="560"/>
      <c r="I1926" s="561"/>
      <c r="J1926" s="561"/>
      <c r="K1926" s="561"/>
      <c r="L1926" s="562"/>
      <c r="M1926" s="561"/>
      <c r="N1926" s="562"/>
      <c r="O1926" s="561"/>
      <c r="P1926" s="563"/>
    </row>
    <row r="1927" spans="1:16" ht="22.5" x14ac:dyDescent="0.25">
      <c r="A1927" s="514" t="s">
        <v>3914</v>
      </c>
      <c r="B1927" s="515" t="s">
        <v>3548</v>
      </c>
      <c r="C1927" s="1249" t="s">
        <v>3555</v>
      </c>
      <c r="D1927" s="1249"/>
      <c r="E1927" s="1249"/>
      <c r="F1927" s="1249"/>
      <c r="G1927" s="1249"/>
      <c r="H1927" s="516" t="s">
        <v>1575</v>
      </c>
      <c r="I1927" s="517">
        <v>10</v>
      </c>
      <c r="J1927" s="518">
        <v>1</v>
      </c>
      <c r="K1927" s="518">
        <v>10</v>
      </c>
      <c r="L1927" s="520"/>
      <c r="M1927" s="517"/>
      <c r="N1927" s="564">
        <v>3751.15</v>
      </c>
      <c r="O1927" s="517"/>
      <c r="P1927" s="555">
        <v>37511.5</v>
      </c>
    </row>
    <row r="1928" spans="1:16" x14ac:dyDescent="0.25">
      <c r="A1928" s="556"/>
      <c r="B1928" s="557"/>
      <c r="C1928" s="1248" t="s">
        <v>1161</v>
      </c>
      <c r="D1928" s="1248"/>
      <c r="E1928" s="1248"/>
      <c r="F1928" s="1248"/>
      <c r="G1928" s="1248"/>
      <c r="H1928" s="516"/>
      <c r="I1928" s="517"/>
      <c r="J1928" s="517"/>
      <c r="K1928" s="517"/>
      <c r="L1928" s="520"/>
      <c r="M1928" s="517"/>
      <c r="N1928" s="520"/>
      <c r="O1928" s="517"/>
      <c r="P1928" s="555">
        <v>37511.5</v>
      </c>
    </row>
    <row r="1929" spans="1:16" x14ac:dyDescent="0.25">
      <c r="A1929" s="558"/>
      <c r="B1929" s="559"/>
      <c r="C1929" s="559"/>
      <c r="D1929" s="559"/>
      <c r="E1929" s="559"/>
      <c r="F1929" s="559"/>
      <c r="G1929" s="559"/>
      <c r="H1929" s="560"/>
      <c r="I1929" s="561"/>
      <c r="J1929" s="561"/>
      <c r="K1929" s="561"/>
      <c r="L1929" s="562"/>
      <c r="M1929" s="561"/>
      <c r="N1929" s="562"/>
      <c r="O1929" s="561"/>
      <c r="P1929" s="563"/>
    </row>
    <row r="1930" spans="1:16" x14ac:dyDescent="0.25">
      <c r="A1930" s="514" t="s">
        <v>3915</v>
      </c>
      <c r="B1930" s="515" t="s">
        <v>3354</v>
      </c>
      <c r="C1930" s="1249" t="s">
        <v>3355</v>
      </c>
      <c r="D1930" s="1249"/>
      <c r="E1930" s="1249"/>
      <c r="F1930" s="1249"/>
      <c r="G1930" s="1249"/>
      <c r="H1930" s="516" t="s">
        <v>1575</v>
      </c>
      <c r="I1930" s="517">
        <v>3</v>
      </c>
      <c r="J1930" s="518">
        <v>1</v>
      </c>
      <c r="K1930" s="518">
        <v>3</v>
      </c>
      <c r="L1930" s="520"/>
      <c r="M1930" s="517"/>
      <c r="N1930" s="521"/>
      <c r="O1930" s="517"/>
      <c r="P1930" s="522"/>
    </row>
    <row r="1931" spans="1:16" x14ac:dyDescent="0.25">
      <c r="A1931" s="523"/>
      <c r="B1931" s="524" t="s">
        <v>23</v>
      </c>
      <c r="C1931" s="1247" t="s">
        <v>1203</v>
      </c>
      <c r="D1931" s="1247"/>
      <c r="E1931" s="1247"/>
      <c r="F1931" s="1247"/>
      <c r="G1931" s="1247"/>
      <c r="H1931" s="525" t="s">
        <v>1148</v>
      </c>
      <c r="I1931" s="526"/>
      <c r="J1931" s="526"/>
      <c r="K1931" s="536">
        <v>3.09</v>
      </c>
      <c r="L1931" s="528"/>
      <c r="M1931" s="526"/>
      <c r="N1931" s="528"/>
      <c r="O1931" s="526"/>
      <c r="P1931" s="573">
        <v>904.13</v>
      </c>
    </row>
    <row r="1932" spans="1:16" x14ac:dyDescent="0.25">
      <c r="A1932" s="530"/>
      <c r="B1932" s="524" t="s">
        <v>2101</v>
      </c>
      <c r="C1932" s="1247" t="s">
        <v>2102</v>
      </c>
      <c r="D1932" s="1247"/>
      <c r="E1932" s="1247"/>
      <c r="F1932" s="1247"/>
      <c r="G1932" s="1247"/>
      <c r="H1932" s="525" t="s">
        <v>1148</v>
      </c>
      <c r="I1932" s="536">
        <v>1.03</v>
      </c>
      <c r="J1932" s="526"/>
      <c r="K1932" s="536">
        <v>3.09</v>
      </c>
      <c r="L1932" s="532"/>
      <c r="M1932" s="533"/>
      <c r="N1932" s="534">
        <v>292.60000000000002</v>
      </c>
      <c r="O1932" s="526"/>
      <c r="P1932" s="529">
        <v>904.13</v>
      </c>
    </row>
    <row r="1933" spans="1:16" x14ac:dyDescent="0.25">
      <c r="A1933" s="523"/>
      <c r="B1933" s="524" t="s">
        <v>28</v>
      </c>
      <c r="C1933" s="1247" t="s">
        <v>132</v>
      </c>
      <c r="D1933" s="1247"/>
      <c r="E1933" s="1247"/>
      <c r="F1933" s="1247"/>
      <c r="G1933" s="1247"/>
      <c r="H1933" s="525"/>
      <c r="I1933" s="526"/>
      <c r="J1933" s="526"/>
      <c r="K1933" s="526"/>
      <c r="L1933" s="528"/>
      <c r="M1933" s="526"/>
      <c r="N1933" s="528"/>
      <c r="O1933" s="526"/>
      <c r="P1933" s="573">
        <v>17.78</v>
      </c>
    </row>
    <row r="1934" spans="1:16" x14ac:dyDescent="0.25">
      <c r="A1934" s="523"/>
      <c r="B1934" s="524"/>
      <c r="C1934" s="1247" t="s">
        <v>1147</v>
      </c>
      <c r="D1934" s="1247"/>
      <c r="E1934" s="1247"/>
      <c r="F1934" s="1247"/>
      <c r="G1934" s="1247"/>
      <c r="H1934" s="525" t="s">
        <v>1148</v>
      </c>
      <c r="I1934" s="526"/>
      <c r="J1934" s="526"/>
      <c r="K1934" s="536">
        <v>0.03</v>
      </c>
      <c r="L1934" s="528"/>
      <c r="M1934" s="526"/>
      <c r="N1934" s="528"/>
      <c r="O1934" s="526"/>
      <c r="P1934" s="573">
        <v>9.76</v>
      </c>
    </row>
    <row r="1935" spans="1:16" x14ac:dyDescent="0.25">
      <c r="A1935" s="530"/>
      <c r="B1935" s="524" t="s">
        <v>1445</v>
      </c>
      <c r="C1935" s="1247" t="s">
        <v>1446</v>
      </c>
      <c r="D1935" s="1247"/>
      <c r="E1935" s="1247"/>
      <c r="F1935" s="1247"/>
      <c r="G1935" s="1247"/>
      <c r="H1935" s="525" t="s">
        <v>1151</v>
      </c>
      <c r="I1935" s="536">
        <v>0.01</v>
      </c>
      <c r="J1935" s="526"/>
      <c r="K1935" s="536">
        <v>0.03</v>
      </c>
      <c r="L1935" s="538">
        <v>477.92</v>
      </c>
      <c r="M1935" s="539">
        <v>1.24</v>
      </c>
      <c r="N1935" s="534">
        <v>592.62</v>
      </c>
      <c r="O1935" s="526"/>
      <c r="P1935" s="529">
        <v>17.78</v>
      </c>
    </row>
    <row r="1936" spans="1:16" x14ac:dyDescent="0.25">
      <c r="A1936" s="540"/>
      <c r="B1936" s="524" t="s">
        <v>1208</v>
      </c>
      <c r="C1936" s="1247" t="s">
        <v>1209</v>
      </c>
      <c r="D1936" s="1247"/>
      <c r="E1936" s="1247"/>
      <c r="F1936" s="1247"/>
      <c r="G1936" s="1247"/>
      <c r="H1936" s="525" t="s">
        <v>1148</v>
      </c>
      <c r="I1936" s="536">
        <v>0.01</v>
      </c>
      <c r="J1936" s="526"/>
      <c r="K1936" s="536">
        <v>0.03</v>
      </c>
      <c r="L1936" s="528"/>
      <c r="M1936" s="526"/>
      <c r="N1936" s="541">
        <v>325.38</v>
      </c>
      <c r="O1936" s="526"/>
      <c r="P1936" s="573">
        <v>9.76</v>
      </c>
    </row>
    <row r="1937" spans="1:16" x14ac:dyDescent="0.25">
      <c r="A1937" s="552"/>
      <c r="B1937" s="553"/>
      <c r="C1937" s="1248" t="s">
        <v>1154</v>
      </c>
      <c r="D1937" s="1248"/>
      <c r="E1937" s="1248"/>
      <c r="F1937" s="1248"/>
      <c r="G1937" s="1248"/>
      <c r="H1937" s="516"/>
      <c r="I1937" s="517"/>
      <c r="J1937" s="517"/>
      <c r="K1937" s="517"/>
      <c r="L1937" s="520"/>
      <c r="M1937" s="517"/>
      <c r="N1937" s="554"/>
      <c r="O1937" s="517"/>
      <c r="P1937" s="555">
        <v>931.67</v>
      </c>
    </row>
    <row r="1938" spans="1:16" x14ac:dyDescent="0.25">
      <c r="A1938" s="540" t="s">
        <v>3916</v>
      </c>
      <c r="B1938" s="524" t="s">
        <v>2637</v>
      </c>
      <c r="C1938" s="1247" t="s">
        <v>2638</v>
      </c>
      <c r="D1938" s="1247"/>
      <c r="E1938" s="1247"/>
      <c r="F1938" s="1247"/>
      <c r="G1938" s="1247"/>
      <c r="H1938" s="525" t="s">
        <v>1158</v>
      </c>
      <c r="I1938" s="543">
        <v>2</v>
      </c>
      <c r="J1938" s="526"/>
      <c r="K1938" s="543">
        <v>2</v>
      </c>
      <c r="L1938" s="528"/>
      <c r="M1938" s="526"/>
      <c r="N1938" s="528"/>
      <c r="O1938" s="526"/>
      <c r="P1938" s="573">
        <v>18.079999999999998</v>
      </c>
    </row>
    <row r="1939" spans="1:16" x14ac:dyDescent="0.25">
      <c r="A1939" s="540"/>
      <c r="B1939" s="524"/>
      <c r="C1939" s="1247" t="s">
        <v>1155</v>
      </c>
      <c r="D1939" s="1247"/>
      <c r="E1939" s="1247"/>
      <c r="F1939" s="1247"/>
      <c r="G1939" s="1247"/>
      <c r="H1939" s="525"/>
      <c r="I1939" s="526"/>
      <c r="J1939" s="526"/>
      <c r="K1939" s="526"/>
      <c r="L1939" s="528"/>
      <c r="M1939" s="526"/>
      <c r="N1939" s="528"/>
      <c r="O1939" s="526"/>
      <c r="P1939" s="573">
        <v>913.89</v>
      </c>
    </row>
    <row r="1940" spans="1:16" x14ac:dyDescent="0.25">
      <c r="A1940" s="540"/>
      <c r="B1940" s="524" t="s">
        <v>3336</v>
      </c>
      <c r="C1940" s="1247" t="s">
        <v>3337</v>
      </c>
      <c r="D1940" s="1247"/>
      <c r="E1940" s="1247"/>
      <c r="F1940" s="1247"/>
      <c r="G1940" s="1247"/>
      <c r="H1940" s="525" t="s">
        <v>1158</v>
      </c>
      <c r="I1940" s="543">
        <v>90</v>
      </c>
      <c r="J1940" s="526"/>
      <c r="K1940" s="543">
        <v>90</v>
      </c>
      <c r="L1940" s="528"/>
      <c r="M1940" s="526"/>
      <c r="N1940" s="528"/>
      <c r="O1940" s="526"/>
      <c r="P1940" s="573">
        <v>822.5</v>
      </c>
    </row>
    <row r="1941" spans="1:16" x14ac:dyDescent="0.25">
      <c r="A1941" s="540"/>
      <c r="B1941" s="524" t="s">
        <v>3338</v>
      </c>
      <c r="C1941" s="1247" t="s">
        <v>3339</v>
      </c>
      <c r="D1941" s="1247"/>
      <c r="E1941" s="1247"/>
      <c r="F1941" s="1247"/>
      <c r="G1941" s="1247"/>
      <c r="H1941" s="525" t="s">
        <v>1158</v>
      </c>
      <c r="I1941" s="543">
        <v>46</v>
      </c>
      <c r="J1941" s="526"/>
      <c r="K1941" s="543">
        <v>46</v>
      </c>
      <c r="L1941" s="528"/>
      <c r="M1941" s="526"/>
      <c r="N1941" s="528"/>
      <c r="O1941" s="526"/>
      <c r="P1941" s="573">
        <v>420.39</v>
      </c>
    </row>
    <row r="1942" spans="1:16" x14ac:dyDescent="0.25">
      <c r="A1942" s="556"/>
      <c r="B1942" s="557"/>
      <c r="C1942" s="1248" t="s">
        <v>1161</v>
      </c>
      <c r="D1942" s="1248"/>
      <c r="E1942" s="1248"/>
      <c r="F1942" s="1248"/>
      <c r="G1942" s="1248"/>
      <c r="H1942" s="516"/>
      <c r="I1942" s="517"/>
      <c r="J1942" s="517"/>
      <c r="K1942" s="517"/>
      <c r="L1942" s="520"/>
      <c r="M1942" s="517"/>
      <c r="N1942" s="593">
        <v>730.88</v>
      </c>
      <c r="O1942" s="517"/>
      <c r="P1942" s="555">
        <v>2192.64</v>
      </c>
    </row>
    <row r="1943" spans="1:16" x14ac:dyDescent="0.25">
      <c r="A1943" s="558"/>
      <c r="B1943" s="559"/>
      <c r="C1943" s="559"/>
      <c r="D1943" s="559"/>
      <c r="E1943" s="559"/>
      <c r="F1943" s="559"/>
      <c r="G1943" s="559"/>
      <c r="H1943" s="560"/>
      <c r="I1943" s="561"/>
      <c r="J1943" s="561"/>
      <c r="K1943" s="561"/>
      <c r="L1943" s="562"/>
      <c r="M1943" s="561"/>
      <c r="N1943" s="562"/>
      <c r="O1943" s="561"/>
      <c r="P1943" s="563"/>
    </row>
    <row r="1944" spans="1:16" ht="22.5" x14ac:dyDescent="0.25">
      <c r="A1944" s="514" t="s">
        <v>3917</v>
      </c>
      <c r="B1944" s="515" t="s">
        <v>3548</v>
      </c>
      <c r="C1944" s="1249" t="s">
        <v>3557</v>
      </c>
      <c r="D1944" s="1249"/>
      <c r="E1944" s="1249"/>
      <c r="F1944" s="1249"/>
      <c r="G1944" s="1249"/>
      <c r="H1944" s="516" t="s">
        <v>1575</v>
      </c>
      <c r="I1944" s="517">
        <v>3</v>
      </c>
      <c r="J1944" s="518">
        <v>1</v>
      </c>
      <c r="K1944" s="518">
        <v>3</v>
      </c>
      <c r="L1944" s="520"/>
      <c r="M1944" s="517"/>
      <c r="N1944" s="564">
        <v>12946.85</v>
      </c>
      <c r="O1944" s="517"/>
      <c r="P1944" s="555">
        <v>38840.550000000003</v>
      </c>
    </row>
    <row r="1945" spans="1:16" x14ac:dyDescent="0.25">
      <c r="A1945" s="556"/>
      <c r="B1945" s="557"/>
      <c r="C1945" s="1248" t="s">
        <v>1161</v>
      </c>
      <c r="D1945" s="1248"/>
      <c r="E1945" s="1248"/>
      <c r="F1945" s="1248"/>
      <c r="G1945" s="1248"/>
      <c r="H1945" s="516"/>
      <c r="I1945" s="517"/>
      <c r="J1945" s="517"/>
      <c r="K1945" s="517"/>
      <c r="L1945" s="520"/>
      <c r="M1945" s="517"/>
      <c r="N1945" s="520"/>
      <c r="O1945" s="517"/>
      <c r="P1945" s="555">
        <v>38840.550000000003</v>
      </c>
    </row>
    <row r="1946" spans="1:16" x14ac:dyDescent="0.25">
      <c r="A1946" s="558"/>
      <c r="B1946" s="559"/>
      <c r="C1946" s="559"/>
      <c r="D1946" s="559"/>
      <c r="E1946" s="559"/>
      <c r="F1946" s="559"/>
      <c r="G1946" s="559"/>
      <c r="H1946" s="560"/>
      <c r="I1946" s="561"/>
      <c r="J1946" s="561"/>
      <c r="K1946" s="561"/>
      <c r="L1946" s="562"/>
      <c r="M1946" s="561"/>
      <c r="N1946" s="562"/>
      <c r="O1946" s="561"/>
      <c r="P1946" s="563"/>
    </row>
    <row r="1947" spans="1:16" x14ac:dyDescent="0.25">
      <c r="A1947" s="514" t="s">
        <v>3918</v>
      </c>
      <c r="B1947" s="515" t="s">
        <v>3558</v>
      </c>
      <c r="C1947" s="1249" t="s">
        <v>3559</v>
      </c>
      <c r="D1947" s="1249"/>
      <c r="E1947" s="1249"/>
      <c r="F1947" s="1249"/>
      <c r="G1947" s="1249"/>
      <c r="H1947" s="516" t="s">
        <v>1575</v>
      </c>
      <c r="I1947" s="517">
        <v>9</v>
      </c>
      <c r="J1947" s="518">
        <v>1</v>
      </c>
      <c r="K1947" s="518">
        <v>9</v>
      </c>
      <c r="L1947" s="520"/>
      <c r="M1947" s="517"/>
      <c r="N1947" s="521"/>
      <c r="O1947" s="517"/>
      <c r="P1947" s="522"/>
    </row>
    <row r="1948" spans="1:16" x14ac:dyDescent="0.25">
      <c r="A1948" s="523"/>
      <c r="B1948" s="524" t="s">
        <v>23</v>
      </c>
      <c r="C1948" s="1247" t="s">
        <v>1203</v>
      </c>
      <c r="D1948" s="1247"/>
      <c r="E1948" s="1247"/>
      <c r="F1948" s="1247"/>
      <c r="G1948" s="1247"/>
      <c r="H1948" s="525" t="s">
        <v>1148</v>
      </c>
      <c r="I1948" s="526"/>
      <c r="J1948" s="526"/>
      <c r="K1948" s="531">
        <v>55.8</v>
      </c>
      <c r="L1948" s="528"/>
      <c r="M1948" s="526"/>
      <c r="N1948" s="528"/>
      <c r="O1948" s="526"/>
      <c r="P1948" s="529">
        <v>18156.2</v>
      </c>
    </row>
    <row r="1949" spans="1:16" x14ac:dyDescent="0.25">
      <c r="A1949" s="530"/>
      <c r="B1949" s="524" t="s">
        <v>2070</v>
      </c>
      <c r="C1949" s="1247" t="s">
        <v>2071</v>
      </c>
      <c r="D1949" s="1247"/>
      <c r="E1949" s="1247"/>
      <c r="F1949" s="1247"/>
      <c r="G1949" s="1247"/>
      <c r="H1949" s="525" t="s">
        <v>1148</v>
      </c>
      <c r="I1949" s="531">
        <v>6.2</v>
      </c>
      <c r="J1949" s="526"/>
      <c r="K1949" s="531">
        <v>55.8</v>
      </c>
      <c r="L1949" s="532"/>
      <c r="M1949" s="533"/>
      <c r="N1949" s="534">
        <v>325.38</v>
      </c>
      <c r="O1949" s="526"/>
      <c r="P1949" s="529">
        <v>18156.2</v>
      </c>
    </row>
    <row r="1950" spans="1:16" x14ac:dyDescent="0.25">
      <c r="A1950" s="523"/>
      <c r="B1950" s="524" t="s">
        <v>28</v>
      </c>
      <c r="C1950" s="1247" t="s">
        <v>132</v>
      </c>
      <c r="D1950" s="1247"/>
      <c r="E1950" s="1247"/>
      <c r="F1950" s="1247"/>
      <c r="G1950" s="1247"/>
      <c r="H1950" s="525"/>
      <c r="I1950" s="526"/>
      <c r="J1950" s="526"/>
      <c r="K1950" s="526"/>
      <c r="L1950" s="528"/>
      <c r="M1950" s="526"/>
      <c r="N1950" s="528"/>
      <c r="O1950" s="526"/>
      <c r="P1950" s="529">
        <v>3624.28</v>
      </c>
    </row>
    <row r="1951" spans="1:16" x14ac:dyDescent="0.25">
      <c r="A1951" s="523"/>
      <c r="B1951" s="524"/>
      <c r="C1951" s="1247" t="s">
        <v>1147</v>
      </c>
      <c r="D1951" s="1247"/>
      <c r="E1951" s="1247"/>
      <c r="F1951" s="1247"/>
      <c r="G1951" s="1247"/>
      <c r="H1951" s="525" t="s">
        <v>1148</v>
      </c>
      <c r="I1951" s="526"/>
      <c r="J1951" s="526"/>
      <c r="K1951" s="536">
        <v>2.25</v>
      </c>
      <c r="L1951" s="528"/>
      <c r="M1951" s="526"/>
      <c r="N1951" s="528"/>
      <c r="O1951" s="526"/>
      <c r="P1951" s="573">
        <v>841.37</v>
      </c>
    </row>
    <row r="1952" spans="1:16" x14ac:dyDescent="0.25">
      <c r="A1952" s="530"/>
      <c r="B1952" s="524" t="s">
        <v>1287</v>
      </c>
      <c r="C1952" s="1247" t="s">
        <v>1288</v>
      </c>
      <c r="D1952" s="1247"/>
      <c r="E1952" s="1247"/>
      <c r="F1952" s="1247"/>
      <c r="G1952" s="1247"/>
      <c r="H1952" s="525" t="s">
        <v>1151</v>
      </c>
      <c r="I1952" s="536">
        <v>0.25</v>
      </c>
      <c r="J1952" s="526"/>
      <c r="K1952" s="536">
        <v>2.25</v>
      </c>
      <c r="L1952" s="532"/>
      <c r="M1952" s="533"/>
      <c r="N1952" s="534">
        <v>1610.79</v>
      </c>
      <c r="O1952" s="526"/>
      <c r="P1952" s="529">
        <v>3624.28</v>
      </c>
    </row>
    <row r="1953" spans="1:16" x14ac:dyDescent="0.25">
      <c r="A1953" s="540"/>
      <c r="B1953" s="524" t="s">
        <v>1191</v>
      </c>
      <c r="C1953" s="1247" t="s">
        <v>1192</v>
      </c>
      <c r="D1953" s="1247"/>
      <c r="E1953" s="1247"/>
      <c r="F1953" s="1247"/>
      <c r="G1953" s="1247"/>
      <c r="H1953" s="525" t="s">
        <v>1148</v>
      </c>
      <c r="I1953" s="536">
        <v>0.25</v>
      </c>
      <c r="J1953" s="526"/>
      <c r="K1953" s="536">
        <v>2.25</v>
      </c>
      <c r="L1953" s="528"/>
      <c r="M1953" s="526"/>
      <c r="N1953" s="541">
        <v>373.94</v>
      </c>
      <c r="O1953" s="526"/>
      <c r="P1953" s="573">
        <v>841.37</v>
      </c>
    </row>
    <row r="1954" spans="1:16" x14ac:dyDescent="0.25">
      <c r="A1954" s="523"/>
      <c r="B1954" s="524" t="s">
        <v>36</v>
      </c>
      <c r="C1954" s="1247" t="s">
        <v>134</v>
      </c>
      <c r="D1954" s="1247"/>
      <c r="E1954" s="1247"/>
      <c r="F1954" s="1247"/>
      <c r="G1954" s="1247"/>
      <c r="H1954" s="525"/>
      <c r="I1954" s="526"/>
      <c r="J1954" s="526"/>
      <c r="K1954" s="526"/>
      <c r="L1954" s="528"/>
      <c r="M1954" s="526"/>
      <c r="N1954" s="528"/>
      <c r="O1954" s="526"/>
      <c r="P1954" s="529">
        <v>1743.43</v>
      </c>
    </row>
    <row r="1955" spans="1:16" x14ac:dyDescent="0.25">
      <c r="A1955" s="530"/>
      <c r="B1955" s="524" t="s">
        <v>2716</v>
      </c>
      <c r="C1955" s="1247" t="s">
        <v>2717</v>
      </c>
      <c r="D1955" s="1247"/>
      <c r="E1955" s="1247"/>
      <c r="F1955" s="1247"/>
      <c r="G1955" s="1247"/>
      <c r="H1955" s="525" t="s">
        <v>1164</v>
      </c>
      <c r="I1955" s="535">
        <v>1.1000000000000001E-3</v>
      </c>
      <c r="J1955" s="526"/>
      <c r="K1955" s="535">
        <v>9.9000000000000008E-3</v>
      </c>
      <c r="L1955" s="542">
        <v>99190.96</v>
      </c>
      <c r="M1955" s="539">
        <v>1.31</v>
      </c>
      <c r="N1955" s="534">
        <v>129940.16</v>
      </c>
      <c r="O1955" s="526"/>
      <c r="P1955" s="529">
        <v>1286.4100000000001</v>
      </c>
    </row>
    <row r="1956" spans="1:16" x14ac:dyDescent="0.25">
      <c r="A1956" s="530"/>
      <c r="B1956" s="524" t="s">
        <v>3560</v>
      </c>
      <c r="C1956" s="1247" t="s">
        <v>3561</v>
      </c>
      <c r="D1956" s="1247"/>
      <c r="E1956" s="1247"/>
      <c r="F1956" s="1247"/>
      <c r="G1956" s="1247"/>
      <c r="H1956" s="525" t="s">
        <v>1244</v>
      </c>
      <c r="I1956" s="527">
        <v>3.0000000000000001E-3</v>
      </c>
      <c r="J1956" s="526"/>
      <c r="K1956" s="527">
        <v>2.7E-2</v>
      </c>
      <c r="L1956" s="538">
        <v>899.56</v>
      </c>
      <c r="M1956" s="539">
        <v>1.76</v>
      </c>
      <c r="N1956" s="534">
        <v>1583.23</v>
      </c>
      <c r="O1956" s="526"/>
      <c r="P1956" s="529">
        <v>42.75</v>
      </c>
    </row>
    <row r="1957" spans="1:16" x14ac:dyDescent="0.25">
      <c r="A1957" s="530"/>
      <c r="B1957" s="524" t="s">
        <v>3562</v>
      </c>
      <c r="C1957" s="1247" t="s">
        <v>3563</v>
      </c>
      <c r="D1957" s="1247"/>
      <c r="E1957" s="1247"/>
      <c r="F1957" s="1247"/>
      <c r="G1957" s="1247"/>
      <c r="H1957" s="525" t="s">
        <v>2759</v>
      </c>
      <c r="I1957" s="535">
        <v>6.9999999999999999E-4</v>
      </c>
      <c r="J1957" s="526"/>
      <c r="K1957" s="535">
        <v>6.3E-3</v>
      </c>
      <c r="L1957" s="542">
        <v>52187.89</v>
      </c>
      <c r="M1957" s="539">
        <v>1.26</v>
      </c>
      <c r="N1957" s="534">
        <v>65756.740000000005</v>
      </c>
      <c r="O1957" s="526"/>
      <c r="P1957" s="529">
        <v>414.27</v>
      </c>
    </row>
    <row r="1958" spans="1:16" x14ac:dyDescent="0.25">
      <c r="A1958" s="552"/>
      <c r="B1958" s="553"/>
      <c r="C1958" s="1248" t="s">
        <v>1154</v>
      </c>
      <c r="D1958" s="1248"/>
      <c r="E1958" s="1248"/>
      <c r="F1958" s="1248"/>
      <c r="G1958" s="1248"/>
      <c r="H1958" s="516"/>
      <c r="I1958" s="517"/>
      <c r="J1958" s="517"/>
      <c r="K1958" s="517"/>
      <c r="L1958" s="520"/>
      <c r="M1958" s="517"/>
      <c r="N1958" s="554"/>
      <c r="O1958" s="517"/>
      <c r="P1958" s="555">
        <v>24365.279999999999</v>
      </c>
    </row>
    <row r="1959" spans="1:16" x14ac:dyDescent="0.25">
      <c r="A1959" s="540" t="s">
        <v>3919</v>
      </c>
      <c r="B1959" s="524" t="s">
        <v>2637</v>
      </c>
      <c r="C1959" s="1247" t="s">
        <v>2638</v>
      </c>
      <c r="D1959" s="1247"/>
      <c r="E1959" s="1247"/>
      <c r="F1959" s="1247"/>
      <c r="G1959" s="1247"/>
      <c r="H1959" s="525" t="s">
        <v>1158</v>
      </c>
      <c r="I1959" s="543">
        <v>2</v>
      </c>
      <c r="J1959" s="526"/>
      <c r="K1959" s="543">
        <v>2</v>
      </c>
      <c r="L1959" s="528"/>
      <c r="M1959" s="526"/>
      <c r="N1959" s="528"/>
      <c r="O1959" s="526"/>
      <c r="P1959" s="573">
        <v>363.12</v>
      </c>
    </row>
    <row r="1960" spans="1:16" x14ac:dyDescent="0.25">
      <c r="A1960" s="540"/>
      <c r="B1960" s="524"/>
      <c r="C1960" s="1247" t="s">
        <v>1155</v>
      </c>
      <c r="D1960" s="1247"/>
      <c r="E1960" s="1247"/>
      <c r="F1960" s="1247"/>
      <c r="G1960" s="1247"/>
      <c r="H1960" s="525"/>
      <c r="I1960" s="526"/>
      <c r="J1960" s="526"/>
      <c r="K1960" s="526"/>
      <c r="L1960" s="528"/>
      <c r="M1960" s="526"/>
      <c r="N1960" s="528"/>
      <c r="O1960" s="526"/>
      <c r="P1960" s="529">
        <v>18997.57</v>
      </c>
    </row>
    <row r="1961" spans="1:16" x14ac:dyDescent="0.25">
      <c r="A1961" s="540"/>
      <c r="B1961" s="524" t="s">
        <v>2795</v>
      </c>
      <c r="C1961" s="1247" t="s">
        <v>2796</v>
      </c>
      <c r="D1961" s="1247"/>
      <c r="E1961" s="1247"/>
      <c r="F1961" s="1247"/>
      <c r="G1961" s="1247"/>
      <c r="H1961" s="525" t="s">
        <v>1158</v>
      </c>
      <c r="I1961" s="543">
        <v>90</v>
      </c>
      <c r="J1961" s="526"/>
      <c r="K1961" s="543">
        <v>90</v>
      </c>
      <c r="L1961" s="528"/>
      <c r="M1961" s="526"/>
      <c r="N1961" s="528"/>
      <c r="O1961" s="526"/>
      <c r="P1961" s="529">
        <v>17097.810000000001</v>
      </c>
    </row>
    <row r="1962" spans="1:16" x14ac:dyDescent="0.25">
      <c r="A1962" s="540"/>
      <c r="B1962" s="524" t="s">
        <v>2797</v>
      </c>
      <c r="C1962" s="1247" t="s">
        <v>2798</v>
      </c>
      <c r="D1962" s="1247"/>
      <c r="E1962" s="1247"/>
      <c r="F1962" s="1247"/>
      <c r="G1962" s="1247"/>
      <c r="H1962" s="525" t="s">
        <v>1158</v>
      </c>
      <c r="I1962" s="543">
        <v>46</v>
      </c>
      <c r="J1962" s="526"/>
      <c r="K1962" s="543">
        <v>46</v>
      </c>
      <c r="L1962" s="528"/>
      <c r="M1962" s="526"/>
      <c r="N1962" s="528"/>
      <c r="O1962" s="526"/>
      <c r="P1962" s="529">
        <v>8738.8799999999992</v>
      </c>
    </row>
    <row r="1963" spans="1:16" x14ac:dyDescent="0.25">
      <c r="A1963" s="556"/>
      <c r="B1963" s="557"/>
      <c r="C1963" s="1248" t="s">
        <v>1161</v>
      </c>
      <c r="D1963" s="1248"/>
      <c r="E1963" s="1248"/>
      <c r="F1963" s="1248"/>
      <c r="G1963" s="1248"/>
      <c r="H1963" s="516"/>
      <c r="I1963" s="517"/>
      <c r="J1963" s="517"/>
      <c r="K1963" s="517"/>
      <c r="L1963" s="520"/>
      <c r="M1963" s="517"/>
      <c r="N1963" s="554">
        <v>5618.34</v>
      </c>
      <c r="O1963" s="517"/>
      <c r="P1963" s="555">
        <v>50565.09</v>
      </c>
    </row>
    <row r="1964" spans="1:16" x14ac:dyDescent="0.25">
      <c r="A1964" s="558"/>
      <c r="B1964" s="559"/>
      <c r="C1964" s="559"/>
      <c r="D1964" s="559"/>
      <c r="E1964" s="559"/>
      <c r="F1964" s="559"/>
      <c r="G1964" s="559"/>
      <c r="H1964" s="560"/>
      <c r="I1964" s="561"/>
      <c r="J1964" s="561"/>
      <c r="K1964" s="561"/>
      <c r="L1964" s="562"/>
      <c r="M1964" s="561"/>
      <c r="N1964" s="562"/>
      <c r="O1964" s="561"/>
      <c r="P1964" s="563"/>
    </row>
    <row r="1965" spans="1:16" ht="22.5" x14ac:dyDescent="0.25">
      <c r="A1965" s="514" t="s">
        <v>3920</v>
      </c>
      <c r="B1965" s="515" t="s">
        <v>3594</v>
      </c>
      <c r="C1965" s="1249" t="s">
        <v>3921</v>
      </c>
      <c r="D1965" s="1249"/>
      <c r="E1965" s="1249"/>
      <c r="F1965" s="1249"/>
      <c r="G1965" s="1249"/>
      <c r="H1965" s="516" t="s">
        <v>1575</v>
      </c>
      <c r="I1965" s="517">
        <v>9</v>
      </c>
      <c r="J1965" s="518">
        <v>1</v>
      </c>
      <c r="K1965" s="518">
        <v>9</v>
      </c>
      <c r="L1965" s="520"/>
      <c r="M1965" s="517"/>
      <c r="N1965" s="564">
        <v>35917.57</v>
      </c>
      <c r="O1965" s="517"/>
      <c r="P1965" s="555">
        <v>323258.13</v>
      </c>
    </row>
    <row r="1966" spans="1:16" x14ac:dyDescent="0.25">
      <c r="A1966" s="556"/>
      <c r="B1966" s="557"/>
      <c r="C1966" s="1248" t="s">
        <v>1161</v>
      </c>
      <c r="D1966" s="1248"/>
      <c r="E1966" s="1248"/>
      <c r="F1966" s="1248"/>
      <c r="G1966" s="1248"/>
      <c r="H1966" s="516"/>
      <c r="I1966" s="517"/>
      <c r="J1966" s="517"/>
      <c r="K1966" s="517"/>
      <c r="L1966" s="520"/>
      <c r="M1966" s="517"/>
      <c r="N1966" s="520"/>
      <c r="O1966" s="517"/>
      <c r="P1966" s="555">
        <v>323258.13</v>
      </c>
    </row>
    <row r="1967" spans="1:16" x14ac:dyDescent="0.25">
      <c r="A1967" s="558"/>
      <c r="B1967" s="559"/>
      <c r="C1967" s="559"/>
      <c r="D1967" s="559"/>
      <c r="E1967" s="559"/>
      <c r="F1967" s="559"/>
      <c r="G1967" s="559"/>
      <c r="H1967" s="560"/>
      <c r="I1967" s="561"/>
      <c r="J1967" s="561"/>
      <c r="K1967" s="561"/>
      <c r="L1967" s="562"/>
      <c r="M1967" s="561"/>
      <c r="N1967" s="562"/>
      <c r="O1967" s="561"/>
      <c r="P1967" s="563"/>
    </row>
    <row r="1968" spans="1:16" x14ac:dyDescent="0.25">
      <c r="A1968" s="514" t="s">
        <v>3922</v>
      </c>
      <c r="B1968" s="515" t="s">
        <v>3354</v>
      </c>
      <c r="C1968" s="1249" t="s">
        <v>3355</v>
      </c>
      <c r="D1968" s="1249"/>
      <c r="E1968" s="1249"/>
      <c r="F1968" s="1249"/>
      <c r="G1968" s="1249"/>
      <c r="H1968" s="516" t="s">
        <v>1575</v>
      </c>
      <c r="I1968" s="517">
        <v>6</v>
      </c>
      <c r="J1968" s="518">
        <v>1</v>
      </c>
      <c r="K1968" s="518">
        <v>6</v>
      </c>
      <c r="L1968" s="520"/>
      <c r="M1968" s="517"/>
      <c r="N1968" s="521"/>
      <c r="O1968" s="517"/>
      <c r="P1968" s="522"/>
    </row>
    <row r="1969" spans="1:16" x14ac:dyDescent="0.25">
      <c r="A1969" s="523"/>
      <c r="B1969" s="524" t="s">
        <v>23</v>
      </c>
      <c r="C1969" s="1247" t="s">
        <v>1203</v>
      </c>
      <c r="D1969" s="1247"/>
      <c r="E1969" s="1247"/>
      <c r="F1969" s="1247"/>
      <c r="G1969" s="1247"/>
      <c r="H1969" s="525" t="s">
        <v>1148</v>
      </c>
      <c r="I1969" s="526"/>
      <c r="J1969" s="526"/>
      <c r="K1969" s="536">
        <v>6.18</v>
      </c>
      <c r="L1969" s="528"/>
      <c r="M1969" s="526"/>
      <c r="N1969" s="528"/>
      <c r="O1969" s="526"/>
      <c r="P1969" s="529">
        <v>1808.27</v>
      </c>
    </row>
    <row r="1970" spans="1:16" x14ac:dyDescent="0.25">
      <c r="A1970" s="530"/>
      <c r="B1970" s="524" t="s">
        <v>2101</v>
      </c>
      <c r="C1970" s="1247" t="s">
        <v>2102</v>
      </c>
      <c r="D1970" s="1247"/>
      <c r="E1970" s="1247"/>
      <c r="F1970" s="1247"/>
      <c r="G1970" s="1247"/>
      <c r="H1970" s="525" t="s">
        <v>1148</v>
      </c>
      <c r="I1970" s="536">
        <v>1.03</v>
      </c>
      <c r="J1970" s="526"/>
      <c r="K1970" s="536">
        <v>6.18</v>
      </c>
      <c r="L1970" s="532"/>
      <c r="M1970" s="533"/>
      <c r="N1970" s="534">
        <v>292.60000000000002</v>
      </c>
      <c r="O1970" s="526"/>
      <c r="P1970" s="529">
        <v>1808.27</v>
      </c>
    </row>
    <row r="1971" spans="1:16" x14ac:dyDescent="0.25">
      <c r="A1971" s="523"/>
      <c r="B1971" s="524" t="s">
        <v>28</v>
      </c>
      <c r="C1971" s="1247" t="s">
        <v>132</v>
      </c>
      <c r="D1971" s="1247"/>
      <c r="E1971" s="1247"/>
      <c r="F1971" s="1247"/>
      <c r="G1971" s="1247"/>
      <c r="H1971" s="525"/>
      <c r="I1971" s="526"/>
      <c r="J1971" s="526"/>
      <c r="K1971" s="526"/>
      <c r="L1971" s="528"/>
      <c r="M1971" s="526"/>
      <c r="N1971" s="528"/>
      <c r="O1971" s="526"/>
      <c r="P1971" s="573">
        <v>35.56</v>
      </c>
    </row>
    <row r="1972" spans="1:16" x14ac:dyDescent="0.25">
      <c r="A1972" s="523"/>
      <c r="B1972" s="524"/>
      <c r="C1972" s="1247" t="s">
        <v>1147</v>
      </c>
      <c r="D1972" s="1247"/>
      <c r="E1972" s="1247"/>
      <c r="F1972" s="1247"/>
      <c r="G1972" s="1247"/>
      <c r="H1972" s="525" t="s">
        <v>1148</v>
      </c>
      <c r="I1972" s="526"/>
      <c r="J1972" s="526"/>
      <c r="K1972" s="536">
        <v>0.06</v>
      </c>
      <c r="L1972" s="528"/>
      <c r="M1972" s="526"/>
      <c r="N1972" s="528"/>
      <c r="O1972" s="526"/>
      <c r="P1972" s="573">
        <v>19.52</v>
      </c>
    </row>
    <row r="1973" spans="1:16" x14ac:dyDescent="0.25">
      <c r="A1973" s="530"/>
      <c r="B1973" s="524" t="s">
        <v>1445</v>
      </c>
      <c r="C1973" s="1247" t="s">
        <v>1446</v>
      </c>
      <c r="D1973" s="1247"/>
      <c r="E1973" s="1247"/>
      <c r="F1973" s="1247"/>
      <c r="G1973" s="1247"/>
      <c r="H1973" s="525" t="s">
        <v>1151</v>
      </c>
      <c r="I1973" s="536">
        <v>0.01</v>
      </c>
      <c r="J1973" s="526"/>
      <c r="K1973" s="536">
        <v>0.06</v>
      </c>
      <c r="L1973" s="538">
        <v>477.92</v>
      </c>
      <c r="M1973" s="539">
        <v>1.24</v>
      </c>
      <c r="N1973" s="534">
        <v>592.62</v>
      </c>
      <c r="O1973" s="526"/>
      <c r="P1973" s="529">
        <v>35.56</v>
      </c>
    </row>
    <row r="1974" spans="1:16" x14ac:dyDescent="0.25">
      <c r="A1974" s="540"/>
      <c r="B1974" s="524" t="s">
        <v>1208</v>
      </c>
      <c r="C1974" s="1247" t="s">
        <v>1209</v>
      </c>
      <c r="D1974" s="1247"/>
      <c r="E1974" s="1247"/>
      <c r="F1974" s="1247"/>
      <c r="G1974" s="1247"/>
      <c r="H1974" s="525" t="s">
        <v>1148</v>
      </c>
      <c r="I1974" s="536">
        <v>0.01</v>
      </c>
      <c r="J1974" s="526"/>
      <c r="K1974" s="536">
        <v>0.06</v>
      </c>
      <c r="L1974" s="528"/>
      <c r="M1974" s="526"/>
      <c r="N1974" s="541">
        <v>325.38</v>
      </c>
      <c r="O1974" s="526"/>
      <c r="P1974" s="573">
        <v>19.52</v>
      </c>
    </row>
    <row r="1975" spans="1:16" x14ac:dyDescent="0.25">
      <c r="A1975" s="552"/>
      <c r="B1975" s="553"/>
      <c r="C1975" s="1248" t="s">
        <v>1154</v>
      </c>
      <c r="D1975" s="1248"/>
      <c r="E1975" s="1248"/>
      <c r="F1975" s="1248"/>
      <c r="G1975" s="1248"/>
      <c r="H1975" s="516"/>
      <c r="I1975" s="517"/>
      <c r="J1975" s="517"/>
      <c r="K1975" s="517"/>
      <c r="L1975" s="520"/>
      <c r="M1975" s="517"/>
      <c r="N1975" s="554"/>
      <c r="O1975" s="517"/>
      <c r="P1975" s="555">
        <v>1863.35</v>
      </c>
    </row>
    <row r="1976" spans="1:16" x14ac:dyDescent="0.25">
      <c r="A1976" s="540" t="s">
        <v>3923</v>
      </c>
      <c r="B1976" s="524" t="s">
        <v>2637</v>
      </c>
      <c r="C1976" s="1247" t="s">
        <v>2638</v>
      </c>
      <c r="D1976" s="1247"/>
      <c r="E1976" s="1247"/>
      <c r="F1976" s="1247"/>
      <c r="G1976" s="1247"/>
      <c r="H1976" s="525" t="s">
        <v>1158</v>
      </c>
      <c r="I1976" s="543">
        <v>2</v>
      </c>
      <c r="J1976" s="526"/>
      <c r="K1976" s="543">
        <v>2</v>
      </c>
      <c r="L1976" s="528"/>
      <c r="M1976" s="526"/>
      <c r="N1976" s="528"/>
      <c r="O1976" s="526"/>
      <c r="P1976" s="573">
        <v>36.17</v>
      </c>
    </row>
    <row r="1977" spans="1:16" x14ac:dyDescent="0.25">
      <c r="A1977" s="540"/>
      <c r="B1977" s="524"/>
      <c r="C1977" s="1247" t="s">
        <v>1155</v>
      </c>
      <c r="D1977" s="1247"/>
      <c r="E1977" s="1247"/>
      <c r="F1977" s="1247"/>
      <c r="G1977" s="1247"/>
      <c r="H1977" s="525"/>
      <c r="I1977" s="526"/>
      <c r="J1977" s="526"/>
      <c r="K1977" s="526"/>
      <c r="L1977" s="528"/>
      <c r="M1977" s="526"/>
      <c r="N1977" s="528"/>
      <c r="O1977" s="526"/>
      <c r="P1977" s="529">
        <v>1827.79</v>
      </c>
    </row>
    <row r="1978" spans="1:16" x14ac:dyDescent="0.25">
      <c r="A1978" s="540"/>
      <c r="B1978" s="524" t="s">
        <v>3336</v>
      </c>
      <c r="C1978" s="1247" t="s">
        <v>3337</v>
      </c>
      <c r="D1978" s="1247"/>
      <c r="E1978" s="1247"/>
      <c r="F1978" s="1247"/>
      <c r="G1978" s="1247"/>
      <c r="H1978" s="525" t="s">
        <v>1158</v>
      </c>
      <c r="I1978" s="543">
        <v>90</v>
      </c>
      <c r="J1978" s="526"/>
      <c r="K1978" s="543">
        <v>90</v>
      </c>
      <c r="L1978" s="528"/>
      <c r="M1978" s="526"/>
      <c r="N1978" s="528"/>
      <c r="O1978" s="526"/>
      <c r="P1978" s="529">
        <v>1645.01</v>
      </c>
    </row>
    <row r="1979" spans="1:16" x14ac:dyDescent="0.25">
      <c r="A1979" s="540"/>
      <c r="B1979" s="524" t="s">
        <v>3338</v>
      </c>
      <c r="C1979" s="1247" t="s">
        <v>3339</v>
      </c>
      <c r="D1979" s="1247"/>
      <c r="E1979" s="1247"/>
      <c r="F1979" s="1247"/>
      <c r="G1979" s="1247"/>
      <c r="H1979" s="525" t="s">
        <v>1158</v>
      </c>
      <c r="I1979" s="543">
        <v>46</v>
      </c>
      <c r="J1979" s="526"/>
      <c r="K1979" s="543">
        <v>46</v>
      </c>
      <c r="L1979" s="528"/>
      <c r="M1979" s="526"/>
      <c r="N1979" s="528"/>
      <c r="O1979" s="526"/>
      <c r="P1979" s="573">
        <v>840.78</v>
      </c>
    </row>
    <row r="1980" spans="1:16" x14ac:dyDescent="0.25">
      <c r="A1980" s="556"/>
      <c r="B1980" s="557"/>
      <c r="C1980" s="1248" t="s">
        <v>1161</v>
      </c>
      <c r="D1980" s="1248"/>
      <c r="E1980" s="1248"/>
      <c r="F1980" s="1248"/>
      <c r="G1980" s="1248"/>
      <c r="H1980" s="516"/>
      <c r="I1980" s="517"/>
      <c r="J1980" s="517"/>
      <c r="K1980" s="517"/>
      <c r="L1980" s="520"/>
      <c r="M1980" s="517"/>
      <c r="N1980" s="593">
        <v>730.89</v>
      </c>
      <c r="O1980" s="517"/>
      <c r="P1980" s="555">
        <v>4385.3100000000004</v>
      </c>
    </row>
    <row r="1981" spans="1:16" x14ac:dyDescent="0.25">
      <c r="A1981" s="558"/>
      <c r="B1981" s="559"/>
      <c r="C1981" s="559"/>
      <c r="D1981" s="559"/>
      <c r="E1981" s="559"/>
      <c r="F1981" s="559"/>
      <c r="G1981" s="559"/>
      <c r="H1981" s="560"/>
      <c r="I1981" s="561"/>
      <c r="J1981" s="561"/>
      <c r="K1981" s="561"/>
      <c r="L1981" s="562"/>
      <c r="M1981" s="561"/>
      <c r="N1981" s="562"/>
      <c r="O1981" s="561"/>
      <c r="P1981" s="563"/>
    </row>
    <row r="1982" spans="1:16" ht="22.5" x14ac:dyDescent="0.25">
      <c r="A1982" s="514" t="s">
        <v>3924</v>
      </c>
      <c r="B1982" s="515" t="s">
        <v>3594</v>
      </c>
      <c r="C1982" s="1249" t="s">
        <v>3925</v>
      </c>
      <c r="D1982" s="1249"/>
      <c r="E1982" s="1249"/>
      <c r="F1982" s="1249"/>
      <c r="G1982" s="1249"/>
      <c r="H1982" s="516" t="s">
        <v>1575</v>
      </c>
      <c r="I1982" s="517">
        <v>6</v>
      </c>
      <c r="J1982" s="518">
        <v>1</v>
      </c>
      <c r="K1982" s="518">
        <v>6</v>
      </c>
      <c r="L1982" s="520"/>
      <c r="M1982" s="517"/>
      <c r="N1982" s="564">
        <v>1863.77</v>
      </c>
      <c r="O1982" s="517"/>
      <c r="P1982" s="555">
        <v>11182.62</v>
      </c>
    </row>
    <row r="1983" spans="1:16" x14ac:dyDescent="0.25">
      <c r="A1983" s="556"/>
      <c r="B1983" s="557"/>
      <c r="C1983" s="1248" t="s">
        <v>1161</v>
      </c>
      <c r="D1983" s="1248"/>
      <c r="E1983" s="1248"/>
      <c r="F1983" s="1248"/>
      <c r="G1983" s="1248"/>
      <c r="H1983" s="516"/>
      <c r="I1983" s="517"/>
      <c r="J1983" s="517"/>
      <c r="K1983" s="517"/>
      <c r="L1983" s="520"/>
      <c r="M1983" s="517"/>
      <c r="N1983" s="520"/>
      <c r="O1983" s="517"/>
      <c r="P1983" s="555">
        <v>11182.62</v>
      </c>
    </row>
    <row r="1984" spans="1:16" x14ac:dyDescent="0.25">
      <c r="A1984" s="558"/>
      <c r="B1984" s="559"/>
      <c r="C1984" s="559"/>
      <c r="D1984" s="559"/>
      <c r="E1984" s="559"/>
      <c r="F1984" s="559"/>
      <c r="G1984" s="559"/>
      <c r="H1984" s="560"/>
      <c r="I1984" s="561"/>
      <c r="J1984" s="561"/>
      <c r="K1984" s="561"/>
      <c r="L1984" s="562"/>
      <c r="M1984" s="561"/>
      <c r="N1984" s="562"/>
      <c r="O1984" s="561"/>
      <c r="P1984" s="563"/>
    </row>
    <row r="1985" spans="1:16" x14ac:dyDescent="0.25">
      <c r="A1985" s="514" t="s">
        <v>3926</v>
      </c>
      <c r="B1985" s="515" t="s">
        <v>3354</v>
      </c>
      <c r="C1985" s="1249" t="s">
        <v>3355</v>
      </c>
      <c r="D1985" s="1249"/>
      <c r="E1985" s="1249"/>
      <c r="F1985" s="1249"/>
      <c r="G1985" s="1249"/>
      <c r="H1985" s="516" t="s">
        <v>1575</v>
      </c>
      <c r="I1985" s="517">
        <v>6</v>
      </c>
      <c r="J1985" s="518">
        <v>1</v>
      </c>
      <c r="K1985" s="518">
        <v>6</v>
      </c>
      <c r="L1985" s="520"/>
      <c r="M1985" s="517"/>
      <c r="N1985" s="521"/>
      <c r="O1985" s="517"/>
      <c r="P1985" s="522"/>
    </row>
    <row r="1986" spans="1:16" x14ac:dyDescent="0.25">
      <c r="A1986" s="523"/>
      <c r="B1986" s="524" t="s">
        <v>23</v>
      </c>
      <c r="C1986" s="1247" t="s">
        <v>1203</v>
      </c>
      <c r="D1986" s="1247"/>
      <c r="E1986" s="1247"/>
      <c r="F1986" s="1247"/>
      <c r="G1986" s="1247"/>
      <c r="H1986" s="525" t="s">
        <v>1148</v>
      </c>
      <c r="I1986" s="526"/>
      <c r="J1986" s="526"/>
      <c r="K1986" s="536">
        <v>6.18</v>
      </c>
      <c r="L1986" s="528"/>
      <c r="M1986" s="526"/>
      <c r="N1986" s="528"/>
      <c r="O1986" s="526"/>
      <c r="P1986" s="529">
        <v>1808.27</v>
      </c>
    </row>
    <row r="1987" spans="1:16" x14ac:dyDescent="0.25">
      <c r="A1987" s="530"/>
      <c r="B1987" s="524" t="s">
        <v>2101</v>
      </c>
      <c r="C1987" s="1247" t="s">
        <v>2102</v>
      </c>
      <c r="D1987" s="1247"/>
      <c r="E1987" s="1247"/>
      <c r="F1987" s="1247"/>
      <c r="G1987" s="1247"/>
      <c r="H1987" s="525" t="s">
        <v>1148</v>
      </c>
      <c r="I1987" s="536">
        <v>1.03</v>
      </c>
      <c r="J1987" s="526"/>
      <c r="K1987" s="536">
        <v>6.18</v>
      </c>
      <c r="L1987" s="532"/>
      <c r="M1987" s="533"/>
      <c r="N1987" s="534">
        <v>292.60000000000002</v>
      </c>
      <c r="O1987" s="526"/>
      <c r="P1987" s="529">
        <v>1808.27</v>
      </c>
    </row>
    <row r="1988" spans="1:16" x14ac:dyDescent="0.25">
      <c r="A1988" s="523"/>
      <c r="B1988" s="524" t="s">
        <v>28</v>
      </c>
      <c r="C1988" s="1247" t="s">
        <v>132</v>
      </c>
      <c r="D1988" s="1247"/>
      <c r="E1988" s="1247"/>
      <c r="F1988" s="1247"/>
      <c r="G1988" s="1247"/>
      <c r="H1988" s="525"/>
      <c r="I1988" s="526"/>
      <c r="J1988" s="526"/>
      <c r="K1988" s="526"/>
      <c r="L1988" s="528"/>
      <c r="M1988" s="526"/>
      <c r="N1988" s="528"/>
      <c r="O1988" s="526"/>
      <c r="P1988" s="573">
        <v>35.56</v>
      </c>
    </row>
    <row r="1989" spans="1:16" x14ac:dyDescent="0.25">
      <c r="A1989" s="523"/>
      <c r="B1989" s="524"/>
      <c r="C1989" s="1247" t="s">
        <v>1147</v>
      </c>
      <c r="D1989" s="1247"/>
      <c r="E1989" s="1247"/>
      <c r="F1989" s="1247"/>
      <c r="G1989" s="1247"/>
      <c r="H1989" s="525" t="s">
        <v>1148</v>
      </c>
      <c r="I1989" s="526"/>
      <c r="J1989" s="526"/>
      <c r="K1989" s="536">
        <v>0.06</v>
      </c>
      <c r="L1989" s="528"/>
      <c r="M1989" s="526"/>
      <c r="N1989" s="528"/>
      <c r="O1989" s="526"/>
      <c r="P1989" s="573">
        <v>19.52</v>
      </c>
    </row>
    <row r="1990" spans="1:16" x14ac:dyDescent="0.25">
      <c r="A1990" s="530"/>
      <c r="B1990" s="524" t="s">
        <v>1445</v>
      </c>
      <c r="C1990" s="1247" t="s">
        <v>1446</v>
      </c>
      <c r="D1990" s="1247"/>
      <c r="E1990" s="1247"/>
      <c r="F1990" s="1247"/>
      <c r="G1990" s="1247"/>
      <c r="H1990" s="525" t="s">
        <v>1151</v>
      </c>
      <c r="I1990" s="536">
        <v>0.01</v>
      </c>
      <c r="J1990" s="526"/>
      <c r="K1990" s="536">
        <v>0.06</v>
      </c>
      <c r="L1990" s="538">
        <v>477.92</v>
      </c>
      <c r="M1990" s="539">
        <v>1.24</v>
      </c>
      <c r="N1990" s="534">
        <v>592.62</v>
      </c>
      <c r="O1990" s="526"/>
      <c r="P1990" s="529">
        <v>35.56</v>
      </c>
    </row>
    <row r="1991" spans="1:16" x14ac:dyDescent="0.25">
      <c r="A1991" s="540"/>
      <c r="B1991" s="524" t="s">
        <v>1208</v>
      </c>
      <c r="C1991" s="1247" t="s">
        <v>1209</v>
      </c>
      <c r="D1991" s="1247"/>
      <c r="E1991" s="1247"/>
      <c r="F1991" s="1247"/>
      <c r="G1991" s="1247"/>
      <c r="H1991" s="525" t="s">
        <v>1148</v>
      </c>
      <c r="I1991" s="536">
        <v>0.01</v>
      </c>
      <c r="J1991" s="526"/>
      <c r="K1991" s="536">
        <v>0.06</v>
      </c>
      <c r="L1991" s="528"/>
      <c r="M1991" s="526"/>
      <c r="N1991" s="541">
        <v>325.38</v>
      </c>
      <c r="O1991" s="526"/>
      <c r="P1991" s="573">
        <v>19.52</v>
      </c>
    </row>
    <row r="1992" spans="1:16" x14ac:dyDescent="0.25">
      <c r="A1992" s="552"/>
      <c r="B1992" s="553"/>
      <c r="C1992" s="1248" t="s">
        <v>1154</v>
      </c>
      <c r="D1992" s="1248"/>
      <c r="E1992" s="1248"/>
      <c r="F1992" s="1248"/>
      <c r="G1992" s="1248"/>
      <c r="H1992" s="516"/>
      <c r="I1992" s="517"/>
      <c r="J1992" s="517"/>
      <c r="K1992" s="517"/>
      <c r="L1992" s="520"/>
      <c r="M1992" s="517"/>
      <c r="N1992" s="554"/>
      <c r="O1992" s="517"/>
      <c r="P1992" s="555">
        <v>1863.35</v>
      </c>
    </row>
    <row r="1993" spans="1:16" x14ac:dyDescent="0.25">
      <c r="A1993" s="540" t="s">
        <v>3927</v>
      </c>
      <c r="B1993" s="524" t="s">
        <v>2637</v>
      </c>
      <c r="C1993" s="1247" t="s">
        <v>2638</v>
      </c>
      <c r="D1993" s="1247"/>
      <c r="E1993" s="1247"/>
      <c r="F1993" s="1247"/>
      <c r="G1993" s="1247"/>
      <c r="H1993" s="525" t="s">
        <v>1158</v>
      </c>
      <c r="I1993" s="543">
        <v>2</v>
      </c>
      <c r="J1993" s="526"/>
      <c r="K1993" s="543">
        <v>2</v>
      </c>
      <c r="L1993" s="528"/>
      <c r="M1993" s="526"/>
      <c r="N1993" s="528"/>
      <c r="O1993" s="526"/>
      <c r="P1993" s="573">
        <v>36.17</v>
      </c>
    </row>
    <row r="1994" spans="1:16" x14ac:dyDescent="0.25">
      <c r="A1994" s="540"/>
      <c r="B1994" s="524"/>
      <c r="C1994" s="1247" t="s">
        <v>1155</v>
      </c>
      <c r="D1994" s="1247"/>
      <c r="E1994" s="1247"/>
      <c r="F1994" s="1247"/>
      <c r="G1994" s="1247"/>
      <c r="H1994" s="525"/>
      <c r="I1994" s="526"/>
      <c r="J1994" s="526"/>
      <c r="K1994" s="526"/>
      <c r="L1994" s="528"/>
      <c r="M1994" s="526"/>
      <c r="N1994" s="528"/>
      <c r="O1994" s="526"/>
      <c r="P1994" s="529">
        <v>1827.79</v>
      </c>
    </row>
    <row r="1995" spans="1:16" x14ac:dyDescent="0.25">
      <c r="A1995" s="540"/>
      <c r="B1995" s="524" t="s">
        <v>3336</v>
      </c>
      <c r="C1995" s="1247" t="s">
        <v>3337</v>
      </c>
      <c r="D1995" s="1247"/>
      <c r="E1995" s="1247"/>
      <c r="F1995" s="1247"/>
      <c r="G1995" s="1247"/>
      <c r="H1995" s="525" t="s">
        <v>1158</v>
      </c>
      <c r="I1995" s="543">
        <v>90</v>
      </c>
      <c r="J1995" s="526"/>
      <c r="K1995" s="543">
        <v>90</v>
      </c>
      <c r="L1995" s="528"/>
      <c r="M1995" s="526"/>
      <c r="N1995" s="528"/>
      <c r="O1995" s="526"/>
      <c r="P1995" s="529">
        <v>1645.01</v>
      </c>
    </row>
    <row r="1996" spans="1:16" x14ac:dyDescent="0.25">
      <c r="A1996" s="540"/>
      <c r="B1996" s="524" t="s">
        <v>3338</v>
      </c>
      <c r="C1996" s="1247" t="s">
        <v>3339</v>
      </c>
      <c r="D1996" s="1247"/>
      <c r="E1996" s="1247"/>
      <c r="F1996" s="1247"/>
      <c r="G1996" s="1247"/>
      <c r="H1996" s="525" t="s">
        <v>1158</v>
      </c>
      <c r="I1996" s="543">
        <v>46</v>
      </c>
      <c r="J1996" s="526"/>
      <c r="K1996" s="543">
        <v>46</v>
      </c>
      <c r="L1996" s="528"/>
      <c r="M1996" s="526"/>
      <c r="N1996" s="528"/>
      <c r="O1996" s="526"/>
      <c r="P1996" s="573">
        <v>840.78</v>
      </c>
    </row>
    <row r="1997" spans="1:16" x14ac:dyDescent="0.25">
      <c r="A1997" s="556"/>
      <c r="B1997" s="557"/>
      <c r="C1997" s="1248" t="s">
        <v>1161</v>
      </c>
      <c r="D1997" s="1248"/>
      <c r="E1997" s="1248"/>
      <c r="F1997" s="1248"/>
      <c r="G1997" s="1248"/>
      <c r="H1997" s="516"/>
      <c r="I1997" s="517"/>
      <c r="J1997" s="517"/>
      <c r="K1997" s="517"/>
      <c r="L1997" s="520"/>
      <c r="M1997" s="517"/>
      <c r="N1997" s="593">
        <v>730.89</v>
      </c>
      <c r="O1997" s="517"/>
      <c r="P1997" s="555">
        <v>4385.3100000000004</v>
      </c>
    </row>
    <row r="1998" spans="1:16" x14ac:dyDescent="0.25">
      <c r="A1998" s="558"/>
      <c r="B1998" s="559"/>
      <c r="C1998" s="559"/>
      <c r="D1998" s="559"/>
      <c r="E1998" s="559"/>
      <c r="F1998" s="559"/>
      <c r="G1998" s="559"/>
      <c r="H1998" s="560"/>
      <c r="I1998" s="561"/>
      <c r="J1998" s="561"/>
      <c r="K1998" s="561"/>
      <c r="L1998" s="562"/>
      <c r="M1998" s="561"/>
      <c r="N1998" s="562"/>
      <c r="O1998" s="561"/>
      <c r="P1998" s="563"/>
    </row>
    <row r="1999" spans="1:16" ht="22.5" x14ac:dyDescent="0.25">
      <c r="A1999" s="514" t="s">
        <v>3928</v>
      </c>
      <c r="B1999" s="515" t="s">
        <v>3594</v>
      </c>
      <c r="C1999" s="1249" t="s">
        <v>3929</v>
      </c>
      <c r="D1999" s="1249"/>
      <c r="E1999" s="1249"/>
      <c r="F1999" s="1249"/>
      <c r="G1999" s="1249"/>
      <c r="H1999" s="516" t="s">
        <v>1575</v>
      </c>
      <c r="I1999" s="517">
        <v>6</v>
      </c>
      <c r="J1999" s="518">
        <v>1</v>
      </c>
      <c r="K1999" s="518">
        <v>6</v>
      </c>
      <c r="L1999" s="520"/>
      <c r="M1999" s="517"/>
      <c r="N1999" s="564">
        <v>1585.47</v>
      </c>
      <c r="O1999" s="517"/>
      <c r="P1999" s="555">
        <v>9512.82</v>
      </c>
    </row>
    <row r="2000" spans="1:16" x14ac:dyDescent="0.25">
      <c r="A2000" s="556"/>
      <c r="B2000" s="557"/>
      <c r="C2000" s="1248" t="s">
        <v>1161</v>
      </c>
      <c r="D2000" s="1248"/>
      <c r="E2000" s="1248"/>
      <c r="F2000" s="1248"/>
      <c r="G2000" s="1248"/>
      <c r="H2000" s="516"/>
      <c r="I2000" s="517"/>
      <c r="J2000" s="517"/>
      <c r="K2000" s="517"/>
      <c r="L2000" s="520"/>
      <c r="M2000" s="517"/>
      <c r="N2000" s="520"/>
      <c r="O2000" s="517"/>
      <c r="P2000" s="555">
        <v>9512.82</v>
      </c>
    </row>
    <row r="2001" spans="1:16" x14ac:dyDescent="0.25">
      <c r="A2001" s="558"/>
      <c r="B2001" s="559"/>
      <c r="C2001" s="559"/>
      <c r="D2001" s="559"/>
      <c r="E2001" s="559"/>
      <c r="F2001" s="559"/>
      <c r="G2001" s="559"/>
      <c r="H2001" s="560"/>
      <c r="I2001" s="561"/>
      <c r="J2001" s="561"/>
      <c r="K2001" s="561"/>
      <c r="L2001" s="562"/>
      <c r="M2001" s="561"/>
      <c r="N2001" s="562"/>
      <c r="O2001" s="561"/>
      <c r="P2001" s="563"/>
    </row>
    <row r="2002" spans="1:16" x14ac:dyDescent="0.25">
      <c r="A2002" s="514" t="s">
        <v>3930</v>
      </c>
      <c r="B2002" s="515" t="s">
        <v>3619</v>
      </c>
      <c r="C2002" s="1249" t="s">
        <v>3620</v>
      </c>
      <c r="D2002" s="1249"/>
      <c r="E2002" s="1249"/>
      <c r="F2002" s="1249"/>
      <c r="G2002" s="1249"/>
      <c r="H2002" s="516" t="s">
        <v>1697</v>
      </c>
      <c r="I2002" s="517">
        <v>7.0000000000000007E-2</v>
      </c>
      <c r="J2002" s="518">
        <v>1</v>
      </c>
      <c r="K2002" s="570">
        <v>7.0000000000000007E-2</v>
      </c>
      <c r="L2002" s="520"/>
      <c r="M2002" s="517"/>
      <c r="N2002" s="521"/>
      <c r="O2002" s="517"/>
      <c r="P2002" s="522"/>
    </row>
    <row r="2003" spans="1:16" x14ac:dyDescent="0.25">
      <c r="A2003" s="523"/>
      <c r="B2003" s="524" t="s">
        <v>23</v>
      </c>
      <c r="C2003" s="1247" t="s">
        <v>1203</v>
      </c>
      <c r="D2003" s="1247"/>
      <c r="E2003" s="1247"/>
      <c r="F2003" s="1247"/>
      <c r="G2003" s="1247"/>
      <c r="H2003" s="525" t="s">
        <v>1148</v>
      </c>
      <c r="I2003" s="526"/>
      <c r="J2003" s="526"/>
      <c r="K2003" s="536">
        <v>0.42</v>
      </c>
      <c r="L2003" s="528"/>
      <c r="M2003" s="526"/>
      <c r="N2003" s="528"/>
      <c r="O2003" s="526"/>
      <c r="P2003" s="573">
        <v>129.01</v>
      </c>
    </row>
    <row r="2004" spans="1:16" x14ac:dyDescent="0.25">
      <c r="A2004" s="530"/>
      <c r="B2004" s="524" t="s">
        <v>2350</v>
      </c>
      <c r="C2004" s="1247" t="s">
        <v>2351</v>
      </c>
      <c r="D2004" s="1247"/>
      <c r="E2004" s="1247"/>
      <c r="F2004" s="1247"/>
      <c r="G2004" s="1247"/>
      <c r="H2004" s="525" t="s">
        <v>1148</v>
      </c>
      <c r="I2004" s="543">
        <v>6</v>
      </c>
      <c r="J2004" s="526"/>
      <c r="K2004" s="536">
        <v>0.42</v>
      </c>
      <c r="L2004" s="532"/>
      <c r="M2004" s="533"/>
      <c r="N2004" s="534">
        <v>307.17</v>
      </c>
      <c r="O2004" s="526"/>
      <c r="P2004" s="529">
        <v>129.01</v>
      </c>
    </row>
    <row r="2005" spans="1:16" x14ac:dyDescent="0.25">
      <c r="A2005" s="523"/>
      <c r="B2005" s="524" t="s">
        <v>36</v>
      </c>
      <c r="C2005" s="1247" t="s">
        <v>134</v>
      </c>
      <c r="D2005" s="1247"/>
      <c r="E2005" s="1247"/>
      <c r="F2005" s="1247"/>
      <c r="G2005" s="1247"/>
      <c r="H2005" s="525"/>
      <c r="I2005" s="526"/>
      <c r="J2005" s="526"/>
      <c r="K2005" s="526"/>
      <c r="L2005" s="528"/>
      <c r="M2005" s="526"/>
      <c r="N2005" s="528"/>
      <c r="O2005" s="526"/>
      <c r="P2005" s="573">
        <v>2.34</v>
      </c>
    </row>
    <row r="2006" spans="1:16" x14ac:dyDescent="0.25">
      <c r="A2006" s="530"/>
      <c r="B2006" s="524" t="s">
        <v>3621</v>
      </c>
      <c r="C2006" s="1247" t="s">
        <v>3622</v>
      </c>
      <c r="D2006" s="1247"/>
      <c r="E2006" s="1247"/>
      <c r="F2006" s="1247"/>
      <c r="G2006" s="1247"/>
      <c r="H2006" s="525" t="s">
        <v>1164</v>
      </c>
      <c r="I2006" s="535">
        <v>2.0000000000000001E-4</v>
      </c>
      <c r="J2006" s="526"/>
      <c r="K2006" s="574">
        <v>1.4E-5</v>
      </c>
      <c r="L2006" s="542">
        <v>127406</v>
      </c>
      <c r="M2006" s="539">
        <v>1.31</v>
      </c>
      <c r="N2006" s="534">
        <v>166901.85999999999</v>
      </c>
      <c r="O2006" s="526"/>
      <c r="P2006" s="529">
        <v>2.34</v>
      </c>
    </row>
    <row r="2007" spans="1:16" x14ac:dyDescent="0.25">
      <c r="A2007" s="544" t="s">
        <v>1239</v>
      </c>
      <c r="B2007" s="545" t="s">
        <v>2792</v>
      </c>
      <c r="C2007" s="1250" t="s">
        <v>2793</v>
      </c>
      <c r="D2007" s="1250"/>
      <c r="E2007" s="1250"/>
      <c r="F2007" s="1250"/>
      <c r="G2007" s="1250"/>
      <c r="H2007" s="546" t="s">
        <v>1164</v>
      </c>
      <c r="I2007" s="589">
        <v>0.01</v>
      </c>
      <c r="J2007" s="548"/>
      <c r="K2007" s="567">
        <v>6.9999999999999999E-4</v>
      </c>
      <c r="L2007" s="550"/>
      <c r="M2007" s="548"/>
      <c r="N2007" s="550"/>
      <c r="O2007" s="548"/>
      <c r="P2007" s="551"/>
    </row>
    <row r="2008" spans="1:16" x14ac:dyDescent="0.25">
      <c r="A2008" s="552"/>
      <c r="B2008" s="553"/>
      <c r="C2008" s="1248" t="s">
        <v>1154</v>
      </c>
      <c r="D2008" s="1248"/>
      <c r="E2008" s="1248"/>
      <c r="F2008" s="1248"/>
      <c r="G2008" s="1248"/>
      <c r="H2008" s="516"/>
      <c r="I2008" s="517"/>
      <c r="J2008" s="517"/>
      <c r="K2008" s="517"/>
      <c r="L2008" s="520"/>
      <c r="M2008" s="517"/>
      <c r="N2008" s="554"/>
      <c r="O2008" s="517"/>
      <c r="P2008" s="555">
        <v>131.35</v>
      </c>
    </row>
    <row r="2009" spans="1:16" x14ac:dyDescent="0.25">
      <c r="A2009" s="540" t="s">
        <v>3931</v>
      </c>
      <c r="B2009" s="524" t="s">
        <v>2637</v>
      </c>
      <c r="C2009" s="1247" t="s">
        <v>2638</v>
      </c>
      <c r="D2009" s="1247"/>
      <c r="E2009" s="1247"/>
      <c r="F2009" s="1247"/>
      <c r="G2009" s="1247"/>
      <c r="H2009" s="525" t="s">
        <v>1158</v>
      </c>
      <c r="I2009" s="543">
        <v>2</v>
      </c>
      <c r="J2009" s="526"/>
      <c r="K2009" s="543">
        <v>2</v>
      </c>
      <c r="L2009" s="528"/>
      <c r="M2009" s="526"/>
      <c r="N2009" s="528"/>
      <c r="O2009" s="526"/>
      <c r="P2009" s="573">
        <v>2.58</v>
      </c>
    </row>
    <row r="2010" spans="1:16" x14ac:dyDescent="0.25">
      <c r="A2010" s="540"/>
      <c r="B2010" s="524"/>
      <c r="C2010" s="1247" t="s">
        <v>1155</v>
      </c>
      <c r="D2010" s="1247"/>
      <c r="E2010" s="1247"/>
      <c r="F2010" s="1247"/>
      <c r="G2010" s="1247"/>
      <c r="H2010" s="525"/>
      <c r="I2010" s="526"/>
      <c r="J2010" s="526"/>
      <c r="K2010" s="526"/>
      <c r="L2010" s="528"/>
      <c r="M2010" s="526"/>
      <c r="N2010" s="528"/>
      <c r="O2010" s="526"/>
      <c r="P2010" s="573">
        <v>129.01</v>
      </c>
    </row>
    <row r="2011" spans="1:16" x14ac:dyDescent="0.25">
      <c r="A2011" s="540"/>
      <c r="B2011" s="524" t="s">
        <v>2795</v>
      </c>
      <c r="C2011" s="1247" t="s">
        <v>2796</v>
      </c>
      <c r="D2011" s="1247"/>
      <c r="E2011" s="1247"/>
      <c r="F2011" s="1247"/>
      <c r="G2011" s="1247"/>
      <c r="H2011" s="525" t="s">
        <v>1158</v>
      </c>
      <c r="I2011" s="543">
        <v>90</v>
      </c>
      <c r="J2011" s="526"/>
      <c r="K2011" s="543">
        <v>90</v>
      </c>
      <c r="L2011" s="528"/>
      <c r="M2011" s="526"/>
      <c r="N2011" s="528"/>
      <c r="O2011" s="526"/>
      <c r="P2011" s="573">
        <v>116.11</v>
      </c>
    </row>
    <row r="2012" spans="1:16" x14ac:dyDescent="0.25">
      <c r="A2012" s="540"/>
      <c r="B2012" s="524" t="s">
        <v>2797</v>
      </c>
      <c r="C2012" s="1247" t="s">
        <v>2798</v>
      </c>
      <c r="D2012" s="1247"/>
      <c r="E2012" s="1247"/>
      <c r="F2012" s="1247"/>
      <c r="G2012" s="1247"/>
      <c r="H2012" s="525" t="s">
        <v>1158</v>
      </c>
      <c r="I2012" s="543">
        <v>46</v>
      </c>
      <c r="J2012" s="526"/>
      <c r="K2012" s="543">
        <v>46</v>
      </c>
      <c r="L2012" s="528"/>
      <c r="M2012" s="526"/>
      <c r="N2012" s="528"/>
      <c r="O2012" s="526"/>
      <c r="P2012" s="573">
        <v>59.34</v>
      </c>
    </row>
    <row r="2013" spans="1:16" x14ac:dyDescent="0.25">
      <c r="A2013" s="556"/>
      <c r="B2013" s="557"/>
      <c r="C2013" s="1248" t="s">
        <v>1161</v>
      </c>
      <c r="D2013" s="1248"/>
      <c r="E2013" s="1248"/>
      <c r="F2013" s="1248"/>
      <c r="G2013" s="1248"/>
      <c r="H2013" s="516"/>
      <c r="I2013" s="517"/>
      <c r="J2013" s="517"/>
      <c r="K2013" s="517"/>
      <c r="L2013" s="520"/>
      <c r="M2013" s="517"/>
      <c r="N2013" s="554">
        <v>4419.71</v>
      </c>
      <c r="O2013" s="517"/>
      <c r="P2013" s="612">
        <v>309.38</v>
      </c>
    </row>
    <row r="2014" spans="1:16" x14ac:dyDescent="0.25">
      <c r="A2014" s="558"/>
      <c r="B2014" s="559"/>
      <c r="C2014" s="559"/>
      <c r="D2014" s="559"/>
      <c r="E2014" s="559"/>
      <c r="F2014" s="559"/>
      <c r="G2014" s="559"/>
      <c r="H2014" s="560"/>
      <c r="I2014" s="561"/>
      <c r="J2014" s="561"/>
      <c r="K2014" s="561"/>
      <c r="L2014" s="562"/>
      <c r="M2014" s="561"/>
      <c r="N2014" s="562"/>
      <c r="O2014" s="561"/>
      <c r="P2014" s="563"/>
    </row>
    <row r="2015" spans="1:16" ht="22.5" x14ac:dyDescent="0.25">
      <c r="A2015" s="514" t="s">
        <v>3932</v>
      </c>
      <c r="B2015" s="515" t="s">
        <v>3594</v>
      </c>
      <c r="C2015" s="1249" t="s">
        <v>3933</v>
      </c>
      <c r="D2015" s="1249"/>
      <c r="E2015" s="1249"/>
      <c r="F2015" s="1249"/>
      <c r="G2015" s="1249"/>
      <c r="H2015" s="516" t="s">
        <v>1575</v>
      </c>
      <c r="I2015" s="517">
        <v>7</v>
      </c>
      <c r="J2015" s="518">
        <v>1</v>
      </c>
      <c r="K2015" s="518">
        <v>7</v>
      </c>
      <c r="L2015" s="520"/>
      <c r="M2015" s="517"/>
      <c r="N2015" s="564">
        <v>5304.57</v>
      </c>
      <c r="O2015" s="517"/>
      <c r="P2015" s="555">
        <v>37131.99</v>
      </c>
    </row>
    <row r="2016" spans="1:16" x14ac:dyDescent="0.25">
      <c r="A2016" s="556"/>
      <c r="B2016" s="557"/>
      <c r="C2016" s="1248" t="s">
        <v>1161</v>
      </c>
      <c r="D2016" s="1248"/>
      <c r="E2016" s="1248"/>
      <c r="F2016" s="1248"/>
      <c r="G2016" s="1248"/>
      <c r="H2016" s="516"/>
      <c r="I2016" s="517"/>
      <c r="J2016" s="517"/>
      <c r="K2016" s="517"/>
      <c r="L2016" s="520"/>
      <c r="M2016" s="517"/>
      <c r="N2016" s="520"/>
      <c r="O2016" s="517"/>
      <c r="P2016" s="555">
        <v>37131.99</v>
      </c>
    </row>
    <row r="2017" spans="1:16" x14ac:dyDescent="0.25">
      <c r="A2017" s="558"/>
      <c r="B2017" s="559"/>
      <c r="C2017" s="559"/>
      <c r="D2017" s="559"/>
      <c r="E2017" s="559"/>
      <c r="F2017" s="559"/>
      <c r="G2017" s="559"/>
      <c r="H2017" s="560"/>
      <c r="I2017" s="561"/>
      <c r="J2017" s="561"/>
      <c r="K2017" s="561"/>
      <c r="L2017" s="562"/>
      <c r="M2017" s="561"/>
      <c r="N2017" s="562"/>
      <c r="O2017" s="561"/>
      <c r="P2017" s="563"/>
    </row>
    <row r="2018" spans="1:16" x14ac:dyDescent="0.25">
      <c r="A2018" s="514" t="s">
        <v>3934</v>
      </c>
      <c r="B2018" s="515" t="s">
        <v>3381</v>
      </c>
      <c r="C2018" s="1249" t="s">
        <v>3382</v>
      </c>
      <c r="D2018" s="1249"/>
      <c r="E2018" s="1249"/>
      <c r="F2018" s="1249"/>
      <c r="G2018" s="1249"/>
      <c r="H2018" s="516" t="s">
        <v>1575</v>
      </c>
      <c r="I2018" s="517">
        <v>1</v>
      </c>
      <c r="J2018" s="518">
        <v>1</v>
      </c>
      <c r="K2018" s="518">
        <v>1</v>
      </c>
      <c r="L2018" s="520"/>
      <c r="M2018" s="517"/>
      <c r="N2018" s="521"/>
      <c r="O2018" s="517"/>
      <c r="P2018" s="522"/>
    </row>
    <row r="2019" spans="1:16" x14ac:dyDescent="0.25">
      <c r="A2019" s="523"/>
      <c r="B2019" s="524" t="s">
        <v>23</v>
      </c>
      <c r="C2019" s="1247" t="s">
        <v>1203</v>
      </c>
      <c r="D2019" s="1247"/>
      <c r="E2019" s="1247"/>
      <c r="F2019" s="1247"/>
      <c r="G2019" s="1247"/>
      <c r="H2019" s="525" t="s">
        <v>1148</v>
      </c>
      <c r="I2019" s="526"/>
      <c r="J2019" s="526"/>
      <c r="K2019" s="536">
        <v>1.03</v>
      </c>
      <c r="L2019" s="528"/>
      <c r="M2019" s="526"/>
      <c r="N2019" s="528"/>
      <c r="O2019" s="526"/>
      <c r="P2019" s="573">
        <v>297.63</v>
      </c>
    </row>
    <row r="2020" spans="1:16" x14ac:dyDescent="0.25">
      <c r="A2020" s="530"/>
      <c r="B2020" s="524" t="s">
        <v>1482</v>
      </c>
      <c r="C2020" s="1247" t="s">
        <v>1483</v>
      </c>
      <c r="D2020" s="1247"/>
      <c r="E2020" s="1247"/>
      <c r="F2020" s="1247"/>
      <c r="G2020" s="1247"/>
      <c r="H2020" s="525" t="s">
        <v>1148</v>
      </c>
      <c r="I2020" s="536">
        <v>1.03</v>
      </c>
      <c r="J2020" s="526"/>
      <c r="K2020" s="536">
        <v>1.03</v>
      </c>
      <c r="L2020" s="532"/>
      <c r="M2020" s="533"/>
      <c r="N2020" s="534">
        <v>288.95999999999998</v>
      </c>
      <c r="O2020" s="526"/>
      <c r="P2020" s="529">
        <v>297.63</v>
      </c>
    </row>
    <row r="2021" spans="1:16" x14ac:dyDescent="0.25">
      <c r="A2021" s="523"/>
      <c r="B2021" s="524" t="s">
        <v>28</v>
      </c>
      <c r="C2021" s="1247" t="s">
        <v>132</v>
      </c>
      <c r="D2021" s="1247"/>
      <c r="E2021" s="1247"/>
      <c r="F2021" s="1247"/>
      <c r="G2021" s="1247"/>
      <c r="H2021" s="525"/>
      <c r="I2021" s="526"/>
      <c r="J2021" s="526"/>
      <c r="K2021" s="526"/>
      <c r="L2021" s="528"/>
      <c r="M2021" s="526"/>
      <c r="N2021" s="528"/>
      <c r="O2021" s="526"/>
      <c r="P2021" s="573">
        <v>94.82</v>
      </c>
    </row>
    <row r="2022" spans="1:16" x14ac:dyDescent="0.25">
      <c r="A2022" s="523"/>
      <c r="B2022" s="524"/>
      <c r="C2022" s="1247" t="s">
        <v>1147</v>
      </c>
      <c r="D2022" s="1247"/>
      <c r="E2022" s="1247"/>
      <c r="F2022" s="1247"/>
      <c r="G2022" s="1247"/>
      <c r="H2022" s="525" t="s">
        <v>1148</v>
      </c>
      <c r="I2022" s="526"/>
      <c r="J2022" s="526"/>
      <c r="K2022" s="536">
        <v>0.16</v>
      </c>
      <c r="L2022" s="528"/>
      <c r="M2022" s="526"/>
      <c r="N2022" s="528"/>
      <c r="O2022" s="526"/>
      <c r="P2022" s="573">
        <v>52.06</v>
      </c>
    </row>
    <row r="2023" spans="1:16" x14ac:dyDescent="0.25">
      <c r="A2023" s="530"/>
      <c r="B2023" s="524" t="s">
        <v>1445</v>
      </c>
      <c r="C2023" s="1247" t="s">
        <v>1446</v>
      </c>
      <c r="D2023" s="1247"/>
      <c r="E2023" s="1247"/>
      <c r="F2023" s="1247"/>
      <c r="G2023" s="1247"/>
      <c r="H2023" s="525" t="s">
        <v>1151</v>
      </c>
      <c r="I2023" s="536">
        <v>0.16</v>
      </c>
      <c r="J2023" s="526"/>
      <c r="K2023" s="536">
        <v>0.16</v>
      </c>
      <c r="L2023" s="538">
        <v>477.92</v>
      </c>
      <c r="M2023" s="539">
        <v>1.24</v>
      </c>
      <c r="N2023" s="534">
        <v>592.62</v>
      </c>
      <c r="O2023" s="526"/>
      <c r="P2023" s="529">
        <v>94.82</v>
      </c>
    </row>
    <row r="2024" spans="1:16" x14ac:dyDescent="0.25">
      <c r="A2024" s="540"/>
      <c r="B2024" s="524" t="s">
        <v>1208</v>
      </c>
      <c r="C2024" s="1247" t="s">
        <v>1209</v>
      </c>
      <c r="D2024" s="1247"/>
      <c r="E2024" s="1247"/>
      <c r="F2024" s="1247"/>
      <c r="G2024" s="1247"/>
      <c r="H2024" s="525" t="s">
        <v>1148</v>
      </c>
      <c r="I2024" s="536">
        <v>0.16</v>
      </c>
      <c r="J2024" s="526"/>
      <c r="K2024" s="536">
        <v>0.16</v>
      </c>
      <c r="L2024" s="528"/>
      <c r="M2024" s="526"/>
      <c r="N2024" s="541">
        <v>325.38</v>
      </c>
      <c r="O2024" s="526"/>
      <c r="P2024" s="573">
        <v>52.06</v>
      </c>
    </row>
    <row r="2025" spans="1:16" x14ac:dyDescent="0.25">
      <c r="A2025" s="552"/>
      <c r="B2025" s="553"/>
      <c r="C2025" s="1248" t="s">
        <v>1154</v>
      </c>
      <c r="D2025" s="1248"/>
      <c r="E2025" s="1248"/>
      <c r="F2025" s="1248"/>
      <c r="G2025" s="1248"/>
      <c r="H2025" s="516"/>
      <c r="I2025" s="517"/>
      <c r="J2025" s="517"/>
      <c r="K2025" s="517"/>
      <c r="L2025" s="520"/>
      <c r="M2025" s="517"/>
      <c r="N2025" s="554"/>
      <c r="O2025" s="517"/>
      <c r="P2025" s="555">
        <v>444.51</v>
      </c>
    </row>
    <row r="2026" spans="1:16" x14ac:dyDescent="0.25">
      <c r="A2026" s="540" t="s">
        <v>3935</v>
      </c>
      <c r="B2026" s="524" t="s">
        <v>2637</v>
      </c>
      <c r="C2026" s="1247" t="s">
        <v>2638</v>
      </c>
      <c r="D2026" s="1247"/>
      <c r="E2026" s="1247"/>
      <c r="F2026" s="1247"/>
      <c r="G2026" s="1247"/>
      <c r="H2026" s="525" t="s">
        <v>1158</v>
      </c>
      <c r="I2026" s="543">
        <v>2</v>
      </c>
      <c r="J2026" s="526"/>
      <c r="K2026" s="543">
        <v>2</v>
      </c>
      <c r="L2026" s="528"/>
      <c r="M2026" s="526"/>
      <c r="N2026" s="528"/>
      <c r="O2026" s="526"/>
      <c r="P2026" s="573">
        <v>5.95</v>
      </c>
    </row>
    <row r="2027" spans="1:16" x14ac:dyDescent="0.25">
      <c r="A2027" s="540"/>
      <c r="B2027" s="524"/>
      <c r="C2027" s="1247" t="s">
        <v>1155</v>
      </c>
      <c r="D2027" s="1247"/>
      <c r="E2027" s="1247"/>
      <c r="F2027" s="1247"/>
      <c r="G2027" s="1247"/>
      <c r="H2027" s="525"/>
      <c r="I2027" s="526"/>
      <c r="J2027" s="526"/>
      <c r="K2027" s="526"/>
      <c r="L2027" s="528"/>
      <c r="M2027" s="526"/>
      <c r="N2027" s="528"/>
      <c r="O2027" s="526"/>
      <c r="P2027" s="573">
        <v>349.69</v>
      </c>
    </row>
    <row r="2028" spans="1:16" x14ac:dyDescent="0.25">
      <c r="A2028" s="540"/>
      <c r="B2028" s="524" t="s">
        <v>3336</v>
      </c>
      <c r="C2028" s="1247" t="s">
        <v>3337</v>
      </c>
      <c r="D2028" s="1247"/>
      <c r="E2028" s="1247"/>
      <c r="F2028" s="1247"/>
      <c r="G2028" s="1247"/>
      <c r="H2028" s="525" t="s">
        <v>1158</v>
      </c>
      <c r="I2028" s="543">
        <v>90</v>
      </c>
      <c r="J2028" s="526"/>
      <c r="K2028" s="543">
        <v>90</v>
      </c>
      <c r="L2028" s="528"/>
      <c r="M2028" s="526"/>
      <c r="N2028" s="528"/>
      <c r="O2028" s="526"/>
      <c r="P2028" s="573">
        <v>314.72000000000003</v>
      </c>
    </row>
    <row r="2029" spans="1:16" x14ac:dyDescent="0.25">
      <c r="A2029" s="540"/>
      <c r="B2029" s="524" t="s">
        <v>3338</v>
      </c>
      <c r="C2029" s="1247" t="s">
        <v>3339</v>
      </c>
      <c r="D2029" s="1247"/>
      <c r="E2029" s="1247"/>
      <c r="F2029" s="1247"/>
      <c r="G2029" s="1247"/>
      <c r="H2029" s="525" t="s">
        <v>1158</v>
      </c>
      <c r="I2029" s="543">
        <v>46</v>
      </c>
      <c r="J2029" s="526"/>
      <c r="K2029" s="543">
        <v>46</v>
      </c>
      <c r="L2029" s="528"/>
      <c r="M2029" s="526"/>
      <c r="N2029" s="528"/>
      <c r="O2029" s="526"/>
      <c r="P2029" s="573">
        <v>160.86000000000001</v>
      </c>
    </row>
    <row r="2030" spans="1:16" x14ac:dyDescent="0.25">
      <c r="A2030" s="556"/>
      <c r="B2030" s="557"/>
      <c r="C2030" s="1248" t="s">
        <v>1161</v>
      </c>
      <c r="D2030" s="1248"/>
      <c r="E2030" s="1248"/>
      <c r="F2030" s="1248"/>
      <c r="G2030" s="1248"/>
      <c r="H2030" s="516"/>
      <c r="I2030" s="517"/>
      <c r="J2030" s="517"/>
      <c r="K2030" s="517"/>
      <c r="L2030" s="520"/>
      <c r="M2030" s="517"/>
      <c r="N2030" s="593">
        <v>926.04</v>
      </c>
      <c r="O2030" s="517"/>
      <c r="P2030" s="612">
        <v>926.04</v>
      </c>
    </row>
    <row r="2031" spans="1:16" x14ac:dyDescent="0.25">
      <c r="A2031" s="558"/>
      <c r="B2031" s="559"/>
      <c r="C2031" s="559"/>
      <c r="D2031" s="559"/>
      <c r="E2031" s="559"/>
      <c r="F2031" s="559"/>
      <c r="G2031" s="559"/>
      <c r="H2031" s="560"/>
      <c r="I2031" s="561"/>
      <c r="J2031" s="561"/>
      <c r="K2031" s="561"/>
      <c r="L2031" s="562"/>
      <c r="M2031" s="561"/>
      <c r="N2031" s="562"/>
      <c r="O2031" s="561"/>
      <c r="P2031" s="563"/>
    </row>
    <row r="2032" spans="1:16" ht="22.5" x14ac:dyDescent="0.25">
      <c r="A2032" s="514" t="s">
        <v>3936</v>
      </c>
      <c r="B2032" s="515" t="s">
        <v>3594</v>
      </c>
      <c r="C2032" s="1249" t="s">
        <v>3822</v>
      </c>
      <c r="D2032" s="1249"/>
      <c r="E2032" s="1249"/>
      <c r="F2032" s="1249"/>
      <c r="G2032" s="1249"/>
      <c r="H2032" s="516" t="s">
        <v>1575</v>
      </c>
      <c r="I2032" s="517">
        <v>1</v>
      </c>
      <c r="J2032" s="518">
        <v>1</v>
      </c>
      <c r="K2032" s="518">
        <v>1</v>
      </c>
      <c r="L2032" s="520"/>
      <c r="M2032" s="517"/>
      <c r="N2032" s="564">
        <v>43763.94</v>
      </c>
      <c r="O2032" s="517"/>
      <c r="P2032" s="555">
        <v>43763.94</v>
      </c>
    </row>
    <row r="2033" spans="1:16" x14ac:dyDescent="0.25">
      <c r="A2033" s="556"/>
      <c r="B2033" s="557"/>
      <c r="C2033" s="1248" t="s">
        <v>1161</v>
      </c>
      <c r="D2033" s="1248"/>
      <c r="E2033" s="1248"/>
      <c r="F2033" s="1248"/>
      <c r="G2033" s="1248"/>
      <c r="H2033" s="516"/>
      <c r="I2033" s="517"/>
      <c r="J2033" s="517"/>
      <c r="K2033" s="517"/>
      <c r="L2033" s="520"/>
      <c r="M2033" s="517"/>
      <c r="N2033" s="520"/>
      <c r="O2033" s="517"/>
      <c r="P2033" s="555">
        <v>43763.94</v>
      </c>
    </row>
    <row r="2034" spans="1:16" x14ac:dyDescent="0.25">
      <c r="A2034" s="558"/>
      <c r="B2034" s="559"/>
      <c r="C2034" s="559"/>
      <c r="D2034" s="559"/>
      <c r="E2034" s="559"/>
      <c r="F2034" s="559"/>
      <c r="G2034" s="559"/>
      <c r="H2034" s="560"/>
      <c r="I2034" s="561"/>
      <c r="J2034" s="561"/>
      <c r="K2034" s="561"/>
      <c r="L2034" s="562"/>
      <c r="M2034" s="561"/>
      <c r="N2034" s="562"/>
      <c r="O2034" s="561"/>
      <c r="P2034" s="563"/>
    </row>
    <row r="2035" spans="1:16" x14ac:dyDescent="0.25">
      <c r="A2035" s="514" t="s">
        <v>3937</v>
      </c>
      <c r="B2035" s="515" t="s">
        <v>3381</v>
      </c>
      <c r="C2035" s="1249" t="s">
        <v>3382</v>
      </c>
      <c r="D2035" s="1249"/>
      <c r="E2035" s="1249"/>
      <c r="F2035" s="1249"/>
      <c r="G2035" s="1249"/>
      <c r="H2035" s="516" t="s">
        <v>1575</v>
      </c>
      <c r="I2035" s="517">
        <v>1</v>
      </c>
      <c r="J2035" s="518">
        <v>1</v>
      </c>
      <c r="K2035" s="518">
        <v>1</v>
      </c>
      <c r="L2035" s="520"/>
      <c r="M2035" s="517"/>
      <c r="N2035" s="521"/>
      <c r="O2035" s="517"/>
      <c r="P2035" s="522"/>
    </row>
    <row r="2036" spans="1:16" x14ac:dyDescent="0.25">
      <c r="A2036" s="523"/>
      <c r="B2036" s="524" t="s">
        <v>23</v>
      </c>
      <c r="C2036" s="1247" t="s">
        <v>1203</v>
      </c>
      <c r="D2036" s="1247"/>
      <c r="E2036" s="1247"/>
      <c r="F2036" s="1247"/>
      <c r="G2036" s="1247"/>
      <c r="H2036" s="525" t="s">
        <v>1148</v>
      </c>
      <c r="I2036" s="526"/>
      <c r="J2036" s="526"/>
      <c r="K2036" s="536">
        <v>1.03</v>
      </c>
      <c r="L2036" s="528"/>
      <c r="M2036" s="526"/>
      <c r="N2036" s="528"/>
      <c r="O2036" s="526"/>
      <c r="P2036" s="573">
        <v>297.63</v>
      </c>
    </row>
    <row r="2037" spans="1:16" x14ac:dyDescent="0.25">
      <c r="A2037" s="530"/>
      <c r="B2037" s="524" t="s">
        <v>1482</v>
      </c>
      <c r="C2037" s="1247" t="s">
        <v>1483</v>
      </c>
      <c r="D2037" s="1247"/>
      <c r="E2037" s="1247"/>
      <c r="F2037" s="1247"/>
      <c r="G2037" s="1247"/>
      <c r="H2037" s="525" t="s">
        <v>1148</v>
      </c>
      <c r="I2037" s="536">
        <v>1.03</v>
      </c>
      <c r="J2037" s="526"/>
      <c r="K2037" s="536">
        <v>1.03</v>
      </c>
      <c r="L2037" s="532"/>
      <c r="M2037" s="533"/>
      <c r="N2037" s="534">
        <v>288.95999999999998</v>
      </c>
      <c r="O2037" s="526"/>
      <c r="P2037" s="529">
        <v>297.63</v>
      </c>
    </row>
    <row r="2038" spans="1:16" x14ac:dyDescent="0.25">
      <c r="A2038" s="523"/>
      <c r="B2038" s="524" t="s">
        <v>28</v>
      </c>
      <c r="C2038" s="1247" t="s">
        <v>132</v>
      </c>
      <c r="D2038" s="1247"/>
      <c r="E2038" s="1247"/>
      <c r="F2038" s="1247"/>
      <c r="G2038" s="1247"/>
      <c r="H2038" s="525"/>
      <c r="I2038" s="526"/>
      <c r="J2038" s="526"/>
      <c r="K2038" s="526"/>
      <c r="L2038" s="528"/>
      <c r="M2038" s="526"/>
      <c r="N2038" s="528"/>
      <c r="O2038" s="526"/>
      <c r="P2038" s="573">
        <v>94.82</v>
      </c>
    </row>
    <row r="2039" spans="1:16" x14ac:dyDescent="0.25">
      <c r="A2039" s="523"/>
      <c r="B2039" s="524"/>
      <c r="C2039" s="1247" t="s">
        <v>1147</v>
      </c>
      <c r="D2039" s="1247"/>
      <c r="E2039" s="1247"/>
      <c r="F2039" s="1247"/>
      <c r="G2039" s="1247"/>
      <c r="H2039" s="525" t="s">
        <v>1148</v>
      </c>
      <c r="I2039" s="526"/>
      <c r="J2039" s="526"/>
      <c r="K2039" s="536">
        <v>0.16</v>
      </c>
      <c r="L2039" s="528"/>
      <c r="M2039" s="526"/>
      <c r="N2039" s="528"/>
      <c r="O2039" s="526"/>
      <c r="P2039" s="573">
        <v>52.06</v>
      </c>
    </row>
    <row r="2040" spans="1:16" x14ac:dyDescent="0.25">
      <c r="A2040" s="530"/>
      <c r="B2040" s="524" t="s">
        <v>1445</v>
      </c>
      <c r="C2040" s="1247" t="s">
        <v>1446</v>
      </c>
      <c r="D2040" s="1247"/>
      <c r="E2040" s="1247"/>
      <c r="F2040" s="1247"/>
      <c r="G2040" s="1247"/>
      <c r="H2040" s="525" t="s">
        <v>1151</v>
      </c>
      <c r="I2040" s="536">
        <v>0.16</v>
      </c>
      <c r="J2040" s="526"/>
      <c r="K2040" s="536">
        <v>0.16</v>
      </c>
      <c r="L2040" s="538">
        <v>477.92</v>
      </c>
      <c r="M2040" s="539">
        <v>1.24</v>
      </c>
      <c r="N2040" s="534">
        <v>592.62</v>
      </c>
      <c r="O2040" s="526"/>
      <c r="P2040" s="529">
        <v>94.82</v>
      </c>
    </row>
    <row r="2041" spans="1:16" x14ac:dyDescent="0.25">
      <c r="A2041" s="540"/>
      <c r="B2041" s="524" t="s">
        <v>1208</v>
      </c>
      <c r="C2041" s="1247" t="s">
        <v>1209</v>
      </c>
      <c r="D2041" s="1247"/>
      <c r="E2041" s="1247"/>
      <c r="F2041" s="1247"/>
      <c r="G2041" s="1247"/>
      <c r="H2041" s="525" t="s">
        <v>1148</v>
      </c>
      <c r="I2041" s="536">
        <v>0.16</v>
      </c>
      <c r="J2041" s="526"/>
      <c r="K2041" s="536">
        <v>0.16</v>
      </c>
      <c r="L2041" s="528"/>
      <c r="M2041" s="526"/>
      <c r="N2041" s="541">
        <v>325.38</v>
      </c>
      <c r="O2041" s="526"/>
      <c r="P2041" s="573">
        <v>52.06</v>
      </c>
    </row>
    <row r="2042" spans="1:16" x14ac:dyDescent="0.25">
      <c r="A2042" s="552"/>
      <c r="B2042" s="553"/>
      <c r="C2042" s="1248" t="s">
        <v>1154</v>
      </c>
      <c r="D2042" s="1248"/>
      <c r="E2042" s="1248"/>
      <c r="F2042" s="1248"/>
      <c r="G2042" s="1248"/>
      <c r="H2042" s="516"/>
      <c r="I2042" s="517"/>
      <c r="J2042" s="517"/>
      <c r="K2042" s="517"/>
      <c r="L2042" s="520"/>
      <c r="M2042" s="517"/>
      <c r="N2042" s="554"/>
      <c r="O2042" s="517"/>
      <c r="P2042" s="555">
        <v>444.51</v>
      </c>
    </row>
    <row r="2043" spans="1:16" x14ac:dyDescent="0.25">
      <c r="A2043" s="540" t="s">
        <v>3938</v>
      </c>
      <c r="B2043" s="524" t="s">
        <v>2637</v>
      </c>
      <c r="C2043" s="1247" t="s">
        <v>2638</v>
      </c>
      <c r="D2043" s="1247"/>
      <c r="E2043" s="1247"/>
      <c r="F2043" s="1247"/>
      <c r="G2043" s="1247"/>
      <c r="H2043" s="525" t="s">
        <v>1158</v>
      </c>
      <c r="I2043" s="543">
        <v>2</v>
      </c>
      <c r="J2043" s="526"/>
      <c r="K2043" s="543">
        <v>2</v>
      </c>
      <c r="L2043" s="528"/>
      <c r="M2043" s="526"/>
      <c r="N2043" s="528"/>
      <c r="O2043" s="526"/>
      <c r="P2043" s="573">
        <v>5.95</v>
      </c>
    </row>
    <row r="2044" spans="1:16" x14ac:dyDescent="0.25">
      <c r="A2044" s="540"/>
      <c r="B2044" s="524"/>
      <c r="C2044" s="1247" t="s">
        <v>1155</v>
      </c>
      <c r="D2044" s="1247"/>
      <c r="E2044" s="1247"/>
      <c r="F2044" s="1247"/>
      <c r="G2044" s="1247"/>
      <c r="H2044" s="525"/>
      <c r="I2044" s="526"/>
      <c r="J2044" s="526"/>
      <c r="K2044" s="526"/>
      <c r="L2044" s="528"/>
      <c r="M2044" s="526"/>
      <c r="N2044" s="528"/>
      <c r="O2044" s="526"/>
      <c r="P2044" s="573">
        <v>349.69</v>
      </c>
    </row>
    <row r="2045" spans="1:16" x14ac:dyDescent="0.25">
      <c r="A2045" s="540"/>
      <c r="B2045" s="524" t="s">
        <v>3336</v>
      </c>
      <c r="C2045" s="1247" t="s">
        <v>3337</v>
      </c>
      <c r="D2045" s="1247"/>
      <c r="E2045" s="1247"/>
      <c r="F2045" s="1247"/>
      <c r="G2045" s="1247"/>
      <c r="H2045" s="525" t="s">
        <v>1158</v>
      </c>
      <c r="I2045" s="543">
        <v>90</v>
      </c>
      <c r="J2045" s="526"/>
      <c r="K2045" s="543">
        <v>90</v>
      </c>
      <c r="L2045" s="528"/>
      <c r="M2045" s="526"/>
      <c r="N2045" s="528"/>
      <c r="O2045" s="526"/>
      <c r="P2045" s="573">
        <v>314.72000000000003</v>
      </c>
    </row>
    <row r="2046" spans="1:16" x14ac:dyDescent="0.25">
      <c r="A2046" s="540"/>
      <c r="B2046" s="524" t="s">
        <v>3338</v>
      </c>
      <c r="C2046" s="1247" t="s">
        <v>3339</v>
      </c>
      <c r="D2046" s="1247"/>
      <c r="E2046" s="1247"/>
      <c r="F2046" s="1247"/>
      <c r="G2046" s="1247"/>
      <c r="H2046" s="525" t="s">
        <v>1158</v>
      </c>
      <c r="I2046" s="543">
        <v>46</v>
      </c>
      <c r="J2046" s="526"/>
      <c r="K2046" s="543">
        <v>46</v>
      </c>
      <c r="L2046" s="528"/>
      <c r="M2046" s="526"/>
      <c r="N2046" s="528"/>
      <c r="O2046" s="526"/>
      <c r="P2046" s="573">
        <v>160.86000000000001</v>
      </c>
    </row>
    <row r="2047" spans="1:16" x14ac:dyDescent="0.25">
      <c r="A2047" s="556"/>
      <c r="B2047" s="557"/>
      <c r="C2047" s="1248" t="s">
        <v>1161</v>
      </c>
      <c r="D2047" s="1248"/>
      <c r="E2047" s="1248"/>
      <c r="F2047" s="1248"/>
      <c r="G2047" s="1248"/>
      <c r="H2047" s="516"/>
      <c r="I2047" s="517"/>
      <c r="J2047" s="517"/>
      <c r="K2047" s="517"/>
      <c r="L2047" s="520"/>
      <c r="M2047" s="517"/>
      <c r="N2047" s="593">
        <v>926.04</v>
      </c>
      <c r="O2047" s="517"/>
      <c r="P2047" s="612">
        <v>926.04</v>
      </c>
    </row>
    <row r="2048" spans="1:16" x14ac:dyDescent="0.25">
      <c r="A2048" s="558"/>
      <c r="B2048" s="559"/>
      <c r="C2048" s="559"/>
      <c r="D2048" s="559"/>
      <c r="E2048" s="559"/>
      <c r="F2048" s="559"/>
      <c r="G2048" s="559"/>
      <c r="H2048" s="560"/>
      <c r="I2048" s="561"/>
      <c r="J2048" s="561"/>
      <c r="K2048" s="561"/>
      <c r="L2048" s="562"/>
      <c r="M2048" s="561"/>
      <c r="N2048" s="562"/>
      <c r="O2048" s="561"/>
      <c r="P2048" s="563"/>
    </row>
    <row r="2049" spans="1:16" ht="22.5" x14ac:dyDescent="0.25">
      <c r="A2049" s="514" t="s">
        <v>3939</v>
      </c>
      <c r="B2049" s="515" t="s">
        <v>3594</v>
      </c>
      <c r="C2049" s="1249" t="s">
        <v>3678</v>
      </c>
      <c r="D2049" s="1249"/>
      <c r="E2049" s="1249"/>
      <c r="F2049" s="1249"/>
      <c r="G2049" s="1249"/>
      <c r="H2049" s="516" t="s">
        <v>1575</v>
      </c>
      <c r="I2049" s="517">
        <v>1</v>
      </c>
      <c r="J2049" s="518">
        <v>1</v>
      </c>
      <c r="K2049" s="518">
        <v>1</v>
      </c>
      <c r="L2049" s="520"/>
      <c r="M2049" s="517"/>
      <c r="N2049" s="564">
        <v>32038.23</v>
      </c>
      <c r="O2049" s="517"/>
      <c r="P2049" s="555">
        <v>32038.23</v>
      </c>
    </row>
    <row r="2050" spans="1:16" x14ac:dyDescent="0.25">
      <c r="A2050" s="556"/>
      <c r="B2050" s="557"/>
      <c r="C2050" s="1248" t="s">
        <v>1161</v>
      </c>
      <c r="D2050" s="1248"/>
      <c r="E2050" s="1248"/>
      <c r="F2050" s="1248"/>
      <c r="G2050" s="1248"/>
      <c r="H2050" s="516"/>
      <c r="I2050" s="517"/>
      <c r="J2050" s="517"/>
      <c r="K2050" s="517"/>
      <c r="L2050" s="520"/>
      <c r="M2050" s="517"/>
      <c r="N2050" s="520"/>
      <c r="O2050" s="517"/>
      <c r="P2050" s="555">
        <v>32038.23</v>
      </c>
    </row>
    <row r="2051" spans="1:16" x14ac:dyDescent="0.25">
      <c r="A2051" s="558"/>
      <c r="B2051" s="559"/>
      <c r="C2051" s="559"/>
      <c r="D2051" s="559"/>
      <c r="E2051" s="559"/>
      <c r="F2051" s="559"/>
      <c r="G2051" s="559"/>
      <c r="H2051" s="560"/>
      <c r="I2051" s="561"/>
      <c r="J2051" s="561"/>
      <c r="K2051" s="561"/>
      <c r="L2051" s="562"/>
      <c r="M2051" s="561"/>
      <c r="N2051" s="562"/>
      <c r="O2051" s="561"/>
      <c r="P2051" s="563"/>
    </row>
    <row r="2052" spans="1:16" x14ac:dyDescent="0.25">
      <c r="A2052" s="514" t="s">
        <v>3940</v>
      </c>
      <c r="B2052" s="515" t="s">
        <v>3596</v>
      </c>
      <c r="C2052" s="1249" t="s">
        <v>3597</v>
      </c>
      <c r="D2052" s="1249"/>
      <c r="E2052" s="1249"/>
      <c r="F2052" s="1249"/>
      <c r="G2052" s="1249"/>
      <c r="H2052" s="516" t="s">
        <v>1575</v>
      </c>
      <c r="I2052" s="517">
        <v>1</v>
      </c>
      <c r="J2052" s="518">
        <v>1</v>
      </c>
      <c r="K2052" s="518">
        <v>1</v>
      </c>
      <c r="L2052" s="520"/>
      <c r="M2052" s="517"/>
      <c r="N2052" s="521"/>
      <c r="O2052" s="517"/>
      <c r="P2052" s="522"/>
    </row>
    <row r="2053" spans="1:16" x14ac:dyDescent="0.25">
      <c r="A2053" s="523"/>
      <c r="B2053" s="524" t="s">
        <v>23</v>
      </c>
      <c r="C2053" s="1247" t="s">
        <v>1203</v>
      </c>
      <c r="D2053" s="1247"/>
      <c r="E2053" s="1247"/>
      <c r="F2053" s="1247"/>
      <c r="G2053" s="1247"/>
      <c r="H2053" s="525" t="s">
        <v>1148</v>
      </c>
      <c r="I2053" s="526"/>
      <c r="J2053" s="526"/>
      <c r="K2053" s="531">
        <v>9.3000000000000007</v>
      </c>
      <c r="L2053" s="528"/>
      <c r="M2053" s="526"/>
      <c r="N2053" s="528"/>
      <c r="O2053" s="526"/>
      <c r="P2053" s="529">
        <v>3477.64</v>
      </c>
    </row>
    <row r="2054" spans="1:16" x14ac:dyDescent="0.25">
      <c r="A2054" s="530"/>
      <c r="B2054" s="524" t="s">
        <v>2209</v>
      </c>
      <c r="C2054" s="1247" t="s">
        <v>2210</v>
      </c>
      <c r="D2054" s="1247"/>
      <c r="E2054" s="1247"/>
      <c r="F2054" s="1247"/>
      <c r="G2054" s="1247"/>
      <c r="H2054" s="525" t="s">
        <v>1148</v>
      </c>
      <c r="I2054" s="531">
        <v>9.3000000000000007</v>
      </c>
      <c r="J2054" s="526"/>
      <c r="K2054" s="531">
        <v>9.3000000000000007</v>
      </c>
      <c r="L2054" s="532"/>
      <c r="M2054" s="533"/>
      <c r="N2054" s="534">
        <v>373.94</v>
      </c>
      <c r="O2054" s="526"/>
      <c r="P2054" s="529">
        <v>3477.64</v>
      </c>
    </row>
    <row r="2055" spans="1:16" x14ac:dyDescent="0.25">
      <c r="A2055" s="523"/>
      <c r="B2055" s="524" t="s">
        <v>28</v>
      </c>
      <c r="C2055" s="1247" t="s">
        <v>132</v>
      </c>
      <c r="D2055" s="1247"/>
      <c r="E2055" s="1247"/>
      <c r="F2055" s="1247"/>
      <c r="G2055" s="1247"/>
      <c r="H2055" s="525"/>
      <c r="I2055" s="526"/>
      <c r="J2055" s="526"/>
      <c r="K2055" s="526"/>
      <c r="L2055" s="528"/>
      <c r="M2055" s="526"/>
      <c r="N2055" s="528"/>
      <c r="O2055" s="526"/>
      <c r="P2055" s="573">
        <v>644.32000000000005</v>
      </c>
    </row>
    <row r="2056" spans="1:16" x14ac:dyDescent="0.25">
      <c r="A2056" s="523"/>
      <c r="B2056" s="524"/>
      <c r="C2056" s="1247" t="s">
        <v>1147</v>
      </c>
      <c r="D2056" s="1247"/>
      <c r="E2056" s="1247"/>
      <c r="F2056" s="1247"/>
      <c r="G2056" s="1247"/>
      <c r="H2056" s="525" t="s">
        <v>1148</v>
      </c>
      <c r="I2056" s="526"/>
      <c r="J2056" s="526"/>
      <c r="K2056" s="531">
        <v>0.4</v>
      </c>
      <c r="L2056" s="528"/>
      <c r="M2056" s="526"/>
      <c r="N2056" s="528"/>
      <c r="O2056" s="526"/>
      <c r="P2056" s="573">
        <v>149.58000000000001</v>
      </c>
    </row>
    <row r="2057" spans="1:16" x14ac:dyDescent="0.25">
      <c r="A2057" s="530"/>
      <c r="B2057" s="524" t="s">
        <v>1287</v>
      </c>
      <c r="C2057" s="1247" t="s">
        <v>1288</v>
      </c>
      <c r="D2057" s="1247"/>
      <c r="E2057" s="1247"/>
      <c r="F2057" s="1247"/>
      <c r="G2057" s="1247"/>
      <c r="H2057" s="525" t="s">
        <v>1151</v>
      </c>
      <c r="I2057" s="531">
        <v>0.4</v>
      </c>
      <c r="J2057" s="526"/>
      <c r="K2057" s="531">
        <v>0.4</v>
      </c>
      <c r="L2057" s="532"/>
      <c r="M2057" s="533"/>
      <c r="N2057" s="534">
        <v>1610.79</v>
      </c>
      <c r="O2057" s="526"/>
      <c r="P2057" s="529">
        <v>644.32000000000005</v>
      </c>
    </row>
    <row r="2058" spans="1:16" x14ac:dyDescent="0.25">
      <c r="A2058" s="540"/>
      <c r="B2058" s="524" t="s">
        <v>1191</v>
      </c>
      <c r="C2058" s="1247" t="s">
        <v>1192</v>
      </c>
      <c r="D2058" s="1247"/>
      <c r="E2058" s="1247"/>
      <c r="F2058" s="1247"/>
      <c r="G2058" s="1247"/>
      <c r="H2058" s="525" t="s">
        <v>1148</v>
      </c>
      <c r="I2058" s="531">
        <v>0.4</v>
      </c>
      <c r="J2058" s="526"/>
      <c r="K2058" s="531">
        <v>0.4</v>
      </c>
      <c r="L2058" s="528"/>
      <c r="M2058" s="526"/>
      <c r="N2058" s="541">
        <v>373.94</v>
      </c>
      <c r="O2058" s="526"/>
      <c r="P2058" s="573">
        <v>149.58000000000001</v>
      </c>
    </row>
    <row r="2059" spans="1:16" x14ac:dyDescent="0.25">
      <c r="A2059" s="523"/>
      <c r="B2059" s="524" t="s">
        <v>36</v>
      </c>
      <c r="C2059" s="1247" t="s">
        <v>134</v>
      </c>
      <c r="D2059" s="1247"/>
      <c r="E2059" s="1247"/>
      <c r="F2059" s="1247"/>
      <c r="G2059" s="1247"/>
      <c r="H2059" s="525"/>
      <c r="I2059" s="526"/>
      <c r="J2059" s="526"/>
      <c r="K2059" s="526"/>
      <c r="L2059" s="528"/>
      <c r="M2059" s="526"/>
      <c r="N2059" s="528"/>
      <c r="O2059" s="526"/>
      <c r="P2059" s="573">
        <v>569.64</v>
      </c>
    </row>
    <row r="2060" spans="1:16" x14ac:dyDescent="0.25">
      <c r="A2060" s="530"/>
      <c r="B2060" s="524" t="s">
        <v>3598</v>
      </c>
      <c r="C2060" s="1247" t="s">
        <v>3599</v>
      </c>
      <c r="D2060" s="1247"/>
      <c r="E2060" s="1247"/>
      <c r="F2060" s="1247"/>
      <c r="G2060" s="1247"/>
      <c r="H2060" s="525" t="s">
        <v>1244</v>
      </c>
      <c r="I2060" s="536">
        <v>0.01</v>
      </c>
      <c r="J2060" s="526"/>
      <c r="K2060" s="536">
        <v>0.01</v>
      </c>
      <c r="L2060" s="538">
        <v>284.14999999999998</v>
      </c>
      <c r="M2060" s="539">
        <v>1.45</v>
      </c>
      <c r="N2060" s="534">
        <v>412.02</v>
      </c>
      <c r="O2060" s="526"/>
      <c r="P2060" s="529">
        <v>4.12</v>
      </c>
    </row>
    <row r="2061" spans="1:16" x14ac:dyDescent="0.25">
      <c r="A2061" s="530"/>
      <c r="B2061" s="524" t="s">
        <v>3570</v>
      </c>
      <c r="C2061" s="1247" t="s">
        <v>3571</v>
      </c>
      <c r="D2061" s="1247"/>
      <c r="E2061" s="1247"/>
      <c r="F2061" s="1247"/>
      <c r="G2061" s="1247"/>
      <c r="H2061" s="525" t="s">
        <v>2159</v>
      </c>
      <c r="I2061" s="536">
        <v>4.21</v>
      </c>
      <c r="J2061" s="526"/>
      <c r="K2061" s="536">
        <v>4.21</v>
      </c>
      <c r="L2061" s="538">
        <v>2.27</v>
      </c>
      <c r="M2061" s="539">
        <v>1.54</v>
      </c>
      <c r="N2061" s="534">
        <v>3.5</v>
      </c>
      <c r="O2061" s="526"/>
      <c r="P2061" s="529">
        <v>14.74</v>
      </c>
    </row>
    <row r="2062" spans="1:16" x14ac:dyDescent="0.25">
      <c r="A2062" s="530"/>
      <c r="B2062" s="524" t="s">
        <v>1499</v>
      </c>
      <c r="C2062" s="1247" t="s">
        <v>1500</v>
      </c>
      <c r="D2062" s="1247"/>
      <c r="E2062" s="1247"/>
      <c r="F2062" s="1247"/>
      <c r="G2062" s="1247"/>
      <c r="H2062" s="525" t="s">
        <v>1244</v>
      </c>
      <c r="I2062" s="531">
        <v>0.3</v>
      </c>
      <c r="J2062" s="526"/>
      <c r="K2062" s="531">
        <v>0.3</v>
      </c>
      <c r="L2062" s="538">
        <v>174.93</v>
      </c>
      <c r="M2062" s="575">
        <v>1.2</v>
      </c>
      <c r="N2062" s="534">
        <v>209.92</v>
      </c>
      <c r="O2062" s="526"/>
      <c r="P2062" s="529">
        <v>62.98</v>
      </c>
    </row>
    <row r="2063" spans="1:16" x14ac:dyDescent="0.25">
      <c r="A2063" s="530"/>
      <c r="B2063" s="524" t="s">
        <v>3600</v>
      </c>
      <c r="C2063" s="1247" t="s">
        <v>3601</v>
      </c>
      <c r="D2063" s="1247"/>
      <c r="E2063" s="1247"/>
      <c r="F2063" s="1247"/>
      <c r="G2063" s="1247"/>
      <c r="H2063" s="525" t="s">
        <v>1697</v>
      </c>
      <c r="I2063" s="531">
        <v>0.1</v>
      </c>
      <c r="J2063" s="526"/>
      <c r="K2063" s="531">
        <v>0.1</v>
      </c>
      <c r="L2063" s="538">
        <v>978.09</v>
      </c>
      <c r="M2063" s="539">
        <v>1.31</v>
      </c>
      <c r="N2063" s="534">
        <v>1281.3</v>
      </c>
      <c r="O2063" s="526"/>
      <c r="P2063" s="529">
        <v>128.13</v>
      </c>
    </row>
    <row r="2064" spans="1:16" x14ac:dyDescent="0.25">
      <c r="A2064" s="530"/>
      <c r="B2064" s="524" t="s">
        <v>2605</v>
      </c>
      <c r="C2064" s="1247" t="s">
        <v>2606</v>
      </c>
      <c r="D2064" s="1247"/>
      <c r="E2064" s="1247"/>
      <c r="F2064" s="1247"/>
      <c r="G2064" s="1247"/>
      <c r="H2064" s="525" t="s">
        <v>1164</v>
      </c>
      <c r="I2064" s="535">
        <v>2.9999999999999997E-4</v>
      </c>
      <c r="J2064" s="526"/>
      <c r="K2064" s="535">
        <v>2.9999999999999997E-4</v>
      </c>
      <c r="L2064" s="542">
        <v>4338.2700000000004</v>
      </c>
      <c r="M2064" s="575">
        <v>1.3</v>
      </c>
      <c r="N2064" s="534">
        <v>5639.75</v>
      </c>
      <c r="O2064" s="526"/>
      <c r="P2064" s="529">
        <v>1.69</v>
      </c>
    </row>
    <row r="2065" spans="1:16" x14ac:dyDescent="0.25">
      <c r="A2065" s="530"/>
      <c r="B2065" s="524" t="s">
        <v>3578</v>
      </c>
      <c r="C2065" s="1247" t="s">
        <v>3579</v>
      </c>
      <c r="D2065" s="1247"/>
      <c r="E2065" s="1247"/>
      <c r="F2065" s="1247"/>
      <c r="G2065" s="1247"/>
      <c r="H2065" s="525" t="s">
        <v>1164</v>
      </c>
      <c r="I2065" s="535">
        <v>1E-4</v>
      </c>
      <c r="J2065" s="526"/>
      <c r="K2065" s="535">
        <v>1E-4</v>
      </c>
      <c r="L2065" s="542">
        <v>1050091.7</v>
      </c>
      <c r="M2065" s="575">
        <v>1.2</v>
      </c>
      <c r="N2065" s="534">
        <v>1260110.04</v>
      </c>
      <c r="O2065" s="526"/>
      <c r="P2065" s="529">
        <v>126.01</v>
      </c>
    </row>
    <row r="2066" spans="1:16" x14ac:dyDescent="0.25">
      <c r="A2066" s="530"/>
      <c r="B2066" s="524" t="s">
        <v>3560</v>
      </c>
      <c r="C2066" s="1247" t="s">
        <v>3561</v>
      </c>
      <c r="D2066" s="1247"/>
      <c r="E2066" s="1247"/>
      <c r="F2066" s="1247"/>
      <c r="G2066" s="1247"/>
      <c r="H2066" s="525" t="s">
        <v>1244</v>
      </c>
      <c r="I2066" s="536">
        <v>0.06</v>
      </c>
      <c r="J2066" s="526"/>
      <c r="K2066" s="536">
        <v>0.06</v>
      </c>
      <c r="L2066" s="538">
        <v>899.56</v>
      </c>
      <c r="M2066" s="539">
        <v>1.76</v>
      </c>
      <c r="N2066" s="534">
        <v>1583.23</v>
      </c>
      <c r="O2066" s="526"/>
      <c r="P2066" s="529">
        <v>94.99</v>
      </c>
    </row>
    <row r="2067" spans="1:16" x14ac:dyDescent="0.25">
      <c r="A2067" s="530"/>
      <c r="B2067" s="524" t="s">
        <v>3602</v>
      </c>
      <c r="C2067" s="1247" t="s">
        <v>3603</v>
      </c>
      <c r="D2067" s="1247"/>
      <c r="E2067" s="1247"/>
      <c r="F2067" s="1247"/>
      <c r="G2067" s="1247"/>
      <c r="H2067" s="525" t="s">
        <v>1164</v>
      </c>
      <c r="I2067" s="537">
        <v>2.0000000000000002E-5</v>
      </c>
      <c r="J2067" s="526"/>
      <c r="K2067" s="537">
        <v>2.0000000000000002E-5</v>
      </c>
      <c r="L2067" s="542">
        <v>47961.85</v>
      </c>
      <c r="M2067" s="575">
        <v>1.9</v>
      </c>
      <c r="N2067" s="534">
        <v>91127.52</v>
      </c>
      <c r="O2067" s="526"/>
      <c r="P2067" s="529">
        <v>1.82</v>
      </c>
    </row>
    <row r="2068" spans="1:16" x14ac:dyDescent="0.25">
      <c r="A2068" s="530"/>
      <c r="B2068" s="524" t="s">
        <v>3604</v>
      </c>
      <c r="C2068" s="1247" t="s">
        <v>3605</v>
      </c>
      <c r="D2068" s="1247"/>
      <c r="E2068" s="1247"/>
      <c r="F2068" s="1247"/>
      <c r="G2068" s="1247"/>
      <c r="H2068" s="525" t="s">
        <v>1244</v>
      </c>
      <c r="I2068" s="536">
        <v>0.03</v>
      </c>
      <c r="J2068" s="526"/>
      <c r="K2068" s="536">
        <v>0.03</v>
      </c>
      <c r="L2068" s="538">
        <v>157.44</v>
      </c>
      <c r="M2068" s="539">
        <v>1.29</v>
      </c>
      <c r="N2068" s="534">
        <v>203.1</v>
      </c>
      <c r="O2068" s="526"/>
      <c r="P2068" s="529">
        <v>6.09</v>
      </c>
    </row>
    <row r="2069" spans="1:16" x14ac:dyDescent="0.25">
      <c r="A2069" s="530"/>
      <c r="B2069" s="524" t="s">
        <v>3606</v>
      </c>
      <c r="C2069" s="1247" t="s">
        <v>3607</v>
      </c>
      <c r="D2069" s="1247"/>
      <c r="E2069" s="1247"/>
      <c r="F2069" s="1247"/>
      <c r="G2069" s="1247"/>
      <c r="H2069" s="525" t="s">
        <v>1697</v>
      </c>
      <c r="I2069" s="531">
        <v>0.1</v>
      </c>
      <c r="J2069" s="526"/>
      <c r="K2069" s="531">
        <v>0.1</v>
      </c>
      <c r="L2069" s="538">
        <v>840.04</v>
      </c>
      <c r="M2069" s="539">
        <v>1.26</v>
      </c>
      <c r="N2069" s="534">
        <v>1058.45</v>
      </c>
      <c r="O2069" s="526"/>
      <c r="P2069" s="529">
        <v>105.85</v>
      </c>
    </row>
    <row r="2070" spans="1:16" x14ac:dyDescent="0.25">
      <c r="A2070" s="530"/>
      <c r="B2070" s="524" t="s">
        <v>3608</v>
      </c>
      <c r="C2070" s="1247" t="s">
        <v>3609</v>
      </c>
      <c r="D2070" s="1247"/>
      <c r="E2070" s="1247"/>
      <c r="F2070" s="1247"/>
      <c r="G2070" s="1247"/>
      <c r="H2070" s="525" t="s">
        <v>1244</v>
      </c>
      <c r="I2070" s="536">
        <v>0.02</v>
      </c>
      <c r="J2070" s="526"/>
      <c r="K2070" s="536">
        <v>0.02</v>
      </c>
      <c r="L2070" s="538">
        <v>232.2</v>
      </c>
      <c r="M2070" s="539">
        <v>1.1399999999999999</v>
      </c>
      <c r="N2070" s="534">
        <v>264.70999999999998</v>
      </c>
      <c r="O2070" s="526"/>
      <c r="P2070" s="529">
        <v>5.29</v>
      </c>
    </row>
    <row r="2071" spans="1:16" x14ac:dyDescent="0.25">
      <c r="A2071" s="530"/>
      <c r="B2071" s="524" t="s">
        <v>3610</v>
      </c>
      <c r="C2071" s="1247" t="s">
        <v>3611</v>
      </c>
      <c r="D2071" s="1247"/>
      <c r="E2071" s="1247"/>
      <c r="F2071" s="1247"/>
      <c r="G2071" s="1247"/>
      <c r="H2071" s="525" t="s">
        <v>1244</v>
      </c>
      <c r="I2071" s="536">
        <v>0.08</v>
      </c>
      <c r="J2071" s="526"/>
      <c r="K2071" s="536">
        <v>0.08</v>
      </c>
      <c r="L2071" s="538">
        <v>189.97</v>
      </c>
      <c r="M2071" s="539">
        <v>1.18</v>
      </c>
      <c r="N2071" s="534">
        <v>224.16</v>
      </c>
      <c r="O2071" s="526"/>
      <c r="P2071" s="529">
        <v>17.93</v>
      </c>
    </row>
    <row r="2072" spans="1:16" x14ac:dyDescent="0.25">
      <c r="A2072" s="544" t="s">
        <v>1239</v>
      </c>
      <c r="B2072" s="545" t="s">
        <v>2792</v>
      </c>
      <c r="C2072" s="1250" t="s">
        <v>2793</v>
      </c>
      <c r="D2072" s="1250"/>
      <c r="E2072" s="1250"/>
      <c r="F2072" s="1250"/>
      <c r="G2072" s="1250"/>
      <c r="H2072" s="546" t="s">
        <v>1164</v>
      </c>
      <c r="I2072" s="549">
        <v>1E-3</v>
      </c>
      <c r="J2072" s="548"/>
      <c r="K2072" s="549">
        <v>1E-3</v>
      </c>
      <c r="L2072" s="550"/>
      <c r="M2072" s="548"/>
      <c r="N2072" s="550"/>
      <c r="O2072" s="548"/>
      <c r="P2072" s="551"/>
    </row>
    <row r="2073" spans="1:16" x14ac:dyDescent="0.25">
      <c r="A2073" s="552"/>
      <c r="B2073" s="553"/>
      <c r="C2073" s="1248" t="s">
        <v>1154</v>
      </c>
      <c r="D2073" s="1248"/>
      <c r="E2073" s="1248"/>
      <c r="F2073" s="1248"/>
      <c r="G2073" s="1248"/>
      <c r="H2073" s="516"/>
      <c r="I2073" s="517"/>
      <c r="J2073" s="517"/>
      <c r="K2073" s="517"/>
      <c r="L2073" s="520"/>
      <c r="M2073" s="517"/>
      <c r="N2073" s="554"/>
      <c r="O2073" s="517"/>
      <c r="P2073" s="555">
        <v>4841.18</v>
      </c>
    </row>
    <row r="2074" spans="1:16" x14ac:dyDescent="0.25">
      <c r="A2074" s="540" t="s">
        <v>3941</v>
      </c>
      <c r="B2074" s="524" t="s">
        <v>2637</v>
      </c>
      <c r="C2074" s="1247" t="s">
        <v>2638</v>
      </c>
      <c r="D2074" s="1247"/>
      <c r="E2074" s="1247"/>
      <c r="F2074" s="1247"/>
      <c r="G2074" s="1247"/>
      <c r="H2074" s="525" t="s">
        <v>1158</v>
      </c>
      <c r="I2074" s="543">
        <v>2</v>
      </c>
      <c r="J2074" s="526"/>
      <c r="K2074" s="543">
        <v>2</v>
      </c>
      <c r="L2074" s="528"/>
      <c r="M2074" s="526"/>
      <c r="N2074" s="528"/>
      <c r="O2074" s="526"/>
      <c r="P2074" s="573">
        <v>69.55</v>
      </c>
    </row>
    <row r="2075" spans="1:16" x14ac:dyDescent="0.25">
      <c r="A2075" s="540"/>
      <c r="B2075" s="524"/>
      <c r="C2075" s="1247" t="s">
        <v>1155</v>
      </c>
      <c r="D2075" s="1247"/>
      <c r="E2075" s="1247"/>
      <c r="F2075" s="1247"/>
      <c r="G2075" s="1247"/>
      <c r="H2075" s="525"/>
      <c r="I2075" s="526"/>
      <c r="J2075" s="526"/>
      <c r="K2075" s="526"/>
      <c r="L2075" s="528"/>
      <c r="M2075" s="526"/>
      <c r="N2075" s="528"/>
      <c r="O2075" s="526"/>
      <c r="P2075" s="529">
        <v>3627.22</v>
      </c>
    </row>
    <row r="2076" spans="1:16" x14ac:dyDescent="0.25">
      <c r="A2076" s="540"/>
      <c r="B2076" s="524" t="s">
        <v>2795</v>
      </c>
      <c r="C2076" s="1247" t="s">
        <v>2796</v>
      </c>
      <c r="D2076" s="1247"/>
      <c r="E2076" s="1247"/>
      <c r="F2076" s="1247"/>
      <c r="G2076" s="1247"/>
      <c r="H2076" s="525" t="s">
        <v>1158</v>
      </c>
      <c r="I2076" s="543">
        <v>90</v>
      </c>
      <c r="J2076" s="526"/>
      <c r="K2076" s="543">
        <v>90</v>
      </c>
      <c r="L2076" s="528"/>
      <c r="M2076" s="526"/>
      <c r="N2076" s="528"/>
      <c r="O2076" s="526"/>
      <c r="P2076" s="529">
        <v>3264.5</v>
      </c>
    </row>
    <row r="2077" spans="1:16" x14ac:dyDescent="0.25">
      <c r="A2077" s="540"/>
      <c r="B2077" s="524" t="s">
        <v>2797</v>
      </c>
      <c r="C2077" s="1247" t="s">
        <v>2798</v>
      </c>
      <c r="D2077" s="1247"/>
      <c r="E2077" s="1247"/>
      <c r="F2077" s="1247"/>
      <c r="G2077" s="1247"/>
      <c r="H2077" s="525" t="s">
        <v>1158</v>
      </c>
      <c r="I2077" s="543">
        <v>46</v>
      </c>
      <c r="J2077" s="526"/>
      <c r="K2077" s="543">
        <v>46</v>
      </c>
      <c r="L2077" s="528"/>
      <c r="M2077" s="526"/>
      <c r="N2077" s="528"/>
      <c r="O2077" s="526"/>
      <c r="P2077" s="529">
        <v>1668.52</v>
      </c>
    </row>
    <row r="2078" spans="1:16" x14ac:dyDescent="0.25">
      <c r="A2078" s="556"/>
      <c r="B2078" s="557"/>
      <c r="C2078" s="1248" t="s">
        <v>1161</v>
      </c>
      <c r="D2078" s="1248"/>
      <c r="E2078" s="1248"/>
      <c r="F2078" s="1248"/>
      <c r="G2078" s="1248"/>
      <c r="H2078" s="516"/>
      <c r="I2078" s="517"/>
      <c r="J2078" s="517"/>
      <c r="K2078" s="517"/>
      <c r="L2078" s="520"/>
      <c r="M2078" s="517"/>
      <c r="N2078" s="554">
        <v>9843.75</v>
      </c>
      <c r="O2078" s="517"/>
      <c r="P2078" s="555">
        <v>9843.75</v>
      </c>
    </row>
    <row r="2079" spans="1:16" x14ac:dyDescent="0.25">
      <c r="A2079" s="558"/>
      <c r="B2079" s="559"/>
      <c r="C2079" s="559"/>
      <c r="D2079" s="559"/>
      <c r="E2079" s="559"/>
      <c r="F2079" s="559"/>
      <c r="G2079" s="559"/>
      <c r="H2079" s="560"/>
      <c r="I2079" s="561"/>
      <c r="J2079" s="561"/>
      <c r="K2079" s="561"/>
      <c r="L2079" s="562"/>
      <c r="M2079" s="561"/>
      <c r="N2079" s="562"/>
      <c r="O2079" s="561"/>
      <c r="P2079" s="563"/>
    </row>
    <row r="2080" spans="1:16" ht="22.5" x14ac:dyDescent="0.25">
      <c r="A2080" s="514" t="s">
        <v>3942</v>
      </c>
      <c r="B2080" s="515" t="s">
        <v>3594</v>
      </c>
      <c r="C2080" s="1249" t="s">
        <v>3680</v>
      </c>
      <c r="D2080" s="1249"/>
      <c r="E2080" s="1249"/>
      <c r="F2080" s="1249"/>
      <c r="G2080" s="1249"/>
      <c r="H2080" s="516" t="s">
        <v>1575</v>
      </c>
      <c r="I2080" s="517">
        <v>1</v>
      </c>
      <c r="J2080" s="518">
        <v>1</v>
      </c>
      <c r="K2080" s="518">
        <v>1</v>
      </c>
      <c r="L2080" s="520"/>
      <c r="M2080" s="517"/>
      <c r="N2080" s="564">
        <v>30714.2</v>
      </c>
      <c r="O2080" s="517"/>
      <c r="P2080" s="555">
        <v>30714.2</v>
      </c>
    </row>
    <row r="2081" spans="1:16" x14ac:dyDescent="0.25">
      <c r="A2081" s="556"/>
      <c r="B2081" s="557"/>
      <c r="C2081" s="1248" t="s">
        <v>1161</v>
      </c>
      <c r="D2081" s="1248"/>
      <c r="E2081" s="1248"/>
      <c r="F2081" s="1248"/>
      <c r="G2081" s="1248"/>
      <c r="H2081" s="516"/>
      <c r="I2081" s="517"/>
      <c r="J2081" s="517"/>
      <c r="K2081" s="517"/>
      <c r="L2081" s="520"/>
      <c r="M2081" s="517"/>
      <c r="N2081" s="520"/>
      <c r="O2081" s="517"/>
      <c r="P2081" s="555">
        <v>30714.2</v>
      </c>
    </row>
    <row r="2082" spans="1:16" x14ac:dyDescent="0.25">
      <c r="A2082" s="558"/>
      <c r="B2082" s="559"/>
      <c r="C2082" s="559"/>
      <c r="D2082" s="559"/>
      <c r="E2082" s="559"/>
      <c r="F2082" s="559"/>
      <c r="G2082" s="559"/>
      <c r="H2082" s="560"/>
      <c r="I2082" s="561"/>
      <c r="J2082" s="561"/>
      <c r="K2082" s="561"/>
      <c r="L2082" s="562"/>
      <c r="M2082" s="561"/>
      <c r="N2082" s="562"/>
      <c r="O2082" s="561"/>
      <c r="P2082" s="563"/>
    </row>
    <row r="2083" spans="1:16" x14ac:dyDescent="0.25">
      <c r="A2083" s="514" t="s">
        <v>3943</v>
      </c>
      <c r="B2083" s="515" t="s">
        <v>3944</v>
      </c>
      <c r="C2083" s="1249" t="s">
        <v>3945</v>
      </c>
      <c r="D2083" s="1249"/>
      <c r="E2083" s="1249"/>
      <c r="F2083" s="1249"/>
      <c r="G2083" s="1249"/>
      <c r="H2083" s="516" t="s">
        <v>1440</v>
      </c>
      <c r="I2083" s="517">
        <v>1.8</v>
      </c>
      <c r="J2083" s="518">
        <v>1</v>
      </c>
      <c r="K2083" s="571">
        <v>1.8</v>
      </c>
      <c r="L2083" s="520"/>
      <c r="M2083" s="517"/>
      <c r="N2083" s="521"/>
      <c r="O2083" s="517"/>
      <c r="P2083" s="522"/>
    </row>
    <row r="2084" spans="1:16" x14ac:dyDescent="0.25">
      <c r="A2084" s="523"/>
      <c r="B2084" s="524" t="s">
        <v>23</v>
      </c>
      <c r="C2084" s="1247" t="s">
        <v>1203</v>
      </c>
      <c r="D2084" s="1247"/>
      <c r="E2084" s="1247"/>
      <c r="F2084" s="1247"/>
      <c r="G2084" s="1247"/>
      <c r="H2084" s="525" t="s">
        <v>1148</v>
      </c>
      <c r="I2084" s="526"/>
      <c r="J2084" s="526"/>
      <c r="K2084" s="527">
        <v>9.702</v>
      </c>
      <c r="L2084" s="528"/>
      <c r="M2084" s="526"/>
      <c r="N2084" s="528"/>
      <c r="O2084" s="526"/>
      <c r="P2084" s="529">
        <v>3086.11</v>
      </c>
    </row>
    <row r="2085" spans="1:16" x14ac:dyDescent="0.25">
      <c r="A2085" s="530"/>
      <c r="B2085" s="524" t="s">
        <v>2403</v>
      </c>
      <c r="C2085" s="1247" t="s">
        <v>2404</v>
      </c>
      <c r="D2085" s="1247"/>
      <c r="E2085" s="1247"/>
      <c r="F2085" s="1247"/>
      <c r="G2085" s="1247"/>
      <c r="H2085" s="525" t="s">
        <v>1148</v>
      </c>
      <c r="I2085" s="536">
        <v>5.39</v>
      </c>
      <c r="J2085" s="526"/>
      <c r="K2085" s="527">
        <v>9.702</v>
      </c>
      <c r="L2085" s="532"/>
      <c r="M2085" s="533"/>
      <c r="N2085" s="534">
        <v>318.08999999999997</v>
      </c>
      <c r="O2085" s="526"/>
      <c r="P2085" s="529">
        <v>3086.11</v>
      </c>
    </row>
    <row r="2086" spans="1:16" x14ac:dyDescent="0.25">
      <c r="A2086" s="523"/>
      <c r="B2086" s="524" t="s">
        <v>28</v>
      </c>
      <c r="C2086" s="1247" t="s">
        <v>132</v>
      </c>
      <c r="D2086" s="1247"/>
      <c r="E2086" s="1247"/>
      <c r="F2086" s="1247"/>
      <c r="G2086" s="1247"/>
      <c r="H2086" s="525"/>
      <c r="I2086" s="526"/>
      <c r="J2086" s="526"/>
      <c r="K2086" s="526"/>
      <c r="L2086" s="528"/>
      <c r="M2086" s="526"/>
      <c r="N2086" s="528"/>
      <c r="O2086" s="526"/>
      <c r="P2086" s="573">
        <v>77.14</v>
      </c>
    </row>
    <row r="2087" spans="1:16" x14ac:dyDescent="0.25">
      <c r="A2087" s="523"/>
      <c r="B2087" s="524"/>
      <c r="C2087" s="1247" t="s">
        <v>1147</v>
      </c>
      <c r="D2087" s="1247"/>
      <c r="E2087" s="1247"/>
      <c r="F2087" s="1247"/>
      <c r="G2087" s="1247"/>
      <c r="H2087" s="525" t="s">
        <v>1148</v>
      </c>
      <c r="I2087" s="526"/>
      <c r="J2087" s="526"/>
      <c r="K2087" s="527">
        <v>7.1999999999999995E-2</v>
      </c>
      <c r="L2087" s="528"/>
      <c r="M2087" s="526"/>
      <c r="N2087" s="528"/>
      <c r="O2087" s="526"/>
      <c r="P2087" s="573">
        <v>27.44</v>
      </c>
    </row>
    <row r="2088" spans="1:16" x14ac:dyDescent="0.25">
      <c r="A2088" s="530"/>
      <c r="B2088" s="524" t="s">
        <v>1443</v>
      </c>
      <c r="C2088" s="1247" t="s">
        <v>1444</v>
      </c>
      <c r="D2088" s="1247"/>
      <c r="E2088" s="1247"/>
      <c r="F2088" s="1247"/>
      <c r="G2088" s="1247"/>
      <c r="H2088" s="525" t="s">
        <v>1151</v>
      </c>
      <c r="I2088" s="536">
        <v>0.02</v>
      </c>
      <c r="J2088" s="526"/>
      <c r="K2088" s="527">
        <v>3.5999999999999997E-2</v>
      </c>
      <c r="L2088" s="532"/>
      <c r="M2088" s="533"/>
      <c r="N2088" s="534">
        <v>1550.39</v>
      </c>
      <c r="O2088" s="526"/>
      <c r="P2088" s="529">
        <v>55.81</v>
      </c>
    </row>
    <row r="2089" spans="1:16" x14ac:dyDescent="0.25">
      <c r="A2089" s="540"/>
      <c r="B2089" s="524" t="s">
        <v>1152</v>
      </c>
      <c r="C2089" s="1247" t="s">
        <v>1153</v>
      </c>
      <c r="D2089" s="1247"/>
      <c r="E2089" s="1247"/>
      <c r="F2089" s="1247"/>
      <c r="G2089" s="1247"/>
      <c r="H2089" s="525" t="s">
        <v>1148</v>
      </c>
      <c r="I2089" s="536">
        <v>0.02</v>
      </c>
      <c r="J2089" s="526"/>
      <c r="K2089" s="527">
        <v>3.5999999999999997E-2</v>
      </c>
      <c r="L2089" s="528"/>
      <c r="M2089" s="526"/>
      <c r="N2089" s="541">
        <v>437.08</v>
      </c>
      <c r="O2089" s="526"/>
      <c r="P2089" s="573">
        <v>15.73</v>
      </c>
    </row>
    <row r="2090" spans="1:16" x14ac:dyDescent="0.25">
      <c r="A2090" s="530"/>
      <c r="B2090" s="524" t="s">
        <v>1445</v>
      </c>
      <c r="C2090" s="1247" t="s">
        <v>1446</v>
      </c>
      <c r="D2090" s="1247"/>
      <c r="E2090" s="1247"/>
      <c r="F2090" s="1247"/>
      <c r="G2090" s="1247"/>
      <c r="H2090" s="525" t="s">
        <v>1151</v>
      </c>
      <c r="I2090" s="536">
        <v>0.02</v>
      </c>
      <c r="J2090" s="526"/>
      <c r="K2090" s="527">
        <v>3.5999999999999997E-2</v>
      </c>
      <c r="L2090" s="538">
        <v>477.92</v>
      </c>
      <c r="M2090" s="539">
        <v>1.24</v>
      </c>
      <c r="N2090" s="534">
        <v>592.62</v>
      </c>
      <c r="O2090" s="526"/>
      <c r="P2090" s="529">
        <v>21.33</v>
      </c>
    </row>
    <row r="2091" spans="1:16" x14ac:dyDescent="0.25">
      <c r="A2091" s="540"/>
      <c r="B2091" s="524" t="s">
        <v>1208</v>
      </c>
      <c r="C2091" s="1247" t="s">
        <v>1209</v>
      </c>
      <c r="D2091" s="1247"/>
      <c r="E2091" s="1247"/>
      <c r="F2091" s="1247"/>
      <c r="G2091" s="1247"/>
      <c r="H2091" s="525" t="s">
        <v>1148</v>
      </c>
      <c r="I2091" s="536">
        <v>0.02</v>
      </c>
      <c r="J2091" s="526"/>
      <c r="K2091" s="527">
        <v>3.5999999999999997E-2</v>
      </c>
      <c r="L2091" s="528"/>
      <c r="M2091" s="526"/>
      <c r="N2091" s="541">
        <v>325.38</v>
      </c>
      <c r="O2091" s="526"/>
      <c r="P2091" s="573">
        <v>11.71</v>
      </c>
    </row>
    <row r="2092" spans="1:16" x14ac:dyDescent="0.25">
      <c r="A2092" s="523"/>
      <c r="B2092" s="524" t="s">
        <v>36</v>
      </c>
      <c r="C2092" s="1247" t="s">
        <v>134</v>
      </c>
      <c r="D2092" s="1247"/>
      <c r="E2092" s="1247"/>
      <c r="F2092" s="1247"/>
      <c r="G2092" s="1247"/>
      <c r="H2092" s="525"/>
      <c r="I2092" s="526"/>
      <c r="J2092" s="526"/>
      <c r="K2092" s="526"/>
      <c r="L2092" s="528"/>
      <c r="M2092" s="526"/>
      <c r="N2092" s="528"/>
      <c r="O2092" s="526"/>
      <c r="P2092" s="573">
        <v>332.27</v>
      </c>
    </row>
    <row r="2093" spans="1:16" x14ac:dyDescent="0.25">
      <c r="A2093" s="530"/>
      <c r="B2093" s="524" t="s">
        <v>2623</v>
      </c>
      <c r="C2093" s="1247" t="s">
        <v>2624</v>
      </c>
      <c r="D2093" s="1247"/>
      <c r="E2093" s="1247"/>
      <c r="F2093" s="1247"/>
      <c r="G2093" s="1247"/>
      <c r="H2093" s="525" t="s">
        <v>2159</v>
      </c>
      <c r="I2093" s="536">
        <v>13.33</v>
      </c>
      <c r="J2093" s="526"/>
      <c r="K2093" s="527">
        <v>23.994</v>
      </c>
      <c r="L2093" s="538">
        <v>5.87</v>
      </c>
      <c r="M2093" s="539">
        <v>0.97</v>
      </c>
      <c r="N2093" s="534">
        <v>5.69</v>
      </c>
      <c r="O2093" s="526"/>
      <c r="P2093" s="529">
        <v>136.53</v>
      </c>
    </row>
    <row r="2094" spans="1:16" x14ac:dyDescent="0.25">
      <c r="A2094" s="530"/>
      <c r="B2094" s="524" t="s">
        <v>3647</v>
      </c>
      <c r="C2094" s="1247" t="s">
        <v>3648</v>
      </c>
      <c r="D2094" s="1247"/>
      <c r="E2094" s="1247"/>
      <c r="F2094" s="1247"/>
      <c r="G2094" s="1247"/>
      <c r="H2094" s="525" t="s">
        <v>1164</v>
      </c>
      <c r="I2094" s="535">
        <v>5.9999999999999995E-4</v>
      </c>
      <c r="J2094" s="526"/>
      <c r="K2094" s="537">
        <v>1.08E-3</v>
      </c>
      <c r="L2094" s="542">
        <v>43821.53</v>
      </c>
      <c r="M2094" s="539">
        <v>1.35</v>
      </c>
      <c r="N2094" s="534">
        <v>59159.07</v>
      </c>
      <c r="O2094" s="526"/>
      <c r="P2094" s="529">
        <v>63.89</v>
      </c>
    </row>
    <row r="2095" spans="1:16" x14ac:dyDescent="0.25">
      <c r="A2095" s="530"/>
      <c r="B2095" s="524" t="s">
        <v>2627</v>
      </c>
      <c r="C2095" s="1247" t="s">
        <v>2628</v>
      </c>
      <c r="D2095" s="1247"/>
      <c r="E2095" s="1247"/>
      <c r="F2095" s="1247"/>
      <c r="G2095" s="1247"/>
      <c r="H2095" s="525" t="s">
        <v>1244</v>
      </c>
      <c r="I2095" s="536">
        <v>0.02</v>
      </c>
      <c r="J2095" s="526"/>
      <c r="K2095" s="527">
        <v>3.5999999999999997E-2</v>
      </c>
      <c r="L2095" s="538">
        <v>79.88</v>
      </c>
      <c r="M2095" s="539">
        <v>1.53</v>
      </c>
      <c r="N2095" s="534">
        <v>122.22</v>
      </c>
      <c r="O2095" s="526"/>
      <c r="P2095" s="529">
        <v>4.4000000000000004</v>
      </c>
    </row>
    <row r="2096" spans="1:16" x14ac:dyDescent="0.25">
      <c r="A2096" s="530"/>
      <c r="B2096" s="524" t="s">
        <v>3946</v>
      </c>
      <c r="C2096" s="1247" t="s">
        <v>3947</v>
      </c>
      <c r="D2096" s="1247"/>
      <c r="E2096" s="1247"/>
      <c r="F2096" s="1247"/>
      <c r="G2096" s="1247"/>
      <c r="H2096" s="525" t="s">
        <v>1697</v>
      </c>
      <c r="I2096" s="536">
        <v>0.05</v>
      </c>
      <c r="J2096" s="526"/>
      <c r="K2096" s="536">
        <v>0.09</v>
      </c>
      <c r="L2096" s="538">
        <v>696.63</v>
      </c>
      <c r="M2096" s="539">
        <v>1.26</v>
      </c>
      <c r="N2096" s="534">
        <v>877.75</v>
      </c>
      <c r="O2096" s="526"/>
      <c r="P2096" s="529">
        <v>79</v>
      </c>
    </row>
    <row r="2097" spans="1:16" x14ac:dyDescent="0.25">
      <c r="A2097" s="530"/>
      <c r="B2097" s="524" t="s">
        <v>3655</v>
      </c>
      <c r="C2097" s="1247" t="s">
        <v>3656</v>
      </c>
      <c r="D2097" s="1247"/>
      <c r="E2097" s="1247"/>
      <c r="F2097" s="1247"/>
      <c r="G2097" s="1247"/>
      <c r="H2097" s="525" t="s">
        <v>2435</v>
      </c>
      <c r="I2097" s="535">
        <v>1.2200000000000001E-2</v>
      </c>
      <c r="J2097" s="526"/>
      <c r="K2097" s="537">
        <v>2.196E-2</v>
      </c>
      <c r="L2097" s="542">
        <v>1610.33</v>
      </c>
      <c r="M2097" s="539">
        <v>1.37</v>
      </c>
      <c r="N2097" s="534">
        <v>2206.15</v>
      </c>
      <c r="O2097" s="526"/>
      <c r="P2097" s="529">
        <v>48.45</v>
      </c>
    </row>
    <row r="2098" spans="1:16" x14ac:dyDescent="0.25">
      <c r="A2098" s="552"/>
      <c r="B2098" s="553"/>
      <c r="C2098" s="1248" t="s">
        <v>1154</v>
      </c>
      <c r="D2098" s="1248"/>
      <c r="E2098" s="1248"/>
      <c r="F2098" s="1248"/>
      <c r="G2098" s="1248"/>
      <c r="H2098" s="516"/>
      <c r="I2098" s="517"/>
      <c r="J2098" s="517"/>
      <c r="K2098" s="517"/>
      <c r="L2098" s="520"/>
      <c r="M2098" s="517"/>
      <c r="N2098" s="554"/>
      <c r="O2098" s="517"/>
      <c r="P2098" s="555">
        <v>3522.96</v>
      </c>
    </row>
    <row r="2099" spans="1:16" x14ac:dyDescent="0.25">
      <c r="A2099" s="540" t="s">
        <v>3948</v>
      </c>
      <c r="B2099" s="524" t="s">
        <v>2637</v>
      </c>
      <c r="C2099" s="1247" t="s">
        <v>2638</v>
      </c>
      <c r="D2099" s="1247"/>
      <c r="E2099" s="1247"/>
      <c r="F2099" s="1247"/>
      <c r="G2099" s="1247"/>
      <c r="H2099" s="525" t="s">
        <v>1158</v>
      </c>
      <c r="I2099" s="543">
        <v>2</v>
      </c>
      <c r="J2099" s="526"/>
      <c r="K2099" s="543">
        <v>2</v>
      </c>
      <c r="L2099" s="528"/>
      <c r="M2099" s="526"/>
      <c r="N2099" s="528"/>
      <c r="O2099" s="526"/>
      <c r="P2099" s="573">
        <v>61.72</v>
      </c>
    </row>
    <row r="2100" spans="1:16" x14ac:dyDescent="0.25">
      <c r="A2100" s="540"/>
      <c r="B2100" s="524"/>
      <c r="C2100" s="1247" t="s">
        <v>1155</v>
      </c>
      <c r="D2100" s="1247"/>
      <c r="E2100" s="1247"/>
      <c r="F2100" s="1247"/>
      <c r="G2100" s="1247"/>
      <c r="H2100" s="525"/>
      <c r="I2100" s="526"/>
      <c r="J2100" s="526"/>
      <c r="K2100" s="526"/>
      <c r="L2100" s="528"/>
      <c r="M2100" s="526"/>
      <c r="N2100" s="528"/>
      <c r="O2100" s="526"/>
      <c r="P2100" s="529">
        <v>3113.55</v>
      </c>
    </row>
    <row r="2101" spans="1:16" x14ac:dyDescent="0.25">
      <c r="A2101" s="540"/>
      <c r="B2101" s="524" t="s">
        <v>2639</v>
      </c>
      <c r="C2101" s="1247" t="s">
        <v>2640</v>
      </c>
      <c r="D2101" s="1247"/>
      <c r="E2101" s="1247"/>
      <c r="F2101" s="1247"/>
      <c r="G2101" s="1247"/>
      <c r="H2101" s="525" t="s">
        <v>1158</v>
      </c>
      <c r="I2101" s="543">
        <v>97</v>
      </c>
      <c r="J2101" s="526"/>
      <c r="K2101" s="543">
        <v>97</v>
      </c>
      <c r="L2101" s="528"/>
      <c r="M2101" s="526"/>
      <c r="N2101" s="528"/>
      <c r="O2101" s="526"/>
      <c r="P2101" s="529">
        <v>3020.14</v>
      </c>
    </row>
    <row r="2102" spans="1:16" x14ac:dyDescent="0.25">
      <c r="A2102" s="540"/>
      <c r="B2102" s="524" t="s">
        <v>2641</v>
      </c>
      <c r="C2102" s="1247" t="s">
        <v>2642</v>
      </c>
      <c r="D2102" s="1247"/>
      <c r="E2102" s="1247"/>
      <c r="F2102" s="1247"/>
      <c r="G2102" s="1247"/>
      <c r="H2102" s="525" t="s">
        <v>1158</v>
      </c>
      <c r="I2102" s="543">
        <v>51</v>
      </c>
      <c r="J2102" s="526"/>
      <c r="K2102" s="543">
        <v>51</v>
      </c>
      <c r="L2102" s="528"/>
      <c r="M2102" s="526"/>
      <c r="N2102" s="528"/>
      <c r="O2102" s="526"/>
      <c r="P2102" s="529">
        <v>1587.91</v>
      </c>
    </row>
    <row r="2103" spans="1:16" x14ac:dyDescent="0.25">
      <c r="A2103" s="556"/>
      <c r="B2103" s="557"/>
      <c r="C2103" s="1248" t="s">
        <v>1161</v>
      </c>
      <c r="D2103" s="1248"/>
      <c r="E2103" s="1248"/>
      <c r="F2103" s="1248"/>
      <c r="G2103" s="1248"/>
      <c r="H2103" s="516"/>
      <c r="I2103" s="517"/>
      <c r="J2103" s="517"/>
      <c r="K2103" s="517"/>
      <c r="L2103" s="520"/>
      <c r="M2103" s="517"/>
      <c r="N2103" s="554">
        <v>4551.5200000000004</v>
      </c>
      <c r="O2103" s="517"/>
      <c r="P2103" s="555">
        <v>8192.73</v>
      </c>
    </row>
    <row r="2104" spans="1:16" x14ac:dyDescent="0.25">
      <c r="A2104" s="558"/>
      <c r="B2104" s="559"/>
      <c r="C2104" s="559"/>
      <c r="D2104" s="559"/>
      <c r="E2104" s="559"/>
      <c r="F2104" s="559"/>
      <c r="G2104" s="559"/>
      <c r="H2104" s="560"/>
      <c r="I2104" s="561"/>
      <c r="J2104" s="561"/>
      <c r="K2104" s="561"/>
      <c r="L2104" s="562"/>
      <c r="M2104" s="561"/>
      <c r="N2104" s="562"/>
      <c r="O2104" s="561"/>
      <c r="P2104" s="563"/>
    </row>
    <row r="2105" spans="1:16" x14ac:dyDescent="0.25">
      <c r="A2105" s="514" t="s">
        <v>3949</v>
      </c>
      <c r="B2105" s="515" t="s">
        <v>3950</v>
      </c>
      <c r="C2105" s="1249" t="s">
        <v>3951</v>
      </c>
      <c r="D2105" s="1249"/>
      <c r="E2105" s="1249"/>
      <c r="F2105" s="1249"/>
      <c r="G2105" s="1249"/>
      <c r="H2105" s="516" t="s">
        <v>2759</v>
      </c>
      <c r="I2105" s="517">
        <v>0.18360000000000001</v>
      </c>
      <c r="J2105" s="518">
        <v>1</v>
      </c>
      <c r="K2105" s="568">
        <v>0.18360000000000001</v>
      </c>
      <c r="L2105" s="554">
        <v>58324.08</v>
      </c>
      <c r="M2105" s="570">
        <v>1.05</v>
      </c>
      <c r="N2105" s="564">
        <v>61240.28</v>
      </c>
      <c r="O2105" s="517"/>
      <c r="P2105" s="555">
        <v>11243.72</v>
      </c>
    </row>
    <row r="2106" spans="1:16" x14ac:dyDescent="0.25">
      <c r="A2106" s="556"/>
      <c r="B2106" s="557"/>
      <c r="C2106" s="1248" t="s">
        <v>1161</v>
      </c>
      <c r="D2106" s="1248"/>
      <c r="E2106" s="1248"/>
      <c r="F2106" s="1248"/>
      <c r="G2106" s="1248"/>
      <c r="H2106" s="516"/>
      <c r="I2106" s="517"/>
      <c r="J2106" s="517"/>
      <c r="K2106" s="517"/>
      <c r="L2106" s="520"/>
      <c r="M2106" s="517"/>
      <c r="N2106" s="520"/>
      <c r="O2106" s="517"/>
      <c r="P2106" s="555">
        <v>11243.72</v>
      </c>
    </row>
    <row r="2107" spans="1:16" x14ac:dyDescent="0.25">
      <c r="A2107" s="558"/>
      <c r="B2107" s="559"/>
      <c r="C2107" s="559"/>
      <c r="D2107" s="559"/>
      <c r="E2107" s="559"/>
      <c r="F2107" s="559"/>
      <c r="G2107" s="559"/>
      <c r="H2107" s="560"/>
      <c r="I2107" s="561"/>
      <c r="J2107" s="561"/>
      <c r="K2107" s="561"/>
      <c r="L2107" s="562"/>
      <c r="M2107" s="561"/>
      <c r="N2107" s="562"/>
      <c r="O2107" s="561"/>
      <c r="P2107" s="563"/>
    </row>
    <row r="2108" spans="1:16" x14ac:dyDescent="0.25">
      <c r="A2108" s="514" t="s">
        <v>3952</v>
      </c>
      <c r="B2108" s="515" t="s">
        <v>3944</v>
      </c>
      <c r="C2108" s="1249" t="s">
        <v>3945</v>
      </c>
      <c r="D2108" s="1249"/>
      <c r="E2108" s="1249"/>
      <c r="F2108" s="1249"/>
      <c r="G2108" s="1249"/>
      <c r="H2108" s="516" t="s">
        <v>1440</v>
      </c>
      <c r="I2108" s="517">
        <v>0.8</v>
      </c>
      <c r="J2108" s="518">
        <v>1</v>
      </c>
      <c r="K2108" s="571">
        <v>0.8</v>
      </c>
      <c r="L2108" s="520"/>
      <c r="M2108" s="517"/>
      <c r="N2108" s="521"/>
      <c r="O2108" s="517"/>
      <c r="P2108" s="522"/>
    </row>
    <row r="2109" spans="1:16" x14ac:dyDescent="0.25">
      <c r="A2109" s="523"/>
      <c r="B2109" s="524" t="s">
        <v>23</v>
      </c>
      <c r="C2109" s="1247" t="s">
        <v>1203</v>
      </c>
      <c r="D2109" s="1247"/>
      <c r="E2109" s="1247"/>
      <c r="F2109" s="1247"/>
      <c r="G2109" s="1247"/>
      <c r="H2109" s="525" t="s">
        <v>1148</v>
      </c>
      <c r="I2109" s="526"/>
      <c r="J2109" s="526"/>
      <c r="K2109" s="527">
        <v>4.3120000000000003</v>
      </c>
      <c r="L2109" s="528"/>
      <c r="M2109" s="526"/>
      <c r="N2109" s="528"/>
      <c r="O2109" s="526"/>
      <c r="P2109" s="529">
        <v>1371.6</v>
      </c>
    </row>
    <row r="2110" spans="1:16" x14ac:dyDescent="0.25">
      <c r="A2110" s="530"/>
      <c r="B2110" s="524" t="s">
        <v>2403</v>
      </c>
      <c r="C2110" s="1247" t="s">
        <v>2404</v>
      </c>
      <c r="D2110" s="1247"/>
      <c r="E2110" s="1247"/>
      <c r="F2110" s="1247"/>
      <c r="G2110" s="1247"/>
      <c r="H2110" s="525" t="s">
        <v>1148</v>
      </c>
      <c r="I2110" s="536">
        <v>5.39</v>
      </c>
      <c r="J2110" s="526"/>
      <c r="K2110" s="527">
        <v>4.3120000000000003</v>
      </c>
      <c r="L2110" s="532"/>
      <c r="M2110" s="533"/>
      <c r="N2110" s="534">
        <v>318.08999999999997</v>
      </c>
      <c r="O2110" s="526"/>
      <c r="P2110" s="529">
        <v>1371.6</v>
      </c>
    </row>
    <row r="2111" spans="1:16" x14ac:dyDescent="0.25">
      <c r="A2111" s="523"/>
      <c r="B2111" s="524" t="s">
        <v>28</v>
      </c>
      <c r="C2111" s="1247" t="s">
        <v>132</v>
      </c>
      <c r="D2111" s="1247"/>
      <c r="E2111" s="1247"/>
      <c r="F2111" s="1247"/>
      <c r="G2111" s="1247"/>
      <c r="H2111" s="525"/>
      <c r="I2111" s="526"/>
      <c r="J2111" s="526"/>
      <c r="K2111" s="526"/>
      <c r="L2111" s="528"/>
      <c r="M2111" s="526"/>
      <c r="N2111" s="528"/>
      <c r="O2111" s="526"/>
      <c r="P2111" s="573">
        <v>34.29</v>
      </c>
    </row>
    <row r="2112" spans="1:16" x14ac:dyDescent="0.25">
      <c r="A2112" s="523"/>
      <c r="B2112" s="524"/>
      <c r="C2112" s="1247" t="s">
        <v>1147</v>
      </c>
      <c r="D2112" s="1247"/>
      <c r="E2112" s="1247"/>
      <c r="F2112" s="1247"/>
      <c r="G2112" s="1247"/>
      <c r="H2112" s="525" t="s">
        <v>1148</v>
      </c>
      <c r="I2112" s="526"/>
      <c r="J2112" s="526"/>
      <c r="K2112" s="527">
        <v>3.2000000000000001E-2</v>
      </c>
      <c r="L2112" s="528"/>
      <c r="M2112" s="526"/>
      <c r="N2112" s="528"/>
      <c r="O2112" s="526"/>
      <c r="P2112" s="573">
        <v>12.2</v>
      </c>
    </row>
    <row r="2113" spans="1:16" x14ac:dyDescent="0.25">
      <c r="A2113" s="530"/>
      <c r="B2113" s="524" t="s">
        <v>1443</v>
      </c>
      <c r="C2113" s="1247" t="s">
        <v>1444</v>
      </c>
      <c r="D2113" s="1247"/>
      <c r="E2113" s="1247"/>
      <c r="F2113" s="1247"/>
      <c r="G2113" s="1247"/>
      <c r="H2113" s="525" t="s">
        <v>1151</v>
      </c>
      <c r="I2113" s="536">
        <v>0.02</v>
      </c>
      <c r="J2113" s="526"/>
      <c r="K2113" s="527">
        <v>1.6E-2</v>
      </c>
      <c r="L2113" s="532"/>
      <c r="M2113" s="533"/>
      <c r="N2113" s="534">
        <v>1550.39</v>
      </c>
      <c r="O2113" s="526"/>
      <c r="P2113" s="529">
        <v>24.81</v>
      </c>
    </row>
    <row r="2114" spans="1:16" x14ac:dyDescent="0.25">
      <c r="A2114" s="540"/>
      <c r="B2114" s="524" t="s">
        <v>1152</v>
      </c>
      <c r="C2114" s="1247" t="s">
        <v>1153</v>
      </c>
      <c r="D2114" s="1247"/>
      <c r="E2114" s="1247"/>
      <c r="F2114" s="1247"/>
      <c r="G2114" s="1247"/>
      <c r="H2114" s="525" t="s">
        <v>1148</v>
      </c>
      <c r="I2114" s="536">
        <v>0.02</v>
      </c>
      <c r="J2114" s="526"/>
      <c r="K2114" s="527">
        <v>1.6E-2</v>
      </c>
      <c r="L2114" s="528"/>
      <c r="M2114" s="526"/>
      <c r="N2114" s="541">
        <v>437.08</v>
      </c>
      <c r="O2114" s="526"/>
      <c r="P2114" s="573">
        <v>6.99</v>
      </c>
    </row>
    <row r="2115" spans="1:16" x14ac:dyDescent="0.25">
      <c r="A2115" s="530"/>
      <c r="B2115" s="524" t="s">
        <v>1445</v>
      </c>
      <c r="C2115" s="1247" t="s">
        <v>1446</v>
      </c>
      <c r="D2115" s="1247"/>
      <c r="E2115" s="1247"/>
      <c r="F2115" s="1247"/>
      <c r="G2115" s="1247"/>
      <c r="H2115" s="525" t="s">
        <v>1151</v>
      </c>
      <c r="I2115" s="536">
        <v>0.02</v>
      </c>
      <c r="J2115" s="526"/>
      <c r="K2115" s="527">
        <v>1.6E-2</v>
      </c>
      <c r="L2115" s="538">
        <v>477.92</v>
      </c>
      <c r="M2115" s="539">
        <v>1.24</v>
      </c>
      <c r="N2115" s="534">
        <v>592.62</v>
      </c>
      <c r="O2115" s="526"/>
      <c r="P2115" s="529">
        <v>9.48</v>
      </c>
    </row>
    <row r="2116" spans="1:16" x14ac:dyDescent="0.25">
      <c r="A2116" s="540"/>
      <c r="B2116" s="524" t="s">
        <v>1208</v>
      </c>
      <c r="C2116" s="1247" t="s">
        <v>1209</v>
      </c>
      <c r="D2116" s="1247"/>
      <c r="E2116" s="1247"/>
      <c r="F2116" s="1247"/>
      <c r="G2116" s="1247"/>
      <c r="H2116" s="525" t="s">
        <v>1148</v>
      </c>
      <c r="I2116" s="536">
        <v>0.02</v>
      </c>
      <c r="J2116" s="526"/>
      <c r="K2116" s="527">
        <v>1.6E-2</v>
      </c>
      <c r="L2116" s="528"/>
      <c r="M2116" s="526"/>
      <c r="N2116" s="541">
        <v>325.38</v>
      </c>
      <c r="O2116" s="526"/>
      <c r="P2116" s="573">
        <v>5.21</v>
      </c>
    </row>
    <row r="2117" spans="1:16" x14ac:dyDescent="0.25">
      <c r="A2117" s="523"/>
      <c r="B2117" s="524" t="s">
        <v>36</v>
      </c>
      <c r="C2117" s="1247" t="s">
        <v>134</v>
      </c>
      <c r="D2117" s="1247"/>
      <c r="E2117" s="1247"/>
      <c r="F2117" s="1247"/>
      <c r="G2117" s="1247"/>
      <c r="H2117" s="525"/>
      <c r="I2117" s="526"/>
      <c r="J2117" s="526"/>
      <c r="K2117" s="526"/>
      <c r="L2117" s="528"/>
      <c r="M2117" s="526"/>
      <c r="N2117" s="528"/>
      <c r="O2117" s="526"/>
      <c r="P2117" s="573">
        <v>147.68</v>
      </c>
    </row>
    <row r="2118" spans="1:16" x14ac:dyDescent="0.25">
      <c r="A2118" s="530"/>
      <c r="B2118" s="524" t="s">
        <v>2623</v>
      </c>
      <c r="C2118" s="1247" t="s">
        <v>2624</v>
      </c>
      <c r="D2118" s="1247"/>
      <c r="E2118" s="1247"/>
      <c r="F2118" s="1247"/>
      <c r="G2118" s="1247"/>
      <c r="H2118" s="525" t="s">
        <v>2159</v>
      </c>
      <c r="I2118" s="536">
        <v>13.33</v>
      </c>
      <c r="J2118" s="526"/>
      <c r="K2118" s="527">
        <v>10.664</v>
      </c>
      <c r="L2118" s="538">
        <v>5.87</v>
      </c>
      <c r="M2118" s="539">
        <v>0.97</v>
      </c>
      <c r="N2118" s="534">
        <v>5.69</v>
      </c>
      <c r="O2118" s="526"/>
      <c r="P2118" s="529">
        <v>60.68</v>
      </c>
    </row>
    <row r="2119" spans="1:16" x14ac:dyDescent="0.25">
      <c r="A2119" s="530"/>
      <c r="B2119" s="524" t="s">
        <v>3647</v>
      </c>
      <c r="C2119" s="1247" t="s">
        <v>3648</v>
      </c>
      <c r="D2119" s="1247"/>
      <c r="E2119" s="1247"/>
      <c r="F2119" s="1247"/>
      <c r="G2119" s="1247"/>
      <c r="H2119" s="525" t="s">
        <v>1164</v>
      </c>
      <c r="I2119" s="535">
        <v>5.9999999999999995E-4</v>
      </c>
      <c r="J2119" s="526"/>
      <c r="K2119" s="537">
        <v>4.8000000000000001E-4</v>
      </c>
      <c r="L2119" s="542">
        <v>43821.53</v>
      </c>
      <c r="M2119" s="539">
        <v>1.35</v>
      </c>
      <c r="N2119" s="534">
        <v>59159.07</v>
      </c>
      <c r="O2119" s="526"/>
      <c r="P2119" s="529">
        <v>28.4</v>
      </c>
    </row>
    <row r="2120" spans="1:16" x14ac:dyDescent="0.25">
      <c r="A2120" s="530"/>
      <c r="B2120" s="524" t="s">
        <v>2627</v>
      </c>
      <c r="C2120" s="1247" t="s">
        <v>2628</v>
      </c>
      <c r="D2120" s="1247"/>
      <c r="E2120" s="1247"/>
      <c r="F2120" s="1247"/>
      <c r="G2120" s="1247"/>
      <c r="H2120" s="525" t="s">
        <v>1244</v>
      </c>
      <c r="I2120" s="536">
        <v>0.02</v>
      </c>
      <c r="J2120" s="526"/>
      <c r="K2120" s="527">
        <v>1.6E-2</v>
      </c>
      <c r="L2120" s="538">
        <v>79.88</v>
      </c>
      <c r="M2120" s="539">
        <v>1.53</v>
      </c>
      <c r="N2120" s="534">
        <v>122.22</v>
      </c>
      <c r="O2120" s="526"/>
      <c r="P2120" s="529">
        <v>1.96</v>
      </c>
    </row>
    <row r="2121" spans="1:16" x14ac:dyDescent="0.25">
      <c r="A2121" s="530"/>
      <c r="B2121" s="524" t="s">
        <v>3946</v>
      </c>
      <c r="C2121" s="1247" t="s">
        <v>3947</v>
      </c>
      <c r="D2121" s="1247"/>
      <c r="E2121" s="1247"/>
      <c r="F2121" s="1247"/>
      <c r="G2121" s="1247"/>
      <c r="H2121" s="525" t="s">
        <v>1697</v>
      </c>
      <c r="I2121" s="536">
        <v>0.05</v>
      </c>
      <c r="J2121" s="526"/>
      <c r="K2121" s="536">
        <v>0.04</v>
      </c>
      <c r="L2121" s="538">
        <v>696.63</v>
      </c>
      <c r="M2121" s="539">
        <v>1.26</v>
      </c>
      <c r="N2121" s="534">
        <v>877.75</v>
      </c>
      <c r="O2121" s="526"/>
      <c r="P2121" s="529">
        <v>35.11</v>
      </c>
    </row>
    <row r="2122" spans="1:16" x14ac:dyDescent="0.25">
      <c r="A2122" s="530"/>
      <c r="B2122" s="524" t="s">
        <v>3655</v>
      </c>
      <c r="C2122" s="1247" t="s">
        <v>3656</v>
      </c>
      <c r="D2122" s="1247"/>
      <c r="E2122" s="1247"/>
      <c r="F2122" s="1247"/>
      <c r="G2122" s="1247"/>
      <c r="H2122" s="525" t="s">
        <v>2435</v>
      </c>
      <c r="I2122" s="535">
        <v>1.2200000000000001E-2</v>
      </c>
      <c r="J2122" s="526"/>
      <c r="K2122" s="537">
        <v>9.7599999999999996E-3</v>
      </c>
      <c r="L2122" s="542">
        <v>1610.33</v>
      </c>
      <c r="M2122" s="539">
        <v>1.37</v>
      </c>
      <c r="N2122" s="534">
        <v>2206.15</v>
      </c>
      <c r="O2122" s="526"/>
      <c r="P2122" s="529">
        <v>21.53</v>
      </c>
    </row>
    <row r="2123" spans="1:16" x14ac:dyDescent="0.25">
      <c r="A2123" s="552"/>
      <c r="B2123" s="553"/>
      <c r="C2123" s="1248" t="s">
        <v>1154</v>
      </c>
      <c r="D2123" s="1248"/>
      <c r="E2123" s="1248"/>
      <c r="F2123" s="1248"/>
      <c r="G2123" s="1248"/>
      <c r="H2123" s="516"/>
      <c r="I2123" s="517"/>
      <c r="J2123" s="517"/>
      <c r="K2123" s="517"/>
      <c r="L2123" s="520"/>
      <c r="M2123" s="517"/>
      <c r="N2123" s="554"/>
      <c r="O2123" s="517"/>
      <c r="P2123" s="555">
        <v>1565.77</v>
      </c>
    </row>
    <row r="2124" spans="1:16" x14ac:dyDescent="0.25">
      <c r="A2124" s="540" t="s">
        <v>3953</v>
      </c>
      <c r="B2124" s="524" t="s">
        <v>2637</v>
      </c>
      <c r="C2124" s="1247" t="s">
        <v>2638</v>
      </c>
      <c r="D2124" s="1247"/>
      <c r="E2124" s="1247"/>
      <c r="F2124" s="1247"/>
      <c r="G2124" s="1247"/>
      <c r="H2124" s="525" t="s">
        <v>1158</v>
      </c>
      <c r="I2124" s="543">
        <v>2</v>
      </c>
      <c r="J2124" s="526"/>
      <c r="K2124" s="543">
        <v>2</v>
      </c>
      <c r="L2124" s="528"/>
      <c r="M2124" s="526"/>
      <c r="N2124" s="528"/>
      <c r="O2124" s="526"/>
      <c r="P2124" s="573">
        <v>27.43</v>
      </c>
    </row>
    <row r="2125" spans="1:16" x14ac:dyDescent="0.25">
      <c r="A2125" s="540"/>
      <c r="B2125" s="524"/>
      <c r="C2125" s="1247" t="s">
        <v>1155</v>
      </c>
      <c r="D2125" s="1247"/>
      <c r="E2125" s="1247"/>
      <c r="F2125" s="1247"/>
      <c r="G2125" s="1247"/>
      <c r="H2125" s="525"/>
      <c r="I2125" s="526"/>
      <c r="J2125" s="526"/>
      <c r="K2125" s="526"/>
      <c r="L2125" s="528"/>
      <c r="M2125" s="526"/>
      <c r="N2125" s="528"/>
      <c r="O2125" s="526"/>
      <c r="P2125" s="529">
        <v>1383.8</v>
      </c>
    </row>
    <row r="2126" spans="1:16" x14ac:dyDescent="0.25">
      <c r="A2126" s="540"/>
      <c r="B2126" s="524" t="s">
        <v>2639</v>
      </c>
      <c r="C2126" s="1247" t="s">
        <v>2640</v>
      </c>
      <c r="D2126" s="1247"/>
      <c r="E2126" s="1247"/>
      <c r="F2126" s="1247"/>
      <c r="G2126" s="1247"/>
      <c r="H2126" s="525" t="s">
        <v>1158</v>
      </c>
      <c r="I2126" s="543">
        <v>97</v>
      </c>
      <c r="J2126" s="526"/>
      <c r="K2126" s="543">
        <v>97</v>
      </c>
      <c r="L2126" s="528"/>
      <c r="M2126" s="526"/>
      <c r="N2126" s="528"/>
      <c r="O2126" s="526"/>
      <c r="P2126" s="529">
        <v>1342.29</v>
      </c>
    </row>
    <row r="2127" spans="1:16" x14ac:dyDescent="0.25">
      <c r="A2127" s="540"/>
      <c r="B2127" s="524" t="s">
        <v>2641</v>
      </c>
      <c r="C2127" s="1247" t="s">
        <v>2642</v>
      </c>
      <c r="D2127" s="1247"/>
      <c r="E2127" s="1247"/>
      <c r="F2127" s="1247"/>
      <c r="G2127" s="1247"/>
      <c r="H2127" s="525" t="s">
        <v>1158</v>
      </c>
      <c r="I2127" s="543">
        <v>51</v>
      </c>
      <c r="J2127" s="526"/>
      <c r="K2127" s="543">
        <v>51</v>
      </c>
      <c r="L2127" s="528"/>
      <c r="M2127" s="526"/>
      <c r="N2127" s="528"/>
      <c r="O2127" s="526"/>
      <c r="P2127" s="573">
        <v>705.74</v>
      </c>
    </row>
    <row r="2128" spans="1:16" x14ac:dyDescent="0.25">
      <c r="A2128" s="556"/>
      <c r="B2128" s="557"/>
      <c r="C2128" s="1248" t="s">
        <v>1161</v>
      </c>
      <c r="D2128" s="1248"/>
      <c r="E2128" s="1248"/>
      <c r="F2128" s="1248"/>
      <c r="G2128" s="1248"/>
      <c r="H2128" s="516"/>
      <c r="I2128" s="517"/>
      <c r="J2128" s="517"/>
      <c r="K2128" s="517"/>
      <c r="L2128" s="520"/>
      <c r="M2128" s="517"/>
      <c r="N2128" s="554">
        <v>4551.54</v>
      </c>
      <c r="O2128" s="517"/>
      <c r="P2128" s="555">
        <v>3641.23</v>
      </c>
    </row>
    <row r="2129" spans="1:16" x14ac:dyDescent="0.25">
      <c r="A2129" s="558"/>
      <c r="B2129" s="559"/>
      <c r="C2129" s="559"/>
      <c r="D2129" s="559"/>
      <c r="E2129" s="559"/>
      <c r="F2129" s="559"/>
      <c r="G2129" s="559"/>
      <c r="H2129" s="560"/>
      <c r="I2129" s="561"/>
      <c r="J2129" s="561"/>
      <c r="K2129" s="561"/>
      <c r="L2129" s="562"/>
      <c r="M2129" s="561"/>
      <c r="N2129" s="562"/>
      <c r="O2129" s="561"/>
      <c r="P2129" s="563"/>
    </row>
    <row r="2130" spans="1:16" x14ac:dyDescent="0.25">
      <c r="A2130" s="514" t="s">
        <v>3954</v>
      </c>
      <c r="B2130" s="515" t="s">
        <v>3955</v>
      </c>
      <c r="C2130" s="1249" t="s">
        <v>3956</v>
      </c>
      <c r="D2130" s="1249"/>
      <c r="E2130" s="1249"/>
      <c r="F2130" s="1249"/>
      <c r="G2130" s="1249"/>
      <c r="H2130" s="516" t="s">
        <v>2759</v>
      </c>
      <c r="I2130" s="517">
        <v>8.1600000000000006E-2</v>
      </c>
      <c r="J2130" s="518">
        <v>1</v>
      </c>
      <c r="K2130" s="568">
        <v>8.1600000000000006E-2</v>
      </c>
      <c r="L2130" s="554">
        <v>36484.26</v>
      </c>
      <c r="M2130" s="570">
        <v>1.05</v>
      </c>
      <c r="N2130" s="564">
        <v>38308.47</v>
      </c>
      <c r="O2130" s="517"/>
      <c r="P2130" s="555">
        <v>3125.97</v>
      </c>
    </row>
    <row r="2131" spans="1:16" x14ac:dyDescent="0.25">
      <c r="A2131" s="556"/>
      <c r="B2131" s="557"/>
      <c r="C2131" s="1248" t="s">
        <v>1161</v>
      </c>
      <c r="D2131" s="1248"/>
      <c r="E2131" s="1248"/>
      <c r="F2131" s="1248"/>
      <c r="G2131" s="1248"/>
      <c r="H2131" s="516"/>
      <c r="I2131" s="517"/>
      <c r="J2131" s="517"/>
      <c r="K2131" s="517"/>
      <c r="L2131" s="520"/>
      <c r="M2131" s="517"/>
      <c r="N2131" s="520"/>
      <c r="O2131" s="517"/>
      <c r="P2131" s="555">
        <v>3125.97</v>
      </c>
    </row>
    <row r="2132" spans="1:16" x14ac:dyDescent="0.25">
      <c r="A2132" s="558"/>
      <c r="B2132" s="559"/>
      <c r="C2132" s="559"/>
      <c r="D2132" s="559"/>
      <c r="E2132" s="559"/>
      <c r="F2132" s="559"/>
      <c r="G2132" s="559"/>
      <c r="H2132" s="560"/>
      <c r="I2132" s="561"/>
      <c r="J2132" s="561"/>
      <c r="K2132" s="561"/>
      <c r="L2132" s="562"/>
      <c r="M2132" s="561"/>
      <c r="N2132" s="562"/>
      <c r="O2132" s="561"/>
      <c r="P2132" s="563"/>
    </row>
    <row r="2133" spans="1:16" x14ac:dyDescent="0.25">
      <c r="A2133" s="514" t="s">
        <v>3957</v>
      </c>
      <c r="B2133" s="515" t="s">
        <v>3944</v>
      </c>
      <c r="C2133" s="1249" t="s">
        <v>3945</v>
      </c>
      <c r="D2133" s="1249"/>
      <c r="E2133" s="1249"/>
      <c r="F2133" s="1249"/>
      <c r="G2133" s="1249"/>
      <c r="H2133" s="516" t="s">
        <v>1440</v>
      </c>
      <c r="I2133" s="517">
        <v>7.9</v>
      </c>
      <c r="J2133" s="518">
        <v>1</v>
      </c>
      <c r="K2133" s="571">
        <v>7.9</v>
      </c>
      <c r="L2133" s="520"/>
      <c r="M2133" s="517"/>
      <c r="N2133" s="521"/>
      <c r="O2133" s="517"/>
      <c r="P2133" s="522"/>
    </row>
    <row r="2134" spans="1:16" x14ac:dyDescent="0.25">
      <c r="A2134" s="523"/>
      <c r="B2134" s="524" t="s">
        <v>23</v>
      </c>
      <c r="C2134" s="1247" t="s">
        <v>1203</v>
      </c>
      <c r="D2134" s="1247"/>
      <c r="E2134" s="1247"/>
      <c r="F2134" s="1247"/>
      <c r="G2134" s="1247"/>
      <c r="H2134" s="525" t="s">
        <v>1148</v>
      </c>
      <c r="I2134" s="526"/>
      <c r="J2134" s="526"/>
      <c r="K2134" s="527">
        <v>42.581000000000003</v>
      </c>
      <c r="L2134" s="528"/>
      <c r="M2134" s="526"/>
      <c r="N2134" s="528"/>
      <c r="O2134" s="526"/>
      <c r="P2134" s="529">
        <v>13544.59</v>
      </c>
    </row>
    <row r="2135" spans="1:16" x14ac:dyDescent="0.25">
      <c r="A2135" s="530"/>
      <c r="B2135" s="524" t="s">
        <v>2403</v>
      </c>
      <c r="C2135" s="1247" t="s">
        <v>2404</v>
      </c>
      <c r="D2135" s="1247"/>
      <c r="E2135" s="1247"/>
      <c r="F2135" s="1247"/>
      <c r="G2135" s="1247"/>
      <c r="H2135" s="525" t="s">
        <v>1148</v>
      </c>
      <c r="I2135" s="536">
        <v>5.39</v>
      </c>
      <c r="J2135" s="526"/>
      <c r="K2135" s="527">
        <v>42.581000000000003</v>
      </c>
      <c r="L2135" s="532"/>
      <c r="M2135" s="533"/>
      <c r="N2135" s="534">
        <v>318.08999999999997</v>
      </c>
      <c r="O2135" s="526"/>
      <c r="P2135" s="529">
        <v>13544.59</v>
      </c>
    </row>
    <row r="2136" spans="1:16" x14ac:dyDescent="0.25">
      <c r="A2136" s="523"/>
      <c r="B2136" s="524" t="s">
        <v>28</v>
      </c>
      <c r="C2136" s="1247" t="s">
        <v>132</v>
      </c>
      <c r="D2136" s="1247"/>
      <c r="E2136" s="1247"/>
      <c r="F2136" s="1247"/>
      <c r="G2136" s="1247"/>
      <c r="H2136" s="525"/>
      <c r="I2136" s="526"/>
      <c r="J2136" s="526"/>
      <c r="K2136" s="526"/>
      <c r="L2136" s="528"/>
      <c r="M2136" s="526"/>
      <c r="N2136" s="528"/>
      <c r="O2136" s="526"/>
      <c r="P2136" s="573">
        <v>338.59</v>
      </c>
    </row>
    <row r="2137" spans="1:16" x14ac:dyDescent="0.25">
      <c r="A2137" s="523"/>
      <c r="B2137" s="524"/>
      <c r="C2137" s="1247" t="s">
        <v>1147</v>
      </c>
      <c r="D2137" s="1247"/>
      <c r="E2137" s="1247"/>
      <c r="F2137" s="1247"/>
      <c r="G2137" s="1247"/>
      <c r="H2137" s="525" t="s">
        <v>1148</v>
      </c>
      <c r="I2137" s="526"/>
      <c r="J2137" s="526"/>
      <c r="K2137" s="527">
        <v>0.316</v>
      </c>
      <c r="L2137" s="528"/>
      <c r="M2137" s="526"/>
      <c r="N2137" s="528"/>
      <c r="O2137" s="526"/>
      <c r="P2137" s="573">
        <v>120.47</v>
      </c>
    </row>
    <row r="2138" spans="1:16" x14ac:dyDescent="0.25">
      <c r="A2138" s="530"/>
      <c r="B2138" s="524" t="s">
        <v>1443</v>
      </c>
      <c r="C2138" s="1247" t="s">
        <v>1444</v>
      </c>
      <c r="D2138" s="1247"/>
      <c r="E2138" s="1247"/>
      <c r="F2138" s="1247"/>
      <c r="G2138" s="1247"/>
      <c r="H2138" s="525" t="s">
        <v>1151</v>
      </c>
      <c r="I2138" s="536">
        <v>0.02</v>
      </c>
      <c r="J2138" s="526"/>
      <c r="K2138" s="527">
        <v>0.158</v>
      </c>
      <c r="L2138" s="532"/>
      <c r="M2138" s="533"/>
      <c r="N2138" s="534">
        <v>1550.39</v>
      </c>
      <c r="O2138" s="526"/>
      <c r="P2138" s="529">
        <v>244.96</v>
      </c>
    </row>
    <row r="2139" spans="1:16" x14ac:dyDescent="0.25">
      <c r="A2139" s="540"/>
      <c r="B2139" s="524" t="s">
        <v>1152</v>
      </c>
      <c r="C2139" s="1247" t="s">
        <v>1153</v>
      </c>
      <c r="D2139" s="1247"/>
      <c r="E2139" s="1247"/>
      <c r="F2139" s="1247"/>
      <c r="G2139" s="1247"/>
      <c r="H2139" s="525" t="s">
        <v>1148</v>
      </c>
      <c r="I2139" s="536">
        <v>0.02</v>
      </c>
      <c r="J2139" s="526"/>
      <c r="K2139" s="527">
        <v>0.158</v>
      </c>
      <c r="L2139" s="528"/>
      <c r="M2139" s="526"/>
      <c r="N2139" s="541">
        <v>437.08</v>
      </c>
      <c r="O2139" s="526"/>
      <c r="P2139" s="573">
        <v>69.06</v>
      </c>
    </row>
    <row r="2140" spans="1:16" x14ac:dyDescent="0.25">
      <c r="A2140" s="530"/>
      <c r="B2140" s="524" t="s">
        <v>1445</v>
      </c>
      <c r="C2140" s="1247" t="s">
        <v>1446</v>
      </c>
      <c r="D2140" s="1247"/>
      <c r="E2140" s="1247"/>
      <c r="F2140" s="1247"/>
      <c r="G2140" s="1247"/>
      <c r="H2140" s="525" t="s">
        <v>1151</v>
      </c>
      <c r="I2140" s="536">
        <v>0.02</v>
      </c>
      <c r="J2140" s="526"/>
      <c r="K2140" s="527">
        <v>0.158</v>
      </c>
      <c r="L2140" s="538">
        <v>477.92</v>
      </c>
      <c r="M2140" s="539">
        <v>1.24</v>
      </c>
      <c r="N2140" s="534">
        <v>592.62</v>
      </c>
      <c r="O2140" s="526"/>
      <c r="P2140" s="529">
        <v>93.63</v>
      </c>
    </row>
    <row r="2141" spans="1:16" x14ac:dyDescent="0.25">
      <c r="A2141" s="540"/>
      <c r="B2141" s="524" t="s">
        <v>1208</v>
      </c>
      <c r="C2141" s="1247" t="s">
        <v>1209</v>
      </c>
      <c r="D2141" s="1247"/>
      <c r="E2141" s="1247"/>
      <c r="F2141" s="1247"/>
      <c r="G2141" s="1247"/>
      <c r="H2141" s="525" t="s">
        <v>1148</v>
      </c>
      <c r="I2141" s="536">
        <v>0.02</v>
      </c>
      <c r="J2141" s="526"/>
      <c r="K2141" s="527">
        <v>0.158</v>
      </c>
      <c r="L2141" s="528"/>
      <c r="M2141" s="526"/>
      <c r="N2141" s="541">
        <v>325.38</v>
      </c>
      <c r="O2141" s="526"/>
      <c r="P2141" s="573">
        <v>51.41</v>
      </c>
    </row>
    <row r="2142" spans="1:16" x14ac:dyDescent="0.25">
      <c r="A2142" s="523"/>
      <c r="B2142" s="524" t="s">
        <v>36</v>
      </c>
      <c r="C2142" s="1247" t="s">
        <v>134</v>
      </c>
      <c r="D2142" s="1247"/>
      <c r="E2142" s="1247"/>
      <c r="F2142" s="1247"/>
      <c r="G2142" s="1247"/>
      <c r="H2142" s="525"/>
      <c r="I2142" s="526"/>
      <c r="J2142" s="526"/>
      <c r="K2142" s="526"/>
      <c r="L2142" s="528"/>
      <c r="M2142" s="526"/>
      <c r="N2142" s="528"/>
      <c r="O2142" s="526"/>
      <c r="P2142" s="529">
        <v>1458.26</v>
      </c>
    </row>
    <row r="2143" spans="1:16" x14ac:dyDescent="0.25">
      <c r="A2143" s="530"/>
      <c r="B2143" s="524" t="s">
        <v>2623</v>
      </c>
      <c r="C2143" s="1247" t="s">
        <v>2624</v>
      </c>
      <c r="D2143" s="1247"/>
      <c r="E2143" s="1247"/>
      <c r="F2143" s="1247"/>
      <c r="G2143" s="1247"/>
      <c r="H2143" s="525" t="s">
        <v>2159</v>
      </c>
      <c r="I2143" s="536">
        <v>13.33</v>
      </c>
      <c r="J2143" s="526"/>
      <c r="K2143" s="527">
        <v>105.307</v>
      </c>
      <c r="L2143" s="538">
        <v>5.87</v>
      </c>
      <c r="M2143" s="539">
        <v>0.97</v>
      </c>
      <c r="N2143" s="534">
        <v>5.69</v>
      </c>
      <c r="O2143" s="526"/>
      <c r="P2143" s="529">
        <v>599.20000000000005</v>
      </c>
    </row>
    <row r="2144" spans="1:16" x14ac:dyDescent="0.25">
      <c r="A2144" s="530"/>
      <c r="B2144" s="524" t="s">
        <v>3647</v>
      </c>
      <c r="C2144" s="1247" t="s">
        <v>3648</v>
      </c>
      <c r="D2144" s="1247"/>
      <c r="E2144" s="1247"/>
      <c r="F2144" s="1247"/>
      <c r="G2144" s="1247"/>
      <c r="H2144" s="525" t="s">
        <v>1164</v>
      </c>
      <c r="I2144" s="535">
        <v>5.9999999999999995E-4</v>
      </c>
      <c r="J2144" s="526"/>
      <c r="K2144" s="537">
        <v>4.7400000000000003E-3</v>
      </c>
      <c r="L2144" s="542">
        <v>43821.53</v>
      </c>
      <c r="M2144" s="539">
        <v>1.35</v>
      </c>
      <c r="N2144" s="534">
        <v>59159.07</v>
      </c>
      <c r="O2144" s="526"/>
      <c r="P2144" s="529">
        <v>280.41000000000003</v>
      </c>
    </row>
    <row r="2145" spans="1:16" x14ac:dyDescent="0.25">
      <c r="A2145" s="530"/>
      <c r="B2145" s="524" t="s">
        <v>2627</v>
      </c>
      <c r="C2145" s="1247" t="s">
        <v>2628</v>
      </c>
      <c r="D2145" s="1247"/>
      <c r="E2145" s="1247"/>
      <c r="F2145" s="1247"/>
      <c r="G2145" s="1247"/>
      <c r="H2145" s="525" t="s">
        <v>1244</v>
      </c>
      <c r="I2145" s="536">
        <v>0.02</v>
      </c>
      <c r="J2145" s="526"/>
      <c r="K2145" s="527">
        <v>0.158</v>
      </c>
      <c r="L2145" s="538">
        <v>79.88</v>
      </c>
      <c r="M2145" s="539">
        <v>1.53</v>
      </c>
      <c r="N2145" s="534">
        <v>122.22</v>
      </c>
      <c r="O2145" s="526"/>
      <c r="P2145" s="529">
        <v>19.309999999999999</v>
      </c>
    </row>
    <row r="2146" spans="1:16" x14ac:dyDescent="0.25">
      <c r="A2146" s="530"/>
      <c r="B2146" s="524" t="s">
        <v>3946</v>
      </c>
      <c r="C2146" s="1247" t="s">
        <v>3947</v>
      </c>
      <c r="D2146" s="1247"/>
      <c r="E2146" s="1247"/>
      <c r="F2146" s="1247"/>
      <c r="G2146" s="1247"/>
      <c r="H2146" s="525" t="s">
        <v>1697</v>
      </c>
      <c r="I2146" s="536">
        <v>0.05</v>
      </c>
      <c r="J2146" s="526"/>
      <c r="K2146" s="527">
        <v>0.39500000000000002</v>
      </c>
      <c r="L2146" s="538">
        <v>696.63</v>
      </c>
      <c r="M2146" s="539">
        <v>1.26</v>
      </c>
      <c r="N2146" s="534">
        <v>877.75</v>
      </c>
      <c r="O2146" s="526"/>
      <c r="P2146" s="529">
        <v>346.71</v>
      </c>
    </row>
    <row r="2147" spans="1:16" x14ac:dyDescent="0.25">
      <c r="A2147" s="530"/>
      <c r="B2147" s="524" t="s">
        <v>3655</v>
      </c>
      <c r="C2147" s="1247" t="s">
        <v>3656</v>
      </c>
      <c r="D2147" s="1247"/>
      <c r="E2147" s="1247"/>
      <c r="F2147" s="1247"/>
      <c r="G2147" s="1247"/>
      <c r="H2147" s="525" t="s">
        <v>2435</v>
      </c>
      <c r="I2147" s="535">
        <v>1.2200000000000001E-2</v>
      </c>
      <c r="J2147" s="526"/>
      <c r="K2147" s="537">
        <v>9.6379999999999993E-2</v>
      </c>
      <c r="L2147" s="542">
        <v>1610.33</v>
      </c>
      <c r="M2147" s="539">
        <v>1.37</v>
      </c>
      <c r="N2147" s="534">
        <v>2206.15</v>
      </c>
      <c r="O2147" s="526"/>
      <c r="P2147" s="529">
        <v>212.63</v>
      </c>
    </row>
    <row r="2148" spans="1:16" x14ac:dyDescent="0.25">
      <c r="A2148" s="552"/>
      <c r="B2148" s="553"/>
      <c r="C2148" s="1248" t="s">
        <v>1154</v>
      </c>
      <c r="D2148" s="1248"/>
      <c r="E2148" s="1248"/>
      <c r="F2148" s="1248"/>
      <c r="G2148" s="1248"/>
      <c r="H2148" s="516"/>
      <c r="I2148" s="517"/>
      <c r="J2148" s="517"/>
      <c r="K2148" s="517"/>
      <c r="L2148" s="520"/>
      <c r="M2148" s="517"/>
      <c r="N2148" s="554"/>
      <c r="O2148" s="517"/>
      <c r="P2148" s="555">
        <v>15461.91</v>
      </c>
    </row>
    <row r="2149" spans="1:16" x14ac:dyDescent="0.25">
      <c r="A2149" s="540" t="s">
        <v>3958</v>
      </c>
      <c r="B2149" s="524" t="s">
        <v>2637</v>
      </c>
      <c r="C2149" s="1247" t="s">
        <v>2638</v>
      </c>
      <c r="D2149" s="1247"/>
      <c r="E2149" s="1247"/>
      <c r="F2149" s="1247"/>
      <c r="G2149" s="1247"/>
      <c r="H2149" s="525" t="s">
        <v>1158</v>
      </c>
      <c r="I2149" s="543">
        <v>2</v>
      </c>
      <c r="J2149" s="526"/>
      <c r="K2149" s="543">
        <v>2</v>
      </c>
      <c r="L2149" s="528"/>
      <c r="M2149" s="526"/>
      <c r="N2149" s="528"/>
      <c r="O2149" s="526"/>
      <c r="P2149" s="573">
        <v>270.89</v>
      </c>
    </row>
    <row r="2150" spans="1:16" x14ac:dyDescent="0.25">
      <c r="A2150" s="540"/>
      <c r="B2150" s="524"/>
      <c r="C2150" s="1247" t="s">
        <v>1155</v>
      </c>
      <c r="D2150" s="1247"/>
      <c r="E2150" s="1247"/>
      <c r="F2150" s="1247"/>
      <c r="G2150" s="1247"/>
      <c r="H2150" s="525"/>
      <c r="I2150" s="526"/>
      <c r="J2150" s="526"/>
      <c r="K2150" s="526"/>
      <c r="L2150" s="528"/>
      <c r="M2150" s="526"/>
      <c r="N2150" s="528"/>
      <c r="O2150" s="526"/>
      <c r="P2150" s="529">
        <v>13665.06</v>
      </c>
    </row>
    <row r="2151" spans="1:16" x14ac:dyDescent="0.25">
      <c r="A2151" s="540"/>
      <c r="B2151" s="524" t="s">
        <v>2639</v>
      </c>
      <c r="C2151" s="1247" t="s">
        <v>2640</v>
      </c>
      <c r="D2151" s="1247"/>
      <c r="E2151" s="1247"/>
      <c r="F2151" s="1247"/>
      <c r="G2151" s="1247"/>
      <c r="H2151" s="525" t="s">
        <v>1158</v>
      </c>
      <c r="I2151" s="543">
        <v>97</v>
      </c>
      <c r="J2151" s="526"/>
      <c r="K2151" s="543">
        <v>97</v>
      </c>
      <c r="L2151" s="528"/>
      <c r="M2151" s="526"/>
      <c r="N2151" s="528"/>
      <c r="O2151" s="526"/>
      <c r="P2151" s="529">
        <v>13255.11</v>
      </c>
    </row>
    <row r="2152" spans="1:16" x14ac:dyDescent="0.25">
      <c r="A2152" s="540"/>
      <c r="B2152" s="524" t="s">
        <v>2641</v>
      </c>
      <c r="C2152" s="1247" t="s">
        <v>2642</v>
      </c>
      <c r="D2152" s="1247"/>
      <c r="E2152" s="1247"/>
      <c r="F2152" s="1247"/>
      <c r="G2152" s="1247"/>
      <c r="H2152" s="525" t="s">
        <v>1158</v>
      </c>
      <c r="I2152" s="543">
        <v>51</v>
      </c>
      <c r="J2152" s="526"/>
      <c r="K2152" s="543">
        <v>51</v>
      </c>
      <c r="L2152" s="528"/>
      <c r="M2152" s="526"/>
      <c r="N2152" s="528"/>
      <c r="O2152" s="526"/>
      <c r="P2152" s="529">
        <v>6969.18</v>
      </c>
    </row>
    <row r="2153" spans="1:16" x14ac:dyDescent="0.25">
      <c r="A2153" s="556"/>
      <c r="B2153" s="557"/>
      <c r="C2153" s="1248" t="s">
        <v>1161</v>
      </c>
      <c r="D2153" s="1248"/>
      <c r="E2153" s="1248"/>
      <c r="F2153" s="1248"/>
      <c r="G2153" s="1248"/>
      <c r="H2153" s="516"/>
      <c r="I2153" s="517"/>
      <c r="J2153" s="517"/>
      <c r="K2153" s="517"/>
      <c r="L2153" s="520"/>
      <c r="M2153" s="517"/>
      <c r="N2153" s="554">
        <v>4551.53</v>
      </c>
      <c r="O2153" s="517"/>
      <c r="P2153" s="555">
        <v>35957.089999999997</v>
      </c>
    </row>
    <row r="2154" spans="1:16" x14ac:dyDescent="0.25">
      <c r="A2154" s="558"/>
      <c r="B2154" s="559"/>
      <c r="C2154" s="559"/>
      <c r="D2154" s="559"/>
      <c r="E2154" s="559"/>
      <c r="F2154" s="559"/>
      <c r="G2154" s="559"/>
      <c r="H2154" s="560"/>
      <c r="I2154" s="561"/>
      <c r="J2154" s="561"/>
      <c r="K2154" s="561"/>
      <c r="L2154" s="562"/>
      <c r="M2154" s="561"/>
      <c r="N2154" s="562"/>
      <c r="O2154" s="561"/>
      <c r="P2154" s="563"/>
    </row>
    <row r="2155" spans="1:16" x14ac:dyDescent="0.25">
      <c r="A2155" s="514" t="s">
        <v>3959</v>
      </c>
      <c r="B2155" s="515" t="s">
        <v>3950</v>
      </c>
      <c r="C2155" s="1249" t="s">
        <v>3951</v>
      </c>
      <c r="D2155" s="1249"/>
      <c r="E2155" s="1249"/>
      <c r="F2155" s="1249"/>
      <c r="G2155" s="1249"/>
      <c r="H2155" s="516" t="s">
        <v>2759</v>
      </c>
      <c r="I2155" s="517">
        <v>0.80579999999999996</v>
      </c>
      <c r="J2155" s="518">
        <v>1</v>
      </c>
      <c r="K2155" s="568">
        <v>0.80579999999999996</v>
      </c>
      <c r="L2155" s="554">
        <v>58324.08</v>
      </c>
      <c r="M2155" s="570">
        <v>1.05</v>
      </c>
      <c r="N2155" s="564">
        <v>61240.28</v>
      </c>
      <c r="O2155" s="517"/>
      <c r="P2155" s="555">
        <v>49347.42</v>
      </c>
    </row>
    <row r="2156" spans="1:16" x14ac:dyDescent="0.25">
      <c r="A2156" s="556"/>
      <c r="B2156" s="557"/>
      <c r="C2156" s="1248" t="s">
        <v>1161</v>
      </c>
      <c r="D2156" s="1248"/>
      <c r="E2156" s="1248"/>
      <c r="F2156" s="1248"/>
      <c r="G2156" s="1248"/>
      <c r="H2156" s="516"/>
      <c r="I2156" s="517"/>
      <c r="J2156" s="517"/>
      <c r="K2156" s="517"/>
      <c r="L2156" s="520"/>
      <c r="M2156" s="517"/>
      <c r="N2156" s="520"/>
      <c r="O2156" s="517"/>
      <c r="P2156" s="555">
        <v>49347.42</v>
      </c>
    </row>
    <row r="2157" spans="1:16" x14ac:dyDescent="0.25">
      <c r="A2157" s="558"/>
      <c r="B2157" s="559"/>
      <c r="C2157" s="559"/>
      <c r="D2157" s="559"/>
      <c r="E2157" s="559"/>
      <c r="F2157" s="559"/>
      <c r="G2157" s="559"/>
      <c r="H2157" s="560"/>
      <c r="I2157" s="561"/>
      <c r="J2157" s="561"/>
      <c r="K2157" s="561"/>
      <c r="L2157" s="562"/>
      <c r="M2157" s="561"/>
      <c r="N2157" s="562"/>
      <c r="O2157" s="561"/>
      <c r="P2157" s="563"/>
    </row>
    <row r="2158" spans="1:16" x14ac:dyDescent="0.25">
      <c r="A2158" s="514" t="s">
        <v>3960</v>
      </c>
      <c r="B2158" s="515" t="s">
        <v>3944</v>
      </c>
      <c r="C2158" s="1249" t="s">
        <v>3945</v>
      </c>
      <c r="D2158" s="1249"/>
      <c r="E2158" s="1249"/>
      <c r="F2158" s="1249"/>
      <c r="G2158" s="1249"/>
      <c r="H2158" s="516" t="s">
        <v>1440</v>
      </c>
      <c r="I2158" s="517">
        <v>3.5</v>
      </c>
      <c r="J2158" s="518">
        <v>1</v>
      </c>
      <c r="K2158" s="571">
        <v>3.5</v>
      </c>
      <c r="L2158" s="520"/>
      <c r="M2158" s="517"/>
      <c r="N2158" s="521"/>
      <c r="O2158" s="517"/>
      <c r="P2158" s="522"/>
    </row>
    <row r="2159" spans="1:16" x14ac:dyDescent="0.25">
      <c r="A2159" s="523"/>
      <c r="B2159" s="524" t="s">
        <v>23</v>
      </c>
      <c r="C2159" s="1247" t="s">
        <v>1203</v>
      </c>
      <c r="D2159" s="1247"/>
      <c r="E2159" s="1247"/>
      <c r="F2159" s="1247"/>
      <c r="G2159" s="1247"/>
      <c r="H2159" s="525" t="s">
        <v>1148</v>
      </c>
      <c r="I2159" s="526"/>
      <c r="J2159" s="526"/>
      <c r="K2159" s="527">
        <v>18.864999999999998</v>
      </c>
      <c r="L2159" s="528"/>
      <c r="M2159" s="526"/>
      <c r="N2159" s="528"/>
      <c r="O2159" s="526"/>
      <c r="P2159" s="529">
        <v>6000.77</v>
      </c>
    </row>
    <row r="2160" spans="1:16" x14ac:dyDescent="0.25">
      <c r="A2160" s="530"/>
      <c r="B2160" s="524" t="s">
        <v>2403</v>
      </c>
      <c r="C2160" s="1247" t="s">
        <v>2404</v>
      </c>
      <c r="D2160" s="1247"/>
      <c r="E2160" s="1247"/>
      <c r="F2160" s="1247"/>
      <c r="G2160" s="1247"/>
      <c r="H2160" s="525" t="s">
        <v>1148</v>
      </c>
      <c r="I2160" s="536">
        <v>5.39</v>
      </c>
      <c r="J2160" s="526"/>
      <c r="K2160" s="527">
        <v>18.864999999999998</v>
      </c>
      <c r="L2160" s="532"/>
      <c r="M2160" s="533"/>
      <c r="N2160" s="534">
        <v>318.08999999999997</v>
      </c>
      <c r="O2160" s="526"/>
      <c r="P2160" s="529">
        <v>6000.77</v>
      </c>
    </row>
    <row r="2161" spans="1:16" x14ac:dyDescent="0.25">
      <c r="A2161" s="523"/>
      <c r="B2161" s="524" t="s">
        <v>28</v>
      </c>
      <c r="C2161" s="1247" t="s">
        <v>132</v>
      </c>
      <c r="D2161" s="1247"/>
      <c r="E2161" s="1247"/>
      <c r="F2161" s="1247"/>
      <c r="G2161" s="1247"/>
      <c r="H2161" s="525"/>
      <c r="I2161" s="526"/>
      <c r="J2161" s="526"/>
      <c r="K2161" s="526"/>
      <c r="L2161" s="528"/>
      <c r="M2161" s="526"/>
      <c r="N2161" s="528"/>
      <c r="O2161" s="526"/>
      <c r="P2161" s="573">
        <v>150.01</v>
      </c>
    </row>
    <row r="2162" spans="1:16" x14ac:dyDescent="0.25">
      <c r="A2162" s="523"/>
      <c r="B2162" s="524"/>
      <c r="C2162" s="1247" t="s">
        <v>1147</v>
      </c>
      <c r="D2162" s="1247"/>
      <c r="E2162" s="1247"/>
      <c r="F2162" s="1247"/>
      <c r="G2162" s="1247"/>
      <c r="H2162" s="525" t="s">
        <v>1148</v>
      </c>
      <c r="I2162" s="526"/>
      <c r="J2162" s="526"/>
      <c r="K2162" s="536">
        <v>0.14000000000000001</v>
      </c>
      <c r="L2162" s="528"/>
      <c r="M2162" s="526"/>
      <c r="N2162" s="528"/>
      <c r="O2162" s="526"/>
      <c r="P2162" s="573">
        <v>53.38</v>
      </c>
    </row>
    <row r="2163" spans="1:16" x14ac:dyDescent="0.25">
      <c r="A2163" s="530"/>
      <c r="B2163" s="524" t="s">
        <v>1443</v>
      </c>
      <c r="C2163" s="1247" t="s">
        <v>1444</v>
      </c>
      <c r="D2163" s="1247"/>
      <c r="E2163" s="1247"/>
      <c r="F2163" s="1247"/>
      <c r="G2163" s="1247"/>
      <c r="H2163" s="525" t="s">
        <v>1151</v>
      </c>
      <c r="I2163" s="536">
        <v>0.02</v>
      </c>
      <c r="J2163" s="526"/>
      <c r="K2163" s="536">
        <v>7.0000000000000007E-2</v>
      </c>
      <c r="L2163" s="532"/>
      <c r="M2163" s="533"/>
      <c r="N2163" s="534">
        <v>1550.39</v>
      </c>
      <c r="O2163" s="526"/>
      <c r="P2163" s="529">
        <v>108.53</v>
      </c>
    </row>
    <row r="2164" spans="1:16" x14ac:dyDescent="0.25">
      <c r="A2164" s="540"/>
      <c r="B2164" s="524" t="s">
        <v>1152</v>
      </c>
      <c r="C2164" s="1247" t="s">
        <v>1153</v>
      </c>
      <c r="D2164" s="1247"/>
      <c r="E2164" s="1247"/>
      <c r="F2164" s="1247"/>
      <c r="G2164" s="1247"/>
      <c r="H2164" s="525" t="s">
        <v>1148</v>
      </c>
      <c r="I2164" s="536">
        <v>0.02</v>
      </c>
      <c r="J2164" s="526"/>
      <c r="K2164" s="536">
        <v>7.0000000000000007E-2</v>
      </c>
      <c r="L2164" s="528"/>
      <c r="M2164" s="526"/>
      <c r="N2164" s="541">
        <v>437.08</v>
      </c>
      <c r="O2164" s="526"/>
      <c r="P2164" s="573">
        <v>30.6</v>
      </c>
    </row>
    <row r="2165" spans="1:16" x14ac:dyDescent="0.25">
      <c r="A2165" s="530"/>
      <c r="B2165" s="524" t="s">
        <v>1445</v>
      </c>
      <c r="C2165" s="1247" t="s">
        <v>1446</v>
      </c>
      <c r="D2165" s="1247"/>
      <c r="E2165" s="1247"/>
      <c r="F2165" s="1247"/>
      <c r="G2165" s="1247"/>
      <c r="H2165" s="525" t="s">
        <v>1151</v>
      </c>
      <c r="I2165" s="536">
        <v>0.02</v>
      </c>
      <c r="J2165" s="526"/>
      <c r="K2165" s="536">
        <v>7.0000000000000007E-2</v>
      </c>
      <c r="L2165" s="538">
        <v>477.92</v>
      </c>
      <c r="M2165" s="539">
        <v>1.24</v>
      </c>
      <c r="N2165" s="534">
        <v>592.62</v>
      </c>
      <c r="O2165" s="526"/>
      <c r="P2165" s="529">
        <v>41.48</v>
      </c>
    </row>
    <row r="2166" spans="1:16" x14ac:dyDescent="0.25">
      <c r="A2166" s="540"/>
      <c r="B2166" s="524" t="s">
        <v>1208</v>
      </c>
      <c r="C2166" s="1247" t="s">
        <v>1209</v>
      </c>
      <c r="D2166" s="1247"/>
      <c r="E2166" s="1247"/>
      <c r="F2166" s="1247"/>
      <c r="G2166" s="1247"/>
      <c r="H2166" s="525" t="s">
        <v>1148</v>
      </c>
      <c r="I2166" s="536">
        <v>0.02</v>
      </c>
      <c r="J2166" s="526"/>
      <c r="K2166" s="536">
        <v>7.0000000000000007E-2</v>
      </c>
      <c r="L2166" s="528"/>
      <c r="M2166" s="526"/>
      <c r="N2166" s="541">
        <v>325.38</v>
      </c>
      <c r="O2166" s="526"/>
      <c r="P2166" s="573">
        <v>22.78</v>
      </c>
    </row>
    <row r="2167" spans="1:16" x14ac:dyDescent="0.25">
      <c r="A2167" s="523"/>
      <c r="B2167" s="524" t="s">
        <v>36</v>
      </c>
      <c r="C2167" s="1247" t="s">
        <v>134</v>
      </c>
      <c r="D2167" s="1247"/>
      <c r="E2167" s="1247"/>
      <c r="F2167" s="1247"/>
      <c r="G2167" s="1247"/>
      <c r="H2167" s="525"/>
      <c r="I2167" s="526"/>
      <c r="J2167" s="526"/>
      <c r="K2167" s="526"/>
      <c r="L2167" s="528"/>
      <c r="M2167" s="526"/>
      <c r="N2167" s="528"/>
      <c r="O2167" s="526"/>
      <c r="P2167" s="573">
        <v>646.07000000000005</v>
      </c>
    </row>
    <row r="2168" spans="1:16" x14ac:dyDescent="0.25">
      <c r="A2168" s="530"/>
      <c r="B2168" s="524" t="s">
        <v>2623</v>
      </c>
      <c r="C2168" s="1247" t="s">
        <v>2624</v>
      </c>
      <c r="D2168" s="1247"/>
      <c r="E2168" s="1247"/>
      <c r="F2168" s="1247"/>
      <c r="G2168" s="1247"/>
      <c r="H2168" s="525" t="s">
        <v>2159</v>
      </c>
      <c r="I2168" s="536">
        <v>13.33</v>
      </c>
      <c r="J2168" s="526"/>
      <c r="K2168" s="527">
        <v>46.655000000000001</v>
      </c>
      <c r="L2168" s="538">
        <v>5.87</v>
      </c>
      <c r="M2168" s="539">
        <v>0.97</v>
      </c>
      <c r="N2168" s="534">
        <v>5.69</v>
      </c>
      <c r="O2168" s="526"/>
      <c r="P2168" s="529">
        <v>265.47000000000003</v>
      </c>
    </row>
    <row r="2169" spans="1:16" x14ac:dyDescent="0.25">
      <c r="A2169" s="530"/>
      <c r="B2169" s="524" t="s">
        <v>3647</v>
      </c>
      <c r="C2169" s="1247" t="s">
        <v>3648</v>
      </c>
      <c r="D2169" s="1247"/>
      <c r="E2169" s="1247"/>
      <c r="F2169" s="1247"/>
      <c r="G2169" s="1247"/>
      <c r="H2169" s="525" t="s">
        <v>1164</v>
      </c>
      <c r="I2169" s="535">
        <v>5.9999999999999995E-4</v>
      </c>
      <c r="J2169" s="526"/>
      <c r="K2169" s="535">
        <v>2.0999999999999999E-3</v>
      </c>
      <c r="L2169" s="542">
        <v>43821.53</v>
      </c>
      <c r="M2169" s="539">
        <v>1.35</v>
      </c>
      <c r="N2169" s="534">
        <v>59159.07</v>
      </c>
      <c r="O2169" s="526"/>
      <c r="P2169" s="529">
        <v>124.23</v>
      </c>
    </row>
    <row r="2170" spans="1:16" x14ac:dyDescent="0.25">
      <c r="A2170" s="530"/>
      <c r="B2170" s="524" t="s">
        <v>2627</v>
      </c>
      <c r="C2170" s="1247" t="s">
        <v>2628</v>
      </c>
      <c r="D2170" s="1247"/>
      <c r="E2170" s="1247"/>
      <c r="F2170" s="1247"/>
      <c r="G2170" s="1247"/>
      <c r="H2170" s="525" t="s">
        <v>1244</v>
      </c>
      <c r="I2170" s="536">
        <v>0.02</v>
      </c>
      <c r="J2170" s="526"/>
      <c r="K2170" s="536">
        <v>7.0000000000000007E-2</v>
      </c>
      <c r="L2170" s="538">
        <v>79.88</v>
      </c>
      <c r="M2170" s="539">
        <v>1.53</v>
      </c>
      <c r="N2170" s="534">
        <v>122.22</v>
      </c>
      <c r="O2170" s="526"/>
      <c r="P2170" s="529">
        <v>8.56</v>
      </c>
    </row>
    <row r="2171" spans="1:16" x14ac:dyDescent="0.25">
      <c r="A2171" s="530"/>
      <c r="B2171" s="524" t="s">
        <v>3946</v>
      </c>
      <c r="C2171" s="1247" t="s">
        <v>3947</v>
      </c>
      <c r="D2171" s="1247"/>
      <c r="E2171" s="1247"/>
      <c r="F2171" s="1247"/>
      <c r="G2171" s="1247"/>
      <c r="H2171" s="525" t="s">
        <v>1697</v>
      </c>
      <c r="I2171" s="536">
        <v>0.05</v>
      </c>
      <c r="J2171" s="526"/>
      <c r="K2171" s="527">
        <v>0.17499999999999999</v>
      </c>
      <c r="L2171" s="538">
        <v>696.63</v>
      </c>
      <c r="M2171" s="539">
        <v>1.26</v>
      </c>
      <c r="N2171" s="534">
        <v>877.75</v>
      </c>
      <c r="O2171" s="526"/>
      <c r="P2171" s="529">
        <v>153.61000000000001</v>
      </c>
    </row>
    <row r="2172" spans="1:16" x14ac:dyDescent="0.25">
      <c r="A2172" s="530"/>
      <c r="B2172" s="524" t="s">
        <v>3655</v>
      </c>
      <c r="C2172" s="1247" t="s">
        <v>3656</v>
      </c>
      <c r="D2172" s="1247"/>
      <c r="E2172" s="1247"/>
      <c r="F2172" s="1247"/>
      <c r="G2172" s="1247"/>
      <c r="H2172" s="525" t="s">
        <v>2435</v>
      </c>
      <c r="I2172" s="535">
        <v>1.2200000000000001E-2</v>
      </c>
      <c r="J2172" s="526"/>
      <c r="K2172" s="535">
        <v>4.2700000000000002E-2</v>
      </c>
      <c r="L2172" s="542">
        <v>1610.33</v>
      </c>
      <c r="M2172" s="539">
        <v>1.37</v>
      </c>
      <c r="N2172" s="534">
        <v>2206.15</v>
      </c>
      <c r="O2172" s="526"/>
      <c r="P2172" s="529">
        <v>94.2</v>
      </c>
    </row>
    <row r="2173" spans="1:16" x14ac:dyDescent="0.25">
      <c r="A2173" s="552"/>
      <c r="B2173" s="553"/>
      <c r="C2173" s="1248" t="s">
        <v>1154</v>
      </c>
      <c r="D2173" s="1248"/>
      <c r="E2173" s="1248"/>
      <c r="F2173" s="1248"/>
      <c r="G2173" s="1248"/>
      <c r="H2173" s="516"/>
      <c r="I2173" s="517"/>
      <c r="J2173" s="517"/>
      <c r="K2173" s="517"/>
      <c r="L2173" s="520"/>
      <c r="M2173" s="517"/>
      <c r="N2173" s="554"/>
      <c r="O2173" s="517"/>
      <c r="P2173" s="555">
        <v>6850.23</v>
      </c>
    </row>
    <row r="2174" spans="1:16" x14ac:dyDescent="0.25">
      <c r="A2174" s="540" t="s">
        <v>3961</v>
      </c>
      <c r="B2174" s="524" t="s">
        <v>2637</v>
      </c>
      <c r="C2174" s="1247" t="s">
        <v>2638</v>
      </c>
      <c r="D2174" s="1247"/>
      <c r="E2174" s="1247"/>
      <c r="F2174" s="1247"/>
      <c r="G2174" s="1247"/>
      <c r="H2174" s="525" t="s">
        <v>1158</v>
      </c>
      <c r="I2174" s="543">
        <v>2</v>
      </c>
      <c r="J2174" s="526"/>
      <c r="K2174" s="543">
        <v>2</v>
      </c>
      <c r="L2174" s="528"/>
      <c r="M2174" s="526"/>
      <c r="N2174" s="528"/>
      <c r="O2174" s="526"/>
      <c r="P2174" s="573">
        <v>120.02</v>
      </c>
    </row>
    <row r="2175" spans="1:16" x14ac:dyDescent="0.25">
      <c r="A2175" s="540"/>
      <c r="B2175" s="524"/>
      <c r="C2175" s="1247" t="s">
        <v>1155</v>
      </c>
      <c r="D2175" s="1247"/>
      <c r="E2175" s="1247"/>
      <c r="F2175" s="1247"/>
      <c r="G2175" s="1247"/>
      <c r="H2175" s="525"/>
      <c r="I2175" s="526"/>
      <c r="J2175" s="526"/>
      <c r="K2175" s="526"/>
      <c r="L2175" s="528"/>
      <c r="M2175" s="526"/>
      <c r="N2175" s="528"/>
      <c r="O2175" s="526"/>
      <c r="P2175" s="529">
        <v>6054.15</v>
      </c>
    </row>
    <row r="2176" spans="1:16" x14ac:dyDescent="0.25">
      <c r="A2176" s="540"/>
      <c r="B2176" s="524" t="s">
        <v>2639</v>
      </c>
      <c r="C2176" s="1247" t="s">
        <v>2640</v>
      </c>
      <c r="D2176" s="1247"/>
      <c r="E2176" s="1247"/>
      <c r="F2176" s="1247"/>
      <c r="G2176" s="1247"/>
      <c r="H2176" s="525" t="s">
        <v>1158</v>
      </c>
      <c r="I2176" s="543">
        <v>97</v>
      </c>
      <c r="J2176" s="526"/>
      <c r="K2176" s="543">
        <v>97</v>
      </c>
      <c r="L2176" s="528"/>
      <c r="M2176" s="526"/>
      <c r="N2176" s="528"/>
      <c r="O2176" s="526"/>
      <c r="P2176" s="529">
        <v>5872.53</v>
      </c>
    </row>
    <row r="2177" spans="1:16" x14ac:dyDescent="0.25">
      <c r="A2177" s="540"/>
      <c r="B2177" s="524" t="s">
        <v>2641</v>
      </c>
      <c r="C2177" s="1247" t="s">
        <v>2642</v>
      </c>
      <c r="D2177" s="1247"/>
      <c r="E2177" s="1247"/>
      <c r="F2177" s="1247"/>
      <c r="G2177" s="1247"/>
      <c r="H2177" s="525" t="s">
        <v>1158</v>
      </c>
      <c r="I2177" s="543">
        <v>51</v>
      </c>
      <c r="J2177" s="526"/>
      <c r="K2177" s="543">
        <v>51</v>
      </c>
      <c r="L2177" s="528"/>
      <c r="M2177" s="526"/>
      <c r="N2177" s="528"/>
      <c r="O2177" s="526"/>
      <c r="P2177" s="529">
        <v>3087.62</v>
      </c>
    </row>
    <row r="2178" spans="1:16" x14ac:dyDescent="0.25">
      <c r="A2178" s="556"/>
      <c r="B2178" s="557"/>
      <c r="C2178" s="1248" t="s">
        <v>1161</v>
      </c>
      <c r="D2178" s="1248"/>
      <c r="E2178" s="1248"/>
      <c r="F2178" s="1248"/>
      <c r="G2178" s="1248"/>
      <c r="H2178" s="516"/>
      <c r="I2178" s="517"/>
      <c r="J2178" s="517"/>
      <c r="K2178" s="517"/>
      <c r="L2178" s="520"/>
      <c r="M2178" s="517"/>
      <c r="N2178" s="554">
        <v>4551.54</v>
      </c>
      <c r="O2178" s="517"/>
      <c r="P2178" s="555">
        <v>15930.4</v>
      </c>
    </row>
    <row r="2179" spans="1:16" x14ac:dyDescent="0.25">
      <c r="A2179" s="558"/>
      <c r="B2179" s="559"/>
      <c r="C2179" s="559"/>
      <c r="D2179" s="559"/>
      <c r="E2179" s="559"/>
      <c r="F2179" s="559"/>
      <c r="G2179" s="559"/>
      <c r="H2179" s="560"/>
      <c r="I2179" s="561"/>
      <c r="J2179" s="561"/>
      <c r="K2179" s="561"/>
      <c r="L2179" s="562"/>
      <c r="M2179" s="561"/>
      <c r="N2179" s="562"/>
      <c r="O2179" s="561"/>
      <c r="P2179" s="563"/>
    </row>
    <row r="2180" spans="1:16" x14ac:dyDescent="0.25">
      <c r="A2180" s="514" t="s">
        <v>3962</v>
      </c>
      <c r="B2180" s="515" t="s">
        <v>3950</v>
      </c>
      <c r="C2180" s="1249" t="s">
        <v>3951</v>
      </c>
      <c r="D2180" s="1249"/>
      <c r="E2180" s="1249"/>
      <c r="F2180" s="1249"/>
      <c r="G2180" s="1249"/>
      <c r="H2180" s="516" t="s">
        <v>2759</v>
      </c>
      <c r="I2180" s="517">
        <v>0.35699999999999998</v>
      </c>
      <c r="J2180" s="518">
        <v>1</v>
      </c>
      <c r="K2180" s="519">
        <v>0.35699999999999998</v>
      </c>
      <c r="L2180" s="554">
        <v>58324.08</v>
      </c>
      <c r="M2180" s="570">
        <v>1.05</v>
      </c>
      <c r="N2180" s="564">
        <v>61240.28</v>
      </c>
      <c r="O2180" s="517"/>
      <c r="P2180" s="555">
        <v>21862.78</v>
      </c>
    </row>
    <row r="2181" spans="1:16" x14ac:dyDescent="0.25">
      <c r="A2181" s="556"/>
      <c r="B2181" s="557"/>
      <c r="C2181" s="1248" t="s">
        <v>1161</v>
      </c>
      <c r="D2181" s="1248"/>
      <c r="E2181" s="1248"/>
      <c r="F2181" s="1248"/>
      <c r="G2181" s="1248"/>
      <c r="H2181" s="516"/>
      <c r="I2181" s="517"/>
      <c r="J2181" s="517"/>
      <c r="K2181" s="517"/>
      <c r="L2181" s="520"/>
      <c r="M2181" s="517"/>
      <c r="N2181" s="520"/>
      <c r="O2181" s="517"/>
      <c r="P2181" s="555">
        <v>21862.78</v>
      </c>
    </row>
    <row r="2182" spans="1:16" x14ac:dyDescent="0.25">
      <c r="A2182" s="558"/>
      <c r="B2182" s="559"/>
      <c r="C2182" s="559"/>
      <c r="D2182" s="559"/>
      <c r="E2182" s="559"/>
      <c r="F2182" s="559"/>
      <c r="G2182" s="559"/>
      <c r="H2182" s="560"/>
      <c r="I2182" s="561"/>
      <c r="J2182" s="561"/>
      <c r="K2182" s="561"/>
      <c r="L2182" s="562"/>
      <c r="M2182" s="561"/>
      <c r="N2182" s="562"/>
      <c r="O2182" s="561"/>
      <c r="P2182" s="563"/>
    </row>
    <row r="2183" spans="1:16" x14ac:dyDescent="0.25">
      <c r="A2183" s="514" t="s">
        <v>3963</v>
      </c>
      <c r="B2183" s="515" t="s">
        <v>3944</v>
      </c>
      <c r="C2183" s="1249" t="s">
        <v>3945</v>
      </c>
      <c r="D2183" s="1249"/>
      <c r="E2183" s="1249"/>
      <c r="F2183" s="1249"/>
      <c r="G2183" s="1249"/>
      <c r="H2183" s="516" t="s">
        <v>1440</v>
      </c>
      <c r="I2183" s="517">
        <v>64.8</v>
      </c>
      <c r="J2183" s="518">
        <v>1</v>
      </c>
      <c r="K2183" s="571">
        <v>64.8</v>
      </c>
      <c r="L2183" s="520"/>
      <c r="M2183" s="517"/>
      <c r="N2183" s="521"/>
      <c r="O2183" s="517"/>
      <c r="P2183" s="522"/>
    </row>
    <row r="2184" spans="1:16" x14ac:dyDescent="0.25">
      <c r="A2184" s="523"/>
      <c r="B2184" s="524" t="s">
        <v>23</v>
      </c>
      <c r="C2184" s="1247" t="s">
        <v>1203</v>
      </c>
      <c r="D2184" s="1247"/>
      <c r="E2184" s="1247"/>
      <c r="F2184" s="1247"/>
      <c r="G2184" s="1247"/>
      <c r="H2184" s="525" t="s">
        <v>1148</v>
      </c>
      <c r="I2184" s="526"/>
      <c r="J2184" s="526"/>
      <c r="K2184" s="527">
        <v>349.27199999999999</v>
      </c>
      <c r="L2184" s="528"/>
      <c r="M2184" s="526"/>
      <c r="N2184" s="528"/>
      <c r="O2184" s="526"/>
      <c r="P2184" s="529">
        <v>111099.93</v>
      </c>
    </row>
    <row r="2185" spans="1:16" x14ac:dyDescent="0.25">
      <c r="A2185" s="530"/>
      <c r="B2185" s="524" t="s">
        <v>2403</v>
      </c>
      <c r="C2185" s="1247" t="s">
        <v>2404</v>
      </c>
      <c r="D2185" s="1247"/>
      <c r="E2185" s="1247"/>
      <c r="F2185" s="1247"/>
      <c r="G2185" s="1247"/>
      <c r="H2185" s="525" t="s">
        <v>1148</v>
      </c>
      <c r="I2185" s="536">
        <v>5.39</v>
      </c>
      <c r="J2185" s="526"/>
      <c r="K2185" s="527">
        <v>349.27199999999999</v>
      </c>
      <c r="L2185" s="532"/>
      <c r="M2185" s="533"/>
      <c r="N2185" s="534">
        <v>318.08999999999997</v>
      </c>
      <c r="O2185" s="526"/>
      <c r="P2185" s="529">
        <v>111099.93</v>
      </c>
    </row>
    <row r="2186" spans="1:16" x14ac:dyDescent="0.25">
      <c r="A2186" s="523"/>
      <c r="B2186" s="524" t="s">
        <v>28</v>
      </c>
      <c r="C2186" s="1247" t="s">
        <v>132</v>
      </c>
      <c r="D2186" s="1247"/>
      <c r="E2186" s="1247"/>
      <c r="F2186" s="1247"/>
      <c r="G2186" s="1247"/>
      <c r="H2186" s="525"/>
      <c r="I2186" s="526"/>
      <c r="J2186" s="526"/>
      <c r="K2186" s="526"/>
      <c r="L2186" s="528"/>
      <c r="M2186" s="526"/>
      <c r="N2186" s="528"/>
      <c r="O2186" s="526"/>
      <c r="P2186" s="529">
        <v>2777.35</v>
      </c>
    </row>
    <row r="2187" spans="1:16" x14ac:dyDescent="0.25">
      <c r="A2187" s="523"/>
      <c r="B2187" s="524"/>
      <c r="C2187" s="1247" t="s">
        <v>1147</v>
      </c>
      <c r="D2187" s="1247"/>
      <c r="E2187" s="1247"/>
      <c r="F2187" s="1247"/>
      <c r="G2187" s="1247"/>
      <c r="H2187" s="525" t="s">
        <v>1148</v>
      </c>
      <c r="I2187" s="526"/>
      <c r="J2187" s="526"/>
      <c r="K2187" s="527">
        <v>2.5920000000000001</v>
      </c>
      <c r="L2187" s="528"/>
      <c r="M2187" s="526"/>
      <c r="N2187" s="528"/>
      <c r="O2187" s="526"/>
      <c r="P2187" s="573">
        <v>988.15</v>
      </c>
    </row>
    <row r="2188" spans="1:16" x14ac:dyDescent="0.25">
      <c r="A2188" s="530"/>
      <c r="B2188" s="524" t="s">
        <v>1443</v>
      </c>
      <c r="C2188" s="1247" t="s">
        <v>1444</v>
      </c>
      <c r="D2188" s="1247"/>
      <c r="E2188" s="1247"/>
      <c r="F2188" s="1247"/>
      <c r="G2188" s="1247"/>
      <c r="H2188" s="525" t="s">
        <v>1151</v>
      </c>
      <c r="I2188" s="536">
        <v>0.02</v>
      </c>
      <c r="J2188" s="526"/>
      <c r="K2188" s="527">
        <v>1.296</v>
      </c>
      <c r="L2188" s="532"/>
      <c r="M2188" s="533"/>
      <c r="N2188" s="534">
        <v>1550.39</v>
      </c>
      <c r="O2188" s="526"/>
      <c r="P2188" s="529">
        <v>2009.31</v>
      </c>
    </row>
    <row r="2189" spans="1:16" x14ac:dyDescent="0.25">
      <c r="A2189" s="540"/>
      <c r="B2189" s="524" t="s">
        <v>1152</v>
      </c>
      <c r="C2189" s="1247" t="s">
        <v>1153</v>
      </c>
      <c r="D2189" s="1247"/>
      <c r="E2189" s="1247"/>
      <c r="F2189" s="1247"/>
      <c r="G2189" s="1247"/>
      <c r="H2189" s="525" t="s">
        <v>1148</v>
      </c>
      <c r="I2189" s="536">
        <v>0.02</v>
      </c>
      <c r="J2189" s="526"/>
      <c r="K2189" s="527">
        <v>1.296</v>
      </c>
      <c r="L2189" s="528"/>
      <c r="M2189" s="526"/>
      <c r="N2189" s="541">
        <v>437.08</v>
      </c>
      <c r="O2189" s="526"/>
      <c r="P2189" s="573">
        <v>566.46</v>
      </c>
    </row>
    <row r="2190" spans="1:16" x14ac:dyDescent="0.25">
      <c r="A2190" s="530"/>
      <c r="B2190" s="524" t="s">
        <v>1445</v>
      </c>
      <c r="C2190" s="1247" t="s">
        <v>1446</v>
      </c>
      <c r="D2190" s="1247"/>
      <c r="E2190" s="1247"/>
      <c r="F2190" s="1247"/>
      <c r="G2190" s="1247"/>
      <c r="H2190" s="525" t="s">
        <v>1151</v>
      </c>
      <c r="I2190" s="536">
        <v>0.02</v>
      </c>
      <c r="J2190" s="526"/>
      <c r="K2190" s="527">
        <v>1.296</v>
      </c>
      <c r="L2190" s="538">
        <v>477.92</v>
      </c>
      <c r="M2190" s="539">
        <v>1.24</v>
      </c>
      <c r="N2190" s="534">
        <v>592.62</v>
      </c>
      <c r="O2190" s="526"/>
      <c r="P2190" s="529">
        <v>768.04</v>
      </c>
    </row>
    <row r="2191" spans="1:16" x14ac:dyDescent="0.25">
      <c r="A2191" s="540"/>
      <c r="B2191" s="524" t="s">
        <v>1208</v>
      </c>
      <c r="C2191" s="1247" t="s">
        <v>1209</v>
      </c>
      <c r="D2191" s="1247"/>
      <c r="E2191" s="1247"/>
      <c r="F2191" s="1247"/>
      <c r="G2191" s="1247"/>
      <c r="H2191" s="525" t="s">
        <v>1148</v>
      </c>
      <c r="I2191" s="536">
        <v>0.02</v>
      </c>
      <c r="J2191" s="526"/>
      <c r="K2191" s="527">
        <v>1.296</v>
      </c>
      <c r="L2191" s="528"/>
      <c r="M2191" s="526"/>
      <c r="N2191" s="541">
        <v>325.38</v>
      </c>
      <c r="O2191" s="526"/>
      <c r="P2191" s="573">
        <v>421.69</v>
      </c>
    </row>
    <row r="2192" spans="1:16" x14ac:dyDescent="0.25">
      <c r="A2192" s="523"/>
      <c r="B2192" s="524" t="s">
        <v>36</v>
      </c>
      <c r="C2192" s="1247" t="s">
        <v>134</v>
      </c>
      <c r="D2192" s="1247"/>
      <c r="E2192" s="1247"/>
      <c r="F2192" s="1247"/>
      <c r="G2192" s="1247"/>
      <c r="H2192" s="525"/>
      <c r="I2192" s="526"/>
      <c r="J2192" s="526"/>
      <c r="K2192" s="526"/>
      <c r="L2192" s="528"/>
      <c r="M2192" s="526"/>
      <c r="N2192" s="528"/>
      <c r="O2192" s="526"/>
      <c r="P2192" s="529">
        <v>11961.43</v>
      </c>
    </row>
    <row r="2193" spans="1:16" x14ac:dyDescent="0.25">
      <c r="A2193" s="530"/>
      <c r="B2193" s="524" t="s">
        <v>2623</v>
      </c>
      <c r="C2193" s="1247" t="s">
        <v>2624</v>
      </c>
      <c r="D2193" s="1247"/>
      <c r="E2193" s="1247"/>
      <c r="F2193" s="1247"/>
      <c r="G2193" s="1247"/>
      <c r="H2193" s="525" t="s">
        <v>2159</v>
      </c>
      <c r="I2193" s="536">
        <v>13.33</v>
      </c>
      <c r="J2193" s="526"/>
      <c r="K2193" s="527">
        <v>863.78399999999999</v>
      </c>
      <c r="L2193" s="538">
        <v>5.87</v>
      </c>
      <c r="M2193" s="539">
        <v>0.97</v>
      </c>
      <c r="N2193" s="534">
        <v>5.69</v>
      </c>
      <c r="O2193" s="526"/>
      <c r="P2193" s="529">
        <v>4914.93</v>
      </c>
    </row>
    <row r="2194" spans="1:16" x14ac:dyDescent="0.25">
      <c r="A2194" s="530"/>
      <c r="B2194" s="524" t="s">
        <v>3647</v>
      </c>
      <c r="C2194" s="1247" t="s">
        <v>3648</v>
      </c>
      <c r="D2194" s="1247"/>
      <c r="E2194" s="1247"/>
      <c r="F2194" s="1247"/>
      <c r="G2194" s="1247"/>
      <c r="H2194" s="525" t="s">
        <v>1164</v>
      </c>
      <c r="I2194" s="535">
        <v>5.9999999999999995E-4</v>
      </c>
      <c r="J2194" s="526"/>
      <c r="K2194" s="537">
        <v>3.8879999999999998E-2</v>
      </c>
      <c r="L2194" s="542">
        <v>43821.53</v>
      </c>
      <c r="M2194" s="539">
        <v>1.35</v>
      </c>
      <c r="N2194" s="534">
        <v>59159.07</v>
      </c>
      <c r="O2194" s="526"/>
      <c r="P2194" s="529">
        <v>2300.1</v>
      </c>
    </row>
    <row r="2195" spans="1:16" x14ac:dyDescent="0.25">
      <c r="A2195" s="530"/>
      <c r="B2195" s="524" t="s">
        <v>2627</v>
      </c>
      <c r="C2195" s="1247" t="s">
        <v>2628</v>
      </c>
      <c r="D2195" s="1247"/>
      <c r="E2195" s="1247"/>
      <c r="F2195" s="1247"/>
      <c r="G2195" s="1247"/>
      <c r="H2195" s="525" t="s">
        <v>1244</v>
      </c>
      <c r="I2195" s="536">
        <v>0.02</v>
      </c>
      <c r="J2195" s="526"/>
      <c r="K2195" s="527">
        <v>1.296</v>
      </c>
      <c r="L2195" s="538">
        <v>79.88</v>
      </c>
      <c r="M2195" s="539">
        <v>1.53</v>
      </c>
      <c r="N2195" s="534">
        <v>122.22</v>
      </c>
      <c r="O2195" s="526"/>
      <c r="P2195" s="529">
        <v>158.4</v>
      </c>
    </row>
    <row r="2196" spans="1:16" x14ac:dyDescent="0.25">
      <c r="A2196" s="530"/>
      <c r="B2196" s="524" t="s">
        <v>3946</v>
      </c>
      <c r="C2196" s="1247" t="s">
        <v>3947</v>
      </c>
      <c r="D2196" s="1247"/>
      <c r="E2196" s="1247"/>
      <c r="F2196" s="1247"/>
      <c r="G2196" s="1247"/>
      <c r="H2196" s="525" t="s">
        <v>1697</v>
      </c>
      <c r="I2196" s="536">
        <v>0.05</v>
      </c>
      <c r="J2196" s="526"/>
      <c r="K2196" s="536">
        <v>3.24</v>
      </c>
      <c r="L2196" s="538">
        <v>696.63</v>
      </c>
      <c r="M2196" s="539">
        <v>1.26</v>
      </c>
      <c r="N2196" s="534">
        <v>877.75</v>
      </c>
      <c r="O2196" s="526"/>
      <c r="P2196" s="529">
        <v>2843.91</v>
      </c>
    </row>
    <row r="2197" spans="1:16" x14ac:dyDescent="0.25">
      <c r="A2197" s="530"/>
      <c r="B2197" s="524" t="s">
        <v>3655</v>
      </c>
      <c r="C2197" s="1247" t="s">
        <v>3656</v>
      </c>
      <c r="D2197" s="1247"/>
      <c r="E2197" s="1247"/>
      <c r="F2197" s="1247"/>
      <c r="G2197" s="1247"/>
      <c r="H2197" s="525" t="s">
        <v>2435</v>
      </c>
      <c r="I2197" s="535">
        <v>1.2200000000000001E-2</v>
      </c>
      <c r="J2197" s="526"/>
      <c r="K2197" s="537">
        <v>0.79056000000000004</v>
      </c>
      <c r="L2197" s="542">
        <v>1610.33</v>
      </c>
      <c r="M2197" s="539">
        <v>1.37</v>
      </c>
      <c r="N2197" s="534">
        <v>2206.15</v>
      </c>
      <c r="O2197" s="526"/>
      <c r="P2197" s="529">
        <v>1744.09</v>
      </c>
    </row>
    <row r="2198" spans="1:16" x14ac:dyDescent="0.25">
      <c r="A2198" s="552"/>
      <c r="B2198" s="553"/>
      <c r="C2198" s="1248" t="s">
        <v>1154</v>
      </c>
      <c r="D2198" s="1248"/>
      <c r="E2198" s="1248"/>
      <c r="F2198" s="1248"/>
      <c r="G2198" s="1248"/>
      <c r="H2198" s="516"/>
      <c r="I2198" s="517"/>
      <c r="J2198" s="517"/>
      <c r="K2198" s="517"/>
      <c r="L2198" s="520"/>
      <c r="M2198" s="517"/>
      <c r="N2198" s="554"/>
      <c r="O2198" s="517"/>
      <c r="P2198" s="555">
        <v>126826.86</v>
      </c>
    </row>
    <row r="2199" spans="1:16" x14ac:dyDescent="0.25">
      <c r="A2199" s="540" t="s">
        <v>3964</v>
      </c>
      <c r="B2199" s="524" t="s">
        <v>2637</v>
      </c>
      <c r="C2199" s="1247" t="s">
        <v>2638</v>
      </c>
      <c r="D2199" s="1247"/>
      <c r="E2199" s="1247"/>
      <c r="F2199" s="1247"/>
      <c r="G2199" s="1247"/>
      <c r="H2199" s="525" t="s">
        <v>1158</v>
      </c>
      <c r="I2199" s="543">
        <v>2</v>
      </c>
      <c r="J2199" s="526"/>
      <c r="K2199" s="543">
        <v>2</v>
      </c>
      <c r="L2199" s="528"/>
      <c r="M2199" s="526"/>
      <c r="N2199" s="528"/>
      <c r="O2199" s="526"/>
      <c r="P2199" s="529">
        <v>2222</v>
      </c>
    </row>
    <row r="2200" spans="1:16" x14ac:dyDescent="0.25">
      <c r="A2200" s="540"/>
      <c r="B2200" s="524"/>
      <c r="C2200" s="1247" t="s">
        <v>1155</v>
      </c>
      <c r="D2200" s="1247"/>
      <c r="E2200" s="1247"/>
      <c r="F2200" s="1247"/>
      <c r="G2200" s="1247"/>
      <c r="H2200" s="525"/>
      <c r="I2200" s="526"/>
      <c r="J2200" s="526"/>
      <c r="K2200" s="526"/>
      <c r="L2200" s="528"/>
      <c r="M2200" s="526"/>
      <c r="N2200" s="528"/>
      <c r="O2200" s="526"/>
      <c r="P2200" s="529">
        <v>112088.08</v>
      </c>
    </row>
    <row r="2201" spans="1:16" x14ac:dyDescent="0.25">
      <c r="A2201" s="540"/>
      <c r="B2201" s="524" t="s">
        <v>2639</v>
      </c>
      <c r="C2201" s="1247" t="s">
        <v>2640</v>
      </c>
      <c r="D2201" s="1247"/>
      <c r="E2201" s="1247"/>
      <c r="F2201" s="1247"/>
      <c r="G2201" s="1247"/>
      <c r="H2201" s="525" t="s">
        <v>1158</v>
      </c>
      <c r="I2201" s="543">
        <v>97</v>
      </c>
      <c r="J2201" s="526"/>
      <c r="K2201" s="543">
        <v>97</v>
      </c>
      <c r="L2201" s="528"/>
      <c r="M2201" s="526"/>
      <c r="N2201" s="528"/>
      <c r="O2201" s="526"/>
      <c r="P2201" s="529">
        <v>108725.44</v>
      </c>
    </row>
    <row r="2202" spans="1:16" x14ac:dyDescent="0.25">
      <c r="A2202" s="540"/>
      <c r="B2202" s="524" t="s">
        <v>2641</v>
      </c>
      <c r="C2202" s="1247" t="s">
        <v>2642</v>
      </c>
      <c r="D2202" s="1247"/>
      <c r="E2202" s="1247"/>
      <c r="F2202" s="1247"/>
      <c r="G2202" s="1247"/>
      <c r="H2202" s="525" t="s">
        <v>1158</v>
      </c>
      <c r="I2202" s="543">
        <v>51</v>
      </c>
      <c r="J2202" s="526"/>
      <c r="K2202" s="543">
        <v>51</v>
      </c>
      <c r="L2202" s="528"/>
      <c r="M2202" s="526"/>
      <c r="N2202" s="528"/>
      <c r="O2202" s="526"/>
      <c r="P2202" s="529">
        <v>57164.92</v>
      </c>
    </row>
    <row r="2203" spans="1:16" x14ac:dyDescent="0.25">
      <c r="A2203" s="556"/>
      <c r="B2203" s="557"/>
      <c r="C2203" s="1248" t="s">
        <v>1161</v>
      </c>
      <c r="D2203" s="1248"/>
      <c r="E2203" s="1248"/>
      <c r="F2203" s="1248"/>
      <c r="G2203" s="1248"/>
      <c r="H2203" s="516"/>
      <c r="I2203" s="517"/>
      <c r="J2203" s="517"/>
      <c r="K2203" s="517"/>
      <c r="L2203" s="520"/>
      <c r="M2203" s="517"/>
      <c r="N2203" s="554">
        <v>4551.53</v>
      </c>
      <c r="O2203" s="517"/>
      <c r="P2203" s="555">
        <v>294939.21999999997</v>
      </c>
    </row>
    <row r="2204" spans="1:16" x14ac:dyDescent="0.25">
      <c r="A2204" s="558"/>
      <c r="B2204" s="559"/>
      <c r="C2204" s="559"/>
      <c r="D2204" s="559"/>
      <c r="E2204" s="559"/>
      <c r="F2204" s="559"/>
      <c r="G2204" s="559"/>
      <c r="H2204" s="560"/>
      <c r="I2204" s="561"/>
      <c r="J2204" s="561"/>
      <c r="K2204" s="561"/>
      <c r="L2204" s="562"/>
      <c r="M2204" s="561"/>
      <c r="N2204" s="562"/>
      <c r="O2204" s="561"/>
      <c r="P2204" s="563"/>
    </row>
    <row r="2205" spans="1:16" x14ac:dyDescent="0.25">
      <c r="A2205" s="514" t="s">
        <v>3965</v>
      </c>
      <c r="B2205" s="515" t="s">
        <v>3950</v>
      </c>
      <c r="C2205" s="1249" t="s">
        <v>3951</v>
      </c>
      <c r="D2205" s="1249"/>
      <c r="E2205" s="1249"/>
      <c r="F2205" s="1249"/>
      <c r="G2205" s="1249"/>
      <c r="H2205" s="516" t="s">
        <v>2759</v>
      </c>
      <c r="I2205" s="517">
        <v>6.6096000000000004</v>
      </c>
      <c r="J2205" s="518">
        <v>1</v>
      </c>
      <c r="K2205" s="568">
        <v>6.6096000000000004</v>
      </c>
      <c r="L2205" s="554">
        <v>58324.08</v>
      </c>
      <c r="M2205" s="570">
        <v>1.05</v>
      </c>
      <c r="N2205" s="564">
        <v>61240.28</v>
      </c>
      <c r="O2205" s="517"/>
      <c r="P2205" s="555">
        <v>404773.75</v>
      </c>
    </row>
    <row r="2206" spans="1:16" x14ac:dyDescent="0.25">
      <c r="A2206" s="556"/>
      <c r="B2206" s="557"/>
      <c r="C2206" s="1248" t="s">
        <v>1161</v>
      </c>
      <c r="D2206" s="1248"/>
      <c r="E2206" s="1248"/>
      <c r="F2206" s="1248"/>
      <c r="G2206" s="1248"/>
      <c r="H2206" s="516"/>
      <c r="I2206" s="517"/>
      <c r="J2206" s="517"/>
      <c r="K2206" s="517"/>
      <c r="L2206" s="520"/>
      <c r="M2206" s="517"/>
      <c r="N2206" s="520"/>
      <c r="O2206" s="517"/>
      <c r="P2206" s="555">
        <v>404773.75</v>
      </c>
    </row>
    <row r="2207" spans="1:16" x14ac:dyDescent="0.25">
      <c r="A2207" s="558"/>
      <c r="B2207" s="559"/>
      <c r="C2207" s="559"/>
      <c r="D2207" s="559"/>
      <c r="E2207" s="559"/>
      <c r="F2207" s="559"/>
      <c r="G2207" s="559"/>
      <c r="H2207" s="560"/>
      <c r="I2207" s="561"/>
      <c r="J2207" s="561"/>
      <c r="K2207" s="561"/>
      <c r="L2207" s="562"/>
      <c r="M2207" s="561"/>
      <c r="N2207" s="562"/>
      <c r="O2207" s="561"/>
      <c r="P2207" s="563"/>
    </row>
    <row r="2208" spans="1:16" x14ac:dyDescent="0.25">
      <c r="A2208" s="514" t="s">
        <v>3966</v>
      </c>
      <c r="B2208" s="515" t="s">
        <v>3944</v>
      </c>
      <c r="C2208" s="1249" t="s">
        <v>3945</v>
      </c>
      <c r="D2208" s="1249"/>
      <c r="E2208" s="1249"/>
      <c r="F2208" s="1249"/>
      <c r="G2208" s="1249"/>
      <c r="H2208" s="516" t="s">
        <v>1440</v>
      </c>
      <c r="I2208" s="517">
        <v>45.2</v>
      </c>
      <c r="J2208" s="518">
        <v>1</v>
      </c>
      <c r="K2208" s="571">
        <v>45.2</v>
      </c>
      <c r="L2208" s="520"/>
      <c r="M2208" s="517"/>
      <c r="N2208" s="521"/>
      <c r="O2208" s="517"/>
      <c r="P2208" s="522"/>
    </row>
    <row r="2209" spans="1:16" x14ac:dyDescent="0.25">
      <c r="A2209" s="523"/>
      <c r="B2209" s="524" t="s">
        <v>23</v>
      </c>
      <c r="C2209" s="1247" t="s">
        <v>1203</v>
      </c>
      <c r="D2209" s="1247"/>
      <c r="E2209" s="1247"/>
      <c r="F2209" s="1247"/>
      <c r="G2209" s="1247"/>
      <c r="H2209" s="525" t="s">
        <v>1148</v>
      </c>
      <c r="I2209" s="526"/>
      <c r="J2209" s="526"/>
      <c r="K2209" s="527">
        <v>243.62799999999999</v>
      </c>
      <c r="L2209" s="528"/>
      <c r="M2209" s="526"/>
      <c r="N2209" s="528"/>
      <c r="O2209" s="526"/>
      <c r="P2209" s="529">
        <v>77495.63</v>
      </c>
    </row>
    <row r="2210" spans="1:16" x14ac:dyDescent="0.25">
      <c r="A2210" s="530"/>
      <c r="B2210" s="524" t="s">
        <v>2403</v>
      </c>
      <c r="C2210" s="1247" t="s">
        <v>2404</v>
      </c>
      <c r="D2210" s="1247"/>
      <c r="E2210" s="1247"/>
      <c r="F2210" s="1247"/>
      <c r="G2210" s="1247"/>
      <c r="H2210" s="525" t="s">
        <v>1148</v>
      </c>
      <c r="I2210" s="536">
        <v>5.39</v>
      </c>
      <c r="J2210" s="526"/>
      <c r="K2210" s="527">
        <v>243.62799999999999</v>
      </c>
      <c r="L2210" s="532"/>
      <c r="M2210" s="533"/>
      <c r="N2210" s="534">
        <v>318.08999999999997</v>
      </c>
      <c r="O2210" s="526"/>
      <c r="P2210" s="529">
        <v>77495.63</v>
      </c>
    </row>
    <row r="2211" spans="1:16" x14ac:dyDescent="0.25">
      <c r="A2211" s="523"/>
      <c r="B2211" s="524" t="s">
        <v>28</v>
      </c>
      <c r="C2211" s="1247" t="s">
        <v>132</v>
      </c>
      <c r="D2211" s="1247"/>
      <c r="E2211" s="1247"/>
      <c r="F2211" s="1247"/>
      <c r="G2211" s="1247"/>
      <c r="H2211" s="525"/>
      <c r="I2211" s="526"/>
      <c r="J2211" s="526"/>
      <c r="K2211" s="526"/>
      <c r="L2211" s="528"/>
      <c r="M2211" s="526"/>
      <c r="N2211" s="528"/>
      <c r="O2211" s="526"/>
      <c r="P2211" s="529">
        <v>1937.28</v>
      </c>
    </row>
    <row r="2212" spans="1:16" x14ac:dyDescent="0.25">
      <c r="A2212" s="523"/>
      <c r="B2212" s="524"/>
      <c r="C2212" s="1247" t="s">
        <v>1147</v>
      </c>
      <c r="D2212" s="1247"/>
      <c r="E2212" s="1247"/>
      <c r="F2212" s="1247"/>
      <c r="G2212" s="1247"/>
      <c r="H2212" s="525" t="s">
        <v>1148</v>
      </c>
      <c r="I2212" s="526"/>
      <c r="J2212" s="526"/>
      <c r="K2212" s="527">
        <v>1.8080000000000001</v>
      </c>
      <c r="L2212" s="528"/>
      <c r="M2212" s="526"/>
      <c r="N2212" s="528"/>
      <c r="O2212" s="526"/>
      <c r="P2212" s="573">
        <v>689.26</v>
      </c>
    </row>
    <row r="2213" spans="1:16" x14ac:dyDescent="0.25">
      <c r="A2213" s="530"/>
      <c r="B2213" s="524" t="s">
        <v>1443</v>
      </c>
      <c r="C2213" s="1247" t="s">
        <v>1444</v>
      </c>
      <c r="D2213" s="1247"/>
      <c r="E2213" s="1247"/>
      <c r="F2213" s="1247"/>
      <c r="G2213" s="1247"/>
      <c r="H2213" s="525" t="s">
        <v>1151</v>
      </c>
      <c r="I2213" s="536">
        <v>0.02</v>
      </c>
      <c r="J2213" s="526"/>
      <c r="K2213" s="527">
        <v>0.90400000000000003</v>
      </c>
      <c r="L2213" s="532"/>
      <c r="M2213" s="533"/>
      <c r="N2213" s="534">
        <v>1550.39</v>
      </c>
      <c r="O2213" s="526"/>
      <c r="P2213" s="529">
        <v>1401.55</v>
      </c>
    </row>
    <row r="2214" spans="1:16" x14ac:dyDescent="0.25">
      <c r="A2214" s="540"/>
      <c r="B2214" s="524" t="s">
        <v>1152</v>
      </c>
      <c r="C2214" s="1247" t="s">
        <v>1153</v>
      </c>
      <c r="D2214" s="1247"/>
      <c r="E2214" s="1247"/>
      <c r="F2214" s="1247"/>
      <c r="G2214" s="1247"/>
      <c r="H2214" s="525" t="s">
        <v>1148</v>
      </c>
      <c r="I2214" s="536">
        <v>0.02</v>
      </c>
      <c r="J2214" s="526"/>
      <c r="K2214" s="527">
        <v>0.90400000000000003</v>
      </c>
      <c r="L2214" s="528"/>
      <c r="M2214" s="526"/>
      <c r="N2214" s="541">
        <v>437.08</v>
      </c>
      <c r="O2214" s="526"/>
      <c r="P2214" s="573">
        <v>395.12</v>
      </c>
    </row>
    <row r="2215" spans="1:16" x14ac:dyDescent="0.25">
      <c r="A2215" s="530"/>
      <c r="B2215" s="524" t="s">
        <v>1445</v>
      </c>
      <c r="C2215" s="1247" t="s">
        <v>1446</v>
      </c>
      <c r="D2215" s="1247"/>
      <c r="E2215" s="1247"/>
      <c r="F2215" s="1247"/>
      <c r="G2215" s="1247"/>
      <c r="H2215" s="525" t="s">
        <v>1151</v>
      </c>
      <c r="I2215" s="536">
        <v>0.02</v>
      </c>
      <c r="J2215" s="526"/>
      <c r="K2215" s="527">
        <v>0.90400000000000003</v>
      </c>
      <c r="L2215" s="538">
        <v>477.92</v>
      </c>
      <c r="M2215" s="539">
        <v>1.24</v>
      </c>
      <c r="N2215" s="534">
        <v>592.62</v>
      </c>
      <c r="O2215" s="526"/>
      <c r="P2215" s="529">
        <v>535.73</v>
      </c>
    </row>
    <row r="2216" spans="1:16" x14ac:dyDescent="0.25">
      <c r="A2216" s="540"/>
      <c r="B2216" s="524" t="s">
        <v>1208</v>
      </c>
      <c r="C2216" s="1247" t="s">
        <v>1209</v>
      </c>
      <c r="D2216" s="1247"/>
      <c r="E2216" s="1247"/>
      <c r="F2216" s="1247"/>
      <c r="G2216" s="1247"/>
      <c r="H2216" s="525" t="s">
        <v>1148</v>
      </c>
      <c r="I2216" s="536">
        <v>0.02</v>
      </c>
      <c r="J2216" s="526"/>
      <c r="K2216" s="527">
        <v>0.90400000000000003</v>
      </c>
      <c r="L2216" s="528"/>
      <c r="M2216" s="526"/>
      <c r="N2216" s="541">
        <v>325.38</v>
      </c>
      <c r="O2216" s="526"/>
      <c r="P2216" s="573">
        <v>294.14</v>
      </c>
    </row>
    <row r="2217" spans="1:16" x14ac:dyDescent="0.25">
      <c r="A2217" s="523"/>
      <c r="B2217" s="524" t="s">
        <v>36</v>
      </c>
      <c r="C2217" s="1247" t="s">
        <v>134</v>
      </c>
      <c r="D2217" s="1247"/>
      <c r="E2217" s="1247"/>
      <c r="F2217" s="1247"/>
      <c r="G2217" s="1247"/>
      <c r="H2217" s="525"/>
      <c r="I2217" s="526"/>
      <c r="J2217" s="526"/>
      <c r="K2217" s="526"/>
      <c r="L2217" s="528"/>
      <c r="M2217" s="526"/>
      <c r="N2217" s="528"/>
      <c r="O2217" s="526"/>
      <c r="P2217" s="529">
        <v>8343.48</v>
      </c>
    </row>
    <row r="2218" spans="1:16" x14ac:dyDescent="0.25">
      <c r="A2218" s="530"/>
      <c r="B2218" s="524" t="s">
        <v>2623</v>
      </c>
      <c r="C2218" s="1247" t="s">
        <v>2624</v>
      </c>
      <c r="D2218" s="1247"/>
      <c r="E2218" s="1247"/>
      <c r="F2218" s="1247"/>
      <c r="G2218" s="1247"/>
      <c r="H2218" s="525" t="s">
        <v>2159</v>
      </c>
      <c r="I2218" s="536">
        <v>13.33</v>
      </c>
      <c r="J2218" s="526"/>
      <c r="K2218" s="527">
        <v>602.51599999999996</v>
      </c>
      <c r="L2218" s="538">
        <v>5.87</v>
      </c>
      <c r="M2218" s="539">
        <v>0.97</v>
      </c>
      <c r="N2218" s="534">
        <v>5.69</v>
      </c>
      <c r="O2218" s="526"/>
      <c r="P2218" s="529">
        <v>3428.32</v>
      </c>
    </row>
    <row r="2219" spans="1:16" x14ac:dyDescent="0.25">
      <c r="A2219" s="530"/>
      <c r="B2219" s="524" t="s">
        <v>3647</v>
      </c>
      <c r="C2219" s="1247" t="s">
        <v>3648</v>
      </c>
      <c r="D2219" s="1247"/>
      <c r="E2219" s="1247"/>
      <c r="F2219" s="1247"/>
      <c r="G2219" s="1247"/>
      <c r="H2219" s="525" t="s">
        <v>1164</v>
      </c>
      <c r="I2219" s="535">
        <v>5.9999999999999995E-4</v>
      </c>
      <c r="J2219" s="526"/>
      <c r="K2219" s="537">
        <v>2.7119999999999998E-2</v>
      </c>
      <c r="L2219" s="542">
        <v>43821.53</v>
      </c>
      <c r="M2219" s="539">
        <v>1.35</v>
      </c>
      <c r="N2219" s="534">
        <v>59159.07</v>
      </c>
      <c r="O2219" s="526"/>
      <c r="P2219" s="529">
        <v>1604.39</v>
      </c>
    </row>
    <row r="2220" spans="1:16" x14ac:dyDescent="0.25">
      <c r="A2220" s="530"/>
      <c r="B2220" s="524" t="s">
        <v>2627</v>
      </c>
      <c r="C2220" s="1247" t="s">
        <v>2628</v>
      </c>
      <c r="D2220" s="1247"/>
      <c r="E2220" s="1247"/>
      <c r="F2220" s="1247"/>
      <c r="G2220" s="1247"/>
      <c r="H2220" s="525" t="s">
        <v>1244</v>
      </c>
      <c r="I2220" s="536">
        <v>0.02</v>
      </c>
      <c r="J2220" s="526"/>
      <c r="K2220" s="527">
        <v>0.90400000000000003</v>
      </c>
      <c r="L2220" s="538">
        <v>79.88</v>
      </c>
      <c r="M2220" s="539">
        <v>1.53</v>
      </c>
      <c r="N2220" s="534">
        <v>122.22</v>
      </c>
      <c r="O2220" s="526"/>
      <c r="P2220" s="529">
        <v>110.49</v>
      </c>
    </row>
    <row r="2221" spans="1:16" x14ac:dyDescent="0.25">
      <c r="A2221" s="530"/>
      <c r="B2221" s="524" t="s">
        <v>3946</v>
      </c>
      <c r="C2221" s="1247" t="s">
        <v>3947</v>
      </c>
      <c r="D2221" s="1247"/>
      <c r="E2221" s="1247"/>
      <c r="F2221" s="1247"/>
      <c r="G2221" s="1247"/>
      <c r="H2221" s="525" t="s">
        <v>1697</v>
      </c>
      <c r="I2221" s="536">
        <v>0.05</v>
      </c>
      <c r="J2221" s="526"/>
      <c r="K2221" s="536">
        <v>2.2599999999999998</v>
      </c>
      <c r="L2221" s="538">
        <v>696.63</v>
      </c>
      <c r="M2221" s="539">
        <v>1.26</v>
      </c>
      <c r="N2221" s="534">
        <v>877.75</v>
      </c>
      <c r="O2221" s="526"/>
      <c r="P2221" s="529">
        <v>1983.72</v>
      </c>
    </row>
    <row r="2222" spans="1:16" x14ac:dyDescent="0.25">
      <c r="A2222" s="530"/>
      <c r="B2222" s="524" t="s">
        <v>3655</v>
      </c>
      <c r="C2222" s="1247" t="s">
        <v>3656</v>
      </c>
      <c r="D2222" s="1247"/>
      <c r="E2222" s="1247"/>
      <c r="F2222" s="1247"/>
      <c r="G2222" s="1247"/>
      <c r="H2222" s="525" t="s">
        <v>2435</v>
      </c>
      <c r="I2222" s="535">
        <v>1.2200000000000001E-2</v>
      </c>
      <c r="J2222" s="526"/>
      <c r="K2222" s="537">
        <v>0.55144000000000004</v>
      </c>
      <c r="L2222" s="542">
        <v>1610.33</v>
      </c>
      <c r="M2222" s="539">
        <v>1.37</v>
      </c>
      <c r="N2222" s="534">
        <v>2206.15</v>
      </c>
      <c r="O2222" s="526"/>
      <c r="P2222" s="529">
        <v>1216.56</v>
      </c>
    </row>
    <row r="2223" spans="1:16" x14ac:dyDescent="0.25">
      <c r="A2223" s="552"/>
      <c r="B2223" s="553"/>
      <c r="C2223" s="1248" t="s">
        <v>1154</v>
      </c>
      <c r="D2223" s="1248"/>
      <c r="E2223" s="1248"/>
      <c r="F2223" s="1248"/>
      <c r="G2223" s="1248"/>
      <c r="H2223" s="516"/>
      <c r="I2223" s="517"/>
      <c r="J2223" s="517"/>
      <c r="K2223" s="517"/>
      <c r="L2223" s="520"/>
      <c r="M2223" s="517"/>
      <c r="N2223" s="554"/>
      <c r="O2223" s="517"/>
      <c r="P2223" s="555">
        <v>88465.65</v>
      </c>
    </row>
    <row r="2224" spans="1:16" x14ac:dyDescent="0.25">
      <c r="A2224" s="540" t="s">
        <v>3967</v>
      </c>
      <c r="B2224" s="524" t="s">
        <v>2637</v>
      </c>
      <c r="C2224" s="1247" t="s">
        <v>2638</v>
      </c>
      <c r="D2224" s="1247"/>
      <c r="E2224" s="1247"/>
      <c r="F2224" s="1247"/>
      <c r="G2224" s="1247"/>
      <c r="H2224" s="525" t="s">
        <v>1158</v>
      </c>
      <c r="I2224" s="543">
        <v>2</v>
      </c>
      <c r="J2224" s="526"/>
      <c r="K2224" s="543">
        <v>2</v>
      </c>
      <c r="L2224" s="528"/>
      <c r="M2224" s="526"/>
      <c r="N2224" s="528"/>
      <c r="O2224" s="526"/>
      <c r="P2224" s="529">
        <v>1549.91</v>
      </c>
    </row>
    <row r="2225" spans="1:16" x14ac:dyDescent="0.25">
      <c r="A2225" s="540"/>
      <c r="B2225" s="524"/>
      <c r="C2225" s="1247" t="s">
        <v>1155</v>
      </c>
      <c r="D2225" s="1247"/>
      <c r="E2225" s="1247"/>
      <c r="F2225" s="1247"/>
      <c r="G2225" s="1247"/>
      <c r="H2225" s="525"/>
      <c r="I2225" s="526"/>
      <c r="J2225" s="526"/>
      <c r="K2225" s="526"/>
      <c r="L2225" s="528"/>
      <c r="M2225" s="526"/>
      <c r="N2225" s="528"/>
      <c r="O2225" s="526"/>
      <c r="P2225" s="529">
        <v>78184.89</v>
      </c>
    </row>
    <row r="2226" spans="1:16" x14ac:dyDescent="0.25">
      <c r="A2226" s="540"/>
      <c r="B2226" s="524" t="s">
        <v>2639</v>
      </c>
      <c r="C2226" s="1247" t="s">
        <v>2640</v>
      </c>
      <c r="D2226" s="1247"/>
      <c r="E2226" s="1247"/>
      <c r="F2226" s="1247"/>
      <c r="G2226" s="1247"/>
      <c r="H2226" s="525" t="s">
        <v>1158</v>
      </c>
      <c r="I2226" s="543">
        <v>97</v>
      </c>
      <c r="J2226" s="526"/>
      <c r="K2226" s="543">
        <v>97</v>
      </c>
      <c r="L2226" s="528"/>
      <c r="M2226" s="526"/>
      <c r="N2226" s="528"/>
      <c r="O2226" s="526"/>
      <c r="P2226" s="529">
        <v>75839.34</v>
      </c>
    </row>
    <row r="2227" spans="1:16" x14ac:dyDescent="0.25">
      <c r="A2227" s="540"/>
      <c r="B2227" s="524" t="s">
        <v>2641</v>
      </c>
      <c r="C2227" s="1247" t="s">
        <v>2642</v>
      </c>
      <c r="D2227" s="1247"/>
      <c r="E2227" s="1247"/>
      <c r="F2227" s="1247"/>
      <c r="G2227" s="1247"/>
      <c r="H2227" s="525" t="s">
        <v>1158</v>
      </c>
      <c r="I2227" s="543">
        <v>51</v>
      </c>
      <c r="J2227" s="526"/>
      <c r="K2227" s="543">
        <v>51</v>
      </c>
      <c r="L2227" s="528"/>
      <c r="M2227" s="526"/>
      <c r="N2227" s="528"/>
      <c r="O2227" s="526"/>
      <c r="P2227" s="529">
        <v>39874.29</v>
      </c>
    </row>
    <row r="2228" spans="1:16" x14ac:dyDescent="0.25">
      <c r="A2228" s="556"/>
      <c r="B2228" s="557"/>
      <c r="C2228" s="1248" t="s">
        <v>1161</v>
      </c>
      <c r="D2228" s="1248"/>
      <c r="E2228" s="1248"/>
      <c r="F2228" s="1248"/>
      <c r="G2228" s="1248"/>
      <c r="H2228" s="516"/>
      <c r="I2228" s="517"/>
      <c r="J2228" s="517"/>
      <c r="K2228" s="517"/>
      <c r="L2228" s="520"/>
      <c r="M2228" s="517"/>
      <c r="N2228" s="554">
        <v>4551.53</v>
      </c>
      <c r="O2228" s="517"/>
      <c r="P2228" s="555">
        <v>205729.19</v>
      </c>
    </row>
    <row r="2229" spans="1:16" x14ac:dyDescent="0.25">
      <c r="A2229" s="558"/>
      <c r="B2229" s="559"/>
      <c r="C2229" s="559"/>
      <c r="D2229" s="559"/>
      <c r="E2229" s="559"/>
      <c r="F2229" s="559"/>
      <c r="G2229" s="559"/>
      <c r="H2229" s="560"/>
      <c r="I2229" s="561"/>
      <c r="J2229" s="561"/>
      <c r="K2229" s="561"/>
      <c r="L2229" s="562"/>
      <c r="M2229" s="561"/>
      <c r="N2229" s="562"/>
      <c r="O2229" s="561"/>
      <c r="P2229" s="563"/>
    </row>
    <row r="2230" spans="1:16" x14ac:dyDescent="0.25">
      <c r="A2230" s="514" t="s">
        <v>3968</v>
      </c>
      <c r="B2230" s="515" t="s">
        <v>3950</v>
      </c>
      <c r="C2230" s="1249" t="s">
        <v>3951</v>
      </c>
      <c r="D2230" s="1249"/>
      <c r="E2230" s="1249"/>
      <c r="F2230" s="1249"/>
      <c r="G2230" s="1249"/>
      <c r="H2230" s="516" t="s">
        <v>2759</v>
      </c>
      <c r="I2230" s="517">
        <v>4.6104000000000003</v>
      </c>
      <c r="J2230" s="518">
        <v>1</v>
      </c>
      <c r="K2230" s="568">
        <v>4.6104000000000003</v>
      </c>
      <c r="L2230" s="554">
        <v>58324.08</v>
      </c>
      <c r="M2230" s="570">
        <v>1.05</v>
      </c>
      <c r="N2230" s="564">
        <v>61240.28</v>
      </c>
      <c r="O2230" s="517"/>
      <c r="P2230" s="555">
        <v>282342.19</v>
      </c>
    </row>
    <row r="2231" spans="1:16" x14ac:dyDescent="0.25">
      <c r="A2231" s="556"/>
      <c r="B2231" s="557"/>
      <c r="C2231" s="1248" t="s">
        <v>1161</v>
      </c>
      <c r="D2231" s="1248"/>
      <c r="E2231" s="1248"/>
      <c r="F2231" s="1248"/>
      <c r="G2231" s="1248"/>
      <c r="H2231" s="516"/>
      <c r="I2231" s="517"/>
      <c r="J2231" s="517"/>
      <c r="K2231" s="517"/>
      <c r="L2231" s="520"/>
      <c r="M2231" s="517"/>
      <c r="N2231" s="520"/>
      <c r="O2231" s="517"/>
      <c r="P2231" s="555">
        <v>282342.19</v>
      </c>
    </row>
    <row r="2232" spans="1:16" x14ac:dyDescent="0.25">
      <c r="A2232" s="558"/>
      <c r="B2232" s="559"/>
      <c r="C2232" s="559"/>
      <c r="D2232" s="559"/>
      <c r="E2232" s="559"/>
      <c r="F2232" s="559"/>
      <c r="G2232" s="559"/>
      <c r="H2232" s="560"/>
      <c r="I2232" s="561"/>
      <c r="J2232" s="561"/>
      <c r="K2232" s="561"/>
      <c r="L2232" s="562"/>
      <c r="M2232" s="561"/>
      <c r="N2232" s="562"/>
      <c r="O2232" s="561"/>
      <c r="P2232" s="563"/>
    </row>
    <row r="2233" spans="1:16" x14ac:dyDescent="0.25">
      <c r="A2233" s="514" t="s">
        <v>3969</v>
      </c>
      <c r="B2233" s="515" t="s">
        <v>3641</v>
      </c>
      <c r="C2233" s="1249" t="s">
        <v>3642</v>
      </c>
      <c r="D2233" s="1249"/>
      <c r="E2233" s="1249"/>
      <c r="F2233" s="1249"/>
      <c r="G2233" s="1249"/>
      <c r="H2233" s="516" t="s">
        <v>1440</v>
      </c>
      <c r="I2233" s="517">
        <v>3.05</v>
      </c>
      <c r="J2233" s="518">
        <v>1</v>
      </c>
      <c r="K2233" s="570">
        <v>3.05</v>
      </c>
      <c r="L2233" s="520"/>
      <c r="M2233" s="517"/>
      <c r="N2233" s="521"/>
      <c r="O2233" s="517"/>
      <c r="P2233" s="522"/>
    </row>
    <row r="2234" spans="1:16" x14ac:dyDescent="0.25">
      <c r="A2234" s="523"/>
      <c r="B2234" s="524" t="s">
        <v>23</v>
      </c>
      <c r="C2234" s="1247" t="s">
        <v>1203</v>
      </c>
      <c r="D2234" s="1247"/>
      <c r="E2234" s="1247"/>
      <c r="F2234" s="1247"/>
      <c r="G2234" s="1247"/>
      <c r="H2234" s="525" t="s">
        <v>1148</v>
      </c>
      <c r="I2234" s="526"/>
      <c r="J2234" s="526"/>
      <c r="K2234" s="536">
        <v>46.36</v>
      </c>
      <c r="L2234" s="528"/>
      <c r="M2234" s="526"/>
      <c r="N2234" s="528"/>
      <c r="O2234" s="526"/>
      <c r="P2234" s="529">
        <v>14409.15</v>
      </c>
    </row>
    <row r="2235" spans="1:16" x14ac:dyDescent="0.25">
      <c r="A2235" s="530"/>
      <c r="B2235" s="524" t="s">
        <v>2333</v>
      </c>
      <c r="C2235" s="1247" t="s">
        <v>2334</v>
      </c>
      <c r="D2235" s="1247"/>
      <c r="E2235" s="1247"/>
      <c r="F2235" s="1247"/>
      <c r="G2235" s="1247"/>
      <c r="H2235" s="525" t="s">
        <v>1148</v>
      </c>
      <c r="I2235" s="531">
        <v>15.2</v>
      </c>
      <c r="J2235" s="526"/>
      <c r="K2235" s="536">
        <v>46.36</v>
      </c>
      <c r="L2235" s="532"/>
      <c r="M2235" s="533"/>
      <c r="N2235" s="534">
        <v>310.81</v>
      </c>
      <c r="O2235" s="526"/>
      <c r="P2235" s="529">
        <v>14409.15</v>
      </c>
    </row>
    <row r="2236" spans="1:16" x14ac:dyDescent="0.25">
      <c r="A2236" s="523"/>
      <c r="B2236" s="524" t="s">
        <v>36</v>
      </c>
      <c r="C2236" s="1247" t="s">
        <v>134</v>
      </c>
      <c r="D2236" s="1247"/>
      <c r="E2236" s="1247"/>
      <c r="F2236" s="1247"/>
      <c r="G2236" s="1247"/>
      <c r="H2236" s="525"/>
      <c r="I2236" s="526"/>
      <c r="J2236" s="526"/>
      <c r="K2236" s="526"/>
      <c r="L2236" s="528"/>
      <c r="M2236" s="526"/>
      <c r="N2236" s="528"/>
      <c r="O2236" s="526"/>
      <c r="P2236" s="573">
        <v>515.58000000000004</v>
      </c>
    </row>
    <row r="2237" spans="1:16" x14ac:dyDescent="0.25">
      <c r="A2237" s="530"/>
      <c r="B2237" s="524" t="s">
        <v>1494</v>
      </c>
      <c r="C2237" s="1247" t="s">
        <v>1495</v>
      </c>
      <c r="D2237" s="1247"/>
      <c r="E2237" s="1247"/>
      <c r="F2237" s="1247"/>
      <c r="G2237" s="1247"/>
      <c r="H2237" s="525" t="s">
        <v>1496</v>
      </c>
      <c r="I2237" s="535">
        <v>5.3376000000000001</v>
      </c>
      <c r="J2237" s="526"/>
      <c r="K2237" s="537">
        <v>16.279679999999999</v>
      </c>
      <c r="L2237" s="532"/>
      <c r="M2237" s="533"/>
      <c r="N2237" s="534">
        <v>6.1</v>
      </c>
      <c r="O2237" s="526"/>
      <c r="P2237" s="529">
        <v>99.31</v>
      </c>
    </row>
    <row r="2238" spans="1:16" x14ac:dyDescent="0.25">
      <c r="A2238" s="530"/>
      <c r="B2238" s="524" t="s">
        <v>2360</v>
      </c>
      <c r="C2238" s="1247" t="s">
        <v>2361</v>
      </c>
      <c r="D2238" s="1247"/>
      <c r="E2238" s="1247"/>
      <c r="F2238" s="1247"/>
      <c r="G2238" s="1247"/>
      <c r="H2238" s="525" t="s">
        <v>1697</v>
      </c>
      <c r="I2238" s="536">
        <v>1.75</v>
      </c>
      <c r="J2238" s="526"/>
      <c r="K2238" s="535">
        <v>5.3375000000000004</v>
      </c>
      <c r="L2238" s="538">
        <v>52.34</v>
      </c>
      <c r="M2238" s="539">
        <v>1.49</v>
      </c>
      <c r="N2238" s="534">
        <v>77.989999999999995</v>
      </c>
      <c r="O2238" s="526"/>
      <c r="P2238" s="529">
        <v>416.27</v>
      </c>
    </row>
    <row r="2239" spans="1:16" x14ac:dyDescent="0.25">
      <c r="A2239" s="552"/>
      <c r="B2239" s="553"/>
      <c r="C2239" s="1248" t="s">
        <v>1154</v>
      </c>
      <c r="D2239" s="1248"/>
      <c r="E2239" s="1248"/>
      <c r="F2239" s="1248"/>
      <c r="G2239" s="1248"/>
      <c r="H2239" s="516"/>
      <c r="I2239" s="517"/>
      <c r="J2239" s="517"/>
      <c r="K2239" s="517"/>
      <c r="L2239" s="520"/>
      <c r="M2239" s="517"/>
      <c r="N2239" s="554"/>
      <c r="O2239" s="517"/>
      <c r="P2239" s="555">
        <v>14924.73</v>
      </c>
    </row>
    <row r="2240" spans="1:16" x14ac:dyDescent="0.25">
      <c r="A2240" s="540" t="s">
        <v>3970</v>
      </c>
      <c r="B2240" s="524" t="s">
        <v>2637</v>
      </c>
      <c r="C2240" s="1247" t="s">
        <v>2638</v>
      </c>
      <c r="D2240" s="1247"/>
      <c r="E2240" s="1247"/>
      <c r="F2240" s="1247"/>
      <c r="G2240" s="1247"/>
      <c r="H2240" s="525" t="s">
        <v>1158</v>
      </c>
      <c r="I2240" s="543">
        <v>2</v>
      </c>
      <c r="J2240" s="526"/>
      <c r="K2240" s="543">
        <v>2</v>
      </c>
      <c r="L2240" s="528"/>
      <c r="M2240" s="526"/>
      <c r="N2240" s="528"/>
      <c r="O2240" s="526"/>
      <c r="P2240" s="573">
        <v>288.18</v>
      </c>
    </row>
    <row r="2241" spans="1:16" x14ac:dyDescent="0.25">
      <c r="A2241" s="540"/>
      <c r="B2241" s="524"/>
      <c r="C2241" s="1247" t="s">
        <v>1155</v>
      </c>
      <c r="D2241" s="1247"/>
      <c r="E2241" s="1247"/>
      <c r="F2241" s="1247"/>
      <c r="G2241" s="1247"/>
      <c r="H2241" s="525"/>
      <c r="I2241" s="526"/>
      <c r="J2241" s="526"/>
      <c r="K2241" s="526"/>
      <c r="L2241" s="528"/>
      <c r="M2241" s="526"/>
      <c r="N2241" s="528"/>
      <c r="O2241" s="526"/>
      <c r="P2241" s="529">
        <v>14409.15</v>
      </c>
    </row>
    <row r="2242" spans="1:16" x14ac:dyDescent="0.25">
      <c r="A2242" s="540"/>
      <c r="B2242" s="524" t="s">
        <v>2639</v>
      </c>
      <c r="C2242" s="1247" t="s">
        <v>2640</v>
      </c>
      <c r="D2242" s="1247"/>
      <c r="E2242" s="1247"/>
      <c r="F2242" s="1247"/>
      <c r="G2242" s="1247"/>
      <c r="H2242" s="525" t="s">
        <v>1158</v>
      </c>
      <c r="I2242" s="543">
        <v>97</v>
      </c>
      <c r="J2242" s="526"/>
      <c r="K2242" s="543">
        <v>97</v>
      </c>
      <c r="L2242" s="528"/>
      <c r="M2242" s="526"/>
      <c r="N2242" s="528"/>
      <c r="O2242" s="526"/>
      <c r="P2242" s="529">
        <v>13976.88</v>
      </c>
    </row>
    <row r="2243" spans="1:16" x14ac:dyDescent="0.25">
      <c r="A2243" s="540"/>
      <c r="B2243" s="524" t="s">
        <v>2641</v>
      </c>
      <c r="C2243" s="1247" t="s">
        <v>2642</v>
      </c>
      <c r="D2243" s="1247"/>
      <c r="E2243" s="1247"/>
      <c r="F2243" s="1247"/>
      <c r="G2243" s="1247"/>
      <c r="H2243" s="525" t="s">
        <v>1158</v>
      </c>
      <c r="I2243" s="543">
        <v>51</v>
      </c>
      <c r="J2243" s="526"/>
      <c r="K2243" s="543">
        <v>51</v>
      </c>
      <c r="L2243" s="528"/>
      <c r="M2243" s="526"/>
      <c r="N2243" s="528"/>
      <c r="O2243" s="526"/>
      <c r="P2243" s="529">
        <v>7348.67</v>
      </c>
    </row>
    <row r="2244" spans="1:16" x14ac:dyDescent="0.25">
      <c r="A2244" s="556"/>
      <c r="B2244" s="557"/>
      <c r="C2244" s="1248" t="s">
        <v>1161</v>
      </c>
      <c r="D2244" s="1248"/>
      <c r="E2244" s="1248"/>
      <c r="F2244" s="1248"/>
      <c r="G2244" s="1248"/>
      <c r="H2244" s="516"/>
      <c r="I2244" s="517"/>
      <c r="J2244" s="517"/>
      <c r="K2244" s="517"/>
      <c r="L2244" s="520"/>
      <c r="M2244" s="517"/>
      <c r="N2244" s="554">
        <v>11979.82</v>
      </c>
      <c r="O2244" s="517"/>
      <c r="P2244" s="555">
        <v>36538.46</v>
      </c>
    </row>
    <row r="2245" spans="1:16" x14ac:dyDescent="0.25">
      <c r="A2245" s="558"/>
      <c r="B2245" s="559"/>
      <c r="C2245" s="559"/>
      <c r="D2245" s="559"/>
      <c r="E2245" s="559"/>
      <c r="F2245" s="559"/>
      <c r="G2245" s="559"/>
      <c r="H2245" s="560"/>
      <c r="I2245" s="561"/>
      <c r="J2245" s="561"/>
      <c r="K2245" s="561"/>
      <c r="L2245" s="562"/>
      <c r="M2245" s="561"/>
      <c r="N2245" s="562"/>
      <c r="O2245" s="561"/>
      <c r="P2245" s="563"/>
    </row>
    <row r="2246" spans="1:16" x14ac:dyDescent="0.25">
      <c r="A2246" s="514" t="s">
        <v>3971</v>
      </c>
      <c r="B2246" s="515" t="s">
        <v>3643</v>
      </c>
      <c r="C2246" s="1249" t="s">
        <v>3644</v>
      </c>
      <c r="D2246" s="1249"/>
      <c r="E2246" s="1249"/>
      <c r="F2246" s="1249"/>
      <c r="G2246" s="1249"/>
      <c r="H2246" s="516" t="s">
        <v>2159</v>
      </c>
      <c r="I2246" s="517">
        <v>311.10000000000002</v>
      </c>
      <c r="J2246" s="518">
        <v>1</v>
      </c>
      <c r="K2246" s="571">
        <v>311.10000000000002</v>
      </c>
      <c r="L2246" s="593">
        <v>17.010000000000002</v>
      </c>
      <c r="M2246" s="570">
        <v>1.04</v>
      </c>
      <c r="N2246" s="572">
        <v>17.690000000000001</v>
      </c>
      <c r="O2246" s="517"/>
      <c r="P2246" s="555">
        <v>5503.36</v>
      </c>
    </row>
    <row r="2247" spans="1:16" x14ac:dyDescent="0.25">
      <c r="A2247" s="556"/>
      <c r="B2247" s="557"/>
      <c r="C2247" s="1248" t="s">
        <v>1161</v>
      </c>
      <c r="D2247" s="1248"/>
      <c r="E2247" s="1248"/>
      <c r="F2247" s="1248"/>
      <c r="G2247" s="1248"/>
      <c r="H2247" s="516"/>
      <c r="I2247" s="517"/>
      <c r="J2247" s="517"/>
      <c r="K2247" s="517"/>
      <c r="L2247" s="520"/>
      <c r="M2247" s="517"/>
      <c r="N2247" s="520"/>
      <c r="O2247" s="517"/>
      <c r="P2247" s="555">
        <v>5503.36</v>
      </c>
    </row>
    <row r="2248" spans="1:16" x14ac:dyDescent="0.25">
      <c r="A2248" s="558"/>
      <c r="B2248" s="559"/>
      <c r="C2248" s="559"/>
      <c r="D2248" s="559"/>
      <c r="E2248" s="559"/>
      <c r="F2248" s="559"/>
      <c r="G2248" s="559"/>
      <c r="H2248" s="560"/>
      <c r="I2248" s="561"/>
      <c r="J2248" s="561"/>
      <c r="K2248" s="561"/>
      <c r="L2248" s="562"/>
      <c r="M2248" s="561"/>
      <c r="N2248" s="562"/>
      <c r="O2248" s="561"/>
      <c r="P2248" s="563"/>
    </row>
    <row r="2249" spans="1:16" x14ac:dyDescent="0.25">
      <c r="A2249" s="514" t="s">
        <v>3972</v>
      </c>
      <c r="B2249" s="515" t="s">
        <v>3645</v>
      </c>
      <c r="C2249" s="1249" t="s">
        <v>3646</v>
      </c>
      <c r="D2249" s="1249"/>
      <c r="E2249" s="1249"/>
      <c r="F2249" s="1249"/>
      <c r="G2249" s="1249"/>
      <c r="H2249" s="516" t="s">
        <v>1440</v>
      </c>
      <c r="I2249" s="517">
        <v>3.05</v>
      </c>
      <c r="J2249" s="518">
        <v>1</v>
      </c>
      <c r="K2249" s="570">
        <v>3.05</v>
      </c>
      <c r="L2249" s="520"/>
      <c r="M2249" s="517"/>
      <c r="N2249" s="521"/>
      <c r="O2249" s="517"/>
      <c r="P2249" s="522"/>
    </row>
    <row r="2250" spans="1:16" x14ac:dyDescent="0.25">
      <c r="A2250" s="523"/>
      <c r="B2250" s="524" t="s">
        <v>23</v>
      </c>
      <c r="C2250" s="1247" t="s">
        <v>1203</v>
      </c>
      <c r="D2250" s="1247"/>
      <c r="E2250" s="1247"/>
      <c r="F2250" s="1247"/>
      <c r="G2250" s="1247"/>
      <c r="H2250" s="525" t="s">
        <v>1148</v>
      </c>
      <c r="I2250" s="526"/>
      <c r="J2250" s="526"/>
      <c r="K2250" s="535">
        <v>13.6945</v>
      </c>
      <c r="L2250" s="528"/>
      <c r="M2250" s="526"/>
      <c r="N2250" s="528"/>
      <c r="O2250" s="526"/>
      <c r="P2250" s="529">
        <v>4356.08</v>
      </c>
    </row>
    <row r="2251" spans="1:16" x14ac:dyDescent="0.25">
      <c r="A2251" s="530"/>
      <c r="B2251" s="524" t="s">
        <v>2403</v>
      </c>
      <c r="C2251" s="1247" t="s">
        <v>2404</v>
      </c>
      <c r="D2251" s="1247"/>
      <c r="E2251" s="1247"/>
      <c r="F2251" s="1247"/>
      <c r="G2251" s="1247"/>
      <c r="H2251" s="525" t="s">
        <v>1148</v>
      </c>
      <c r="I2251" s="536">
        <v>4.49</v>
      </c>
      <c r="J2251" s="526"/>
      <c r="K2251" s="535">
        <v>13.6945</v>
      </c>
      <c r="L2251" s="532"/>
      <c r="M2251" s="533"/>
      <c r="N2251" s="534">
        <v>318.08999999999997</v>
      </c>
      <c r="O2251" s="526"/>
      <c r="P2251" s="529">
        <v>4356.08</v>
      </c>
    </row>
    <row r="2252" spans="1:16" x14ac:dyDescent="0.25">
      <c r="A2252" s="523"/>
      <c r="B2252" s="524" t="s">
        <v>28</v>
      </c>
      <c r="C2252" s="1247" t="s">
        <v>132</v>
      </c>
      <c r="D2252" s="1247"/>
      <c r="E2252" s="1247"/>
      <c r="F2252" s="1247"/>
      <c r="G2252" s="1247"/>
      <c r="H2252" s="525"/>
      <c r="I2252" s="526"/>
      <c r="J2252" s="526"/>
      <c r="K2252" s="526"/>
      <c r="L2252" s="528"/>
      <c r="M2252" s="526"/>
      <c r="N2252" s="528"/>
      <c r="O2252" s="526"/>
      <c r="P2252" s="573">
        <v>65.36</v>
      </c>
    </row>
    <row r="2253" spans="1:16" x14ac:dyDescent="0.25">
      <c r="A2253" s="523"/>
      <c r="B2253" s="524"/>
      <c r="C2253" s="1247" t="s">
        <v>1147</v>
      </c>
      <c r="D2253" s="1247"/>
      <c r="E2253" s="1247"/>
      <c r="F2253" s="1247"/>
      <c r="G2253" s="1247"/>
      <c r="H2253" s="525" t="s">
        <v>1148</v>
      </c>
      <c r="I2253" s="526"/>
      <c r="J2253" s="526"/>
      <c r="K2253" s="527">
        <v>6.0999999999999999E-2</v>
      </c>
      <c r="L2253" s="528"/>
      <c r="M2253" s="526"/>
      <c r="N2253" s="528"/>
      <c r="O2253" s="526"/>
      <c r="P2253" s="573">
        <v>23.25</v>
      </c>
    </row>
    <row r="2254" spans="1:16" x14ac:dyDescent="0.25">
      <c r="A2254" s="530"/>
      <c r="B2254" s="524" t="s">
        <v>1443</v>
      </c>
      <c r="C2254" s="1247" t="s">
        <v>1444</v>
      </c>
      <c r="D2254" s="1247"/>
      <c r="E2254" s="1247"/>
      <c r="F2254" s="1247"/>
      <c r="G2254" s="1247"/>
      <c r="H2254" s="525" t="s">
        <v>1151</v>
      </c>
      <c r="I2254" s="536">
        <v>0.01</v>
      </c>
      <c r="J2254" s="526"/>
      <c r="K2254" s="535">
        <v>3.0499999999999999E-2</v>
      </c>
      <c r="L2254" s="532"/>
      <c r="M2254" s="533"/>
      <c r="N2254" s="534">
        <v>1550.39</v>
      </c>
      <c r="O2254" s="526"/>
      <c r="P2254" s="529">
        <v>47.29</v>
      </c>
    </row>
    <row r="2255" spans="1:16" x14ac:dyDescent="0.25">
      <c r="A2255" s="540"/>
      <c r="B2255" s="524" t="s">
        <v>1152</v>
      </c>
      <c r="C2255" s="1247" t="s">
        <v>1153</v>
      </c>
      <c r="D2255" s="1247"/>
      <c r="E2255" s="1247"/>
      <c r="F2255" s="1247"/>
      <c r="G2255" s="1247"/>
      <c r="H2255" s="525" t="s">
        <v>1148</v>
      </c>
      <c r="I2255" s="536">
        <v>0.01</v>
      </c>
      <c r="J2255" s="526"/>
      <c r="K2255" s="535">
        <v>3.0499999999999999E-2</v>
      </c>
      <c r="L2255" s="528"/>
      <c r="M2255" s="526"/>
      <c r="N2255" s="541">
        <v>437.08</v>
      </c>
      <c r="O2255" s="526"/>
      <c r="P2255" s="573">
        <v>13.33</v>
      </c>
    </row>
    <row r="2256" spans="1:16" x14ac:dyDescent="0.25">
      <c r="A2256" s="530"/>
      <c r="B2256" s="524" t="s">
        <v>1445</v>
      </c>
      <c r="C2256" s="1247" t="s">
        <v>1446</v>
      </c>
      <c r="D2256" s="1247"/>
      <c r="E2256" s="1247"/>
      <c r="F2256" s="1247"/>
      <c r="G2256" s="1247"/>
      <c r="H2256" s="525" t="s">
        <v>1151</v>
      </c>
      <c r="I2256" s="536">
        <v>0.01</v>
      </c>
      <c r="J2256" s="526"/>
      <c r="K2256" s="535">
        <v>3.0499999999999999E-2</v>
      </c>
      <c r="L2256" s="538">
        <v>477.92</v>
      </c>
      <c r="M2256" s="539">
        <v>1.24</v>
      </c>
      <c r="N2256" s="534">
        <v>592.62</v>
      </c>
      <c r="O2256" s="526"/>
      <c r="P2256" s="529">
        <v>18.07</v>
      </c>
    </row>
    <row r="2257" spans="1:16" x14ac:dyDescent="0.25">
      <c r="A2257" s="540"/>
      <c r="B2257" s="524" t="s">
        <v>1208</v>
      </c>
      <c r="C2257" s="1247" t="s">
        <v>1209</v>
      </c>
      <c r="D2257" s="1247"/>
      <c r="E2257" s="1247"/>
      <c r="F2257" s="1247"/>
      <c r="G2257" s="1247"/>
      <c r="H2257" s="525" t="s">
        <v>1148</v>
      </c>
      <c r="I2257" s="536">
        <v>0.01</v>
      </c>
      <c r="J2257" s="526"/>
      <c r="K2257" s="535">
        <v>3.0499999999999999E-2</v>
      </c>
      <c r="L2257" s="528"/>
      <c r="M2257" s="526"/>
      <c r="N2257" s="541">
        <v>325.38</v>
      </c>
      <c r="O2257" s="526"/>
      <c r="P2257" s="573">
        <v>9.92</v>
      </c>
    </row>
    <row r="2258" spans="1:16" x14ac:dyDescent="0.25">
      <c r="A2258" s="523"/>
      <c r="B2258" s="524" t="s">
        <v>36</v>
      </c>
      <c r="C2258" s="1247" t="s">
        <v>134</v>
      </c>
      <c r="D2258" s="1247"/>
      <c r="E2258" s="1247"/>
      <c r="F2258" s="1247"/>
      <c r="G2258" s="1247"/>
      <c r="H2258" s="525"/>
      <c r="I2258" s="526"/>
      <c r="J2258" s="526"/>
      <c r="K2258" s="526"/>
      <c r="L2258" s="528"/>
      <c r="M2258" s="526"/>
      <c r="N2258" s="528"/>
      <c r="O2258" s="526"/>
      <c r="P2258" s="573">
        <v>471.25</v>
      </c>
    </row>
    <row r="2259" spans="1:16" x14ac:dyDescent="0.25">
      <c r="A2259" s="530"/>
      <c r="B2259" s="524" t="s">
        <v>2623</v>
      </c>
      <c r="C2259" s="1247" t="s">
        <v>2624</v>
      </c>
      <c r="D2259" s="1247"/>
      <c r="E2259" s="1247"/>
      <c r="F2259" s="1247"/>
      <c r="G2259" s="1247"/>
      <c r="H2259" s="525" t="s">
        <v>2159</v>
      </c>
      <c r="I2259" s="536">
        <v>13.33</v>
      </c>
      <c r="J2259" s="526"/>
      <c r="K2259" s="535">
        <v>40.656500000000001</v>
      </c>
      <c r="L2259" s="538">
        <v>5.87</v>
      </c>
      <c r="M2259" s="539">
        <v>0.97</v>
      </c>
      <c r="N2259" s="534">
        <v>5.69</v>
      </c>
      <c r="O2259" s="526"/>
      <c r="P2259" s="529">
        <v>231.34</v>
      </c>
    </row>
    <row r="2260" spans="1:16" x14ac:dyDescent="0.25">
      <c r="A2260" s="530"/>
      <c r="B2260" s="524" t="s">
        <v>3647</v>
      </c>
      <c r="C2260" s="1247" t="s">
        <v>3648</v>
      </c>
      <c r="D2260" s="1247"/>
      <c r="E2260" s="1247"/>
      <c r="F2260" s="1247"/>
      <c r="G2260" s="1247"/>
      <c r="H2260" s="525" t="s">
        <v>1164</v>
      </c>
      <c r="I2260" s="537">
        <v>4.2999999999999999E-4</v>
      </c>
      <c r="J2260" s="526"/>
      <c r="K2260" s="569">
        <v>1.3114999999999999E-3</v>
      </c>
      <c r="L2260" s="542">
        <v>43821.53</v>
      </c>
      <c r="M2260" s="539">
        <v>1.35</v>
      </c>
      <c r="N2260" s="534">
        <v>59159.07</v>
      </c>
      <c r="O2260" s="526"/>
      <c r="P2260" s="529">
        <v>77.59</v>
      </c>
    </row>
    <row r="2261" spans="1:16" x14ac:dyDescent="0.25">
      <c r="A2261" s="530"/>
      <c r="B2261" s="524" t="s">
        <v>2627</v>
      </c>
      <c r="C2261" s="1247" t="s">
        <v>2628</v>
      </c>
      <c r="D2261" s="1247"/>
      <c r="E2261" s="1247"/>
      <c r="F2261" s="1247"/>
      <c r="G2261" s="1247"/>
      <c r="H2261" s="525" t="s">
        <v>1244</v>
      </c>
      <c r="I2261" s="536">
        <v>0.02</v>
      </c>
      <c r="J2261" s="526"/>
      <c r="K2261" s="527">
        <v>6.0999999999999999E-2</v>
      </c>
      <c r="L2261" s="538">
        <v>79.88</v>
      </c>
      <c r="M2261" s="539">
        <v>1.53</v>
      </c>
      <c r="N2261" s="534">
        <v>122.22</v>
      </c>
      <c r="O2261" s="526"/>
      <c r="P2261" s="529">
        <v>7.46</v>
      </c>
    </row>
    <row r="2262" spans="1:16" x14ac:dyDescent="0.25">
      <c r="A2262" s="530"/>
      <c r="B2262" s="524" t="s">
        <v>3649</v>
      </c>
      <c r="C2262" s="1247" t="s">
        <v>3650</v>
      </c>
      <c r="D2262" s="1247"/>
      <c r="E2262" s="1247"/>
      <c r="F2262" s="1247"/>
      <c r="G2262" s="1247"/>
      <c r="H2262" s="525" t="s">
        <v>1697</v>
      </c>
      <c r="I2262" s="536">
        <v>0.05</v>
      </c>
      <c r="J2262" s="526"/>
      <c r="K2262" s="535">
        <v>0.1525</v>
      </c>
      <c r="L2262" s="538">
        <v>412.93</v>
      </c>
      <c r="M2262" s="539">
        <v>1.26</v>
      </c>
      <c r="N2262" s="534">
        <v>520.29</v>
      </c>
      <c r="O2262" s="526"/>
      <c r="P2262" s="529">
        <v>79.34</v>
      </c>
    </row>
    <row r="2263" spans="1:16" x14ac:dyDescent="0.25">
      <c r="A2263" s="530"/>
      <c r="B2263" s="524" t="s">
        <v>3651</v>
      </c>
      <c r="C2263" s="1247" t="s">
        <v>3652</v>
      </c>
      <c r="D2263" s="1247"/>
      <c r="E2263" s="1247"/>
      <c r="F2263" s="1247"/>
      <c r="G2263" s="1247"/>
      <c r="H2263" s="525" t="s">
        <v>2435</v>
      </c>
      <c r="I2263" s="535">
        <v>1.2200000000000001E-2</v>
      </c>
      <c r="J2263" s="526"/>
      <c r="K2263" s="537">
        <v>3.721E-2</v>
      </c>
      <c r="L2263" s="542">
        <v>1481.45</v>
      </c>
      <c r="M2263" s="539">
        <v>1.37</v>
      </c>
      <c r="N2263" s="534">
        <v>2029.59</v>
      </c>
      <c r="O2263" s="526"/>
      <c r="P2263" s="529">
        <v>75.52</v>
      </c>
    </row>
    <row r="2264" spans="1:16" x14ac:dyDescent="0.25">
      <c r="A2264" s="552"/>
      <c r="B2264" s="553"/>
      <c r="C2264" s="1248" t="s">
        <v>1154</v>
      </c>
      <c r="D2264" s="1248"/>
      <c r="E2264" s="1248"/>
      <c r="F2264" s="1248"/>
      <c r="G2264" s="1248"/>
      <c r="H2264" s="516"/>
      <c r="I2264" s="517"/>
      <c r="J2264" s="517"/>
      <c r="K2264" s="517"/>
      <c r="L2264" s="520"/>
      <c r="M2264" s="517"/>
      <c r="N2264" s="554"/>
      <c r="O2264" s="517"/>
      <c r="P2264" s="555">
        <v>4915.9399999999996</v>
      </c>
    </row>
    <row r="2265" spans="1:16" x14ac:dyDescent="0.25">
      <c r="A2265" s="540" t="s">
        <v>3973</v>
      </c>
      <c r="B2265" s="524" t="s">
        <v>2637</v>
      </c>
      <c r="C2265" s="1247" t="s">
        <v>2638</v>
      </c>
      <c r="D2265" s="1247"/>
      <c r="E2265" s="1247"/>
      <c r="F2265" s="1247"/>
      <c r="G2265" s="1247"/>
      <c r="H2265" s="525" t="s">
        <v>1158</v>
      </c>
      <c r="I2265" s="543">
        <v>2</v>
      </c>
      <c r="J2265" s="526"/>
      <c r="K2265" s="543">
        <v>2</v>
      </c>
      <c r="L2265" s="528"/>
      <c r="M2265" s="526"/>
      <c r="N2265" s="528"/>
      <c r="O2265" s="526"/>
      <c r="P2265" s="573">
        <v>87.12</v>
      </c>
    </row>
    <row r="2266" spans="1:16" x14ac:dyDescent="0.25">
      <c r="A2266" s="540"/>
      <c r="B2266" s="524"/>
      <c r="C2266" s="1247" t="s">
        <v>1155</v>
      </c>
      <c r="D2266" s="1247"/>
      <c r="E2266" s="1247"/>
      <c r="F2266" s="1247"/>
      <c r="G2266" s="1247"/>
      <c r="H2266" s="525"/>
      <c r="I2266" s="526"/>
      <c r="J2266" s="526"/>
      <c r="K2266" s="526"/>
      <c r="L2266" s="528"/>
      <c r="M2266" s="526"/>
      <c r="N2266" s="528"/>
      <c r="O2266" s="526"/>
      <c r="P2266" s="529">
        <v>4379.33</v>
      </c>
    </row>
    <row r="2267" spans="1:16" x14ac:dyDescent="0.25">
      <c r="A2267" s="540"/>
      <c r="B2267" s="524" t="s">
        <v>2639</v>
      </c>
      <c r="C2267" s="1247" t="s">
        <v>2640</v>
      </c>
      <c r="D2267" s="1247"/>
      <c r="E2267" s="1247"/>
      <c r="F2267" s="1247"/>
      <c r="G2267" s="1247"/>
      <c r="H2267" s="525" t="s">
        <v>1158</v>
      </c>
      <c r="I2267" s="543">
        <v>97</v>
      </c>
      <c r="J2267" s="526"/>
      <c r="K2267" s="543">
        <v>97</v>
      </c>
      <c r="L2267" s="528"/>
      <c r="M2267" s="526"/>
      <c r="N2267" s="528"/>
      <c r="O2267" s="526"/>
      <c r="P2267" s="529">
        <v>4247.95</v>
      </c>
    </row>
    <row r="2268" spans="1:16" x14ac:dyDescent="0.25">
      <c r="A2268" s="540"/>
      <c r="B2268" s="524" t="s">
        <v>2641</v>
      </c>
      <c r="C2268" s="1247" t="s">
        <v>2642</v>
      </c>
      <c r="D2268" s="1247"/>
      <c r="E2268" s="1247"/>
      <c r="F2268" s="1247"/>
      <c r="G2268" s="1247"/>
      <c r="H2268" s="525" t="s">
        <v>1158</v>
      </c>
      <c r="I2268" s="543">
        <v>51</v>
      </c>
      <c r="J2268" s="526"/>
      <c r="K2268" s="543">
        <v>51</v>
      </c>
      <c r="L2268" s="528"/>
      <c r="M2268" s="526"/>
      <c r="N2268" s="528"/>
      <c r="O2268" s="526"/>
      <c r="P2268" s="529">
        <v>2233.46</v>
      </c>
    </row>
    <row r="2269" spans="1:16" x14ac:dyDescent="0.25">
      <c r="A2269" s="556"/>
      <c r="B2269" s="557"/>
      <c r="C2269" s="1248" t="s">
        <v>1161</v>
      </c>
      <c r="D2269" s="1248"/>
      <c r="E2269" s="1248"/>
      <c r="F2269" s="1248"/>
      <c r="G2269" s="1248"/>
      <c r="H2269" s="516"/>
      <c r="I2269" s="517"/>
      <c r="J2269" s="517"/>
      <c r="K2269" s="517"/>
      <c r="L2269" s="520"/>
      <c r="M2269" s="517"/>
      <c r="N2269" s="554">
        <v>3765.4</v>
      </c>
      <c r="O2269" s="517"/>
      <c r="P2269" s="555">
        <v>11484.47</v>
      </c>
    </row>
    <row r="2270" spans="1:16" x14ac:dyDescent="0.25">
      <c r="A2270" s="558"/>
      <c r="B2270" s="559"/>
      <c r="C2270" s="559"/>
      <c r="D2270" s="559"/>
      <c r="E2270" s="559"/>
      <c r="F2270" s="559"/>
      <c r="G2270" s="559"/>
      <c r="H2270" s="560"/>
      <c r="I2270" s="561"/>
      <c r="J2270" s="561"/>
      <c r="K2270" s="561"/>
      <c r="L2270" s="562"/>
      <c r="M2270" s="561"/>
      <c r="N2270" s="562"/>
      <c r="O2270" s="561"/>
      <c r="P2270" s="563"/>
    </row>
    <row r="2271" spans="1:16" ht="22.5" x14ac:dyDescent="0.25">
      <c r="A2271" s="514" t="s">
        <v>3974</v>
      </c>
      <c r="B2271" s="515" t="s">
        <v>3657</v>
      </c>
      <c r="C2271" s="1249" t="s">
        <v>3975</v>
      </c>
      <c r="D2271" s="1249"/>
      <c r="E2271" s="1249"/>
      <c r="F2271" s="1249"/>
      <c r="G2271" s="1249"/>
      <c r="H2271" s="516" t="s">
        <v>1575</v>
      </c>
      <c r="I2271" s="517">
        <v>311.10000000000002</v>
      </c>
      <c r="J2271" s="518">
        <v>1</v>
      </c>
      <c r="K2271" s="571">
        <v>311.10000000000002</v>
      </c>
      <c r="L2271" s="520"/>
      <c r="M2271" s="517"/>
      <c r="N2271" s="572">
        <v>117.08</v>
      </c>
      <c r="O2271" s="517"/>
      <c r="P2271" s="555">
        <v>36423.589999999997</v>
      </c>
    </row>
    <row r="2272" spans="1:16" x14ac:dyDescent="0.25">
      <c r="A2272" s="556"/>
      <c r="B2272" s="557"/>
      <c r="C2272" s="1248" t="s">
        <v>1161</v>
      </c>
      <c r="D2272" s="1248"/>
      <c r="E2272" s="1248"/>
      <c r="F2272" s="1248"/>
      <c r="G2272" s="1248"/>
      <c r="H2272" s="516"/>
      <c r="I2272" s="517"/>
      <c r="J2272" s="517"/>
      <c r="K2272" s="517"/>
      <c r="L2272" s="520"/>
      <c r="M2272" s="517"/>
      <c r="N2272" s="520"/>
      <c r="O2272" s="517"/>
      <c r="P2272" s="555">
        <v>36423.589999999997</v>
      </c>
    </row>
    <row r="2273" spans="1:16" x14ac:dyDescent="0.25">
      <c r="A2273" s="558"/>
      <c r="B2273" s="559"/>
      <c r="C2273" s="559"/>
      <c r="D2273" s="559"/>
      <c r="E2273" s="559"/>
      <c r="F2273" s="559"/>
      <c r="G2273" s="559"/>
      <c r="H2273" s="560"/>
      <c r="I2273" s="561"/>
      <c r="J2273" s="561"/>
      <c r="K2273" s="561"/>
      <c r="L2273" s="562"/>
      <c r="M2273" s="561"/>
      <c r="N2273" s="562"/>
      <c r="O2273" s="561"/>
      <c r="P2273" s="563"/>
    </row>
    <row r="2274" spans="1:16" x14ac:dyDescent="0.25">
      <c r="A2274" s="514" t="s">
        <v>3976</v>
      </c>
      <c r="B2274" s="515" t="s">
        <v>3638</v>
      </c>
      <c r="C2274" s="1249" t="s">
        <v>3639</v>
      </c>
      <c r="D2274" s="1249"/>
      <c r="E2274" s="1249"/>
      <c r="F2274" s="1249"/>
      <c r="G2274" s="1249"/>
      <c r="H2274" s="516" t="s">
        <v>1575</v>
      </c>
      <c r="I2274" s="517">
        <v>70</v>
      </c>
      <c r="J2274" s="518">
        <v>1</v>
      </c>
      <c r="K2274" s="518">
        <v>70</v>
      </c>
      <c r="L2274" s="520"/>
      <c r="M2274" s="517"/>
      <c r="N2274" s="521"/>
      <c r="O2274" s="517"/>
      <c r="P2274" s="522"/>
    </row>
    <row r="2275" spans="1:16" x14ac:dyDescent="0.25">
      <c r="A2275" s="523"/>
      <c r="B2275" s="524" t="s">
        <v>23</v>
      </c>
      <c r="C2275" s="1247" t="s">
        <v>1203</v>
      </c>
      <c r="D2275" s="1247"/>
      <c r="E2275" s="1247"/>
      <c r="F2275" s="1247"/>
      <c r="G2275" s="1247"/>
      <c r="H2275" s="525" t="s">
        <v>1148</v>
      </c>
      <c r="I2275" s="526"/>
      <c r="J2275" s="526"/>
      <c r="K2275" s="531">
        <v>15.4</v>
      </c>
      <c r="L2275" s="528"/>
      <c r="M2275" s="526"/>
      <c r="N2275" s="528"/>
      <c r="O2275" s="526"/>
      <c r="P2275" s="529">
        <v>4898.59</v>
      </c>
    </row>
    <row r="2276" spans="1:16" x14ac:dyDescent="0.25">
      <c r="A2276" s="530"/>
      <c r="B2276" s="524" t="s">
        <v>2403</v>
      </c>
      <c r="C2276" s="1247" t="s">
        <v>2404</v>
      </c>
      <c r="D2276" s="1247"/>
      <c r="E2276" s="1247"/>
      <c r="F2276" s="1247"/>
      <c r="G2276" s="1247"/>
      <c r="H2276" s="525" t="s">
        <v>1148</v>
      </c>
      <c r="I2276" s="536">
        <v>0.22</v>
      </c>
      <c r="J2276" s="526"/>
      <c r="K2276" s="531">
        <v>15.4</v>
      </c>
      <c r="L2276" s="532"/>
      <c r="M2276" s="533"/>
      <c r="N2276" s="534">
        <v>318.08999999999997</v>
      </c>
      <c r="O2276" s="526"/>
      <c r="P2276" s="529">
        <v>4898.59</v>
      </c>
    </row>
    <row r="2277" spans="1:16" x14ac:dyDescent="0.25">
      <c r="A2277" s="552"/>
      <c r="B2277" s="553"/>
      <c r="C2277" s="1248" t="s">
        <v>1154</v>
      </c>
      <c r="D2277" s="1248"/>
      <c r="E2277" s="1248"/>
      <c r="F2277" s="1248"/>
      <c r="G2277" s="1248"/>
      <c r="H2277" s="516"/>
      <c r="I2277" s="517"/>
      <c r="J2277" s="517"/>
      <c r="K2277" s="517"/>
      <c r="L2277" s="520"/>
      <c r="M2277" s="517"/>
      <c r="N2277" s="554"/>
      <c r="O2277" s="517"/>
      <c r="P2277" s="555">
        <v>4898.59</v>
      </c>
    </row>
    <row r="2278" spans="1:16" x14ac:dyDescent="0.25">
      <c r="A2278" s="540" t="s">
        <v>3977</v>
      </c>
      <c r="B2278" s="524" t="s">
        <v>2637</v>
      </c>
      <c r="C2278" s="1247" t="s">
        <v>2638</v>
      </c>
      <c r="D2278" s="1247"/>
      <c r="E2278" s="1247"/>
      <c r="F2278" s="1247"/>
      <c r="G2278" s="1247"/>
      <c r="H2278" s="525" t="s">
        <v>1158</v>
      </c>
      <c r="I2278" s="543">
        <v>2</v>
      </c>
      <c r="J2278" s="526"/>
      <c r="K2278" s="543">
        <v>2</v>
      </c>
      <c r="L2278" s="528"/>
      <c r="M2278" s="526"/>
      <c r="N2278" s="528"/>
      <c r="O2278" s="526"/>
      <c r="P2278" s="573">
        <v>97.97</v>
      </c>
    </row>
    <row r="2279" spans="1:16" x14ac:dyDescent="0.25">
      <c r="A2279" s="540"/>
      <c r="B2279" s="524"/>
      <c r="C2279" s="1247" t="s">
        <v>1155</v>
      </c>
      <c r="D2279" s="1247"/>
      <c r="E2279" s="1247"/>
      <c r="F2279" s="1247"/>
      <c r="G2279" s="1247"/>
      <c r="H2279" s="525"/>
      <c r="I2279" s="526"/>
      <c r="J2279" s="526"/>
      <c r="K2279" s="526"/>
      <c r="L2279" s="528"/>
      <c r="M2279" s="526"/>
      <c r="N2279" s="528"/>
      <c r="O2279" s="526"/>
      <c r="P2279" s="529">
        <v>4898.59</v>
      </c>
    </row>
    <row r="2280" spans="1:16" x14ac:dyDescent="0.25">
      <c r="A2280" s="540"/>
      <c r="B2280" s="524" t="s">
        <v>3336</v>
      </c>
      <c r="C2280" s="1247" t="s">
        <v>3337</v>
      </c>
      <c r="D2280" s="1247"/>
      <c r="E2280" s="1247"/>
      <c r="F2280" s="1247"/>
      <c r="G2280" s="1247"/>
      <c r="H2280" s="525" t="s">
        <v>1158</v>
      </c>
      <c r="I2280" s="543">
        <v>90</v>
      </c>
      <c r="J2280" s="526"/>
      <c r="K2280" s="543">
        <v>90</v>
      </c>
      <c r="L2280" s="528"/>
      <c r="M2280" s="526"/>
      <c r="N2280" s="528"/>
      <c r="O2280" s="526"/>
      <c r="P2280" s="529">
        <v>4408.7299999999996</v>
      </c>
    </row>
    <row r="2281" spans="1:16" x14ac:dyDescent="0.25">
      <c r="A2281" s="540"/>
      <c r="B2281" s="524" t="s">
        <v>3338</v>
      </c>
      <c r="C2281" s="1247" t="s">
        <v>3339</v>
      </c>
      <c r="D2281" s="1247"/>
      <c r="E2281" s="1247"/>
      <c r="F2281" s="1247"/>
      <c r="G2281" s="1247"/>
      <c r="H2281" s="525" t="s">
        <v>1158</v>
      </c>
      <c r="I2281" s="543">
        <v>46</v>
      </c>
      <c r="J2281" s="526"/>
      <c r="K2281" s="543">
        <v>46</v>
      </c>
      <c r="L2281" s="528"/>
      <c r="M2281" s="526"/>
      <c r="N2281" s="528"/>
      <c r="O2281" s="526"/>
      <c r="P2281" s="529">
        <v>2253.35</v>
      </c>
    </row>
    <row r="2282" spans="1:16" x14ac:dyDescent="0.25">
      <c r="A2282" s="556"/>
      <c r="B2282" s="557"/>
      <c r="C2282" s="1248" t="s">
        <v>1161</v>
      </c>
      <c r="D2282" s="1248"/>
      <c r="E2282" s="1248"/>
      <c r="F2282" s="1248"/>
      <c r="G2282" s="1248"/>
      <c r="H2282" s="516"/>
      <c r="I2282" s="517"/>
      <c r="J2282" s="517"/>
      <c r="K2282" s="517"/>
      <c r="L2282" s="520"/>
      <c r="M2282" s="517"/>
      <c r="N2282" s="593">
        <v>166.55</v>
      </c>
      <c r="O2282" s="517"/>
      <c r="P2282" s="555">
        <v>11658.64</v>
      </c>
    </row>
    <row r="2283" spans="1:16" x14ac:dyDescent="0.25">
      <c r="A2283" s="558"/>
      <c r="B2283" s="559"/>
      <c r="C2283" s="559"/>
      <c r="D2283" s="559"/>
      <c r="E2283" s="559"/>
      <c r="F2283" s="559"/>
      <c r="G2283" s="559"/>
      <c r="H2283" s="560"/>
      <c r="I2283" s="561"/>
      <c r="J2283" s="561"/>
      <c r="K2283" s="561"/>
      <c r="L2283" s="562"/>
      <c r="M2283" s="561"/>
      <c r="N2283" s="562"/>
      <c r="O2283" s="561"/>
      <c r="P2283" s="563"/>
    </row>
    <row r="2284" spans="1:16" ht="22.5" x14ac:dyDescent="0.25">
      <c r="A2284" s="514" t="s">
        <v>3978</v>
      </c>
      <c r="B2284" s="515" t="s">
        <v>3592</v>
      </c>
      <c r="C2284" s="1249" t="s">
        <v>3979</v>
      </c>
      <c r="D2284" s="1249"/>
      <c r="E2284" s="1249"/>
      <c r="F2284" s="1249"/>
      <c r="G2284" s="1249"/>
      <c r="H2284" s="516" t="s">
        <v>1575</v>
      </c>
      <c r="I2284" s="517">
        <v>70</v>
      </c>
      <c r="J2284" s="518">
        <v>1</v>
      </c>
      <c r="K2284" s="518">
        <v>70</v>
      </c>
      <c r="L2284" s="520"/>
      <c r="M2284" s="517"/>
      <c r="N2284" s="572">
        <v>236.82</v>
      </c>
      <c r="O2284" s="517"/>
      <c r="P2284" s="555">
        <v>16577.400000000001</v>
      </c>
    </row>
    <row r="2285" spans="1:16" x14ac:dyDescent="0.25">
      <c r="A2285" s="556"/>
      <c r="B2285" s="557"/>
      <c r="C2285" s="1248" t="s">
        <v>1161</v>
      </c>
      <c r="D2285" s="1248"/>
      <c r="E2285" s="1248"/>
      <c r="F2285" s="1248"/>
      <c r="G2285" s="1248"/>
      <c r="H2285" s="516"/>
      <c r="I2285" s="517"/>
      <c r="J2285" s="517"/>
      <c r="K2285" s="517"/>
      <c r="L2285" s="520"/>
      <c r="M2285" s="517"/>
      <c r="N2285" s="520"/>
      <c r="O2285" s="517"/>
      <c r="P2285" s="555">
        <v>16577.400000000001</v>
      </c>
    </row>
    <row r="2286" spans="1:16" x14ac:dyDescent="0.25">
      <c r="A2286" s="558"/>
      <c r="B2286" s="559"/>
      <c r="C2286" s="559"/>
      <c r="D2286" s="559"/>
      <c r="E2286" s="559"/>
      <c r="F2286" s="559"/>
      <c r="G2286" s="559"/>
      <c r="H2286" s="560"/>
      <c r="I2286" s="561"/>
      <c r="J2286" s="561"/>
      <c r="K2286" s="561"/>
      <c r="L2286" s="562"/>
      <c r="M2286" s="561"/>
      <c r="N2286" s="562"/>
      <c r="O2286" s="561"/>
      <c r="P2286" s="563"/>
    </row>
    <row r="2287" spans="1:16" x14ac:dyDescent="0.25">
      <c r="A2287" s="558"/>
      <c r="B2287" s="576"/>
      <c r="C2287" s="576"/>
      <c r="D2287" s="576"/>
      <c r="E2287" s="576"/>
      <c r="F2287" s="561"/>
      <c r="G2287" s="561"/>
      <c r="H2287" s="561"/>
      <c r="I2287" s="561"/>
      <c r="J2287" s="562"/>
      <c r="K2287" s="561"/>
      <c r="L2287" s="562"/>
      <c r="M2287" s="577"/>
      <c r="N2287" s="562"/>
      <c r="O2287" s="578"/>
      <c r="P2287" s="579"/>
    </row>
    <row r="2288" spans="1:16" x14ac:dyDescent="0.25">
      <c r="A2288" s="552"/>
      <c r="B2288" s="580"/>
      <c r="C2288" s="1246" t="s">
        <v>3980</v>
      </c>
      <c r="D2288" s="1246"/>
      <c r="E2288" s="1246"/>
      <c r="F2288" s="1246"/>
      <c r="G2288" s="1246"/>
      <c r="H2288" s="1246"/>
      <c r="I2288" s="1246"/>
      <c r="J2288" s="1246"/>
      <c r="K2288" s="1246"/>
      <c r="L2288" s="1246"/>
      <c r="M2288" s="1246"/>
      <c r="N2288" s="1246"/>
      <c r="O2288" s="1246"/>
      <c r="P2288" s="581"/>
    </row>
    <row r="2289" spans="1:16" x14ac:dyDescent="0.25">
      <c r="A2289" s="552"/>
      <c r="B2289" s="553"/>
      <c r="C2289" s="1243" t="s">
        <v>1249</v>
      </c>
      <c r="D2289" s="1243"/>
      <c r="E2289" s="1243"/>
      <c r="F2289" s="1243"/>
      <c r="G2289" s="1243"/>
      <c r="H2289" s="1243"/>
      <c r="I2289" s="1243"/>
      <c r="J2289" s="1243"/>
      <c r="K2289" s="1243"/>
      <c r="L2289" s="1243"/>
      <c r="M2289" s="1243"/>
      <c r="N2289" s="1243"/>
      <c r="O2289" s="1243"/>
      <c r="P2289" s="582">
        <v>1470584.81</v>
      </c>
    </row>
    <row r="2290" spans="1:16" x14ac:dyDescent="0.25">
      <c r="A2290" s="552"/>
      <c r="B2290" s="553"/>
      <c r="C2290" s="1243" t="s">
        <v>1250</v>
      </c>
      <c r="D2290" s="1243"/>
      <c r="E2290" s="1243"/>
      <c r="F2290" s="1243"/>
      <c r="G2290" s="1243"/>
      <c r="H2290" s="1243"/>
      <c r="I2290" s="1243"/>
      <c r="J2290" s="1243"/>
      <c r="K2290" s="1243"/>
      <c r="L2290" s="1243"/>
      <c r="M2290" s="1243"/>
      <c r="N2290" s="1243"/>
      <c r="O2290" s="1243"/>
      <c r="P2290" s="583"/>
    </row>
    <row r="2291" spans="1:16" x14ac:dyDescent="0.25">
      <c r="A2291" s="552"/>
      <c r="B2291" s="553"/>
      <c r="C2291" s="1243" t="s">
        <v>1251</v>
      </c>
      <c r="D2291" s="1243"/>
      <c r="E2291" s="1243"/>
      <c r="F2291" s="1243"/>
      <c r="G2291" s="1243"/>
      <c r="H2291" s="1243"/>
      <c r="I2291" s="1243"/>
      <c r="J2291" s="1243"/>
      <c r="K2291" s="1243"/>
      <c r="L2291" s="1243"/>
      <c r="M2291" s="1243"/>
      <c r="N2291" s="1243"/>
      <c r="O2291" s="1243"/>
      <c r="P2291" s="582">
        <v>521911.4</v>
      </c>
    </row>
    <row r="2292" spans="1:16" x14ac:dyDescent="0.25">
      <c r="A2292" s="552"/>
      <c r="B2292" s="553"/>
      <c r="C2292" s="1243" t="s">
        <v>1252</v>
      </c>
      <c r="D2292" s="1243"/>
      <c r="E2292" s="1243"/>
      <c r="F2292" s="1243"/>
      <c r="G2292" s="1243"/>
      <c r="H2292" s="1243"/>
      <c r="I2292" s="1243"/>
      <c r="J2292" s="1243"/>
      <c r="K2292" s="1243"/>
      <c r="L2292" s="1243"/>
      <c r="M2292" s="1243"/>
      <c r="N2292" s="1243"/>
      <c r="O2292" s="1243"/>
      <c r="P2292" s="582">
        <v>41540.19</v>
      </c>
    </row>
    <row r="2293" spans="1:16" x14ac:dyDescent="0.25">
      <c r="A2293" s="552"/>
      <c r="B2293" s="553"/>
      <c r="C2293" s="1243" t="s">
        <v>1253</v>
      </c>
      <c r="D2293" s="1243"/>
      <c r="E2293" s="1243"/>
      <c r="F2293" s="1243"/>
      <c r="G2293" s="1243"/>
      <c r="H2293" s="1243"/>
      <c r="I2293" s="1243"/>
      <c r="J2293" s="1243"/>
      <c r="K2293" s="1243"/>
      <c r="L2293" s="1243"/>
      <c r="M2293" s="1243"/>
      <c r="N2293" s="1243"/>
      <c r="O2293" s="1243"/>
      <c r="P2293" s="582">
        <v>10492.05</v>
      </c>
    </row>
    <row r="2294" spans="1:16" x14ac:dyDescent="0.25">
      <c r="A2294" s="552"/>
      <c r="B2294" s="553"/>
      <c r="C2294" s="1243" t="s">
        <v>1254</v>
      </c>
      <c r="D2294" s="1243"/>
      <c r="E2294" s="1243"/>
      <c r="F2294" s="1243"/>
      <c r="G2294" s="1243"/>
      <c r="H2294" s="1243"/>
      <c r="I2294" s="1243"/>
      <c r="J2294" s="1243"/>
      <c r="K2294" s="1243"/>
      <c r="L2294" s="1243"/>
      <c r="M2294" s="1243"/>
      <c r="N2294" s="1243"/>
      <c r="O2294" s="1243"/>
      <c r="P2294" s="582">
        <v>896641.17</v>
      </c>
    </row>
    <row r="2295" spans="1:16" x14ac:dyDescent="0.25">
      <c r="A2295" s="552"/>
      <c r="B2295" s="553"/>
      <c r="C2295" s="1243" t="s">
        <v>2687</v>
      </c>
      <c r="D2295" s="1243"/>
      <c r="E2295" s="1243"/>
      <c r="F2295" s="1243"/>
      <c r="G2295" s="1243"/>
      <c r="H2295" s="1243"/>
      <c r="I2295" s="1243"/>
      <c r="J2295" s="1243"/>
      <c r="K2295" s="1243"/>
      <c r="L2295" s="1243"/>
      <c r="M2295" s="1243"/>
      <c r="N2295" s="1243"/>
      <c r="O2295" s="1243"/>
      <c r="P2295" s="582">
        <v>2231088.21</v>
      </c>
    </row>
    <row r="2296" spans="1:16" x14ac:dyDescent="0.25">
      <c r="A2296" s="552"/>
      <c r="B2296" s="553"/>
      <c r="C2296" s="1243" t="s">
        <v>1250</v>
      </c>
      <c r="D2296" s="1243"/>
      <c r="E2296" s="1243"/>
      <c r="F2296" s="1243"/>
      <c r="G2296" s="1243"/>
      <c r="H2296" s="1243"/>
      <c r="I2296" s="1243"/>
      <c r="J2296" s="1243"/>
      <c r="K2296" s="1243"/>
      <c r="L2296" s="1243"/>
      <c r="M2296" s="1243"/>
      <c r="N2296" s="1243"/>
      <c r="O2296" s="1243"/>
      <c r="P2296" s="583"/>
    </row>
    <row r="2297" spans="1:16" x14ac:dyDescent="0.25">
      <c r="A2297" s="552"/>
      <c r="B2297" s="553"/>
      <c r="C2297" s="1243" t="s">
        <v>1467</v>
      </c>
      <c r="D2297" s="1243"/>
      <c r="E2297" s="1243"/>
      <c r="F2297" s="1243"/>
      <c r="G2297" s="1243"/>
      <c r="H2297" s="1243"/>
      <c r="I2297" s="1243"/>
      <c r="J2297" s="1243"/>
      <c r="K2297" s="1243"/>
      <c r="L2297" s="1243"/>
      <c r="M2297" s="1243"/>
      <c r="N2297" s="1243"/>
      <c r="O2297" s="1243"/>
      <c r="P2297" s="582">
        <v>521911.4</v>
      </c>
    </row>
    <row r="2298" spans="1:16" x14ac:dyDescent="0.25">
      <c r="A2298" s="552"/>
      <c r="B2298" s="553"/>
      <c r="C2298" s="1243" t="s">
        <v>1468</v>
      </c>
      <c r="D2298" s="1243"/>
      <c r="E2298" s="1243"/>
      <c r="F2298" s="1243"/>
      <c r="G2298" s="1243"/>
      <c r="H2298" s="1243"/>
      <c r="I2298" s="1243"/>
      <c r="J2298" s="1243"/>
      <c r="K2298" s="1243"/>
      <c r="L2298" s="1243"/>
      <c r="M2298" s="1243"/>
      <c r="N2298" s="1243"/>
      <c r="O2298" s="1243"/>
      <c r="P2298" s="582">
        <v>41540.19</v>
      </c>
    </row>
    <row r="2299" spans="1:16" x14ac:dyDescent="0.25">
      <c r="A2299" s="552"/>
      <c r="B2299" s="553"/>
      <c r="C2299" s="1243" t="s">
        <v>1469</v>
      </c>
      <c r="D2299" s="1243"/>
      <c r="E2299" s="1243"/>
      <c r="F2299" s="1243"/>
      <c r="G2299" s="1243"/>
      <c r="H2299" s="1243"/>
      <c r="I2299" s="1243"/>
      <c r="J2299" s="1243"/>
      <c r="K2299" s="1243"/>
      <c r="L2299" s="1243"/>
      <c r="M2299" s="1243"/>
      <c r="N2299" s="1243"/>
      <c r="O2299" s="1243"/>
      <c r="P2299" s="582">
        <v>10492.05</v>
      </c>
    </row>
    <row r="2300" spans="1:16" x14ac:dyDescent="0.25">
      <c r="A2300" s="552"/>
      <c r="B2300" s="553"/>
      <c r="C2300" s="1243" t="s">
        <v>1470</v>
      </c>
      <c r="D2300" s="1243"/>
      <c r="E2300" s="1243"/>
      <c r="F2300" s="1243"/>
      <c r="G2300" s="1243"/>
      <c r="H2300" s="1243"/>
      <c r="I2300" s="1243"/>
      <c r="J2300" s="1243"/>
      <c r="K2300" s="1243"/>
      <c r="L2300" s="1243"/>
      <c r="M2300" s="1243"/>
      <c r="N2300" s="1243"/>
      <c r="O2300" s="1243"/>
      <c r="P2300" s="582">
        <v>896641.17</v>
      </c>
    </row>
    <row r="2301" spans="1:16" x14ac:dyDescent="0.25">
      <c r="A2301" s="552"/>
      <c r="B2301" s="553"/>
      <c r="C2301" s="1243" t="s">
        <v>1471</v>
      </c>
      <c r="D2301" s="1243"/>
      <c r="E2301" s="1243"/>
      <c r="F2301" s="1243"/>
      <c r="G2301" s="1243"/>
      <c r="H2301" s="1243"/>
      <c r="I2301" s="1243"/>
      <c r="J2301" s="1243"/>
      <c r="K2301" s="1243"/>
      <c r="L2301" s="1243"/>
      <c r="M2301" s="1243"/>
      <c r="N2301" s="1243"/>
      <c r="O2301" s="1243"/>
      <c r="P2301" s="582">
        <v>499298.58</v>
      </c>
    </row>
    <row r="2302" spans="1:16" x14ac:dyDescent="0.25">
      <c r="A2302" s="552"/>
      <c r="B2302" s="553"/>
      <c r="C2302" s="1243" t="s">
        <v>1472</v>
      </c>
      <c r="D2302" s="1243"/>
      <c r="E2302" s="1243"/>
      <c r="F2302" s="1243"/>
      <c r="G2302" s="1243"/>
      <c r="H2302" s="1243"/>
      <c r="I2302" s="1243"/>
      <c r="J2302" s="1243"/>
      <c r="K2302" s="1243"/>
      <c r="L2302" s="1243"/>
      <c r="M2302" s="1243"/>
      <c r="N2302" s="1243"/>
      <c r="O2302" s="1243"/>
      <c r="P2302" s="582">
        <v>261204.82</v>
      </c>
    </row>
    <row r="2303" spans="1:16" x14ac:dyDescent="0.25">
      <c r="A2303" s="552"/>
      <c r="B2303" s="553"/>
      <c r="C2303" s="1243" t="s">
        <v>2688</v>
      </c>
      <c r="D2303" s="1243"/>
      <c r="E2303" s="1243"/>
      <c r="F2303" s="1243"/>
      <c r="G2303" s="1243"/>
      <c r="H2303" s="1243"/>
      <c r="I2303" s="1243"/>
      <c r="J2303" s="1243"/>
      <c r="K2303" s="1243"/>
      <c r="L2303" s="1243"/>
      <c r="M2303" s="1243"/>
      <c r="N2303" s="1243"/>
      <c r="O2303" s="1243"/>
      <c r="P2303" s="582">
        <v>10894495.83</v>
      </c>
    </row>
    <row r="2304" spans="1:16" x14ac:dyDescent="0.25">
      <c r="A2304" s="552"/>
      <c r="B2304" s="553"/>
      <c r="C2304" s="1243" t="s">
        <v>1266</v>
      </c>
      <c r="D2304" s="1243"/>
      <c r="E2304" s="1243"/>
      <c r="F2304" s="1243"/>
      <c r="G2304" s="1243"/>
      <c r="H2304" s="1243"/>
      <c r="I2304" s="1243"/>
      <c r="J2304" s="1243"/>
      <c r="K2304" s="1243"/>
      <c r="L2304" s="1243"/>
      <c r="M2304" s="1243"/>
      <c r="N2304" s="1243"/>
      <c r="O2304" s="1243"/>
      <c r="P2304" s="582">
        <v>532403.44999999995</v>
      </c>
    </row>
    <row r="2305" spans="1:16" x14ac:dyDescent="0.25">
      <c r="A2305" s="552"/>
      <c r="B2305" s="553"/>
      <c r="C2305" s="1243" t="s">
        <v>1267</v>
      </c>
      <c r="D2305" s="1243"/>
      <c r="E2305" s="1243"/>
      <c r="F2305" s="1243"/>
      <c r="G2305" s="1243"/>
      <c r="H2305" s="1243"/>
      <c r="I2305" s="1243"/>
      <c r="J2305" s="1243"/>
      <c r="K2305" s="1243"/>
      <c r="L2305" s="1243"/>
      <c r="M2305" s="1243"/>
      <c r="N2305" s="1243"/>
      <c r="O2305" s="1243"/>
      <c r="P2305" s="582">
        <v>499298.58</v>
      </c>
    </row>
    <row r="2306" spans="1:16" x14ac:dyDescent="0.25">
      <c r="A2306" s="552"/>
      <c r="B2306" s="553"/>
      <c r="C2306" s="1243" t="s">
        <v>1268</v>
      </c>
      <c r="D2306" s="1243"/>
      <c r="E2306" s="1243"/>
      <c r="F2306" s="1243"/>
      <c r="G2306" s="1243"/>
      <c r="H2306" s="1243"/>
      <c r="I2306" s="1243"/>
      <c r="J2306" s="1243"/>
      <c r="K2306" s="1243"/>
      <c r="L2306" s="1243"/>
      <c r="M2306" s="1243"/>
      <c r="N2306" s="1243"/>
      <c r="O2306" s="1243"/>
      <c r="P2306" s="582">
        <v>261204.82</v>
      </c>
    </row>
    <row r="2307" spans="1:16" x14ac:dyDescent="0.25">
      <c r="A2307" s="552"/>
      <c r="B2307" s="580"/>
      <c r="C2307" s="1246" t="s">
        <v>3981</v>
      </c>
      <c r="D2307" s="1246"/>
      <c r="E2307" s="1246"/>
      <c r="F2307" s="1246"/>
      <c r="G2307" s="1246"/>
      <c r="H2307" s="1246"/>
      <c r="I2307" s="1246"/>
      <c r="J2307" s="1246"/>
      <c r="K2307" s="1246"/>
      <c r="L2307" s="1246"/>
      <c r="M2307" s="1246"/>
      <c r="N2307" s="1246"/>
      <c r="O2307" s="1246"/>
      <c r="P2307" s="584">
        <v>13125584.039999999</v>
      </c>
    </row>
    <row r="2308" spans="1:16" x14ac:dyDescent="0.25">
      <c r="A2308" s="552"/>
      <c r="B2308" s="553"/>
      <c r="C2308" s="1243" t="s">
        <v>1270</v>
      </c>
      <c r="D2308" s="1243"/>
      <c r="E2308" s="1243"/>
      <c r="F2308" s="1243"/>
      <c r="G2308" s="1243"/>
      <c r="H2308" s="1243"/>
      <c r="I2308" s="1243"/>
      <c r="J2308" s="1243"/>
      <c r="K2308" s="1243"/>
      <c r="L2308" s="1243"/>
      <c r="M2308" s="1243"/>
      <c r="N2308" s="1243"/>
      <c r="O2308" s="1243"/>
      <c r="P2308" s="583"/>
    </row>
    <row r="2309" spans="1:16" x14ac:dyDescent="0.25">
      <c r="A2309" s="552"/>
      <c r="B2309" s="553"/>
      <c r="C2309" s="1243" t="s">
        <v>1588</v>
      </c>
      <c r="D2309" s="1243"/>
      <c r="E2309" s="1243"/>
      <c r="F2309" s="1243"/>
      <c r="G2309" s="1243"/>
      <c r="H2309" s="1243"/>
      <c r="I2309" s="1243"/>
      <c r="J2309" s="1243"/>
      <c r="K2309" s="1243"/>
      <c r="L2309" s="1243"/>
      <c r="M2309" s="1243"/>
      <c r="N2309" s="1243"/>
      <c r="O2309" s="1243"/>
      <c r="P2309" s="582">
        <v>53000.99</v>
      </c>
    </row>
    <row r="2310" spans="1:16" x14ac:dyDescent="0.25">
      <c r="A2310" s="552"/>
      <c r="B2310" s="553"/>
      <c r="C2310" s="1243" t="s">
        <v>2691</v>
      </c>
      <c r="D2310" s="1243"/>
      <c r="E2310" s="1243"/>
      <c r="F2310" s="1243"/>
      <c r="G2310" s="1243"/>
      <c r="H2310" s="1243"/>
      <c r="I2310" s="1243"/>
      <c r="J2310" s="1243"/>
      <c r="K2310" s="1243"/>
      <c r="L2310" s="1243"/>
      <c r="M2310" s="1243"/>
      <c r="N2310" s="1243"/>
      <c r="O2310" s="1243"/>
      <c r="P2310" s="582">
        <v>10894495.83</v>
      </c>
    </row>
    <row r="2311" spans="1:16" x14ac:dyDescent="0.25">
      <c r="A2311" s="552"/>
      <c r="B2311" s="553"/>
      <c r="C2311" s="1243" t="s">
        <v>1271</v>
      </c>
      <c r="D2311" s="1243"/>
      <c r="E2311" s="1243"/>
      <c r="F2311" s="1243"/>
      <c r="G2311" s="1243"/>
      <c r="H2311" s="1243"/>
      <c r="I2311" s="1243"/>
      <c r="J2311" s="1243"/>
      <c r="K2311" s="585" t="s">
        <v>3982</v>
      </c>
      <c r="L2311" s="586"/>
      <c r="M2311" s="586"/>
      <c r="O2311" s="586"/>
      <c r="P2311" s="587"/>
    </row>
    <row r="2312" spans="1:16" x14ac:dyDescent="0.25">
      <c r="A2312" s="552"/>
      <c r="B2312" s="553"/>
      <c r="C2312" s="1243" t="s">
        <v>1273</v>
      </c>
      <c r="D2312" s="1243"/>
      <c r="E2312" s="1243"/>
      <c r="F2312" s="1243"/>
      <c r="G2312" s="1243"/>
      <c r="H2312" s="1243"/>
      <c r="I2312" s="1243"/>
      <c r="J2312" s="1243"/>
      <c r="K2312" s="585" t="s">
        <v>3983</v>
      </c>
      <c r="L2312" s="586"/>
      <c r="M2312" s="586"/>
      <c r="O2312" s="586"/>
      <c r="P2312" s="587"/>
    </row>
    <row r="2313" spans="1:16" x14ac:dyDescent="0.25">
      <c r="A2313" s="1251" t="s">
        <v>3984</v>
      </c>
      <c r="B2313" s="1252"/>
      <c r="C2313" s="1252"/>
      <c r="D2313" s="1252"/>
      <c r="E2313" s="1252"/>
      <c r="F2313" s="1252"/>
      <c r="G2313" s="1252"/>
      <c r="H2313" s="1252"/>
      <c r="I2313" s="1252"/>
      <c r="J2313" s="1252"/>
      <c r="K2313" s="1252"/>
      <c r="L2313" s="1252"/>
      <c r="M2313" s="1252"/>
      <c r="N2313" s="1252"/>
      <c r="O2313" s="1252"/>
      <c r="P2313" s="1253"/>
    </row>
    <row r="2314" spans="1:16" x14ac:dyDescent="0.25">
      <c r="A2314" s="514" t="s">
        <v>3985</v>
      </c>
      <c r="B2314" s="515" t="s">
        <v>3986</v>
      </c>
      <c r="C2314" s="1249" t="s">
        <v>3987</v>
      </c>
      <c r="D2314" s="1249"/>
      <c r="E2314" s="1249"/>
      <c r="F2314" s="1249"/>
      <c r="G2314" s="1249"/>
      <c r="H2314" s="516" t="s">
        <v>1575</v>
      </c>
      <c r="I2314" s="517">
        <v>9</v>
      </c>
      <c r="J2314" s="518">
        <v>1</v>
      </c>
      <c r="K2314" s="518">
        <v>9</v>
      </c>
      <c r="L2314" s="520"/>
      <c r="M2314" s="517"/>
      <c r="N2314" s="521"/>
      <c r="O2314" s="517"/>
      <c r="P2314" s="522"/>
    </row>
    <row r="2315" spans="1:16" x14ac:dyDescent="0.25">
      <c r="A2315" s="523"/>
      <c r="B2315" s="524" t="s">
        <v>23</v>
      </c>
      <c r="C2315" s="1247" t="s">
        <v>1203</v>
      </c>
      <c r="D2315" s="1247"/>
      <c r="E2315" s="1247"/>
      <c r="F2315" s="1247"/>
      <c r="G2315" s="1247"/>
      <c r="H2315" s="525" t="s">
        <v>1148</v>
      </c>
      <c r="I2315" s="526"/>
      <c r="J2315" s="526"/>
      <c r="K2315" s="543">
        <v>18</v>
      </c>
      <c r="L2315" s="528"/>
      <c r="M2315" s="526"/>
      <c r="N2315" s="528"/>
      <c r="O2315" s="526"/>
      <c r="P2315" s="529">
        <v>6730.92</v>
      </c>
    </row>
    <row r="2316" spans="1:16" x14ac:dyDescent="0.25">
      <c r="A2316" s="530"/>
      <c r="B2316" s="524" t="s">
        <v>2209</v>
      </c>
      <c r="C2316" s="1247" t="s">
        <v>2210</v>
      </c>
      <c r="D2316" s="1247"/>
      <c r="E2316" s="1247"/>
      <c r="F2316" s="1247"/>
      <c r="G2316" s="1247"/>
      <c r="H2316" s="525" t="s">
        <v>1148</v>
      </c>
      <c r="I2316" s="543">
        <v>2</v>
      </c>
      <c r="J2316" s="526"/>
      <c r="K2316" s="543">
        <v>18</v>
      </c>
      <c r="L2316" s="532"/>
      <c r="M2316" s="533"/>
      <c r="N2316" s="534">
        <v>373.94</v>
      </c>
      <c r="O2316" s="526"/>
      <c r="P2316" s="529">
        <v>6730.92</v>
      </c>
    </row>
    <row r="2317" spans="1:16" x14ac:dyDescent="0.25">
      <c r="A2317" s="523"/>
      <c r="B2317" s="524" t="s">
        <v>28</v>
      </c>
      <c r="C2317" s="1247" t="s">
        <v>132</v>
      </c>
      <c r="D2317" s="1247"/>
      <c r="E2317" s="1247"/>
      <c r="F2317" s="1247"/>
      <c r="G2317" s="1247"/>
      <c r="H2317" s="525"/>
      <c r="I2317" s="526"/>
      <c r="J2317" s="526"/>
      <c r="K2317" s="526"/>
      <c r="L2317" s="528"/>
      <c r="M2317" s="526"/>
      <c r="N2317" s="528"/>
      <c r="O2317" s="526"/>
      <c r="P2317" s="573">
        <v>144.97</v>
      </c>
    </row>
    <row r="2318" spans="1:16" x14ac:dyDescent="0.25">
      <c r="A2318" s="523"/>
      <c r="B2318" s="524"/>
      <c r="C2318" s="1247" t="s">
        <v>1147</v>
      </c>
      <c r="D2318" s="1247"/>
      <c r="E2318" s="1247"/>
      <c r="F2318" s="1247"/>
      <c r="G2318" s="1247"/>
      <c r="H2318" s="525" t="s">
        <v>1148</v>
      </c>
      <c r="I2318" s="526"/>
      <c r="J2318" s="526"/>
      <c r="K2318" s="536">
        <v>0.09</v>
      </c>
      <c r="L2318" s="528"/>
      <c r="M2318" s="526"/>
      <c r="N2318" s="528"/>
      <c r="O2318" s="526"/>
      <c r="P2318" s="573">
        <v>33.65</v>
      </c>
    </row>
    <row r="2319" spans="1:16" x14ac:dyDescent="0.25">
      <c r="A2319" s="530"/>
      <c r="B2319" s="524" t="s">
        <v>1287</v>
      </c>
      <c r="C2319" s="1247" t="s">
        <v>1288</v>
      </c>
      <c r="D2319" s="1247"/>
      <c r="E2319" s="1247"/>
      <c r="F2319" s="1247"/>
      <c r="G2319" s="1247"/>
      <c r="H2319" s="525" t="s">
        <v>1151</v>
      </c>
      <c r="I2319" s="536">
        <v>0.01</v>
      </c>
      <c r="J2319" s="526"/>
      <c r="K2319" s="536">
        <v>0.09</v>
      </c>
      <c r="L2319" s="532"/>
      <c r="M2319" s="533"/>
      <c r="N2319" s="534">
        <v>1610.79</v>
      </c>
      <c r="O2319" s="526"/>
      <c r="P2319" s="529">
        <v>144.97</v>
      </c>
    </row>
    <row r="2320" spans="1:16" x14ac:dyDescent="0.25">
      <c r="A2320" s="540"/>
      <c r="B2320" s="524" t="s">
        <v>1191</v>
      </c>
      <c r="C2320" s="1247" t="s">
        <v>1192</v>
      </c>
      <c r="D2320" s="1247"/>
      <c r="E2320" s="1247"/>
      <c r="F2320" s="1247"/>
      <c r="G2320" s="1247"/>
      <c r="H2320" s="525" t="s">
        <v>1148</v>
      </c>
      <c r="I2320" s="536">
        <v>0.01</v>
      </c>
      <c r="J2320" s="526"/>
      <c r="K2320" s="536">
        <v>0.09</v>
      </c>
      <c r="L2320" s="528"/>
      <c r="M2320" s="526"/>
      <c r="N2320" s="541">
        <v>373.94</v>
      </c>
      <c r="O2320" s="526"/>
      <c r="P2320" s="573">
        <v>33.65</v>
      </c>
    </row>
    <row r="2321" spans="1:16" x14ac:dyDescent="0.25">
      <c r="A2321" s="544" t="s">
        <v>1239</v>
      </c>
      <c r="B2321" s="545" t="s">
        <v>2792</v>
      </c>
      <c r="C2321" s="1250" t="s">
        <v>2793</v>
      </c>
      <c r="D2321" s="1250"/>
      <c r="E2321" s="1250"/>
      <c r="F2321" s="1250"/>
      <c r="G2321" s="1250"/>
      <c r="H2321" s="546" t="s">
        <v>1164</v>
      </c>
      <c r="I2321" s="549">
        <v>4.4999999999999998E-2</v>
      </c>
      <c r="J2321" s="548"/>
      <c r="K2321" s="549">
        <v>0.40500000000000003</v>
      </c>
      <c r="L2321" s="550"/>
      <c r="M2321" s="548"/>
      <c r="N2321" s="550"/>
      <c r="O2321" s="548"/>
      <c r="P2321" s="551"/>
    </row>
    <row r="2322" spans="1:16" x14ac:dyDescent="0.25">
      <c r="A2322" s="552"/>
      <c r="B2322" s="553"/>
      <c r="C2322" s="1248" t="s">
        <v>1154</v>
      </c>
      <c r="D2322" s="1248"/>
      <c r="E2322" s="1248"/>
      <c r="F2322" s="1248"/>
      <c r="G2322" s="1248"/>
      <c r="H2322" s="516"/>
      <c r="I2322" s="517"/>
      <c r="J2322" s="517"/>
      <c r="K2322" s="517"/>
      <c r="L2322" s="520"/>
      <c r="M2322" s="517"/>
      <c r="N2322" s="554"/>
      <c r="O2322" s="517"/>
      <c r="P2322" s="555">
        <v>6909.54</v>
      </c>
    </row>
    <row r="2323" spans="1:16" x14ac:dyDescent="0.25">
      <c r="A2323" s="540" t="s">
        <v>3988</v>
      </c>
      <c r="B2323" s="524" t="s">
        <v>2637</v>
      </c>
      <c r="C2323" s="1247" t="s">
        <v>2638</v>
      </c>
      <c r="D2323" s="1247"/>
      <c r="E2323" s="1247"/>
      <c r="F2323" s="1247"/>
      <c r="G2323" s="1247"/>
      <c r="H2323" s="525" t="s">
        <v>1158</v>
      </c>
      <c r="I2323" s="543">
        <v>2</v>
      </c>
      <c r="J2323" s="526"/>
      <c r="K2323" s="543">
        <v>2</v>
      </c>
      <c r="L2323" s="528"/>
      <c r="M2323" s="526"/>
      <c r="N2323" s="528"/>
      <c r="O2323" s="526"/>
      <c r="P2323" s="573">
        <v>134.62</v>
      </c>
    </row>
    <row r="2324" spans="1:16" x14ac:dyDescent="0.25">
      <c r="A2324" s="540"/>
      <c r="B2324" s="524"/>
      <c r="C2324" s="1247" t="s">
        <v>1155</v>
      </c>
      <c r="D2324" s="1247"/>
      <c r="E2324" s="1247"/>
      <c r="F2324" s="1247"/>
      <c r="G2324" s="1247"/>
      <c r="H2324" s="525"/>
      <c r="I2324" s="526"/>
      <c r="J2324" s="526"/>
      <c r="K2324" s="526"/>
      <c r="L2324" s="528"/>
      <c r="M2324" s="526"/>
      <c r="N2324" s="528"/>
      <c r="O2324" s="526"/>
      <c r="P2324" s="529">
        <v>6764.57</v>
      </c>
    </row>
    <row r="2325" spans="1:16" x14ac:dyDescent="0.25">
      <c r="A2325" s="540"/>
      <c r="B2325" s="524" t="s">
        <v>3630</v>
      </c>
      <c r="C2325" s="1247" t="s">
        <v>3631</v>
      </c>
      <c r="D2325" s="1247"/>
      <c r="E2325" s="1247"/>
      <c r="F2325" s="1247"/>
      <c r="G2325" s="1247"/>
      <c r="H2325" s="525" t="s">
        <v>1158</v>
      </c>
      <c r="I2325" s="543">
        <v>95</v>
      </c>
      <c r="J2325" s="526"/>
      <c r="K2325" s="543">
        <v>95</v>
      </c>
      <c r="L2325" s="528"/>
      <c r="M2325" s="526"/>
      <c r="N2325" s="528"/>
      <c r="O2325" s="526"/>
      <c r="P2325" s="529">
        <v>6426.34</v>
      </c>
    </row>
    <row r="2326" spans="1:16" x14ac:dyDescent="0.25">
      <c r="A2326" s="540"/>
      <c r="B2326" s="524" t="s">
        <v>3632</v>
      </c>
      <c r="C2326" s="1247" t="s">
        <v>3633</v>
      </c>
      <c r="D2326" s="1247"/>
      <c r="E2326" s="1247"/>
      <c r="F2326" s="1247"/>
      <c r="G2326" s="1247"/>
      <c r="H2326" s="525" t="s">
        <v>1158</v>
      </c>
      <c r="I2326" s="543">
        <v>53</v>
      </c>
      <c r="J2326" s="526"/>
      <c r="K2326" s="543">
        <v>53</v>
      </c>
      <c r="L2326" s="528"/>
      <c r="M2326" s="526"/>
      <c r="N2326" s="528"/>
      <c r="O2326" s="526"/>
      <c r="P2326" s="529">
        <v>3585.22</v>
      </c>
    </row>
    <row r="2327" spans="1:16" x14ac:dyDescent="0.25">
      <c r="A2327" s="556"/>
      <c r="B2327" s="557"/>
      <c r="C2327" s="1248" t="s">
        <v>1161</v>
      </c>
      <c r="D2327" s="1248"/>
      <c r="E2327" s="1248"/>
      <c r="F2327" s="1248"/>
      <c r="G2327" s="1248"/>
      <c r="H2327" s="516"/>
      <c r="I2327" s="517"/>
      <c r="J2327" s="517"/>
      <c r="K2327" s="517"/>
      <c r="L2327" s="520"/>
      <c r="M2327" s="517"/>
      <c r="N2327" s="554">
        <v>1895.08</v>
      </c>
      <c r="O2327" s="517"/>
      <c r="P2327" s="555">
        <v>17055.72</v>
      </c>
    </row>
    <row r="2328" spans="1:16" x14ac:dyDescent="0.25">
      <c r="A2328" s="558"/>
      <c r="B2328" s="559"/>
      <c r="C2328" s="559"/>
      <c r="D2328" s="559"/>
      <c r="E2328" s="559"/>
      <c r="F2328" s="559"/>
      <c r="G2328" s="559"/>
      <c r="H2328" s="560"/>
      <c r="I2328" s="561"/>
      <c r="J2328" s="561"/>
      <c r="K2328" s="561"/>
      <c r="L2328" s="562"/>
      <c r="M2328" s="561"/>
      <c r="N2328" s="562"/>
      <c r="O2328" s="561"/>
      <c r="P2328" s="563"/>
    </row>
    <row r="2329" spans="1:16" ht="22.5" x14ac:dyDescent="0.25">
      <c r="A2329" s="514" t="s">
        <v>3989</v>
      </c>
      <c r="B2329" s="515" t="s">
        <v>3990</v>
      </c>
      <c r="C2329" s="1249" t="s">
        <v>3991</v>
      </c>
      <c r="D2329" s="1249"/>
      <c r="E2329" s="1249"/>
      <c r="F2329" s="1249"/>
      <c r="G2329" s="1249"/>
      <c r="H2329" s="516" t="s">
        <v>1575</v>
      </c>
      <c r="I2329" s="517">
        <v>9</v>
      </c>
      <c r="J2329" s="518">
        <v>1</v>
      </c>
      <c r="K2329" s="518">
        <v>9</v>
      </c>
      <c r="L2329" s="520"/>
      <c r="M2329" s="517"/>
      <c r="N2329" s="564">
        <v>387933.33</v>
      </c>
      <c r="O2329" s="517"/>
      <c r="P2329" s="555">
        <v>3491399.97</v>
      </c>
    </row>
    <row r="2330" spans="1:16" x14ac:dyDescent="0.25">
      <c r="A2330" s="556"/>
      <c r="B2330" s="557"/>
      <c r="C2330" s="1248" t="s">
        <v>1161</v>
      </c>
      <c r="D2330" s="1248"/>
      <c r="E2330" s="1248"/>
      <c r="F2330" s="1248"/>
      <c r="G2330" s="1248"/>
      <c r="H2330" s="516"/>
      <c r="I2330" s="517"/>
      <c r="J2330" s="517"/>
      <c r="K2330" s="517"/>
      <c r="L2330" s="520"/>
      <c r="M2330" s="517"/>
      <c r="N2330" s="520"/>
      <c r="O2330" s="517"/>
      <c r="P2330" s="555">
        <v>3491399.97</v>
      </c>
    </row>
    <row r="2331" spans="1:16" x14ac:dyDescent="0.25">
      <c r="A2331" s="558"/>
      <c r="B2331" s="559"/>
      <c r="C2331" s="559"/>
      <c r="D2331" s="559"/>
      <c r="E2331" s="559"/>
      <c r="F2331" s="559"/>
      <c r="G2331" s="559"/>
      <c r="H2331" s="560"/>
      <c r="I2331" s="561"/>
      <c r="J2331" s="561"/>
      <c r="K2331" s="561"/>
      <c r="L2331" s="562"/>
      <c r="M2331" s="561"/>
      <c r="N2331" s="562"/>
      <c r="O2331" s="561"/>
      <c r="P2331" s="563"/>
    </row>
    <row r="2332" spans="1:16" x14ac:dyDescent="0.25">
      <c r="A2332" s="514" t="s">
        <v>3992</v>
      </c>
      <c r="B2332" s="515" t="s">
        <v>3993</v>
      </c>
      <c r="C2332" s="1249" t="s">
        <v>3994</v>
      </c>
      <c r="D2332" s="1249"/>
      <c r="E2332" s="1249"/>
      <c r="F2332" s="1249"/>
      <c r="G2332" s="1249"/>
      <c r="H2332" s="516" t="s">
        <v>1575</v>
      </c>
      <c r="I2332" s="517">
        <v>9</v>
      </c>
      <c r="J2332" s="518">
        <v>1</v>
      </c>
      <c r="K2332" s="518">
        <v>9</v>
      </c>
      <c r="L2332" s="520"/>
      <c r="M2332" s="517"/>
      <c r="N2332" s="521"/>
      <c r="O2332" s="517"/>
      <c r="P2332" s="522"/>
    </row>
    <row r="2333" spans="1:16" x14ac:dyDescent="0.25">
      <c r="A2333" s="523"/>
      <c r="B2333" s="524" t="s">
        <v>23</v>
      </c>
      <c r="C2333" s="1247" t="s">
        <v>1203</v>
      </c>
      <c r="D2333" s="1247"/>
      <c r="E2333" s="1247"/>
      <c r="F2333" s="1247"/>
      <c r="G2333" s="1247"/>
      <c r="H2333" s="525" t="s">
        <v>1148</v>
      </c>
      <c r="I2333" s="526"/>
      <c r="J2333" s="526"/>
      <c r="K2333" s="536">
        <v>9.27</v>
      </c>
      <c r="L2333" s="528"/>
      <c r="M2333" s="526"/>
      <c r="N2333" s="528"/>
      <c r="O2333" s="526"/>
      <c r="P2333" s="529">
        <v>2746.14</v>
      </c>
    </row>
    <row r="2334" spans="1:16" x14ac:dyDescent="0.25">
      <c r="A2334" s="530"/>
      <c r="B2334" s="524" t="s">
        <v>1933</v>
      </c>
      <c r="C2334" s="1247" t="s">
        <v>1934</v>
      </c>
      <c r="D2334" s="1247"/>
      <c r="E2334" s="1247"/>
      <c r="F2334" s="1247"/>
      <c r="G2334" s="1247"/>
      <c r="H2334" s="525" t="s">
        <v>1148</v>
      </c>
      <c r="I2334" s="536">
        <v>1.03</v>
      </c>
      <c r="J2334" s="526"/>
      <c r="K2334" s="536">
        <v>9.27</v>
      </c>
      <c r="L2334" s="532"/>
      <c r="M2334" s="533"/>
      <c r="N2334" s="534">
        <v>296.24</v>
      </c>
      <c r="O2334" s="526"/>
      <c r="P2334" s="529">
        <v>2746.14</v>
      </c>
    </row>
    <row r="2335" spans="1:16" x14ac:dyDescent="0.25">
      <c r="A2335" s="523"/>
      <c r="B2335" s="524" t="s">
        <v>28</v>
      </c>
      <c r="C2335" s="1247" t="s">
        <v>132</v>
      </c>
      <c r="D2335" s="1247"/>
      <c r="E2335" s="1247"/>
      <c r="F2335" s="1247"/>
      <c r="G2335" s="1247"/>
      <c r="H2335" s="525"/>
      <c r="I2335" s="526"/>
      <c r="J2335" s="526"/>
      <c r="K2335" s="526"/>
      <c r="L2335" s="528"/>
      <c r="M2335" s="526"/>
      <c r="N2335" s="528"/>
      <c r="O2335" s="526"/>
      <c r="P2335" s="573">
        <v>228.08</v>
      </c>
    </row>
    <row r="2336" spans="1:16" x14ac:dyDescent="0.25">
      <c r="A2336" s="523"/>
      <c r="B2336" s="524"/>
      <c r="C2336" s="1247" t="s">
        <v>1147</v>
      </c>
      <c r="D2336" s="1247"/>
      <c r="E2336" s="1247"/>
      <c r="F2336" s="1247"/>
      <c r="G2336" s="1247"/>
      <c r="H2336" s="525" t="s">
        <v>1148</v>
      </c>
      <c r="I2336" s="526"/>
      <c r="J2336" s="526"/>
      <c r="K2336" s="531">
        <v>0.9</v>
      </c>
      <c r="L2336" s="528"/>
      <c r="M2336" s="526"/>
      <c r="N2336" s="528"/>
      <c r="O2336" s="526"/>
      <c r="P2336" s="573">
        <v>292.83999999999997</v>
      </c>
    </row>
    <row r="2337" spans="1:16" x14ac:dyDescent="0.25">
      <c r="A2337" s="530"/>
      <c r="B2337" s="524" t="s">
        <v>2037</v>
      </c>
      <c r="C2337" s="1247" t="s">
        <v>2038</v>
      </c>
      <c r="D2337" s="1247"/>
      <c r="E2337" s="1247"/>
      <c r="F2337" s="1247"/>
      <c r="G2337" s="1247"/>
      <c r="H2337" s="525" t="s">
        <v>1151</v>
      </c>
      <c r="I2337" s="531">
        <v>0.2</v>
      </c>
      <c r="J2337" s="526"/>
      <c r="K2337" s="531">
        <v>1.8</v>
      </c>
      <c r="L2337" s="532"/>
      <c r="M2337" s="533"/>
      <c r="N2337" s="534">
        <v>28.59</v>
      </c>
      <c r="O2337" s="526"/>
      <c r="P2337" s="529">
        <v>51.46</v>
      </c>
    </row>
    <row r="2338" spans="1:16" x14ac:dyDescent="0.25">
      <c r="A2338" s="530"/>
      <c r="B2338" s="524" t="s">
        <v>2011</v>
      </c>
      <c r="C2338" s="1247" t="s">
        <v>2012</v>
      </c>
      <c r="D2338" s="1247"/>
      <c r="E2338" s="1247"/>
      <c r="F2338" s="1247"/>
      <c r="G2338" s="1247"/>
      <c r="H2338" s="525" t="s">
        <v>1151</v>
      </c>
      <c r="I2338" s="536">
        <v>0.09</v>
      </c>
      <c r="J2338" s="526"/>
      <c r="K2338" s="536">
        <v>0.81</v>
      </c>
      <c r="L2338" s="532"/>
      <c r="M2338" s="533"/>
      <c r="N2338" s="534">
        <v>5.95</v>
      </c>
      <c r="O2338" s="526"/>
      <c r="P2338" s="529">
        <v>4.82</v>
      </c>
    </row>
    <row r="2339" spans="1:16" x14ac:dyDescent="0.25">
      <c r="A2339" s="530"/>
      <c r="B2339" s="524" t="s">
        <v>3995</v>
      </c>
      <c r="C2339" s="1247" t="s">
        <v>3996</v>
      </c>
      <c r="D2339" s="1247"/>
      <c r="E2339" s="1247"/>
      <c r="F2339" s="1247"/>
      <c r="G2339" s="1247"/>
      <c r="H2339" s="525" t="s">
        <v>1151</v>
      </c>
      <c r="I2339" s="536">
        <v>0.05</v>
      </c>
      <c r="J2339" s="526"/>
      <c r="K2339" s="536">
        <v>0.45</v>
      </c>
      <c r="L2339" s="538">
        <v>67.19</v>
      </c>
      <c r="M2339" s="539">
        <v>1.28</v>
      </c>
      <c r="N2339" s="534">
        <v>86</v>
      </c>
      <c r="O2339" s="526"/>
      <c r="P2339" s="529">
        <v>38.700000000000003</v>
      </c>
    </row>
    <row r="2340" spans="1:16" x14ac:dyDescent="0.25">
      <c r="A2340" s="530"/>
      <c r="B2340" s="524" t="s">
        <v>3997</v>
      </c>
      <c r="C2340" s="1247" t="s">
        <v>3998</v>
      </c>
      <c r="D2340" s="1247"/>
      <c r="E2340" s="1247"/>
      <c r="F2340" s="1247"/>
      <c r="G2340" s="1247"/>
      <c r="H2340" s="525" t="s">
        <v>1151</v>
      </c>
      <c r="I2340" s="536">
        <v>0.05</v>
      </c>
      <c r="J2340" s="526"/>
      <c r="K2340" s="536">
        <v>0.45</v>
      </c>
      <c r="L2340" s="538">
        <v>23.3</v>
      </c>
      <c r="M2340" s="539">
        <v>1.27</v>
      </c>
      <c r="N2340" s="534">
        <v>29.59</v>
      </c>
      <c r="O2340" s="526"/>
      <c r="P2340" s="529">
        <v>13.32</v>
      </c>
    </row>
    <row r="2341" spans="1:16" x14ac:dyDescent="0.25">
      <c r="A2341" s="540"/>
      <c r="B2341" s="524" t="s">
        <v>1208</v>
      </c>
      <c r="C2341" s="1247" t="s">
        <v>1209</v>
      </c>
      <c r="D2341" s="1247"/>
      <c r="E2341" s="1247"/>
      <c r="F2341" s="1247"/>
      <c r="G2341" s="1247"/>
      <c r="H2341" s="525" t="s">
        <v>1148</v>
      </c>
      <c r="I2341" s="536">
        <v>0.05</v>
      </c>
      <c r="J2341" s="526"/>
      <c r="K2341" s="536">
        <v>0.45</v>
      </c>
      <c r="L2341" s="528"/>
      <c r="M2341" s="526"/>
      <c r="N2341" s="541">
        <v>325.38</v>
      </c>
      <c r="O2341" s="526"/>
      <c r="P2341" s="573">
        <v>146.41999999999999</v>
      </c>
    </row>
    <row r="2342" spans="1:16" x14ac:dyDescent="0.25">
      <c r="A2342" s="530"/>
      <c r="B2342" s="524" t="s">
        <v>3999</v>
      </c>
      <c r="C2342" s="1247" t="s">
        <v>4000</v>
      </c>
      <c r="D2342" s="1247"/>
      <c r="E2342" s="1247"/>
      <c r="F2342" s="1247"/>
      <c r="G2342" s="1247"/>
      <c r="H2342" s="525" t="s">
        <v>1151</v>
      </c>
      <c r="I2342" s="536">
        <v>0.05</v>
      </c>
      <c r="J2342" s="526"/>
      <c r="K2342" s="536">
        <v>0.45</v>
      </c>
      <c r="L2342" s="538">
        <v>187.58</v>
      </c>
      <c r="M2342" s="539">
        <v>1.27</v>
      </c>
      <c r="N2342" s="534">
        <v>238.23</v>
      </c>
      <c r="O2342" s="526"/>
      <c r="P2342" s="529">
        <v>107.2</v>
      </c>
    </row>
    <row r="2343" spans="1:16" x14ac:dyDescent="0.25">
      <c r="A2343" s="540"/>
      <c r="B2343" s="524" t="s">
        <v>1208</v>
      </c>
      <c r="C2343" s="1247" t="s">
        <v>1209</v>
      </c>
      <c r="D2343" s="1247"/>
      <c r="E2343" s="1247"/>
      <c r="F2343" s="1247"/>
      <c r="G2343" s="1247"/>
      <c r="H2343" s="525" t="s">
        <v>1148</v>
      </c>
      <c r="I2343" s="536">
        <v>0.05</v>
      </c>
      <c r="J2343" s="526"/>
      <c r="K2343" s="536">
        <v>0.45</v>
      </c>
      <c r="L2343" s="528"/>
      <c r="M2343" s="526"/>
      <c r="N2343" s="541">
        <v>325.38</v>
      </c>
      <c r="O2343" s="526"/>
      <c r="P2343" s="573">
        <v>146.41999999999999</v>
      </c>
    </row>
    <row r="2344" spans="1:16" x14ac:dyDescent="0.25">
      <c r="A2344" s="530"/>
      <c r="B2344" s="524" t="s">
        <v>4001</v>
      </c>
      <c r="C2344" s="1247" t="s">
        <v>4002</v>
      </c>
      <c r="D2344" s="1247"/>
      <c r="E2344" s="1247"/>
      <c r="F2344" s="1247"/>
      <c r="G2344" s="1247"/>
      <c r="H2344" s="525" t="s">
        <v>1151</v>
      </c>
      <c r="I2344" s="536">
        <v>0.05</v>
      </c>
      <c r="J2344" s="526"/>
      <c r="K2344" s="536">
        <v>0.45</v>
      </c>
      <c r="L2344" s="538">
        <v>23.89</v>
      </c>
      <c r="M2344" s="539">
        <v>1.17</v>
      </c>
      <c r="N2344" s="534">
        <v>27.95</v>
      </c>
      <c r="O2344" s="526"/>
      <c r="P2344" s="529">
        <v>12.58</v>
      </c>
    </row>
    <row r="2345" spans="1:16" x14ac:dyDescent="0.25">
      <c r="A2345" s="523"/>
      <c r="B2345" s="524" t="s">
        <v>36</v>
      </c>
      <c r="C2345" s="1247" t="s">
        <v>134</v>
      </c>
      <c r="D2345" s="1247"/>
      <c r="E2345" s="1247"/>
      <c r="F2345" s="1247"/>
      <c r="G2345" s="1247"/>
      <c r="H2345" s="525"/>
      <c r="I2345" s="526"/>
      <c r="J2345" s="526"/>
      <c r="K2345" s="526"/>
      <c r="L2345" s="528"/>
      <c r="M2345" s="526"/>
      <c r="N2345" s="528"/>
      <c r="O2345" s="526"/>
      <c r="P2345" s="529">
        <v>5256.25</v>
      </c>
    </row>
    <row r="2346" spans="1:16" x14ac:dyDescent="0.25">
      <c r="A2346" s="530"/>
      <c r="B2346" s="524" t="s">
        <v>1494</v>
      </c>
      <c r="C2346" s="1247" t="s">
        <v>1495</v>
      </c>
      <c r="D2346" s="1247"/>
      <c r="E2346" s="1247"/>
      <c r="F2346" s="1247"/>
      <c r="G2346" s="1247"/>
      <c r="H2346" s="525" t="s">
        <v>1496</v>
      </c>
      <c r="I2346" s="527">
        <v>0.112</v>
      </c>
      <c r="J2346" s="526"/>
      <c r="K2346" s="527">
        <v>1.008</v>
      </c>
      <c r="L2346" s="532"/>
      <c r="M2346" s="533"/>
      <c r="N2346" s="534">
        <v>6.1</v>
      </c>
      <c r="O2346" s="526"/>
      <c r="P2346" s="529">
        <v>6.15</v>
      </c>
    </row>
    <row r="2347" spans="1:16" x14ac:dyDescent="0.25">
      <c r="A2347" s="530"/>
      <c r="B2347" s="524" t="s">
        <v>2039</v>
      </c>
      <c r="C2347" s="1247" t="s">
        <v>2040</v>
      </c>
      <c r="D2347" s="1247"/>
      <c r="E2347" s="1247"/>
      <c r="F2347" s="1247"/>
      <c r="G2347" s="1247"/>
      <c r="H2347" s="525" t="s">
        <v>1244</v>
      </c>
      <c r="I2347" s="536">
        <v>0.21</v>
      </c>
      <c r="J2347" s="526"/>
      <c r="K2347" s="536">
        <v>1.89</v>
      </c>
      <c r="L2347" s="538">
        <v>155.63</v>
      </c>
      <c r="M2347" s="539">
        <v>1.05</v>
      </c>
      <c r="N2347" s="534">
        <v>163.41</v>
      </c>
      <c r="O2347" s="526"/>
      <c r="P2347" s="529">
        <v>308.83999999999997</v>
      </c>
    </row>
    <row r="2348" spans="1:16" x14ac:dyDescent="0.25">
      <c r="A2348" s="530"/>
      <c r="B2348" s="524" t="s">
        <v>3334</v>
      </c>
      <c r="C2348" s="1247" t="s">
        <v>3335</v>
      </c>
      <c r="D2348" s="1247"/>
      <c r="E2348" s="1247"/>
      <c r="F2348" s="1247"/>
      <c r="G2348" s="1247"/>
      <c r="H2348" s="525" t="s">
        <v>1244</v>
      </c>
      <c r="I2348" s="536">
        <v>0.01</v>
      </c>
      <c r="J2348" s="526"/>
      <c r="K2348" s="536">
        <v>0.09</v>
      </c>
      <c r="L2348" s="538">
        <v>154.58000000000001</v>
      </c>
      <c r="M2348" s="575">
        <v>1.2</v>
      </c>
      <c r="N2348" s="534">
        <v>185.5</v>
      </c>
      <c r="O2348" s="526"/>
      <c r="P2348" s="529">
        <v>16.7</v>
      </c>
    </row>
    <row r="2349" spans="1:16" x14ac:dyDescent="0.25">
      <c r="A2349" s="530"/>
      <c r="B2349" s="524" t="s">
        <v>3699</v>
      </c>
      <c r="C2349" s="1247" t="s">
        <v>3700</v>
      </c>
      <c r="D2349" s="1247"/>
      <c r="E2349" s="1247"/>
      <c r="F2349" s="1247"/>
      <c r="G2349" s="1247"/>
      <c r="H2349" s="525" t="s">
        <v>1697</v>
      </c>
      <c r="I2349" s="536">
        <v>0.03</v>
      </c>
      <c r="J2349" s="526"/>
      <c r="K2349" s="536">
        <v>0.27</v>
      </c>
      <c r="L2349" s="538">
        <v>170.67</v>
      </c>
      <c r="M2349" s="539">
        <v>1.31</v>
      </c>
      <c r="N2349" s="534">
        <v>223.58</v>
      </c>
      <c r="O2349" s="526"/>
      <c r="P2349" s="529">
        <v>60.37</v>
      </c>
    </row>
    <row r="2350" spans="1:16" x14ac:dyDescent="0.25">
      <c r="A2350" s="530"/>
      <c r="B2350" s="524" t="s">
        <v>2820</v>
      </c>
      <c r="C2350" s="1247" t="s">
        <v>2821</v>
      </c>
      <c r="D2350" s="1247"/>
      <c r="E2350" s="1247"/>
      <c r="F2350" s="1247"/>
      <c r="G2350" s="1247"/>
      <c r="H2350" s="525" t="s">
        <v>1164</v>
      </c>
      <c r="I2350" s="527">
        <v>3.0000000000000001E-3</v>
      </c>
      <c r="J2350" s="526"/>
      <c r="K2350" s="527">
        <v>2.7E-2</v>
      </c>
      <c r="L2350" s="542">
        <v>71131.5</v>
      </c>
      <c r="M2350" s="539">
        <v>0.84</v>
      </c>
      <c r="N2350" s="534">
        <v>59750.46</v>
      </c>
      <c r="O2350" s="526"/>
      <c r="P2350" s="529">
        <v>1613.26</v>
      </c>
    </row>
    <row r="2351" spans="1:16" x14ac:dyDescent="0.25">
      <c r="A2351" s="530"/>
      <c r="B2351" s="524" t="s">
        <v>4003</v>
      </c>
      <c r="C2351" s="1247" t="s">
        <v>4004</v>
      </c>
      <c r="D2351" s="1247"/>
      <c r="E2351" s="1247"/>
      <c r="F2351" s="1247"/>
      <c r="G2351" s="1247"/>
      <c r="H2351" s="525" t="s">
        <v>2159</v>
      </c>
      <c r="I2351" s="536">
        <v>0.83</v>
      </c>
      <c r="J2351" s="526"/>
      <c r="K2351" s="536">
        <v>7.47</v>
      </c>
      <c r="L2351" s="538">
        <v>453.21</v>
      </c>
      <c r="M2351" s="539">
        <v>0.81</v>
      </c>
      <c r="N2351" s="534">
        <v>367.1</v>
      </c>
      <c r="O2351" s="526"/>
      <c r="P2351" s="529">
        <v>2742.24</v>
      </c>
    </row>
    <row r="2352" spans="1:16" x14ac:dyDescent="0.25">
      <c r="A2352" s="530"/>
      <c r="B2352" s="524" t="s">
        <v>1510</v>
      </c>
      <c r="C2352" s="1247" t="s">
        <v>1511</v>
      </c>
      <c r="D2352" s="1247"/>
      <c r="E2352" s="1247"/>
      <c r="F2352" s="1247"/>
      <c r="G2352" s="1247"/>
      <c r="H2352" s="525" t="s">
        <v>1164</v>
      </c>
      <c r="I2352" s="537">
        <v>1.1E-4</v>
      </c>
      <c r="J2352" s="526"/>
      <c r="K2352" s="537">
        <v>9.8999999999999999E-4</v>
      </c>
      <c r="L2352" s="542">
        <v>51280.15</v>
      </c>
      <c r="M2352" s="539">
        <v>1.68</v>
      </c>
      <c r="N2352" s="534">
        <v>86150.65</v>
      </c>
      <c r="O2352" s="526"/>
      <c r="P2352" s="529">
        <v>85.29</v>
      </c>
    </row>
    <row r="2353" spans="1:16" x14ac:dyDescent="0.25">
      <c r="A2353" s="530"/>
      <c r="B2353" s="524" t="s">
        <v>4005</v>
      </c>
      <c r="C2353" s="1247" t="s">
        <v>4006</v>
      </c>
      <c r="D2353" s="1247"/>
      <c r="E2353" s="1247"/>
      <c r="F2353" s="1247"/>
      <c r="G2353" s="1247"/>
      <c r="H2353" s="525" t="s">
        <v>1164</v>
      </c>
      <c r="I2353" s="537">
        <v>1.3999999999999999E-4</v>
      </c>
      <c r="J2353" s="526"/>
      <c r="K2353" s="537">
        <v>1.2600000000000001E-3</v>
      </c>
      <c r="L2353" s="542">
        <v>146734.48000000001</v>
      </c>
      <c r="M2353" s="539">
        <v>1.83</v>
      </c>
      <c r="N2353" s="534">
        <v>268524.09999999998</v>
      </c>
      <c r="O2353" s="526"/>
      <c r="P2353" s="529">
        <v>338.34</v>
      </c>
    </row>
    <row r="2354" spans="1:16" x14ac:dyDescent="0.25">
      <c r="A2354" s="530"/>
      <c r="B2354" s="524" t="s">
        <v>1512</v>
      </c>
      <c r="C2354" s="1247" t="s">
        <v>1513</v>
      </c>
      <c r="D2354" s="1247"/>
      <c r="E2354" s="1247"/>
      <c r="F2354" s="1247"/>
      <c r="G2354" s="1247"/>
      <c r="H2354" s="525" t="s">
        <v>1164</v>
      </c>
      <c r="I2354" s="537">
        <v>6.0000000000000002E-5</v>
      </c>
      <c r="J2354" s="526"/>
      <c r="K2354" s="537">
        <v>5.4000000000000001E-4</v>
      </c>
      <c r="L2354" s="542">
        <v>98526.45</v>
      </c>
      <c r="M2354" s="539">
        <v>1.45</v>
      </c>
      <c r="N2354" s="534">
        <v>142863.35</v>
      </c>
      <c r="O2354" s="526"/>
      <c r="P2354" s="529">
        <v>77.150000000000006</v>
      </c>
    </row>
    <row r="2355" spans="1:16" x14ac:dyDescent="0.25">
      <c r="A2355" s="530"/>
      <c r="B2355" s="524" t="s">
        <v>2015</v>
      </c>
      <c r="C2355" s="1247" t="s">
        <v>2016</v>
      </c>
      <c r="D2355" s="1247"/>
      <c r="E2355" s="1247"/>
      <c r="F2355" s="1247"/>
      <c r="G2355" s="1247"/>
      <c r="H2355" s="525" t="s">
        <v>1244</v>
      </c>
      <c r="I2355" s="536">
        <v>0.01</v>
      </c>
      <c r="J2355" s="526"/>
      <c r="K2355" s="536">
        <v>0.09</v>
      </c>
      <c r="L2355" s="538">
        <v>60.6</v>
      </c>
      <c r="M2355" s="539">
        <v>1.45</v>
      </c>
      <c r="N2355" s="534">
        <v>87.87</v>
      </c>
      <c r="O2355" s="526"/>
      <c r="P2355" s="529">
        <v>7.91</v>
      </c>
    </row>
    <row r="2356" spans="1:16" x14ac:dyDescent="0.25">
      <c r="A2356" s="552"/>
      <c r="B2356" s="553"/>
      <c r="C2356" s="1248" t="s">
        <v>1154</v>
      </c>
      <c r="D2356" s="1248"/>
      <c r="E2356" s="1248"/>
      <c r="F2356" s="1248"/>
      <c r="G2356" s="1248"/>
      <c r="H2356" s="516"/>
      <c r="I2356" s="517"/>
      <c r="J2356" s="517"/>
      <c r="K2356" s="517"/>
      <c r="L2356" s="520"/>
      <c r="M2356" s="517"/>
      <c r="N2356" s="554"/>
      <c r="O2356" s="517"/>
      <c r="P2356" s="555">
        <v>8523.31</v>
      </c>
    </row>
    <row r="2357" spans="1:16" x14ac:dyDescent="0.25">
      <c r="A2357" s="540" t="s">
        <v>4007</v>
      </c>
      <c r="B2357" s="524" t="s">
        <v>2637</v>
      </c>
      <c r="C2357" s="1247" t="s">
        <v>2638</v>
      </c>
      <c r="D2357" s="1247"/>
      <c r="E2357" s="1247"/>
      <c r="F2357" s="1247"/>
      <c r="G2357" s="1247"/>
      <c r="H2357" s="525" t="s">
        <v>1158</v>
      </c>
      <c r="I2357" s="543">
        <v>2</v>
      </c>
      <c r="J2357" s="526"/>
      <c r="K2357" s="543">
        <v>2</v>
      </c>
      <c r="L2357" s="528"/>
      <c r="M2357" s="526"/>
      <c r="N2357" s="528"/>
      <c r="O2357" s="526"/>
      <c r="P2357" s="573">
        <v>54.92</v>
      </c>
    </row>
    <row r="2358" spans="1:16" x14ac:dyDescent="0.25">
      <c r="A2358" s="540"/>
      <c r="B2358" s="524"/>
      <c r="C2358" s="1247" t="s">
        <v>1155</v>
      </c>
      <c r="D2358" s="1247"/>
      <c r="E2358" s="1247"/>
      <c r="F2358" s="1247"/>
      <c r="G2358" s="1247"/>
      <c r="H2358" s="525"/>
      <c r="I2358" s="526"/>
      <c r="J2358" s="526"/>
      <c r="K2358" s="526"/>
      <c r="L2358" s="528"/>
      <c r="M2358" s="526"/>
      <c r="N2358" s="528"/>
      <c r="O2358" s="526"/>
      <c r="P2358" s="529">
        <v>3038.98</v>
      </c>
    </row>
    <row r="2359" spans="1:16" x14ac:dyDescent="0.25">
      <c r="A2359" s="540"/>
      <c r="B2359" s="524" t="s">
        <v>3336</v>
      </c>
      <c r="C2359" s="1247" t="s">
        <v>3337</v>
      </c>
      <c r="D2359" s="1247"/>
      <c r="E2359" s="1247"/>
      <c r="F2359" s="1247"/>
      <c r="G2359" s="1247"/>
      <c r="H2359" s="525" t="s">
        <v>1158</v>
      </c>
      <c r="I2359" s="543">
        <v>90</v>
      </c>
      <c r="J2359" s="526"/>
      <c r="K2359" s="543">
        <v>90</v>
      </c>
      <c r="L2359" s="528"/>
      <c r="M2359" s="526"/>
      <c r="N2359" s="528"/>
      <c r="O2359" s="526"/>
      <c r="P2359" s="529">
        <v>2735.08</v>
      </c>
    </row>
    <row r="2360" spans="1:16" x14ac:dyDescent="0.25">
      <c r="A2360" s="540"/>
      <c r="B2360" s="524" t="s">
        <v>3338</v>
      </c>
      <c r="C2360" s="1247" t="s">
        <v>3339</v>
      </c>
      <c r="D2360" s="1247"/>
      <c r="E2360" s="1247"/>
      <c r="F2360" s="1247"/>
      <c r="G2360" s="1247"/>
      <c r="H2360" s="525" t="s">
        <v>1158</v>
      </c>
      <c r="I2360" s="543">
        <v>46</v>
      </c>
      <c r="J2360" s="526"/>
      <c r="K2360" s="543">
        <v>46</v>
      </c>
      <c r="L2360" s="528"/>
      <c r="M2360" s="526"/>
      <c r="N2360" s="528"/>
      <c r="O2360" s="526"/>
      <c r="P2360" s="529">
        <v>1397.93</v>
      </c>
    </row>
    <row r="2361" spans="1:16" x14ac:dyDescent="0.25">
      <c r="A2361" s="556"/>
      <c r="B2361" s="557"/>
      <c r="C2361" s="1248" t="s">
        <v>1161</v>
      </c>
      <c r="D2361" s="1248"/>
      <c r="E2361" s="1248"/>
      <c r="F2361" s="1248"/>
      <c r="G2361" s="1248"/>
      <c r="H2361" s="516"/>
      <c r="I2361" s="517"/>
      <c r="J2361" s="517"/>
      <c r="K2361" s="517"/>
      <c r="L2361" s="520"/>
      <c r="M2361" s="517"/>
      <c r="N2361" s="554">
        <v>1412.36</v>
      </c>
      <c r="O2361" s="517"/>
      <c r="P2361" s="555">
        <v>12711.24</v>
      </c>
    </row>
    <row r="2362" spans="1:16" x14ac:dyDescent="0.25">
      <c r="A2362" s="558"/>
      <c r="B2362" s="559"/>
      <c r="C2362" s="559"/>
      <c r="D2362" s="559"/>
      <c r="E2362" s="559"/>
      <c r="F2362" s="559"/>
      <c r="G2362" s="559"/>
      <c r="H2362" s="560"/>
      <c r="I2362" s="561"/>
      <c r="J2362" s="561"/>
      <c r="K2362" s="561"/>
      <c r="L2362" s="562"/>
      <c r="M2362" s="561"/>
      <c r="N2362" s="562"/>
      <c r="O2362" s="561"/>
      <c r="P2362" s="563"/>
    </row>
    <row r="2363" spans="1:16" ht="22.5" x14ac:dyDescent="0.25">
      <c r="A2363" s="514" t="s">
        <v>4008</v>
      </c>
      <c r="B2363" s="515" t="s">
        <v>3990</v>
      </c>
      <c r="C2363" s="1249" t="s">
        <v>4009</v>
      </c>
      <c r="D2363" s="1249"/>
      <c r="E2363" s="1249"/>
      <c r="F2363" s="1249"/>
      <c r="G2363" s="1249"/>
      <c r="H2363" s="516" t="s">
        <v>1575</v>
      </c>
      <c r="I2363" s="517">
        <v>9</v>
      </c>
      <c r="J2363" s="518">
        <v>1</v>
      </c>
      <c r="K2363" s="518">
        <v>9</v>
      </c>
      <c r="L2363" s="520"/>
      <c r="M2363" s="517"/>
      <c r="N2363" s="564">
        <v>32890</v>
      </c>
      <c r="O2363" s="517"/>
      <c r="P2363" s="555">
        <v>296010</v>
      </c>
    </row>
    <row r="2364" spans="1:16" x14ac:dyDescent="0.25">
      <c r="A2364" s="556"/>
      <c r="B2364" s="557"/>
      <c r="C2364" s="1248" t="s">
        <v>1161</v>
      </c>
      <c r="D2364" s="1248"/>
      <c r="E2364" s="1248"/>
      <c r="F2364" s="1248"/>
      <c r="G2364" s="1248"/>
      <c r="H2364" s="516"/>
      <c r="I2364" s="517"/>
      <c r="J2364" s="517"/>
      <c r="K2364" s="517"/>
      <c r="L2364" s="520"/>
      <c r="M2364" s="517"/>
      <c r="N2364" s="520"/>
      <c r="O2364" s="517"/>
      <c r="P2364" s="555">
        <v>296010</v>
      </c>
    </row>
    <row r="2365" spans="1:16" x14ac:dyDescent="0.25">
      <c r="A2365" s="558"/>
      <c r="B2365" s="559"/>
      <c r="C2365" s="559"/>
      <c r="D2365" s="559"/>
      <c r="E2365" s="559"/>
      <c r="F2365" s="559"/>
      <c r="G2365" s="559"/>
      <c r="H2365" s="560"/>
      <c r="I2365" s="561"/>
      <c r="J2365" s="561"/>
      <c r="K2365" s="561"/>
      <c r="L2365" s="562"/>
      <c r="M2365" s="561"/>
      <c r="N2365" s="562"/>
      <c r="O2365" s="561"/>
      <c r="P2365" s="563"/>
    </row>
    <row r="2366" spans="1:16" x14ac:dyDescent="0.25">
      <c r="A2366" s="514" t="s">
        <v>4010</v>
      </c>
      <c r="B2366" s="515" t="s">
        <v>3558</v>
      </c>
      <c r="C2366" s="1249" t="s">
        <v>3559</v>
      </c>
      <c r="D2366" s="1249"/>
      <c r="E2366" s="1249"/>
      <c r="F2366" s="1249"/>
      <c r="G2366" s="1249"/>
      <c r="H2366" s="516" t="s">
        <v>1575</v>
      </c>
      <c r="I2366" s="517">
        <v>1</v>
      </c>
      <c r="J2366" s="518">
        <v>1</v>
      </c>
      <c r="K2366" s="518">
        <v>1</v>
      </c>
      <c r="L2366" s="520"/>
      <c r="M2366" s="517"/>
      <c r="N2366" s="521"/>
      <c r="O2366" s="517"/>
      <c r="P2366" s="522"/>
    </row>
    <row r="2367" spans="1:16" x14ac:dyDescent="0.25">
      <c r="A2367" s="523"/>
      <c r="B2367" s="524" t="s">
        <v>23</v>
      </c>
      <c r="C2367" s="1247" t="s">
        <v>1203</v>
      </c>
      <c r="D2367" s="1247"/>
      <c r="E2367" s="1247"/>
      <c r="F2367" s="1247"/>
      <c r="G2367" s="1247"/>
      <c r="H2367" s="525" t="s">
        <v>1148</v>
      </c>
      <c r="I2367" s="526"/>
      <c r="J2367" s="526"/>
      <c r="K2367" s="531">
        <v>6.2</v>
      </c>
      <c r="L2367" s="528"/>
      <c r="M2367" s="526"/>
      <c r="N2367" s="528"/>
      <c r="O2367" s="526"/>
      <c r="P2367" s="529">
        <v>2017.36</v>
      </c>
    </row>
    <row r="2368" spans="1:16" x14ac:dyDescent="0.25">
      <c r="A2368" s="530"/>
      <c r="B2368" s="524" t="s">
        <v>2070</v>
      </c>
      <c r="C2368" s="1247" t="s">
        <v>2071</v>
      </c>
      <c r="D2368" s="1247"/>
      <c r="E2368" s="1247"/>
      <c r="F2368" s="1247"/>
      <c r="G2368" s="1247"/>
      <c r="H2368" s="525" t="s">
        <v>1148</v>
      </c>
      <c r="I2368" s="531">
        <v>6.2</v>
      </c>
      <c r="J2368" s="526"/>
      <c r="K2368" s="531">
        <v>6.2</v>
      </c>
      <c r="L2368" s="532"/>
      <c r="M2368" s="533"/>
      <c r="N2368" s="534">
        <v>325.38</v>
      </c>
      <c r="O2368" s="526"/>
      <c r="P2368" s="529">
        <v>2017.36</v>
      </c>
    </row>
    <row r="2369" spans="1:16" x14ac:dyDescent="0.25">
      <c r="A2369" s="523"/>
      <c r="B2369" s="524" t="s">
        <v>28</v>
      </c>
      <c r="C2369" s="1247" t="s">
        <v>132</v>
      </c>
      <c r="D2369" s="1247"/>
      <c r="E2369" s="1247"/>
      <c r="F2369" s="1247"/>
      <c r="G2369" s="1247"/>
      <c r="H2369" s="525"/>
      <c r="I2369" s="526"/>
      <c r="J2369" s="526"/>
      <c r="K2369" s="526"/>
      <c r="L2369" s="528"/>
      <c r="M2369" s="526"/>
      <c r="N2369" s="528"/>
      <c r="O2369" s="526"/>
      <c r="P2369" s="573">
        <v>402.7</v>
      </c>
    </row>
    <row r="2370" spans="1:16" x14ac:dyDescent="0.25">
      <c r="A2370" s="523"/>
      <c r="B2370" s="524"/>
      <c r="C2370" s="1247" t="s">
        <v>1147</v>
      </c>
      <c r="D2370" s="1247"/>
      <c r="E2370" s="1247"/>
      <c r="F2370" s="1247"/>
      <c r="G2370" s="1247"/>
      <c r="H2370" s="525" t="s">
        <v>1148</v>
      </c>
      <c r="I2370" s="526"/>
      <c r="J2370" s="526"/>
      <c r="K2370" s="536">
        <v>0.25</v>
      </c>
      <c r="L2370" s="528"/>
      <c r="M2370" s="526"/>
      <c r="N2370" s="528"/>
      <c r="O2370" s="526"/>
      <c r="P2370" s="573">
        <v>93.49</v>
      </c>
    </row>
    <row r="2371" spans="1:16" x14ac:dyDescent="0.25">
      <c r="A2371" s="530"/>
      <c r="B2371" s="524" t="s">
        <v>1287</v>
      </c>
      <c r="C2371" s="1247" t="s">
        <v>1288</v>
      </c>
      <c r="D2371" s="1247"/>
      <c r="E2371" s="1247"/>
      <c r="F2371" s="1247"/>
      <c r="G2371" s="1247"/>
      <c r="H2371" s="525" t="s">
        <v>1151</v>
      </c>
      <c r="I2371" s="536">
        <v>0.25</v>
      </c>
      <c r="J2371" s="526"/>
      <c r="K2371" s="536">
        <v>0.25</v>
      </c>
      <c r="L2371" s="532"/>
      <c r="M2371" s="533"/>
      <c r="N2371" s="534">
        <v>1610.79</v>
      </c>
      <c r="O2371" s="526"/>
      <c r="P2371" s="529">
        <v>402.7</v>
      </c>
    </row>
    <row r="2372" spans="1:16" x14ac:dyDescent="0.25">
      <c r="A2372" s="540"/>
      <c r="B2372" s="524" t="s">
        <v>1191</v>
      </c>
      <c r="C2372" s="1247" t="s">
        <v>1192</v>
      </c>
      <c r="D2372" s="1247"/>
      <c r="E2372" s="1247"/>
      <c r="F2372" s="1247"/>
      <c r="G2372" s="1247"/>
      <c r="H2372" s="525" t="s">
        <v>1148</v>
      </c>
      <c r="I2372" s="536">
        <v>0.25</v>
      </c>
      <c r="J2372" s="526"/>
      <c r="K2372" s="536">
        <v>0.25</v>
      </c>
      <c r="L2372" s="528"/>
      <c r="M2372" s="526"/>
      <c r="N2372" s="541">
        <v>373.94</v>
      </c>
      <c r="O2372" s="526"/>
      <c r="P2372" s="573">
        <v>93.49</v>
      </c>
    </row>
    <row r="2373" spans="1:16" x14ac:dyDescent="0.25">
      <c r="A2373" s="523"/>
      <c r="B2373" s="524" t="s">
        <v>36</v>
      </c>
      <c r="C2373" s="1247" t="s">
        <v>134</v>
      </c>
      <c r="D2373" s="1247"/>
      <c r="E2373" s="1247"/>
      <c r="F2373" s="1247"/>
      <c r="G2373" s="1247"/>
      <c r="H2373" s="525"/>
      <c r="I2373" s="526"/>
      <c r="J2373" s="526"/>
      <c r="K2373" s="526"/>
      <c r="L2373" s="528"/>
      <c r="M2373" s="526"/>
      <c r="N2373" s="528"/>
      <c r="O2373" s="526"/>
      <c r="P2373" s="573">
        <v>193.71</v>
      </c>
    </row>
    <row r="2374" spans="1:16" x14ac:dyDescent="0.25">
      <c r="A2374" s="530"/>
      <c r="B2374" s="524" t="s">
        <v>2716</v>
      </c>
      <c r="C2374" s="1247" t="s">
        <v>2717</v>
      </c>
      <c r="D2374" s="1247"/>
      <c r="E2374" s="1247"/>
      <c r="F2374" s="1247"/>
      <c r="G2374" s="1247"/>
      <c r="H2374" s="525" t="s">
        <v>1164</v>
      </c>
      <c r="I2374" s="535">
        <v>1.1000000000000001E-3</v>
      </c>
      <c r="J2374" s="526"/>
      <c r="K2374" s="535">
        <v>1.1000000000000001E-3</v>
      </c>
      <c r="L2374" s="542">
        <v>99190.96</v>
      </c>
      <c r="M2374" s="539">
        <v>1.31</v>
      </c>
      <c r="N2374" s="534">
        <v>129940.16</v>
      </c>
      <c r="O2374" s="526"/>
      <c r="P2374" s="529">
        <v>142.93</v>
      </c>
    </row>
    <row r="2375" spans="1:16" x14ac:dyDescent="0.25">
      <c r="A2375" s="530"/>
      <c r="B2375" s="524" t="s">
        <v>3560</v>
      </c>
      <c r="C2375" s="1247" t="s">
        <v>3561</v>
      </c>
      <c r="D2375" s="1247"/>
      <c r="E2375" s="1247"/>
      <c r="F2375" s="1247"/>
      <c r="G2375" s="1247"/>
      <c r="H2375" s="525" t="s">
        <v>1244</v>
      </c>
      <c r="I2375" s="527">
        <v>3.0000000000000001E-3</v>
      </c>
      <c r="J2375" s="526"/>
      <c r="K2375" s="527">
        <v>3.0000000000000001E-3</v>
      </c>
      <c r="L2375" s="538">
        <v>899.56</v>
      </c>
      <c r="M2375" s="539">
        <v>1.76</v>
      </c>
      <c r="N2375" s="534">
        <v>1583.23</v>
      </c>
      <c r="O2375" s="526"/>
      <c r="P2375" s="529">
        <v>4.75</v>
      </c>
    </row>
    <row r="2376" spans="1:16" x14ac:dyDescent="0.25">
      <c r="A2376" s="530"/>
      <c r="B2376" s="524" t="s">
        <v>3562</v>
      </c>
      <c r="C2376" s="1247" t="s">
        <v>3563</v>
      </c>
      <c r="D2376" s="1247"/>
      <c r="E2376" s="1247"/>
      <c r="F2376" s="1247"/>
      <c r="G2376" s="1247"/>
      <c r="H2376" s="525" t="s">
        <v>2759</v>
      </c>
      <c r="I2376" s="535">
        <v>6.9999999999999999E-4</v>
      </c>
      <c r="J2376" s="526"/>
      <c r="K2376" s="535">
        <v>6.9999999999999999E-4</v>
      </c>
      <c r="L2376" s="542">
        <v>52187.89</v>
      </c>
      <c r="M2376" s="539">
        <v>1.26</v>
      </c>
      <c r="N2376" s="534">
        <v>65756.740000000005</v>
      </c>
      <c r="O2376" s="526"/>
      <c r="P2376" s="529">
        <v>46.03</v>
      </c>
    </row>
    <row r="2377" spans="1:16" x14ac:dyDescent="0.25">
      <c r="A2377" s="552"/>
      <c r="B2377" s="553"/>
      <c r="C2377" s="1248" t="s">
        <v>1154</v>
      </c>
      <c r="D2377" s="1248"/>
      <c r="E2377" s="1248"/>
      <c r="F2377" s="1248"/>
      <c r="G2377" s="1248"/>
      <c r="H2377" s="516"/>
      <c r="I2377" s="517"/>
      <c r="J2377" s="517"/>
      <c r="K2377" s="517"/>
      <c r="L2377" s="520"/>
      <c r="M2377" s="517"/>
      <c r="N2377" s="554"/>
      <c r="O2377" s="517"/>
      <c r="P2377" s="555">
        <v>2707.26</v>
      </c>
    </row>
    <row r="2378" spans="1:16" x14ac:dyDescent="0.25">
      <c r="A2378" s="540" t="s">
        <v>4011</v>
      </c>
      <c r="B2378" s="524" t="s">
        <v>2637</v>
      </c>
      <c r="C2378" s="1247" t="s">
        <v>2638</v>
      </c>
      <c r="D2378" s="1247"/>
      <c r="E2378" s="1247"/>
      <c r="F2378" s="1247"/>
      <c r="G2378" s="1247"/>
      <c r="H2378" s="525" t="s">
        <v>1158</v>
      </c>
      <c r="I2378" s="543">
        <v>2</v>
      </c>
      <c r="J2378" s="526"/>
      <c r="K2378" s="543">
        <v>2</v>
      </c>
      <c r="L2378" s="528"/>
      <c r="M2378" s="526"/>
      <c r="N2378" s="528"/>
      <c r="O2378" s="526"/>
      <c r="P2378" s="573">
        <v>40.35</v>
      </c>
    </row>
    <row r="2379" spans="1:16" x14ac:dyDescent="0.25">
      <c r="A2379" s="540"/>
      <c r="B2379" s="524"/>
      <c r="C2379" s="1247" t="s">
        <v>1155</v>
      </c>
      <c r="D2379" s="1247"/>
      <c r="E2379" s="1247"/>
      <c r="F2379" s="1247"/>
      <c r="G2379" s="1247"/>
      <c r="H2379" s="525"/>
      <c r="I2379" s="526"/>
      <c r="J2379" s="526"/>
      <c r="K2379" s="526"/>
      <c r="L2379" s="528"/>
      <c r="M2379" s="526"/>
      <c r="N2379" s="528"/>
      <c r="O2379" s="526"/>
      <c r="P2379" s="529">
        <v>2110.85</v>
      </c>
    </row>
    <row r="2380" spans="1:16" x14ac:dyDescent="0.25">
      <c r="A2380" s="540"/>
      <c r="B2380" s="524" t="s">
        <v>2795</v>
      </c>
      <c r="C2380" s="1247" t="s">
        <v>2796</v>
      </c>
      <c r="D2380" s="1247"/>
      <c r="E2380" s="1247"/>
      <c r="F2380" s="1247"/>
      <c r="G2380" s="1247"/>
      <c r="H2380" s="525" t="s">
        <v>1158</v>
      </c>
      <c r="I2380" s="543">
        <v>90</v>
      </c>
      <c r="J2380" s="526"/>
      <c r="K2380" s="543">
        <v>90</v>
      </c>
      <c r="L2380" s="528"/>
      <c r="M2380" s="526"/>
      <c r="N2380" s="528"/>
      <c r="O2380" s="526"/>
      <c r="P2380" s="529">
        <v>1899.77</v>
      </c>
    </row>
    <row r="2381" spans="1:16" x14ac:dyDescent="0.25">
      <c r="A2381" s="540"/>
      <c r="B2381" s="524" t="s">
        <v>2797</v>
      </c>
      <c r="C2381" s="1247" t="s">
        <v>2798</v>
      </c>
      <c r="D2381" s="1247"/>
      <c r="E2381" s="1247"/>
      <c r="F2381" s="1247"/>
      <c r="G2381" s="1247"/>
      <c r="H2381" s="525" t="s">
        <v>1158</v>
      </c>
      <c r="I2381" s="543">
        <v>46</v>
      </c>
      <c r="J2381" s="526"/>
      <c r="K2381" s="543">
        <v>46</v>
      </c>
      <c r="L2381" s="528"/>
      <c r="M2381" s="526"/>
      <c r="N2381" s="528"/>
      <c r="O2381" s="526"/>
      <c r="P2381" s="573">
        <v>970.99</v>
      </c>
    </row>
    <row r="2382" spans="1:16" x14ac:dyDescent="0.25">
      <c r="A2382" s="556"/>
      <c r="B2382" s="557"/>
      <c r="C2382" s="1248" t="s">
        <v>1161</v>
      </c>
      <c r="D2382" s="1248"/>
      <c r="E2382" s="1248"/>
      <c r="F2382" s="1248"/>
      <c r="G2382" s="1248"/>
      <c r="H2382" s="516"/>
      <c r="I2382" s="517"/>
      <c r="J2382" s="517"/>
      <c r="K2382" s="517"/>
      <c r="L2382" s="520"/>
      <c r="M2382" s="517"/>
      <c r="N2382" s="554">
        <v>5618.37</v>
      </c>
      <c r="O2382" s="517"/>
      <c r="P2382" s="555">
        <v>5618.37</v>
      </c>
    </row>
    <row r="2383" spans="1:16" x14ac:dyDescent="0.25">
      <c r="A2383" s="558"/>
      <c r="B2383" s="559"/>
      <c r="C2383" s="559"/>
      <c r="D2383" s="559"/>
      <c r="E2383" s="559"/>
      <c r="F2383" s="559"/>
      <c r="G2383" s="559"/>
      <c r="H2383" s="560"/>
      <c r="I2383" s="561"/>
      <c r="J2383" s="561"/>
      <c r="K2383" s="561"/>
      <c r="L2383" s="562"/>
      <c r="M2383" s="561"/>
      <c r="N2383" s="562"/>
      <c r="O2383" s="561"/>
      <c r="P2383" s="563"/>
    </row>
    <row r="2384" spans="1:16" ht="22.5" x14ac:dyDescent="0.25">
      <c r="A2384" s="514" t="s">
        <v>4012</v>
      </c>
      <c r="B2384" s="515" t="s">
        <v>3990</v>
      </c>
      <c r="C2384" s="1249" t="s">
        <v>4013</v>
      </c>
      <c r="D2384" s="1249"/>
      <c r="E2384" s="1249"/>
      <c r="F2384" s="1249"/>
      <c r="G2384" s="1249"/>
      <c r="H2384" s="516" t="s">
        <v>1575</v>
      </c>
      <c r="I2384" s="517">
        <v>1</v>
      </c>
      <c r="J2384" s="518">
        <v>1</v>
      </c>
      <c r="K2384" s="518">
        <v>1</v>
      </c>
      <c r="L2384" s="520"/>
      <c r="M2384" s="517"/>
      <c r="N2384" s="564">
        <v>256610.62</v>
      </c>
      <c r="O2384" s="517"/>
      <c r="P2384" s="555">
        <v>256610.62</v>
      </c>
    </row>
    <row r="2385" spans="1:16" x14ac:dyDescent="0.25">
      <c r="A2385" s="556"/>
      <c r="B2385" s="557"/>
      <c r="C2385" s="1248" t="s">
        <v>1161</v>
      </c>
      <c r="D2385" s="1248"/>
      <c r="E2385" s="1248"/>
      <c r="F2385" s="1248"/>
      <c r="G2385" s="1248"/>
      <c r="H2385" s="516"/>
      <c r="I2385" s="517"/>
      <c r="J2385" s="517"/>
      <c r="K2385" s="517"/>
      <c r="L2385" s="520"/>
      <c r="M2385" s="517"/>
      <c r="N2385" s="520"/>
      <c r="O2385" s="517"/>
      <c r="P2385" s="555">
        <v>256610.62</v>
      </c>
    </row>
    <row r="2386" spans="1:16" x14ac:dyDescent="0.25">
      <c r="A2386" s="558"/>
      <c r="B2386" s="559"/>
      <c r="C2386" s="559"/>
      <c r="D2386" s="559"/>
      <c r="E2386" s="559"/>
      <c r="F2386" s="559"/>
      <c r="G2386" s="559"/>
      <c r="H2386" s="560"/>
      <c r="I2386" s="561"/>
      <c r="J2386" s="561"/>
      <c r="K2386" s="561"/>
      <c r="L2386" s="562"/>
      <c r="M2386" s="561"/>
      <c r="N2386" s="562"/>
      <c r="O2386" s="561"/>
      <c r="P2386" s="563"/>
    </row>
    <row r="2387" spans="1:16" x14ac:dyDescent="0.25">
      <c r="A2387" s="514" t="s">
        <v>4014</v>
      </c>
      <c r="B2387" s="515" t="s">
        <v>3354</v>
      </c>
      <c r="C2387" s="1249" t="s">
        <v>3355</v>
      </c>
      <c r="D2387" s="1249"/>
      <c r="E2387" s="1249"/>
      <c r="F2387" s="1249"/>
      <c r="G2387" s="1249"/>
      <c r="H2387" s="516" t="s">
        <v>1575</v>
      </c>
      <c r="I2387" s="517">
        <v>1</v>
      </c>
      <c r="J2387" s="518">
        <v>1</v>
      </c>
      <c r="K2387" s="518">
        <v>1</v>
      </c>
      <c r="L2387" s="520"/>
      <c r="M2387" s="517"/>
      <c r="N2387" s="521"/>
      <c r="O2387" s="517"/>
      <c r="P2387" s="522"/>
    </row>
    <row r="2388" spans="1:16" x14ac:dyDescent="0.25">
      <c r="A2388" s="523"/>
      <c r="B2388" s="524" t="s">
        <v>23</v>
      </c>
      <c r="C2388" s="1247" t="s">
        <v>1203</v>
      </c>
      <c r="D2388" s="1247"/>
      <c r="E2388" s="1247"/>
      <c r="F2388" s="1247"/>
      <c r="G2388" s="1247"/>
      <c r="H2388" s="525" t="s">
        <v>1148</v>
      </c>
      <c r="I2388" s="526"/>
      <c r="J2388" s="526"/>
      <c r="K2388" s="536">
        <v>1.03</v>
      </c>
      <c r="L2388" s="528"/>
      <c r="M2388" s="526"/>
      <c r="N2388" s="528"/>
      <c r="O2388" s="526"/>
      <c r="P2388" s="573">
        <v>301.38</v>
      </c>
    </row>
    <row r="2389" spans="1:16" x14ac:dyDescent="0.25">
      <c r="A2389" s="530"/>
      <c r="B2389" s="524" t="s">
        <v>2101</v>
      </c>
      <c r="C2389" s="1247" t="s">
        <v>2102</v>
      </c>
      <c r="D2389" s="1247"/>
      <c r="E2389" s="1247"/>
      <c r="F2389" s="1247"/>
      <c r="G2389" s="1247"/>
      <c r="H2389" s="525" t="s">
        <v>1148</v>
      </c>
      <c r="I2389" s="536">
        <v>1.03</v>
      </c>
      <c r="J2389" s="526"/>
      <c r="K2389" s="536">
        <v>1.03</v>
      </c>
      <c r="L2389" s="532"/>
      <c r="M2389" s="533"/>
      <c r="N2389" s="534">
        <v>292.60000000000002</v>
      </c>
      <c r="O2389" s="526"/>
      <c r="P2389" s="529">
        <v>301.38</v>
      </c>
    </row>
    <row r="2390" spans="1:16" x14ac:dyDescent="0.25">
      <c r="A2390" s="523"/>
      <c r="B2390" s="524" t="s">
        <v>28</v>
      </c>
      <c r="C2390" s="1247" t="s">
        <v>132</v>
      </c>
      <c r="D2390" s="1247"/>
      <c r="E2390" s="1247"/>
      <c r="F2390" s="1247"/>
      <c r="G2390" s="1247"/>
      <c r="H2390" s="525"/>
      <c r="I2390" s="526"/>
      <c r="J2390" s="526"/>
      <c r="K2390" s="526"/>
      <c r="L2390" s="528"/>
      <c r="M2390" s="526"/>
      <c r="N2390" s="528"/>
      <c r="O2390" s="526"/>
      <c r="P2390" s="573">
        <v>5.93</v>
      </c>
    </row>
    <row r="2391" spans="1:16" x14ac:dyDescent="0.25">
      <c r="A2391" s="523"/>
      <c r="B2391" s="524"/>
      <c r="C2391" s="1247" t="s">
        <v>1147</v>
      </c>
      <c r="D2391" s="1247"/>
      <c r="E2391" s="1247"/>
      <c r="F2391" s="1247"/>
      <c r="G2391" s="1247"/>
      <c r="H2391" s="525" t="s">
        <v>1148</v>
      </c>
      <c r="I2391" s="526"/>
      <c r="J2391" s="526"/>
      <c r="K2391" s="536">
        <v>0.01</v>
      </c>
      <c r="L2391" s="528"/>
      <c r="M2391" s="526"/>
      <c r="N2391" s="528"/>
      <c r="O2391" s="526"/>
      <c r="P2391" s="573">
        <v>3.25</v>
      </c>
    </row>
    <row r="2392" spans="1:16" x14ac:dyDescent="0.25">
      <c r="A2392" s="530"/>
      <c r="B2392" s="524" t="s">
        <v>1445</v>
      </c>
      <c r="C2392" s="1247" t="s">
        <v>1446</v>
      </c>
      <c r="D2392" s="1247"/>
      <c r="E2392" s="1247"/>
      <c r="F2392" s="1247"/>
      <c r="G2392" s="1247"/>
      <c r="H2392" s="525" t="s">
        <v>1151</v>
      </c>
      <c r="I2392" s="536">
        <v>0.01</v>
      </c>
      <c r="J2392" s="526"/>
      <c r="K2392" s="536">
        <v>0.01</v>
      </c>
      <c r="L2392" s="538">
        <v>477.92</v>
      </c>
      <c r="M2392" s="539">
        <v>1.24</v>
      </c>
      <c r="N2392" s="534">
        <v>592.62</v>
      </c>
      <c r="O2392" s="526"/>
      <c r="P2392" s="529">
        <v>5.93</v>
      </c>
    </row>
    <row r="2393" spans="1:16" x14ac:dyDescent="0.25">
      <c r="A2393" s="540"/>
      <c r="B2393" s="524" t="s">
        <v>1208</v>
      </c>
      <c r="C2393" s="1247" t="s">
        <v>1209</v>
      </c>
      <c r="D2393" s="1247"/>
      <c r="E2393" s="1247"/>
      <c r="F2393" s="1247"/>
      <c r="G2393" s="1247"/>
      <c r="H2393" s="525" t="s">
        <v>1148</v>
      </c>
      <c r="I2393" s="536">
        <v>0.01</v>
      </c>
      <c r="J2393" s="526"/>
      <c r="K2393" s="536">
        <v>0.01</v>
      </c>
      <c r="L2393" s="528"/>
      <c r="M2393" s="526"/>
      <c r="N2393" s="541">
        <v>325.38</v>
      </c>
      <c r="O2393" s="526"/>
      <c r="P2393" s="573">
        <v>3.25</v>
      </c>
    </row>
    <row r="2394" spans="1:16" x14ac:dyDescent="0.25">
      <c r="A2394" s="552"/>
      <c r="B2394" s="553"/>
      <c r="C2394" s="1248" t="s">
        <v>1154</v>
      </c>
      <c r="D2394" s="1248"/>
      <c r="E2394" s="1248"/>
      <c r="F2394" s="1248"/>
      <c r="G2394" s="1248"/>
      <c r="H2394" s="516"/>
      <c r="I2394" s="517"/>
      <c r="J2394" s="517"/>
      <c r="K2394" s="517"/>
      <c r="L2394" s="520"/>
      <c r="M2394" s="517"/>
      <c r="N2394" s="554"/>
      <c r="O2394" s="517"/>
      <c r="P2394" s="555">
        <v>310.56</v>
      </c>
    </row>
    <row r="2395" spans="1:16" x14ac:dyDescent="0.25">
      <c r="A2395" s="540" t="s">
        <v>4015</v>
      </c>
      <c r="B2395" s="524" t="s">
        <v>2637</v>
      </c>
      <c r="C2395" s="1247" t="s">
        <v>2638</v>
      </c>
      <c r="D2395" s="1247"/>
      <c r="E2395" s="1247"/>
      <c r="F2395" s="1247"/>
      <c r="G2395" s="1247"/>
      <c r="H2395" s="525" t="s">
        <v>1158</v>
      </c>
      <c r="I2395" s="543">
        <v>2</v>
      </c>
      <c r="J2395" s="526"/>
      <c r="K2395" s="543">
        <v>2</v>
      </c>
      <c r="L2395" s="528"/>
      <c r="M2395" s="526"/>
      <c r="N2395" s="528"/>
      <c r="O2395" s="526"/>
      <c r="P2395" s="573">
        <v>6.03</v>
      </c>
    </row>
    <row r="2396" spans="1:16" x14ac:dyDescent="0.25">
      <c r="A2396" s="540"/>
      <c r="B2396" s="524"/>
      <c r="C2396" s="1247" t="s">
        <v>1155</v>
      </c>
      <c r="D2396" s="1247"/>
      <c r="E2396" s="1247"/>
      <c r="F2396" s="1247"/>
      <c r="G2396" s="1247"/>
      <c r="H2396" s="525"/>
      <c r="I2396" s="526"/>
      <c r="J2396" s="526"/>
      <c r="K2396" s="526"/>
      <c r="L2396" s="528"/>
      <c r="M2396" s="526"/>
      <c r="N2396" s="528"/>
      <c r="O2396" s="526"/>
      <c r="P2396" s="573">
        <v>304.63</v>
      </c>
    </row>
    <row r="2397" spans="1:16" x14ac:dyDescent="0.25">
      <c r="A2397" s="540"/>
      <c r="B2397" s="524" t="s">
        <v>3336</v>
      </c>
      <c r="C2397" s="1247" t="s">
        <v>3337</v>
      </c>
      <c r="D2397" s="1247"/>
      <c r="E2397" s="1247"/>
      <c r="F2397" s="1247"/>
      <c r="G2397" s="1247"/>
      <c r="H2397" s="525" t="s">
        <v>1158</v>
      </c>
      <c r="I2397" s="543">
        <v>90</v>
      </c>
      <c r="J2397" s="526"/>
      <c r="K2397" s="543">
        <v>90</v>
      </c>
      <c r="L2397" s="528"/>
      <c r="M2397" s="526"/>
      <c r="N2397" s="528"/>
      <c r="O2397" s="526"/>
      <c r="P2397" s="573">
        <v>274.17</v>
      </c>
    </row>
    <row r="2398" spans="1:16" x14ac:dyDescent="0.25">
      <c r="A2398" s="540"/>
      <c r="B2398" s="524" t="s">
        <v>3338</v>
      </c>
      <c r="C2398" s="1247" t="s">
        <v>3339</v>
      </c>
      <c r="D2398" s="1247"/>
      <c r="E2398" s="1247"/>
      <c r="F2398" s="1247"/>
      <c r="G2398" s="1247"/>
      <c r="H2398" s="525" t="s">
        <v>1158</v>
      </c>
      <c r="I2398" s="543">
        <v>46</v>
      </c>
      <c r="J2398" s="526"/>
      <c r="K2398" s="543">
        <v>46</v>
      </c>
      <c r="L2398" s="528"/>
      <c r="M2398" s="526"/>
      <c r="N2398" s="528"/>
      <c r="O2398" s="526"/>
      <c r="P2398" s="573">
        <v>140.13</v>
      </c>
    </row>
    <row r="2399" spans="1:16" x14ac:dyDescent="0.25">
      <c r="A2399" s="556"/>
      <c r="B2399" s="557"/>
      <c r="C2399" s="1248" t="s">
        <v>1161</v>
      </c>
      <c r="D2399" s="1248"/>
      <c r="E2399" s="1248"/>
      <c r="F2399" s="1248"/>
      <c r="G2399" s="1248"/>
      <c r="H2399" s="516"/>
      <c r="I2399" s="517"/>
      <c r="J2399" s="517"/>
      <c r="K2399" s="517"/>
      <c r="L2399" s="520"/>
      <c r="M2399" s="517"/>
      <c r="N2399" s="593">
        <v>730.89</v>
      </c>
      <c r="O2399" s="517"/>
      <c r="P2399" s="612">
        <v>730.89</v>
      </c>
    </row>
    <row r="2400" spans="1:16" x14ac:dyDescent="0.25">
      <c r="A2400" s="558"/>
      <c r="B2400" s="559"/>
      <c r="C2400" s="559"/>
      <c r="D2400" s="559"/>
      <c r="E2400" s="559"/>
      <c r="F2400" s="559"/>
      <c r="G2400" s="559"/>
      <c r="H2400" s="560"/>
      <c r="I2400" s="561"/>
      <c r="J2400" s="561"/>
      <c r="K2400" s="561"/>
      <c r="L2400" s="562"/>
      <c r="M2400" s="561"/>
      <c r="N2400" s="562"/>
      <c r="O2400" s="561"/>
      <c r="P2400" s="563"/>
    </row>
    <row r="2401" spans="1:16" ht="22.5" x14ac:dyDescent="0.25">
      <c r="A2401" s="514" t="s">
        <v>4016</v>
      </c>
      <c r="B2401" s="515" t="s">
        <v>3990</v>
      </c>
      <c r="C2401" s="1249" t="s">
        <v>4017</v>
      </c>
      <c r="D2401" s="1249"/>
      <c r="E2401" s="1249"/>
      <c r="F2401" s="1249"/>
      <c r="G2401" s="1249"/>
      <c r="H2401" s="516" t="s">
        <v>1575</v>
      </c>
      <c r="I2401" s="517">
        <v>1</v>
      </c>
      <c r="J2401" s="518">
        <v>1</v>
      </c>
      <c r="K2401" s="518">
        <v>1</v>
      </c>
      <c r="L2401" s="520"/>
      <c r="M2401" s="517"/>
      <c r="N2401" s="564">
        <v>36836.800000000003</v>
      </c>
      <c r="O2401" s="517"/>
      <c r="P2401" s="555">
        <v>36836.800000000003</v>
      </c>
    </row>
    <row r="2402" spans="1:16" x14ac:dyDescent="0.25">
      <c r="A2402" s="556"/>
      <c r="B2402" s="557"/>
      <c r="C2402" s="1248" t="s">
        <v>1161</v>
      </c>
      <c r="D2402" s="1248"/>
      <c r="E2402" s="1248"/>
      <c r="F2402" s="1248"/>
      <c r="G2402" s="1248"/>
      <c r="H2402" s="516"/>
      <c r="I2402" s="517"/>
      <c r="J2402" s="517"/>
      <c r="K2402" s="517"/>
      <c r="L2402" s="520"/>
      <c r="M2402" s="517"/>
      <c r="N2402" s="520"/>
      <c r="O2402" s="517"/>
      <c r="P2402" s="555">
        <v>36836.800000000003</v>
      </c>
    </row>
    <row r="2403" spans="1:16" x14ac:dyDescent="0.25">
      <c r="A2403" s="558"/>
      <c r="B2403" s="559"/>
      <c r="C2403" s="559"/>
      <c r="D2403" s="559"/>
      <c r="E2403" s="559"/>
      <c r="F2403" s="559"/>
      <c r="G2403" s="559"/>
      <c r="H2403" s="560"/>
      <c r="I2403" s="561"/>
      <c r="J2403" s="561"/>
      <c r="K2403" s="561"/>
      <c r="L2403" s="562"/>
      <c r="M2403" s="561"/>
      <c r="N2403" s="562"/>
      <c r="O2403" s="561"/>
      <c r="P2403" s="563"/>
    </row>
    <row r="2404" spans="1:16" x14ac:dyDescent="0.25">
      <c r="A2404" s="514" t="s">
        <v>4018</v>
      </c>
      <c r="B2404" s="515" t="s">
        <v>3354</v>
      </c>
      <c r="C2404" s="1249" t="s">
        <v>3355</v>
      </c>
      <c r="D2404" s="1249"/>
      <c r="E2404" s="1249"/>
      <c r="F2404" s="1249"/>
      <c r="G2404" s="1249"/>
      <c r="H2404" s="516" t="s">
        <v>1575</v>
      </c>
      <c r="I2404" s="517">
        <v>1</v>
      </c>
      <c r="J2404" s="518">
        <v>1</v>
      </c>
      <c r="K2404" s="518">
        <v>1</v>
      </c>
      <c r="L2404" s="520"/>
      <c r="M2404" s="517"/>
      <c r="N2404" s="521"/>
      <c r="O2404" s="517"/>
      <c r="P2404" s="522"/>
    </row>
    <row r="2405" spans="1:16" x14ac:dyDescent="0.25">
      <c r="A2405" s="523"/>
      <c r="B2405" s="524" t="s">
        <v>23</v>
      </c>
      <c r="C2405" s="1247" t="s">
        <v>1203</v>
      </c>
      <c r="D2405" s="1247"/>
      <c r="E2405" s="1247"/>
      <c r="F2405" s="1247"/>
      <c r="G2405" s="1247"/>
      <c r="H2405" s="525" t="s">
        <v>1148</v>
      </c>
      <c r="I2405" s="526"/>
      <c r="J2405" s="526"/>
      <c r="K2405" s="536">
        <v>1.03</v>
      </c>
      <c r="L2405" s="528"/>
      <c r="M2405" s="526"/>
      <c r="N2405" s="528"/>
      <c r="O2405" s="526"/>
      <c r="P2405" s="573">
        <v>301.38</v>
      </c>
    </row>
    <row r="2406" spans="1:16" x14ac:dyDescent="0.25">
      <c r="A2406" s="530"/>
      <c r="B2406" s="524" t="s">
        <v>2101</v>
      </c>
      <c r="C2406" s="1247" t="s">
        <v>2102</v>
      </c>
      <c r="D2406" s="1247"/>
      <c r="E2406" s="1247"/>
      <c r="F2406" s="1247"/>
      <c r="G2406" s="1247"/>
      <c r="H2406" s="525" t="s">
        <v>1148</v>
      </c>
      <c r="I2406" s="536">
        <v>1.03</v>
      </c>
      <c r="J2406" s="526"/>
      <c r="K2406" s="536">
        <v>1.03</v>
      </c>
      <c r="L2406" s="532"/>
      <c r="M2406" s="533"/>
      <c r="N2406" s="534">
        <v>292.60000000000002</v>
      </c>
      <c r="O2406" s="526"/>
      <c r="P2406" s="529">
        <v>301.38</v>
      </c>
    </row>
    <row r="2407" spans="1:16" x14ac:dyDescent="0.25">
      <c r="A2407" s="523"/>
      <c r="B2407" s="524" t="s">
        <v>28</v>
      </c>
      <c r="C2407" s="1247" t="s">
        <v>132</v>
      </c>
      <c r="D2407" s="1247"/>
      <c r="E2407" s="1247"/>
      <c r="F2407" s="1247"/>
      <c r="G2407" s="1247"/>
      <c r="H2407" s="525"/>
      <c r="I2407" s="526"/>
      <c r="J2407" s="526"/>
      <c r="K2407" s="526"/>
      <c r="L2407" s="528"/>
      <c r="M2407" s="526"/>
      <c r="N2407" s="528"/>
      <c r="O2407" s="526"/>
      <c r="P2407" s="573">
        <v>5.93</v>
      </c>
    </row>
    <row r="2408" spans="1:16" x14ac:dyDescent="0.25">
      <c r="A2408" s="523"/>
      <c r="B2408" s="524"/>
      <c r="C2408" s="1247" t="s">
        <v>1147</v>
      </c>
      <c r="D2408" s="1247"/>
      <c r="E2408" s="1247"/>
      <c r="F2408" s="1247"/>
      <c r="G2408" s="1247"/>
      <c r="H2408" s="525" t="s">
        <v>1148</v>
      </c>
      <c r="I2408" s="526"/>
      <c r="J2408" s="526"/>
      <c r="K2408" s="536">
        <v>0.01</v>
      </c>
      <c r="L2408" s="528"/>
      <c r="M2408" s="526"/>
      <c r="N2408" s="528"/>
      <c r="O2408" s="526"/>
      <c r="P2408" s="573">
        <v>3.25</v>
      </c>
    </row>
    <row r="2409" spans="1:16" x14ac:dyDescent="0.25">
      <c r="A2409" s="530"/>
      <c r="B2409" s="524" t="s">
        <v>1445</v>
      </c>
      <c r="C2409" s="1247" t="s">
        <v>1446</v>
      </c>
      <c r="D2409" s="1247"/>
      <c r="E2409" s="1247"/>
      <c r="F2409" s="1247"/>
      <c r="G2409" s="1247"/>
      <c r="H2409" s="525" t="s">
        <v>1151</v>
      </c>
      <c r="I2409" s="536">
        <v>0.01</v>
      </c>
      <c r="J2409" s="526"/>
      <c r="K2409" s="536">
        <v>0.01</v>
      </c>
      <c r="L2409" s="538">
        <v>477.92</v>
      </c>
      <c r="M2409" s="539">
        <v>1.24</v>
      </c>
      <c r="N2409" s="534">
        <v>592.62</v>
      </c>
      <c r="O2409" s="526"/>
      <c r="P2409" s="529">
        <v>5.93</v>
      </c>
    </row>
    <row r="2410" spans="1:16" x14ac:dyDescent="0.25">
      <c r="A2410" s="540"/>
      <c r="B2410" s="524" t="s">
        <v>1208</v>
      </c>
      <c r="C2410" s="1247" t="s">
        <v>1209</v>
      </c>
      <c r="D2410" s="1247"/>
      <c r="E2410" s="1247"/>
      <c r="F2410" s="1247"/>
      <c r="G2410" s="1247"/>
      <c r="H2410" s="525" t="s">
        <v>1148</v>
      </c>
      <c r="I2410" s="536">
        <v>0.01</v>
      </c>
      <c r="J2410" s="526"/>
      <c r="K2410" s="536">
        <v>0.01</v>
      </c>
      <c r="L2410" s="528"/>
      <c r="M2410" s="526"/>
      <c r="N2410" s="541">
        <v>325.38</v>
      </c>
      <c r="O2410" s="526"/>
      <c r="P2410" s="573">
        <v>3.25</v>
      </c>
    </row>
    <row r="2411" spans="1:16" x14ac:dyDescent="0.25">
      <c r="A2411" s="552"/>
      <c r="B2411" s="553"/>
      <c r="C2411" s="1248" t="s">
        <v>1154</v>
      </c>
      <c r="D2411" s="1248"/>
      <c r="E2411" s="1248"/>
      <c r="F2411" s="1248"/>
      <c r="G2411" s="1248"/>
      <c r="H2411" s="516"/>
      <c r="I2411" s="517"/>
      <c r="J2411" s="517"/>
      <c r="K2411" s="517"/>
      <c r="L2411" s="520"/>
      <c r="M2411" s="517"/>
      <c r="N2411" s="554"/>
      <c r="O2411" s="517"/>
      <c r="P2411" s="555">
        <v>310.56</v>
      </c>
    </row>
    <row r="2412" spans="1:16" x14ac:dyDescent="0.25">
      <c r="A2412" s="540" t="s">
        <v>4019</v>
      </c>
      <c r="B2412" s="524" t="s">
        <v>2637</v>
      </c>
      <c r="C2412" s="1247" t="s">
        <v>2638</v>
      </c>
      <c r="D2412" s="1247"/>
      <c r="E2412" s="1247"/>
      <c r="F2412" s="1247"/>
      <c r="G2412" s="1247"/>
      <c r="H2412" s="525" t="s">
        <v>1158</v>
      </c>
      <c r="I2412" s="543">
        <v>2</v>
      </c>
      <c r="J2412" s="526"/>
      <c r="K2412" s="543">
        <v>2</v>
      </c>
      <c r="L2412" s="528"/>
      <c r="M2412" s="526"/>
      <c r="N2412" s="528"/>
      <c r="O2412" s="526"/>
      <c r="P2412" s="573">
        <v>6.03</v>
      </c>
    </row>
    <row r="2413" spans="1:16" x14ac:dyDescent="0.25">
      <c r="A2413" s="540"/>
      <c r="B2413" s="524"/>
      <c r="C2413" s="1247" t="s">
        <v>1155</v>
      </c>
      <c r="D2413" s="1247"/>
      <c r="E2413" s="1247"/>
      <c r="F2413" s="1247"/>
      <c r="G2413" s="1247"/>
      <c r="H2413" s="525"/>
      <c r="I2413" s="526"/>
      <c r="J2413" s="526"/>
      <c r="K2413" s="526"/>
      <c r="L2413" s="528"/>
      <c r="M2413" s="526"/>
      <c r="N2413" s="528"/>
      <c r="O2413" s="526"/>
      <c r="P2413" s="573">
        <v>304.63</v>
      </c>
    </row>
    <row r="2414" spans="1:16" x14ac:dyDescent="0.25">
      <c r="A2414" s="540"/>
      <c r="B2414" s="524" t="s">
        <v>3336</v>
      </c>
      <c r="C2414" s="1247" t="s">
        <v>3337</v>
      </c>
      <c r="D2414" s="1247"/>
      <c r="E2414" s="1247"/>
      <c r="F2414" s="1247"/>
      <c r="G2414" s="1247"/>
      <c r="H2414" s="525" t="s">
        <v>1158</v>
      </c>
      <c r="I2414" s="543">
        <v>90</v>
      </c>
      <c r="J2414" s="526"/>
      <c r="K2414" s="543">
        <v>90</v>
      </c>
      <c r="L2414" s="528"/>
      <c r="M2414" s="526"/>
      <c r="N2414" s="528"/>
      <c r="O2414" s="526"/>
      <c r="P2414" s="573">
        <v>274.17</v>
      </c>
    </row>
    <row r="2415" spans="1:16" x14ac:dyDescent="0.25">
      <c r="A2415" s="540"/>
      <c r="B2415" s="524" t="s">
        <v>3338</v>
      </c>
      <c r="C2415" s="1247" t="s">
        <v>3339</v>
      </c>
      <c r="D2415" s="1247"/>
      <c r="E2415" s="1247"/>
      <c r="F2415" s="1247"/>
      <c r="G2415" s="1247"/>
      <c r="H2415" s="525" t="s">
        <v>1158</v>
      </c>
      <c r="I2415" s="543">
        <v>46</v>
      </c>
      <c r="J2415" s="526"/>
      <c r="K2415" s="543">
        <v>46</v>
      </c>
      <c r="L2415" s="528"/>
      <c r="M2415" s="526"/>
      <c r="N2415" s="528"/>
      <c r="O2415" s="526"/>
      <c r="P2415" s="573">
        <v>140.13</v>
      </c>
    </row>
    <row r="2416" spans="1:16" x14ac:dyDescent="0.25">
      <c r="A2416" s="556"/>
      <c r="B2416" s="557"/>
      <c r="C2416" s="1248" t="s">
        <v>1161</v>
      </c>
      <c r="D2416" s="1248"/>
      <c r="E2416" s="1248"/>
      <c r="F2416" s="1248"/>
      <c r="G2416" s="1248"/>
      <c r="H2416" s="516"/>
      <c r="I2416" s="517"/>
      <c r="J2416" s="517"/>
      <c r="K2416" s="517"/>
      <c r="L2416" s="520"/>
      <c r="M2416" s="517"/>
      <c r="N2416" s="593">
        <v>730.89</v>
      </c>
      <c r="O2416" s="517"/>
      <c r="P2416" s="612">
        <v>730.89</v>
      </c>
    </row>
    <row r="2417" spans="1:16" x14ac:dyDescent="0.25">
      <c r="A2417" s="558"/>
      <c r="B2417" s="559"/>
      <c r="C2417" s="559"/>
      <c r="D2417" s="559"/>
      <c r="E2417" s="559"/>
      <c r="F2417" s="559"/>
      <c r="G2417" s="559"/>
      <c r="H2417" s="560"/>
      <c r="I2417" s="561"/>
      <c r="J2417" s="561"/>
      <c r="K2417" s="561"/>
      <c r="L2417" s="562"/>
      <c r="M2417" s="561"/>
      <c r="N2417" s="562"/>
      <c r="O2417" s="561"/>
      <c r="P2417" s="563"/>
    </row>
    <row r="2418" spans="1:16" ht="22.5" x14ac:dyDescent="0.25">
      <c r="A2418" s="514" t="s">
        <v>4020</v>
      </c>
      <c r="B2418" s="515" t="s">
        <v>3990</v>
      </c>
      <c r="C2418" s="1249" t="s">
        <v>4021</v>
      </c>
      <c r="D2418" s="1249"/>
      <c r="E2418" s="1249"/>
      <c r="F2418" s="1249"/>
      <c r="G2418" s="1249"/>
      <c r="H2418" s="516" t="s">
        <v>1575</v>
      </c>
      <c r="I2418" s="517">
        <v>1</v>
      </c>
      <c r="J2418" s="518">
        <v>1</v>
      </c>
      <c r="K2418" s="518">
        <v>1</v>
      </c>
      <c r="L2418" s="520"/>
      <c r="M2418" s="517"/>
      <c r="N2418" s="564">
        <v>36836.800000000003</v>
      </c>
      <c r="O2418" s="517"/>
      <c r="P2418" s="555">
        <v>36836.800000000003</v>
      </c>
    </row>
    <row r="2419" spans="1:16" x14ac:dyDescent="0.25">
      <c r="A2419" s="556"/>
      <c r="B2419" s="557"/>
      <c r="C2419" s="1248" t="s">
        <v>1161</v>
      </c>
      <c r="D2419" s="1248"/>
      <c r="E2419" s="1248"/>
      <c r="F2419" s="1248"/>
      <c r="G2419" s="1248"/>
      <c r="H2419" s="516"/>
      <c r="I2419" s="517"/>
      <c r="J2419" s="517"/>
      <c r="K2419" s="517"/>
      <c r="L2419" s="520"/>
      <c r="M2419" s="517"/>
      <c r="N2419" s="520"/>
      <c r="O2419" s="517"/>
      <c r="P2419" s="555">
        <v>36836.800000000003</v>
      </c>
    </row>
    <row r="2420" spans="1:16" x14ac:dyDescent="0.25">
      <c r="A2420" s="558"/>
      <c r="B2420" s="559"/>
      <c r="C2420" s="559"/>
      <c r="D2420" s="559"/>
      <c r="E2420" s="559"/>
      <c r="F2420" s="559"/>
      <c r="G2420" s="559"/>
      <c r="H2420" s="560"/>
      <c r="I2420" s="561"/>
      <c r="J2420" s="561"/>
      <c r="K2420" s="561"/>
      <c r="L2420" s="562"/>
      <c r="M2420" s="561"/>
      <c r="N2420" s="562"/>
      <c r="O2420" s="561"/>
      <c r="P2420" s="563"/>
    </row>
    <row r="2421" spans="1:16" x14ac:dyDescent="0.25">
      <c r="A2421" s="514" t="s">
        <v>4022</v>
      </c>
      <c r="B2421" s="515" t="s">
        <v>3596</v>
      </c>
      <c r="C2421" s="1249" t="s">
        <v>3597</v>
      </c>
      <c r="D2421" s="1249"/>
      <c r="E2421" s="1249"/>
      <c r="F2421" s="1249"/>
      <c r="G2421" s="1249"/>
      <c r="H2421" s="516" t="s">
        <v>1575</v>
      </c>
      <c r="I2421" s="517">
        <v>1</v>
      </c>
      <c r="J2421" s="518">
        <v>1</v>
      </c>
      <c r="K2421" s="518">
        <v>1</v>
      </c>
      <c r="L2421" s="520"/>
      <c r="M2421" s="517"/>
      <c r="N2421" s="521"/>
      <c r="O2421" s="517"/>
      <c r="P2421" s="522"/>
    </row>
    <row r="2422" spans="1:16" x14ac:dyDescent="0.25">
      <c r="A2422" s="523"/>
      <c r="B2422" s="524" t="s">
        <v>23</v>
      </c>
      <c r="C2422" s="1247" t="s">
        <v>1203</v>
      </c>
      <c r="D2422" s="1247"/>
      <c r="E2422" s="1247"/>
      <c r="F2422" s="1247"/>
      <c r="G2422" s="1247"/>
      <c r="H2422" s="525" t="s">
        <v>1148</v>
      </c>
      <c r="I2422" s="526"/>
      <c r="J2422" s="526"/>
      <c r="K2422" s="531">
        <v>9.3000000000000007</v>
      </c>
      <c r="L2422" s="528"/>
      <c r="M2422" s="526"/>
      <c r="N2422" s="528"/>
      <c r="O2422" s="526"/>
      <c r="P2422" s="529">
        <v>3477.64</v>
      </c>
    </row>
    <row r="2423" spans="1:16" x14ac:dyDescent="0.25">
      <c r="A2423" s="530"/>
      <c r="B2423" s="524" t="s">
        <v>2209</v>
      </c>
      <c r="C2423" s="1247" t="s">
        <v>2210</v>
      </c>
      <c r="D2423" s="1247"/>
      <c r="E2423" s="1247"/>
      <c r="F2423" s="1247"/>
      <c r="G2423" s="1247"/>
      <c r="H2423" s="525" t="s">
        <v>1148</v>
      </c>
      <c r="I2423" s="531">
        <v>9.3000000000000007</v>
      </c>
      <c r="J2423" s="526"/>
      <c r="K2423" s="531">
        <v>9.3000000000000007</v>
      </c>
      <c r="L2423" s="532"/>
      <c r="M2423" s="533"/>
      <c r="N2423" s="534">
        <v>373.94</v>
      </c>
      <c r="O2423" s="526"/>
      <c r="P2423" s="529">
        <v>3477.64</v>
      </c>
    </row>
    <row r="2424" spans="1:16" x14ac:dyDescent="0.25">
      <c r="A2424" s="523"/>
      <c r="B2424" s="524" t="s">
        <v>28</v>
      </c>
      <c r="C2424" s="1247" t="s">
        <v>132</v>
      </c>
      <c r="D2424" s="1247"/>
      <c r="E2424" s="1247"/>
      <c r="F2424" s="1247"/>
      <c r="G2424" s="1247"/>
      <c r="H2424" s="525"/>
      <c r="I2424" s="526"/>
      <c r="J2424" s="526"/>
      <c r="K2424" s="526"/>
      <c r="L2424" s="528"/>
      <c r="M2424" s="526"/>
      <c r="N2424" s="528"/>
      <c r="O2424" s="526"/>
      <c r="P2424" s="573">
        <v>644.32000000000005</v>
      </c>
    </row>
    <row r="2425" spans="1:16" x14ac:dyDescent="0.25">
      <c r="A2425" s="523"/>
      <c r="B2425" s="524"/>
      <c r="C2425" s="1247" t="s">
        <v>1147</v>
      </c>
      <c r="D2425" s="1247"/>
      <c r="E2425" s="1247"/>
      <c r="F2425" s="1247"/>
      <c r="G2425" s="1247"/>
      <c r="H2425" s="525" t="s">
        <v>1148</v>
      </c>
      <c r="I2425" s="526"/>
      <c r="J2425" s="526"/>
      <c r="K2425" s="531">
        <v>0.4</v>
      </c>
      <c r="L2425" s="528"/>
      <c r="M2425" s="526"/>
      <c r="N2425" s="528"/>
      <c r="O2425" s="526"/>
      <c r="P2425" s="573">
        <v>149.58000000000001</v>
      </c>
    </row>
    <row r="2426" spans="1:16" x14ac:dyDescent="0.25">
      <c r="A2426" s="530"/>
      <c r="B2426" s="524" t="s">
        <v>1287</v>
      </c>
      <c r="C2426" s="1247" t="s">
        <v>1288</v>
      </c>
      <c r="D2426" s="1247"/>
      <c r="E2426" s="1247"/>
      <c r="F2426" s="1247"/>
      <c r="G2426" s="1247"/>
      <c r="H2426" s="525" t="s">
        <v>1151</v>
      </c>
      <c r="I2426" s="531">
        <v>0.4</v>
      </c>
      <c r="J2426" s="526"/>
      <c r="K2426" s="531">
        <v>0.4</v>
      </c>
      <c r="L2426" s="532"/>
      <c r="M2426" s="533"/>
      <c r="N2426" s="534">
        <v>1610.79</v>
      </c>
      <c r="O2426" s="526"/>
      <c r="P2426" s="529">
        <v>644.32000000000005</v>
      </c>
    </row>
    <row r="2427" spans="1:16" x14ac:dyDescent="0.25">
      <c r="A2427" s="540"/>
      <c r="B2427" s="524" t="s">
        <v>1191</v>
      </c>
      <c r="C2427" s="1247" t="s">
        <v>1192</v>
      </c>
      <c r="D2427" s="1247"/>
      <c r="E2427" s="1247"/>
      <c r="F2427" s="1247"/>
      <c r="G2427" s="1247"/>
      <c r="H2427" s="525" t="s">
        <v>1148</v>
      </c>
      <c r="I2427" s="531">
        <v>0.4</v>
      </c>
      <c r="J2427" s="526"/>
      <c r="K2427" s="531">
        <v>0.4</v>
      </c>
      <c r="L2427" s="528"/>
      <c r="M2427" s="526"/>
      <c r="N2427" s="541">
        <v>373.94</v>
      </c>
      <c r="O2427" s="526"/>
      <c r="P2427" s="573">
        <v>149.58000000000001</v>
      </c>
    </row>
    <row r="2428" spans="1:16" x14ac:dyDescent="0.25">
      <c r="A2428" s="523"/>
      <c r="B2428" s="524" t="s">
        <v>36</v>
      </c>
      <c r="C2428" s="1247" t="s">
        <v>134</v>
      </c>
      <c r="D2428" s="1247"/>
      <c r="E2428" s="1247"/>
      <c r="F2428" s="1247"/>
      <c r="G2428" s="1247"/>
      <c r="H2428" s="525"/>
      <c r="I2428" s="526"/>
      <c r="J2428" s="526"/>
      <c r="K2428" s="526"/>
      <c r="L2428" s="528"/>
      <c r="M2428" s="526"/>
      <c r="N2428" s="528"/>
      <c r="O2428" s="526"/>
      <c r="P2428" s="573">
        <v>569.64</v>
      </c>
    </row>
    <row r="2429" spans="1:16" x14ac:dyDescent="0.25">
      <c r="A2429" s="530"/>
      <c r="B2429" s="524" t="s">
        <v>3598</v>
      </c>
      <c r="C2429" s="1247" t="s">
        <v>3599</v>
      </c>
      <c r="D2429" s="1247"/>
      <c r="E2429" s="1247"/>
      <c r="F2429" s="1247"/>
      <c r="G2429" s="1247"/>
      <c r="H2429" s="525" t="s">
        <v>1244</v>
      </c>
      <c r="I2429" s="536">
        <v>0.01</v>
      </c>
      <c r="J2429" s="526"/>
      <c r="K2429" s="536">
        <v>0.01</v>
      </c>
      <c r="L2429" s="538">
        <v>284.14999999999998</v>
      </c>
      <c r="M2429" s="539">
        <v>1.45</v>
      </c>
      <c r="N2429" s="534">
        <v>412.02</v>
      </c>
      <c r="O2429" s="526"/>
      <c r="P2429" s="529">
        <v>4.12</v>
      </c>
    </row>
    <row r="2430" spans="1:16" x14ac:dyDescent="0.25">
      <c r="A2430" s="530"/>
      <c r="B2430" s="524" t="s">
        <v>3570</v>
      </c>
      <c r="C2430" s="1247" t="s">
        <v>3571</v>
      </c>
      <c r="D2430" s="1247"/>
      <c r="E2430" s="1247"/>
      <c r="F2430" s="1247"/>
      <c r="G2430" s="1247"/>
      <c r="H2430" s="525" t="s">
        <v>2159</v>
      </c>
      <c r="I2430" s="536">
        <v>4.21</v>
      </c>
      <c r="J2430" s="526"/>
      <c r="K2430" s="536">
        <v>4.21</v>
      </c>
      <c r="L2430" s="538">
        <v>2.27</v>
      </c>
      <c r="M2430" s="539">
        <v>1.54</v>
      </c>
      <c r="N2430" s="534">
        <v>3.5</v>
      </c>
      <c r="O2430" s="526"/>
      <c r="P2430" s="529">
        <v>14.74</v>
      </c>
    </row>
    <row r="2431" spans="1:16" x14ac:dyDescent="0.25">
      <c r="A2431" s="530"/>
      <c r="B2431" s="524" t="s">
        <v>1499</v>
      </c>
      <c r="C2431" s="1247" t="s">
        <v>1500</v>
      </c>
      <c r="D2431" s="1247"/>
      <c r="E2431" s="1247"/>
      <c r="F2431" s="1247"/>
      <c r="G2431" s="1247"/>
      <c r="H2431" s="525" t="s">
        <v>1244</v>
      </c>
      <c r="I2431" s="531">
        <v>0.3</v>
      </c>
      <c r="J2431" s="526"/>
      <c r="K2431" s="531">
        <v>0.3</v>
      </c>
      <c r="L2431" s="538">
        <v>174.93</v>
      </c>
      <c r="M2431" s="575">
        <v>1.2</v>
      </c>
      <c r="N2431" s="534">
        <v>209.92</v>
      </c>
      <c r="O2431" s="526"/>
      <c r="P2431" s="529">
        <v>62.98</v>
      </c>
    </row>
    <row r="2432" spans="1:16" x14ac:dyDescent="0.25">
      <c r="A2432" s="530"/>
      <c r="B2432" s="524" t="s">
        <v>3600</v>
      </c>
      <c r="C2432" s="1247" t="s">
        <v>3601</v>
      </c>
      <c r="D2432" s="1247"/>
      <c r="E2432" s="1247"/>
      <c r="F2432" s="1247"/>
      <c r="G2432" s="1247"/>
      <c r="H2432" s="525" t="s">
        <v>1697</v>
      </c>
      <c r="I2432" s="531">
        <v>0.1</v>
      </c>
      <c r="J2432" s="526"/>
      <c r="K2432" s="531">
        <v>0.1</v>
      </c>
      <c r="L2432" s="538">
        <v>978.09</v>
      </c>
      <c r="M2432" s="539">
        <v>1.31</v>
      </c>
      <c r="N2432" s="534">
        <v>1281.3</v>
      </c>
      <c r="O2432" s="526"/>
      <c r="P2432" s="529">
        <v>128.13</v>
      </c>
    </row>
    <row r="2433" spans="1:16" x14ac:dyDescent="0.25">
      <c r="A2433" s="530"/>
      <c r="B2433" s="524" t="s">
        <v>2605</v>
      </c>
      <c r="C2433" s="1247" t="s">
        <v>2606</v>
      </c>
      <c r="D2433" s="1247"/>
      <c r="E2433" s="1247"/>
      <c r="F2433" s="1247"/>
      <c r="G2433" s="1247"/>
      <c r="H2433" s="525" t="s">
        <v>1164</v>
      </c>
      <c r="I2433" s="535">
        <v>2.9999999999999997E-4</v>
      </c>
      <c r="J2433" s="526"/>
      <c r="K2433" s="535">
        <v>2.9999999999999997E-4</v>
      </c>
      <c r="L2433" s="542">
        <v>4338.2700000000004</v>
      </c>
      <c r="M2433" s="575">
        <v>1.3</v>
      </c>
      <c r="N2433" s="534">
        <v>5639.75</v>
      </c>
      <c r="O2433" s="526"/>
      <c r="P2433" s="529">
        <v>1.69</v>
      </c>
    </row>
    <row r="2434" spans="1:16" x14ac:dyDescent="0.25">
      <c r="A2434" s="530"/>
      <c r="B2434" s="524" t="s">
        <v>3578</v>
      </c>
      <c r="C2434" s="1247" t="s">
        <v>3579</v>
      </c>
      <c r="D2434" s="1247"/>
      <c r="E2434" s="1247"/>
      <c r="F2434" s="1247"/>
      <c r="G2434" s="1247"/>
      <c r="H2434" s="525" t="s">
        <v>1164</v>
      </c>
      <c r="I2434" s="535">
        <v>1E-4</v>
      </c>
      <c r="J2434" s="526"/>
      <c r="K2434" s="535">
        <v>1E-4</v>
      </c>
      <c r="L2434" s="542">
        <v>1050091.7</v>
      </c>
      <c r="M2434" s="575">
        <v>1.2</v>
      </c>
      <c r="N2434" s="534">
        <v>1260110.04</v>
      </c>
      <c r="O2434" s="526"/>
      <c r="P2434" s="529">
        <v>126.01</v>
      </c>
    </row>
    <row r="2435" spans="1:16" x14ac:dyDescent="0.25">
      <c r="A2435" s="530"/>
      <c r="B2435" s="524" t="s">
        <v>3560</v>
      </c>
      <c r="C2435" s="1247" t="s">
        <v>3561</v>
      </c>
      <c r="D2435" s="1247"/>
      <c r="E2435" s="1247"/>
      <c r="F2435" s="1247"/>
      <c r="G2435" s="1247"/>
      <c r="H2435" s="525" t="s">
        <v>1244</v>
      </c>
      <c r="I2435" s="536">
        <v>0.06</v>
      </c>
      <c r="J2435" s="526"/>
      <c r="K2435" s="536">
        <v>0.06</v>
      </c>
      <c r="L2435" s="538">
        <v>899.56</v>
      </c>
      <c r="M2435" s="539">
        <v>1.76</v>
      </c>
      <c r="N2435" s="534">
        <v>1583.23</v>
      </c>
      <c r="O2435" s="526"/>
      <c r="P2435" s="529">
        <v>94.99</v>
      </c>
    </row>
    <row r="2436" spans="1:16" x14ac:dyDescent="0.25">
      <c r="A2436" s="530"/>
      <c r="B2436" s="524" t="s">
        <v>3602</v>
      </c>
      <c r="C2436" s="1247" t="s">
        <v>3603</v>
      </c>
      <c r="D2436" s="1247"/>
      <c r="E2436" s="1247"/>
      <c r="F2436" s="1247"/>
      <c r="G2436" s="1247"/>
      <c r="H2436" s="525" t="s">
        <v>1164</v>
      </c>
      <c r="I2436" s="537">
        <v>2.0000000000000002E-5</v>
      </c>
      <c r="J2436" s="526"/>
      <c r="K2436" s="537">
        <v>2.0000000000000002E-5</v>
      </c>
      <c r="L2436" s="542">
        <v>47961.85</v>
      </c>
      <c r="M2436" s="575">
        <v>1.9</v>
      </c>
      <c r="N2436" s="534">
        <v>91127.52</v>
      </c>
      <c r="O2436" s="526"/>
      <c r="P2436" s="529">
        <v>1.82</v>
      </c>
    </row>
    <row r="2437" spans="1:16" x14ac:dyDescent="0.25">
      <c r="A2437" s="530"/>
      <c r="B2437" s="524" t="s">
        <v>3604</v>
      </c>
      <c r="C2437" s="1247" t="s">
        <v>3605</v>
      </c>
      <c r="D2437" s="1247"/>
      <c r="E2437" s="1247"/>
      <c r="F2437" s="1247"/>
      <c r="G2437" s="1247"/>
      <c r="H2437" s="525" t="s">
        <v>1244</v>
      </c>
      <c r="I2437" s="536">
        <v>0.03</v>
      </c>
      <c r="J2437" s="526"/>
      <c r="K2437" s="536">
        <v>0.03</v>
      </c>
      <c r="L2437" s="538">
        <v>157.44</v>
      </c>
      <c r="M2437" s="539">
        <v>1.29</v>
      </c>
      <c r="N2437" s="534">
        <v>203.1</v>
      </c>
      <c r="O2437" s="526"/>
      <c r="P2437" s="529">
        <v>6.09</v>
      </c>
    </row>
    <row r="2438" spans="1:16" x14ac:dyDescent="0.25">
      <c r="A2438" s="530"/>
      <c r="B2438" s="524" t="s">
        <v>3606</v>
      </c>
      <c r="C2438" s="1247" t="s">
        <v>3607</v>
      </c>
      <c r="D2438" s="1247"/>
      <c r="E2438" s="1247"/>
      <c r="F2438" s="1247"/>
      <c r="G2438" s="1247"/>
      <c r="H2438" s="525" t="s">
        <v>1697</v>
      </c>
      <c r="I2438" s="531">
        <v>0.1</v>
      </c>
      <c r="J2438" s="526"/>
      <c r="K2438" s="531">
        <v>0.1</v>
      </c>
      <c r="L2438" s="538">
        <v>840.04</v>
      </c>
      <c r="M2438" s="539">
        <v>1.26</v>
      </c>
      <c r="N2438" s="534">
        <v>1058.45</v>
      </c>
      <c r="O2438" s="526"/>
      <c r="P2438" s="529">
        <v>105.85</v>
      </c>
    </row>
    <row r="2439" spans="1:16" x14ac:dyDescent="0.25">
      <c r="A2439" s="530"/>
      <c r="B2439" s="524" t="s">
        <v>3608</v>
      </c>
      <c r="C2439" s="1247" t="s">
        <v>3609</v>
      </c>
      <c r="D2439" s="1247"/>
      <c r="E2439" s="1247"/>
      <c r="F2439" s="1247"/>
      <c r="G2439" s="1247"/>
      <c r="H2439" s="525" t="s">
        <v>1244</v>
      </c>
      <c r="I2439" s="536">
        <v>0.02</v>
      </c>
      <c r="J2439" s="526"/>
      <c r="K2439" s="536">
        <v>0.02</v>
      </c>
      <c r="L2439" s="538">
        <v>232.2</v>
      </c>
      <c r="M2439" s="539">
        <v>1.1399999999999999</v>
      </c>
      <c r="N2439" s="534">
        <v>264.70999999999998</v>
      </c>
      <c r="O2439" s="526"/>
      <c r="P2439" s="529">
        <v>5.29</v>
      </c>
    </row>
    <row r="2440" spans="1:16" x14ac:dyDescent="0.25">
      <c r="A2440" s="530"/>
      <c r="B2440" s="524" t="s">
        <v>3610</v>
      </c>
      <c r="C2440" s="1247" t="s">
        <v>3611</v>
      </c>
      <c r="D2440" s="1247"/>
      <c r="E2440" s="1247"/>
      <c r="F2440" s="1247"/>
      <c r="G2440" s="1247"/>
      <c r="H2440" s="525" t="s">
        <v>1244</v>
      </c>
      <c r="I2440" s="536">
        <v>0.08</v>
      </c>
      <c r="J2440" s="526"/>
      <c r="K2440" s="536">
        <v>0.08</v>
      </c>
      <c r="L2440" s="538">
        <v>189.97</v>
      </c>
      <c r="M2440" s="539">
        <v>1.18</v>
      </c>
      <c r="N2440" s="534">
        <v>224.16</v>
      </c>
      <c r="O2440" s="526"/>
      <c r="P2440" s="529">
        <v>17.93</v>
      </c>
    </row>
    <row r="2441" spans="1:16" x14ac:dyDescent="0.25">
      <c r="A2441" s="544" t="s">
        <v>1239</v>
      </c>
      <c r="B2441" s="545" t="s">
        <v>2792</v>
      </c>
      <c r="C2441" s="1250" t="s">
        <v>2793</v>
      </c>
      <c r="D2441" s="1250"/>
      <c r="E2441" s="1250"/>
      <c r="F2441" s="1250"/>
      <c r="G2441" s="1250"/>
      <c r="H2441" s="546" t="s">
        <v>1164</v>
      </c>
      <c r="I2441" s="549">
        <v>1E-3</v>
      </c>
      <c r="J2441" s="548"/>
      <c r="K2441" s="549">
        <v>1E-3</v>
      </c>
      <c r="L2441" s="550"/>
      <c r="M2441" s="548"/>
      <c r="N2441" s="550"/>
      <c r="O2441" s="548"/>
      <c r="P2441" s="551"/>
    </row>
    <row r="2442" spans="1:16" x14ac:dyDescent="0.25">
      <c r="A2442" s="552"/>
      <c r="B2442" s="553"/>
      <c r="C2442" s="1248" t="s">
        <v>1154</v>
      </c>
      <c r="D2442" s="1248"/>
      <c r="E2442" s="1248"/>
      <c r="F2442" s="1248"/>
      <c r="G2442" s="1248"/>
      <c r="H2442" s="516"/>
      <c r="I2442" s="517"/>
      <c r="J2442" s="517"/>
      <c r="K2442" s="517"/>
      <c r="L2442" s="520"/>
      <c r="M2442" s="517"/>
      <c r="N2442" s="554"/>
      <c r="O2442" s="517"/>
      <c r="P2442" s="555">
        <v>4841.18</v>
      </c>
    </row>
    <row r="2443" spans="1:16" x14ac:dyDescent="0.25">
      <c r="A2443" s="540" t="s">
        <v>4023</v>
      </c>
      <c r="B2443" s="524" t="s">
        <v>2637</v>
      </c>
      <c r="C2443" s="1247" t="s">
        <v>2638</v>
      </c>
      <c r="D2443" s="1247"/>
      <c r="E2443" s="1247"/>
      <c r="F2443" s="1247"/>
      <c r="G2443" s="1247"/>
      <c r="H2443" s="525" t="s">
        <v>1158</v>
      </c>
      <c r="I2443" s="543">
        <v>2</v>
      </c>
      <c r="J2443" s="526"/>
      <c r="K2443" s="543">
        <v>2</v>
      </c>
      <c r="L2443" s="528"/>
      <c r="M2443" s="526"/>
      <c r="N2443" s="528"/>
      <c r="O2443" s="526"/>
      <c r="P2443" s="573">
        <v>69.55</v>
      </c>
    </row>
    <row r="2444" spans="1:16" x14ac:dyDescent="0.25">
      <c r="A2444" s="540"/>
      <c r="B2444" s="524"/>
      <c r="C2444" s="1247" t="s">
        <v>1155</v>
      </c>
      <c r="D2444" s="1247"/>
      <c r="E2444" s="1247"/>
      <c r="F2444" s="1247"/>
      <c r="G2444" s="1247"/>
      <c r="H2444" s="525"/>
      <c r="I2444" s="526"/>
      <c r="J2444" s="526"/>
      <c r="K2444" s="526"/>
      <c r="L2444" s="528"/>
      <c r="M2444" s="526"/>
      <c r="N2444" s="528"/>
      <c r="O2444" s="526"/>
      <c r="P2444" s="529">
        <v>3627.22</v>
      </c>
    </row>
    <row r="2445" spans="1:16" x14ac:dyDescent="0.25">
      <c r="A2445" s="540"/>
      <c r="B2445" s="524" t="s">
        <v>2795</v>
      </c>
      <c r="C2445" s="1247" t="s">
        <v>2796</v>
      </c>
      <c r="D2445" s="1247"/>
      <c r="E2445" s="1247"/>
      <c r="F2445" s="1247"/>
      <c r="G2445" s="1247"/>
      <c r="H2445" s="525" t="s">
        <v>1158</v>
      </c>
      <c r="I2445" s="543">
        <v>90</v>
      </c>
      <c r="J2445" s="526"/>
      <c r="K2445" s="543">
        <v>90</v>
      </c>
      <c r="L2445" s="528"/>
      <c r="M2445" s="526"/>
      <c r="N2445" s="528"/>
      <c r="O2445" s="526"/>
      <c r="P2445" s="529">
        <v>3264.5</v>
      </c>
    </row>
    <row r="2446" spans="1:16" x14ac:dyDescent="0.25">
      <c r="A2446" s="540"/>
      <c r="B2446" s="524" t="s">
        <v>2797</v>
      </c>
      <c r="C2446" s="1247" t="s">
        <v>2798</v>
      </c>
      <c r="D2446" s="1247"/>
      <c r="E2446" s="1247"/>
      <c r="F2446" s="1247"/>
      <c r="G2446" s="1247"/>
      <c r="H2446" s="525" t="s">
        <v>1158</v>
      </c>
      <c r="I2446" s="543">
        <v>46</v>
      </c>
      <c r="J2446" s="526"/>
      <c r="K2446" s="543">
        <v>46</v>
      </c>
      <c r="L2446" s="528"/>
      <c r="M2446" s="526"/>
      <c r="N2446" s="528"/>
      <c r="O2446" s="526"/>
      <c r="P2446" s="529">
        <v>1668.52</v>
      </c>
    </row>
    <row r="2447" spans="1:16" x14ac:dyDescent="0.25">
      <c r="A2447" s="556"/>
      <c r="B2447" s="557"/>
      <c r="C2447" s="1248" t="s">
        <v>1161</v>
      </c>
      <c r="D2447" s="1248"/>
      <c r="E2447" s="1248"/>
      <c r="F2447" s="1248"/>
      <c r="G2447" s="1248"/>
      <c r="H2447" s="516"/>
      <c r="I2447" s="517"/>
      <c r="J2447" s="517"/>
      <c r="K2447" s="517"/>
      <c r="L2447" s="520"/>
      <c r="M2447" s="517"/>
      <c r="N2447" s="554">
        <v>9843.75</v>
      </c>
      <c r="O2447" s="517"/>
      <c r="P2447" s="555">
        <v>9843.75</v>
      </c>
    </row>
    <row r="2448" spans="1:16" x14ac:dyDescent="0.25">
      <c r="A2448" s="558"/>
      <c r="B2448" s="559"/>
      <c r="C2448" s="559"/>
      <c r="D2448" s="559"/>
      <c r="E2448" s="559"/>
      <c r="F2448" s="559"/>
      <c r="G2448" s="559"/>
      <c r="H2448" s="560"/>
      <c r="I2448" s="561"/>
      <c r="J2448" s="561"/>
      <c r="K2448" s="561"/>
      <c r="L2448" s="562"/>
      <c r="M2448" s="561"/>
      <c r="N2448" s="562"/>
      <c r="O2448" s="561"/>
      <c r="P2448" s="563"/>
    </row>
    <row r="2449" spans="1:16" ht="22.5" x14ac:dyDescent="0.25">
      <c r="A2449" s="514" t="s">
        <v>4024</v>
      </c>
      <c r="B2449" s="515" t="s">
        <v>3990</v>
      </c>
      <c r="C2449" s="1249" t="s">
        <v>4025</v>
      </c>
      <c r="D2449" s="1249"/>
      <c r="E2449" s="1249"/>
      <c r="F2449" s="1249"/>
      <c r="G2449" s="1249"/>
      <c r="H2449" s="516" t="s">
        <v>1575</v>
      </c>
      <c r="I2449" s="517">
        <v>1</v>
      </c>
      <c r="J2449" s="518">
        <v>1</v>
      </c>
      <c r="K2449" s="518">
        <v>1</v>
      </c>
      <c r="L2449" s="520"/>
      <c r="M2449" s="517"/>
      <c r="N2449" s="564">
        <v>76743.33</v>
      </c>
      <c r="O2449" s="517"/>
      <c r="P2449" s="555">
        <v>76743.33</v>
      </c>
    </row>
    <row r="2450" spans="1:16" x14ac:dyDescent="0.25">
      <c r="A2450" s="556"/>
      <c r="B2450" s="557"/>
      <c r="C2450" s="1248" t="s">
        <v>1161</v>
      </c>
      <c r="D2450" s="1248"/>
      <c r="E2450" s="1248"/>
      <c r="F2450" s="1248"/>
      <c r="G2450" s="1248"/>
      <c r="H2450" s="516"/>
      <c r="I2450" s="517"/>
      <c r="J2450" s="517"/>
      <c r="K2450" s="517"/>
      <c r="L2450" s="520"/>
      <c r="M2450" s="517"/>
      <c r="N2450" s="520"/>
      <c r="O2450" s="517"/>
      <c r="P2450" s="555">
        <v>76743.33</v>
      </c>
    </row>
    <row r="2451" spans="1:16" x14ac:dyDescent="0.25">
      <c r="A2451" s="558"/>
      <c r="B2451" s="559"/>
      <c r="C2451" s="559"/>
      <c r="D2451" s="559"/>
      <c r="E2451" s="559"/>
      <c r="F2451" s="559"/>
      <c r="G2451" s="559"/>
      <c r="H2451" s="560"/>
      <c r="I2451" s="561"/>
      <c r="J2451" s="561"/>
      <c r="K2451" s="561"/>
      <c r="L2451" s="562"/>
      <c r="M2451" s="561"/>
      <c r="N2451" s="562"/>
      <c r="O2451" s="561"/>
      <c r="P2451" s="563"/>
    </row>
    <row r="2452" spans="1:16" x14ac:dyDescent="0.25">
      <c r="A2452" s="514" t="s">
        <v>4026</v>
      </c>
      <c r="B2452" s="515" t="s">
        <v>3638</v>
      </c>
      <c r="C2452" s="1249" t="s">
        <v>3639</v>
      </c>
      <c r="D2452" s="1249"/>
      <c r="E2452" s="1249"/>
      <c r="F2452" s="1249"/>
      <c r="G2452" s="1249"/>
      <c r="H2452" s="516" t="s">
        <v>1575</v>
      </c>
      <c r="I2452" s="517">
        <v>12</v>
      </c>
      <c r="J2452" s="518">
        <v>1</v>
      </c>
      <c r="K2452" s="518">
        <v>12</v>
      </c>
      <c r="L2452" s="520"/>
      <c r="M2452" s="517"/>
      <c r="N2452" s="521"/>
      <c r="O2452" s="517"/>
      <c r="P2452" s="522"/>
    </row>
    <row r="2453" spans="1:16" x14ac:dyDescent="0.25">
      <c r="A2453" s="523"/>
      <c r="B2453" s="524" t="s">
        <v>23</v>
      </c>
      <c r="C2453" s="1247" t="s">
        <v>1203</v>
      </c>
      <c r="D2453" s="1247"/>
      <c r="E2453" s="1247"/>
      <c r="F2453" s="1247"/>
      <c r="G2453" s="1247"/>
      <c r="H2453" s="525" t="s">
        <v>1148</v>
      </c>
      <c r="I2453" s="526"/>
      <c r="J2453" s="526"/>
      <c r="K2453" s="536">
        <v>2.64</v>
      </c>
      <c r="L2453" s="528"/>
      <c r="M2453" s="526"/>
      <c r="N2453" s="528"/>
      <c r="O2453" s="526"/>
      <c r="P2453" s="573">
        <v>839.76</v>
      </c>
    </row>
    <row r="2454" spans="1:16" x14ac:dyDescent="0.25">
      <c r="A2454" s="530"/>
      <c r="B2454" s="524" t="s">
        <v>2403</v>
      </c>
      <c r="C2454" s="1247" t="s">
        <v>2404</v>
      </c>
      <c r="D2454" s="1247"/>
      <c r="E2454" s="1247"/>
      <c r="F2454" s="1247"/>
      <c r="G2454" s="1247"/>
      <c r="H2454" s="525" t="s">
        <v>1148</v>
      </c>
      <c r="I2454" s="536">
        <v>0.22</v>
      </c>
      <c r="J2454" s="526"/>
      <c r="K2454" s="536">
        <v>2.64</v>
      </c>
      <c r="L2454" s="532"/>
      <c r="M2454" s="533"/>
      <c r="N2454" s="534">
        <v>318.08999999999997</v>
      </c>
      <c r="O2454" s="526"/>
      <c r="P2454" s="529">
        <v>839.76</v>
      </c>
    </row>
    <row r="2455" spans="1:16" x14ac:dyDescent="0.25">
      <c r="A2455" s="552"/>
      <c r="B2455" s="553"/>
      <c r="C2455" s="1248" t="s">
        <v>1154</v>
      </c>
      <c r="D2455" s="1248"/>
      <c r="E2455" s="1248"/>
      <c r="F2455" s="1248"/>
      <c r="G2455" s="1248"/>
      <c r="H2455" s="516"/>
      <c r="I2455" s="517"/>
      <c r="J2455" s="517"/>
      <c r="K2455" s="517"/>
      <c r="L2455" s="520"/>
      <c r="M2455" s="517"/>
      <c r="N2455" s="554"/>
      <c r="O2455" s="517"/>
      <c r="P2455" s="555">
        <v>839.76</v>
      </c>
    </row>
    <row r="2456" spans="1:16" x14ac:dyDescent="0.25">
      <c r="A2456" s="540" t="s">
        <v>4027</v>
      </c>
      <c r="B2456" s="524" t="s">
        <v>2637</v>
      </c>
      <c r="C2456" s="1247" t="s">
        <v>2638</v>
      </c>
      <c r="D2456" s="1247"/>
      <c r="E2456" s="1247"/>
      <c r="F2456" s="1247"/>
      <c r="G2456" s="1247"/>
      <c r="H2456" s="525" t="s">
        <v>1158</v>
      </c>
      <c r="I2456" s="543">
        <v>2</v>
      </c>
      <c r="J2456" s="526"/>
      <c r="K2456" s="543">
        <v>2</v>
      </c>
      <c r="L2456" s="528"/>
      <c r="M2456" s="526"/>
      <c r="N2456" s="528"/>
      <c r="O2456" s="526"/>
      <c r="P2456" s="573">
        <v>16.8</v>
      </c>
    </row>
    <row r="2457" spans="1:16" x14ac:dyDescent="0.25">
      <c r="A2457" s="540"/>
      <c r="B2457" s="524"/>
      <c r="C2457" s="1247" t="s">
        <v>1155</v>
      </c>
      <c r="D2457" s="1247"/>
      <c r="E2457" s="1247"/>
      <c r="F2457" s="1247"/>
      <c r="G2457" s="1247"/>
      <c r="H2457" s="525"/>
      <c r="I2457" s="526"/>
      <c r="J2457" s="526"/>
      <c r="K2457" s="526"/>
      <c r="L2457" s="528"/>
      <c r="M2457" s="526"/>
      <c r="N2457" s="528"/>
      <c r="O2457" s="526"/>
      <c r="P2457" s="573">
        <v>839.76</v>
      </c>
    </row>
    <row r="2458" spans="1:16" x14ac:dyDescent="0.25">
      <c r="A2458" s="540"/>
      <c r="B2458" s="524" t="s">
        <v>3336</v>
      </c>
      <c r="C2458" s="1247" t="s">
        <v>3337</v>
      </c>
      <c r="D2458" s="1247"/>
      <c r="E2458" s="1247"/>
      <c r="F2458" s="1247"/>
      <c r="G2458" s="1247"/>
      <c r="H2458" s="525" t="s">
        <v>1158</v>
      </c>
      <c r="I2458" s="543">
        <v>90</v>
      </c>
      <c r="J2458" s="526"/>
      <c r="K2458" s="543">
        <v>90</v>
      </c>
      <c r="L2458" s="528"/>
      <c r="M2458" s="526"/>
      <c r="N2458" s="528"/>
      <c r="O2458" s="526"/>
      <c r="P2458" s="573">
        <v>755.78</v>
      </c>
    </row>
    <row r="2459" spans="1:16" x14ac:dyDescent="0.25">
      <c r="A2459" s="540"/>
      <c r="B2459" s="524" t="s">
        <v>3338</v>
      </c>
      <c r="C2459" s="1247" t="s">
        <v>3339</v>
      </c>
      <c r="D2459" s="1247"/>
      <c r="E2459" s="1247"/>
      <c r="F2459" s="1247"/>
      <c r="G2459" s="1247"/>
      <c r="H2459" s="525" t="s">
        <v>1158</v>
      </c>
      <c r="I2459" s="543">
        <v>46</v>
      </c>
      <c r="J2459" s="526"/>
      <c r="K2459" s="543">
        <v>46</v>
      </c>
      <c r="L2459" s="528"/>
      <c r="M2459" s="526"/>
      <c r="N2459" s="528"/>
      <c r="O2459" s="526"/>
      <c r="P2459" s="573">
        <v>386.29</v>
      </c>
    </row>
    <row r="2460" spans="1:16" x14ac:dyDescent="0.25">
      <c r="A2460" s="556"/>
      <c r="B2460" s="557"/>
      <c r="C2460" s="1248" t="s">
        <v>1161</v>
      </c>
      <c r="D2460" s="1248"/>
      <c r="E2460" s="1248"/>
      <c r="F2460" s="1248"/>
      <c r="G2460" s="1248"/>
      <c r="H2460" s="516"/>
      <c r="I2460" s="517"/>
      <c r="J2460" s="517"/>
      <c r="K2460" s="517"/>
      <c r="L2460" s="520"/>
      <c r="M2460" s="517"/>
      <c r="N2460" s="593">
        <v>166.55</v>
      </c>
      <c r="O2460" s="517"/>
      <c r="P2460" s="555">
        <v>1998.63</v>
      </c>
    </row>
    <row r="2461" spans="1:16" x14ac:dyDescent="0.25">
      <c r="A2461" s="558"/>
      <c r="B2461" s="559"/>
      <c r="C2461" s="559"/>
      <c r="D2461" s="559"/>
      <c r="E2461" s="559"/>
      <c r="F2461" s="559"/>
      <c r="G2461" s="559"/>
      <c r="H2461" s="560"/>
      <c r="I2461" s="561"/>
      <c r="J2461" s="561"/>
      <c r="K2461" s="561"/>
      <c r="L2461" s="562"/>
      <c r="M2461" s="561"/>
      <c r="N2461" s="562"/>
      <c r="O2461" s="561"/>
      <c r="P2461" s="563"/>
    </row>
    <row r="2462" spans="1:16" ht="22.5" x14ac:dyDescent="0.25">
      <c r="A2462" s="514" t="s">
        <v>4028</v>
      </c>
      <c r="B2462" s="515" t="s">
        <v>4029</v>
      </c>
      <c r="C2462" s="1249" t="s">
        <v>4030</v>
      </c>
      <c r="D2462" s="1249"/>
      <c r="E2462" s="1249"/>
      <c r="F2462" s="1249"/>
      <c r="G2462" s="1249"/>
      <c r="H2462" s="516" t="s">
        <v>1575</v>
      </c>
      <c r="I2462" s="517">
        <v>12</v>
      </c>
      <c r="J2462" s="518">
        <v>1</v>
      </c>
      <c r="K2462" s="518">
        <v>12</v>
      </c>
      <c r="L2462" s="520"/>
      <c r="M2462" s="517"/>
      <c r="N2462" s="564">
        <v>2051.2800000000002</v>
      </c>
      <c r="O2462" s="517"/>
      <c r="P2462" s="555">
        <v>24615.360000000001</v>
      </c>
    </row>
    <row r="2463" spans="1:16" x14ac:dyDescent="0.25">
      <c r="A2463" s="556"/>
      <c r="B2463" s="557"/>
      <c r="C2463" s="1248" t="s">
        <v>1161</v>
      </c>
      <c r="D2463" s="1248"/>
      <c r="E2463" s="1248"/>
      <c r="F2463" s="1248"/>
      <c r="G2463" s="1248"/>
      <c r="H2463" s="516"/>
      <c r="I2463" s="517"/>
      <c r="J2463" s="517"/>
      <c r="K2463" s="517"/>
      <c r="L2463" s="520"/>
      <c r="M2463" s="517"/>
      <c r="N2463" s="520"/>
      <c r="O2463" s="517"/>
      <c r="P2463" s="555">
        <v>24615.360000000001</v>
      </c>
    </row>
    <row r="2464" spans="1:16" x14ac:dyDescent="0.25">
      <c r="A2464" s="558"/>
      <c r="B2464" s="559"/>
      <c r="C2464" s="559"/>
      <c r="D2464" s="559"/>
      <c r="E2464" s="559"/>
      <c r="F2464" s="559"/>
      <c r="G2464" s="559"/>
      <c r="H2464" s="560"/>
      <c r="I2464" s="561"/>
      <c r="J2464" s="561"/>
      <c r="K2464" s="561"/>
      <c r="L2464" s="562"/>
      <c r="M2464" s="561"/>
      <c r="N2464" s="562"/>
      <c r="O2464" s="561"/>
      <c r="P2464" s="563"/>
    </row>
    <row r="2465" spans="1:16" x14ac:dyDescent="0.25">
      <c r="A2465" s="514" t="s">
        <v>4031</v>
      </c>
      <c r="B2465" s="515" t="s">
        <v>3638</v>
      </c>
      <c r="C2465" s="1249" t="s">
        <v>3639</v>
      </c>
      <c r="D2465" s="1249"/>
      <c r="E2465" s="1249"/>
      <c r="F2465" s="1249"/>
      <c r="G2465" s="1249"/>
      <c r="H2465" s="516" t="s">
        <v>1575</v>
      </c>
      <c r="I2465" s="517">
        <v>9</v>
      </c>
      <c r="J2465" s="518">
        <v>1</v>
      </c>
      <c r="K2465" s="518">
        <v>9</v>
      </c>
      <c r="L2465" s="520"/>
      <c r="M2465" s="517"/>
      <c r="N2465" s="521"/>
      <c r="O2465" s="517"/>
      <c r="P2465" s="522"/>
    </row>
    <row r="2466" spans="1:16" x14ac:dyDescent="0.25">
      <c r="A2466" s="523"/>
      <c r="B2466" s="524" t="s">
        <v>23</v>
      </c>
      <c r="C2466" s="1247" t="s">
        <v>1203</v>
      </c>
      <c r="D2466" s="1247"/>
      <c r="E2466" s="1247"/>
      <c r="F2466" s="1247"/>
      <c r="G2466" s="1247"/>
      <c r="H2466" s="525" t="s">
        <v>1148</v>
      </c>
      <c r="I2466" s="526"/>
      <c r="J2466" s="526"/>
      <c r="K2466" s="536">
        <v>1.98</v>
      </c>
      <c r="L2466" s="528"/>
      <c r="M2466" s="526"/>
      <c r="N2466" s="528"/>
      <c r="O2466" s="526"/>
      <c r="P2466" s="573">
        <v>629.82000000000005</v>
      </c>
    </row>
    <row r="2467" spans="1:16" x14ac:dyDescent="0.25">
      <c r="A2467" s="530"/>
      <c r="B2467" s="524" t="s">
        <v>2403</v>
      </c>
      <c r="C2467" s="1247" t="s">
        <v>2404</v>
      </c>
      <c r="D2467" s="1247"/>
      <c r="E2467" s="1247"/>
      <c r="F2467" s="1247"/>
      <c r="G2467" s="1247"/>
      <c r="H2467" s="525" t="s">
        <v>1148</v>
      </c>
      <c r="I2467" s="536">
        <v>0.22</v>
      </c>
      <c r="J2467" s="526"/>
      <c r="K2467" s="536">
        <v>1.98</v>
      </c>
      <c r="L2467" s="532"/>
      <c r="M2467" s="533"/>
      <c r="N2467" s="534">
        <v>318.08999999999997</v>
      </c>
      <c r="O2467" s="526"/>
      <c r="P2467" s="529">
        <v>629.82000000000005</v>
      </c>
    </row>
    <row r="2468" spans="1:16" x14ac:dyDescent="0.25">
      <c r="A2468" s="552"/>
      <c r="B2468" s="553"/>
      <c r="C2468" s="1248" t="s">
        <v>1154</v>
      </c>
      <c r="D2468" s="1248"/>
      <c r="E2468" s="1248"/>
      <c r="F2468" s="1248"/>
      <c r="G2468" s="1248"/>
      <c r="H2468" s="516"/>
      <c r="I2468" s="517"/>
      <c r="J2468" s="517"/>
      <c r="K2468" s="517"/>
      <c r="L2468" s="520"/>
      <c r="M2468" s="517"/>
      <c r="N2468" s="554"/>
      <c r="O2468" s="517"/>
      <c r="P2468" s="555">
        <v>629.82000000000005</v>
      </c>
    </row>
    <row r="2469" spans="1:16" x14ac:dyDescent="0.25">
      <c r="A2469" s="540" t="s">
        <v>4032</v>
      </c>
      <c r="B2469" s="524" t="s">
        <v>2637</v>
      </c>
      <c r="C2469" s="1247" t="s">
        <v>2638</v>
      </c>
      <c r="D2469" s="1247"/>
      <c r="E2469" s="1247"/>
      <c r="F2469" s="1247"/>
      <c r="G2469" s="1247"/>
      <c r="H2469" s="525" t="s">
        <v>1158</v>
      </c>
      <c r="I2469" s="543">
        <v>2</v>
      </c>
      <c r="J2469" s="526"/>
      <c r="K2469" s="543">
        <v>2</v>
      </c>
      <c r="L2469" s="528"/>
      <c r="M2469" s="526"/>
      <c r="N2469" s="528"/>
      <c r="O2469" s="526"/>
      <c r="P2469" s="573">
        <v>12.6</v>
      </c>
    </row>
    <row r="2470" spans="1:16" x14ac:dyDescent="0.25">
      <c r="A2470" s="540"/>
      <c r="B2470" s="524"/>
      <c r="C2470" s="1247" t="s">
        <v>1155</v>
      </c>
      <c r="D2470" s="1247"/>
      <c r="E2470" s="1247"/>
      <c r="F2470" s="1247"/>
      <c r="G2470" s="1247"/>
      <c r="H2470" s="525"/>
      <c r="I2470" s="526"/>
      <c r="J2470" s="526"/>
      <c r="K2470" s="526"/>
      <c r="L2470" s="528"/>
      <c r="M2470" s="526"/>
      <c r="N2470" s="528"/>
      <c r="O2470" s="526"/>
      <c r="P2470" s="573">
        <v>629.82000000000005</v>
      </c>
    </row>
    <row r="2471" spans="1:16" x14ac:dyDescent="0.25">
      <c r="A2471" s="540"/>
      <c r="B2471" s="524" t="s">
        <v>3336</v>
      </c>
      <c r="C2471" s="1247" t="s">
        <v>3337</v>
      </c>
      <c r="D2471" s="1247"/>
      <c r="E2471" s="1247"/>
      <c r="F2471" s="1247"/>
      <c r="G2471" s="1247"/>
      <c r="H2471" s="525" t="s">
        <v>1158</v>
      </c>
      <c r="I2471" s="543">
        <v>90</v>
      </c>
      <c r="J2471" s="526"/>
      <c r="K2471" s="543">
        <v>90</v>
      </c>
      <c r="L2471" s="528"/>
      <c r="M2471" s="526"/>
      <c r="N2471" s="528"/>
      <c r="O2471" s="526"/>
      <c r="P2471" s="573">
        <v>566.84</v>
      </c>
    </row>
    <row r="2472" spans="1:16" x14ac:dyDescent="0.25">
      <c r="A2472" s="540"/>
      <c r="B2472" s="524" t="s">
        <v>3338</v>
      </c>
      <c r="C2472" s="1247" t="s">
        <v>3339</v>
      </c>
      <c r="D2472" s="1247"/>
      <c r="E2472" s="1247"/>
      <c r="F2472" s="1247"/>
      <c r="G2472" s="1247"/>
      <c r="H2472" s="525" t="s">
        <v>1158</v>
      </c>
      <c r="I2472" s="543">
        <v>46</v>
      </c>
      <c r="J2472" s="526"/>
      <c r="K2472" s="543">
        <v>46</v>
      </c>
      <c r="L2472" s="528"/>
      <c r="M2472" s="526"/>
      <c r="N2472" s="528"/>
      <c r="O2472" s="526"/>
      <c r="P2472" s="573">
        <v>289.72000000000003</v>
      </c>
    </row>
    <row r="2473" spans="1:16" x14ac:dyDescent="0.25">
      <c r="A2473" s="556"/>
      <c r="B2473" s="557"/>
      <c r="C2473" s="1248" t="s">
        <v>1161</v>
      </c>
      <c r="D2473" s="1248"/>
      <c r="E2473" s="1248"/>
      <c r="F2473" s="1248"/>
      <c r="G2473" s="1248"/>
      <c r="H2473" s="516"/>
      <c r="I2473" s="517"/>
      <c r="J2473" s="517"/>
      <c r="K2473" s="517"/>
      <c r="L2473" s="520"/>
      <c r="M2473" s="517"/>
      <c r="N2473" s="593">
        <v>166.55</v>
      </c>
      <c r="O2473" s="517"/>
      <c r="P2473" s="555">
        <v>1498.98</v>
      </c>
    </row>
    <row r="2474" spans="1:16" x14ac:dyDescent="0.25">
      <c r="A2474" s="558"/>
      <c r="B2474" s="559"/>
      <c r="C2474" s="559"/>
      <c r="D2474" s="559"/>
      <c r="E2474" s="559"/>
      <c r="F2474" s="559"/>
      <c r="G2474" s="559"/>
      <c r="H2474" s="560"/>
      <c r="I2474" s="561"/>
      <c r="J2474" s="561"/>
      <c r="K2474" s="561"/>
      <c r="L2474" s="562"/>
      <c r="M2474" s="561"/>
      <c r="N2474" s="562"/>
      <c r="O2474" s="561"/>
      <c r="P2474" s="563"/>
    </row>
    <row r="2475" spans="1:16" ht="22.5" x14ac:dyDescent="0.25">
      <c r="A2475" s="514" t="s">
        <v>4033</v>
      </c>
      <c r="B2475" s="515" t="s">
        <v>4029</v>
      </c>
      <c r="C2475" s="1249" t="s">
        <v>4034</v>
      </c>
      <c r="D2475" s="1249"/>
      <c r="E2475" s="1249"/>
      <c r="F2475" s="1249"/>
      <c r="G2475" s="1249"/>
      <c r="H2475" s="516" t="s">
        <v>1575</v>
      </c>
      <c r="I2475" s="517">
        <v>9</v>
      </c>
      <c r="J2475" s="518">
        <v>1</v>
      </c>
      <c r="K2475" s="518">
        <v>9</v>
      </c>
      <c r="L2475" s="520"/>
      <c r="M2475" s="517"/>
      <c r="N2475" s="564">
        <v>3299.88</v>
      </c>
      <c r="O2475" s="517"/>
      <c r="P2475" s="555">
        <v>29698.92</v>
      </c>
    </row>
    <row r="2476" spans="1:16" x14ac:dyDescent="0.25">
      <c r="A2476" s="556"/>
      <c r="B2476" s="557"/>
      <c r="C2476" s="1248" t="s">
        <v>1161</v>
      </c>
      <c r="D2476" s="1248"/>
      <c r="E2476" s="1248"/>
      <c r="F2476" s="1248"/>
      <c r="G2476" s="1248"/>
      <c r="H2476" s="516"/>
      <c r="I2476" s="517"/>
      <c r="J2476" s="517"/>
      <c r="K2476" s="517"/>
      <c r="L2476" s="520"/>
      <c r="M2476" s="517"/>
      <c r="N2476" s="520"/>
      <c r="O2476" s="517"/>
      <c r="P2476" s="555">
        <v>29698.92</v>
      </c>
    </row>
    <row r="2477" spans="1:16" x14ac:dyDescent="0.25">
      <c r="A2477" s="558"/>
      <c r="B2477" s="559"/>
      <c r="C2477" s="559"/>
      <c r="D2477" s="559"/>
      <c r="E2477" s="559"/>
      <c r="F2477" s="559"/>
      <c r="G2477" s="559"/>
      <c r="H2477" s="560"/>
      <c r="I2477" s="561"/>
      <c r="J2477" s="561"/>
      <c r="K2477" s="561"/>
      <c r="L2477" s="562"/>
      <c r="M2477" s="561"/>
      <c r="N2477" s="562"/>
      <c r="O2477" s="561"/>
      <c r="P2477" s="563"/>
    </row>
    <row r="2478" spans="1:16" x14ac:dyDescent="0.25">
      <c r="A2478" s="514" t="s">
        <v>4035</v>
      </c>
      <c r="B2478" s="515" t="s">
        <v>3641</v>
      </c>
      <c r="C2478" s="1249" t="s">
        <v>3642</v>
      </c>
      <c r="D2478" s="1249"/>
      <c r="E2478" s="1249"/>
      <c r="F2478" s="1249"/>
      <c r="G2478" s="1249"/>
      <c r="H2478" s="516" t="s">
        <v>1440</v>
      </c>
      <c r="I2478" s="517">
        <v>1.05</v>
      </c>
      <c r="J2478" s="518">
        <v>1</v>
      </c>
      <c r="K2478" s="570">
        <v>1.05</v>
      </c>
      <c r="L2478" s="520"/>
      <c r="M2478" s="517"/>
      <c r="N2478" s="521"/>
      <c r="O2478" s="517"/>
      <c r="P2478" s="522"/>
    </row>
    <row r="2479" spans="1:16" x14ac:dyDescent="0.25">
      <c r="A2479" s="523"/>
      <c r="B2479" s="524" t="s">
        <v>23</v>
      </c>
      <c r="C2479" s="1247" t="s">
        <v>1203</v>
      </c>
      <c r="D2479" s="1247"/>
      <c r="E2479" s="1247"/>
      <c r="F2479" s="1247"/>
      <c r="G2479" s="1247"/>
      <c r="H2479" s="525" t="s">
        <v>1148</v>
      </c>
      <c r="I2479" s="526"/>
      <c r="J2479" s="526"/>
      <c r="K2479" s="536">
        <v>15.96</v>
      </c>
      <c r="L2479" s="528"/>
      <c r="M2479" s="526"/>
      <c r="N2479" s="528"/>
      <c r="O2479" s="526"/>
      <c r="P2479" s="529">
        <v>4960.53</v>
      </c>
    </row>
    <row r="2480" spans="1:16" x14ac:dyDescent="0.25">
      <c r="A2480" s="530"/>
      <c r="B2480" s="524" t="s">
        <v>2333</v>
      </c>
      <c r="C2480" s="1247" t="s">
        <v>2334</v>
      </c>
      <c r="D2480" s="1247"/>
      <c r="E2480" s="1247"/>
      <c r="F2480" s="1247"/>
      <c r="G2480" s="1247"/>
      <c r="H2480" s="525" t="s">
        <v>1148</v>
      </c>
      <c r="I2480" s="531">
        <v>15.2</v>
      </c>
      <c r="J2480" s="526"/>
      <c r="K2480" s="536">
        <v>15.96</v>
      </c>
      <c r="L2480" s="532"/>
      <c r="M2480" s="533"/>
      <c r="N2480" s="534">
        <v>310.81</v>
      </c>
      <c r="O2480" s="526"/>
      <c r="P2480" s="529">
        <v>4960.53</v>
      </c>
    </row>
    <row r="2481" spans="1:16" x14ac:dyDescent="0.25">
      <c r="A2481" s="523"/>
      <c r="B2481" s="524" t="s">
        <v>36</v>
      </c>
      <c r="C2481" s="1247" t="s">
        <v>134</v>
      </c>
      <c r="D2481" s="1247"/>
      <c r="E2481" s="1247"/>
      <c r="F2481" s="1247"/>
      <c r="G2481" s="1247"/>
      <c r="H2481" s="525"/>
      <c r="I2481" s="526"/>
      <c r="J2481" s="526"/>
      <c r="K2481" s="526"/>
      <c r="L2481" s="528"/>
      <c r="M2481" s="526"/>
      <c r="N2481" s="528"/>
      <c r="O2481" s="526"/>
      <c r="P2481" s="573">
        <v>177.5</v>
      </c>
    </row>
    <row r="2482" spans="1:16" x14ac:dyDescent="0.25">
      <c r="A2482" s="530"/>
      <c r="B2482" s="524" t="s">
        <v>1494</v>
      </c>
      <c r="C2482" s="1247" t="s">
        <v>1495</v>
      </c>
      <c r="D2482" s="1247"/>
      <c r="E2482" s="1247"/>
      <c r="F2482" s="1247"/>
      <c r="G2482" s="1247"/>
      <c r="H2482" s="525" t="s">
        <v>1496</v>
      </c>
      <c r="I2482" s="535">
        <v>5.3376000000000001</v>
      </c>
      <c r="J2482" s="526"/>
      <c r="K2482" s="537">
        <v>5.6044799999999997</v>
      </c>
      <c r="L2482" s="532"/>
      <c r="M2482" s="533"/>
      <c r="N2482" s="534">
        <v>6.1</v>
      </c>
      <c r="O2482" s="526"/>
      <c r="P2482" s="529">
        <v>34.19</v>
      </c>
    </row>
    <row r="2483" spans="1:16" x14ac:dyDescent="0.25">
      <c r="A2483" s="530"/>
      <c r="B2483" s="524" t="s">
        <v>2360</v>
      </c>
      <c r="C2483" s="1247" t="s">
        <v>2361</v>
      </c>
      <c r="D2483" s="1247"/>
      <c r="E2483" s="1247"/>
      <c r="F2483" s="1247"/>
      <c r="G2483" s="1247"/>
      <c r="H2483" s="525" t="s">
        <v>1697</v>
      </c>
      <c r="I2483" s="536">
        <v>1.75</v>
      </c>
      <c r="J2483" s="526"/>
      <c r="K2483" s="535">
        <v>1.8374999999999999</v>
      </c>
      <c r="L2483" s="538">
        <v>52.34</v>
      </c>
      <c r="M2483" s="539">
        <v>1.49</v>
      </c>
      <c r="N2483" s="534">
        <v>77.989999999999995</v>
      </c>
      <c r="O2483" s="526"/>
      <c r="P2483" s="529">
        <v>143.31</v>
      </c>
    </row>
    <row r="2484" spans="1:16" x14ac:dyDescent="0.25">
      <c r="A2484" s="552"/>
      <c r="B2484" s="553"/>
      <c r="C2484" s="1248" t="s">
        <v>1154</v>
      </c>
      <c r="D2484" s="1248"/>
      <c r="E2484" s="1248"/>
      <c r="F2484" s="1248"/>
      <c r="G2484" s="1248"/>
      <c r="H2484" s="516"/>
      <c r="I2484" s="517"/>
      <c r="J2484" s="517"/>
      <c r="K2484" s="517"/>
      <c r="L2484" s="520"/>
      <c r="M2484" s="517"/>
      <c r="N2484" s="554"/>
      <c r="O2484" s="517"/>
      <c r="P2484" s="555">
        <v>5138.03</v>
      </c>
    </row>
    <row r="2485" spans="1:16" x14ac:dyDescent="0.25">
      <c r="A2485" s="540" t="s">
        <v>4036</v>
      </c>
      <c r="B2485" s="524" t="s">
        <v>2637</v>
      </c>
      <c r="C2485" s="1247" t="s">
        <v>2638</v>
      </c>
      <c r="D2485" s="1247"/>
      <c r="E2485" s="1247"/>
      <c r="F2485" s="1247"/>
      <c r="G2485" s="1247"/>
      <c r="H2485" s="525" t="s">
        <v>1158</v>
      </c>
      <c r="I2485" s="543">
        <v>2</v>
      </c>
      <c r="J2485" s="526"/>
      <c r="K2485" s="543">
        <v>2</v>
      </c>
      <c r="L2485" s="528"/>
      <c r="M2485" s="526"/>
      <c r="N2485" s="528"/>
      <c r="O2485" s="526"/>
      <c r="P2485" s="573">
        <v>99.21</v>
      </c>
    </row>
    <row r="2486" spans="1:16" x14ac:dyDescent="0.25">
      <c r="A2486" s="540"/>
      <c r="B2486" s="524"/>
      <c r="C2486" s="1247" t="s">
        <v>1155</v>
      </c>
      <c r="D2486" s="1247"/>
      <c r="E2486" s="1247"/>
      <c r="F2486" s="1247"/>
      <c r="G2486" s="1247"/>
      <c r="H2486" s="525"/>
      <c r="I2486" s="526"/>
      <c r="J2486" s="526"/>
      <c r="K2486" s="526"/>
      <c r="L2486" s="528"/>
      <c r="M2486" s="526"/>
      <c r="N2486" s="528"/>
      <c r="O2486" s="526"/>
      <c r="P2486" s="529">
        <v>4960.53</v>
      </c>
    </row>
    <row r="2487" spans="1:16" x14ac:dyDescent="0.25">
      <c r="A2487" s="540"/>
      <c r="B2487" s="524" t="s">
        <v>2639</v>
      </c>
      <c r="C2487" s="1247" t="s">
        <v>2640</v>
      </c>
      <c r="D2487" s="1247"/>
      <c r="E2487" s="1247"/>
      <c r="F2487" s="1247"/>
      <c r="G2487" s="1247"/>
      <c r="H2487" s="525" t="s">
        <v>1158</v>
      </c>
      <c r="I2487" s="543">
        <v>97</v>
      </c>
      <c r="J2487" s="526"/>
      <c r="K2487" s="543">
        <v>97</v>
      </c>
      <c r="L2487" s="528"/>
      <c r="M2487" s="526"/>
      <c r="N2487" s="528"/>
      <c r="O2487" s="526"/>
      <c r="P2487" s="529">
        <v>4811.71</v>
      </c>
    </row>
    <row r="2488" spans="1:16" x14ac:dyDescent="0.25">
      <c r="A2488" s="540"/>
      <c r="B2488" s="524" t="s">
        <v>2641</v>
      </c>
      <c r="C2488" s="1247" t="s">
        <v>2642</v>
      </c>
      <c r="D2488" s="1247"/>
      <c r="E2488" s="1247"/>
      <c r="F2488" s="1247"/>
      <c r="G2488" s="1247"/>
      <c r="H2488" s="525" t="s">
        <v>1158</v>
      </c>
      <c r="I2488" s="543">
        <v>51</v>
      </c>
      <c r="J2488" s="526"/>
      <c r="K2488" s="543">
        <v>51</v>
      </c>
      <c r="L2488" s="528"/>
      <c r="M2488" s="526"/>
      <c r="N2488" s="528"/>
      <c r="O2488" s="526"/>
      <c r="P2488" s="529">
        <v>2529.87</v>
      </c>
    </row>
    <row r="2489" spans="1:16" x14ac:dyDescent="0.25">
      <c r="A2489" s="556"/>
      <c r="B2489" s="557"/>
      <c r="C2489" s="1248" t="s">
        <v>1161</v>
      </c>
      <c r="D2489" s="1248"/>
      <c r="E2489" s="1248"/>
      <c r="F2489" s="1248"/>
      <c r="G2489" s="1248"/>
      <c r="H2489" s="516"/>
      <c r="I2489" s="517"/>
      <c r="J2489" s="517"/>
      <c r="K2489" s="517"/>
      <c r="L2489" s="520"/>
      <c r="M2489" s="517"/>
      <c r="N2489" s="554">
        <v>11979.83</v>
      </c>
      <c r="O2489" s="517"/>
      <c r="P2489" s="555">
        <v>12578.82</v>
      </c>
    </row>
    <row r="2490" spans="1:16" x14ac:dyDescent="0.25">
      <c r="A2490" s="558"/>
      <c r="B2490" s="559"/>
      <c r="C2490" s="559"/>
      <c r="D2490" s="559"/>
      <c r="E2490" s="559"/>
      <c r="F2490" s="559"/>
      <c r="G2490" s="559"/>
      <c r="H2490" s="560"/>
      <c r="I2490" s="561"/>
      <c r="J2490" s="561"/>
      <c r="K2490" s="561"/>
      <c r="L2490" s="562"/>
      <c r="M2490" s="561"/>
      <c r="N2490" s="562"/>
      <c r="O2490" s="561"/>
      <c r="P2490" s="563"/>
    </row>
    <row r="2491" spans="1:16" x14ac:dyDescent="0.25">
      <c r="A2491" s="514" t="s">
        <v>4037</v>
      </c>
      <c r="B2491" s="515" t="s">
        <v>3643</v>
      </c>
      <c r="C2491" s="1249" t="s">
        <v>3644</v>
      </c>
      <c r="D2491" s="1249"/>
      <c r="E2491" s="1249"/>
      <c r="F2491" s="1249"/>
      <c r="G2491" s="1249"/>
      <c r="H2491" s="516" t="s">
        <v>2159</v>
      </c>
      <c r="I2491" s="517">
        <v>107.1</v>
      </c>
      <c r="J2491" s="518">
        <v>1</v>
      </c>
      <c r="K2491" s="571">
        <v>107.1</v>
      </c>
      <c r="L2491" s="593">
        <v>17.010000000000002</v>
      </c>
      <c r="M2491" s="570">
        <v>1.04</v>
      </c>
      <c r="N2491" s="572">
        <v>17.690000000000001</v>
      </c>
      <c r="O2491" s="517"/>
      <c r="P2491" s="555">
        <v>1894.6</v>
      </c>
    </row>
    <row r="2492" spans="1:16" x14ac:dyDescent="0.25">
      <c r="A2492" s="556"/>
      <c r="B2492" s="557"/>
      <c r="C2492" s="1248" t="s">
        <v>1161</v>
      </c>
      <c r="D2492" s="1248"/>
      <c r="E2492" s="1248"/>
      <c r="F2492" s="1248"/>
      <c r="G2492" s="1248"/>
      <c r="H2492" s="516"/>
      <c r="I2492" s="517"/>
      <c r="J2492" s="517"/>
      <c r="K2492" s="517"/>
      <c r="L2492" s="520"/>
      <c r="M2492" s="517"/>
      <c r="N2492" s="520"/>
      <c r="O2492" s="517"/>
      <c r="P2492" s="555">
        <v>1894.6</v>
      </c>
    </row>
    <row r="2493" spans="1:16" x14ac:dyDescent="0.25">
      <c r="A2493" s="558"/>
      <c r="B2493" s="559"/>
      <c r="C2493" s="559"/>
      <c r="D2493" s="559"/>
      <c r="E2493" s="559"/>
      <c r="F2493" s="559"/>
      <c r="G2493" s="559"/>
      <c r="H2493" s="560"/>
      <c r="I2493" s="561"/>
      <c r="J2493" s="561"/>
      <c r="K2493" s="561"/>
      <c r="L2493" s="562"/>
      <c r="M2493" s="561"/>
      <c r="N2493" s="562"/>
      <c r="O2493" s="561"/>
      <c r="P2493" s="563"/>
    </row>
    <row r="2494" spans="1:16" x14ac:dyDescent="0.25">
      <c r="A2494" s="514" t="s">
        <v>4038</v>
      </c>
      <c r="B2494" s="515" t="s">
        <v>3645</v>
      </c>
      <c r="C2494" s="1249" t="s">
        <v>3646</v>
      </c>
      <c r="D2494" s="1249"/>
      <c r="E2494" s="1249"/>
      <c r="F2494" s="1249"/>
      <c r="G2494" s="1249"/>
      <c r="H2494" s="516" t="s">
        <v>1440</v>
      </c>
      <c r="I2494" s="517">
        <v>1.05</v>
      </c>
      <c r="J2494" s="518">
        <v>1</v>
      </c>
      <c r="K2494" s="570">
        <v>1.05</v>
      </c>
      <c r="L2494" s="520"/>
      <c r="M2494" s="517"/>
      <c r="N2494" s="521"/>
      <c r="O2494" s="517"/>
      <c r="P2494" s="522"/>
    </row>
    <row r="2495" spans="1:16" x14ac:dyDescent="0.25">
      <c r="A2495" s="523"/>
      <c r="B2495" s="524" t="s">
        <v>23</v>
      </c>
      <c r="C2495" s="1247" t="s">
        <v>1203</v>
      </c>
      <c r="D2495" s="1247"/>
      <c r="E2495" s="1247"/>
      <c r="F2495" s="1247"/>
      <c r="G2495" s="1247"/>
      <c r="H2495" s="525" t="s">
        <v>1148</v>
      </c>
      <c r="I2495" s="526"/>
      <c r="J2495" s="526"/>
      <c r="K2495" s="535">
        <v>4.7145000000000001</v>
      </c>
      <c r="L2495" s="528"/>
      <c r="M2495" s="526"/>
      <c r="N2495" s="528"/>
      <c r="O2495" s="526"/>
      <c r="P2495" s="529">
        <v>1499.64</v>
      </c>
    </row>
    <row r="2496" spans="1:16" x14ac:dyDescent="0.25">
      <c r="A2496" s="530"/>
      <c r="B2496" s="524" t="s">
        <v>2403</v>
      </c>
      <c r="C2496" s="1247" t="s">
        <v>2404</v>
      </c>
      <c r="D2496" s="1247"/>
      <c r="E2496" s="1247"/>
      <c r="F2496" s="1247"/>
      <c r="G2496" s="1247"/>
      <c r="H2496" s="525" t="s">
        <v>1148</v>
      </c>
      <c r="I2496" s="536">
        <v>4.49</v>
      </c>
      <c r="J2496" s="526"/>
      <c r="K2496" s="535">
        <v>4.7145000000000001</v>
      </c>
      <c r="L2496" s="532"/>
      <c r="M2496" s="533"/>
      <c r="N2496" s="534">
        <v>318.08999999999997</v>
      </c>
      <c r="O2496" s="526"/>
      <c r="P2496" s="529">
        <v>1499.64</v>
      </c>
    </row>
    <row r="2497" spans="1:16" x14ac:dyDescent="0.25">
      <c r="A2497" s="523"/>
      <c r="B2497" s="524" t="s">
        <v>28</v>
      </c>
      <c r="C2497" s="1247" t="s">
        <v>132</v>
      </c>
      <c r="D2497" s="1247"/>
      <c r="E2497" s="1247"/>
      <c r="F2497" s="1247"/>
      <c r="G2497" s="1247"/>
      <c r="H2497" s="525"/>
      <c r="I2497" s="526"/>
      <c r="J2497" s="526"/>
      <c r="K2497" s="526"/>
      <c r="L2497" s="528"/>
      <c r="M2497" s="526"/>
      <c r="N2497" s="528"/>
      <c r="O2497" s="526"/>
      <c r="P2497" s="573">
        <v>22.5</v>
      </c>
    </row>
    <row r="2498" spans="1:16" x14ac:dyDescent="0.25">
      <c r="A2498" s="523"/>
      <c r="B2498" s="524"/>
      <c r="C2498" s="1247" t="s">
        <v>1147</v>
      </c>
      <c r="D2498" s="1247"/>
      <c r="E2498" s="1247"/>
      <c r="F2498" s="1247"/>
      <c r="G2498" s="1247"/>
      <c r="H2498" s="525" t="s">
        <v>1148</v>
      </c>
      <c r="I2498" s="526"/>
      <c r="J2498" s="526"/>
      <c r="K2498" s="527">
        <v>2.1000000000000001E-2</v>
      </c>
      <c r="L2498" s="528"/>
      <c r="M2498" s="526"/>
      <c r="N2498" s="528"/>
      <c r="O2498" s="526"/>
      <c r="P2498" s="573">
        <v>8.01</v>
      </c>
    </row>
    <row r="2499" spans="1:16" x14ac:dyDescent="0.25">
      <c r="A2499" s="530"/>
      <c r="B2499" s="524" t="s">
        <v>1443</v>
      </c>
      <c r="C2499" s="1247" t="s">
        <v>1444</v>
      </c>
      <c r="D2499" s="1247"/>
      <c r="E2499" s="1247"/>
      <c r="F2499" s="1247"/>
      <c r="G2499" s="1247"/>
      <c r="H2499" s="525" t="s">
        <v>1151</v>
      </c>
      <c r="I2499" s="536">
        <v>0.01</v>
      </c>
      <c r="J2499" s="526"/>
      <c r="K2499" s="535">
        <v>1.0500000000000001E-2</v>
      </c>
      <c r="L2499" s="532"/>
      <c r="M2499" s="533"/>
      <c r="N2499" s="534">
        <v>1550.39</v>
      </c>
      <c r="O2499" s="526"/>
      <c r="P2499" s="529">
        <v>16.28</v>
      </c>
    </row>
    <row r="2500" spans="1:16" x14ac:dyDescent="0.25">
      <c r="A2500" s="540"/>
      <c r="B2500" s="524" t="s">
        <v>1152</v>
      </c>
      <c r="C2500" s="1247" t="s">
        <v>1153</v>
      </c>
      <c r="D2500" s="1247"/>
      <c r="E2500" s="1247"/>
      <c r="F2500" s="1247"/>
      <c r="G2500" s="1247"/>
      <c r="H2500" s="525" t="s">
        <v>1148</v>
      </c>
      <c r="I2500" s="536">
        <v>0.01</v>
      </c>
      <c r="J2500" s="526"/>
      <c r="K2500" s="535">
        <v>1.0500000000000001E-2</v>
      </c>
      <c r="L2500" s="528"/>
      <c r="M2500" s="526"/>
      <c r="N2500" s="541">
        <v>437.08</v>
      </c>
      <c r="O2500" s="526"/>
      <c r="P2500" s="573">
        <v>4.59</v>
      </c>
    </row>
    <row r="2501" spans="1:16" x14ac:dyDescent="0.25">
      <c r="A2501" s="530"/>
      <c r="B2501" s="524" t="s">
        <v>1445</v>
      </c>
      <c r="C2501" s="1247" t="s">
        <v>1446</v>
      </c>
      <c r="D2501" s="1247"/>
      <c r="E2501" s="1247"/>
      <c r="F2501" s="1247"/>
      <c r="G2501" s="1247"/>
      <c r="H2501" s="525" t="s">
        <v>1151</v>
      </c>
      <c r="I2501" s="536">
        <v>0.01</v>
      </c>
      <c r="J2501" s="526"/>
      <c r="K2501" s="535">
        <v>1.0500000000000001E-2</v>
      </c>
      <c r="L2501" s="538">
        <v>477.92</v>
      </c>
      <c r="M2501" s="539">
        <v>1.24</v>
      </c>
      <c r="N2501" s="534">
        <v>592.62</v>
      </c>
      <c r="O2501" s="526"/>
      <c r="P2501" s="529">
        <v>6.22</v>
      </c>
    </row>
    <row r="2502" spans="1:16" x14ac:dyDescent="0.25">
      <c r="A2502" s="540"/>
      <c r="B2502" s="524" t="s">
        <v>1208</v>
      </c>
      <c r="C2502" s="1247" t="s">
        <v>1209</v>
      </c>
      <c r="D2502" s="1247"/>
      <c r="E2502" s="1247"/>
      <c r="F2502" s="1247"/>
      <c r="G2502" s="1247"/>
      <c r="H2502" s="525" t="s">
        <v>1148</v>
      </c>
      <c r="I2502" s="536">
        <v>0.01</v>
      </c>
      <c r="J2502" s="526"/>
      <c r="K2502" s="535">
        <v>1.0500000000000001E-2</v>
      </c>
      <c r="L2502" s="528"/>
      <c r="M2502" s="526"/>
      <c r="N2502" s="541">
        <v>325.38</v>
      </c>
      <c r="O2502" s="526"/>
      <c r="P2502" s="573">
        <v>3.42</v>
      </c>
    </row>
    <row r="2503" spans="1:16" x14ac:dyDescent="0.25">
      <c r="A2503" s="523"/>
      <c r="B2503" s="524" t="s">
        <v>36</v>
      </c>
      <c r="C2503" s="1247" t="s">
        <v>134</v>
      </c>
      <c r="D2503" s="1247"/>
      <c r="E2503" s="1247"/>
      <c r="F2503" s="1247"/>
      <c r="G2503" s="1247"/>
      <c r="H2503" s="525"/>
      <c r="I2503" s="526"/>
      <c r="J2503" s="526"/>
      <c r="K2503" s="526"/>
      <c r="L2503" s="528"/>
      <c r="M2503" s="526"/>
      <c r="N2503" s="528"/>
      <c r="O2503" s="526"/>
      <c r="P2503" s="573">
        <v>162.24</v>
      </c>
    </row>
    <row r="2504" spans="1:16" x14ac:dyDescent="0.25">
      <c r="A2504" s="530"/>
      <c r="B2504" s="524" t="s">
        <v>2623</v>
      </c>
      <c r="C2504" s="1247" t="s">
        <v>2624</v>
      </c>
      <c r="D2504" s="1247"/>
      <c r="E2504" s="1247"/>
      <c r="F2504" s="1247"/>
      <c r="G2504" s="1247"/>
      <c r="H2504" s="525" t="s">
        <v>2159</v>
      </c>
      <c r="I2504" s="536">
        <v>13.33</v>
      </c>
      <c r="J2504" s="526"/>
      <c r="K2504" s="535">
        <v>13.996499999999999</v>
      </c>
      <c r="L2504" s="538">
        <v>5.87</v>
      </c>
      <c r="M2504" s="539">
        <v>0.97</v>
      </c>
      <c r="N2504" s="534">
        <v>5.69</v>
      </c>
      <c r="O2504" s="526"/>
      <c r="P2504" s="529">
        <v>79.64</v>
      </c>
    </row>
    <row r="2505" spans="1:16" x14ac:dyDescent="0.25">
      <c r="A2505" s="530"/>
      <c r="B2505" s="524" t="s">
        <v>3647</v>
      </c>
      <c r="C2505" s="1247" t="s">
        <v>3648</v>
      </c>
      <c r="D2505" s="1247"/>
      <c r="E2505" s="1247"/>
      <c r="F2505" s="1247"/>
      <c r="G2505" s="1247"/>
      <c r="H2505" s="525" t="s">
        <v>1164</v>
      </c>
      <c r="I2505" s="537">
        <v>4.2999999999999999E-4</v>
      </c>
      <c r="J2505" s="526"/>
      <c r="K2505" s="569">
        <v>4.5150000000000002E-4</v>
      </c>
      <c r="L2505" s="542">
        <v>43821.53</v>
      </c>
      <c r="M2505" s="539">
        <v>1.35</v>
      </c>
      <c r="N2505" s="534">
        <v>59159.07</v>
      </c>
      <c r="O2505" s="526"/>
      <c r="P2505" s="529">
        <v>26.71</v>
      </c>
    </row>
    <row r="2506" spans="1:16" x14ac:dyDescent="0.25">
      <c r="A2506" s="530"/>
      <c r="B2506" s="524" t="s">
        <v>2627</v>
      </c>
      <c r="C2506" s="1247" t="s">
        <v>2628</v>
      </c>
      <c r="D2506" s="1247"/>
      <c r="E2506" s="1247"/>
      <c r="F2506" s="1247"/>
      <c r="G2506" s="1247"/>
      <c r="H2506" s="525" t="s">
        <v>1244</v>
      </c>
      <c r="I2506" s="536">
        <v>0.02</v>
      </c>
      <c r="J2506" s="526"/>
      <c r="K2506" s="527">
        <v>2.1000000000000001E-2</v>
      </c>
      <c r="L2506" s="538">
        <v>79.88</v>
      </c>
      <c r="M2506" s="539">
        <v>1.53</v>
      </c>
      <c r="N2506" s="534">
        <v>122.22</v>
      </c>
      <c r="O2506" s="526"/>
      <c r="P2506" s="529">
        <v>2.57</v>
      </c>
    </row>
    <row r="2507" spans="1:16" x14ac:dyDescent="0.25">
      <c r="A2507" s="530"/>
      <c r="B2507" s="524" t="s">
        <v>3649</v>
      </c>
      <c r="C2507" s="1247" t="s">
        <v>3650</v>
      </c>
      <c r="D2507" s="1247"/>
      <c r="E2507" s="1247"/>
      <c r="F2507" s="1247"/>
      <c r="G2507" s="1247"/>
      <c r="H2507" s="525" t="s">
        <v>1697</v>
      </c>
      <c r="I2507" s="536">
        <v>0.05</v>
      </c>
      <c r="J2507" s="526"/>
      <c r="K2507" s="535">
        <v>5.2499999999999998E-2</v>
      </c>
      <c r="L2507" s="538">
        <v>412.93</v>
      </c>
      <c r="M2507" s="539">
        <v>1.26</v>
      </c>
      <c r="N2507" s="534">
        <v>520.29</v>
      </c>
      <c r="O2507" s="526"/>
      <c r="P2507" s="529">
        <v>27.32</v>
      </c>
    </row>
    <row r="2508" spans="1:16" x14ac:dyDescent="0.25">
      <c r="A2508" s="530"/>
      <c r="B2508" s="524" t="s">
        <v>3651</v>
      </c>
      <c r="C2508" s="1247" t="s">
        <v>3652</v>
      </c>
      <c r="D2508" s="1247"/>
      <c r="E2508" s="1247"/>
      <c r="F2508" s="1247"/>
      <c r="G2508" s="1247"/>
      <c r="H2508" s="525" t="s">
        <v>2435</v>
      </c>
      <c r="I2508" s="535">
        <v>1.2200000000000001E-2</v>
      </c>
      <c r="J2508" s="526"/>
      <c r="K2508" s="537">
        <v>1.281E-2</v>
      </c>
      <c r="L2508" s="542">
        <v>1481.45</v>
      </c>
      <c r="M2508" s="539">
        <v>1.37</v>
      </c>
      <c r="N2508" s="534">
        <v>2029.59</v>
      </c>
      <c r="O2508" s="526"/>
      <c r="P2508" s="529">
        <v>26</v>
      </c>
    </row>
    <row r="2509" spans="1:16" x14ac:dyDescent="0.25">
      <c r="A2509" s="552"/>
      <c r="B2509" s="553"/>
      <c r="C2509" s="1248" t="s">
        <v>1154</v>
      </c>
      <c r="D2509" s="1248"/>
      <c r="E2509" s="1248"/>
      <c r="F2509" s="1248"/>
      <c r="G2509" s="1248"/>
      <c r="H2509" s="516"/>
      <c r="I2509" s="517"/>
      <c r="J2509" s="517"/>
      <c r="K2509" s="517"/>
      <c r="L2509" s="520"/>
      <c r="M2509" s="517"/>
      <c r="N2509" s="554"/>
      <c r="O2509" s="517"/>
      <c r="P2509" s="555">
        <v>1692.39</v>
      </c>
    </row>
    <row r="2510" spans="1:16" x14ac:dyDescent="0.25">
      <c r="A2510" s="540" t="s">
        <v>4039</v>
      </c>
      <c r="B2510" s="524" t="s">
        <v>2637</v>
      </c>
      <c r="C2510" s="1247" t="s">
        <v>2638</v>
      </c>
      <c r="D2510" s="1247"/>
      <c r="E2510" s="1247"/>
      <c r="F2510" s="1247"/>
      <c r="G2510" s="1247"/>
      <c r="H2510" s="525" t="s">
        <v>1158</v>
      </c>
      <c r="I2510" s="543">
        <v>2</v>
      </c>
      <c r="J2510" s="526"/>
      <c r="K2510" s="543">
        <v>2</v>
      </c>
      <c r="L2510" s="528"/>
      <c r="M2510" s="526"/>
      <c r="N2510" s="528"/>
      <c r="O2510" s="526"/>
      <c r="P2510" s="573">
        <v>29.99</v>
      </c>
    </row>
    <row r="2511" spans="1:16" x14ac:dyDescent="0.25">
      <c r="A2511" s="540"/>
      <c r="B2511" s="524"/>
      <c r="C2511" s="1247" t="s">
        <v>1155</v>
      </c>
      <c r="D2511" s="1247"/>
      <c r="E2511" s="1247"/>
      <c r="F2511" s="1247"/>
      <c r="G2511" s="1247"/>
      <c r="H2511" s="525"/>
      <c r="I2511" s="526"/>
      <c r="J2511" s="526"/>
      <c r="K2511" s="526"/>
      <c r="L2511" s="528"/>
      <c r="M2511" s="526"/>
      <c r="N2511" s="528"/>
      <c r="O2511" s="526"/>
      <c r="P2511" s="529">
        <v>1507.65</v>
      </c>
    </row>
    <row r="2512" spans="1:16" x14ac:dyDescent="0.25">
      <c r="A2512" s="540"/>
      <c r="B2512" s="524" t="s">
        <v>2639</v>
      </c>
      <c r="C2512" s="1247" t="s">
        <v>2640</v>
      </c>
      <c r="D2512" s="1247"/>
      <c r="E2512" s="1247"/>
      <c r="F2512" s="1247"/>
      <c r="G2512" s="1247"/>
      <c r="H2512" s="525" t="s">
        <v>1158</v>
      </c>
      <c r="I2512" s="543">
        <v>97</v>
      </c>
      <c r="J2512" s="526"/>
      <c r="K2512" s="543">
        <v>97</v>
      </c>
      <c r="L2512" s="528"/>
      <c r="M2512" s="526"/>
      <c r="N2512" s="528"/>
      <c r="O2512" s="526"/>
      <c r="P2512" s="529">
        <v>1462.42</v>
      </c>
    </row>
    <row r="2513" spans="1:16" x14ac:dyDescent="0.25">
      <c r="A2513" s="540"/>
      <c r="B2513" s="524" t="s">
        <v>2641</v>
      </c>
      <c r="C2513" s="1247" t="s">
        <v>2642</v>
      </c>
      <c r="D2513" s="1247"/>
      <c r="E2513" s="1247"/>
      <c r="F2513" s="1247"/>
      <c r="G2513" s="1247"/>
      <c r="H2513" s="525" t="s">
        <v>1158</v>
      </c>
      <c r="I2513" s="543">
        <v>51</v>
      </c>
      <c r="J2513" s="526"/>
      <c r="K2513" s="543">
        <v>51</v>
      </c>
      <c r="L2513" s="528"/>
      <c r="M2513" s="526"/>
      <c r="N2513" s="528"/>
      <c r="O2513" s="526"/>
      <c r="P2513" s="573">
        <v>768.9</v>
      </c>
    </row>
    <row r="2514" spans="1:16" x14ac:dyDescent="0.25">
      <c r="A2514" s="556"/>
      <c r="B2514" s="557"/>
      <c r="C2514" s="1248" t="s">
        <v>1161</v>
      </c>
      <c r="D2514" s="1248"/>
      <c r="E2514" s="1248"/>
      <c r="F2514" s="1248"/>
      <c r="G2514" s="1248"/>
      <c r="H2514" s="516"/>
      <c r="I2514" s="517"/>
      <c r="J2514" s="517"/>
      <c r="K2514" s="517"/>
      <c r="L2514" s="520"/>
      <c r="M2514" s="517"/>
      <c r="N2514" s="554">
        <v>3765.43</v>
      </c>
      <c r="O2514" s="517"/>
      <c r="P2514" s="555">
        <v>3953.7</v>
      </c>
    </row>
    <row r="2515" spans="1:16" x14ac:dyDescent="0.25">
      <c r="A2515" s="558"/>
      <c r="B2515" s="559"/>
      <c r="C2515" s="559"/>
      <c r="D2515" s="559"/>
      <c r="E2515" s="559"/>
      <c r="F2515" s="559"/>
      <c r="G2515" s="559"/>
      <c r="H2515" s="560"/>
      <c r="I2515" s="561"/>
      <c r="J2515" s="561"/>
      <c r="K2515" s="561"/>
      <c r="L2515" s="562"/>
      <c r="M2515" s="561"/>
      <c r="N2515" s="562"/>
      <c r="O2515" s="561"/>
      <c r="P2515" s="563"/>
    </row>
    <row r="2516" spans="1:16" ht="22.5" x14ac:dyDescent="0.25">
      <c r="A2516" s="514" t="s">
        <v>4040</v>
      </c>
      <c r="B2516" s="515" t="s">
        <v>3657</v>
      </c>
      <c r="C2516" s="1249" t="s">
        <v>3975</v>
      </c>
      <c r="D2516" s="1249"/>
      <c r="E2516" s="1249"/>
      <c r="F2516" s="1249"/>
      <c r="G2516" s="1249"/>
      <c r="H2516" s="516" t="s">
        <v>1575</v>
      </c>
      <c r="I2516" s="517">
        <v>107.1</v>
      </c>
      <c r="J2516" s="518">
        <v>1</v>
      </c>
      <c r="K2516" s="571">
        <v>107.1</v>
      </c>
      <c r="L2516" s="520"/>
      <c r="M2516" s="517"/>
      <c r="N2516" s="572">
        <v>117.08</v>
      </c>
      <c r="O2516" s="517"/>
      <c r="P2516" s="555">
        <v>12539.27</v>
      </c>
    </row>
    <row r="2517" spans="1:16" x14ac:dyDescent="0.25">
      <c r="A2517" s="556"/>
      <c r="B2517" s="557"/>
      <c r="C2517" s="1248" t="s">
        <v>1161</v>
      </c>
      <c r="D2517" s="1248"/>
      <c r="E2517" s="1248"/>
      <c r="F2517" s="1248"/>
      <c r="G2517" s="1248"/>
      <c r="H2517" s="516"/>
      <c r="I2517" s="517"/>
      <c r="J2517" s="517"/>
      <c r="K2517" s="517"/>
      <c r="L2517" s="520"/>
      <c r="M2517" s="517"/>
      <c r="N2517" s="520"/>
      <c r="O2517" s="517"/>
      <c r="P2517" s="555">
        <v>12539.27</v>
      </c>
    </row>
    <row r="2518" spans="1:16" x14ac:dyDescent="0.25">
      <c r="A2518" s="558"/>
      <c r="B2518" s="559"/>
      <c r="C2518" s="559"/>
      <c r="D2518" s="559"/>
      <c r="E2518" s="559"/>
      <c r="F2518" s="559"/>
      <c r="G2518" s="559"/>
      <c r="H2518" s="560"/>
      <c r="I2518" s="561"/>
      <c r="J2518" s="561"/>
      <c r="K2518" s="561"/>
      <c r="L2518" s="562"/>
      <c r="M2518" s="561"/>
      <c r="N2518" s="562"/>
      <c r="O2518" s="561"/>
      <c r="P2518" s="563"/>
    </row>
    <row r="2519" spans="1:16" x14ac:dyDescent="0.25">
      <c r="A2519" s="558"/>
      <c r="B2519" s="576"/>
      <c r="C2519" s="576"/>
      <c r="D2519" s="576"/>
      <c r="E2519" s="576"/>
      <c r="F2519" s="561"/>
      <c r="G2519" s="561"/>
      <c r="H2519" s="561"/>
      <c r="I2519" s="561"/>
      <c r="J2519" s="562"/>
      <c r="K2519" s="561"/>
      <c r="L2519" s="562"/>
      <c r="M2519" s="577"/>
      <c r="N2519" s="562"/>
      <c r="O2519" s="578"/>
      <c r="P2519" s="579"/>
    </row>
    <row r="2520" spans="1:16" x14ac:dyDescent="0.25">
      <c r="A2520" s="552"/>
      <c r="B2520" s="580"/>
      <c r="C2520" s="1246" t="s">
        <v>4041</v>
      </c>
      <c r="D2520" s="1246"/>
      <c r="E2520" s="1246"/>
      <c r="F2520" s="1246"/>
      <c r="G2520" s="1246"/>
      <c r="H2520" s="1246"/>
      <c r="I2520" s="1246"/>
      <c r="J2520" s="1246"/>
      <c r="K2520" s="1246"/>
      <c r="L2520" s="1246"/>
      <c r="M2520" s="1246"/>
      <c r="N2520" s="1246"/>
      <c r="O2520" s="1246"/>
      <c r="P2520" s="581"/>
    </row>
    <row r="2521" spans="1:16" x14ac:dyDescent="0.25">
      <c r="A2521" s="552"/>
      <c r="B2521" s="553"/>
      <c r="C2521" s="1243" t="s">
        <v>1249</v>
      </c>
      <c r="D2521" s="1243"/>
      <c r="E2521" s="1243"/>
      <c r="F2521" s="1243"/>
      <c r="G2521" s="1243"/>
      <c r="H2521" s="1243"/>
      <c r="I2521" s="1243"/>
      <c r="J2521" s="1243"/>
      <c r="K2521" s="1243"/>
      <c r="L2521" s="1243"/>
      <c r="M2521" s="1243"/>
      <c r="N2521" s="1243"/>
      <c r="O2521" s="1243"/>
      <c r="P2521" s="582">
        <v>101120.66</v>
      </c>
    </row>
    <row r="2522" spans="1:16" x14ac:dyDescent="0.25">
      <c r="A2522" s="552"/>
      <c r="B2522" s="553"/>
      <c r="C2522" s="1243" t="s">
        <v>1250</v>
      </c>
      <c r="D2522" s="1243"/>
      <c r="E2522" s="1243"/>
      <c r="F2522" s="1243"/>
      <c r="G2522" s="1243"/>
      <c r="H2522" s="1243"/>
      <c r="I2522" s="1243"/>
      <c r="J2522" s="1243"/>
      <c r="K2522" s="1243"/>
      <c r="L2522" s="1243"/>
      <c r="M2522" s="1243"/>
      <c r="N2522" s="1243"/>
      <c r="O2522" s="1243"/>
      <c r="P2522" s="583"/>
    </row>
    <row r="2523" spans="1:16" x14ac:dyDescent="0.25">
      <c r="A2523" s="552"/>
      <c r="B2523" s="553"/>
      <c r="C2523" s="1243" t="s">
        <v>1251</v>
      </c>
      <c r="D2523" s="1243"/>
      <c r="E2523" s="1243"/>
      <c r="F2523" s="1243"/>
      <c r="G2523" s="1243"/>
      <c r="H2523" s="1243"/>
      <c r="I2523" s="1243"/>
      <c r="J2523" s="1243"/>
      <c r="K2523" s="1243"/>
      <c r="L2523" s="1243"/>
      <c r="M2523" s="1243"/>
      <c r="N2523" s="1243"/>
      <c r="O2523" s="1243"/>
      <c r="P2523" s="582">
        <v>23504.57</v>
      </c>
    </row>
    <row r="2524" spans="1:16" x14ac:dyDescent="0.25">
      <c r="A2524" s="552"/>
      <c r="B2524" s="553"/>
      <c r="C2524" s="1243" t="s">
        <v>1252</v>
      </c>
      <c r="D2524" s="1243"/>
      <c r="E2524" s="1243"/>
      <c r="F2524" s="1243"/>
      <c r="G2524" s="1243"/>
      <c r="H2524" s="1243"/>
      <c r="I2524" s="1243"/>
      <c r="J2524" s="1243"/>
      <c r="K2524" s="1243"/>
      <c r="L2524" s="1243"/>
      <c r="M2524" s="1243"/>
      <c r="N2524" s="1243"/>
      <c r="O2524" s="1243"/>
      <c r="P2524" s="582">
        <v>1454.43</v>
      </c>
    </row>
    <row r="2525" spans="1:16" x14ac:dyDescent="0.25">
      <c r="A2525" s="552"/>
      <c r="B2525" s="553"/>
      <c r="C2525" s="1243" t="s">
        <v>1253</v>
      </c>
      <c r="D2525" s="1243"/>
      <c r="E2525" s="1243"/>
      <c r="F2525" s="1243"/>
      <c r="G2525" s="1243"/>
      <c r="H2525" s="1243"/>
      <c r="I2525" s="1243"/>
      <c r="J2525" s="1243"/>
      <c r="K2525" s="1243"/>
      <c r="L2525" s="1243"/>
      <c r="M2525" s="1243"/>
      <c r="N2525" s="1243"/>
      <c r="O2525" s="1243"/>
      <c r="P2525" s="616">
        <v>584.07000000000005</v>
      </c>
    </row>
    <row r="2526" spans="1:16" x14ac:dyDescent="0.25">
      <c r="A2526" s="552"/>
      <c r="B2526" s="553"/>
      <c r="C2526" s="1243" t="s">
        <v>1254</v>
      </c>
      <c r="D2526" s="1243"/>
      <c r="E2526" s="1243"/>
      <c r="F2526" s="1243"/>
      <c r="G2526" s="1243"/>
      <c r="H2526" s="1243"/>
      <c r="I2526" s="1243"/>
      <c r="J2526" s="1243"/>
      <c r="K2526" s="1243"/>
      <c r="L2526" s="1243"/>
      <c r="M2526" s="1243"/>
      <c r="N2526" s="1243"/>
      <c r="O2526" s="1243"/>
      <c r="P2526" s="582">
        <v>75577.59</v>
      </c>
    </row>
    <row r="2527" spans="1:16" x14ac:dyDescent="0.25">
      <c r="A2527" s="552"/>
      <c r="B2527" s="553"/>
      <c r="C2527" s="1243" t="s">
        <v>2687</v>
      </c>
      <c r="D2527" s="1243"/>
      <c r="E2527" s="1243"/>
      <c r="F2527" s="1243"/>
      <c r="G2527" s="1243"/>
      <c r="H2527" s="1243"/>
      <c r="I2527" s="1243"/>
      <c r="J2527" s="1243"/>
      <c r="K2527" s="1243"/>
      <c r="L2527" s="1243"/>
      <c r="M2527" s="1243"/>
      <c r="N2527" s="1243"/>
      <c r="O2527" s="1243"/>
      <c r="P2527" s="582">
        <v>135469.14000000001</v>
      </c>
    </row>
    <row r="2528" spans="1:16" x14ac:dyDescent="0.25">
      <c r="A2528" s="552"/>
      <c r="B2528" s="553"/>
      <c r="C2528" s="1243" t="s">
        <v>1250</v>
      </c>
      <c r="D2528" s="1243"/>
      <c r="E2528" s="1243"/>
      <c r="F2528" s="1243"/>
      <c r="G2528" s="1243"/>
      <c r="H2528" s="1243"/>
      <c r="I2528" s="1243"/>
      <c r="J2528" s="1243"/>
      <c r="K2528" s="1243"/>
      <c r="L2528" s="1243"/>
      <c r="M2528" s="1243"/>
      <c r="N2528" s="1243"/>
      <c r="O2528" s="1243"/>
      <c r="P2528" s="583"/>
    </row>
    <row r="2529" spans="1:16" x14ac:dyDescent="0.25">
      <c r="A2529" s="552"/>
      <c r="B2529" s="553"/>
      <c r="C2529" s="1243" t="s">
        <v>1467</v>
      </c>
      <c r="D2529" s="1243"/>
      <c r="E2529" s="1243"/>
      <c r="F2529" s="1243"/>
      <c r="G2529" s="1243"/>
      <c r="H2529" s="1243"/>
      <c r="I2529" s="1243"/>
      <c r="J2529" s="1243"/>
      <c r="K2529" s="1243"/>
      <c r="L2529" s="1243"/>
      <c r="M2529" s="1243"/>
      <c r="N2529" s="1243"/>
      <c r="O2529" s="1243"/>
      <c r="P2529" s="582">
        <v>23504.57</v>
      </c>
    </row>
    <row r="2530" spans="1:16" x14ac:dyDescent="0.25">
      <c r="A2530" s="552"/>
      <c r="B2530" s="553"/>
      <c r="C2530" s="1243" t="s">
        <v>1468</v>
      </c>
      <c r="D2530" s="1243"/>
      <c r="E2530" s="1243"/>
      <c r="F2530" s="1243"/>
      <c r="G2530" s="1243"/>
      <c r="H2530" s="1243"/>
      <c r="I2530" s="1243"/>
      <c r="J2530" s="1243"/>
      <c r="K2530" s="1243"/>
      <c r="L2530" s="1243"/>
      <c r="M2530" s="1243"/>
      <c r="N2530" s="1243"/>
      <c r="O2530" s="1243"/>
      <c r="P2530" s="582">
        <v>1454.43</v>
      </c>
    </row>
    <row r="2531" spans="1:16" x14ac:dyDescent="0.25">
      <c r="A2531" s="552"/>
      <c r="B2531" s="553"/>
      <c r="C2531" s="1243" t="s">
        <v>1469</v>
      </c>
      <c r="D2531" s="1243"/>
      <c r="E2531" s="1243"/>
      <c r="F2531" s="1243"/>
      <c r="G2531" s="1243"/>
      <c r="H2531" s="1243"/>
      <c r="I2531" s="1243"/>
      <c r="J2531" s="1243"/>
      <c r="K2531" s="1243"/>
      <c r="L2531" s="1243"/>
      <c r="M2531" s="1243"/>
      <c r="N2531" s="1243"/>
      <c r="O2531" s="1243"/>
      <c r="P2531" s="616">
        <v>584.07000000000005</v>
      </c>
    </row>
    <row r="2532" spans="1:16" x14ac:dyDescent="0.25">
      <c r="A2532" s="552"/>
      <c r="B2532" s="553"/>
      <c r="C2532" s="1243" t="s">
        <v>1470</v>
      </c>
      <c r="D2532" s="1243"/>
      <c r="E2532" s="1243"/>
      <c r="F2532" s="1243"/>
      <c r="G2532" s="1243"/>
      <c r="H2532" s="1243"/>
      <c r="I2532" s="1243"/>
      <c r="J2532" s="1243"/>
      <c r="K2532" s="1243"/>
      <c r="L2532" s="1243"/>
      <c r="M2532" s="1243"/>
      <c r="N2532" s="1243"/>
      <c r="O2532" s="1243"/>
      <c r="P2532" s="582">
        <v>75577.59</v>
      </c>
    </row>
    <row r="2533" spans="1:16" x14ac:dyDescent="0.25">
      <c r="A2533" s="552"/>
      <c r="B2533" s="553"/>
      <c r="C2533" s="1243" t="s">
        <v>1471</v>
      </c>
      <c r="D2533" s="1243"/>
      <c r="E2533" s="1243"/>
      <c r="F2533" s="1243"/>
      <c r="G2533" s="1243"/>
      <c r="H2533" s="1243"/>
      <c r="I2533" s="1243"/>
      <c r="J2533" s="1243"/>
      <c r="K2533" s="1243"/>
      <c r="L2533" s="1243"/>
      <c r="M2533" s="1243"/>
      <c r="N2533" s="1243"/>
      <c r="O2533" s="1243"/>
      <c r="P2533" s="582">
        <v>22470.78</v>
      </c>
    </row>
    <row r="2534" spans="1:16" x14ac:dyDescent="0.25">
      <c r="A2534" s="552"/>
      <c r="B2534" s="553"/>
      <c r="C2534" s="1243" t="s">
        <v>1472</v>
      </c>
      <c r="D2534" s="1243"/>
      <c r="E2534" s="1243"/>
      <c r="F2534" s="1243"/>
      <c r="G2534" s="1243"/>
      <c r="H2534" s="1243"/>
      <c r="I2534" s="1243"/>
      <c r="J2534" s="1243"/>
      <c r="K2534" s="1243"/>
      <c r="L2534" s="1243"/>
      <c r="M2534" s="1243"/>
      <c r="N2534" s="1243"/>
      <c r="O2534" s="1243"/>
      <c r="P2534" s="582">
        <v>11877.7</v>
      </c>
    </row>
    <row r="2535" spans="1:16" x14ac:dyDescent="0.25">
      <c r="A2535" s="552"/>
      <c r="B2535" s="553"/>
      <c r="C2535" s="1243" t="s">
        <v>2688</v>
      </c>
      <c r="D2535" s="1243"/>
      <c r="E2535" s="1243"/>
      <c r="F2535" s="1243"/>
      <c r="G2535" s="1243"/>
      <c r="H2535" s="1243"/>
      <c r="I2535" s="1243"/>
      <c r="J2535" s="1243"/>
      <c r="K2535" s="1243"/>
      <c r="L2535" s="1243"/>
      <c r="M2535" s="1243"/>
      <c r="N2535" s="1243"/>
      <c r="O2535" s="1243"/>
      <c r="P2535" s="582">
        <v>4194437.5199999996</v>
      </c>
    </row>
    <row r="2536" spans="1:16" x14ac:dyDescent="0.25">
      <c r="A2536" s="552"/>
      <c r="B2536" s="553"/>
      <c r="C2536" s="1243" t="s">
        <v>1266</v>
      </c>
      <c r="D2536" s="1243"/>
      <c r="E2536" s="1243"/>
      <c r="F2536" s="1243"/>
      <c r="G2536" s="1243"/>
      <c r="H2536" s="1243"/>
      <c r="I2536" s="1243"/>
      <c r="J2536" s="1243"/>
      <c r="K2536" s="1243"/>
      <c r="L2536" s="1243"/>
      <c r="M2536" s="1243"/>
      <c r="N2536" s="1243"/>
      <c r="O2536" s="1243"/>
      <c r="P2536" s="582">
        <v>24088.639999999999</v>
      </c>
    </row>
    <row r="2537" spans="1:16" x14ac:dyDescent="0.25">
      <c r="A2537" s="552"/>
      <c r="B2537" s="553"/>
      <c r="C2537" s="1243" t="s">
        <v>1267</v>
      </c>
      <c r="D2537" s="1243"/>
      <c r="E2537" s="1243"/>
      <c r="F2537" s="1243"/>
      <c r="G2537" s="1243"/>
      <c r="H2537" s="1243"/>
      <c r="I2537" s="1243"/>
      <c r="J2537" s="1243"/>
      <c r="K2537" s="1243"/>
      <c r="L2537" s="1243"/>
      <c r="M2537" s="1243"/>
      <c r="N2537" s="1243"/>
      <c r="O2537" s="1243"/>
      <c r="P2537" s="582">
        <v>22470.78</v>
      </c>
    </row>
    <row r="2538" spans="1:16" x14ac:dyDescent="0.25">
      <c r="A2538" s="552"/>
      <c r="B2538" s="553"/>
      <c r="C2538" s="1243" t="s">
        <v>1268</v>
      </c>
      <c r="D2538" s="1243"/>
      <c r="E2538" s="1243"/>
      <c r="F2538" s="1243"/>
      <c r="G2538" s="1243"/>
      <c r="H2538" s="1243"/>
      <c r="I2538" s="1243"/>
      <c r="J2538" s="1243"/>
      <c r="K2538" s="1243"/>
      <c r="L2538" s="1243"/>
      <c r="M2538" s="1243"/>
      <c r="N2538" s="1243"/>
      <c r="O2538" s="1243"/>
      <c r="P2538" s="582">
        <v>11877.7</v>
      </c>
    </row>
    <row r="2539" spans="1:16" x14ac:dyDescent="0.25">
      <c r="A2539" s="552"/>
      <c r="B2539" s="580"/>
      <c r="C2539" s="1246" t="s">
        <v>4042</v>
      </c>
      <c r="D2539" s="1246"/>
      <c r="E2539" s="1246"/>
      <c r="F2539" s="1246"/>
      <c r="G2539" s="1246"/>
      <c r="H2539" s="1246"/>
      <c r="I2539" s="1246"/>
      <c r="J2539" s="1246"/>
      <c r="K2539" s="1246"/>
      <c r="L2539" s="1246"/>
      <c r="M2539" s="1246"/>
      <c r="N2539" s="1246"/>
      <c r="O2539" s="1246"/>
      <c r="P2539" s="584">
        <v>4329906.66</v>
      </c>
    </row>
    <row r="2540" spans="1:16" x14ac:dyDescent="0.25">
      <c r="A2540" s="552"/>
      <c r="B2540" s="553"/>
      <c r="C2540" s="1243" t="s">
        <v>1270</v>
      </c>
      <c r="D2540" s="1243"/>
      <c r="E2540" s="1243"/>
      <c r="F2540" s="1243"/>
      <c r="G2540" s="1243"/>
      <c r="H2540" s="1243"/>
      <c r="I2540" s="1243"/>
      <c r="J2540" s="1243"/>
      <c r="K2540" s="1243"/>
      <c r="L2540" s="1243"/>
      <c r="M2540" s="1243"/>
      <c r="N2540" s="1243"/>
      <c r="O2540" s="1243"/>
      <c r="P2540" s="583"/>
    </row>
    <row r="2541" spans="1:16" x14ac:dyDescent="0.25">
      <c r="A2541" s="552"/>
      <c r="B2541" s="553"/>
      <c r="C2541" s="1243" t="s">
        <v>1588</v>
      </c>
      <c r="D2541" s="1243"/>
      <c r="E2541" s="1243"/>
      <c r="F2541" s="1243"/>
      <c r="G2541" s="1243"/>
      <c r="H2541" s="1243"/>
      <c r="I2541" s="1243"/>
      <c r="J2541" s="1243"/>
      <c r="K2541" s="1243"/>
      <c r="L2541" s="1243"/>
      <c r="M2541" s="1243"/>
      <c r="N2541" s="1243"/>
      <c r="O2541" s="1243"/>
      <c r="P2541" s="582">
        <v>66853.55</v>
      </c>
    </row>
    <row r="2542" spans="1:16" x14ac:dyDescent="0.25">
      <c r="A2542" s="552"/>
      <c r="B2542" s="553"/>
      <c r="C2542" s="1243" t="s">
        <v>2691</v>
      </c>
      <c r="D2542" s="1243"/>
      <c r="E2542" s="1243"/>
      <c r="F2542" s="1243"/>
      <c r="G2542" s="1243"/>
      <c r="H2542" s="1243"/>
      <c r="I2542" s="1243"/>
      <c r="J2542" s="1243"/>
      <c r="K2542" s="1243"/>
      <c r="L2542" s="1243"/>
      <c r="M2542" s="1243"/>
      <c r="N2542" s="1243"/>
      <c r="O2542" s="1243"/>
      <c r="P2542" s="582">
        <v>4194437.5199999996</v>
      </c>
    </row>
    <row r="2543" spans="1:16" x14ac:dyDescent="0.25">
      <c r="A2543" s="552"/>
      <c r="B2543" s="553"/>
      <c r="C2543" s="1243" t="s">
        <v>1271</v>
      </c>
      <c r="D2543" s="1243"/>
      <c r="E2543" s="1243"/>
      <c r="F2543" s="1243"/>
      <c r="G2543" s="1243"/>
      <c r="H2543" s="1243"/>
      <c r="I2543" s="1243"/>
      <c r="J2543" s="1243"/>
      <c r="K2543" s="585" t="s">
        <v>4043</v>
      </c>
      <c r="L2543" s="586"/>
      <c r="M2543" s="586"/>
      <c r="O2543" s="586"/>
      <c r="P2543" s="587"/>
    </row>
    <row r="2544" spans="1:16" x14ac:dyDescent="0.25">
      <c r="A2544" s="552"/>
      <c r="B2544" s="553"/>
      <c r="C2544" s="1243" t="s">
        <v>1273</v>
      </c>
      <c r="D2544" s="1243"/>
      <c r="E2544" s="1243"/>
      <c r="F2544" s="1243"/>
      <c r="G2544" s="1243"/>
      <c r="H2544" s="1243"/>
      <c r="I2544" s="1243"/>
      <c r="J2544" s="1243"/>
      <c r="K2544" s="585" t="s">
        <v>4044</v>
      </c>
      <c r="L2544" s="586"/>
      <c r="M2544" s="586"/>
      <c r="O2544" s="586"/>
      <c r="P2544" s="587"/>
    </row>
    <row r="2545" spans="1:16" x14ac:dyDescent="0.25">
      <c r="A2545" s="1251" t="s">
        <v>4045</v>
      </c>
      <c r="B2545" s="1252"/>
      <c r="C2545" s="1252"/>
      <c r="D2545" s="1252"/>
      <c r="E2545" s="1252"/>
      <c r="F2545" s="1252"/>
      <c r="G2545" s="1252"/>
      <c r="H2545" s="1252"/>
      <c r="I2545" s="1252"/>
      <c r="J2545" s="1252"/>
      <c r="K2545" s="1252"/>
      <c r="L2545" s="1252"/>
      <c r="M2545" s="1252"/>
      <c r="N2545" s="1252"/>
      <c r="O2545" s="1252"/>
      <c r="P2545" s="1253"/>
    </row>
    <row r="2546" spans="1:16" x14ac:dyDescent="0.25">
      <c r="A2546" s="514" t="s">
        <v>4046</v>
      </c>
      <c r="B2546" s="515" t="s">
        <v>4047</v>
      </c>
      <c r="C2546" s="1249" t="s">
        <v>4048</v>
      </c>
      <c r="D2546" s="1249"/>
      <c r="E2546" s="1249"/>
      <c r="F2546" s="1249"/>
      <c r="G2546" s="1249"/>
      <c r="H2546" s="516" t="s">
        <v>1575</v>
      </c>
      <c r="I2546" s="517">
        <v>2</v>
      </c>
      <c r="J2546" s="518">
        <v>1</v>
      </c>
      <c r="K2546" s="518">
        <v>2</v>
      </c>
      <c r="L2546" s="520"/>
      <c r="M2546" s="517"/>
      <c r="N2546" s="521"/>
      <c r="O2546" s="517"/>
      <c r="P2546" s="522"/>
    </row>
    <row r="2547" spans="1:16" x14ac:dyDescent="0.25">
      <c r="A2547" s="523"/>
      <c r="B2547" s="524" t="s">
        <v>23</v>
      </c>
      <c r="C2547" s="1247" t="s">
        <v>1203</v>
      </c>
      <c r="D2547" s="1247"/>
      <c r="E2547" s="1247"/>
      <c r="F2547" s="1247"/>
      <c r="G2547" s="1247"/>
      <c r="H2547" s="525" t="s">
        <v>1148</v>
      </c>
      <c r="I2547" s="526"/>
      <c r="J2547" s="526"/>
      <c r="K2547" s="543">
        <v>136</v>
      </c>
      <c r="L2547" s="528"/>
      <c r="M2547" s="526"/>
      <c r="N2547" s="528"/>
      <c r="O2547" s="526"/>
      <c r="P2547" s="529">
        <v>44251.68</v>
      </c>
    </row>
    <row r="2548" spans="1:16" x14ac:dyDescent="0.25">
      <c r="A2548" s="530"/>
      <c r="B2548" s="524" t="s">
        <v>2070</v>
      </c>
      <c r="C2548" s="1247" t="s">
        <v>2071</v>
      </c>
      <c r="D2548" s="1247"/>
      <c r="E2548" s="1247"/>
      <c r="F2548" s="1247"/>
      <c r="G2548" s="1247"/>
      <c r="H2548" s="525" t="s">
        <v>1148</v>
      </c>
      <c r="I2548" s="543">
        <v>68</v>
      </c>
      <c r="J2548" s="526"/>
      <c r="K2548" s="543">
        <v>136</v>
      </c>
      <c r="L2548" s="532"/>
      <c r="M2548" s="533"/>
      <c r="N2548" s="534">
        <v>325.38</v>
      </c>
      <c r="O2548" s="526"/>
      <c r="P2548" s="529">
        <v>44251.68</v>
      </c>
    </row>
    <row r="2549" spans="1:16" x14ac:dyDescent="0.25">
      <c r="A2549" s="523"/>
      <c r="B2549" s="524" t="s">
        <v>28</v>
      </c>
      <c r="C2549" s="1247" t="s">
        <v>132</v>
      </c>
      <c r="D2549" s="1247"/>
      <c r="E2549" s="1247"/>
      <c r="F2549" s="1247"/>
      <c r="G2549" s="1247"/>
      <c r="H2549" s="525"/>
      <c r="I2549" s="526"/>
      <c r="J2549" s="526"/>
      <c r="K2549" s="526"/>
      <c r="L2549" s="528"/>
      <c r="M2549" s="526"/>
      <c r="N2549" s="528"/>
      <c r="O2549" s="526"/>
      <c r="P2549" s="529">
        <v>10953.37</v>
      </c>
    </row>
    <row r="2550" spans="1:16" x14ac:dyDescent="0.25">
      <c r="A2550" s="523"/>
      <c r="B2550" s="524"/>
      <c r="C2550" s="1247" t="s">
        <v>1147</v>
      </c>
      <c r="D2550" s="1247"/>
      <c r="E2550" s="1247"/>
      <c r="F2550" s="1247"/>
      <c r="G2550" s="1247"/>
      <c r="H2550" s="525" t="s">
        <v>1148</v>
      </c>
      <c r="I2550" s="526"/>
      <c r="J2550" s="526"/>
      <c r="K2550" s="531">
        <v>6.8</v>
      </c>
      <c r="L2550" s="528"/>
      <c r="M2550" s="526"/>
      <c r="N2550" s="528"/>
      <c r="O2550" s="526"/>
      <c r="P2550" s="529">
        <v>2542.79</v>
      </c>
    </row>
    <row r="2551" spans="1:16" x14ac:dyDescent="0.25">
      <c r="A2551" s="530"/>
      <c r="B2551" s="524" t="s">
        <v>1287</v>
      </c>
      <c r="C2551" s="1247" t="s">
        <v>1288</v>
      </c>
      <c r="D2551" s="1247"/>
      <c r="E2551" s="1247"/>
      <c r="F2551" s="1247"/>
      <c r="G2551" s="1247"/>
      <c r="H2551" s="525" t="s">
        <v>1151</v>
      </c>
      <c r="I2551" s="531">
        <v>3.4</v>
      </c>
      <c r="J2551" s="526"/>
      <c r="K2551" s="531">
        <v>6.8</v>
      </c>
      <c r="L2551" s="532"/>
      <c r="M2551" s="533"/>
      <c r="N2551" s="534">
        <v>1610.79</v>
      </c>
      <c r="O2551" s="526"/>
      <c r="P2551" s="529">
        <v>10953.37</v>
      </c>
    </row>
    <row r="2552" spans="1:16" x14ac:dyDescent="0.25">
      <c r="A2552" s="540"/>
      <c r="B2552" s="524" t="s">
        <v>1191</v>
      </c>
      <c r="C2552" s="1247" t="s">
        <v>1192</v>
      </c>
      <c r="D2552" s="1247"/>
      <c r="E2552" s="1247"/>
      <c r="F2552" s="1247"/>
      <c r="G2552" s="1247"/>
      <c r="H2552" s="525" t="s">
        <v>1148</v>
      </c>
      <c r="I2552" s="531">
        <v>3.4</v>
      </c>
      <c r="J2552" s="526"/>
      <c r="K2552" s="531">
        <v>6.8</v>
      </c>
      <c r="L2552" s="528"/>
      <c r="M2552" s="526"/>
      <c r="N2552" s="541">
        <v>373.94</v>
      </c>
      <c r="O2552" s="526"/>
      <c r="P2552" s="529">
        <v>2542.79</v>
      </c>
    </row>
    <row r="2553" spans="1:16" x14ac:dyDescent="0.25">
      <c r="A2553" s="523"/>
      <c r="B2553" s="524" t="s">
        <v>36</v>
      </c>
      <c r="C2553" s="1247" t="s">
        <v>134</v>
      </c>
      <c r="D2553" s="1247"/>
      <c r="E2553" s="1247"/>
      <c r="F2553" s="1247"/>
      <c r="G2553" s="1247"/>
      <c r="H2553" s="525"/>
      <c r="I2553" s="526"/>
      <c r="J2553" s="526"/>
      <c r="K2553" s="526"/>
      <c r="L2553" s="528"/>
      <c r="M2553" s="526"/>
      <c r="N2553" s="528"/>
      <c r="O2553" s="526"/>
      <c r="P2553" s="529">
        <v>1458.83</v>
      </c>
    </row>
    <row r="2554" spans="1:16" x14ac:dyDescent="0.25">
      <c r="A2554" s="530"/>
      <c r="B2554" s="524" t="s">
        <v>3626</v>
      </c>
      <c r="C2554" s="1247" t="s">
        <v>3627</v>
      </c>
      <c r="D2554" s="1247"/>
      <c r="E2554" s="1247"/>
      <c r="F2554" s="1247"/>
      <c r="G2554" s="1247"/>
      <c r="H2554" s="525" t="s">
        <v>1244</v>
      </c>
      <c r="I2554" s="527">
        <v>1E-3</v>
      </c>
      <c r="J2554" s="526"/>
      <c r="K2554" s="527">
        <v>2E-3</v>
      </c>
      <c r="L2554" s="538">
        <v>373.74</v>
      </c>
      <c r="M2554" s="575">
        <v>1.4</v>
      </c>
      <c r="N2554" s="534">
        <v>523.24</v>
      </c>
      <c r="O2554" s="526"/>
      <c r="P2554" s="529">
        <v>1.05</v>
      </c>
    </row>
    <row r="2555" spans="1:16" x14ac:dyDescent="0.25">
      <c r="A2555" s="530"/>
      <c r="B2555" s="524" t="s">
        <v>3628</v>
      </c>
      <c r="C2555" s="1247" t="s">
        <v>3629</v>
      </c>
      <c r="D2555" s="1247"/>
      <c r="E2555" s="1247"/>
      <c r="F2555" s="1247"/>
      <c r="G2555" s="1247"/>
      <c r="H2555" s="525" t="s">
        <v>1244</v>
      </c>
      <c r="I2555" s="536">
        <v>0.16</v>
      </c>
      <c r="J2555" s="526"/>
      <c r="K2555" s="536">
        <v>0.32</v>
      </c>
      <c r="L2555" s="538">
        <v>931.11</v>
      </c>
      <c r="M2555" s="539">
        <v>1.76</v>
      </c>
      <c r="N2555" s="534">
        <v>1638.75</v>
      </c>
      <c r="O2555" s="526"/>
      <c r="P2555" s="529">
        <v>524.4</v>
      </c>
    </row>
    <row r="2556" spans="1:16" x14ac:dyDescent="0.25">
      <c r="A2556" s="530"/>
      <c r="B2556" s="524" t="s">
        <v>4049</v>
      </c>
      <c r="C2556" s="1247" t="s">
        <v>4050</v>
      </c>
      <c r="D2556" s="1247"/>
      <c r="E2556" s="1247"/>
      <c r="F2556" s="1247"/>
      <c r="G2556" s="1247"/>
      <c r="H2556" s="525" t="s">
        <v>1697</v>
      </c>
      <c r="I2556" s="536">
        <v>0.16</v>
      </c>
      <c r="J2556" s="526"/>
      <c r="K2556" s="536">
        <v>0.32</v>
      </c>
      <c r="L2556" s="542">
        <v>2094.8200000000002</v>
      </c>
      <c r="M2556" s="539">
        <v>1.26</v>
      </c>
      <c r="N2556" s="534">
        <v>2639.47</v>
      </c>
      <c r="O2556" s="526"/>
      <c r="P2556" s="529">
        <v>844.63</v>
      </c>
    </row>
    <row r="2557" spans="1:16" x14ac:dyDescent="0.25">
      <c r="A2557" s="530"/>
      <c r="B2557" s="524" t="s">
        <v>3590</v>
      </c>
      <c r="C2557" s="1247" t="s">
        <v>3591</v>
      </c>
      <c r="D2557" s="1247"/>
      <c r="E2557" s="1247"/>
      <c r="F2557" s="1247"/>
      <c r="G2557" s="1247"/>
      <c r="H2557" s="525" t="s">
        <v>1697</v>
      </c>
      <c r="I2557" s="536">
        <v>0.16</v>
      </c>
      <c r="J2557" s="526"/>
      <c r="K2557" s="536">
        <v>0.32</v>
      </c>
      <c r="L2557" s="538">
        <v>235.73</v>
      </c>
      <c r="M2557" s="539">
        <v>0.97</v>
      </c>
      <c r="N2557" s="534">
        <v>228.66</v>
      </c>
      <c r="O2557" s="526"/>
      <c r="P2557" s="529">
        <v>73.17</v>
      </c>
    </row>
    <row r="2558" spans="1:16" x14ac:dyDescent="0.25">
      <c r="A2558" s="530"/>
      <c r="B2558" s="524" t="s">
        <v>4051</v>
      </c>
      <c r="C2558" s="1247" t="s">
        <v>4052</v>
      </c>
      <c r="D2558" s="1247"/>
      <c r="E2558" s="1247"/>
      <c r="F2558" s="1247"/>
      <c r="G2558" s="1247"/>
      <c r="H2558" s="525" t="s">
        <v>1244</v>
      </c>
      <c r="I2558" s="536">
        <v>0.02</v>
      </c>
      <c r="J2558" s="526"/>
      <c r="K2558" s="536">
        <v>0.04</v>
      </c>
      <c r="L2558" s="538">
        <v>374.6</v>
      </c>
      <c r="M2558" s="539">
        <v>1.04</v>
      </c>
      <c r="N2558" s="534">
        <v>389.58</v>
      </c>
      <c r="O2558" s="526"/>
      <c r="P2558" s="529">
        <v>15.58</v>
      </c>
    </row>
    <row r="2559" spans="1:16" x14ac:dyDescent="0.25">
      <c r="A2559" s="544" t="s">
        <v>1239</v>
      </c>
      <c r="B2559" s="545" t="s">
        <v>2792</v>
      </c>
      <c r="C2559" s="1250" t="s">
        <v>2793</v>
      </c>
      <c r="D2559" s="1250"/>
      <c r="E2559" s="1250"/>
      <c r="F2559" s="1250"/>
      <c r="G2559" s="1250"/>
      <c r="H2559" s="546" t="s">
        <v>1164</v>
      </c>
      <c r="I2559" s="566">
        <v>0.5</v>
      </c>
      <c r="J2559" s="548"/>
      <c r="K2559" s="547">
        <v>1</v>
      </c>
      <c r="L2559" s="550"/>
      <c r="M2559" s="548"/>
      <c r="N2559" s="550"/>
      <c r="O2559" s="548"/>
      <c r="P2559" s="551"/>
    </row>
    <row r="2560" spans="1:16" x14ac:dyDescent="0.25">
      <c r="A2560" s="552"/>
      <c r="B2560" s="553"/>
      <c r="C2560" s="1248" t="s">
        <v>1154</v>
      </c>
      <c r="D2560" s="1248"/>
      <c r="E2560" s="1248"/>
      <c r="F2560" s="1248"/>
      <c r="G2560" s="1248"/>
      <c r="H2560" s="516"/>
      <c r="I2560" s="517"/>
      <c r="J2560" s="517"/>
      <c r="K2560" s="517"/>
      <c r="L2560" s="520"/>
      <c r="M2560" s="517"/>
      <c r="N2560" s="554"/>
      <c r="O2560" s="517"/>
      <c r="P2560" s="555">
        <v>59206.67</v>
      </c>
    </row>
    <row r="2561" spans="1:16" x14ac:dyDescent="0.25">
      <c r="A2561" s="540" t="s">
        <v>4053</v>
      </c>
      <c r="B2561" s="524" t="s">
        <v>2637</v>
      </c>
      <c r="C2561" s="1247" t="s">
        <v>2638</v>
      </c>
      <c r="D2561" s="1247"/>
      <c r="E2561" s="1247"/>
      <c r="F2561" s="1247"/>
      <c r="G2561" s="1247"/>
      <c r="H2561" s="525" t="s">
        <v>1158</v>
      </c>
      <c r="I2561" s="543">
        <v>2</v>
      </c>
      <c r="J2561" s="526"/>
      <c r="K2561" s="543">
        <v>2</v>
      </c>
      <c r="L2561" s="528"/>
      <c r="M2561" s="526"/>
      <c r="N2561" s="528"/>
      <c r="O2561" s="526"/>
      <c r="P2561" s="573">
        <v>885.03</v>
      </c>
    </row>
    <row r="2562" spans="1:16" x14ac:dyDescent="0.25">
      <c r="A2562" s="540"/>
      <c r="B2562" s="524"/>
      <c r="C2562" s="1247" t="s">
        <v>1155</v>
      </c>
      <c r="D2562" s="1247"/>
      <c r="E2562" s="1247"/>
      <c r="F2562" s="1247"/>
      <c r="G2562" s="1247"/>
      <c r="H2562" s="525"/>
      <c r="I2562" s="526"/>
      <c r="J2562" s="526"/>
      <c r="K2562" s="526"/>
      <c r="L2562" s="528"/>
      <c r="M2562" s="526"/>
      <c r="N2562" s="528"/>
      <c r="O2562" s="526"/>
      <c r="P2562" s="529">
        <v>46794.47</v>
      </c>
    </row>
    <row r="2563" spans="1:16" x14ac:dyDescent="0.25">
      <c r="A2563" s="540"/>
      <c r="B2563" s="524" t="s">
        <v>3630</v>
      </c>
      <c r="C2563" s="1247" t="s">
        <v>3631</v>
      </c>
      <c r="D2563" s="1247"/>
      <c r="E2563" s="1247"/>
      <c r="F2563" s="1247"/>
      <c r="G2563" s="1247"/>
      <c r="H2563" s="525" t="s">
        <v>1158</v>
      </c>
      <c r="I2563" s="543">
        <v>95</v>
      </c>
      <c r="J2563" s="526"/>
      <c r="K2563" s="543">
        <v>95</v>
      </c>
      <c r="L2563" s="528"/>
      <c r="M2563" s="526"/>
      <c r="N2563" s="528"/>
      <c r="O2563" s="526"/>
      <c r="P2563" s="529">
        <v>44454.75</v>
      </c>
    </row>
    <row r="2564" spans="1:16" x14ac:dyDescent="0.25">
      <c r="A2564" s="540"/>
      <c r="B2564" s="524" t="s">
        <v>3632</v>
      </c>
      <c r="C2564" s="1247" t="s">
        <v>3633</v>
      </c>
      <c r="D2564" s="1247"/>
      <c r="E2564" s="1247"/>
      <c r="F2564" s="1247"/>
      <c r="G2564" s="1247"/>
      <c r="H2564" s="525" t="s">
        <v>1158</v>
      </c>
      <c r="I2564" s="543">
        <v>53</v>
      </c>
      <c r="J2564" s="526"/>
      <c r="K2564" s="543">
        <v>53</v>
      </c>
      <c r="L2564" s="528"/>
      <c r="M2564" s="526"/>
      <c r="N2564" s="528"/>
      <c r="O2564" s="526"/>
      <c r="P2564" s="529">
        <v>24801.07</v>
      </c>
    </row>
    <row r="2565" spans="1:16" x14ac:dyDescent="0.25">
      <c r="A2565" s="556"/>
      <c r="B2565" s="557"/>
      <c r="C2565" s="1248" t="s">
        <v>1161</v>
      </c>
      <c r="D2565" s="1248"/>
      <c r="E2565" s="1248"/>
      <c r="F2565" s="1248"/>
      <c r="G2565" s="1248"/>
      <c r="H2565" s="516"/>
      <c r="I2565" s="517"/>
      <c r="J2565" s="517"/>
      <c r="K2565" s="517"/>
      <c r="L2565" s="520"/>
      <c r="M2565" s="517"/>
      <c r="N2565" s="554">
        <v>64673.760000000002</v>
      </c>
      <c r="O2565" s="517"/>
      <c r="P2565" s="555">
        <v>129347.52</v>
      </c>
    </row>
    <row r="2566" spans="1:16" x14ac:dyDescent="0.25">
      <c r="A2566" s="558"/>
      <c r="B2566" s="559"/>
      <c r="C2566" s="559"/>
      <c r="D2566" s="559"/>
      <c r="E2566" s="559"/>
      <c r="F2566" s="559"/>
      <c r="G2566" s="559"/>
      <c r="H2566" s="560"/>
      <c r="I2566" s="561"/>
      <c r="J2566" s="561"/>
      <c r="K2566" s="561"/>
      <c r="L2566" s="562"/>
      <c r="M2566" s="561"/>
      <c r="N2566" s="562"/>
      <c r="O2566" s="561"/>
      <c r="P2566" s="563"/>
    </row>
    <row r="2567" spans="1:16" ht="22.5" x14ac:dyDescent="0.25">
      <c r="A2567" s="514" t="s">
        <v>4054</v>
      </c>
      <c r="B2567" s="515" t="s">
        <v>4055</v>
      </c>
      <c r="C2567" s="1249" t="s">
        <v>4056</v>
      </c>
      <c r="D2567" s="1249"/>
      <c r="E2567" s="1249"/>
      <c r="F2567" s="1249"/>
      <c r="G2567" s="1249"/>
      <c r="H2567" s="516" t="s">
        <v>1575</v>
      </c>
      <c r="I2567" s="517">
        <v>2</v>
      </c>
      <c r="J2567" s="518">
        <v>1</v>
      </c>
      <c r="K2567" s="518">
        <v>2</v>
      </c>
      <c r="L2567" s="520"/>
      <c r="M2567" s="517"/>
      <c r="N2567" s="564">
        <v>572759.68000000005</v>
      </c>
      <c r="O2567" s="517"/>
      <c r="P2567" s="555">
        <v>1145519.3600000001</v>
      </c>
    </row>
    <row r="2568" spans="1:16" x14ac:dyDescent="0.25">
      <c r="A2568" s="556"/>
      <c r="B2568" s="557"/>
      <c r="C2568" s="1248" t="s">
        <v>1161</v>
      </c>
      <c r="D2568" s="1248"/>
      <c r="E2568" s="1248"/>
      <c r="F2568" s="1248"/>
      <c r="G2568" s="1248"/>
      <c r="H2568" s="516"/>
      <c r="I2568" s="517"/>
      <c r="J2568" s="517"/>
      <c r="K2568" s="517"/>
      <c r="L2568" s="520"/>
      <c r="M2568" s="517"/>
      <c r="N2568" s="520"/>
      <c r="O2568" s="517"/>
      <c r="P2568" s="555">
        <v>1145519.3600000001</v>
      </c>
    </row>
    <row r="2569" spans="1:16" x14ac:dyDescent="0.25">
      <c r="A2569" s="558"/>
      <c r="B2569" s="559"/>
      <c r="C2569" s="559"/>
      <c r="D2569" s="559"/>
      <c r="E2569" s="559"/>
      <c r="F2569" s="559"/>
      <c r="G2569" s="559"/>
      <c r="H2569" s="560"/>
      <c r="I2569" s="561"/>
      <c r="J2569" s="561"/>
      <c r="K2569" s="561"/>
      <c r="L2569" s="562"/>
      <c r="M2569" s="561"/>
      <c r="N2569" s="562"/>
      <c r="O2569" s="561"/>
      <c r="P2569" s="563"/>
    </row>
    <row r="2570" spans="1:16" x14ac:dyDescent="0.25">
      <c r="A2570" s="514" t="s">
        <v>4057</v>
      </c>
      <c r="B2570" s="515" t="s">
        <v>3638</v>
      </c>
      <c r="C2570" s="1249" t="s">
        <v>3639</v>
      </c>
      <c r="D2570" s="1249"/>
      <c r="E2570" s="1249"/>
      <c r="F2570" s="1249"/>
      <c r="G2570" s="1249"/>
      <c r="H2570" s="516" t="s">
        <v>1575</v>
      </c>
      <c r="I2570" s="517">
        <v>2</v>
      </c>
      <c r="J2570" s="518">
        <v>1</v>
      </c>
      <c r="K2570" s="518">
        <v>2</v>
      </c>
      <c r="L2570" s="520"/>
      <c r="M2570" s="517"/>
      <c r="N2570" s="521"/>
      <c r="O2570" s="517"/>
      <c r="P2570" s="522"/>
    </row>
    <row r="2571" spans="1:16" x14ac:dyDescent="0.25">
      <c r="A2571" s="523"/>
      <c r="B2571" s="524" t="s">
        <v>23</v>
      </c>
      <c r="C2571" s="1247" t="s">
        <v>1203</v>
      </c>
      <c r="D2571" s="1247"/>
      <c r="E2571" s="1247"/>
      <c r="F2571" s="1247"/>
      <c r="G2571" s="1247"/>
      <c r="H2571" s="525" t="s">
        <v>1148</v>
      </c>
      <c r="I2571" s="526"/>
      <c r="J2571" s="526"/>
      <c r="K2571" s="536">
        <v>0.44</v>
      </c>
      <c r="L2571" s="528"/>
      <c r="M2571" s="526"/>
      <c r="N2571" s="528"/>
      <c r="O2571" s="526"/>
      <c r="P2571" s="573">
        <v>139.96</v>
      </c>
    </row>
    <row r="2572" spans="1:16" x14ac:dyDescent="0.25">
      <c r="A2572" s="530"/>
      <c r="B2572" s="524" t="s">
        <v>2403</v>
      </c>
      <c r="C2572" s="1247" t="s">
        <v>2404</v>
      </c>
      <c r="D2572" s="1247"/>
      <c r="E2572" s="1247"/>
      <c r="F2572" s="1247"/>
      <c r="G2572" s="1247"/>
      <c r="H2572" s="525" t="s">
        <v>1148</v>
      </c>
      <c r="I2572" s="536">
        <v>0.22</v>
      </c>
      <c r="J2572" s="526"/>
      <c r="K2572" s="536">
        <v>0.44</v>
      </c>
      <c r="L2572" s="532"/>
      <c r="M2572" s="533"/>
      <c r="N2572" s="534">
        <v>318.08999999999997</v>
      </c>
      <c r="O2572" s="526"/>
      <c r="P2572" s="529">
        <v>139.96</v>
      </c>
    </row>
    <row r="2573" spans="1:16" x14ac:dyDescent="0.25">
      <c r="A2573" s="552"/>
      <c r="B2573" s="553"/>
      <c r="C2573" s="1248" t="s">
        <v>1154</v>
      </c>
      <c r="D2573" s="1248"/>
      <c r="E2573" s="1248"/>
      <c r="F2573" s="1248"/>
      <c r="G2573" s="1248"/>
      <c r="H2573" s="516"/>
      <c r="I2573" s="517"/>
      <c r="J2573" s="517"/>
      <c r="K2573" s="517"/>
      <c r="L2573" s="520"/>
      <c r="M2573" s="517"/>
      <c r="N2573" s="554"/>
      <c r="O2573" s="517"/>
      <c r="P2573" s="555">
        <v>139.96</v>
      </c>
    </row>
    <row r="2574" spans="1:16" x14ac:dyDescent="0.25">
      <c r="A2574" s="540" t="s">
        <v>4058</v>
      </c>
      <c r="B2574" s="524" t="s">
        <v>2637</v>
      </c>
      <c r="C2574" s="1247" t="s">
        <v>2638</v>
      </c>
      <c r="D2574" s="1247"/>
      <c r="E2574" s="1247"/>
      <c r="F2574" s="1247"/>
      <c r="G2574" s="1247"/>
      <c r="H2574" s="525" t="s">
        <v>1158</v>
      </c>
      <c r="I2574" s="543">
        <v>2</v>
      </c>
      <c r="J2574" s="526"/>
      <c r="K2574" s="543">
        <v>2</v>
      </c>
      <c r="L2574" s="528"/>
      <c r="M2574" s="526"/>
      <c r="N2574" s="528"/>
      <c r="O2574" s="526"/>
      <c r="P2574" s="573">
        <v>2.8</v>
      </c>
    </row>
    <row r="2575" spans="1:16" x14ac:dyDescent="0.25">
      <c r="A2575" s="540"/>
      <c r="B2575" s="524"/>
      <c r="C2575" s="1247" t="s">
        <v>1155</v>
      </c>
      <c r="D2575" s="1247"/>
      <c r="E2575" s="1247"/>
      <c r="F2575" s="1247"/>
      <c r="G2575" s="1247"/>
      <c r="H2575" s="525"/>
      <c r="I2575" s="526"/>
      <c r="J2575" s="526"/>
      <c r="K2575" s="526"/>
      <c r="L2575" s="528"/>
      <c r="M2575" s="526"/>
      <c r="N2575" s="528"/>
      <c r="O2575" s="526"/>
      <c r="P2575" s="573">
        <v>139.96</v>
      </c>
    </row>
    <row r="2576" spans="1:16" x14ac:dyDescent="0.25">
      <c r="A2576" s="540"/>
      <c r="B2576" s="524" t="s">
        <v>3336</v>
      </c>
      <c r="C2576" s="1247" t="s">
        <v>3337</v>
      </c>
      <c r="D2576" s="1247"/>
      <c r="E2576" s="1247"/>
      <c r="F2576" s="1247"/>
      <c r="G2576" s="1247"/>
      <c r="H2576" s="525" t="s">
        <v>1158</v>
      </c>
      <c r="I2576" s="543">
        <v>90</v>
      </c>
      <c r="J2576" s="526"/>
      <c r="K2576" s="543">
        <v>90</v>
      </c>
      <c r="L2576" s="528"/>
      <c r="M2576" s="526"/>
      <c r="N2576" s="528"/>
      <c r="O2576" s="526"/>
      <c r="P2576" s="573">
        <v>125.96</v>
      </c>
    </row>
    <row r="2577" spans="1:16" x14ac:dyDescent="0.25">
      <c r="A2577" s="540"/>
      <c r="B2577" s="524" t="s">
        <v>3338</v>
      </c>
      <c r="C2577" s="1247" t="s">
        <v>3339</v>
      </c>
      <c r="D2577" s="1247"/>
      <c r="E2577" s="1247"/>
      <c r="F2577" s="1247"/>
      <c r="G2577" s="1247"/>
      <c r="H2577" s="525" t="s">
        <v>1158</v>
      </c>
      <c r="I2577" s="543">
        <v>46</v>
      </c>
      <c r="J2577" s="526"/>
      <c r="K2577" s="543">
        <v>46</v>
      </c>
      <c r="L2577" s="528"/>
      <c r="M2577" s="526"/>
      <c r="N2577" s="528"/>
      <c r="O2577" s="526"/>
      <c r="P2577" s="573">
        <v>64.38</v>
      </c>
    </row>
    <row r="2578" spans="1:16" x14ac:dyDescent="0.25">
      <c r="A2578" s="556"/>
      <c r="B2578" s="557"/>
      <c r="C2578" s="1248" t="s">
        <v>1161</v>
      </c>
      <c r="D2578" s="1248"/>
      <c r="E2578" s="1248"/>
      <c r="F2578" s="1248"/>
      <c r="G2578" s="1248"/>
      <c r="H2578" s="516"/>
      <c r="I2578" s="517"/>
      <c r="J2578" s="517"/>
      <c r="K2578" s="517"/>
      <c r="L2578" s="520"/>
      <c r="M2578" s="517"/>
      <c r="N2578" s="593">
        <v>166.55</v>
      </c>
      <c r="O2578" s="517"/>
      <c r="P2578" s="612">
        <v>333.1</v>
      </c>
    </row>
    <row r="2579" spans="1:16" x14ac:dyDescent="0.25">
      <c r="A2579" s="558"/>
      <c r="B2579" s="559"/>
      <c r="C2579" s="559"/>
      <c r="D2579" s="559"/>
      <c r="E2579" s="559"/>
      <c r="F2579" s="559"/>
      <c r="G2579" s="559"/>
      <c r="H2579" s="560"/>
      <c r="I2579" s="561"/>
      <c r="J2579" s="561"/>
      <c r="K2579" s="561"/>
      <c r="L2579" s="562"/>
      <c r="M2579" s="561"/>
      <c r="N2579" s="562"/>
      <c r="O2579" s="561"/>
      <c r="P2579" s="563"/>
    </row>
    <row r="2580" spans="1:16" ht="22.5" x14ac:dyDescent="0.25">
      <c r="A2580" s="514" t="s">
        <v>4059</v>
      </c>
      <c r="B2580" s="515" t="s">
        <v>3592</v>
      </c>
      <c r="C2580" s="1249" t="s">
        <v>4060</v>
      </c>
      <c r="D2580" s="1249"/>
      <c r="E2580" s="1249"/>
      <c r="F2580" s="1249"/>
      <c r="G2580" s="1249"/>
      <c r="H2580" s="516" t="s">
        <v>1575</v>
      </c>
      <c r="I2580" s="517">
        <v>2</v>
      </c>
      <c r="J2580" s="518">
        <v>1</v>
      </c>
      <c r="K2580" s="518">
        <v>2</v>
      </c>
      <c r="L2580" s="520"/>
      <c r="M2580" s="517"/>
      <c r="N2580" s="572">
        <v>172.04</v>
      </c>
      <c r="O2580" s="517"/>
      <c r="P2580" s="612">
        <v>344.08</v>
      </c>
    </row>
    <row r="2581" spans="1:16" x14ac:dyDescent="0.25">
      <c r="A2581" s="556"/>
      <c r="B2581" s="557"/>
      <c r="C2581" s="1248" t="s">
        <v>1161</v>
      </c>
      <c r="D2581" s="1248"/>
      <c r="E2581" s="1248"/>
      <c r="F2581" s="1248"/>
      <c r="G2581" s="1248"/>
      <c r="H2581" s="516"/>
      <c r="I2581" s="517"/>
      <c r="J2581" s="517"/>
      <c r="K2581" s="517"/>
      <c r="L2581" s="520"/>
      <c r="M2581" s="517"/>
      <c r="N2581" s="520"/>
      <c r="O2581" s="517"/>
      <c r="P2581" s="612">
        <v>344.08</v>
      </c>
    </row>
    <row r="2582" spans="1:16" x14ac:dyDescent="0.25">
      <c r="A2582" s="558"/>
      <c r="B2582" s="559"/>
      <c r="C2582" s="559"/>
      <c r="D2582" s="559"/>
      <c r="E2582" s="559"/>
      <c r="F2582" s="559"/>
      <c r="G2582" s="559"/>
      <c r="H2582" s="560"/>
      <c r="I2582" s="561"/>
      <c r="J2582" s="561"/>
      <c r="K2582" s="561"/>
      <c r="L2582" s="562"/>
      <c r="M2582" s="561"/>
      <c r="N2582" s="562"/>
      <c r="O2582" s="561"/>
      <c r="P2582" s="563"/>
    </row>
    <row r="2583" spans="1:16" x14ac:dyDescent="0.25">
      <c r="A2583" s="514" t="s">
        <v>4061</v>
      </c>
      <c r="B2583" s="515" t="s">
        <v>3638</v>
      </c>
      <c r="C2583" s="1249" t="s">
        <v>3639</v>
      </c>
      <c r="D2583" s="1249"/>
      <c r="E2583" s="1249"/>
      <c r="F2583" s="1249"/>
      <c r="G2583" s="1249"/>
      <c r="H2583" s="516" t="s">
        <v>1575</v>
      </c>
      <c r="I2583" s="517">
        <v>2</v>
      </c>
      <c r="J2583" s="518">
        <v>1</v>
      </c>
      <c r="K2583" s="518">
        <v>2</v>
      </c>
      <c r="L2583" s="520"/>
      <c r="M2583" s="517"/>
      <c r="N2583" s="521"/>
      <c r="O2583" s="517"/>
      <c r="P2583" s="522"/>
    </row>
    <row r="2584" spans="1:16" x14ac:dyDescent="0.25">
      <c r="A2584" s="523"/>
      <c r="B2584" s="524" t="s">
        <v>23</v>
      </c>
      <c r="C2584" s="1247" t="s">
        <v>1203</v>
      </c>
      <c r="D2584" s="1247"/>
      <c r="E2584" s="1247"/>
      <c r="F2584" s="1247"/>
      <c r="G2584" s="1247"/>
      <c r="H2584" s="525" t="s">
        <v>1148</v>
      </c>
      <c r="I2584" s="526"/>
      <c r="J2584" s="526"/>
      <c r="K2584" s="536">
        <v>0.44</v>
      </c>
      <c r="L2584" s="528"/>
      <c r="M2584" s="526"/>
      <c r="N2584" s="528"/>
      <c r="O2584" s="526"/>
      <c r="P2584" s="573">
        <v>139.96</v>
      </c>
    </row>
    <row r="2585" spans="1:16" x14ac:dyDescent="0.25">
      <c r="A2585" s="530"/>
      <c r="B2585" s="524" t="s">
        <v>2403</v>
      </c>
      <c r="C2585" s="1247" t="s">
        <v>2404</v>
      </c>
      <c r="D2585" s="1247"/>
      <c r="E2585" s="1247"/>
      <c r="F2585" s="1247"/>
      <c r="G2585" s="1247"/>
      <c r="H2585" s="525" t="s">
        <v>1148</v>
      </c>
      <c r="I2585" s="536">
        <v>0.22</v>
      </c>
      <c r="J2585" s="526"/>
      <c r="K2585" s="536">
        <v>0.44</v>
      </c>
      <c r="L2585" s="532"/>
      <c r="M2585" s="533"/>
      <c r="N2585" s="534">
        <v>318.08999999999997</v>
      </c>
      <c r="O2585" s="526"/>
      <c r="P2585" s="529">
        <v>139.96</v>
      </c>
    </row>
    <row r="2586" spans="1:16" x14ac:dyDescent="0.25">
      <c r="A2586" s="552"/>
      <c r="B2586" s="553"/>
      <c r="C2586" s="1248" t="s">
        <v>1154</v>
      </c>
      <c r="D2586" s="1248"/>
      <c r="E2586" s="1248"/>
      <c r="F2586" s="1248"/>
      <c r="G2586" s="1248"/>
      <c r="H2586" s="516"/>
      <c r="I2586" s="517"/>
      <c r="J2586" s="517"/>
      <c r="K2586" s="517"/>
      <c r="L2586" s="520"/>
      <c r="M2586" s="517"/>
      <c r="N2586" s="554"/>
      <c r="O2586" s="517"/>
      <c r="P2586" s="555">
        <v>139.96</v>
      </c>
    </row>
    <row r="2587" spans="1:16" x14ac:dyDescent="0.25">
      <c r="A2587" s="540" t="s">
        <v>4062</v>
      </c>
      <c r="B2587" s="524" t="s">
        <v>2637</v>
      </c>
      <c r="C2587" s="1247" t="s">
        <v>2638</v>
      </c>
      <c r="D2587" s="1247"/>
      <c r="E2587" s="1247"/>
      <c r="F2587" s="1247"/>
      <c r="G2587" s="1247"/>
      <c r="H2587" s="525" t="s">
        <v>1158</v>
      </c>
      <c r="I2587" s="543">
        <v>2</v>
      </c>
      <c r="J2587" s="526"/>
      <c r="K2587" s="543">
        <v>2</v>
      </c>
      <c r="L2587" s="528"/>
      <c r="M2587" s="526"/>
      <c r="N2587" s="528"/>
      <c r="O2587" s="526"/>
      <c r="P2587" s="573">
        <v>2.8</v>
      </c>
    </row>
    <row r="2588" spans="1:16" x14ac:dyDescent="0.25">
      <c r="A2588" s="540"/>
      <c r="B2588" s="524"/>
      <c r="C2588" s="1247" t="s">
        <v>1155</v>
      </c>
      <c r="D2588" s="1247"/>
      <c r="E2588" s="1247"/>
      <c r="F2588" s="1247"/>
      <c r="G2588" s="1247"/>
      <c r="H2588" s="525"/>
      <c r="I2588" s="526"/>
      <c r="J2588" s="526"/>
      <c r="K2588" s="526"/>
      <c r="L2588" s="528"/>
      <c r="M2588" s="526"/>
      <c r="N2588" s="528"/>
      <c r="O2588" s="526"/>
      <c r="P2588" s="573">
        <v>139.96</v>
      </c>
    </row>
    <row r="2589" spans="1:16" x14ac:dyDescent="0.25">
      <c r="A2589" s="540"/>
      <c r="B2589" s="524" t="s">
        <v>3336</v>
      </c>
      <c r="C2589" s="1247" t="s">
        <v>3337</v>
      </c>
      <c r="D2589" s="1247"/>
      <c r="E2589" s="1247"/>
      <c r="F2589" s="1247"/>
      <c r="G2589" s="1247"/>
      <c r="H2589" s="525" t="s">
        <v>1158</v>
      </c>
      <c r="I2589" s="543">
        <v>90</v>
      </c>
      <c r="J2589" s="526"/>
      <c r="K2589" s="543">
        <v>90</v>
      </c>
      <c r="L2589" s="528"/>
      <c r="M2589" s="526"/>
      <c r="N2589" s="528"/>
      <c r="O2589" s="526"/>
      <c r="P2589" s="573">
        <v>125.96</v>
      </c>
    </row>
    <row r="2590" spans="1:16" x14ac:dyDescent="0.25">
      <c r="A2590" s="540"/>
      <c r="B2590" s="524" t="s">
        <v>3338</v>
      </c>
      <c r="C2590" s="1247" t="s">
        <v>3339</v>
      </c>
      <c r="D2590" s="1247"/>
      <c r="E2590" s="1247"/>
      <c r="F2590" s="1247"/>
      <c r="G2590" s="1247"/>
      <c r="H2590" s="525" t="s">
        <v>1158</v>
      </c>
      <c r="I2590" s="543">
        <v>46</v>
      </c>
      <c r="J2590" s="526"/>
      <c r="K2590" s="543">
        <v>46</v>
      </c>
      <c r="L2590" s="528"/>
      <c r="M2590" s="526"/>
      <c r="N2590" s="528"/>
      <c r="O2590" s="526"/>
      <c r="P2590" s="573">
        <v>64.38</v>
      </c>
    </row>
    <row r="2591" spans="1:16" x14ac:dyDescent="0.25">
      <c r="A2591" s="556"/>
      <c r="B2591" s="557"/>
      <c r="C2591" s="1248" t="s">
        <v>1161</v>
      </c>
      <c r="D2591" s="1248"/>
      <c r="E2591" s="1248"/>
      <c r="F2591" s="1248"/>
      <c r="G2591" s="1248"/>
      <c r="H2591" s="516"/>
      <c r="I2591" s="517"/>
      <c r="J2591" s="517"/>
      <c r="K2591" s="517"/>
      <c r="L2591" s="520"/>
      <c r="M2591" s="517"/>
      <c r="N2591" s="593">
        <v>166.55</v>
      </c>
      <c r="O2591" s="517"/>
      <c r="P2591" s="612">
        <v>333.1</v>
      </c>
    </row>
    <row r="2592" spans="1:16" x14ac:dyDescent="0.25">
      <c r="A2592" s="558"/>
      <c r="B2592" s="559"/>
      <c r="C2592" s="559"/>
      <c r="D2592" s="559"/>
      <c r="E2592" s="559"/>
      <c r="F2592" s="559"/>
      <c r="G2592" s="559"/>
      <c r="H2592" s="560"/>
      <c r="I2592" s="561"/>
      <c r="J2592" s="561"/>
      <c r="K2592" s="561"/>
      <c r="L2592" s="562"/>
      <c r="M2592" s="561"/>
      <c r="N2592" s="562"/>
      <c r="O2592" s="561"/>
      <c r="P2592" s="563"/>
    </row>
    <row r="2593" spans="1:16" ht="22.5" x14ac:dyDescent="0.25">
      <c r="A2593" s="514" t="s">
        <v>4063</v>
      </c>
      <c r="B2593" s="515" t="s">
        <v>3592</v>
      </c>
      <c r="C2593" s="1249" t="s">
        <v>3712</v>
      </c>
      <c r="D2593" s="1249"/>
      <c r="E2593" s="1249"/>
      <c r="F2593" s="1249"/>
      <c r="G2593" s="1249"/>
      <c r="H2593" s="516" t="s">
        <v>1575</v>
      </c>
      <c r="I2593" s="517">
        <v>2</v>
      </c>
      <c r="J2593" s="518">
        <v>1</v>
      </c>
      <c r="K2593" s="518">
        <v>2</v>
      </c>
      <c r="L2593" s="520"/>
      <c r="M2593" s="517"/>
      <c r="N2593" s="572">
        <v>273.95</v>
      </c>
      <c r="O2593" s="517"/>
      <c r="P2593" s="612">
        <v>547.9</v>
      </c>
    </row>
    <row r="2594" spans="1:16" x14ac:dyDescent="0.25">
      <c r="A2594" s="556"/>
      <c r="B2594" s="557"/>
      <c r="C2594" s="1248" t="s">
        <v>1161</v>
      </c>
      <c r="D2594" s="1248"/>
      <c r="E2594" s="1248"/>
      <c r="F2594" s="1248"/>
      <c r="G2594" s="1248"/>
      <c r="H2594" s="516"/>
      <c r="I2594" s="517"/>
      <c r="J2594" s="517"/>
      <c r="K2594" s="517"/>
      <c r="L2594" s="520"/>
      <c r="M2594" s="517"/>
      <c r="N2594" s="520"/>
      <c r="O2594" s="517"/>
      <c r="P2594" s="612">
        <v>547.9</v>
      </c>
    </row>
    <row r="2595" spans="1:16" x14ac:dyDescent="0.25">
      <c r="A2595" s="558"/>
      <c r="B2595" s="559"/>
      <c r="C2595" s="559"/>
      <c r="D2595" s="559"/>
      <c r="E2595" s="559"/>
      <c r="F2595" s="559"/>
      <c r="G2595" s="559"/>
      <c r="H2595" s="560"/>
      <c r="I2595" s="561"/>
      <c r="J2595" s="561"/>
      <c r="K2595" s="561"/>
      <c r="L2595" s="562"/>
      <c r="M2595" s="561"/>
      <c r="N2595" s="562"/>
      <c r="O2595" s="561"/>
      <c r="P2595" s="563"/>
    </row>
    <row r="2596" spans="1:16" x14ac:dyDescent="0.25">
      <c r="A2596" s="514" t="s">
        <v>4064</v>
      </c>
      <c r="B2596" s="515" t="s">
        <v>3715</v>
      </c>
      <c r="C2596" s="1249" t="s">
        <v>3716</v>
      </c>
      <c r="D2596" s="1249"/>
      <c r="E2596" s="1249"/>
      <c r="F2596" s="1249"/>
      <c r="G2596" s="1249"/>
      <c r="H2596" s="516" t="s">
        <v>1697</v>
      </c>
      <c r="I2596" s="517">
        <v>0.08</v>
      </c>
      <c r="J2596" s="518">
        <v>1</v>
      </c>
      <c r="K2596" s="570">
        <v>0.08</v>
      </c>
      <c r="L2596" s="593">
        <v>200.09</v>
      </c>
      <c r="M2596" s="570">
        <v>0.97</v>
      </c>
      <c r="N2596" s="572">
        <v>194.09</v>
      </c>
      <c r="O2596" s="517"/>
      <c r="P2596" s="612">
        <v>15.53</v>
      </c>
    </row>
    <row r="2597" spans="1:16" x14ac:dyDescent="0.25">
      <c r="A2597" s="556"/>
      <c r="B2597" s="557"/>
      <c r="C2597" s="1248" t="s">
        <v>1161</v>
      </c>
      <c r="D2597" s="1248"/>
      <c r="E2597" s="1248"/>
      <c r="F2597" s="1248"/>
      <c r="G2597" s="1248"/>
      <c r="H2597" s="516"/>
      <c r="I2597" s="517"/>
      <c r="J2597" s="517"/>
      <c r="K2597" s="517"/>
      <c r="L2597" s="520"/>
      <c r="M2597" s="517"/>
      <c r="N2597" s="520"/>
      <c r="O2597" s="517"/>
      <c r="P2597" s="612">
        <v>15.53</v>
      </c>
    </row>
    <row r="2598" spans="1:16" x14ac:dyDescent="0.25">
      <c r="A2598" s="558"/>
      <c r="B2598" s="559"/>
      <c r="C2598" s="559"/>
      <c r="D2598" s="559"/>
      <c r="E2598" s="559"/>
      <c r="F2598" s="559"/>
      <c r="G2598" s="559"/>
      <c r="H2598" s="560"/>
      <c r="I2598" s="561"/>
      <c r="J2598" s="561"/>
      <c r="K2598" s="561"/>
      <c r="L2598" s="562"/>
      <c r="M2598" s="561"/>
      <c r="N2598" s="562"/>
      <c r="O2598" s="561"/>
      <c r="P2598" s="563"/>
    </row>
    <row r="2599" spans="1:16" x14ac:dyDescent="0.25">
      <c r="A2599" s="558"/>
      <c r="B2599" s="576"/>
      <c r="C2599" s="576"/>
      <c r="D2599" s="576"/>
      <c r="E2599" s="576"/>
      <c r="F2599" s="561"/>
      <c r="G2599" s="561"/>
      <c r="H2599" s="561"/>
      <c r="I2599" s="561"/>
      <c r="J2599" s="562"/>
      <c r="K2599" s="561"/>
      <c r="L2599" s="562"/>
      <c r="M2599" s="577"/>
      <c r="N2599" s="562"/>
      <c r="O2599" s="578"/>
      <c r="P2599" s="579"/>
    </row>
    <row r="2600" spans="1:16" x14ac:dyDescent="0.25">
      <c r="A2600" s="552"/>
      <c r="B2600" s="580"/>
      <c r="C2600" s="1246" t="s">
        <v>4065</v>
      </c>
      <c r="D2600" s="1246"/>
      <c r="E2600" s="1246"/>
      <c r="F2600" s="1246"/>
      <c r="G2600" s="1246"/>
      <c r="H2600" s="1246"/>
      <c r="I2600" s="1246"/>
      <c r="J2600" s="1246"/>
      <c r="K2600" s="1246"/>
      <c r="L2600" s="1246"/>
      <c r="M2600" s="1246"/>
      <c r="N2600" s="1246"/>
      <c r="O2600" s="1246"/>
      <c r="P2600" s="581"/>
    </row>
    <row r="2601" spans="1:16" x14ac:dyDescent="0.25">
      <c r="A2601" s="552"/>
      <c r="B2601" s="553"/>
      <c r="C2601" s="1243" t="s">
        <v>1249</v>
      </c>
      <c r="D2601" s="1243"/>
      <c r="E2601" s="1243"/>
      <c r="F2601" s="1243"/>
      <c r="G2601" s="1243"/>
      <c r="H2601" s="1243"/>
      <c r="I2601" s="1243"/>
      <c r="J2601" s="1243"/>
      <c r="K2601" s="1243"/>
      <c r="L2601" s="1243"/>
      <c r="M2601" s="1243"/>
      <c r="N2601" s="1243"/>
      <c r="O2601" s="1243"/>
      <c r="P2601" s="582">
        <v>61284.73</v>
      </c>
    </row>
    <row r="2602" spans="1:16" x14ac:dyDescent="0.25">
      <c r="A2602" s="552"/>
      <c r="B2602" s="553"/>
      <c r="C2602" s="1243" t="s">
        <v>1250</v>
      </c>
      <c r="D2602" s="1243"/>
      <c r="E2602" s="1243"/>
      <c r="F2602" s="1243"/>
      <c r="G2602" s="1243"/>
      <c r="H2602" s="1243"/>
      <c r="I2602" s="1243"/>
      <c r="J2602" s="1243"/>
      <c r="K2602" s="1243"/>
      <c r="L2602" s="1243"/>
      <c r="M2602" s="1243"/>
      <c r="N2602" s="1243"/>
      <c r="O2602" s="1243"/>
      <c r="P2602" s="583"/>
    </row>
    <row r="2603" spans="1:16" x14ac:dyDescent="0.25">
      <c r="A2603" s="552"/>
      <c r="B2603" s="553"/>
      <c r="C2603" s="1243" t="s">
        <v>1251</v>
      </c>
      <c r="D2603" s="1243"/>
      <c r="E2603" s="1243"/>
      <c r="F2603" s="1243"/>
      <c r="G2603" s="1243"/>
      <c r="H2603" s="1243"/>
      <c r="I2603" s="1243"/>
      <c r="J2603" s="1243"/>
      <c r="K2603" s="1243"/>
      <c r="L2603" s="1243"/>
      <c r="M2603" s="1243"/>
      <c r="N2603" s="1243"/>
      <c r="O2603" s="1243"/>
      <c r="P2603" s="582">
        <v>44531.6</v>
      </c>
    </row>
    <row r="2604" spans="1:16" x14ac:dyDescent="0.25">
      <c r="A2604" s="552"/>
      <c r="B2604" s="553"/>
      <c r="C2604" s="1243" t="s">
        <v>1252</v>
      </c>
      <c r="D2604" s="1243"/>
      <c r="E2604" s="1243"/>
      <c r="F2604" s="1243"/>
      <c r="G2604" s="1243"/>
      <c r="H2604" s="1243"/>
      <c r="I2604" s="1243"/>
      <c r="J2604" s="1243"/>
      <c r="K2604" s="1243"/>
      <c r="L2604" s="1243"/>
      <c r="M2604" s="1243"/>
      <c r="N2604" s="1243"/>
      <c r="O2604" s="1243"/>
      <c r="P2604" s="582">
        <v>10953.37</v>
      </c>
    </row>
    <row r="2605" spans="1:16" x14ac:dyDescent="0.25">
      <c r="A2605" s="552"/>
      <c r="B2605" s="553"/>
      <c r="C2605" s="1243" t="s">
        <v>1253</v>
      </c>
      <c r="D2605" s="1243"/>
      <c r="E2605" s="1243"/>
      <c r="F2605" s="1243"/>
      <c r="G2605" s="1243"/>
      <c r="H2605" s="1243"/>
      <c r="I2605" s="1243"/>
      <c r="J2605" s="1243"/>
      <c r="K2605" s="1243"/>
      <c r="L2605" s="1243"/>
      <c r="M2605" s="1243"/>
      <c r="N2605" s="1243"/>
      <c r="O2605" s="1243"/>
      <c r="P2605" s="582">
        <v>2542.79</v>
      </c>
    </row>
    <row r="2606" spans="1:16" x14ac:dyDescent="0.25">
      <c r="A2606" s="552"/>
      <c r="B2606" s="553"/>
      <c r="C2606" s="1243" t="s">
        <v>1254</v>
      </c>
      <c r="D2606" s="1243"/>
      <c r="E2606" s="1243"/>
      <c r="F2606" s="1243"/>
      <c r="G2606" s="1243"/>
      <c r="H2606" s="1243"/>
      <c r="I2606" s="1243"/>
      <c r="J2606" s="1243"/>
      <c r="K2606" s="1243"/>
      <c r="L2606" s="1243"/>
      <c r="M2606" s="1243"/>
      <c r="N2606" s="1243"/>
      <c r="O2606" s="1243"/>
      <c r="P2606" s="582">
        <v>3256.97</v>
      </c>
    </row>
    <row r="2607" spans="1:16" x14ac:dyDescent="0.25">
      <c r="A2607" s="552"/>
      <c r="B2607" s="553"/>
      <c r="C2607" s="1243" t="s">
        <v>1256</v>
      </c>
      <c r="D2607" s="1243"/>
      <c r="E2607" s="1243"/>
      <c r="F2607" s="1243"/>
      <c r="G2607" s="1243"/>
      <c r="H2607" s="1243"/>
      <c r="I2607" s="1243"/>
      <c r="J2607" s="1243"/>
      <c r="K2607" s="1243"/>
      <c r="L2607" s="1243"/>
      <c r="M2607" s="1243"/>
      <c r="N2607" s="1243"/>
      <c r="O2607" s="1243"/>
      <c r="P2607" s="616">
        <v>344.08</v>
      </c>
    </row>
    <row r="2608" spans="1:16" x14ac:dyDescent="0.25">
      <c r="A2608" s="552"/>
      <c r="B2608" s="553"/>
      <c r="C2608" s="1243" t="s">
        <v>1250</v>
      </c>
      <c r="D2608" s="1243"/>
      <c r="E2608" s="1243"/>
      <c r="F2608" s="1243"/>
      <c r="G2608" s="1243"/>
      <c r="H2608" s="1243"/>
      <c r="I2608" s="1243"/>
      <c r="J2608" s="1243"/>
      <c r="K2608" s="1243"/>
      <c r="L2608" s="1243"/>
      <c r="M2608" s="1243"/>
      <c r="N2608" s="1243"/>
      <c r="O2608" s="1243"/>
      <c r="P2608" s="583"/>
    </row>
    <row r="2609" spans="1:16" x14ac:dyDescent="0.25">
      <c r="A2609" s="552"/>
      <c r="B2609" s="553"/>
      <c r="C2609" s="1243" t="s">
        <v>1470</v>
      </c>
      <c r="D2609" s="1243"/>
      <c r="E2609" s="1243"/>
      <c r="F2609" s="1243"/>
      <c r="G2609" s="1243"/>
      <c r="H2609" s="1243"/>
      <c r="I2609" s="1243"/>
      <c r="J2609" s="1243"/>
      <c r="K2609" s="1243"/>
      <c r="L2609" s="1243"/>
      <c r="M2609" s="1243"/>
      <c r="N2609" s="1243"/>
      <c r="O2609" s="1243"/>
      <c r="P2609" s="616">
        <v>344.08</v>
      </c>
    </row>
    <row r="2610" spans="1:16" x14ac:dyDescent="0.25">
      <c r="A2610" s="552"/>
      <c r="B2610" s="553"/>
      <c r="C2610" s="1243" t="s">
        <v>2687</v>
      </c>
      <c r="D2610" s="1243"/>
      <c r="E2610" s="1243"/>
      <c r="F2610" s="1243"/>
      <c r="G2610" s="1243"/>
      <c r="H2610" s="1243"/>
      <c r="I2610" s="1243"/>
      <c r="J2610" s="1243"/>
      <c r="K2610" s="1243"/>
      <c r="L2610" s="1243"/>
      <c r="M2610" s="1243"/>
      <c r="N2610" s="1243"/>
      <c r="O2610" s="1243"/>
      <c r="P2610" s="582">
        <v>130577.15</v>
      </c>
    </row>
    <row r="2611" spans="1:16" x14ac:dyDescent="0.25">
      <c r="A2611" s="552"/>
      <c r="B2611" s="553"/>
      <c r="C2611" s="1243" t="s">
        <v>1250</v>
      </c>
      <c r="D2611" s="1243"/>
      <c r="E2611" s="1243"/>
      <c r="F2611" s="1243"/>
      <c r="G2611" s="1243"/>
      <c r="H2611" s="1243"/>
      <c r="I2611" s="1243"/>
      <c r="J2611" s="1243"/>
      <c r="K2611" s="1243"/>
      <c r="L2611" s="1243"/>
      <c r="M2611" s="1243"/>
      <c r="N2611" s="1243"/>
      <c r="O2611" s="1243"/>
      <c r="P2611" s="583"/>
    </row>
    <row r="2612" spans="1:16" x14ac:dyDescent="0.25">
      <c r="A2612" s="552"/>
      <c r="B2612" s="553"/>
      <c r="C2612" s="1243" t="s">
        <v>1467</v>
      </c>
      <c r="D2612" s="1243"/>
      <c r="E2612" s="1243"/>
      <c r="F2612" s="1243"/>
      <c r="G2612" s="1243"/>
      <c r="H2612" s="1243"/>
      <c r="I2612" s="1243"/>
      <c r="J2612" s="1243"/>
      <c r="K2612" s="1243"/>
      <c r="L2612" s="1243"/>
      <c r="M2612" s="1243"/>
      <c r="N2612" s="1243"/>
      <c r="O2612" s="1243"/>
      <c r="P2612" s="582">
        <v>44531.6</v>
      </c>
    </row>
    <row r="2613" spans="1:16" x14ac:dyDescent="0.25">
      <c r="A2613" s="552"/>
      <c r="B2613" s="553"/>
      <c r="C2613" s="1243" t="s">
        <v>1468</v>
      </c>
      <c r="D2613" s="1243"/>
      <c r="E2613" s="1243"/>
      <c r="F2613" s="1243"/>
      <c r="G2613" s="1243"/>
      <c r="H2613" s="1243"/>
      <c r="I2613" s="1243"/>
      <c r="J2613" s="1243"/>
      <c r="K2613" s="1243"/>
      <c r="L2613" s="1243"/>
      <c r="M2613" s="1243"/>
      <c r="N2613" s="1243"/>
      <c r="O2613" s="1243"/>
      <c r="P2613" s="582">
        <v>10953.37</v>
      </c>
    </row>
    <row r="2614" spans="1:16" x14ac:dyDescent="0.25">
      <c r="A2614" s="552"/>
      <c r="B2614" s="553"/>
      <c r="C2614" s="1243" t="s">
        <v>1469</v>
      </c>
      <c r="D2614" s="1243"/>
      <c r="E2614" s="1243"/>
      <c r="F2614" s="1243"/>
      <c r="G2614" s="1243"/>
      <c r="H2614" s="1243"/>
      <c r="I2614" s="1243"/>
      <c r="J2614" s="1243"/>
      <c r="K2614" s="1243"/>
      <c r="L2614" s="1243"/>
      <c r="M2614" s="1243"/>
      <c r="N2614" s="1243"/>
      <c r="O2614" s="1243"/>
      <c r="P2614" s="582">
        <v>2542.79</v>
      </c>
    </row>
    <row r="2615" spans="1:16" x14ac:dyDescent="0.25">
      <c r="A2615" s="552"/>
      <c r="B2615" s="553"/>
      <c r="C2615" s="1243" t="s">
        <v>1470</v>
      </c>
      <c r="D2615" s="1243"/>
      <c r="E2615" s="1243"/>
      <c r="F2615" s="1243"/>
      <c r="G2615" s="1243"/>
      <c r="H2615" s="1243"/>
      <c r="I2615" s="1243"/>
      <c r="J2615" s="1243"/>
      <c r="K2615" s="1243"/>
      <c r="L2615" s="1243"/>
      <c r="M2615" s="1243"/>
      <c r="N2615" s="1243"/>
      <c r="O2615" s="1243"/>
      <c r="P2615" s="582">
        <v>2912.89</v>
      </c>
    </row>
    <row r="2616" spans="1:16" x14ac:dyDescent="0.25">
      <c r="A2616" s="552"/>
      <c r="B2616" s="553"/>
      <c r="C2616" s="1243" t="s">
        <v>1471</v>
      </c>
      <c r="D2616" s="1243"/>
      <c r="E2616" s="1243"/>
      <c r="F2616" s="1243"/>
      <c r="G2616" s="1243"/>
      <c r="H2616" s="1243"/>
      <c r="I2616" s="1243"/>
      <c r="J2616" s="1243"/>
      <c r="K2616" s="1243"/>
      <c r="L2616" s="1243"/>
      <c r="M2616" s="1243"/>
      <c r="N2616" s="1243"/>
      <c r="O2616" s="1243"/>
      <c r="P2616" s="582">
        <v>44706.67</v>
      </c>
    </row>
    <row r="2617" spans="1:16" x14ac:dyDescent="0.25">
      <c r="A2617" s="552"/>
      <c r="B2617" s="553"/>
      <c r="C2617" s="1243" t="s">
        <v>1472</v>
      </c>
      <c r="D2617" s="1243"/>
      <c r="E2617" s="1243"/>
      <c r="F2617" s="1243"/>
      <c r="G2617" s="1243"/>
      <c r="H2617" s="1243"/>
      <c r="I2617" s="1243"/>
      <c r="J2617" s="1243"/>
      <c r="K2617" s="1243"/>
      <c r="L2617" s="1243"/>
      <c r="M2617" s="1243"/>
      <c r="N2617" s="1243"/>
      <c r="O2617" s="1243"/>
      <c r="P2617" s="582">
        <v>24929.83</v>
      </c>
    </row>
    <row r="2618" spans="1:16" x14ac:dyDescent="0.25">
      <c r="A2618" s="552"/>
      <c r="B2618" s="553"/>
      <c r="C2618" s="1243" t="s">
        <v>2688</v>
      </c>
      <c r="D2618" s="1243"/>
      <c r="E2618" s="1243"/>
      <c r="F2618" s="1243"/>
      <c r="G2618" s="1243"/>
      <c r="H2618" s="1243"/>
      <c r="I2618" s="1243"/>
      <c r="J2618" s="1243"/>
      <c r="K2618" s="1243"/>
      <c r="L2618" s="1243"/>
      <c r="M2618" s="1243"/>
      <c r="N2618" s="1243"/>
      <c r="O2618" s="1243"/>
      <c r="P2618" s="582">
        <v>1145519.3600000001</v>
      </c>
    </row>
    <row r="2619" spans="1:16" x14ac:dyDescent="0.25">
      <c r="A2619" s="552"/>
      <c r="B2619" s="553"/>
      <c r="C2619" s="1243" t="s">
        <v>2689</v>
      </c>
      <c r="D2619" s="1243"/>
      <c r="E2619" s="1243"/>
      <c r="F2619" s="1243"/>
      <c r="G2619" s="1243"/>
      <c r="H2619" s="1243"/>
      <c r="I2619" s="1243"/>
      <c r="J2619" s="1243"/>
      <c r="K2619" s="1243"/>
      <c r="L2619" s="1243"/>
      <c r="M2619" s="1243"/>
      <c r="N2619" s="1243"/>
      <c r="O2619" s="1243"/>
      <c r="P2619" s="582">
        <v>1145519.3600000001</v>
      </c>
    </row>
    <row r="2620" spans="1:16" x14ac:dyDescent="0.25">
      <c r="A2620" s="552"/>
      <c r="B2620" s="553"/>
      <c r="C2620" s="1243" t="s">
        <v>1266</v>
      </c>
      <c r="D2620" s="1243"/>
      <c r="E2620" s="1243"/>
      <c r="F2620" s="1243"/>
      <c r="G2620" s="1243"/>
      <c r="H2620" s="1243"/>
      <c r="I2620" s="1243"/>
      <c r="J2620" s="1243"/>
      <c r="K2620" s="1243"/>
      <c r="L2620" s="1243"/>
      <c r="M2620" s="1243"/>
      <c r="N2620" s="1243"/>
      <c r="O2620" s="1243"/>
      <c r="P2620" s="582">
        <v>47074.39</v>
      </c>
    </row>
    <row r="2621" spans="1:16" x14ac:dyDescent="0.25">
      <c r="A2621" s="552"/>
      <c r="B2621" s="553"/>
      <c r="C2621" s="1243" t="s">
        <v>1267</v>
      </c>
      <c r="D2621" s="1243"/>
      <c r="E2621" s="1243"/>
      <c r="F2621" s="1243"/>
      <c r="G2621" s="1243"/>
      <c r="H2621" s="1243"/>
      <c r="I2621" s="1243"/>
      <c r="J2621" s="1243"/>
      <c r="K2621" s="1243"/>
      <c r="L2621" s="1243"/>
      <c r="M2621" s="1243"/>
      <c r="N2621" s="1243"/>
      <c r="O2621" s="1243"/>
      <c r="P2621" s="582">
        <v>44706.67</v>
      </c>
    </row>
    <row r="2622" spans="1:16" x14ac:dyDescent="0.25">
      <c r="A2622" s="552"/>
      <c r="B2622" s="553"/>
      <c r="C2622" s="1243" t="s">
        <v>1268</v>
      </c>
      <c r="D2622" s="1243"/>
      <c r="E2622" s="1243"/>
      <c r="F2622" s="1243"/>
      <c r="G2622" s="1243"/>
      <c r="H2622" s="1243"/>
      <c r="I2622" s="1243"/>
      <c r="J2622" s="1243"/>
      <c r="K2622" s="1243"/>
      <c r="L2622" s="1243"/>
      <c r="M2622" s="1243"/>
      <c r="N2622" s="1243"/>
      <c r="O2622" s="1243"/>
      <c r="P2622" s="582">
        <v>24929.83</v>
      </c>
    </row>
    <row r="2623" spans="1:16" x14ac:dyDescent="0.25">
      <c r="A2623" s="552"/>
      <c r="B2623" s="580"/>
      <c r="C2623" s="1246" t="s">
        <v>4066</v>
      </c>
      <c r="D2623" s="1246"/>
      <c r="E2623" s="1246"/>
      <c r="F2623" s="1246"/>
      <c r="G2623" s="1246"/>
      <c r="H2623" s="1246"/>
      <c r="I2623" s="1246"/>
      <c r="J2623" s="1246"/>
      <c r="K2623" s="1246"/>
      <c r="L2623" s="1246"/>
      <c r="M2623" s="1246"/>
      <c r="N2623" s="1246"/>
      <c r="O2623" s="1246"/>
      <c r="P2623" s="584">
        <v>1276440.5900000001</v>
      </c>
    </row>
    <row r="2624" spans="1:16" x14ac:dyDescent="0.25">
      <c r="A2624" s="552"/>
      <c r="B2624" s="553"/>
      <c r="C2624" s="1243" t="s">
        <v>1270</v>
      </c>
      <c r="D2624" s="1243"/>
      <c r="E2624" s="1243"/>
      <c r="F2624" s="1243"/>
      <c r="G2624" s="1243"/>
      <c r="H2624" s="1243"/>
      <c r="I2624" s="1243"/>
      <c r="J2624" s="1243"/>
      <c r="K2624" s="1243"/>
      <c r="L2624" s="1243"/>
      <c r="M2624" s="1243"/>
      <c r="N2624" s="1243"/>
      <c r="O2624" s="1243"/>
      <c r="P2624" s="583"/>
    </row>
    <row r="2625" spans="1:16" x14ac:dyDescent="0.25">
      <c r="A2625" s="552"/>
      <c r="B2625" s="553"/>
      <c r="C2625" s="1243" t="s">
        <v>1588</v>
      </c>
      <c r="D2625" s="1243"/>
      <c r="E2625" s="1243"/>
      <c r="F2625" s="1243"/>
      <c r="G2625" s="1243"/>
      <c r="H2625" s="1243"/>
      <c r="I2625" s="1243"/>
      <c r="J2625" s="1243"/>
      <c r="K2625" s="1243"/>
      <c r="L2625" s="1243"/>
      <c r="M2625" s="1243"/>
      <c r="N2625" s="1243"/>
      <c r="O2625" s="1243"/>
      <c r="P2625" s="616">
        <v>891.98</v>
      </c>
    </row>
    <row r="2626" spans="1:16" x14ac:dyDescent="0.25">
      <c r="A2626" s="552"/>
      <c r="B2626" s="553"/>
      <c r="C2626" s="1243" t="s">
        <v>2691</v>
      </c>
      <c r="D2626" s="1243"/>
      <c r="E2626" s="1243"/>
      <c r="F2626" s="1243"/>
      <c r="G2626" s="1243"/>
      <c r="H2626" s="1243"/>
      <c r="I2626" s="1243"/>
      <c r="J2626" s="1243"/>
      <c r="K2626" s="1243"/>
      <c r="L2626" s="1243"/>
      <c r="M2626" s="1243"/>
      <c r="N2626" s="1243"/>
      <c r="O2626" s="1243"/>
      <c r="P2626" s="582">
        <v>1145519.3600000001</v>
      </c>
    </row>
    <row r="2627" spans="1:16" x14ac:dyDescent="0.25">
      <c r="A2627" s="552"/>
      <c r="B2627" s="553"/>
      <c r="C2627" s="1243" t="s">
        <v>1271</v>
      </c>
      <c r="D2627" s="1243"/>
      <c r="E2627" s="1243"/>
      <c r="F2627" s="1243"/>
      <c r="G2627" s="1243"/>
      <c r="H2627" s="1243"/>
      <c r="I2627" s="1243"/>
      <c r="J2627" s="1243"/>
      <c r="K2627" s="585" t="s">
        <v>4067</v>
      </c>
      <c r="L2627" s="586"/>
      <c r="M2627" s="586"/>
      <c r="O2627" s="586"/>
      <c r="P2627" s="587"/>
    </row>
    <row r="2628" spans="1:16" x14ac:dyDescent="0.25">
      <c r="A2628" s="552"/>
      <c r="B2628" s="553"/>
      <c r="C2628" s="1243" t="s">
        <v>1273</v>
      </c>
      <c r="D2628" s="1243"/>
      <c r="E2628" s="1243"/>
      <c r="F2628" s="1243"/>
      <c r="G2628" s="1243"/>
      <c r="H2628" s="1243"/>
      <c r="I2628" s="1243"/>
      <c r="J2628" s="1243"/>
      <c r="K2628" s="585" t="s">
        <v>4068</v>
      </c>
      <c r="L2628" s="586"/>
      <c r="M2628" s="586"/>
      <c r="O2628" s="586"/>
      <c r="P2628" s="587"/>
    </row>
    <row r="2629" spans="1:16" x14ac:dyDescent="0.25">
      <c r="A2629" s="1251" t="s">
        <v>4069</v>
      </c>
      <c r="B2629" s="1252"/>
      <c r="C2629" s="1252"/>
      <c r="D2629" s="1252"/>
      <c r="E2629" s="1252"/>
      <c r="F2629" s="1252"/>
      <c r="G2629" s="1252"/>
      <c r="H2629" s="1252"/>
      <c r="I2629" s="1252"/>
      <c r="J2629" s="1252"/>
      <c r="K2629" s="1252"/>
      <c r="L2629" s="1252"/>
      <c r="M2629" s="1252"/>
      <c r="N2629" s="1252"/>
      <c r="O2629" s="1252"/>
      <c r="P2629" s="1253"/>
    </row>
    <row r="2630" spans="1:16" x14ac:dyDescent="0.25">
      <c r="A2630" s="514" t="s">
        <v>4070</v>
      </c>
      <c r="B2630" s="515" t="s">
        <v>3596</v>
      </c>
      <c r="C2630" s="1249" t="s">
        <v>3597</v>
      </c>
      <c r="D2630" s="1249"/>
      <c r="E2630" s="1249"/>
      <c r="F2630" s="1249"/>
      <c r="G2630" s="1249"/>
      <c r="H2630" s="516" t="s">
        <v>1575</v>
      </c>
      <c r="I2630" s="517">
        <v>2</v>
      </c>
      <c r="J2630" s="518">
        <v>1</v>
      </c>
      <c r="K2630" s="518">
        <v>2</v>
      </c>
      <c r="L2630" s="520"/>
      <c r="M2630" s="517"/>
      <c r="N2630" s="521"/>
      <c r="O2630" s="517"/>
      <c r="P2630" s="522"/>
    </row>
    <row r="2631" spans="1:16" x14ac:dyDescent="0.25">
      <c r="A2631" s="523"/>
      <c r="B2631" s="524" t="s">
        <v>23</v>
      </c>
      <c r="C2631" s="1247" t="s">
        <v>1203</v>
      </c>
      <c r="D2631" s="1247"/>
      <c r="E2631" s="1247"/>
      <c r="F2631" s="1247"/>
      <c r="G2631" s="1247"/>
      <c r="H2631" s="525" t="s">
        <v>1148</v>
      </c>
      <c r="I2631" s="526"/>
      <c r="J2631" s="526"/>
      <c r="K2631" s="531">
        <v>18.600000000000001</v>
      </c>
      <c r="L2631" s="528"/>
      <c r="M2631" s="526"/>
      <c r="N2631" s="528"/>
      <c r="O2631" s="526"/>
      <c r="P2631" s="529">
        <v>6955.28</v>
      </c>
    </row>
    <row r="2632" spans="1:16" x14ac:dyDescent="0.25">
      <c r="A2632" s="530"/>
      <c r="B2632" s="524" t="s">
        <v>2209</v>
      </c>
      <c r="C2632" s="1247" t="s">
        <v>2210</v>
      </c>
      <c r="D2632" s="1247"/>
      <c r="E2632" s="1247"/>
      <c r="F2632" s="1247"/>
      <c r="G2632" s="1247"/>
      <c r="H2632" s="525" t="s">
        <v>1148</v>
      </c>
      <c r="I2632" s="531">
        <v>9.3000000000000007</v>
      </c>
      <c r="J2632" s="526"/>
      <c r="K2632" s="531">
        <v>18.600000000000001</v>
      </c>
      <c r="L2632" s="532"/>
      <c r="M2632" s="533"/>
      <c r="N2632" s="534">
        <v>373.94</v>
      </c>
      <c r="O2632" s="526"/>
      <c r="P2632" s="529">
        <v>6955.28</v>
      </c>
    </row>
    <row r="2633" spans="1:16" x14ac:dyDescent="0.25">
      <c r="A2633" s="523"/>
      <c r="B2633" s="524" t="s">
        <v>28</v>
      </c>
      <c r="C2633" s="1247" t="s">
        <v>132</v>
      </c>
      <c r="D2633" s="1247"/>
      <c r="E2633" s="1247"/>
      <c r="F2633" s="1247"/>
      <c r="G2633" s="1247"/>
      <c r="H2633" s="525"/>
      <c r="I2633" s="526"/>
      <c r="J2633" s="526"/>
      <c r="K2633" s="526"/>
      <c r="L2633" s="528"/>
      <c r="M2633" s="526"/>
      <c r="N2633" s="528"/>
      <c r="O2633" s="526"/>
      <c r="P2633" s="529">
        <v>1288.6300000000001</v>
      </c>
    </row>
    <row r="2634" spans="1:16" x14ac:dyDescent="0.25">
      <c r="A2634" s="523"/>
      <c r="B2634" s="524"/>
      <c r="C2634" s="1247" t="s">
        <v>1147</v>
      </c>
      <c r="D2634" s="1247"/>
      <c r="E2634" s="1247"/>
      <c r="F2634" s="1247"/>
      <c r="G2634" s="1247"/>
      <c r="H2634" s="525" t="s">
        <v>1148</v>
      </c>
      <c r="I2634" s="526"/>
      <c r="J2634" s="526"/>
      <c r="K2634" s="531">
        <v>0.8</v>
      </c>
      <c r="L2634" s="528"/>
      <c r="M2634" s="526"/>
      <c r="N2634" s="528"/>
      <c r="O2634" s="526"/>
      <c r="P2634" s="573">
        <v>299.14999999999998</v>
      </c>
    </row>
    <row r="2635" spans="1:16" x14ac:dyDescent="0.25">
      <c r="A2635" s="530"/>
      <c r="B2635" s="524" t="s">
        <v>1287</v>
      </c>
      <c r="C2635" s="1247" t="s">
        <v>1288</v>
      </c>
      <c r="D2635" s="1247"/>
      <c r="E2635" s="1247"/>
      <c r="F2635" s="1247"/>
      <c r="G2635" s="1247"/>
      <c r="H2635" s="525" t="s">
        <v>1151</v>
      </c>
      <c r="I2635" s="531">
        <v>0.4</v>
      </c>
      <c r="J2635" s="526"/>
      <c r="K2635" s="531">
        <v>0.8</v>
      </c>
      <c r="L2635" s="532"/>
      <c r="M2635" s="533"/>
      <c r="N2635" s="534">
        <v>1610.79</v>
      </c>
      <c r="O2635" s="526"/>
      <c r="P2635" s="529">
        <v>1288.6300000000001</v>
      </c>
    </row>
    <row r="2636" spans="1:16" x14ac:dyDescent="0.25">
      <c r="A2636" s="540"/>
      <c r="B2636" s="524" t="s">
        <v>1191</v>
      </c>
      <c r="C2636" s="1247" t="s">
        <v>1192</v>
      </c>
      <c r="D2636" s="1247"/>
      <c r="E2636" s="1247"/>
      <c r="F2636" s="1247"/>
      <c r="G2636" s="1247"/>
      <c r="H2636" s="525" t="s">
        <v>1148</v>
      </c>
      <c r="I2636" s="531">
        <v>0.4</v>
      </c>
      <c r="J2636" s="526"/>
      <c r="K2636" s="531">
        <v>0.8</v>
      </c>
      <c r="L2636" s="528"/>
      <c r="M2636" s="526"/>
      <c r="N2636" s="541">
        <v>373.94</v>
      </c>
      <c r="O2636" s="526"/>
      <c r="P2636" s="573">
        <v>299.14999999999998</v>
      </c>
    </row>
    <row r="2637" spans="1:16" x14ac:dyDescent="0.25">
      <c r="A2637" s="523"/>
      <c r="B2637" s="524" t="s">
        <v>36</v>
      </c>
      <c r="C2637" s="1247" t="s">
        <v>134</v>
      </c>
      <c r="D2637" s="1247"/>
      <c r="E2637" s="1247"/>
      <c r="F2637" s="1247"/>
      <c r="G2637" s="1247"/>
      <c r="H2637" s="525"/>
      <c r="I2637" s="526"/>
      <c r="J2637" s="526"/>
      <c r="K2637" s="526"/>
      <c r="L2637" s="528"/>
      <c r="M2637" s="526"/>
      <c r="N2637" s="528"/>
      <c r="O2637" s="526"/>
      <c r="P2637" s="529">
        <v>1139.3</v>
      </c>
    </row>
    <row r="2638" spans="1:16" x14ac:dyDescent="0.25">
      <c r="A2638" s="530"/>
      <c r="B2638" s="524" t="s">
        <v>3598</v>
      </c>
      <c r="C2638" s="1247" t="s">
        <v>3599</v>
      </c>
      <c r="D2638" s="1247"/>
      <c r="E2638" s="1247"/>
      <c r="F2638" s="1247"/>
      <c r="G2638" s="1247"/>
      <c r="H2638" s="525" t="s">
        <v>1244</v>
      </c>
      <c r="I2638" s="536">
        <v>0.01</v>
      </c>
      <c r="J2638" s="526"/>
      <c r="K2638" s="536">
        <v>0.02</v>
      </c>
      <c r="L2638" s="538">
        <v>284.14999999999998</v>
      </c>
      <c r="M2638" s="539">
        <v>1.45</v>
      </c>
      <c r="N2638" s="534">
        <v>412.02</v>
      </c>
      <c r="O2638" s="526"/>
      <c r="P2638" s="529">
        <v>8.24</v>
      </c>
    </row>
    <row r="2639" spans="1:16" x14ac:dyDescent="0.25">
      <c r="A2639" s="530"/>
      <c r="B2639" s="524" t="s">
        <v>3570</v>
      </c>
      <c r="C2639" s="1247" t="s">
        <v>3571</v>
      </c>
      <c r="D2639" s="1247"/>
      <c r="E2639" s="1247"/>
      <c r="F2639" s="1247"/>
      <c r="G2639" s="1247"/>
      <c r="H2639" s="525" t="s">
        <v>2159</v>
      </c>
      <c r="I2639" s="536">
        <v>4.21</v>
      </c>
      <c r="J2639" s="526"/>
      <c r="K2639" s="536">
        <v>8.42</v>
      </c>
      <c r="L2639" s="538">
        <v>2.27</v>
      </c>
      <c r="M2639" s="539">
        <v>1.54</v>
      </c>
      <c r="N2639" s="534">
        <v>3.5</v>
      </c>
      <c r="O2639" s="526"/>
      <c r="P2639" s="529">
        <v>29.47</v>
      </c>
    </row>
    <row r="2640" spans="1:16" x14ac:dyDescent="0.25">
      <c r="A2640" s="530"/>
      <c r="B2640" s="524" t="s">
        <v>1499</v>
      </c>
      <c r="C2640" s="1247" t="s">
        <v>1500</v>
      </c>
      <c r="D2640" s="1247"/>
      <c r="E2640" s="1247"/>
      <c r="F2640" s="1247"/>
      <c r="G2640" s="1247"/>
      <c r="H2640" s="525" t="s">
        <v>1244</v>
      </c>
      <c r="I2640" s="531">
        <v>0.3</v>
      </c>
      <c r="J2640" s="526"/>
      <c r="K2640" s="531">
        <v>0.6</v>
      </c>
      <c r="L2640" s="538">
        <v>174.93</v>
      </c>
      <c r="M2640" s="575">
        <v>1.2</v>
      </c>
      <c r="N2640" s="534">
        <v>209.92</v>
      </c>
      <c r="O2640" s="526"/>
      <c r="P2640" s="529">
        <v>125.95</v>
      </c>
    </row>
    <row r="2641" spans="1:16" x14ac:dyDescent="0.25">
      <c r="A2641" s="530"/>
      <c r="B2641" s="524" t="s">
        <v>3600</v>
      </c>
      <c r="C2641" s="1247" t="s">
        <v>3601</v>
      </c>
      <c r="D2641" s="1247"/>
      <c r="E2641" s="1247"/>
      <c r="F2641" s="1247"/>
      <c r="G2641" s="1247"/>
      <c r="H2641" s="525" t="s">
        <v>1697</v>
      </c>
      <c r="I2641" s="531">
        <v>0.1</v>
      </c>
      <c r="J2641" s="526"/>
      <c r="K2641" s="531">
        <v>0.2</v>
      </c>
      <c r="L2641" s="538">
        <v>978.09</v>
      </c>
      <c r="M2641" s="539">
        <v>1.31</v>
      </c>
      <c r="N2641" s="534">
        <v>1281.3</v>
      </c>
      <c r="O2641" s="526"/>
      <c r="P2641" s="529">
        <v>256.26</v>
      </c>
    </row>
    <row r="2642" spans="1:16" x14ac:dyDescent="0.25">
      <c r="A2642" s="530"/>
      <c r="B2642" s="524" t="s">
        <v>2605</v>
      </c>
      <c r="C2642" s="1247" t="s">
        <v>2606</v>
      </c>
      <c r="D2642" s="1247"/>
      <c r="E2642" s="1247"/>
      <c r="F2642" s="1247"/>
      <c r="G2642" s="1247"/>
      <c r="H2642" s="525" t="s">
        <v>1164</v>
      </c>
      <c r="I2642" s="535">
        <v>2.9999999999999997E-4</v>
      </c>
      <c r="J2642" s="526"/>
      <c r="K2642" s="535">
        <v>5.9999999999999995E-4</v>
      </c>
      <c r="L2642" s="542">
        <v>4338.2700000000004</v>
      </c>
      <c r="M2642" s="575">
        <v>1.3</v>
      </c>
      <c r="N2642" s="534">
        <v>5639.75</v>
      </c>
      <c r="O2642" s="526"/>
      <c r="P2642" s="529">
        <v>3.38</v>
      </c>
    </row>
    <row r="2643" spans="1:16" x14ac:dyDescent="0.25">
      <c r="A2643" s="530"/>
      <c r="B2643" s="524" t="s">
        <v>3578</v>
      </c>
      <c r="C2643" s="1247" t="s">
        <v>3579</v>
      </c>
      <c r="D2643" s="1247"/>
      <c r="E2643" s="1247"/>
      <c r="F2643" s="1247"/>
      <c r="G2643" s="1247"/>
      <c r="H2643" s="525" t="s">
        <v>1164</v>
      </c>
      <c r="I2643" s="535">
        <v>1E-4</v>
      </c>
      <c r="J2643" s="526"/>
      <c r="K2643" s="535">
        <v>2.0000000000000001E-4</v>
      </c>
      <c r="L2643" s="542">
        <v>1050091.7</v>
      </c>
      <c r="M2643" s="575">
        <v>1.2</v>
      </c>
      <c r="N2643" s="534">
        <v>1260110.04</v>
      </c>
      <c r="O2643" s="526"/>
      <c r="P2643" s="529">
        <v>252.02</v>
      </c>
    </row>
    <row r="2644" spans="1:16" x14ac:dyDescent="0.25">
      <c r="A2644" s="530"/>
      <c r="B2644" s="524" t="s">
        <v>3560</v>
      </c>
      <c r="C2644" s="1247" t="s">
        <v>3561</v>
      </c>
      <c r="D2644" s="1247"/>
      <c r="E2644" s="1247"/>
      <c r="F2644" s="1247"/>
      <c r="G2644" s="1247"/>
      <c r="H2644" s="525" t="s">
        <v>1244</v>
      </c>
      <c r="I2644" s="536">
        <v>0.06</v>
      </c>
      <c r="J2644" s="526"/>
      <c r="K2644" s="536">
        <v>0.12</v>
      </c>
      <c r="L2644" s="538">
        <v>899.56</v>
      </c>
      <c r="M2644" s="539">
        <v>1.76</v>
      </c>
      <c r="N2644" s="534">
        <v>1583.23</v>
      </c>
      <c r="O2644" s="526"/>
      <c r="P2644" s="529">
        <v>189.99</v>
      </c>
    </row>
    <row r="2645" spans="1:16" x14ac:dyDescent="0.25">
      <c r="A2645" s="530"/>
      <c r="B2645" s="524" t="s">
        <v>3602</v>
      </c>
      <c r="C2645" s="1247" t="s">
        <v>3603</v>
      </c>
      <c r="D2645" s="1247"/>
      <c r="E2645" s="1247"/>
      <c r="F2645" s="1247"/>
      <c r="G2645" s="1247"/>
      <c r="H2645" s="525" t="s">
        <v>1164</v>
      </c>
      <c r="I2645" s="537">
        <v>2.0000000000000002E-5</v>
      </c>
      <c r="J2645" s="526"/>
      <c r="K2645" s="537">
        <v>4.0000000000000003E-5</v>
      </c>
      <c r="L2645" s="542">
        <v>47961.85</v>
      </c>
      <c r="M2645" s="575">
        <v>1.9</v>
      </c>
      <c r="N2645" s="534">
        <v>91127.52</v>
      </c>
      <c r="O2645" s="526"/>
      <c r="P2645" s="529">
        <v>3.65</v>
      </c>
    </row>
    <row r="2646" spans="1:16" x14ac:dyDescent="0.25">
      <c r="A2646" s="530"/>
      <c r="B2646" s="524" t="s">
        <v>3604</v>
      </c>
      <c r="C2646" s="1247" t="s">
        <v>3605</v>
      </c>
      <c r="D2646" s="1247"/>
      <c r="E2646" s="1247"/>
      <c r="F2646" s="1247"/>
      <c r="G2646" s="1247"/>
      <c r="H2646" s="525" t="s">
        <v>1244</v>
      </c>
      <c r="I2646" s="536">
        <v>0.03</v>
      </c>
      <c r="J2646" s="526"/>
      <c r="K2646" s="536">
        <v>0.06</v>
      </c>
      <c r="L2646" s="538">
        <v>157.44</v>
      </c>
      <c r="M2646" s="539">
        <v>1.29</v>
      </c>
      <c r="N2646" s="534">
        <v>203.1</v>
      </c>
      <c r="O2646" s="526"/>
      <c r="P2646" s="529">
        <v>12.19</v>
      </c>
    </row>
    <row r="2647" spans="1:16" x14ac:dyDescent="0.25">
      <c r="A2647" s="530"/>
      <c r="B2647" s="524" t="s">
        <v>3606</v>
      </c>
      <c r="C2647" s="1247" t="s">
        <v>3607</v>
      </c>
      <c r="D2647" s="1247"/>
      <c r="E2647" s="1247"/>
      <c r="F2647" s="1247"/>
      <c r="G2647" s="1247"/>
      <c r="H2647" s="525" t="s">
        <v>1697</v>
      </c>
      <c r="I2647" s="531">
        <v>0.1</v>
      </c>
      <c r="J2647" s="526"/>
      <c r="K2647" s="531">
        <v>0.2</v>
      </c>
      <c r="L2647" s="538">
        <v>840.04</v>
      </c>
      <c r="M2647" s="539">
        <v>1.26</v>
      </c>
      <c r="N2647" s="534">
        <v>1058.45</v>
      </c>
      <c r="O2647" s="526"/>
      <c r="P2647" s="529">
        <v>211.69</v>
      </c>
    </row>
    <row r="2648" spans="1:16" x14ac:dyDescent="0.25">
      <c r="A2648" s="530"/>
      <c r="B2648" s="524" t="s">
        <v>3608</v>
      </c>
      <c r="C2648" s="1247" t="s">
        <v>3609</v>
      </c>
      <c r="D2648" s="1247"/>
      <c r="E2648" s="1247"/>
      <c r="F2648" s="1247"/>
      <c r="G2648" s="1247"/>
      <c r="H2648" s="525" t="s">
        <v>1244</v>
      </c>
      <c r="I2648" s="536">
        <v>0.02</v>
      </c>
      <c r="J2648" s="526"/>
      <c r="K2648" s="536">
        <v>0.04</v>
      </c>
      <c r="L2648" s="538">
        <v>232.2</v>
      </c>
      <c r="M2648" s="539">
        <v>1.1399999999999999</v>
      </c>
      <c r="N2648" s="534">
        <v>264.70999999999998</v>
      </c>
      <c r="O2648" s="526"/>
      <c r="P2648" s="529">
        <v>10.59</v>
      </c>
    </row>
    <row r="2649" spans="1:16" x14ac:dyDescent="0.25">
      <c r="A2649" s="530"/>
      <c r="B2649" s="524" t="s">
        <v>3610</v>
      </c>
      <c r="C2649" s="1247" t="s">
        <v>3611</v>
      </c>
      <c r="D2649" s="1247"/>
      <c r="E2649" s="1247"/>
      <c r="F2649" s="1247"/>
      <c r="G2649" s="1247"/>
      <c r="H2649" s="525" t="s">
        <v>1244</v>
      </c>
      <c r="I2649" s="536">
        <v>0.08</v>
      </c>
      <c r="J2649" s="526"/>
      <c r="K2649" s="536">
        <v>0.16</v>
      </c>
      <c r="L2649" s="538">
        <v>189.97</v>
      </c>
      <c r="M2649" s="539">
        <v>1.18</v>
      </c>
      <c r="N2649" s="534">
        <v>224.16</v>
      </c>
      <c r="O2649" s="526"/>
      <c r="P2649" s="529">
        <v>35.869999999999997</v>
      </c>
    </row>
    <row r="2650" spans="1:16" x14ac:dyDescent="0.25">
      <c r="A2650" s="544" t="s">
        <v>1239</v>
      </c>
      <c r="B2650" s="545" t="s">
        <v>2792</v>
      </c>
      <c r="C2650" s="1250" t="s">
        <v>2793</v>
      </c>
      <c r="D2650" s="1250"/>
      <c r="E2650" s="1250"/>
      <c r="F2650" s="1250"/>
      <c r="G2650" s="1250"/>
      <c r="H2650" s="546" t="s">
        <v>1164</v>
      </c>
      <c r="I2650" s="549">
        <v>1E-3</v>
      </c>
      <c r="J2650" s="548"/>
      <c r="K2650" s="549">
        <v>2E-3</v>
      </c>
      <c r="L2650" s="550"/>
      <c r="M2650" s="548"/>
      <c r="N2650" s="550"/>
      <c r="O2650" s="548"/>
      <c r="P2650" s="551"/>
    </row>
    <row r="2651" spans="1:16" x14ac:dyDescent="0.25">
      <c r="A2651" s="552"/>
      <c r="B2651" s="553"/>
      <c r="C2651" s="1248" t="s">
        <v>1154</v>
      </c>
      <c r="D2651" s="1248"/>
      <c r="E2651" s="1248"/>
      <c r="F2651" s="1248"/>
      <c r="G2651" s="1248"/>
      <c r="H2651" s="516"/>
      <c r="I2651" s="517"/>
      <c r="J2651" s="517"/>
      <c r="K2651" s="517"/>
      <c r="L2651" s="520"/>
      <c r="M2651" s="517"/>
      <c r="N2651" s="554"/>
      <c r="O2651" s="517"/>
      <c r="P2651" s="555">
        <v>9682.36</v>
      </c>
    </row>
    <row r="2652" spans="1:16" x14ac:dyDescent="0.25">
      <c r="A2652" s="540" t="s">
        <v>4071</v>
      </c>
      <c r="B2652" s="524" t="s">
        <v>2637</v>
      </c>
      <c r="C2652" s="1247" t="s">
        <v>2638</v>
      </c>
      <c r="D2652" s="1247"/>
      <c r="E2652" s="1247"/>
      <c r="F2652" s="1247"/>
      <c r="G2652" s="1247"/>
      <c r="H2652" s="525" t="s">
        <v>1158</v>
      </c>
      <c r="I2652" s="543">
        <v>2</v>
      </c>
      <c r="J2652" s="526"/>
      <c r="K2652" s="543">
        <v>2</v>
      </c>
      <c r="L2652" s="528"/>
      <c r="M2652" s="526"/>
      <c r="N2652" s="528"/>
      <c r="O2652" s="526"/>
      <c r="P2652" s="573">
        <v>139.11000000000001</v>
      </c>
    </row>
    <row r="2653" spans="1:16" x14ac:dyDescent="0.25">
      <c r="A2653" s="540"/>
      <c r="B2653" s="524"/>
      <c r="C2653" s="1247" t="s">
        <v>1155</v>
      </c>
      <c r="D2653" s="1247"/>
      <c r="E2653" s="1247"/>
      <c r="F2653" s="1247"/>
      <c r="G2653" s="1247"/>
      <c r="H2653" s="525"/>
      <c r="I2653" s="526"/>
      <c r="J2653" s="526"/>
      <c r="K2653" s="526"/>
      <c r="L2653" s="528"/>
      <c r="M2653" s="526"/>
      <c r="N2653" s="528"/>
      <c r="O2653" s="526"/>
      <c r="P2653" s="529">
        <v>7254.43</v>
      </c>
    </row>
    <row r="2654" spans="1:16" x14ac:dyDescent="0.25">
      <c r="A2654" s="540"/>
      <c r="B2654" s="524" t="s">
        <v>2795</v>
      </c>
      <c r="C2654" s="1247" t="s">
        <v>2796</v>
      </c>
      <c r="D2654" s="1247"/>
      <c r="E2654" s="1247"/>
      <c r="F2654" s="1247"/>
      <c r="G2654" s="1247"/>
      <c r="H2654" s="525" t="s">
        <v>1158</v>
      </c>
      <c r="I2654" s="543">
        <v>90</v>
      </c>
      <c r="J2654" s="526"/>
      <c r="K2654" s="543">
        <v>90</v>
      </c>
      <c r="L2654" s="528"/>
      <c r="M2654" s="526"/>
      <c r="N2654" s="528"/>
      <c r="O2654" s="526"/>
      <c r="P2654" s="529">
        <v>6528.99</v>
      </c>
    </row>
    <row r="2655" spans="1:16" x14ac:dyDescent="0.25">
      <c r="A2655" s="540"/>
      <c r="B2655" s="524" t="s">
        <v>2797</v>
      </c>
      <c r="C2655" s="1247" t="s">
        <v>2798</v>
      </c>
      <c r="D2655" s="1247"/>
      <c r="E2655" s="1247"/>
      <c r="F2655" s="1247"/>
      <c r="G2655" s="1247"/>
      <c r="H2655" s="525" t="s">
        <v>1158</v>
      </c>
      <c r="I2655" s="543">
        <v>46</v>
      </c>
      <c r="J2655" s="526"/>
      <c r="K2655" s="543">
        <v>46</v>
      </c>
      <c r="L2655" s="528"/>
      <c r="M2655" s="526"/>
      <c r="N2655" s="528"/>
      <c r="O2655" s="526"/>
      <c r="P2655" s="529">
        <v>3337.04</v>
      </c>
    </row>
    <row r="2656" spans="1:16" x14ac:dyDescent="0.25">
      <c r="A2656" s="556"/>
      <c r="B2656" s="557"/>
      <c r="C2656" s="1248" t="s">
        <v>1161</v>
      </c>
      <c r="D2656" s="1248"/>
      <c r="E2656" s="1248"/>
      <c r="F2656" s="1248"/>
      <c r="G2656" s="1248"/>
      <c r="H2656" s="516"/>
      <c r="I2656" s="517"/>
      <c r="J2656" s="517"/>
      <c r="K2656" s="517"/>
      <c r="L2656" s="520"/>
      <c r="M2656" s="517"/>
      <c r="N2656" s="554">
        <v>9843.75</v>
      </c>
      <c r="O2656" s="517"/>
      <c r="P2656" s="555">
        <v>19687.5</v>
      </c>
    </row>
    <row r="2657" spans="1:16" x14ac:dyDescent="0.25">
      <c r="A2657" s="558"/>
      <c r="B2657" s="559"/>
      <c r="C2657" s="559"/>
      <c r="D2657" s="559"/>
      <c r="E2657" s="559"/>
      <c r="F2657" s="559"/>
      <c r="G2657" s="559"/>
      <c r="H2657" s="560"/>
      <c r="I2657" s="561"/>
      <c r="J2657" s="561"/>
      <c r="K2657" s="561"/>
      <c r="L2657" s="562"/>
      <c r="M2657" s="561"/>
      <c r="N2657" s="562"/>
      <c r="O2657" s="561"/>
      <c r="P2657" s="563"/>
    </row>
    <row r="2658" spans="1:16" ht="22.5" x14ac:dyDescent="0.25">
      <c r="A2658" s="514" t="s">
        <v>4072</v>
      </c>
      <c r="B2658" s="515" t="s">
        <v>3594</v>
      </c>
      <c r="C2658" s="1249" t="s">
        <v>4073</v>
      </c>
      <c r="D2658" s="1249"/>
      <c r="E2658" s="1249"/>
      <c r="F2658" s="1249"/>
      <c r="G2658" s="1249"/>
      <c r="H2658" s="516" t="s">
        <v>1575</v>
      </c>
      <c r="I2658" s="517">
        <v>2</v>
      </c>
      <c r="J2658" s="518">
        <v>1</v>
      </c>
      <c r="K2658" s="518">
        <v>2</v>
      </c>
      <c r="L2658" s="520"/>
      <c r="M2658" s="517"/>
      <c r="N2658" s="564">
        <v>11468.09</v>
      </c>
      <c r="O2658" s="517"/>
      <c r="P2658" s="555">
        <v>22936.18</v>
      </c>
    </row>
    <row r="2659" spans="1:16" x14ac:dyDescent="0.25">
      <c r="A2659" s="556"/>
      <c r="B2659" s="557"/>
      <c r="C2659" s="1248" t="s">
        <v>1161</v>
      </c>
      <c r="D2659" s="1248"/>
      <c r="E2659" s="1248"/>
      <c r="F2659" s="1248"/>
      <c r="G2659" s="1248"/>
      <c r="H2659" s="516"/>
      <c r="I2659" s="517"/>
      <c r="J2659" s="517"/>
      <c r="K2659" s="517"/>
      <c r="L2659" s="520"/>
      <c r="M2659" s="517"/>
      <c r="N2659" s="520"/>
      <c r="O2659" s="517"/>
      <c r="P2659" s="555">
        <v>22936.18</v>
      </c>
    </row>
    <row r="2660" spans="1:16" x14ac:dyDescent="0.25">
      <c r="A2660" s="558"/>
      <c r="B2660" s="559"/>
      <c r="C2660" s="559"/>
      <c r="D2660" s="559"/>
      <c r="E2660" s="559"/>
      <c r="F2660" s="559"/>
      <c r="G2660" s="559"/>
      <c r="H2660" s="560"/>
      <c r="I2660" s="561"/>
      <c r="J2660" s="561"/>
      <c r="K2660" s="561"/>
      <c r="L2660" s="562"/>
      <c r="M2660" s="561"/>
      <c r="N2660" s="562"/>
      <c r="O2660" s="561"/>
      <c r="P2660" s="563"/>
    </row>
    <row r="2661" spans="1:16" x14ac:dyDescent="0.25">
      <c r="A2661" s="514" t="s">
        <v>4074</v>
      </c>
      <c r="B2661" s="515" t="s">
        <v>3799</v>
      </c>
      <c r="C2661" s="1249" t="s">
        <v>3800</v>
      </c>
      <c r="D2661" s="1249"/>
      <c r="E2661" s="1249"/>
      <c r="F2661" s="1249"/>
      <c r="G2661" s="1249"/>
      <c r="H2661" s="516" t="s">
        <v>1575</v>
      </c>
      <c r="I2661" s="517">
        <v>4</v>
      </c>
      <c r="J2661" s="518">
        <v>1</v>
      </c>
      <c r="K2661" s="518">
        <v>4</v>
      </c>
      <c r="L2661" s="520"/>
      <c r="M2661" s="517"/>
      <c r="N2661" s="521"/>
      <c r="O2661" s="517"/>
      <c r="P2661" s="522"/>
    </row>
    <row r="2662" spans="1:16" x14ac:dyDescent="0.25">
      <c r="A2662" s="523"/>
      <c r="B2662" s="524" t="s">
        <v>23</v>
      </c>
      <c r="C2662" s="1247" t="s">
        <v>1203</v>
      </c>
      <c r="D2662" s="1247"/>
      <c r="E2662" s="1247"/>
      <c r="F2662" s="1247"/>
      <c r="G2662" s="1247"/>
      <c r="H2662" s="525" t="s">
        <v>1148</v>
      </c>
      <c r="I2662" s="526"/>
      <c r="J2662" s="526"/>
      <c r="K2662" s="536">
        <v>8.24</v>
      </c>
      <c r="L2662" s="528"/>
      <c r="M2662" s="526"/>
      <c r="N2662" s="528"/>
      <c r="O2662" s="526"/>
      <c r="P2662" s="529">
        <v>2681.13</v>
      </c>
    </row>
    <row r="2663" spans="1:16" x14ac:dyDescent="0.25">
      <c r="A2663" s="530"/>
      <c r="B2663" s="524" t="s">
        <v>2070</v>
      </c>
      <c r="C2663" s="1247" t="s">
        <v>2071</v>
      </c>
      <c r="D2663" s="1247"/>
      <c r="E2663" s="1247"/>
      <c r="F2663" s="1247"/>
      <c r="G2663" s="1247"/>
      <c r="H2663" s="525" t="s">
        <v>1148</v>
      </c>
      <c r="I2663" s="536">
        <v>2.06</v>
      </c>
      <c r="J2663" s="526"/>
      <c r="K2663" s="536">
        <v>8.24</v>
      </c>
      <c r="L2663" s="532"/>
      <c r="M2663" s="533"/>
      <c r="N2663" s="534">
        <v>325.38</v>
      </c>
      <c r="O2663" s="526"/>
      <c r="P2663" s="529">
        <v>2681.13</v>
      </c>
    </row>
    <row r="2664" spans="1:16" x14ac:dyDescent="0.25">
      <c r="A2664" s="523"/>
      <c r="B2664" s="524" t="s">
        <v>36</v>
      </c>
      <c r="C2664" s="1247" t="s">
        <v>134</v>
      </c>
      <c r="D2664" s="1247"/>
      <c r="E2664" s="1247"/>
      <c r="F2664" s="1247"/>
      <c r="G2664" s="1247"/>
      <c r="H2664" s="525"/>
      <c r="I2664" s="526"/>
      <c r="J2664" s="526"/>
      <c r="K2664" s="526"/>
      <c r="L2664" s="528"/>
      <c r="M2664" s="526"/>
      <c r="N2664" s="528"/>
      <c r="O2664" s="526"/>
      <c r="P2664" s="573">
        <v>293.07</v>
      </c>
    </row>
    <row r="2665" spans="1:16" x14ac:dyDescent="0.25">
      <c r="A2665" s="530"/>
      <c r="B2665" s="524" t="s">
        <v>3801</v>
      </c>
      <c r="C2665" s="1247" t="s">
        <v>3802</v>
      </c>
      <c r="D2665" s="1247"/>
      <c r="E2665" s="1247"/>
      <c r="F2665" s="1247"/>
      <c r="G2665" s="1247"/>
      <c r="H2665" s="525" t="s">
        <v>1164</v>
      </c>
      <c r="I2665" s="527">
        <v>1E-3</v>
      </c>
      <c r="J2665" s="526"/>
      <c r="K2665" s="527">
        <v>4.0000000000000001E-3</v>
      </c>
      <c r="L2665" s="542">
        <v>23278.34</v>
      </c>
      <c r="M2665" s="539">
        <v>1.45</v>
      </c>
      <c r="N2665" s="534">
        <v>33753.589999999997</v>
      </c>
      <c r="O2665" s="526"/>
      <c r="P2665" s="529">
        <v>135.01</v>
      </c>
    </row>
    <row r="2666" spans="1:16" x14ac:dyDescent="0.25">
      <c r="A2666" s="530"/>
      <c r="B2666" s="524" t="s">
        <v>3803</v>
      </c>
      <c r="C2666" s="1247" t="s">
        <v>3804</v>
      </c>
      <c r="D2666" s="1247"/>
      <c r="E2666" s="1247"/>
      <c r="F2666" s="1247"/>
      <c r="G2666" s="1247"/>
      <c r="H2666" s="525" t="s">
        <v>1164</v>
      </c>
      <c r="I2666" s="537">
        <v>1.1E-4</v>
      </c>
      <c r="J2666" s="526"/>
      <c r="K2666" s="537">
        <v>4.4000000000000002E-4</v>
      </c>
      <c r="L2666" s="542">
        <v>118612.74</v>
      </c>
      <c r="M2666" s="539">
        <v>1.45</v>
      </c>
      <c r="N2666" s="534">
        <v>171988.47</v>
      </c>
      <c r="O2666" s="526"/>
      <c r="P2666" s="529">
        <v>75.67</v>
      </c>
    </row>
    <row r="2667" spans="1:16" x14ac:dyDescent="0.25">
      <c r="A2667" s="530"/>
      <c r="B2667" s="524" t="s">
        <v>3805</v>
      </c>
      <c r="C2667" s="1247" t="s">
        <v>3806</v>
      </c>
      <c r="D2667" s="1247"/>
      <c r="E2667" s="1247"/>
      <c r="F2667" s="1247"/>
      <c r="G2667" s="1247"/>
      <c r="H2667" s="525" t="s">
        <v>1244</v>
      </c>
      <c r="I2667" s="531">
        <v>2.8</v>
      </c>
      <c r="J2667" s="526"/>
      <c r="K2667" s="531">
        <v>11.2</v>
      </c>
      <c r="L2667" s="538">
        <v>14.81</v>
      </c>
      <c r="M2667" s="539">
        <v>0.28000000000000003</v>
      </c>
      <c r="N2667" s="534">
        <v>4.1500000000000004</v>
      </c>
      <c r="O2667" s="526"/>
      <c r="P2667" s="529">
        <v>46.48</v>
      </c>
    </row>
    <row r="2668" spans="1:16" x14ac:dyDescent="0.25">
      <c r="A2668" s="530"/>
      <c r="B2668" s="524" t="s">
        <v>3807</v>
      </c>
      <c r="C2668" s="1247" t="s">
        <v>3808</v>
      </c>
      <c r="D2668" s="1247"/>
      <c r="E2668" s="1247"/>
      <c r="F2668" s="1247"/>
      <c r="G2668" s="1247"/>
      <c r="H2668" s="525" t="s">
        <v>1164</v>
      </c>
      <c r="I2668" s="537">
        <v>3.0000000000000001E-5</v>
      </c>
      <c r="J2668" s="526"/>
      <c r="K2668" s="537">
        <v>1.2E-4</v>
      </c>
      <c r="L2668" s="542">
        <v>249385</v>
      </c>
      <c r="M2668" s="575">
        <v>1.2</v>
      </c>
      <c r="N2668" s="534">
        <v>299262</v>
      </c>
      <c r="O2668" s="526"/>
      <c r="P2668" s="529">
        <v>35.909999999999997</v>
      </c>
    </row>
    <row r="2669" spans="1:16" x14ac:dyDescent="0.25">
      <c r="A2669" s="552"/>
      <c r="B2669" s="553"/>
      <c r="C2669" s="1248" t="s">
        <v>1154</v>
      </c>
      <c r="D2669" s="1248"/>
      <c r="E2669" s="1248"/>
      <c r="F2669" s="1248"/>
      <c r="G2669" s="1248"/>
      <c r="H2669" s="516"/>
      <c r="I2669" s="517"/>
      <c r="J2669" s="517"/>
      <c r="K2669" s="517"/>
      <c r="L2669" s="520"/>
      <c r="M2669" s="517"/>
      <c r="N2669" s="554"/>
      <c r="O2669" s="517"/>
      <c r="P2669" s="555">
        <v>2974.2</v>
      </c>
    </row>
    <row r="2670" spans="1:16" x14ac:dyDescent="0.25">
      <c r="A2670" s="540" t="s">
        <v>4075</v>
      </c>
      <c r="B2670" s="524" t="s">
        <v>2637</v>
      </c>
      <c r="C2670" s="1247" t="s">
        <v>2638</v>
      </c>
      <c r="D2670" s="1247"/>
      <c r="E2670" s="1247"/>
      <c r="F2670" s="1247"/>
      <c r="G2670" s="1247"/>
      <c r="H2670" s="525" t="s">
        <v>1158</v>
      </c>
      <c r="I2670" s="543">
        <v>2</v>
      </c>
      <c r="J2670" s="526"/>
      <c r="K2670" s="543">
        <v>2</v>
      </c>
      <c r="L2670" s="528"/>
      <c r="M2670" s="526"/>
      <c r="N2670" s="528"/>
      <c r="O2670" s="526"/>
      <c r="P2670" s="573">
        <v>53.62</v>
      </c>
    </row>
    <row r="2671" spans="1:16" x14ac:dyDescent="0.25">
      <c r="A2671" s="540"/>
      <c r="B2671" s="524"/>
      <c r="C2671" s="1247" t="s">
        <v>1155</v>
      </c>
      <c r="D2671" s="1247"/>
      <c r="E2671" s="1247"/>
      <c r="F2671" s="1247"/>
      <c r="G2671" s="1247"/>
      <c r="H2671" s="525"/>
      <c r="I2671" s="526"/>
      <c r="J2671" s="526"/>
      <c r="K2671" s="526"/>
      <c r="L2671" s="528"/>
      <c r="M2671" s="526"/>
      <c r="N2671" s="528"/>
      <c r="O2671" s="526"/>
      <c r="P2671" s="529">
        <v>2681.13</v>
      </c>
    </row>
    <row r="2672" spans="1:16" x14ac:dyDescent="0.25">
      <c r="A2672" s="540"/>
      <c r="B2672" s="524" t="s">
        <v>2639</v>
      </c>
      <c r="C2672" s="1247" t="s">
        <v>2640</v>
      </c>
      <c r="D2672" s="1247"/>
      <c r="E2672" s="1247"/>
      <c r="F2672" s="1247"/>
      <c r="G2672" s="1247"/>
      <c r="H2672" s="525" t="s">
        <v>1158</v>
      </c>
      <c r="I2672" s="543">
        <v>97</v>
      </c>
      <c r="J2672" s="526"/>
      <c r="K2672" s="543">
        <v>97</v>
      </c>
      <c r="L2672" s="528"/>
      <c r="M2672" s="526"/>
      <c r="N2672" s="528"/>
      <c r="O2672" s="526"/>
      <c r="P2672" s="529">
        <v>2600.6999999999998</v>
      </c>
    </row>
    <row r="2673" spans="1:16" x14ac:dyDescent="0.25">
      <c r="A2673" s="540"/>
      <c r="B2673" s="524" t="s">
        <v>2641</v>
      </c>
      <c r="C2673" s="1247" t="s">
        <v>2642</v>
      </c>
      <c r="D2673" s="1247"/>
      <c r="E2673" s="1247"/>
      <c r="F2673" s="1247"/>
      <c r="G2673" s="1247"/>
      <c r="H2673" s="525" t="s">
        <v>1158</v>
      </c>
      <c r="I2673" s="543">
        <v>51</v>
      </c>
      <c r="J2673" s="526"/>
      <c r="K2673" s="543">
        <v>51</v>
      </c>
      <c r="L2673" s="528"/>
      <c r="M2673" s="526"/>
      <c r="N2673" s="528"/>
      <c r="O2673" s="526"/>
      <c r="P2673" s="529">
        <v>1367.38</v>
      </c>
    </row>
    <row r="2674" spans="1:16" x14ac:dyDescent="0.25">
      <c r="A2674" s="556"/>
      <c r="B2674" s="557"/>
      <c r="C2674" s="1248" t="s">
        <v>1161</v>
      </c>
      <c r="D2674" s="1248"/>
      <c r="E2674" s="1248"/>
      <c r="F2674" s="1248"/>
      <c r="G2674" s="1248"/>
      <c r="H2674" s="516"/>
      <c r="I2674" s="517"/>
      <c r="J2674" s="517"/>
      <c r="K2674" s="517"/>
      <c r="L2674" s="520"/>
      <c r="M2674" s="517"/>
      <c r="N2674" s="554">
        <v>1748.98</v>
      </c>
      <c r="O2674" s="517"/>
      <c r="P2674" s="555">
        <v>6995.9</v>
      </c>
    </row>
    <row r="2675" spans="1:16" x14ac:dyDescent="0.25">
      <c r="A2675" s="558"/>
      <c r="B2675" s="559"/>
      <c r="C2675" s="559"/>
      <c r="D2675" s="559"/>
      <c r="E2675" s="559"/>
      <c r="F2675" s="559"/>
      <c r="G2675" s="559"/>
      <c r="H2675" s="560"/>
      <c r="I2675" s="561"/>
      <c r="J2675" s="561"/>
      <c r="K2675" s="561"/>
      <c r="L2675" s="562"/>
      <c r="M2675" s="561"/>
      <c r="N2675" s="562"/>
      <c r="O2675" s="561"/>
      <c r="P2675" s="563"/>
    </row>
    <row r="2676" spans="1:16" ht="22.5" x14ac:dyDescent="0.25">
      <c r="A2676" s="514" t="s">
        <v>4076</v>
      </c>
      <c r="B2676" s="515" t="s">
        <v>3594</v>
      </c>
      <c r="C2676" s="1249" t="s">
        <v>4077</v>
      </c>
      <c r="D2676" s="1249"/>
      <c r="E2676" s="1249"/>
      <c r="F2676" s="1249"/>
      <c r="G2676" s="1249"/>
      <c r="H2676" s="516" t="s">
        <v>1575</v>
      </c>
      <c r="I2676" s="517">
        <v>4</v>
      </c>
      <c r="J2676" s="518">
        <v>1</v>
      </c>
      <c r="K2676" s="518">
        <v>4</v>
      </c>
      <c r="L2676" s="520"/>
      <c r="M2676" s="517"/>
      <c r="N2676" s="564">
        <v>9646.0499999999993</v>
      </c>
      <c r="O2676" s="517"/>
      <c r="P2676" s="555">
        <v>38584.199999999997</v>
      </c>
    </row>
    <row r="2677" spans="1:16" x14ac:dyDescent="0.25">
      <c r="A2677" s="556"/>
      <c r="B2677" s="557"/>
      <c r="C2677" s="1248" t="s">
        <v>1161</v>
      </c>
      <c r="D2677" s="1248"/>
      <c r="E2677" s="1248"/>
      <c r="F2677" s="1248"/>
      <c r="G2677" s="1248"/>
      <c r="H2677" s="516"/>
      <c r="I2677" s="517"/>
      <c r="J2677" s="517"/>
      <c r="K2677" s="517"/>
      <c r="L2677" s="520"/>
      <c r="M2677" s="517"/>
      <c r="N2677" s="520"/>
      <c r="O2677" s="517"/>
      <c r="P2677" s="555">
        <v>38584.199999999997</v>
      </c>
    </row>
    <row r="2678" spans="1:16" x14ac:dyDescent="0.25">
      <c r="A2678" s="558"/>
      <c r="B2678" s="559"/>
      <c r="C2678" s="559"/>
      <c r="D2678" s="559"/>
      <c r="E2678" s="559"/>
      <c r="F2678" s="559"/>
      <c r="G2678" s="559"/>
      <c r="H2678" s="560"/>
      <c r="I2678" s="561"/>
      <c r="J2678" s="561"/>
      <c r="K2678" s="561"/>
      <c r="L2678" s="562"/>
      <c r="M2678" s="561"/>
      <c r="N2678" s="562"/>
      <c r="O2678" s="561"/>
      <c r="P2678" s="563"/>
    </row>
    <row r="2679" spans="1:16" x14ac:dyDescent="0.25">
      <c r="A2679" s="514" t="s">
        <v>4078</v>
      </c>
      <c r="B2679" s="515" t="s">
        <v>4079</v>
      </c>
      <c r="C2679" s="1249" t="s">
        <v>4080</v>
      </c>
      <c r="D2679" s="1249"/>
      <c r="E2679" s="1249"/>
      <c r="F2679" s="1249"/>
      <c r="G2679" s="1249"/>
      <c r="H2679" s="516" t="s">
        <v>1697</v>
      </c>
      <c r="I2679" s="517">
        <v>0.02</v>
      </c>
      <c r="J2679" s="518">
        <v>1</v>
      </c>
      <c r="K2679" s="570">
        <v>0.02</v>
      </c>
      <c r="L2679" s="520"/>
      <c r="M2679" s="517"/>
      <c r="N2679" s="521"/>
      <c r="O2679" s="517"/>
      <c r="P2679" s="522"/>
    </row>
    <row r="2680" spans="1:16" x14ac:dyDescent="0.25">
      <c r="A2680" s="523"/>
      <c r="B2680" s="524" t="s">
        <v>23</v>
      </c>
      <c r="C2680" s="1247" t="s">
        <v>1203</v>
      </c>
      <c r="D2680" s="1247"/>
      <c r="E2680" s="1247"/>
      <c r="F2680" s="1247"/>
      <c r="G2680" s="1247"/>
      <c r="H2680" s="525" t="s">
        <v>1148</v>
      </c>
      <c r="I2680" s="526"/>
      <c r="J2680" s="526"/>
      <c r="K2680" s="527">
        <v>0.70799999999999996</v>
      </c>
      <c r="L2680" s="528"/>
      <c r="M2680" s="526"/>
      <c r="N2680" s="528"/>
      <c r="O2680" s="526"/>
      <c r="P2680" s="573">
        <v>230.37</v>
      </c>
    </row>
    <row r="2681" spans="1:16" x14ac:dyDescent="0.25">
      <c r="A2681" s="530"/>
      <c r="B2681" s="524" t="s">
        <v>2070</v>
      </c>
      <c r="C2681" s="1247" t="s">
        <v>2071</v>
      </c>
      <c r="D2681" s="1247"/>
      <c r="E2681" s="1247"/>
      <c r="F2681" s="1247"/>
      <c r="G2681" s="1247"/>
      <c r="H2681" s="525" t="s">
        <v>1148</v>
      </c>
      <c r="I2681" s="531">
        <v>35.4</v>
      </c>
      <c r="J2681" s="526"/>
      <c r="K2681" s="527">
        <v>0.70799999999999996</v>
      </c>
      <c r="L2681" s="532"/>
      <c r="M2681" s="533"/>
      <c r="N2681" s="534">
        <v>325.38</v>
      </c>
      <c r="O2681" s="526"/>
      <c r="P2681" s="529">
        <v>230.37</v>
      </c>
    </row>
    <row r="2682" spans="1:16" x14ac:dyDescent="0.25">
      <c r="A2682" s="523"/>
      <c r="B2682" s="524" t="s">
        <v>28</v>
      </c>
      <c r="C2682" s="1247" t="s">
        <v>132</v>
      </c>
      <c r="D2682" s="1247"/>
      <c r="E2682" s="1247"/>
      <c r="F2682" s="1247"/>
      <c r="G2682" s="1247"/>
      <c r="H2682" s="525"/>
      <c r="I2682" s="526"/>
      <c r="J2682" s="526"/>
      <c r="K2682" s="526"/>
      <c r="L2682" s="528"/>
      <c r="M2682" s="526"/>
      <c r="N2682" s="528"/>
      <c r="O2682" s="526"/>
      <c r="P2682" s="573">
        <v>1.3</v>
      </c>
    </row>
    <row r="2683" spans="1:16" x14ac:dyDescent="0.25">
      <c r="A2683" s="523"/>
      <c r="B2683" s="524"/>
      <c r="C2683" s="1247" t="s">
        <v>1147</v>
      </c>
      <c r="D2683" s="1247"/>
      <c r="E2683" s="1247"/>
      <c r="F2683" s="1247"/>
      <c r="G2683" s="1247"/>
      <c r="H2683" s="525" t="s">
        <v>1148</v>
      </c>
      <c r="I2683" s="526"/>
      <c r="J2683" s="526"/>
      <c r="K2683" s="535">
        <v>2.2000000000000001E-3</v>
      </c>
      <c r="L2683" s="528"/>
      <c r="M2683" s="526"/>
      <c r="N2683" s="528"/>
      <c r="O2683" s="526"/>
      <c r="P2683" s="573">
        <v>0.72</v>
      </c>
    </row>
    <row r="2684" spans="1:16" x14ac:dyDescent="0.25">
      <c r="A2684" s="530"/>
      <c r="B2684" s="524" t="s">
        <v>1445</v>
      </c>
      <c r="C2684" s="1247" t="s">
        <v>1446</v>
      </c>
      <c r="D2684" s="1247"/>
      <c r="E2684" s="1247"/>
      <c r="F2684" s="1247"/>
      <c r="G2684" s="1247"/>
      <c r="H2684" s="525" t="s">
        <v>1151</v>
      </c>
      <c r="I2684" s="536">
        <v>0.11</v>
      </c>
      <c r="J2684" s="526"/>
      <c r="K2684" s="535">
        <v>2.2000000000000001E-3</v>
      </c>
      <c r="L2684" s="538">
        <v>477.92</v>
      </c>
      <c r="M2684" s="539">
        <v>1.24</v>
      </c>
      <c r="N2684" s="534">
        <v>592.62</v>
      </c>
      <c r="O2684" s="526"/>
      <c r="P2684" s="529">
        <v>1.3</v>
      </c>
    </row>
    <row r="2685" spans="1:16" x14ac:dyDescent="0.25">
      <c r="A2685" s="540"/>
      <c r="B2685" s="524" t="s">
        <v>1208</v>
      </c>
      <c r="C2685" s="1247" t="s">
        <v>1209</v>
      </c>
      <c r="D2685" s="1247"/>
      <c r="E2685" s="1247"/>
      <c r="F2685" s="1247"/>
      <c r="G2685" s="1247"/>
      <c r="H2685" s="525" t="s">
        <v>1148</v>
      </c>
      <c r="I2685" s="536">
        <v>0.11</v>
      </c>
      <c r="J2685" s="526"/>
      <c r="K2685" s="535">
        <v>2.2000000000000001E-3</v>
      </c>
      <c r="L2685" s="528"/>
      <c r="M2685" s="526"/>
      <c r="N2685" s="541">
        <v>325.38</v>
      </c>
      <c r="O2685" s="526"/>
      <c r="P2685" s="573">
        <v>0.72</v>
      </c>
    </row>
    <row r="2686" spans="1:16" x14ac:dyDescent="0.25">
      <c r="A2686" s="523"/>
      <c r="B2686" s="524" t="s">
        <v>36</v>
      </c>
      <c r="C2686" s="1247" t="s">
        <v>134</v>
      </c>
      <c r="D2686" s="1247"/>
      <c r="E2686" s="1247"/>
      <c r="F2686" s="1247"/>
      <c r="G2686" s="1247"/>
      <c r="H2686" s="525"/>
      <c r="I2686" s="526"/>
      <c r="J2686" s="526"/>
      <c r="K2686" s="526"/>
      <c r="L2686" s="528"/>
      <c r="M2686" s="526"/>
      <c r="N2686" s="528"/>
      <c r="O2686" s="526"/>
      <c r="P2686" s="573">
        <v>25.11</v>
      </c>
    </row>
    <row r="2687" spans="1:16" x14ac:dyDescent="0.25">
      <c r="A2687" s="530"/>
      <c r="B2687" s="524" t="s">
        <v>1499</v>
      </c>
      <c r="C2687" s="1247" t="s">
        <v>1500</v>
      </c>
      <c r="D2687" s="1247"/>
      <c r="E2687" s="1247"/>
      <c r="F2687" s="1247"/>
      <c r="G2687" s="1247"/>
      <c r="H2687" s="525" t="s">
        <v>1244</v>
      </c>
      <c r="I2687" s="536">
        <v>5.98</v>
      </c>
      <c r="J2687" s="526"/>
      <c r="K2687" s="535">
        <v>0.1196</v>
      </c>
      <c r="L2687" s="538">
        <v>174.93</v>
      </c>
      <c r="M2687" s="575">
        <v>1.2</v>
      </c>
      <c r="N2687" s="534">
        <v>209.92</v>
      </c>
      <c r="O2687" s="526"/>
      <c r="P2687" s="529">
        <v>25.11</v>
      </c>
    </row>
    <row r="2688" spans="1:16" x14ac:dyDescent="0.25">
      <c r="A2688" s="552"/>
      <c r="B2688" s="553"/>
      <c r="C2688" s="1248" t="s">
        <v>1154</v>
      </c>
      <c r="D2688" s="1248"/>
      <c r="E2688" s="1248"/>
      <c r="F2688" s="1248"/>
      <c r="G2688" s="1248"/>
      <c r="H2688" s="516"/>
      <c r="I2688" s="517"/>
      <c r="J2688" s="517"/>
      <c r="K2688" s="517"/>
      <c r="L2688" s="520"/>
      <c r="M2688" s="517"/>
      <c r="N2688" s="554"/>
      <c r="O2688" s="517"/>
      <c r="P2688" s="555">
        <v>257.5</v>
      </c>
    </row>
    <row r="2689" spans="1:16" x14ac:dyDescent="0.25">
      <c r="A2689" s="540" t="s">
        <v>4081</v>
      </c>
      <c r="B2689" s="524" t="s">
        <v>2637</v>
      </c>
      <c r="C2689" s="1247" t="s">
        <v>2638</v>
      </c>
      <c r="D2689" s="1247"/>
      <c r="E2689" s="1247"/>
      <c r="F2689" s="1247"/>
      <c r="G2689" s="1247"/>
      <c r="H2689" s="525" t="s">
        <v>1158</v>
      </c>
      <c r="I2689" s="543">
        <v>2</v>
      </c>
      <c r="J2689" s="526"/>
      <c r="K2689" s="543">
        <v>2</v>
      </c>
      <c r="L2689" s="528"/>
      <c r="M2689" s="526"/>
      <c r="N2689" s="528"/>
      <c r="O2689" s="526"/>
      <c r="P2689" s="573">
        <v>4.6100000000000003</v>
      </c>
    </row>
    <row r="2690" spans="1:16" x14ac:dyDescent="0.25">
      <c r="A2690" s="540"/>
      <c r="B2690" s="524"/>
      <c r="C2690" s="1247" t="s">
        <v>1155</v>
      </c>
      <c r="D2690" s="1247"/>
      <c r="E2690" s="1247"/>
      <c r="F2690" s="1247"/>
      <c r="G2690" s="1247"/>
      <c r="H2690" s="525"/>
      <c r="I2690" s="526"/>
      <c r="J2690" s="526"/>
      <c r="K2690" s="526"/>
      <c r="L2690" s="528"/>
      <c r="M2690" s="526"/>
      <c r="N2690" s="528"/>
      <c r="O2690" s="526"/>
      <c r="P2690" s="573">
        <v>231.09</v>
      </c>
    </row>
    <row r="2691" spans="1:16" x14ac:dyDescent="0.25">
      <c r="A2691" s="540"/>
      <c r="B2691" s="524" t="s">
        <v>2639</v>
      </c>
      <c r="C2691" s="1247" t="s">
        <v>2640</v>
      </c>
      <c r="D2691" s="1247"/>
      <c r="E2691" s="1247"/>
      <c r="F2691" s="1247"/>
      <c r="G2691" s="1247"/>
      <c r="H2691" s="525" t="s">
        <v>1158</v>
      </c>
      <c r="I2691" s="543">
        <v>97</v>
      </c>
      <c r="J2691" s="526"/>
      <c r="K2691" s="543">
        <v>97</v>
      </c>
      <c r="L2691" s="528"/>
      <c r="M2691" s="526"/>
      <c r="N2691" s="528"/>
      <c r="O2691" s="526"/>
      <c r="P2691" s="573">
        <v>224.16</v>
      </c>
    </row>
    <row r="2692" spans="1:16" x14ac:dyDescent="0.25">
      <c r="A2692" s="540"/>
      <c r="B2692" s="524" t="s">
        <v>2641</v>
      </c>
      <c r="C2692" s="1247" t="s">
        <v>2642</v>
      </c>
      <c r="D2692" s="1247"/>
      <c r="E2692" s="1247"/>
      <c r="F2692" s="1247"/>
      <c r="G2692" s="1247"/>
      <c r="H2692" s="525" t="s">
        <v>1158</v>
      </c>
      <c r="I2692" s="543">
        <v>51</v>
      </c>
      <c r="J2692" s="526"/>
      <c r="K2692" s="543">
        <v>51</v>
      </c>
      <c r="L2692" s="528"/>
      <c r="M2692" s="526"/>
      <c r="N2692" s="528"/>
      <c r="O2692" s="526"/>
      <c r="P2692" s="573">
        <v>117.86</v>
      </c>
    </row>
    <row r="2693" spans="1:16" x14ac:dyDescent="0.25">
      <c r="A2693" s="556"/>
      <c r="B2693" s="557"/>
      <c r="C2693" s="1248" t="s">
        <v>1161</v>
      </c>
      <c r="D2693" s="1248"/>
      <c r="E2693" s="1248"/>
      <c r="F2693" s="1248"/>
      <c r="G2693" s="1248"/>
      <c r="H2693" s="516"/>
      <c r="I2693" s="517"/>
      <c r="J2693" s="517"/>
      <c r="K2693" s="517"/>
      <c r="L2693" s="520"/>
      <c r="M2693" s="517"/>
      <c r="N2693" s="554">
        <v>30206.5</v>
      </c>
      <c r="O2693" s="517"/>
      <c r="P2693" s="612">
        <v>604.13</v>
      </c>
    </row>
    <row r="2694" spans="1:16" x14ac:dyDescent="0.25">
      <c r="A2694" s="558"/>
      <c r="B2694" s="559"/>
      <c r="C2694" s="559"/>
      <c r="D2694" s="559"/>
      <c r="E2694" s="559"/>
      <c r="F2694" s="559"/>
      <c r="G2694" s="559"/>
      <c r="H2694" s="560"/>
      <c r="I2694" s="561"/>
      <c r="J2694" s="561"/>
      <c r="K2694" s="561"/>
      <c r="L2694" s="562"/>
      <c r="M2694" s="561"/>
      <c r="N2694" s="562"/>
      <c r="O2694" s="561"/>
      <c r="P2694" s="563"/>
    </row>
    <row r="2695" spans="1:16" ht="22.5" x14ac:dyDescent="0.25">
      <c r="A2695" s="514" t="s">
        <v>4082</v>
      </c>
      <c r="B2695" s="515" t="s">
        <v>3594</v>
      </c>
      <c r="C2695" s="1249" t="s">
        <v>4083</v>
      </c>
      <c r="D2695" s="1249"/>
      <c r="E2695" s="1249"/>
      <c r="F2695" s="1249"/>
      <c r="G2695" s="1249"/>
      <c r="H2695" s="516" t="s">
        <v>1575</v>
      </c>
      <c r="I2695" s="517">
        <v>2</v>
      </c>
      <c r="J2695" s="518">
        <v>1</v>
      </c>
      <c r="K2695" s="518">
        <v>2</v>
      </c>
      <c r="L2695" s="520"/>
      <c r="M2695" s="517"/>
      <c r="N2695" s="564">
        <v>1518</v>
      </c>
      <c r="O2695" s="517"/>
      <c r="P2695" s="555">
        <v>3036</v>
      </c>
    </row>
    <row r="2696" spans="1:16" x14ac:dyDescent="0.25">
      <c r="A2696" s="556"/>
      <c r="B2696" s="557"/>
      <c r="C2696" s="1248" t="s">
        <v>1161</v>
      </c>
      <c r="D2696" s="1248"/>
      <c r="E2696" s="1248"/>
      <c r="F2696" s="1248"/>
      <c r="G2696" s="1248"/>
      <c r="H2696" s="516"/>
      <c r="I2696" s="517"/>
      <c r="J2696" s="517"/>
      <c r="K2696" s="517"/>
      <c r="L2696" s="520"/>
      <c r="M2696" s="517"/>
      <c r="N2696" s="520"/>
      <c r="O2696" s="517"/>
      <c r="P2696" s="555">
        <v>3036</v>
      </c>
    </row>
    <row r="2697" spans="1:16" x14ac:dyDescent="0.25">
      <c r="A2697" s="558"/>
      <c r="B2697" s="559"/>
      <c r="C2697" s="559"/>
      <c r="D2697" s="559"/>
      <c r="E2697" s="559"/>
      <c r="F2697" s="559"/>
      <c r="G2697" s="559"/>
      <c r="H2697" s="560"/>
      <c r="I2697" s="561"/>
      <c r="J2697" s="561"/>
      <c r="K2697" s="561"/>
      <c r="L2697" s="562"/>
      <c r="M2697" s="561"/>
      <c r="N2697" s="562"/>
      <c r="O2697" s="561"/>
      <c r="P2697" s="563"/>
    </row>
    <row r="2698" spans="1:16" x14ac:dyDescent="0.25">
      <c r="A2698" s="514" t="s">
        <v>4084</v>
      </c>
      <c r="B2698" s="515" t="s">
        <v>4085</v>
      </c>
      <c r="C2698" s="1249" t="s">
        <v>4086</v>
      </c>
      <c r="D2698" s="1249"/>
      <c r="E2698" s="1249"/>
      <c r="F2698" s="1249"/>
      <c r="G2698" s="1249"/>
      <c r="H2698" s="516" t="s">
        <v>1575</v>
      </c>
      <c r="I2698" s="517">
        <v>2</v>
      </c>
      <c r="J2698" s="518">
        <v>1</v>
      </c>
      <c r="K2698" s="518">
        <v>2</v>
      </c>
      <c r="L2698" s="520"/>
      <c r="M2698" s="517"/>
      <c r="N2698" s="521"/>
      <c r="O2698" s="517"/>
      <c r="P2698" s="522"/>
    </row>
    <row r="2699" spans="1:16" x14ac:dyDescent="0.25">
      <c r="A2699" s="523"/>
      <c r="B2699" s="524" t="s">
        <v>23</v>
      </c>
      <c r="C2699" s="1247" t="s">
        <v>1203</v>
      </c>
      <c r="D2699" s="1247"/>
      <c r="E2699" s="1247"/>
      <c r="F2699" s="1247"/>
      <c r="G2699" s="1247"/>
      <c r="H2699" s="525" t="s">
        <v>1148</v>
      </c>
      <c r="I2699" s="526"/>
      <c r="J2699" s="526"/>
      <c r="K2699" s="531">
        <v>11.4</v>
      </c>
      <c r="L2699" s="528"/>
      <c r="M2699" s="526"/>
      <c r="N2699" s="528"/>
      <c r="O2699" s="526"/>
      <c r="P2699" s="529">
        <v>3986.12</v>
      </c>
    </row>
    <row r="2700" spans="1:16" x14ac:dyDescent="0.25">
      <c r="A2700" s="530"/>
      <c r="B2700" s="524" t="s">
        <v>3752</v>
      </c>
      <c r="C2700" s="1247" t="s">
        <v>3753</v>
      </c>
      <c r="D2700" s="1247"/>
      <c r="E2700" s="1247"/>
      <c r="F2700" s="1247"/>
      <c r="G2700" s="1247"/>
      <c r="H2700" s="525" t="s">
        <v>1148</v>
      </c>
      <c r="I2700" s="531">
        <v>5.7</v>
      </c>
      <c r="J2700" s="526"/>
      <c r="K2700" s="531">
        <v>11.4</v>
      </c>
      <c r="L2700" s="532"/>
      <c r="M2700" s="533"/>
      <c r="N2700" s="534">
        <v>349.66</v>
      </c>
      <c r="O2700" s="526"/>
      <c r="P2700" s="529">
        <v>3986.12</v>
      </c>
    </row>
    <row r="2701" spans="1:16" x14ac:dyDescent="0.25">
      <c r="A2701" s="523"/>
      <c r="B2701" s="524" t="s">
        <v>36</v>
      </c>
      <c r="C2701" s="1247" t="s">
        <v>134</v>
      </c>
      <c r="D2701" s="1247"/>
      <c r="E2701" s="1247"/>
      <c r="F2701" s="1247"/>
      <c r="G2701" s="1247"/>
      <c r="H2701" s="525"/>
      <c r="I2701" s="526"/>
      <c r="J2701" s="526"/>
      <c r="K2701" s="526"/>
      <c r="L2701" s="528"/>
      <c r="M2701" s="526"/>
      <c r="N2701" s="528"/>
      <c r="O2701" s="526"/>
      <c r="P2701" s="573">
        <v>110.74</v>
      </c>
    </row>
    <row r="2702" spans="1:16" x14ac:dyDescent="0.25">
      <c r="A2702" s="530"/>
      <c r="B2702" s="524" t="s">
        <v>3598</v>
      </c>
      <c r="C2702" s="1247" t="s">
        <v>3599</v>
      </c>
      <c r="D2702" s="1247"/>
      <c r="E2702" s="1247"/>
      <c r="F2702" s="1247"/>
      <c r="G2702" s="1247"/>
      <c r="H2702" s="525" t="s">
        <v>1244</v>
      </c>
      <c r="I2702" s="535">
        <v>1.4E-3</v>
      </c>
      <c r="J2702" s="526"/>
      <c r="K2702" s="535">
        <v>2.8E-3</v>
      </c>
      <c r="L2702" s="538">
        <v>284.14999999999998</v>
      </c>
      <c r="M2702" s="539">
        <v>1.45</v>
      </c>
      <c r="N2702" s="534">
        <v>412.02</v>
      </c>
      <c r="O2702" s="526"/>
      <c r="P2702" s="529">
        <v>1.1499999999999999</v>
      </c>
    </row>
    <row r="2703" spans="1:16" x14ac:dyDescent="0.25">
      <c r="A2703" s="530"/>
      <c r="B2703" s="524" t="s">
        <v>1494</v>
      </c>
      <c r="C2703" s="1247" t="s">
        <v>1495</v>
      </c>
      <c r="D2703" s="1247"/>
      <c r="E2703" s="1247"/>
      <c r="F2703" s="1247"/>
      <c r="G2703" s="1247"/>
      <c r="H2703" s="525" t="s">
        <v>1496</v>
      </c>
      <c r="I2703" s="535">
        <v>6.7599999999999993E-2</v>
      </c>
      <c r="J2703" s="526"/>
      <c r="K2703" s="535">
        <v>0.13519999999999999</v>
      </c>
      <c r="L2703" s="532"/>
      <c r="M2703" s="533"/>
      <c r="N2703" s="534">
        <v>6.1</v>
      </c>
      <c r="O2703" s="526"/>
      <c r="P2703" s="529">
        <v>0.82</v>
      </c>
    </row>
    <row r="2704" spans="1:16" x14ac:dyDescent="0.25">
      <c r="A2704" s="530"/>
      <c r="B2704" s="524" t="s">
        <v>3600</v>
      </c>
      <c r="C2704" s="1247" t="s">
        <v>3601</v>
      </c>
      <c r="D2704" s="1247"/>
      <c r="E2704" s="1247"/>
      <c r="F2704" s="1247"/>
      <c r="G2704" s="1247"/>
      <c r="H2704" s="525" t="s">
        <v>1697</v>
      </c>
      <c r="I2704" s="536">
        <v>0.03</v>
      </c>
      <c r="J2704" s="526"/>
      <c r="K2704" s="536">
        <v>0.06</v>
      </c>
      <c r="L2704" s="538">
        <v>978.09</v>
      </c>
      <c r="M2704" s="539">
        <v>1.31</v>
      </c>
      <c r="N2704" s="534">
        <v>1281.3</v>
      </c>
      <c r="O2704" s="526"/>
      <c r="P2704" s="529">
        <v>76.88</v>
      </c>
    </row>
    <row r="2705" spans="1:16" x14ac:dyDescent="0.25">
      <c r="A2705" s="530"/>
      <c r="B2705" s="524" t="s">
        <v>2605</v>
      </c>
      <c r="C2705" s="1247" t="s">
        <v>2606</v>
      </c>
      <c r="D2705" s="1247"/>
      <c r="E2705" s="1247"/>
      <c r="F2705" s="1247"/>
      <c r="G2705" s="1247"/>
      <c r="H2705" s="525" t="s">
        <v>1164</v>
      </c>
      <c r="I2705" s="537">
        <v>2.0000000000000002E-5</v>
      </c>
      <c r="J2705" s="526"/>
      <c r="K2705" s="537">
        <v>4.0000000000000003E-5</v>
      </c>
      <c r="L2705" s="542">
        <v>4338.2700000000004</v>
      </c>
      <c r="M2705" s="575">
        <v>1.3</v>
      </c>
      <c r="N2705" s="534">
        <v>5639.75</v>
      </c>
      <c r="O2705" s="526"/>
      <c r="P2705" s="529">
        <v>0.23</v>
      </c>
    </row>
    <row r="2706" spans="1:16" x14ac:dyDescent="0.25">
      <c r="A2706" s="530"/>
      <c r="B2706" s="524" t="s">
        <v>3560</v>
      </c>
      <c r="C2706" s="1247" t="s">
        <v>3561</v>
      </c>
      <c r="D2706" s="1247"/>
      <c r="E2706" s="1247"/>
      <c r="F2706" s="1247"/>
      <c r="G2706" s="1247"/>
      <c r="H2706" s="525" t="s">
        <v>1244</v>
      </c>
      <c r="I2706" s="536">
        <v>0.01</v>
      </c>
      <c r="J2706" s="526"/>
      <c r="K2706" s="536">
        <v>0.02</v>
      </c>
      <c r="L2706" s="538">
        <v>899.56</v>
      </c>
      <c r="M2706" s="539">
        <v>1.76</v>
      </c>
      <c r="N2706" s="534">
        <v>1583.23</v>
      </c>
      <c r="O2706" s="526"/>
      <c r="P2706" s="529">
        <v>31.66</v>
      </c>
    </row>
    <row r="2707" spans="1:16" x14ac:dyDescent="0.25">
      <c r="A2707" s="552"/>
      <c r="B2707" s="553"/>
      <c r="C2707" s="1248" t="s">
        <v>1154</v>
      </c>
      <c r="D2707" s="1248"/>
      <c r="E2707" s="1248"/>
      <c r="F2707" s="1248"/>
      <c r="G2707" s="1248"/>
      <c r="H2707" s="516"/>
      <c r="I2707" s="517"/>
      <c r="J2707" s="517"/>
      <c r="K2707" s="517"/>
      <c r="L2707" s="520"/>
      <c r="M2707" s="517"/>
      <c r="N2707" s="554"/>
      <c r="O2707" s="517"/>
      <c r="P2707" s="555">
        <v>4096.8599999999997</v>
      </c>
    </row>
    <row r="2708" spans="1:16" x14ac:dyDescent="0.25">
      <c r="A2708" s="540" t="s">
        <v>4087</v>
      </c>
      <c r="B2708" s="524" t="s">
        <v>2637</v>
      </c>
      <c r="C2708" s="1247" t="s">
        <v>2638</v>
      </c>
      <c r="D2708" s="1247"/>
      <c r="E2708" s="1247"/>
      <c r="F2708" s="1247"/>
      <c r="G2708" s="1247"/>
      <c r="H2708" s="525" t="s">
        <v>1158</v>
      </c>
      <c r="I2708" s="543">
        <v>2</v>
      </c>
      <c r="J2708" s="526"/>
      <c r="K2708" s="543">
        <v>2</v>
      </c>
      <c r="L2708" s="528"/>
      <c r="M2708" s="526"/>
      <c r="N2708" s="528"/>
      <c r="O2708" s="526"/>
      <c r="P2708" s="573">
        <v>79.72</v>
      </c>
    </row>
    <row r="2709" spans="1:16" x14ac:dyDescent="0.25">
      <c r="A2709" s="540"/>
      <c r="B2709" s="524"/>
      <c r="C2709" s="1247" t="s">
        <v>1155</v>
      </c>
      <c r="D2709" s="1247"/>
      <c r="E2709" s="1247"/>
      <c r="F2709" s="1247"/>
      <c r="G2709" s="1247"/>
      <c r="H2709" s="525"/>
      <c r="I2709" s="526"/>
      <c r="J2709" s="526"/>
      <c r="K2709" s="526"/>
      <c r="L2709" s="528"/>
      <c r="M2709" s="526"/>
      <c r="N2709" s="528"/>
      <c r="O2709" s="526"/>
      <c r="P2709" s="529">
        <v>3986.12</v>
      </c>
    </row>
    <row r="2710" spans="1:16" x14ac:dyDescent="0.25">
      <c r="A2710" s="540"/>
      <c r="B2710" s="524" t="s">
        <v>2795</v>
      </c>
      <c r="C2710" s="1247" t="s">
        <v>2796</v>
      </c>
      <c r="D2710" s="1247"/>
      <c r="E2710" s="1247"/>
      <c r="F2710" s="1247"/>
      <c r="G2710" s="1247"/>
      <c r="H2710" s="525" t="s">
        <v>1158</v>
      </c>
      <c r="I2710" s="543">
        <v>90</v>
      </c>
      <c r="J2710" s="526"/>
      <c r="K2710" s="543">
        <v>90</v>
      </c>
      <c r="L2710" s="528"/>
      <c r="M2710" s="526"/>
      <c r="N2710" s="528"/>
      <c r="O2710" s="526"/>
      <c r="P2710" s="529">
        <v>3587.51</v>
      </c>
    </row>
    <row r="2711" spans="1:16" x14ac:dyDescent="0.25">
      <c r="A2711" s="540"/>
      <c r="B2711" s="524" t="s">
        <v>2797</v>
      </c>
      <c r="C2711" s="1247" t="s">
        <v>2798</v>
      </c>
      <c r="D2711" s="1247"/>
      <c r="E2711" s="1247"/>
      <c r="F2711" s="1247"/>
      <c r="G2711" s="1247"/>
      <c r="H2711" s="525" t="s">
        <v>1158</v>
      </c>
      <c r="I2711" s="543">
        <v>46</v>
      </c>
      <c r="J2711" s="526"/>
      <c r="K2711" s="543">
        <v>46</v>
      </c>
      <c r="L2711" s="528"/>
      <c r="M2711" s="526"/>
      <c r="N2711" s="528"/>
      <c r="O2711" s="526"/>
      <c r="P2711" s="529">
        <v>1833.62</v>
      </c>
    </row>
    <row r="2712" spans="1:16" x14ac:dyDescent="0.25">
      <c r="A2712" s="556"/>
      <c r="B2712" s="557"/>
      <c r="C2712" s="1248" t="s">
        <v>1161</v>
      </c>
      <c r="D2712" s="1248"/>
      <c r="E2712" s="1248"/>
      <c r="F2712" s="1248"/>
      <c r="G2712" s="1248"/>
      <c r="H2712" s="516"/>
      <c r="I2712" s="517"/>
      <c r="J2712" s="517"/>
      <c r="K2712" s="517"/>
      <c r="L2712" s="520"/>
      <c r="M2712" s="517"/>
      <c r="N2712" s="554">
        <v>4798.8599999999997</v>
      </c>
      <c r="O2712" s="517"/>
      <c r="P2712" s="555">
        <v>9597.7099999999991</v>
      </c>
    </row>
    <row r="2713" spans="1:16" x14ac:dyDescent="0.25">
      <c r="A2713" s="558"/>
      <c r="B2713" s="559"/>
      <c r="C2713" s="559"/>
      <c r="D2713" s="559"/>
      <c r="E2713" s="559"/>
      <c r="F2713" s="559"/>
      <c r="G2713" s="559"/>
      <c r="H2713" s="560"/>
      <c r="I2713" s="561"/>
      <c r="J2713" s="561"/>
      <c r="K2713" s="561"/>
      <c r="L2713" s="562"/>
      <c r="M2713" s="561"/>
      <c r="N2713" s="562"/>
      <c r="O2713" s="561"/>
      <c r="P2713" s="563"/>
    </row>
    <row r="2714" spans="1:16" ht="22.5" x14ac:dyDescent="0.25">
      <c r="A2714" s="514" t="s">
        <v>4088</v>
      </c>
      <c r="B2714" s="515" t="s">
        <v>3594</v>
      </c>
      <c r="C2714" s="1249" t="s">
        <v>4089</v>
      </c>
      <c r="D2714" s="1249"/>
      <c r="E2714" s="1249"/>
      <c r="F2714" s="1249"/>
      <c r="G2714" s="1249"/>
      <c r="H2714" s="516" t="s">
        <v>1575</v>
      </c>
      <c r="I2714" s="517">
        <v>2</v>
      </c>
      <c r="J2714" s="518">
        <v>1</v>
      </c>
      <c r="K2714" s="518">
        <v>2</v>
      </c>
      <c r="L2714" s="520"/>
      <c r="M2714" s="517"/>
      <c r="N2714" s="564">
        <v>5107.16</v>
      </c>
      <c r="O2714" s="517"/>
      <c r="P2714" s="555">
        <v>10214.32</v>
      </c>
    </row>
    <row r="2715" spans="1:16" x14ac:dyDescent="0.25">
      <c r="A2715" s="556"/>
      <c r="B2715" s="557"/>
      <c r="C2715" s="1248" t="s">
        <v>1161</v>
      </c>
      <c r="D2715" s="1248"/>
      <c r="E2715" s="1248"/>
      <c r="F2715" s="1248"/>
      <c r="G2715" s="1248"/>
      <c r="H2715" s="516"/>
      <c r="I2715" s="517"/>
      <c r="J2715" s="517"/>
      <c r="K2715" s="517"/>
      <c r="L2715" s="520"/>
      <c r="M2715" s="517"/>
      <c r="N2715" s="520"/>
      <c r="O2715" s="517"/>
      <c r="P2715" s="555">
        <v>10214.32</v>
      </c>
    </row>
    <row r="2716" spans="1:16" x14ac:dyDescent="0.25">
      <c r="A2716" s="558"/>
      <c r="B2716" s="559"/>
      <c r="C2716" s="559"/>
      <c r="D2716" s="559"/>
      <c r="E2716" s="559"/>
      <c r="F2716" s="559"/>
      <c r="G2716" s="559"/>
      <c r="H2716" s="560"/>
      <c r="I2716" s="561"/>
      <c r="J2716" s="561"/>
      <c r="K2716" s="561"/>
      <c r="L2716" s="562"/>
      <c r="M2716" s="561"/>
      <c r="N2716" s="562"/>
      <c r="O2716" s="561"/>
      <c r="P2716" s="563"/>
    </row>
    <row r="2717" spans="1:16" x14ac:dyDescent="0.25">
      <c r="A2717" s="514" t="s">
        <v>4090</v>
      </c>
      <c r="B2717" s="515" t="s">
        <v>4079</v>
      </c>
      <c r="C2717" s="1249" t="s">
        <v>4080</v>
      </c>
      <c r="D2717" s="1249"/>
      <c r="E2717" s="1249"/>
      <c r="F2717" s="1249"/>
      <c r="G2717" s="1249"/>
      <c r="H2717" s="516" t="s">
        <v>1697</v>
      </c>
      <c r="I2717" s="517">
        <v>0.02</v>
      </c>
      <c r="J2717" s="518">
        <v>1</v>
      </c>
      <c r="K2717" s="570">
        <v>0.02</v>
      </c>
      <c r="L2717" s="520"/>
      <c r="M2717" s="517"/>
      <c r="N2717" s="521"/>
      <c r="O2717" s="517"/>
      <c r="P2717" s="522"/>
    </row>
    <row r="2718" spans="1:16" x14ac:dyDescent="0.25">
      <c r="A2718" s="523"/>
      <c r="B2718" s="524" t="s">
        <v>23</v>
      </c>
      <c r="C2718" s="1247" t="s">
        <v>1203</v>
      </c>
      <c r="D2718" s="1247"/>
      <c r="E2718" s="1247"/>
      <c r="F2718" s="1247"/>
      <c r="G2718" s="1247"/>
      <c r="H2718" s="525" t="s">
        <v>1148</v>
      </c>
      <c r="I2718" s="526"/>
      <c r="J2718" s="526"/>
      <c r="K2718" s="527">
        <v>0.70799999999999996</v>
      </c>
      <c r="L2718" s="528"/>
      <c r="M2718" s="526"/>
      <c r="N2718" s="528"/>
      <c r="O2718" s="526"/>
      <c r="P2718" s="573">
        <v>230.37</v>
      </c>
    </row>
    <row r="2719" spans="1:16" x14ac:dyDescent="0.25">
      <c r="A2719" s="530"/>
      <c r="B2719" s="524" t="s">
        <v>2070</v>
      </c>
      <c r="C2719" s="1247" t="s">
        <v>2071</v>
      </c>
      <c r="D2719" s="1247"/>
      <c r="E2719" s="1247"/>
      <c r="F2719" s="1247"/>
      <c r="G2719" s="1247"/>
      <c r="H2719" s="525" t="s">
        <v>1148</v>
      </c>
      <c r="I2719" s="531">
        <v>35.4</v>
      </c>
      <c r="J2719" s="526"/>
      <c r="K2719" s="527">
        <v>0.70799999999999996</v>
      </c>
      <c r="L2719" s="532"/>
      <c r="M2719" s="533"/>
      <c r="N2719" s="534">
        <v>325.38</v>
      </c>
      <c r="O2719" s="526"/>
      <c r="P2719" s="529">
        <v>230.37</v>
      </c>
    </row>
    <row r="2720" spans="1:16" x14ac:dyDescent="0.25">
      <c r="A2720" s="523"/>
      <c r="B2720" s="524" t="s">
        <v>28</v>
      </c>
      <c r="C2720" s="1247" t="s">
        <v>132</v>
      </c>
      <c r="D2720" s="1247"/>
      <c r="E2720" s="1247"/>
      <c r="F2720" s="1247"/>
      <c r="G2720" s="1247"/>
      <c r="H2720" s="525"/>
      <c r="I2720" s="526"/>
      <c r="J2720" s="526"/>
      <c r="K2720" s="526"/>
      <c r="L2720" s="528"/>
      <c r="M2720" s="526"/>
      <c r="N2720" s="528"/>
      <c r="O2720" s="526"/>
      <c r="P2720" s="573">
        <v>1.3</v>
      </c>
    </row>
    <row r="2721" spans="1:16" x14ac:dyDescent="0.25">
      <c r="A2721" s="523"/>
      <c r="B2721" s="524"/>
      <c r="C2721" s="1247" t="s">
        <v>1147</v>
      </c>
      <c r="D2721" s="1247"/>
      <c r="E2721" s="1247"/>
      <c r="F2721" s="1247"/>
      <c r="G2721" s="1247"/>
      <c r="H2721" s="525" t="s">
        <v>1148</v>
      </c>
      <c r="I2721" s="526"/>
      <c r="J2721" s="526"/>
      <c r="K2721" s="535">
        <v>2.2000000000000001E-3</v>
      </c>
      <c r="L2721" s="528"/>
      <c r="M2721" s="526"/>
      <c r="N2721" s="528"/>
      <c r="O2721" s="526"/>
      <c r="P2721" s="573">
        <v>0.72</v>
      </c>
    </row>
    <row r="2722" spans="1:16" x14ac:dyDescent="0.25">
      <c r="A2722" s="530"/>
      <c r="B2722" s="524" t="s">
        <v>1445</v>
      </c>
      <c r="C2722" s="1247" t="s">
        <v>1446</v>
      </c>
      <c r="D2722" s="1247"/>
      <c r="E2722" s="1247"/>
      <c r="F2722" s="1247"/>
      <c r="G2722" s="1247"/>
      <c r="H2722" s="525" t="s">
        <v>1151</v>
      </c>
      <c r="I2722" s="536">
        <v>0.11</v>
      </c>
      <c r="J2722" s="526"/>
      <c r="K2722" s="535">
        <v>2.2000000000000001E-3</v>
      </c>
      <c r="L2722" s="538">
        <v>477.92</v>
      </c>
      <c r="M2722" s="539">
        <v>1.24</v>
      </c>
      <c r="N2722" s="534">
        <v>592.62</v>
      </c>
      <c r="O2722" s="526"/>
      <c r="P2722" s="529">
        <v>1.3</v>
      </c>
    </row>
    <row r="2723" spans="1:16" x14ac:dyDescent="0.25">
      <c r="A2723" s="540"/>
      <c r="B2723" s="524" t="s">
        <v>1208</v>
      </c>
      <c r="C2723" s="1247" t="s">
        <v>1209</v>
      </c>
      <c r="D2723" s="1247"/>
      <c r="E2723" s="1247"/>
      <c r="F2723" s="1247"/>
      <c r="G2723" s="1247"/>
      <c r="H2723" s="525" t="s">
        <v>1148</v>
      </c>
      <c r="I2723" s="536">
        <v>0.11</v>
      </c>
      <c r="J2723" s="526"/>
      <c r="K2723" s="535">
        <v>2.2000000000000001E-3</v>
      </c>
      <c r="L2723" s="528"/>
      <c r="M2723" s="526"/>
      <c r="N2723" s="541">
        <v>325.38</v>
      </c>
      <c r="O2723" s="526"/>
      <c r="P2723" s="573">
        <v>0.72</v>
      </c>
    </row>
    <row r="2724" spans="1:16" x14ac:dyDescent="0.25">
      <c r="A2724" s="523"/>
      <c r="B2724" s="524" t="s">
        <v>36</v>
      </c>
      <c r="C2724" s="1247" t="s">
        <v>134</v>
      </c>
      <c r="D2724" s="1247"/>
      <c r="E2724" s="1247"/>
      <c r="F2724" s="1247"/>
      <c r="G2724" s="1247"/>
      <c r="H2724" s="525"/>
      <c r="I2724" s="526"/>
      <c r="J2724" s="526"/>
      <c r="K2724" s="526"/>
      <c r="L2724" s="528"/>
      <c r="M2724" s="526"/>
      <c r="N2724" s="528"/>
      <c r="O2724" s="526"/>
      <c r="P2724" s="573">
        <v>25.11</v>
      </c>
    </row>
    <row r="2725" spans="1:16" x14ac:dyDescent="0.25">
      <c r="A2725" s="530"/>
      <c r="B2725" s="524" t="s">
        <v>1499</v>
      </c>
      <c r="C2725" s="1247" t="s">
        <v>1500</v>
      </c>
      <c r="D2725" s="1247"/>
      <c r="E2725" s="1247"/>
      <c r="F2725" s="1247"/>
      <c r="G2725" s="1247"/>
      <c r="H2725" s="525" t="s">
        <v>1244</v>
      </c>
      <c r="I2725" s="536">
        <v>5.98</v>
      </c>
      <c r="J2725" s="526"/>
      <c r="K2725" s="535">
        <v>0.1196</v>
      </c>
      <c r="L2725" s="538">
        <v>174.93</v>
      </c>
      <c r="M2725" s="575">
        <v>1.2</v>
      </c>
      <c r="N2725" s="534">
        <v>209.92</v>
      </c>
      <c r="O2725" s="526"/>
      <c r="P2725" s="529">
        <v>25.11</v>
      </c>
    </row>
    <row r="2726" spans="1:16" x14ac:dyDescent="0.25">
      <c r="A2726" s="552"/>
      <c r="B2726" s="553"/>
      <c r="C2726" s="1248" t="s">
        <v>1154</v>
      </c>
      <c r="D2726" s="1248"/>
      <c r="E2726" s="1248"/>
      <c r="F2726" s="1248"/>
      <c r="G2726" s="1248"/>
      <c r="H2726" s="516"/>
      <c r="I2726" s="517"/>
      <c r="J2726" s="517"/>
      <c r="K2726" s="517"/>
      <c r="L2726" s="520"/>
      <c r="M2726" s="517"/>
      <c r="N2726" s="554"/>
      <c r="O2726" s="517"/>
      <c r="P2726" s="555">
        <v>257.5</v>
      </c>
    </row>
    <row r="2727" spans="1:16" x14ac:dyDescent="0.25">
      <c r="A2727" s="540" t="s">
        <v>4091</v>
      </c>
      <c r="B2727" s="524" t="s">
        <v>2637</v>
      </c>
      <c r="C2727" s="1247" t="s">
        <v>2638</v>
      </c>
      <c r="D2727" s="1247"/>
      <c r="E2727" s="1247"/>
      <c r="F2727" s="1247"/>
      <c r="G2727" s="1247"/>
      <c r="H2727" s="525" t="s">
        <v>1158</v>
      </c>
      <c r="I2727" s="543">
        <v>2</v>
      </c>
      <c r="J2727" s="526"/>
      <c r="K2727" s="543">
        <v>2</v>
      </c>
      <c r="L2727" s="528"/>
      <c r="M2727" s="526"/>
      <c r="N2727" s="528"/>
      <c r="O2727" s="526"/>
      <c r="P2727" s="573">
        <v>4.6100000000000003</v>
      </c>
    </row>
    <row r="2728" spans="1:16" x14ac:dyDescent="0.25">
      <c r="A2728" s="540"/>
      <c r="B2728" s="524"/>
      <c r="C2728" s="1247" t="s">
        <v>1155</v>
      </c>
      <c r="D2728" s="1247"/>
      <c r="E2728" s="1247"/>
      <c r="F2728" s="1247"/>
      <c r="G2728" s="1247"/>
      <c r="H2728" s="525"/>
      <c r="I2728" s="526"/>
      <c r="J2728" s="526"/>
      <c r="K2728" s="526"/>
      <c r="L2728" s="528"/>
      <c r="M2728" s="526"/>
      <c r="N2728" s="528"/>
      <c r="O2728" s="526"/>
      <c r="P2728" s="573">
        <v>231.09</v>
      </c>
    </row>
    <row r="2729" spans="1:16" x14ac:dyDescent="0.25">
      <c r="A2729" s="540"/>
      <c r="B2729" s="524" t="s">
        <v>2639</v>
      </c>
      <c r="C2729" s="1247" t="s">
        <v>2640</v>
      </c>
      <c r="D2729" s="1247"/>
      <c r="E2729" s="1247"/>
      <c r="F2729" s="1247"/>
      <c r="G2729" s="1247"/>
      <c r="H2729" s="525" t="s">
        <v>1158</v>
      </c>
      <c r="I2729" s="543">
        <v>97</v>
      </c>
      <c r="J2729" s="526"/>
      <c r="K2729" s="543">
        <v>97</v>
      </c>
      <c r="L2729" s="528"/>
      <c r="M2729" s="526"/>
      <c r="N2729" s="528"/>
      <c r="O2729" s="526"/>
      <c r="P2729" s="573">
        <v>224.16</v>
      </c>
    </row>
    <row r="2730" spans="1:16" x14ac:dyDescent="0.25">
      <c r="A2730" s="540"/>
      <c r="B2730" s="524" t="s">
        <v>2641</v>
      </c>
      <c r="C2730" s="1247" t="s">
        <v>2642</v>
      </c>
      <c r="D2730" s="1247"/>
      <c r="E2730" s="1247"/>
      <c r="F2730" s="1247"/>
      <c r="G2730" s="1247"/>
      <c r="H2730" s="525" t="s">
        <v>1158</v>
      </c>
      <c r="I2730" s="543">
        <v>51</v>
      </c>
      <c r="J2730" s="526"/>
      <c r="K2730" s="543">
        <v>51</v>
      </c>
      <c r="L2730" s="528"/>
      <c r="M2730" s="526"/>
      <c r="N2730" s="528"/>
      <c r="O2730" s="526"/>
      <c r="P2730" s="573">
        <v>117.86</v>
      </c>
    </row>
    <row r="2731" spans="1:16" x14ac:dyDescent="0.25">
      <c r="A2731" s="556"/>
      <c r="B2731" s="557"/>
      <c r="C2731" s="1248" t="s">
        <v>1161</v>
      </c>
      <c r="D2731" s="1248"/>
      <c r="E2731" s="1248"/>
      <c r="F2731" s="1248"/>
      <c r="G2731" s="1248"/>
      <c r="H2731" s="516"/>
      <c r="I2731" s="517"/>
      <c r="J2731" s="517"/>
      <c r="K2731" s="517"/>
      <c r="L2731" s="520"/>
      <c r="M2731" s="517"/>
      <c r="N2731" s="554">
        <v>30206.5</v>
      </c>
      <c r="O2731" s="517"/>
      <c r="P2731" s="612">
        <v>604.13</v>
      </c>
    </row>
    <row r="2732" spans="1:16" x14ac:dyDescent="0.25">
      <c r="A2732" s="558"/>
      <c r="B2732" s="559"/>
      <c r="C2732" s="559"/>
      <c r="D2732" s="559"/>
      <c r="E2732" s="559"/>
      <c r="F2732" s="559"/>
      <c r="G2732" s="559"/>
      <c r="H2732" s="560"/>
      <c r="I2732" s="561"/>
      <c r="J2732" s="561"/>
      <c r="K2732" s="561"/>
      <c r="L2732" s="562"/>
      <c r="M2732" s="561"/>
      <c r="N2732" s="562"/>
      <c r="O2732" s="561"/>
      <c r="P2732" s="563"/>
    </row>
    <row r="2733" spans="1:16" ht="22.5" x14ac:dyDescent="0.25">
      <c r="A2733" s="514" t="s">
        <v>4092</v>
      </c>
      <c r="B2733" s="515" t="s">
        <v>3594</v>
      </c>
      <c r="C2733" s="1249" t="s">
        <v>4093</v>
      </c>
      <c r="D2733" s="1249"/>
      <c r="E2733" s="1249"/>
      <c r="F2733" s="1249"/>
      <c r="G2733" s="1249"/>
      <c r="H2733" s="516" t="s">
        <v>1575</v>
      </c>
      <c r="I2733" s="517">
        <v>2</v>
      </c>
      <c r="J2733" s="518">
        <v>1</v>
      </c>
      <c r="K2733" s="518">
        <v>2</v>
      </c>
      <c r="L2733" s="520"/>
      <c r="M2733" s="517"/>
      <c r="N2733" s="564">
        <v>4638.33</v>
      </c>
      <c r="O2733" s="517"/>
      <c r="P2733" s="555">
        <v>9276.66</v>
      </c>
    </row>
    <row r="2734" spans="1:16" x14ac:dyDescent="0.25">
      <c r="A2734" s="556"/>
      <c r="B2734" s="557"/>
      <c r="C2734" s="1248" t="s">
        <v>1161</v>
      </c>
      <c r="D2734" s="1248"/>
      <c r="E2734" s="1248"/>
      <c r="F2734" s="1248"/>
      <c r="G2734" s="1248"/>
      <c r="H2734" s="516"/>
      <c r="I2734" s="517"/>
      <c r="J2734" s="517"/>
      <c r="K2734" s="517"/>
      <c r="L2734" s="520"/>
      <c r="M2734" s="517"/>
      <c r="N2734" s="520"/>
      <c r="O2734" s="517"/>
      <c r="P2734" s="555">
        <v>9276.66</v>
      </c>
    </row>
    <row r="2735" spans="1:16" x14ac:dyDescent="0.25">
      <c r="A2735" s="558"/>
      <c r="B2735" s="559"/>
      <c r="C2735" s="559"/>
      <c r="D2735" s="559"/>
      <c r="E2735" s="559"/>
      <c r="F2735" s="559"/>
      <c r="G2735" s="559"/>
      <c r="H2735" s="560"/>
      <c r="I2735" s="561"/>
      <c r="J2735" s="561"/>
      <c r="K2735" s="561"/>
      <c r="L2735" s="562"/>
      <c r="M2735" s="561"/>
      <c r="N2735" s="562"/>
      <c r="O2735" s="561"/>
      <c r="P2735" s="563"/>
    </row>
    <row r="2736" spans="1:16" x14ac:dyDescent="0.25">
      <c r="A2736" s="514" t="s">
        <v>4094</v>
      </c>
      <c r="B2736" s="515" t="s">
        <v>4079</v>
      </c>
      <c r="C2736" s="1249" t="s">
        <v>4080</v>
      </c>
      <c r="D2736" s="1249"/>
      <c r="E2736" s="1249"/>
      <c r="F2736" s="1249"/>
      <c r="G2736" s="1249"/>
      <c r="H2736" s="516" t="s">
        <v>1697</v>
      </c>
      <c r="I2736" s="517">
        <v>0.02</v>
      </c>
      <c r="J2736" s="518">
        <v>1</v>
      </c>
      <c r="K2736" s="570">
        <v>0.02</v>
      </c>
      <c r="L2736" s="520"/>
      <c r="M2736" s="517"/>
      <c r="N2736" s="521"/>
      <c r="O2736" s="517"/>
      <c r="P2736" s="522"/>
    </row>
    <row r="2737" spans="1:16" x14ac:dyDescent="0.25">
      <c r="A2737" s="523"/>
      <c r="B2737" s="524" t="s">
        <v>23</v>
      </c>
      <c r="C2737" s="1247" t="s">
        <v>1203</v>
      </c>
      <c r="D2737" s="1247"/>
      <c r="E2737" s="1247"/>
      <c r="F2737" s="1247"/>
      <c r="G2737" s="1247"/>
      <c r="H2737" s="525" t="s">
        <v>1148</v>
      </c>
      <c r="I2737" s="526"/>
      <c r="J2737" s="526"/>
      <c r="K2737" s="527">
        <v>0.70799999999999996</v>
      </c>
      <c r="L2737" s="528"/>
      <c r="M2737" s="526"/>
      <c r="N2737" s="528"/>
      <c r="O2737" s="526"/>
      <c r="P2737" s="573">
        <v>230.37</v>
      </c>
    </row>
    <row r="2738" spans="1:16" x14ac:dyDescent="0.25">
      <c r="A2738" s="530"/>
      <c r="B2738" s="524" t="s">
        <v>2070</v>
      </c>
      <c r="C2738" s="1247" t="s">
        <v>2071</v>
      </c>
      <c r="D2738" s="1247"/>
      <c r="E2738" s="1247"/>
      <c r="F2738" s="1247"/>
      <c r="G2738" s="1247"/>
      <c r="H2738" s="525" t="s">
        <v>1148</v>
      </c>
      <c r="I2738" s="531">
        <v>35.4</v>
      </c>
      <c r="J2738" s="526"/>
      <c r="K2738" s="527">
        <v>0.70799999999999996</v>
      </c>
      <c r="L2738" s="532"/>
      <c r="M2738" s="533"/>
      <c r="N2738" s="534">
        <v>325.38</v>
      </c>
      <c r="O2738" s="526"/>
      <c r="P2738" s="529">
        <v>230.37</v>
      </c>
    </row>
    <row r="2739" spans="1:16" x14ac:dyDescent="0.25">
      <c r="A2739" s="523"/>
      <c r="B2739" s="524" t="s">
        <v>28</v>
      </c>
      <c r="C2739" s="1247" t="s">
        <v>132</v>
      </c>
      <c r="D2739" s="1247"/>
      <c r="E2739" s="1247"/>
      <c r="F2739" s="1247"/>
      <c r="G2739" s="1247"/>
      <c r="H2739" s="525"/>
      <c r="I2739" s="526"/>
      <c r="J2739" s="526"/>
      <c r="K2739" s="526"/>
      <c r="L2739" s="528"/>
      <c r="M2739" s="526"/>
      <c r="N2739" s="528"/>
      <c r="O2739" s="526"/>
      <c r="P2739" s="573">
        <v>1.3</v>
      </c>
    </row>
    <row r="2740" spans="1:16" x14ac:dyDescent="0.25">
      <c r="A2740" s="523"/>
      <c r="B2740" s="524"/>
      <c r="C2740" s="1247" t="s">
        <v>1147</v>
      </c>
      <c r="D2740" s="1247"/>
      <c r="E2740" s="1247"/>
      <c r="F2740" s="1247"/>
      <c r="G2740" s="1247"/>
      <c r="H2740" s="525" t="s">
        <v>1148</v>
      </c>
      <c r="I2740" s="526"/>
      <c r="J2740" s="526"/>
      <c r="K2740" s="535">
        <v>2.2000000000000001E-3</v>
      </c>
      <c r="L2740" s="528"/>
      <c r="M2740" s="526"/>
      <c r="N2740" s="528"/>
      <c r="O2740" s="526"/>
      <c r="P2740" s="573">
        <v>0.72</v>
      </c>
    </row>
    <row r="2741" spans="1:16" x14ac:dyDescent="0.25">
      <c r="A2741" s="530"/>
      <c r="B2741" s="524" t="s">
        <v>1445</v>
      </c>
      <c r="C2741" s="1247" t="s">
        <v>1446</v>
      </c>
      <c r="D2741" s="1247"/>
      <c r="E2741" s="1247"/>
      <c r="F2741" s="1247"/>
      <c r="G2741" s="1247"/>
      <c r="H2741" s="525" t="s">
        <v>1151</v>
      </c>
      <c r="I2741" s="536">
        <v>0.11</v>
      </c>
      <c r="J2741" s="526"/>
      <c r="K2741" s="535">
        <v>2.2000000000000001E-3</v>
      </c>
      <c r="L2741" s="538">
        <v>477.92</v>
      </c>
      <c r="M2741" s="539">
        <v>1.24</v>
      </c>
      <c r="N2741" s="534">
        <v>592.62</v>
      </c>
      <c r="O2741" s="526"/>
      <c r="P2741" s="529">
        <v>1.3</v>
      </c>
    </row>
    <row r="2742" spans="1:16" x14ac:dyDescent="0.25">
      <c r="A2742" s="540"/>
      <c r="B2742" s="524" t="s">
        <v>1208</v>
      </c>
      <c r="C2742" s="1247" t="s">
        <v>1209</v>
      </c>
      <c r="D2742" s="1247"/>
      <c r="E2742" s="1247"/>
      <c r="F2742" s="1247"/>
      <c r="G2742" s="1247"/>
      <c r="H2742" s="525" t="s">
        <v>1148</v>
      </c>
      <c r="I2742" s="536">
        <v>0.11</v>
      </c>
      <c r="J2742" s="526"/>
      <c r="K2742" s="535">
        <v>2.2000000000000001E-3</v>
      </c>
      <c r="L2742" s="528"/>
      <c r="M2742" s="526"/>
      <c r="N2742" s="541">
        <v>325.38</v>
      </c>
      <c r="O2742" s="526"/>
      <c r="P2742" s="573">
        <v>0.72</v>
      </c>
    </row>
    <row r="2743" spans="1:16" x14ac:dyDescent="0.25">
      <c r="A2743" s="523"/>
      <c r="B2743" s="524" t="s">
        <v>36</v>
      </c>
      <c r="C2743" s="1247" t="s">
        <v>134</v>
      </c>
      <c r="D2743" s="1247"/>
      <c r="E2743" s="1247"/>
      <c r="F2743" s="1247"/>
      <c r="G2743" s="1247"/>
      <c r="H2743" s="525"/>
      <c r="I2743" s="526"/>
      <c r="J2743" s="526"/>
      <c r="K2743" s="526"/>
      <c r="L2743" s="528"/>
      <c r="M2743" s="526"/>
      <c r="N2743" s="528"/>
      <c r="O2743" s="526"/>
      <c r="P2743" s="573">
        <v>25.11</v>
      </c>
    </row>
    <row r="2744" spans="1:16" x14ac:dyDescent="0.25">
      <c r="A2744" s="530"/>
      <c r="B2744" s="524" t="s">
        <v>1499</v>
      </c>
      <c r="C2744" s="1247" t="s">
        <v>1500</v>
      </c>
      <c r="D2744" s="1247"/>
      <c r="E2744" s="1247"/>
      <c r="F2744" s="1247"/>
      <c r="G2744" s="1247"/>
      <c r="H2744" s="525" t="s">
        <v>1244</v>
      </c>
      <c r="I2744" s="536">
        <v>5.98</v>
      </c>
      <c r="J2744" s="526"/>
      <c r="K2744" s="535">
        <v>0.1196</v>
      </c>
      <c r="L2744" s="538">
        <v>174.93</v>
      </c>
      <c r="M2744" s="575">
        <v>1.2</v>
      </c>
      <c r="N2744" s="534">
        <v>209.92</v>
      </c>
      <c r="O2744" s="526"/>
      <c r="P2744" s="529">
        <v>25.11</v>
      </c>
    </row>
    <row r="2745" spans="1:16" x14ac:dyDescent="0.25">
      <c r="A2745" s="552"/>
      <c r="B2745" s="553"/>
      <c r="C2745" s="1248" t="s">
        <v>1154</v>
      </c>
      <c r="D2745" s="1248"/>
      <c r="E2745" s="1248"/>
      <c r="F2745" s="1248"/>
      <c r="G2745" s="1248"/>
      <c r="H2745" s="516"/>
      <c r="I2745" s="517"/>
      <c r="J2745" s="517"/>
      <c r="K2745" s="517"/>
      <c r="L2745" s="520"/>
      <c r="M2745" s="517"/>
      <c r="N2745" s="554"/>
      <c r="O2745" s="517"/>
      <c r="P2745" s="555">
        <v>257.5</v>
      </c>
    </row>
    <row r="2746" spans="1:16" x14ac:dyDescent="0.25">
      <c r="A2746" s="540" t="s">
        <v>4095</v>
      </c>
      <c r="B2746" s="524" t="s">
        <v>2637</v>
      </c>
      <c r="C2746" s="1247" t="s">
        <v>2638</v>
      </c>
      <c r="D2746" s="1247"/>
      <c r="E2746" s="1247"/>
      <c r="F2746" s="1247"/>
      <c r="G2746" s="1247"/>
      <c r="H2746" s="525" t="s">
        <v>1158</v>
      </c>
      <c r="I2746" s="543">
        <v>2</v>
      </c>
      <c r="J2746" s="526"/>
      <c r="K2746" s="543">
        <v>2</v>
      </c>
      <c r="L2746" s="528"/>
      <c r="M2746" s="526"/>
      <c r="N2746" s="528"/>
      <c r="O2746" s="526"/>
      <c r="P2746" s="573">
        <v>4.6100000000000003</v>
      </c>
    </row>
    <row r="2747" spans="1:16" x14ac:dyDescent="0.25">
      <c r="A2747" s="540"/>
      <c r="B2747" s="524"/>
      <c r="C2747" s="1247" t="s">
        <v>1155</v>
      </c>
      <c r="D2747" s="1247"/>
      <c r="E2747" s="1247"/>
      <c r="F2747" s="1247"/>
      <c r="G2747" s="1247"/>
      <c r="H2747" s="525"/>
      <c r="I2747" s="526"/>
      <c r="J2747" s="526"/>
      <c r="K2747" s="526"/>
      <c r="L2747" s="528"/>
      <c r="M2747" s="526"/>
      <c r="N2747" s="528"/>
      <c r="O2747" s="526"/>
      <c r="P2747" s="573">
        <v>231.09</v>
      </c>
    </row>
    <row r="2748" spans="1:16" x14ac:dyDescent="0.25">
      <c r="A2748" s="540"/>
      <c r="B2748" s="524" t="s">
        <v>2639</v>
      </c>
      <c r="C2748" s="1247" t="s">
        <v>2640</v>
      </c>
      <c r="D2748" s="1247"/>
      <c r="E2748" s="1247"/>
      <c r="F2748" s="1247"/>
      <c r="G2748" s="1247"/>
      <c r="H2748" s="525" t="s">
        <v>1158</v>
      </c>
      <c r="I2748" s="543">
        <v>97</v>
      </c>
      <c r="J2748" s="526"/>
      <c r="K2748" s="543">
        <v>97</v>
      </c>
      <c r="L2748" s="528"/>
      <c r="M2748" s="526"/>
      <c r="N2748" s="528"/>
      <c r="O2748" s="526"/>
      <c r="P2748" s="573">
        <v>224.16</v>
      </c>
    </row>
    <row r="2749" spans="1:16" x14ac:dyDescent="0.25">
      <c r="A2749" s="540"/>
      <c r="B2749" s="524" t="s">
        <v>2641</v>
      </c>
      <c r="C2749" s="1247" t="s">
        <v>2642</v>
      </c>
      <c r="D2749" s="1247"/>
      <c r="E2749" s="1247"/>
      <c r="F2749" s="1247"/>
      <c r="G2749" s="1247"/>
      <c r="H2749" s="525" t="s">
        <v>1158</v>
      </c>
      <c r="I2749" s="543">
        <v>51</v>
      </c>
      <c r="J2749" s="526"/>
      <c r="K2749" s="543">
        <v>51</v>
      </c>
      <c r="L2749" s="528"/>
      <c r="M2749" s="526"/>
      <c r="N2749" s="528"/>
      <c r="O2749" s="526"/>
      <c r="P2749" s="573">
        <v>117.86</v>
      </c>
    </row>
    <row r="2750" spans="1:16" x14ac:dyDescent="0.25">
      <c r="A2750" s="556"/>
      <c r="B2750" s="557"/>
      <c r="C2750" s="1248" t="s">
        <v>1161</v>
      </c>
      <c r="D2750" s="1248"/>
      <c r="E2750" s="1248"/>
      <c r="F2750" s="1248"/>
      <c r="G2750" s="1248"/>
      <c r="H2750" s="516"/>
      <c r="I2750" s="517"/>
      <c r="J2750" s="517"/>
      <c r="K2750" s="517"/>
      <c r="L2750" s="520"/>
      <c r="M2750" s="517"/>
      <c r="N2750" s="554">
        <v>30206.5</v>
      </c>
      <c r="O2750" s="517"/>
      <c r="P2750" s="612">
        <v>604.13</v>
      </c>
    </row>
    <row r="2751" spans="1:16" x14ac:dyDescent="0.25">
      <c r="A2751" s="558"/>
      <c r="B2751" s="559"/>
      <c r="C2751" s="559"/>
      <c r="D2751" s="559"/>
      <c r="E2751" s="559"/>
      <c r="F2751" s="559"/>
      <c r="G2751" s="559"/>
      <c r="H2751" s="560"/>
      <c r="I2751" s="561"/>
      <c r="J2751" s="561"/>
      <c r="K2751" s="561"/>
      <c r="L2751" s="562"/>
      <c r="M2751" s="561"/>
      <c r="N2751" s="562"/>
      <c r="O2751" s="561"/>
      <c r="P2751" s="563"/>
    </row>
    <row r="2752" spans="1:16" ht="22.5" x14ac:dyDescent="0.25">
      <c r="A2752" s="514" t="s">
        <v>4096</v>
      </c>
      <c r="B2752" s="515" t="s">
        <v>3594</v>
      </c>
      <c r="C2752" s="1249" t="s">
        <v>4097</v>
      </c>
      <c r="D2752" s="1249"/>
      <c r="E2752" s="1249"/>
      <c r="F2752" s="1249"/>
      <c r="G2752" s="1249"/>
      <c r="H2752" s="516" t="s">
        <v>1575</v>
      </c>
      <c r="I2752" s="517">
        <v>2</v>
      </c>
      <c r="J2752" s="518">
        <v>1</v>
      </c>
      <c r="K2752" s="518">
        <v>2</v>
      </c>
      <c r="L2752" s="520"/>
      <c r="M2752" s="517"/>
      <c r="N2752" s="572">
        <v>437.69</v>
      </c>
      <c r="O2752" s="517"/>
      <c r="P2752" s="612">
        <v>875.38</v>
      </c>
    </row>
    <row r="2753" spans="1:16" x14ac:dyDescent="0.25">
      <c r="A2753" s="556"/>
      <c r="B2753" s="557"/>
      <c r="C2753" s="1248" t="s">
        <v>1161</v>
      </c>
      <c r="D2753" s="1248"/>
      <c r="E2753" s="1248"/>
      <c r="F2753" s="1248"/>
      <c r="G2753" s="1248"/>
      <c r="H2753" s="516"/>
      <c r="I2753" s="517"/>
      <c r="J2753" s="517"/>
      <c r="K2753" s="517"/>
      <c r="L2753" s="520"/>
      <c r="M2753" s="517"/>
      <c r="N2753" s="520"/>
      <c r="O2753" s="517"/>
      <c r="P2753" s="612">
        <v>875.38</v>
      </c>
    </row>
    <row r="2754" spans="1:16" x14ac:dyDescent="0.25">
      <c r="A2754" s="558"/>
      <c r="B2754" s="559"/>
      <c r="C2754" s="559"/>
      <c r="D2754" s="559"/>
      <c r="E2754" s="559"/>
      <c r="F2754" s="559"/>
      <c r="G2754" s="559"/>
      <c r="H2754" s="560"/>
      <c r="I2754" s="561"/>
      <c r="J2754" s="561"/>
      <c r="K2754" s="561"/>
      <c r="L2754" s="562"/>
      <c r="M2754" s="561"/>
      <c r="N2754" s="562"/>
      <c r="O2754" s="561"/>
      <c r="P2754" s="563"/>
    </row>
    <row r="2755" spans="1:16" x14ac:dyDescent="0.25">
      <c r="A2755" s="514" t="s">
        <v>4098</v>
      </c>
      <c r="B2755" s="515" t="s">
        <v>4079</v>
      </c>
      <c r="C2755" s="1249" t="s">
        <v>4080</v>
      </c>
      <c r="D2755" s="1249"/>
      <c r="E2755" s="1249"/>
      <c r="F2755" s="1249"/>
      <c r="G2755" s="1249"/>
      <c r="H2755" s="516" t="s">
        <v>1697</v>
      </c>
      <c r="I2755" s="517">
        <v>0.02</v>
      </c>
      <c r="J2755" s="518">
        <v>1</v>
      </c>
      <c r="K2755" s="570">
        <v>0.02</v>
      </c>
      <c r="L2755" s="520"/>
      <c r="M2755" s="517"/>
      <c r="N2755" s="521"/>
      <c r="O2755" s="517"/>
      <c r="P2755" s="522"/>
    </row>
    <row r="2756" spans="1:16" x14ac:dyDescent="0.25">
      <c r="A2756" s="523"/>
      <c r="B2756" s="524" t="s">
        <v>23</v>
      </c>
      <c r="C2756" s="1247" t="s">
        <v>1203</v>
      </c>
      <c r="D2756" s="1247"/>
      <c r="E2756" s="1247"/>
      <c r="F2756" s="1247"/>
      <c r="G2756" s="1247"/>
      <c r="H2756" s="525" t="s">
        <v>1148</v>
      </c>
      <c r="I2756" s="526"/>
      <c r="J2756" s="526"/>
      <c r="K2756" s="527">
        <v>0.70799999999999996</v>
      </c>
      <c r="L2756" s="528"/>
      <c r="M2756" s="526"/>
      <c r="N2756" s="528"/>
      <c r="O2756" s="526"/>
      <c r="P2756" s="573">
        <v>230.37</v>
      </c>
    </row>
    <row r="2757" spans="1:16" x14ac:dyDescent="0.25">
      <c r="A2757" s="530"/>
      <c r="B2757" s="524" t="s">
        <v>2070</v>
      </c>
      <c r="C2757" s="1247" t="s">
        <v>2071</v>
      </c>
      <c r="D2757" s="1247"/>
      <c r="E2757" s="1247"/>
      <c r="F2757" s="1247"/>
      <c r="G2757" s="1247"/>
      <c r="H2757" s="525" t="s">
        <v>1148</v>
      </c>
      <c r="I2757" s="531">
        <v>35.4</v>
      </c>
      <c r="J2757" s="526"/>
      <c r="K2757" s="527">
        <v>0.70799999999999996</v>
      </c>
      <c r="L2757" s="532"/>
      <c r="M2757" s="533"/>
      <c r="N2757" s="534">
        <v>325.38</v>
      </c>
      <c r="O2757" s="526"/>
      <c r="P2757" s="529">
        <v>230.37</v>
      </c>
    </row>
    <row r="2758" spans="1:16" x14ac:dyDescent="0.25">
      <c r="A2758" s="523"/>
      <c r="B2758" s="524" t="s">
        <v>28</v>
      </c>
      <c r="C2758" s="1247" t="s">
        <v>132</v>
      </c>
      <c r="D2758" s="1247"/>
      <c r="E2758" s="1247"/>
      <c r="F2758" s="1247"/>
      <c r="G2758" s="1247"/>
      <c r="H2758" s="525"/>
      <c r="I2758" s="526"/>
      <c r="J2758" s="526"/>
      <c r="K2758" s="526"/>
      <c r="L2758" s="528"/>
      <c r="M2758" s="526"/>
      <c r="N2758" s="528"/>
      <c r="O2758" s="526"/>
      <c r="P2758" s="573">
        <v>1.3</v>
      </c>
    </row>
    <row r="2759" spans="1:16" x14ac:dyDescent="0.25">
      <c r="A2759" s="523"/>
      <c r="B2759" s="524"/>
      <c r="C2759" s="1247" t="s">
        <v>1147</v>
      </c>
      <c r="D2759" s="1247"/>
      <c r="E2759" s="1247"/>
      <c r="F2759" s="1247"/>
      <c r="G2759" s="1247"/>
      <c r="H2759" s="525" t="s">
        <v>1148</v>
      </c>
      <c r="I2759" s="526"/>
      <c r="J2759" s="526"/>
      <c r="K2759" s="535">
        <v>2.2000000000000001E-3</v>
      </c>
      <c r="L2759" s="528"/>
      <c r="M2759" s="526"/>
      <c r="N2759" s="528"/>
      <c r="O2759" s="526"/>
      <c r="P2759" s="573">
        <v>0.72</v>
      </c>
    </row>
    <row r="2760" spans="1:16" x14ac:dyDescent="0.25">
      <c r="A2760" s="530"/>
      <c r="B2760" s="524" t="s">
        <v>1445</v>
      </c>
      <c r="C2760" s="1247" t="s">
        <v>1446</v>
      </c>
      <c r="D2760" s="1247"/>
      <c r="E2760" s="1247"/>
      <c r="F2760" s="1247"/>
      <c r="G2760" s="1247"/>
      <c r="H2760" s="525" t="s">
        <v>1151</v>
      </c>
      <c r="I2760" s="536">
        <v>0.11</v>
      </c>
      <c r="J2760" s="526"/>
      <c r="K2760" s="535">
        <v>2.2000000000000001E-3</v>
      </c>
      <c r="L2760" s="538">
        <v>477.92</v>
      </c>
      <c r="M2760" s="539">
        <v>1.24</v>
      </c>
      <c r="N2760" s="534">
        <v>592.62</v>
      </c>
      <c r="O2760" s="526"/>
      <c r="P2760" s="529">
        <v>1.3</v>
      </c>
    </row>
    <row r="2761" spans="1:16" x14ac:dyDescent="0.25">
      <c r="A2761" s="540"/>
      <c r="B2761" s="524" t="s">
        <v>1208</v>
      </c>
      <c r="C2761" s="1247" t="s">
        <v>1209</v>
      </c>
      <c r="D2761" s="1247"/>
      <c r="E2761" s="1247"/>
      <c r="F2761" s="1247"/>
      <c r="G2761" s="1247"/>
      <c r="H2761" s="525" t="s">
        <v>1148</v>
      </c>
      <c r="I2761" s="536">
        <v>0.11</v>
      </c>
      <c r="J2761" s="526"/>
      <c r="K2761" s="535">
        <v>2.2000000000000001E-3</v>
      </c>
      <c r="L2761" s="528"/>
      <c r="M2761" s="526"/>
      <c r="N2761" s="541">
        <v>325.38</v>
      </c>
      <c r="O2761" s="526"/>
      <c r="P2761" s="573">
        <v>0.72</v>
      </c>
    </row>
    <row r="2762" spans="1:16" x14ac:dyDescent="0.25">
      <c r="A2762" s="523"/>
      <c r="B2762" s="524" t="s">
        <v>36</v>
      </c>
      <c r="C2762" s="1247" t="s">
        <v>134</v>
      </c>
      <c r="D2762" s="1247"/>
      <c r="E2762" s="1247"/>
      <c r="F2762" s="1247"/>
      <c r="G2762" s="1247"/>
      <c r="H2762" s="525"/>
      <c r="I2762" s="526"/>
      <c r="J2762" s="526"/>
      <c r="K2762" s="526"/>
      <c r="L2762" s="528"/>
      <c r="M2762" s="526"/>
      <c r="N2762" s="528"/>
      <c r="O2762" s="526"/>
      <c r="P2762" s="573">
        <v>25.11</v>
      </c>
    </row>
    <row r="2763" spans="1:16" x14ac:dyDescent="0.25">
      <c r="A2763" s="530"/>
      <c r="B2763" s="524" t="s">
        <v>1499</v>
      </c>
      <c r="C2763" s="1247" t="s">
        <v>1500</v>
      </c>
      <c r="D2763" s="1247"/>
      <c r="E2763" s="1247"/>
      <c r="F2763" s="1247"/>
      <c r="G2763" s="1247"/>
      <c r="H2763" s="525" t="s">
        <v>1244</v>
      </c>
      <c r="I2763" s="536">
        <v>5.98</v>
      </c>
      <c r="J2763" s="526"/>
      <c r="K2763" s="535">
        <v>0.1196</v>
      </c>
      <c r="L2763" s="538">
        <v>174.93</v>
      </c>
      <c r="M2763" s="575">
        <v>1.2</v>
      </c>
      <c r="N2763" s="534">
        <v>209.92</v>
      </c>
      <c r="O2763" s="526"/>
      <c r="P2763" s="529">
        <v>25.11</v>
      </c>
    </row>
    <row r="2764" spans="1:16" x14ac:dyDescent="0.25">
      <c r="A2764" s="552"/>
      <c r="B2764" s="553"/>
      <c r="C2764" s="1248" t="s">
        <v>1154</v>
      </c>
      <c r="D2764" s="1248"/>
      <c r="E2764" s="1248"/>
      <c r="F2764" s="1248"/>
      <c r="G2764" s="1248"/>
      <c r="H2764" s="516"/>
      <c r="I2764" s="517"/>
      <c r="J2764" s="517"/>
      <c r="K2764" s="517"/>
      <c r="L2764" s="520"/>
      <c r="M2764" s="517"/>
      <c r="N2764" s="554"/>
      <c r="O2764" s="517"/>
      <c r="P2764" s="555">
        <v>257.5</v>
      </c>
    </row>
    <row r="2765" spans="1:16" x14ac:dyDescent="0.25">
      <c r="A2765" s="540" t="s">
        <v>4099</v>
      </c>
      <c r="B2765" s="524" t="s">
        <v>2637</v>
      </c>
      <c r="C2765" s="1247" t="s">
        <v>2638</v>
      </c>
      <c r="D2765" s="1247"/>
      <c r="E2765" s="1247"/>
      <c r="F2765" s="1247"/>
      <c r="G2765" s="1247"/>
      <c r="H2765" s="525" t="s">
        <v>1158</v>
      </c>
      <c r="I2765" s="543">
        <v>2</v>
      </c>
      <c r="J2765" s="526"/>
      <c r="K2765" s="543">
        <v>2</v>
      </c>
      <c r="L2765" s="528"/>
      <c r="M2765" s="526"/>
      <c r="N2765" s="528"/>
      <c r="O2765" s="526"/>
      <c r="P2765" s="573">
        <v>4.6100000000000003</v>
      </c>
    </row>
    <row r="2766" spans="1:16" x14ac:dyDescent="0.25">
      <c r="A2766" s="540"/>
      <c r="B2766" s="524"/>
      <c r="C2766" s="1247" t="s">
        <v>1155</v>
      </c>
      <c r="D2766" s="1247"/>
      <c r="E2766" s="1247"/>
      <c r="F2766" s="1247"/>
      <c r="G2766" s="1247"/>
      <c r="H2766" s="525"/>
      <c r="I2766" s="526"/>
      <c r="J2766" s="526"/>
      <c r="K2766" s="526"/>
      <c r="L2766" s="528"/>
      <c r="M2766" s="526"/>
      <c r="N2766" s="528"/>
      <c r="O2766" s="526"/>
      <c r="P2766" s="573">
        <v>231.09</v>
      </c>
    </row>
    <row r="2767" spans="1:16" x14ac:dyDescent="0.25">
      <c r="A2767" s="540"/>
      <c r="B2767" s="524" t="s">
        <v>2639</v>
      </c>
      <c r="C2767" s="1247" t="s">
        <v>2640</v>
      </c>
      <c r="D2767" s="1247"/>
      <c r="E2767" s="1247"/>
      <c r="F2767" s="1247"/>
      <c r="G2767" s="1247"/>
      <c r="H2767" s="525" t="s">
        <v>1158</v>
      </c>
      <c r="I2767" s="543">
        <v>97</v>
      </c>
      <c r="J2767" s="526"/>
      <c r="K2767" s="543">
        <v>97</v>
      </c>
      <c r="L2767" s="528"/>
      <c r="M2767" s="526"/>
      <c r="N2767" s="528"/>
      <c r="O2767" s="526"/>
      <c r="P2767" s="573">
        <v>224.16</v>
      </c>
    </row>
    <row r="2768" spans="1:16" x14ac:dyDescent="0.25">
      <c r="A2768" s="540"/>
      <c r="B2768" s="524" t="s">
        <v>2641</v>
      </c>
      <c r="C2768" s="1247" t="s">
        <v>2642</v>
      </c>
      <c r="D2768" s="1247"/>
      <c r="E2768" s="1247"/>
      <c r="F2768" s="1247"/>
      <c r="G2768" s="1247"/>
      <c r="H2768" s="525" t="s">
        <v>1158</v>
      </c>
      <c r="I2768" s="543">
        <v>51</v>
      </c>
      <c r="J2768" s="526"/>
      <c r="K2768" s="543">
        <v>51</v>
      </c>
      <c r="L2768" s="528"/>
      <c r="M2768" s="526"/>
      <c r="N2768" s="528"/>
      <c r="O2768" s="526"/>
      <c r="P2768" s="573">
        <v>117.86</v>
      </c>
    </row>
    <row r="2769" spans="1:16" x14ac:dyDescent="0.25">
      <c r="A2769" s="556"/>
      <c r="B2769" s="557"/>
      <c r="C2769" s="1248" t="s">
        <v>1161</v>
      </c>
      <c r="D2769" s="1248"/>
      <c r="E2769" s="1248"/>
      <c r="F2769" s="1248"/>
      <c r="G2769" s="1248"/>
      <c r="H2769" s="516"/>
      <c r="I2769" s="517"/>
      <c r="J2769" s="517"/>
      <c r="K2769" s="517"/>
      <c r="L2769" s="520"/>
      <c r="M2769" s="517"/>
      <c r="N2769" s="554">
        <v>30206.5</v>
      </c>
      <c r="O2769" s="517"/>
      <c r="P2769" s="612">
        <v>604.13</v>
      </c>
    </row>
    <row r="2770" spans="1:16" x14ac:dyDescent="0.25">
      <c r="A2770" s="558"/>
      <c r="B2770" s="559"/>
      <c r="C2770" s="559"/>
      <c r="D2770" s="559"/>
      <c r="E2770" s="559"/>
      <c r="F2770" s="559"/>
      <c r="G2770" s="559"/>
      <c r="H2770" s="560"/>
      <c r="I2770" s="561"/>
      <c r="J2770" s="561"/>
      <c r="K2770" s="561"/>
      <c r="L2770" s="562"/>
      <c r="M2770" s="561"/>
      <c r="N2770" s="562"/>
      <c r="O2770" s="561"/>
      <c r="P2770" s="563"/>
    </row>
    <row r="2771" spans="1:16" ht="22.5" x14ac:dyDescent="0.25">
      <c r="A2771" s="514" t="s">
        <v>4100</v>
      </c>
      <c r="B2771" s="515" t="s">
        <v>4101</v>
      </c>
      <c r="C2771" s="1249" t="s">
        <v>4102</v>
      </c>
      <c r="D2771" s="1249"/>
      <c r="E2771" s="1249"/>
      <c r="F2771" s="1249"/>
      <c r="G2771" s="1249"/>
      <c r="H2771" s="516" t="s">
        <v>1575</v>
      </c>
      <c r="I2771" s="517">
        <v>2</v>
      </c>
      <c r="J2771" s="518">
        <v>1</v>
      </c>
      <c r="K2771" s="518">
        <v>2</v>
      </c>
      <c r="L2771" s="554">
        <v>2620.36</v>
      </c>
      <c r="M2771" s="570">
        <v>0.88</v>
      </c>
      <c r="N2771" s="564">
        <v>2305.92</v>
      </c>
      <c r="O2771" s="517"/>
      <c r="P2771" s="555">
        <v>4611.84</v>
      </c>
    </row>
    <row r="2772" spans="1:16" x14ac:dyDescent="0.25">
      <c r="A2772" s="556"/>
      <c r="B2772" s="557"/>
      <c r="C2772" s="1248" t="s">
        <v>1161</v>
      </c>
      <c r="D2772" s="1248"/>
      <c r="E2772" s="1248"/>
      <c r="F2772" s="1248"/>
      <c r="G2772" s="1248"/>
      <c r="H2772" s="516"/>
      <c r="I2772" s="517"/>
      <c r="J2772" s="517"/>
      <c r="K2772" s="517"/>
      <c r="L2772" s="520"/>
      <c r="M2772" s="517"/>
      <c r="N2772" s="520"/>
      <c r="O2772" s="517"/>
      <c r="P2772" s="555">
        <v>4611.84</v>
      </c>
    </row>
    <row r="2773" spans="1:16" x14ac:dyDescent="0.25">
      <c r="A2773" s="558"/>
      <c r="B2773" s="559"/>
      <c r="C2773" s="559"/>
      <c r="D2773" s="559"/>
      <c r="E2773" s="559"/>
      <c r="F2773" s="559"/>
      <c r="G2773" s="559"/>
      <c r="H2773" s="560"/>
      <c r="I2773" s="561"/>
      <c r="J2773" s="561"/>
      <c r="K2773" s="561"/>
      <c r="L2773" s="562"/>
      <c r="M2773" s="561"/>
      <c r="N2773" s="562"/>
      <c r="O2773" s="561"/>
      <c r="P2773" s="563"/>
    </row>
    <row r="2774" spans="1:16" x14ac:dyDescent="0.25">
      <c r="A2774" s="514" t="s">
        <v>4103</v>
      </c>
      <c r="B2774" s="515" t="s">
        <v>3778</v>
      </c>
      <c r="C2774" s="1249" t="s">
        <v>3779</v>
      </c>
      <c r="D2774" s="1249"/>
      <c r="E2774" s="1249"/>
      <c r="F2774" s="1249"/>
      <c r="G2774" s="1249"/>
      <c r="H2774" s="516" t="s">
        <v>1575</v>
      </c>
      <c r="I2774" s="517">
        <v>6</v>
      </c>
      <c r="J2774" s="518">
        <v>1</v>
      </c>
      <c r="K2774" s="518">
        <v>6</v>
      </c>
      <c r="L2774" s="520"/>
      <c r="M2774" s="517"/>
      <c r="N2774" s="521"/>
      <c r="O2774" s="517"/>
      <c r="P2774" s="522"/>
    </row>
    <row r="2775" spans="1:16" x14ac:dyDescent="0.25">
      <c r="A2775" s="523"/>
      <c r="B2775" s="524" t="s">
        <v>23</v>
      </c>
      <c r="C2775" s="1247" t="s">
        <v>1203</v>
      </c>
      <c r="D2775" s="1247"/>
      <c r="E2775" s="1247"/>
      <c r="F2775" s="1247"/>
      <c r="G2775" s="1247"/>
      <c r="H2775" s="525" t="s">
        <v>1148</v>
      </c>
      <c r="I2775" s="526"/>
      <c r="J2775" s="526"/>
      <c r="K2775" s="536">
        <v>5.04</v>
      </c>
      <c r="L2775" s="528"/>
      <c r="M2775" s="526"/>
      <c r="N2775" s="528"/>
      <c r="O2775" s="526"/>
      <c r="P2775" s="529">
        <v>1639.92</v>
      </c>
    </row>
    <row r="2776" spans="1:16" x14ac:dyDescent="0.25">
      <c r="A2776" s="530"/>
      <c r="B2776" s="524" t="s">
        <v>2070</v>
      </c>
      <c r="C2776" s="1247" t="s">
        <v>2071</v>
      </c>
      <c r="D2776" s="1247"/>
      <c r="E2776" s="1247"/>
      <c r="F2776" s="1247"/>
      <c r="G2776" s="1247"/>
      <c r="H2776" s="525" t="s">
        <v>1148</v>
      </c>
      <c r="I2776" s="536">
        <v>0.84</v>
      </c>
      <c r="J2776" s="526"/>
      <c r="K2776" s="536">
        <v>5.04</v>
      </c>
      <c r="L2776" s="532"/>
      <c r="M2776" s="533"/>
      <c r="N2776" s="534">
        <v>325.38</v>
      </c>
      <c r="O2776" s="526"/>
      <c r="P2776" s="529">
        <v>1639.92</v>
      </c>
    </row>
    <row r="2777" spans="1:16" x14ac:dyDescent="0.25">
      <c r="A2777" s="523"/>
      <c r="B2777" s="524" t="s">
        <v>36</v>
      </c>
      <c r="C2777" s="1247" t="s">
        <v>134</v>
      </c>
      <c r="D2777" s="1247"/>
      <c r="E2777" s="1247"/>
      <c r="F2777" s="1247"/>
      <c r="G2777" s="1247"/>
      <c r="H2777" s="525"/>
      <c r="I2777" s="526"/>
      <c r="J2777" s="526"/>
      <c r="K2777" s="526"/>
      <c r="L2777" s="528"/>
      <c r="M2777" s="526"/>
      <c r="N2777" s="528"/>
      <c r="O2777" s="526"/>
      <c r="P2777" s="573">
        <v>124.9</v>
      </c>
    </row>
    <row r="2778" spans="1:16" x14ac:dyDescent="0.25">
      <c r="A2778" s="530"/>
      <c r="B2778" s="524" t="s">
        <v>3598</v>
      </c>
      <c r="C2778" s="1247" t="s">
        <v>3599</v>
      </c>
      <c r="D2778" s="1247"/>
      <c r="E2778" s="1247"/>
      <c r="F2778" s="1247"/>
      <c r="G2778" s="1247"/>
      <c r="H2778" s="525" t="s">
        <v>1244</v>
      </c>
      <c r="I2778" s="535">
        <v>2.0000000000000001E-4</v>
      </c>
      <c r="J2778" s="526"/>
      <c r="K2778" s="535">
        <v>1.1999999999999999E-3</v>
      </c>
      <c r="L2778" s="538">
        <v>284.14999999999998</v>
      </c>
      <c r="M2778" s="539">
        <v>1.45</v>
      </c>
      <c r="N2778" s="534">
        <v>412.02</v>
      </c>
      <c r="O2778" s="526"/>
      <c r="P2778" s="529">
        <v>0.49</v>
      </c>
    </row>
    <row r="2779" spans="1:16" x14ac:dyDescent="0.25">
      <c r="A2779" s="530"/>
      <c r="B2779" s="524" t="s">
        <v>3780</v>
      </c>
      <c r="C2779" s="1247" t="s">
        <v>3781</v>
      </c>
      <c r="D2779" s="1247"/>
      <c r="E2779" s="1247"/>
      <c r="F2779" s="1247"/>
      <c r="G2779" s="1247"/>
      <c r="H2779" s="525" t="s">
        <v>1244</v>
      </c>
      <c r="I2779" s="536">
        <v>0.05</v>
      </c>
      <c r="J2779" s="526"/>
      <c r="K2779" s="531">
        <v>0.3</v>
      </c>
      <c r="L2779" s="538">
        <v>98.31</v>
      </c>
      <c r="M2779" s="539">
        <v>1.07</v>
      </c>
      <c r="N2779" s="534">
        <v>105.19</v>
      </c>
      <c r="O2779" s="526"/>
      <c r="P2779" s="529">
        <v>31.56</v>
      </c>
    </row>
    <row r="2780" spans="1:16" x14ac:dyDescent="0.25">
      <c r="A2780" s="530"/>
      <c r="B2780" s="524" t="s">
        <v>3768</v>
      </c>
      <c r="C2780" s="1247" t="s">
        <v>3769</v>
      </c>
      <c r="D2780" s="1247"/>
      <c r="E2780" s="1247"/>
      <c r="F2780" s="1247"/>
      <c r="G2780" s="1247"/>
      <c r="H2780" s="525" t="s">
        <v>1164</v>
      </c>
      <c r="I2780" s="537">
        <v>5.0000000000000002E-5</v>
      </c>
      <c r="J2780" s="526"/>
      <c r="K2780" s="535">
        <v>2.9999999999999997E-4</v>
      </c>
      <c r="L2780" s="542">
        <v>110308.96</v>
      </c>
      <c r="M2780" s="539">
        <v>1.31</v>
      </c>
      <c r="N2780" s="534">
        <v>144504.74</v>
      </c>
      <c r="O2780" s="526"/>
      <c r="P2780" s="529">
        <v>43.35</v>
      </c>
    </row>
    <row r="2781" spans="1:16" x14ac:dyDescent="0.25">
      <c r="A2781" s="530"/>
      <c r="B2781" s="524" t="s">
        <v>3560</v>
      </c>
      <c r="C2781" s="1247" t="s">
        <v>3561</v>
      </c>
      <c r="D2781" s="1247"/>
      <c r="E2781" s="1247"/>
      <c r="F2781" s="1247"/>
      <c r="G2781" s="1247"/>
      <c r="H2781" s="525" t="s">
        <v>1244</v>
      </c>
      <c r="I2781" s="527">
        <v>2E-3</v>
      </c>
      <c r="J2781" s="526"/>
      <c r="K2781" s="527">
        <v>1.2E-2</v>
      </c>
      <c r="L2781" s="538">
        <v>899.56</v>
      </c>
      <c r="M2781" s="539">
        <v>1.76</v>
      </c>
      <c r="N2781" s="534">
        <v>1583.23</v>
      </c>
      <c r="O2781" s="526"/>
      <c r="P2781" s="529">
        <v>19</v>
      </c>
    </row>
    <row r="2782" spans="1:16" x14ac:dyDescent="0.25">
      <c r="A2782" s="530"/>
      <c r="B2782" s="524" t="s">
        <v>2966</v>
      </c>
      <c r="C2782" s="1247" t="s">
        <v>2967</v>
      </c>
      <c r="D2782" s="1247"/>
      <c r="E2782" s="1247"/>
      <c r="F2782" s="1247"/>
      <c r="G2782" s="1247"/>
      <c r="H2782" s="525" t="s">
        <v>1244</v>
      </c>
      <c r="I2782" s="536">
        <v>0.01</v>
      </c>
      <c r="J2782" s="526"/>
      <c r="K2782" s="536">
        <v>0.06</v>
      </c>
      <c r="L2782" s="538">
        <v>303.48</v>
      </c>
      <c r="M2782" s="539">
        <v>1.57</v>
      </c>
      <c r="N2782" s="534">
        <v>476.46</v>
      </c>
      <c r="O2782" s="526"/>
      <c r="P2782" s="529">
        <v>28.59</v>
      </c>
    </row>
    <row r="2783" spans="1:16" x14ac:dyDescent="0.25">
      <c r="A2783" s="530"/>
      <c r="B2783" s="524" t="s">
        <v>3610</v>
      </c>
      <c r="C2783" s="1247" t="s">
        <v>3611</v>
      </c>
      <c r="D2783" s="1247"/>
      <c r="E2783" s="1247"/>
      <c r="F2783" s="1247"/>
      <c r="G2783" s="1247"/>
      <c r="H2783" s="525" t="s">
        <v>1244</v>
      </c>
      <c r="I2783" s="537">
        <v>1.42E-3</v>
      </c>
      <c r="J2783" s="526"/>
      <c r="K2783" s="537">
        <v>8.5199999999999998E-3</v>
      </c>
      <c r="L2783" s="538">
        <v>189.97</v>
      </c>
      <c r="M2783" s="539">
        <v>1.18</v>
      </c>
      <c r="N2783" s="534">
        <v>224.16</v>
      </c>
      <c r="O2783" s="526"/>
      <c r="P2783" s="529">
        <v>1.91</v>
      </c>
    </row>
    <row r="2784" spans="1:16" x14ac:dyDescent="0.25">
      <c r="A2784" s="552"/>
      <c r="B2784" s="553"/>
      <c r="C2784" s="1248" t="s">
        <v>1154</v>
      </c>
      <c r="D2784" s="1248"/>
      <c r="E2784" s="1248"/>
      <c r="F2784" s="1248"/>
      <c r="G2784" s="1248"/>
      <c r="H2784" s="516"/>
      <c r="I2784" s="517"/>
      <c r="J2784" s="517"/>
      <c r="K2784" s="517"/>
      <c r="L2784" s="520"/>
      <c r="M2784" s="517"/>
      <c r="N2784" s="554"/>
      <c r="O2784" s="517"/>
      <c r="P2784" s="555">
        <v>1764.82</v>
      </c>
    </row>
    <row r="2785" spans="1:16" x14ac:dyDescent="0.25">
      <c r="A2785" s="540" t="s">
        <v>4104</v>
      </c>
      <c r="B2785" s="524" t="s">
        <v>2637</v>
      </c>
      <c r="C2785" s="1247" t="s">
        <v>2638</v>
      </c>
      <c r="D2785" s="1247"/>
      <c r="E2785" s="1247"/>
      <c r="F2785" s="1247"/>
      <c r="G2785" s="1247"/>
      <c r="H2785" s="525" t="s">
        <v>1158</v>
      </c>
      <c r="I2785" s="543">
        <v>2</v>
      </c>
      <c r="J2785" s="526"/>
      <c r="K2785" s="543">
        <v>2</v>
      </c>
      <c r="L2785" s="528"/>
      <c r="M2785" s="526"/>
      <c r="N2785" s="528"/>
      <c r="O2785" s="526"/>
      <c r="P2785" s="573">
        <v>32.799999999999997</v>
      </c>
    </row>
    <row r="2786" spans="1:16" x14ac:dyDescent="0.25">
      <c r="A2786" s="540"/>
      <c r="B2786" s="524"/>
      <c r="C2786" s="1247" t="s">
        <v>1155</v>
      </c>
      <c r="D2786" s="1247"/>
      <c r="E2786" s="1247"/>
      <c r="F2786" s="1247"/>
      <c r="G2786" s="1247"/>
      <c r="H2786" s="525"/>
      <c r="I2786" s="526"/>
      <c r="J2786" s="526"/>
      <c r="K2786" s="526"/>
      <c r="L2786" s="528"/>
      <c r="M2786" s="526"/>
      <c r="N2786" s="528"/>
      <c r="O2786" s="526"/>
      <c r="P2786" s="529">
        <v>1639.92</v>
      </c>
    </row>
    <row r="2787" spans="1:16" x14ac:dyDescent="0.25">
      <c r="A2787" s="540"/>
      <c r="B2787" s="524" t="s">
        <v>2795</v>
      </c>
      <c r="C2787" s="1247" t="s">
        <v>2796</v>
      </c>
      <c r="D2787" s="1247"/>
      <c r="E2787" s="1247"/>
      <c r="F2787" s="1247"/>
      <c r="G2787" s="1247"/>
      <c r="H2787" s="525" t="s">
        <v>1158</v>
      </c>
      <c r="I2787" s="543">
        <v>90</v>
      </c>
      <c r="J2787" s="526"/>
      <c r="K2787" s="543">
        <v>90</v>
      </c>
      <c r="L2787" s="528"/>
      <c r="M2787" s="526"/>
      <c r="N2787" s="528"/>
      <c r="O2787" s="526"/>
      <c r="P2787" s="529">
        <v>1475.93</v>
      </c>
    </row>
    <row r="2788" spans="1:16" x14ac:dyDescent="0.25">
      <c r="A2788" s="540"/>
      <c r="B2788" s="524" t="s">
        <v>2797</v>
      </c>
      <c r="C2788" s="1247" t="s">
        <v>2798</v>
      </c>
      <c r="D2788" s="1247"/>
      <c r="E2788" s="1247"/>
      <c r="F2788" s="1247"/>
      <c r="G2788" s="1247"/>
      <c r="H2788" s="525" t="s">
        <v>1158</v>
      </c>
      <c r="I2788" s="543">
        <v>46</v>
      </c>
      <c r="J2788" s="526"/>
      <c r="K2788" s="543">
        <v>46</v>
      </c>
      <c r="L2788" s="528"/>
      <c r="M2788" s="526"/>
      <c r="N2788" s="528"/>
      <c r="O2788" s="526"/>
      <c r="P2788" s="573">
        <v>754.36</v>
      </c>
    </row>
    <row r="2789" spans="1:16" x14ac:dyDescent="0.25">
      <c r="A2789" s="556"/>
      <c r="B2789" s="557"/>
      <c r="C2789" s="1248" t="s">
        <v>1161</v>
      </c>
      <c r="D2789" s="1248"/>
      <c r="E2789" s="1248"/>
      <c r="F2789" s="1248"/>
      <c r="G2789" s="1248"/>
      <c r="H2789" s="516"/>
      <c r="I2789" s="517"/>
      <c r="J2789" s="517"/>
      <c r="K2789" s="517"/>
      <c r="L2789" s="520"/>
      <c r="M2789" s="517"/>
      <c r="N2789" s="593">
        <v>671.32</v>
      </c>
      <c r="O2789" s="517"/>
      <c r="P2789" s="555">
        <v>4027.91</v>
      </c>
    </row>
    <row r="2790" spans="1:16" x14ac:dyDescent="0.25">
      <c r="A2790" s="558"/>
      <c r="B2790" s="559"/>
      <c r="C2790" s="559"/>
      <c r="D2790" s="559"/>
      <c r="E2790" s="559"/>
      <c r="F2790" s="559"/>
      <c r="G2790" s="559"/>
      <c r="H2790" s="560"/>
      <c r="I2790" s="561"/>
      <c r="J2790" s="561"/>
      <c r="K2790" s="561"/>
      <c r="L2790" s="562"/>
      <c r="M2790" s="561"/>
      <c r="N2790" s="562"/>
      <c r="O2790" s="561"/>
      <c r="P2790" s="563"/>
    </row>
    <row r="2791" spans="1:16" ht="22.5" x14ac:dyDescent="0.25">
      <c r="A2791" s="514" t="s">
        <v>4105</v>
      </c>
      <c r="B2791" s="515" t="s">
        <v>3776</v>
      </c>
      <c r="C2791" s="1249" t="s">
        <v>3777</v>
      </c>
      <c r="D2791" s="1249"/>
      <c r="E2791" s="1249"/>
      <c r="F2791" s="1249"/>
      <c r="G2791" s="1249"/>
      <c r="H2791" s="516" t="s">
        <v>1697</v>
      </c>
      <c r="I2791" s="517">
        <v>0.06</v>
      </c>
      <c r="J2791" s="518">
        <v>1</v>
      </c>
      <c r="K2791" s="570">
        <v>0.06</v>
      </c>
      <c r="L2791" s="554">
        <v>10725.03</v>
      </c>
      <c r="M2791" s="570">
        <v>1.1100000000000001</v>
      </c>
      <c r="N2791" s="564">
        <v>11904.78</v>
      </c>
      <c r="O2791" s="517"/>
      <c r="P2791" s="612">
        <v>714.29</v>
      </c>
    </row>
    <row r="2792" spans="1:16" x14ac:dyDescent="0.25">
      <c r="A2792" s="556"/>
      <c r="B2792" s="557"/>
      <c r="C2792" s="1248" t="s">
        <v>1161</v>
      </c>
      <c r="D2792" s="1248"/>
      <c r="E2792" s="1248"/>
      <c r="F2792" s="1248"/>
      <c r="G2792" s="1248"/>
      <c r="H2792" s="516"/>
      <c r="I2792" s="517"/>
      <c r="J2792" s="517"/>
      <c r="K2792" s="517"/>
      <c r="L2792" s="520"/>
      <c r="M2792" s="517"/>
      <c r="N2792" s="520"/>
      <c r="O2792" s="517"/>
      <c r="P2792" s="612">
        <v>714.29</v>
      </c>
    </row>
    <row r="2793" spans="1:16" x14ac:dyDescent="0.25">
      <c r="A2793" s="558"/>
      <c r="B2793" s="559"/>
      <c r="C2793" s="559"/>
      <c r="D2793" s="559"/>
      <c r="E2793" s="559"/>
      <c r="F2793" s="559"/>
      <c r="G2793" s="559"/>
      <c r="H2793" s="560"/>
      <c r="I2793" s="561"/>
      <c r="J2793" s="561"/>
      <c r="K2793" s="561"/>
      <c r="L2793" s="562"/>
      <c r="M2793" s="561"/>
      <c r="N2793" s="562"/>
      <c r="O2793" s="561"/>
      <c r="P2793" s="563"/>
    </row>
    <row r="2794" spans="1:16" x14ac:dyDescent="0.25">
      <c r="A2794" s="514" t="s">
        <v>4106</v>
      </c>
      <c r="B2794" s="515" t="s">
        <v>4079</v>
      </c>
      <c r="C2794" s="1249" t="s">
        <v>4080</v>
      </c>
      <c r="D2794" s="1249"/>
      <c r="E2794" s="1249"/>
      <c r="F2794" s="1249"/>
      <c r="G2794" s="1249"/>
      <c r="H2794" s="516" t="s">
        <v>1697</v>
      </c>
      <c r="I2794" s="517">
        <v>0.05</v>
      </c>
      <c r="J2794" s="518">
        <v>1</v>
      </c>
      <c r="K2794" s="570">
        <v>0.05</v>
      </c>
      <c r="L2794" s="520"/>
      <c r="M2794" s="517"/>
      <c r="N2794" s="521"/>
      <c r="O2794" s="517"/>
      <c r="P2794" s="522"/>
    </row>
    <row r="2795" spans="1:16" x14ac:dyDescent="0.25">
      <c r="A2795" s="523"/>
      <c r="B2795" s="524" t="s">
        <v>23</v>
      </c>
      <c r="C2795" s="1247" t="s">
        <v>1203</v>
      </c>
      <c r="D2795" s="1247"/>
      <c r="E2795" s="1247"/>
      <c r="F2795" s="1247"/>
      <c r="G2795" s="1247"/>
      <c r="H2795" s="525" t="s">
        <v>1148</v>
      </c>
      <c r="I2795" s="526"/>
      <c r="J2795" s="526"/>
      <c r="K2795" s="536">
        <v>1.77</v>
      </c>
      <c r="L2795" s="528"/>
      <c r="M2795" s="526"/>
      <c r="N2795" s="528"/>
      <c r="O2795" s="526"/>
      <c r="P2795" s="573">
        <v>575.91999999999996</v>
      </c>
    </row>
    <row r="2796" spans="1:16" x14ac:dyDescent="0.25">
      <c r="A2796" s="530"/>
      <c r="B2796" s="524" t="s">
        <v>2070</v>
      </c>
      <c r="C2796" s="1247" t="s">
        <v>2071</v>
      </c>
      <c r="D2796" s="1247"/>
      <c r="E2796" s="1247"/>
      <c r="F2796" s="1247"/>
      <c r="G2796" s="1247"/>
      <c r="H2796" s="525" t="s">
        <v>1148</v>
      </c>
      <c r="I2796" s="531">
        <v>35.4</v>
      </c>
      <c r="J2796" s="526"/>
      <c r="K2796" s="536">
        <v>1.77</v>
      </c>
      <c r="L2796" s="532"/>
      <c r="M2796" s="533"/>
      <c r="N2796" s="534">
        <v>325.38</v>
      </c>
      <c r="O2796" s="526"/>
      <c r="P2796" s="529">
        <v>575.91999999999996</v>
      </c>
    </row>
    <row r="2797" spans="1:16" x14ac:dyDescent="0.25">
      <c r="A2797" s="523"/>
      <c r="B2797" s="524" t="s">
        <v>28</v>
      </c>
      <c r="C2797" s="1247" t="s">
        <v>132</v>
      </c>
      <c r="D2797" s="1247"/>
      <c r="E2797" s="1247"/>
      <c r="F2797" s="1247"/>
      <c r="G2797" s="1247"/>
      <c r="H2797" s="525"/>
      <c r="I2797" s="526"/>
      <c r="J2797" s="526"/>
      <c r="K2797" s="526"/>
      <c r="L2797" s="528"/>
      <c r="M2797" s="526"/>
      <c r="N2797" s="528"/>
      <c r="O2797" s="526"/>
      <c r="P2797" s="573">
        <v>3.26</v>
      </c>
    </row>
    <row r="2798" spans="1:16" x14ac:dyDescent="0.25">
      <c r="A2798" s="523"/>
      <c r="B2798" s="524"/>
      <c r="C2798" s="1247" t="s">
        <v>1147</v>
      </c>
      <c r="D2798" s="1247"/>
      <c r="E2798" s="1247"/>
      <c r="F2798" s="1247"/>
      <c r="G2798" s="1247"/>
      <c r="H2798" s="525" t="s">
        <v>1148</v>
      </c>
      <c r="I2798" s="526"/>
      <c r="J2798" s="526"/>
      <c r="K2798" s="535">
        <v>5.4999999999999997E-3</v>
      </c>
      <c r="L2798" s="528"/>
      <c r="M2798" s="526"/>
      <c r="N2798" s="528"/>
      <c r="O2798" s="526"/>
      <c r="P2798" s="573">
        <v>1.79</v>
      </c>
    </row>
    <row r="2799" spans="1:16" x14ac:dyDescent="0.25">
      <c r="A2799" s="530"/>
      <c r="B2799" s="524" t="s">
        <v>1445</v>
      </c>
      <c r="C2799" s="1247" t="s">
        <v>1446</v>
      </c>
      <c r="D2799" s="1247"/>
      <c r="E2799" s="1247"/>
      <c r="F2799" s="1247"/>
      <c r="G2799" s="1247"/>
      <c r="H2799" s="525" t="s">
        <v>1151</v>
      </c>
      <c r="I2799" s="536">
        <v>0.11</v>
      </c>
      <c r="J2799" s="526"/>
      <c r="K2799" s="535">
        <v>5.4999999999999997E-3</v>
      </c>
      <c r="L2799" s="538">
        <v>477.92</v>
      </c>
      <c r="M2799" s="539">
        <v>1.24</v>
      </c>
      <c r="N2799" s="534">
        <v>592.62</v>
      </c>
      <c r="O2799" s="526"/>
      <c r="P2799" s="529">
        <v>3.26</v>
      </c>
    </row>
    <row r="2800" spans="1:16" x14ac:dyDescent="0.25">
      <c r="A2800" s="540"/>
      <c r="B2800" s="524" t="s">
        <v>1208</v>
      </c>
      <c r="C2800" s="1247" t="s">
        <v>1209</v>
      </c>
      <c r="D2800" s="1247"/>
      <c r="E2800" s="1247"/>
      <c r="F2800" s="1247"/>
      <c r="G2800" s="1247"/>
      <c r="H2800" s="525" t="s">
        <v>1148</v>
      </c>
      <c r="I2800" s="536">
        <v>0.11</v>
      </c>
      <c r="J2800" s="526"/>
      <c r="K2800" s="535">
        <v>5.4999999999999997E-3</v>
      </c>
      <c r="L2800" s="528"/>
      <c r="M2800" s="526"/>
      <c r="N2800" s="541">
        <v>325.38</v>
      </c>
      <c r="O2800" s="526"/>
      <c r="P2800" s="573">
        <v>1.79</v>
      </c>
    </row>
    <row r="2801" spans="1:16" x14ac:dyDescent="0.25">
      <c r="A2801" s="523"/>
      <c r="B2801" s="524" t="s">
        <v>36</v>
      </c>
      <c r="C2801" s="1247" t="s">
        <v>134</v>
      </c>
      <c r="D2801" s="1247"/>
      <c r="E2801" s="1247"/>
      <c r="F2801" s="1247"/>
      <c r="G2801" s="1247"/>
      <c r="H2801" s="525"/>
      <c r="I2801" s="526"/>
      <c r="J2801" s="526"/>
      <c r="K2801" s="526"/>
      <c r="L2801" s="528"/>
      <c r="M2801" s="526"/>
      <c r="N2801" s="528"/>
      <c r="O2801" s="526"/>
      <c r="P2801" s="573">
        <v>62.77</v>
      </c>
    </row>
    <row r="2802" spans="1:16" x14ac:dyDescent="0.25">
      <c r="A2802" s="530"/>
      <c r="B2802" s="524" t="s">
        <v>1499</v>
      </c>
      <c r="C2802" s="1247" t="s">
        <v>1500</v>
      </c>
      <c r="D2802" s="1247"/>
      <c r="E2802" s="1247"/>
      <c r="F2802" s="1247"/>
      <c r="G2802" s="1247"/>
      <c r="H2802" s="525" t="s">
        <v>1244</v>
      </c>
      <c r="I2802" s="536">
        <v>5.98</v>
      </c>
      <c r="J2802" s="526"/>
      <c r="K2802" s="527">
        <v>0.29899999999999999</v>
      </c>
      <c r="L2802" s="538">
        <v>174.93</v>
      </c>
      <c r="M2802" s="575">
        <v>1.2</v>
      </c>
      <c r="N2802" s="534">
        <v>209.92</v>
      </c>
      <c r="O2802" s="526"/>
      <c r="P2802" s="529">
        <v>62.77</v>
      </c>
    </row>
    <row r="2803" spans="1:16" x14ac:dyDescent="0.25">
      <c r="A2803" s="552"/>
      <c r="B2803" s="553"/>
      <c r="C2803" s="1248" t="s">
        <v>1154</v>
      </c>
      <c r="D2803" s="1248"/>
      <c r="E2803" s="1248"/>
      <c r="F2803" s="1248"/>
      <c r="G2803" s="1248"/>
      <c r="H2803" s="516"/>
      <c r="I2803" s="517"/>
      <c r="J2803" s="517"/>
      <c r="K2803" s="517"/>
      <c r="L2803" s="520"/>
      <c r="M2803" s="517"/>
      <c r="N2803" s="554"/>
      <c r="O2803" s="517"/>
      <c r="P2803" s="555">
        <v>643.74</v>
      </c>
    </row>
    <row r="2804" spans="1:16" x14ac:dyDescent="0.25">
      <c r="A2804" s="540" t="s">
        <v>4107</v>
      </c>
      <c r="B2804" s="524" t="s">
        <v>2637</v>
      </c>
      <c r="C2804" s="1247" t="s">
        <v>2638</v>
      </c>
      <c r="D2804" s="1247"/>
      <c r="E2804" s="1247"/>
      <c r="F2804" s="1247"/>
      <c r="G2804" s="1247"/>
      <c r="H2804" s="525" t="s">
        <v>1158</v>
      </c>
      <c r="I2804" s="543">
        <v>2</v>
      </c>
      <c r="J2804" s="526"/>
      <c r="K2804" s="543">
        <v>2</v>
      </c>
      <c r="L2804" s="528"/>
      <c r="M2804" s="526"/>
      <c r="N2804" s="528"/>
      <c r="O2804" s="526"/>
      <c r="P2804" s="573">
        <v>11.52</v>
      </c>
    </row>
    <row r="2805" spans="1:16" x14ac:dyDescent="0.25">
      <c r="A2805" s="540"/>
      <c r="B2805" s="524"/>
      <c r="C2805" s="1247" t="s">
        <v>1155</v>
      </c>
      <c r="D2805" s="1247"/>
      <c r="E2805" s="1247"/>
      <c r="F2805" s="1247"/>
      <c r="G2805" s="1247"/>
      <c r="H2805" s="525"/>
      <c r="I2805" s="526"/>
      <c r="J2805" s="526"/>
      <c r="K2805" s="526"/>
      <c r="L2805" s="528"/>
      <c r="M2805" s="526"/>
      <c r="N2805" s="528"/>
      <c r="O2805" s="526"/>
      <c r="P2805" s="573">
        <v>577.71</v>
      </c>
    </row>
    <row r="2806" spans="1:16" x14ac:dyDescent="0.25">
      <c r="A2806" s="540"/>
      <c r="B2806" s="524" t="s">
        <v>2639</v>
      </c>
      <c r="C2806" s="1247" t="s">
        <v>2640</v>
      </c>
      <c r="D2806" s="1247"/>
      <c r="E2806" s="1247"/>
      <c r="F2806" s="1247"/>
      <c r="G2806" s="1247"/>
      <c r="H2806" s="525" t="s">
        <v>1158</v>
      </c>
      <c r="I2806" s="543">
        <v>97</v>
      </c>
      <c r="J2806" s="526"/>
      <c r="K2806" s="543">
        <v>97</v>
      </c>
      <c r="L2806" s="528"/>
      <c r="M2806" s="526"/>
      <c r="N2806" s="528"/>
      <c r="O2806" s="526"/>
      <c r="P2806" s="573">
        <v>560.38</v>
      </c>
    </row>
    <row r="2807" spans="1:16" x14ac:dyDescent="0.25">
      <c r="A2807" s="540"/>
      <c r="B2807" s="524" t="s">
        <v>2641</v>
      </c>
      <c r="C2807" s="1247" t="s">
        <v>2642</v>
      </c>
      <c r="D2807" s="1247"/>
      <c r="E2807" s="1247"/>
      <c r="F2807" s="1247"/>
      <c r="G2807" s="1247"/>
      <c r="H2807" s="525" t="s">
        <v>1158</v>
      </c>
      <c r="I2807" s="543">
        <v>51</v>
      </c>
      <c r="J2807" s="526"/>
      <c r="K2807" s="543">
        <v>51</v>
      </c>
      <c r="L2807" s="528"/>
      <c r="M2807" s="526"/>
      <c r="N2807" s="528"/>
      <c r="O2807" s="526"/>
      <c r="P2807" s="573">
        <v>294.63</v>
      </c>
    </row>
    <row r="2808" spans="1:16" x14ac:dyDescent="0.25">
      <c r="A2808" s="556"/>
      <c r="B2808" s="557"/>
      <c r="C2808" s="1248" t="s">
        <v>1161</v>
      </c>
      <c r="D2808" s="1248"/>
      <c r="E2808" s="1248"/>
      <c r="F2808" s="1248"/>
      <c r="G2808" s="1248"/>
      <c r="H2808" s="516"/>
      <c r="I2808" s="517"/>
      <c r="J2808" s="517"/>
      <c r="K2808" s="517"/>
      <c r="L2808" s="520"/>
      <c r="M2808" s="517"/>
      <c r="N2808" s="554">
        <v>30205.4</v>
      </c>
      <c r="O2808" s="517"/>
      <c r="P2808" s="555">
        <v>1510.27</v>
      </c>
    </row>
    <row r="2809" spans="1:16" x14ac:dyDescent="0.25">
      <c r="A2809" s="558"/>
      <c r="B2809" s="559"/>
      <c r="C2809" s="559"/>
      <c r="D2809" s="559"/>
      <c r="E2809" s="559"/>
      <c r="F2809" s="559"/>
      <c r="G2809" s="559"/>
      <c r="H2809" s="560"/>
      <c r="I2809" s="561"/>
      <c r="J2809" s="561"/>
      <c r="K2809" s="561"/>
      <c r="L2809" s="562"/>
      <c r="M2809" s="561"/>
      <c r="N2809" s="562"/>
      <c r="O2809" s="561"/>
      <c r="P2809" s="563"/>
    </row>
    <row r="2810" spans="1:16" ht="22.5" x14ac:dyDescent="0.25">
      <c r="A2810" s="514" t="s">
        <v>4108</v>
      </c>
      <c r="B2810" s="515" t="s">
        <v>3594</v>
      </c>
      <c r="C2810" s="1249" t="s">
        <v>4109</v>
      </c>
      <c r="D2810" s="1249"/>
      <c r="E2810" s="1249"/>
      <c r="F2810" s="1249"/>
      <c r="G2810" s="1249"/>
      <c r="H2810" s="516" t="s">
        <v>1575</v>
      </c>
      <c r="I2810" s="517">
        <v>5</v>
      </c>
      <c r="J2810" s="518">
        <v>1</v>
      </c>
      <c r="K2810" s="518">
        <v>5</v>
      </c>
      <c r="L2810" s="520"/>
      <c r="M2810" s="517"/>
      <c r="N2810" s="572">
        <v>75.900000000000006</v>
      </c>
      <c r="O2810" s="517"/>
      <c r="P2810" s="612">
        <v>379.5</v>
      </c>
    </row>
    <row r="2811" spans="1:16" x14ac:dyDescent="0.25">
      <c r="A2811" s="556"/>
      <c r="B2811" s="557"/>
      <c r="C2811" s="1248" t="s">
        <v>1161</v>
      </c>
      <c r="D2811" s="1248"/>
      <c r="E2811" s="1248"/>
      <c r="F2811" s="1248"/>
      <c r="G2811" s="1248"/>
      <c r="H2811" s="516"/>
      <c r="I2811" s="517"/>
      <c r="J2811" s="517"/>
      <c r="K2811" s="517"/>
      <c r="L2811" s="520"/>
      <c r="M2811" s="517"/>
      <c r="N2811" s="520"/>
      <c r="O2811" s="517"/>
      <c r="P2811" s="612">
        <v>379.5</v>
      </c>
    </row>
    <row r="2812" spans="1:16" x14ac:dyDescent="0.25">
      <c r="A2812" s="558"/>
      <c r="B2812" s="559"/>
      <c r="C2812" s="559"/>
      <c r="D2812" s="559"/>
      <c r="E2812" s="559"/>
      <c r="F2812" s="559"/>
      <c r="G2812" s="559"/>
      <c r="H2812" s="560"/>
      <c r="I2812" s="561"/>
      <c r="J2812" s="561"/>
      <c r="K2812" s="561"/>
      <c r="L2812" s="562"/>
      <c r="M2812" s="561"/>
      <c r="N2812" s="562"/>
      <c r="O2812" s="561"/>
      <c r="P2812" s="563"/>
    </row>
    <row r="2813" spans="1:16" x14ac:dyDescent="0.25">
      <c r="A2813" s="514" t="s">
        <v>4110</v>
      </c>
      <c r="B2813" s="515" t="s">
        <v>3641</v>
      </c>
      <c r="C2813" s="1249" t="s">
        <v>3642</v>
      </c>
      <c r="D2813" s="1249"/>
      <c r="E2813" s="1249"/>
      <c r="F2813" s="1249"/>
      <c r="G2813" s="1249"/>
      <c r="H2813" s="516" t="s">
        <v>1440</v>
      </c>
      <c r="I2813" s="517">
        <v>5.3</v>
      </c>
      <c r="J2813" s="518">
        <v>1</v>
      </c>
      <c r="K2813" s="571">
        <v>5.3</v>
      </c>
      <c r="L2813" s="520"/>
      <c r="M2813" s="517"/>
      <c r="N2813" s="521"/>
      <c r="O2813" s="517"/>
      <c r="P2813" s="522"/>
    </row>
    <row r="2814" spans="1:16" x14ac:dyDescent="0.25">
      <c r="A2814" s="523"/>
      <c r="B2814" s="524" t="s">
        <v>23</v>
      </c>
      <c r="C2814" s="1247" t="s">
        <v>1203</v>
      </c>
      <c r="D2814" s="1247"/>
      <c r="E2814" s="1247"/>
      <c r="F2814" s="1247"/>
      <c r="G2814" s="1247"/>
      <c r="H2814" s="525" t="s">
        <v>1148</v>
      </c>
      <c r="I2814" s="526"/>
      <c r="J2814" s="526"/>
      <c r="K2814" s="536">
        <v>80.56</v>
      </c>
      <c r="L2814" s="528"/>
      <c r="M2814" s="526"/>
      <c r="N2814" s="528"/>
      <c r="O2814" s="526"/>
      <c r="P2814" s="529">
        <v>25038.85</v>
      </c>
    </row>
    <row r="2815" spans="1:16" x14ac:dyDescent="0.25">
      <c r="A2815" s="530"/>
      <c r="B2815" s="524" t="s">
        <v>2333</v>
      </c>
      <c r="C2815" s="1247" t="s">
        <v>2334</v>
      </c>
      <c r="D2815" s="1247"/>
      <c r="E2815" s="1247"/>
      <c r="F2815" s="1247"/>
      <c r="G2815" s="1247"/>
      <c r="H2815" s="525" t="s">
        <v>1148</v>
      </c>
      <c r="I2815" s="531">
        <v>15.2</v>
      </c>
      <c r="J2815" s="526"/>
      <c r="K2815" s="536">
        <v>80.56</v>
      </c>
      <c r="L2815" s="532"/>
      <c r="M2815" s="533"/>
      <c r="N2815" s="534">
        <v>310.81</v>
      </c>
      <c r="O2815" s="526"/>
      <c r="P2815" s="529">
        <v>25038.85</v>
      </c>
    </row>
    <row r="2816" spans="1:16" x14ac:dyDescent="0.25">
      <c r="A2816" s="523"/>
      <c r="B2816" s="524" t="s">
        <v>36</v>
      </c>
      <c r="C2816" s="1247" t="s">
        <v>134</v>
      </c>
      <c r="D2816" s="1247"/>
      <c r="E2816" s="1247"/>
      <c r="F2816" s="1247"/>
      <c r="G2816" s="1247"/>
      <c r="H2816" s="525"/>
      <c r="I2816" s="526"/>
      <c r="J2816" s="526"/>
      <c r="K2816" s="526"/>
      <c r="L2816" s="528"/>
      <c r="M2816" s="526"/>
      <c r="N2816" s="528"/>
      <c r="O2816" s="526"/>
      <c r="P2816" s="573">
        <v>895.92</v>
      </c>
    </row>
    <row r="2817" spans="1:16" x14ac:dyDescent="0.25">
      <c r="A2817" s="530"/>
      <c r="B2817" s="524" t="s">
        <v>1494</v>
      </c>
      <c r="C2817" s="1247" t="s">
        <v>1495</v>
      </c>
      <c r="D2817" s="1247"/>
      <c r="E2817" s="1247"/>
      <c r="F2817" s="1247"/>
      <c r="G2817" s="1247"/>
      <c r="H2817" s="525" t="s">
        <v>1496</v>
      </c>
      <c r="I2817" s="535">
        <v>5.3376000000000001</v>
      </c>
      <c r="J2817" s="526"/>
      <c r="K2817" s="537">
        <v>28.289280000000002</v>
      </c>
      <c r="L2817" s="532"/>
      <c r="M2817" s="533"/>
      <c r="N2817" s="534">
        <v>6.1</v>
      </c>
      <c r="O2817" s="526"/>
      <c r="P2817" s="529">
        <v>172.56</v>
      </c>
    </row>
    <row r="2818" spans="1:16" x14ac:dyDescent="0.25">
      <c r="A2818" s="530"/>
      <c r="B2818" s="524" t="s">
        <v>2360</v>
      </c>
      <c r="C2818" s="1247" t="s">
        <v>2361</v>
      </c>
      <c r="D2818" s="1247"/>
      <c r="E2818" s="1247"/>
      <c r="F2818" s="1247"/>
      <c r="G2818" s="1247"/>
      <c r="H2818" s="525" t="s">
        <v>1697</v>
      </c>
      <c r="I2818" s="536">
        <v>1.75</v>
      </c>
      <c r="J2818" s="526"/>
      <c r="K2818" s="527">
        <v>9.2750000000000004</v>
      </c>
      <c r="L2818" s="538">
        <v>52.34</v>
      </c>
      <c r="M2818" s="539">
        <v>1.49</v>
      </c>
      <c r="N2818" s="534">
        <v>77.989999999999995</v>
      </c>
      <c r="O2818" s="526"/>
      <c r="P2818" s="529">
        <v>723.36</v>
      </c>
    </row>
    <row r="2819" spans="1:16" x14ac:dyDescent="0.25">
      <c r="A2819" s="552"/>
      <c r="B2819" s="553"/>
      <c r="C2819" s="1248" t="s">
        <v>1154</v>
      </c>
      <c r="D2819" s="1248"/>
      <c r="E2819" s="1248"/>
      <c r="F2819" s="1248"/>
      <c r="G2819" s="1248"/>
      <c r="H2819" s="516"/>
      <c r="I2819" s="517"/>
      <c r="J2819" s="517"/>
      <c r="K2819" s="517"/>
      <c r="L2819" s="520"/>
      <c r="M2819" s="517"/>
      <c r="N2819" s="554"/>
      <c r="O2819" s="517"/>
      <c r="P2819" s="555">
        <v>25934.77</v>
      </c>
    </row>
    <row r="2820" spans="1:16" x14ac:dyDescent="0.25">
      <c r="A2820" s="540" t="s">
        <v>4111</v>
      </c>
      <c r="B2820" s="524" t="s">
        <v>2637</v>
      </c>
      <c r="C2820" s="1247" t="s">
        <v>2638</v>
      </c>
      <c r="D2820" s="1247"/>
      <c r="E2820" s="1247"/>
      <c r="F2820" s="1247"/>
      <c r="G2820" s="1247"/>
      <c r="H2820" s="525" t="s">
        <v>1158</v>
      </c>
      <c r="I2820" s="543">
        <v>2</v>
      </c>
      <c r="J2820" s="526"/>
      <c r="K2820" s="543">
        <v>2</v>
      </c>
      <c r="L2820" s="528"/>
      <c r="M2820" s="526"/>
      <c r="N2820" s="528"/>
      <c r="O2820" s="526"/>
      <c r="P2820" s="573">
        <v>500.78</v>
      </c>
    </row>
    <row r="2821" spans="1:16" x14ac:dyDescent="0.25">
      <c r="A2821" s="540"/>
      <c r="B2821" s="524"/>
      <c r="C2821" s="1247" t="s">
        <v>1155</v>
      </c>
      <c r="D2821" s="1247"/>
      <c r="E2821" s="1247"/>
      <c r="F2821" s="1247"/>
      <c r="G2821" s="1247"/>
      <c r="H2821" s="525"/>
      <c r="I2821" s="526"/>
      <c r="J2821" s="526"/>
      <c r="K2821" s="526"/>
      <c r="L2821" s="528"/>
      <c r="M2821" s="526"/>
      <c r="N2821" s="528"/>
      <c r="O2821" s="526"/>
      <c r="P2821" s="529">
        <v>25038.85</v>
      </c>
    </row>
    <row r="2822" spans="1:16" x14ac:dyDescent="0.25">
      <c r="A2822" s="540"/>
      <c r="B2822" s="524" t="s">
        <v>2639</v>
      </c>
      <c r="C2822" s="1247" t="s">
        <v>2640</v>
      </c>
      <c r="D2822" s="1247"/>
      <c r="E2822" s="1247"/>
      <c r="F2822" s="1247"/>
      <c r="G2822" s="1247"/>
      <c r="H2822" s="525" t="s">
        <v>1158</v>
      </c>
      <c r="I2822" s="543">
        <v>97</v>
      </c>
      <c r="J2822" s="526"/>
      <c r="K2822" s="543">
        <v>97</v>
      </c>
      <c r="L2822" s="528"/>
      <c r="M2822" s="526"/>
      <c r="N2822" s="528"/>
      <c r="O2822" s="526"/>
      <c r="P2822" s="529">
        <v>24287.68</v>
      </c>
    </row>
    <row r="2823" spans="1:16" x14ac:dyDescent="0.25">
      <c r="A2823" s="540"/>
      <c r="B2823" s="524" t="s">
        <v>2641</v>
      </c>
      <c r="C2823" s="1247" t="s">
        <v>2642</v>
      </c>
      <c r="D2823" s="1247"/>
      <c r="E2823" s="1247"/>
      <c r="F2823" s="1247"/>
      <c r="G2823" s="1247"/>
      <c r="H2823" s="525" t="s">
        <v>1158</v>
      </c>
      <c r="I2823" s="543">
        <v>51</v>
      </c>
      <c r="J2823" s="526"/>
      <c r="K2823" s="543">
        <v>51</v>
      </c>
      <c r="L2823" s="528"/>
      <c r="M2823" s="526"/>
      <c r="N2823" s="528"/>
      <c r="O2823" s="526"/>
      <c r="P2823" s="529">
        <v>12769.81</v>
      </c>
    </row>
    <row r="2824" spans="1:16" x14ac:dyDescent="0.25">
      <c r="A2824" s="556"/>
      <c r="B2824" s="557"/>
      <c r="C2824" s="1248" t="s">
        <v>1161</v>
      </c>
      <c r="D2824" s="1248"/>
      <c r="E2824" s="1248"/>
      <c r="F2824" s="1248"/>
      <c r="G2824" s="1248"/>
      <c r="H2824" s="516"/>
      <c r="I2824" s="517"/>
      <c r="J2824" s="517"/>
      <c r="K2824" s="517"/>
      <c r="L2824" s="520"/>
      <c r="M2824" s="517"/>
      <c r="N2824" s="554">
        <v>11979.82</v>
      </c>
      <c r="O2824" s="517"/>
      <c r="P2824" s="555">
        <v>63493.04</v>
      </c>
    </row>
    <row r="2825" spans="1:16" x14ac:dyDescent="0.25">
      <c r="A2825" s="558"/>
      <c r="B2825" s="559"/>
      <c r="C2825" s="559"/>
      <c r="D2825" s="559"/>
      <c r="E2825" s="559"/>
      <c r="F2825" s="559"/>
      <c r="G2825" s="559"/>
      <c r="H2825" s="560"/>
      <c r="I2825" s="561"/>
      <c r="J2825" s="561"/>
      <c r="K2825" s="561"/>
      <c r="L2825" s="562"/>
      <c r="M2825" s="561"/>
      <c r="N2825" s="562"/>
      <c r="O2825" s="561"/>
      <c r="P2825" s="563"/>
    </row>
    <row r="2826" spans="1:16" x14ac:dyDescent="0.25">
      <c r="A2826" s="514" t="s">
        <v>4112</v>
      </c>
      <c r="B2826" s="515" t="s">
        <v>3643</v>
      </c>
      <c r="C2826" s="1249" t="s">
        <v>3644</v>
      </c>
      <c r="D2826" s="1249"/>
      <c r="E2826" s="1249"/>
      <c r="F2826" s="1249"/>
      <c r="G2826" s="1249"/>
      <c r="H2826" s="516" t="s">
        <v>2159</v>
      </c>
      <c r="I2826" s="517">
        <v>540.6</v>
      </c>
      <c r="J2826" s="518">
        <v>1</v>
      </c>
      <c r="K2826" s="571">
        <v>540.6</v>
      </c>
      <c r="L2826" s="593">
        <v>17.010000000000002</v>
      </c>
      <c r="M2826" s="570">
        <v>1.04</v>
      </c>
      <c r="N2826" s="572">
        <v>17.690000000000001</v>
      </c>
      <c r="O2826" s="517"/>
      <c r="P2826" s="555">
        <v>9563.2099999999991</v>
      </c>
    </row>
    <row r="2827" spans="1:16" x14ac:dyDescent="0.25">
      <c r="A2827" s="556"/>
      <c r="B2827" s="557"/>
      <c r="C2827" s="1248" t="s">
        <v>1161</v>
      </c>
      <c r="D2827" s="1248"/>
      <c r="E2827" s="1248"/>
      <c r="F2827" s="1248"/>
      <c r="G2827" s="1248"/>
      <c r="H2827" s="516"/>
      <c r="I2827" s="517"/>
      <c r="J2827" s="517"/>
      <c r="K2827" s="517"/>
      <c r="L2827" s="520"/>
      <c r="M2827" s="517"/>
      <c r="N2827" s="520"/>
      <c r="O2827" s="517"/>
      <c r="P2827" s="555">
        <v>9563.2099999999991</v>
      </c>
    </row>
    <row r="2828" spans="1:16" x14ac:dyDescent="0.25">
      <c r="A2828" s="558"/>
      <c r="B2828" s="559"/>
      <c r="C2828" s="559"/>
      <c r="D2828" s="559"/>
      <c r="E2828" s="559"/>
      <c r="F2828" s="559"/>
      <c r="G2828" s="559"/>
      <c r="H2828" s="560"/>
      <c r="I2828" s="561"/>
      <c r="J2828" s="561"/>
      <c r="K2828" s="561"/>
      <c r="L2828" s="562"/>
      <c r="M2828" s="561"/>
      <c r="N2828" s="562"/>
      <c r="O2828" s="561"/>
      <c r="P2828" s="563"/>
    </row>
    <row r="2829" spans="1:16" x14ac:dyDescent="0.25">
      <c r="A2829" s="514" t="s">
        <v>4113</v>
      </c>
      <c r="B2829" s="515" t="s">
        <v>3645</v>
      </c>
      <c r="C2829" s="1249" t="s">
        <v>3646</v>
      </c>
      <c r="D2829" s="1249"/>
      <c r="E2829" s="1249"/>
      <c r="F2829" s="1249"/>
      <c r="G2829" s="1249"/>
      <c r="H2829" s="516" t="s">
        <v>1440</v>
      </c>
      <c r="I2829" s="517">
        <v>5.3</v>
      </c>
      <c r="J2829" s="518">
        <v>1</v>
      </c>
      <c r="K2829" s="571">
        <v>5.3</v>
      </c>
      <c r="L2829" s="520"/>
      <c r="M2829" s="517"/>
      <c r="N2829" s="521"/>
      <c r="O2829" s="517"/>
      <c r="P2829" s="522"/>
    </row>
    <row r="2830" spans="1:16" x14ac:dyDescent="0.25">
      <c r="A2830" s="523"/>
      <c r="B2830" s="524" t="s">
        <v>23</v>
      </c>
      <c r="C2830" s="1247" t="s">
        <v>1203</v>
      </c>
      <c r="D2830" s="1247"/>
      <c r="E2830" s="1247"/>
      <c r="F2830" s="1247"/>
      <c r="G2830" s="1247"/>
      <c r="H2830" s="525" t="s">
        <v>1148</v>
      </c>
      <c r="I2830" s="526"/>
      <c r="J2830" s="526"/>
      <c r="K2830" s="527">
        <v>23.797000000000001</v>
      </c>
      <c r="L2830" s="528"/>
      <c r="M2830" s="526"/>
      <c r="N2830" s="528"/>
      <c r="O2830" s="526"/>
      <c r="P2830" s="529">
        <v>7569.59</v>
      </c>
    </row>
    <row r="2831" spans="1:16" x14ac:dyDescent="0.25">
      <c r="A2831" s="530"/>
      <c r="B2831" s="524" t="s">
        <v>2403</v>
      </c>
      <c r="C2831" s="1247" t="s">
        <v>2404</v>
      </c>
      <c r="D2831" s="1247"/>
      <c r="E2831" s="1247"/>
      <c r="F2831" s="1247"/>
      <c r="G2831" s="1247"/>
      <c r="H2831" s="525" t="s">
        <v>1148</v>
      </c>
      <c r="I2831" s="536">
        <v>4.49</v>
      </c>
      <c r="J2831" s="526"/>
      <c r="K2831" s="527">
        <v>23.797000000000001</v>
      </c>
      <c r="L2831" s="532"/>
      <c r="M2831" s="533"/>
      <c r="N2831" s="534">
        <v>318.08999999999997</v>
      </c>
      <c r="O2831" s="526"/>
      <c r="P2831" s="529">
        <v>7569.59</v>
      </c>
    </row>
    <row r="2832" spans="1:16" x14ac:dyDescent="0.25">
      <c r="A2832" s="523"/>
      <c r="B2832" s="524" t="s">
        <v>28</v>
      </c>
      <c r="C2832" s="1247" t="s">
        <v>132</v>
      </c>
      <c r="D2832" s="1247"/>
      <c r="E2832" s="1247"/>
      <c r="F2832" s="1247"/>
      <c r="G2832" s="1247"/>
      <c r="H2832" s="525"/>
      <c r="I2832" s="526"/>
      <c r="J2832" s="526"/>
      <c r="K2832" s="526"/>
      <c r="L2832" s="528"/>
      <c r="M2832" s="526"/>
      <c r="N2832" s="528"/>
      <c r="O2832" s="526"/>
      <c r="P2832" s="573">
        <v>113.58</v>
      </c>
    </row>
    <row r="2833" spans="1:16" x14ac:dyDescent="0.25">
      <c r="A2833" s="523"/>
      <c r="B2833" s="524"/>
      <c r="C2833" s="1247" t="s">
        <v>1147</v>
      </c>
      <c r="D2833" s="1247"/>
      <c r="E2833" s="1247"/>
      <c r="F2833" s="1247"/>
      <c r="G2833" s="1247"/>
      <c r="H2833" s="525" t="s">
        <v>1148</v>
      </c>
      <c r="I2833" s="526"/>
      <c r="J2833" s="526"/>
      <c r="K2833" s="527">
        <v>0.106</v>
      </c>
      <c r="L2833" s="528"/>
      <c r="M2833" s="526"/>
      <c r="N2833" s="528"/>
      <c r="O2833" s="526"/>
      <c r="P2833" s="573">
        <v>40.42</v>
      </c>
    </row>
    <row r="2834" spans="1:16" x14ac:dyDescent="0.25">
      <c r="A2834" s="530"/>
      <c r="B2834" s="524" t="s">
        <v>1443</v>
      </c>
      <c r="C2834" s="1247" t="s">
        <v>1444</v>
      </c>
      <c r="D2834" s="1247"/>
      <c r="E2834" s="1247"/>
      <c r="F2834" s="1247"/>
      <c r="G2834" s="1247"/>
      <c r="H2834" s="525" t="s">
        <v>1151</v>
      </c>
      <c r="I2834" s="536">
        <v>0.01</v>
      </c>
      <c r="J2834" s="526"/>
      <c r="K2834" s="527">
        <v>5.2999999999999999E-2</v>
      </c>
      <c r="L2834" s="532"/>
      <c r="M2834" s="533"/>
      <c r="N2834" s="534">
        <v>1550.39</v>
      </c>
      <c r="O2834" s="526"/>
      <c r="P2834" s="529">
        <v>82.17</v>
      </c>
    </row>
    <row r="2835" spans="1:16" x14ac:dyDescent="0.25">
      <c r="A2835" s="540"/>
      <c r="B2835" s="524" t="s">
        <v>1152</v>
      </c>
      <c r="C2835" s="1247" t="s">
        <v>1153</v>
      </c>
      <c r="D2835" s="1247"/>
      <c r="E2835" s="1247"/>
      <c r="F2835" s="1247"/>
      <c r="G2835" s="1247"/>
      <c r="H2835" s="525" t="s">
        <v>1148</v>
      </c>
      <c r="I2835" s="536">
        <v>0.01</v>
      </c>
      <c r="J2835" s="526"/>
      <c r="K2835" s="527">
        <v>5.2999999999999999E-2</v>
      </c>
      <c r="L2835" s="528"/>
      <c r="M2835" s="526"/>
      <c r="N2835" s="541">
        <v>437.08</v>
      </c>
      <c r="O2835" s="526"/>
      <c r="P2835" s="573">
        <v>23.17</v>
      </c>
    </row>
    <row r="2836" spans="1:16" x14ac:dyDescent="0.25">
      <c r="A2836" s="530"/>
      <c r="B2836" s="524" t="s">
        <v>1445</v>
      </c>
      <c r="C2836" s="1247" t="s">
        <v>1446</v>
      </c>
      <c r="D2836" s="1247"/>
      <c r="E2836" s="1247"/>
      <c r="F2836" s="1247"/>
      <c r="G2836" s="1247"/>
      <c r="H2836" s="525" t="s">
        <v>1151</v>
      </c>
      <c r="I2836" s="536">
        <v>0.01</v>
      </c>
      <c r="J2836" s="526"/>
      <c r="K2836" s="527">
        <v>5.2999999999999999E-2</v>
      </c>
      <c r="L2836" s="538">
        <v>477.92</v>
      </c>
      <c r="M2836" s="539">
        <v>1.24</v>
      </c>
      <c r="N2836" s="534">
        <v>592.62</v>
      </c>
      <c r="O2836" s="526"/>
      <c r="P2836" s="529">
        <v>31.41</v>
      </c>
    </row>
    <row r="2837" spans="1:16" x14ac:dyDescent="0.25">
      <c r="A2837" s="540"/>
      <c r="B2837" s="524" t="s">
        <v>1208</v>
      </c>
      <c r="C2837" s="1247" t="s">
        <v>1209</v>
      </c>
      <c r="D2837" s="1247"/>
      <c r="E2837" s="1247"/>
      <c r="F2837" s="1247"/>
      <c r="G2837" s="1247"/>
      <c r="H2837" s="525" t="s">
        <v>1148</v>
      </c>
      <c r="I2837" s="536">
        <v>0.01</v>
      </c>
      <c r="J2837" s="526"/>
      <c r="K2837" s="527">
        <v>5.2999999999999999E-2</v>
      </c>
      <c r="L2837" s="528"/>
      <c r="M2837" s="526"/>
      <c r="N2837" s="541">
        <v>325.38</v>
      </c>
      <c r="O2837" s="526"/>
      <c r="P2837" s="573">
        <v>17.25</v>
      </c>
    </row>
    <row r="2838" spans="1:16" x14ac:dyDescent="0.25">
      <c r="A2838" s="523"/>
      <c r="B2838" s="524" t="s">
        <v>36</v>
      </c>
      <c r="C2838" s="1247" t="s">
        <v>134</v>
      </c>
      <c r="D2838" s="1247"/>
      <c r="E2838" s="1247"/>
      <c r="F2838" s="1247"/>
      <c r="G2838" s="1247"/>
      <c r="H2838" s="525"/>
      <c r="I2838" s="526"/>
      <c r="J2838" s="526"/>
      <c r="K2838" s="526"/>
      <c r="L2838" s="528"/>
      <c r="M2838" s="526"/>
      <c r="N2838" s="528"/>
      <c r="O2838" s="526"/>
      <c r="P2838" s="573">
        <v>818.88</v>
      </c>
    </row>
    <row r="2839" spans="1:16" x14ac:dyDescent="0.25">
      <c r="A2839" s="530"/>
      <c r="B2839" s="524" t="s">
        <v>2623</v>
      </c>
      <c r="C2839" s="1247" t="s">
        <v>2624</v>
      </c>
      <c r="D2839" s="1247"/>
      <c r="E2839" s="1247"/>
      <c r="F2839" s="1247"/>
      <c r="G2839" s="1247"/>
      <c r="H2839" s="525" t="s">
        <v>2159</v>
      </c>
      <c r="I2839" s="536">
        <v>13.33</v>
      </c>
      <c r="J2839" s="526"/>
      <c r="K2839" s="527">
        <v>70.649000000000001</v>
      </c>
      <c r="L2839" s="538">
        <v>5.87</v>
      </c>
      <c r="M2839" s="539">
        <v>0.97</v>
      </c>
      <c r="N2839" s="534">
        <v>5.69</v>
      </c>
      <c r="O2839" s="526"/>
      <c r="P2839" s="529">
        <v>401.99</v>
      </c>
    </row>
    <row r="2840" spans="1:16" x14ac:dyDescent="0.25">
      <c r="A2840" s="530"/>
      <c r="B2840" s="524" t="s">
        <v>3647</v>
      </c>
      <c r="C2840" s="1247" t="s">
        <v>3648</v>
      </c>
      <c r="D2840" s="1247"/>
      <c r="E2840" s="1247"/>
      <c r="F2840" s="1247"/>
      <c r="G2840" s="1247"/>
      <c r="H2840" s="525" t="s">
        <v>1164</v>
      </c>
      <c r="I2840" s="537">
        <v>4.2999999999999999E-4</v>
      </c>
      <c r="J2840" s="526"/>
      <c r="K2840" s="574">
        <v>2.2790000000000002E-3</v>
      </c>
      <c r="L2840" s="542">
        <v>43821.53</v>
      </c>
      <c r="M2840" s="539">
        <v>1.35</v>
      </c>
      <c r="N2840" s="534">
        <v>59159.07</v>
      </c>
      <c r="O2840" s="526"/>
      <c r="P2840" s="529">
        <v>134.82</v>
      </c>
    </row>
    <row r="2841" spans="1:16" x14ac:dyDescent="0.25">
      <c r="A2841" s="530"/>
      <c r="B2841" s="524" t="s">
        <v>2627</v>
      </c>
      <c r="C2841" s="1247" t="s">
        <v>2628</v>
      </c>
      <c r="D2841" s="1247"/>
      <c r="E2841" s="1247"/>
      <c r="F2841" s="1247"/>
      <c r="G2841" s="1247"/>
      <c r="H2841" s="525" t="s">
        <v>1244</v>
      </c>
      <c r="I2841" s="536">
        <v>0.02</v>
      </c>
      <c r="J2841" s="526"/>
      <c r="K2841" s="527">
        <v>0.106</v>
      </c>
      <c r="L2841" s="538">
        <v>79.88</v>
      </c>
      <c r="M2841" s="539">
        <v>1.53</v>
      </c>
      <c r="N2841" s="534">
        <v>122.22</v>
      </c>
      <c r="O2841" s="526"/>
      <c r="P2841" s="529">
        <v>12.96</v>
      </c>
    </row>
    <row r="2842" spans="1:16" x14ac:dyDescent="0.25">
      <c r="A2842" s="530"/>
      <c r="B2842" s="524" t="s">
        <v>3649</v>
      </c>
      <c r="C2842" s="1247" t="s">
        <v>3650</v>
      </c>
      <c r="D2842" s="1247"/>
      <c r="E2842" s="1247"/>
      <c r="F2842" s="1247"/>
      <c r="G2842" s="1247"/>
      <c r="H2842" s="525" t="s">
        <v>1697</v>
      </c>
      <c r="I2842" s="536">
        <v>0.05</v>
      </c>
      <c r="J2842" s="526"/>
      <c r="K2842" s="527">
        <v>0.26500000000000001</v>
      </c>
      <c r="L2842" s="538">
        <v>412.93</v>
      </c>
      <c r="M2842" s="539">
        <v>1.26</v>
      </c>
      <c r="N2842" s="534">
        <v>520.29</v>
      </c>
      <c r="O2842" s="526"/>
      <c r="P2842" s="529">
        <v>137.88</v>
      </c>
    </row>
    <row r="2843" spans="1:16" x14ac:dyDescent="0.25">
      <c r="A2843" s="530"/>
      <c r="B2843" s="524" t="s">
        <v>3651</v>
      </c>
      <c r="C2843" s="1247" t="s">
        <v>3652</v>
      </c>
      <c r="D2843" s="1247"/>
      <c r="E2843" s="1247"/>
      <c r="F2843" s="1247"/>
      <c r="G2843" s="1247"/>
      <c r="H2843" s="525" t="s">
        <v>2435</v>
      </c>
      <c r="I2843" s="535">
        <v>1.2200000000000001E-2</v>
      </c>
      <c r="J2843" s="526"/>
      <c r="K2843" s="537">
        <v>6.4659999999999995E-2</v>
      </c>
      <c r="L2843" s="542">
        <v>1481.45</v>
      </c>
      <c r="M2843" s="539">
        <v>1.37</v>
      </c>
      <c r="N2843" s="534">
        <v>2029.59</v>
      </c>
      <c r="O2843" s="526"/>
      <c r="P2843" s="529">
        <v>131.22999999999999</v>
      </c>
    </row>
    <row r="2844" spans="1:16" x14ac:dyDescent="0.25">
      <c r="A2844" s="552"/>
      <c r="B2844" s="553"/>
      <c r="C2844" s="1248" t="s">
        <v>1154</v>
      </c>
      <c r="D2844" s="1248"/>
      <c r="E2844" s="1248"/>
      <c r="F2844" s="1248"/>
      <c r="G2844" s="1248"/>
      <c r="H2844" s="516"/>
      <c r="I2844" s="517"/>
      <c r="J2844" s="517"/>
      <c r="K2844" s="517"/>
      <c r="L2844" s="520"/>
      <c r="M2844" s="517"/>
      <c r="N2844" s="554"/>
      <c r="O2844" s="517"/>
      <c r="P2844" s="555">
        <v>8542.4699999999993</v>
      </c>
    </row>
    <row r="2845" spans="1:16" x14ac:dyDescent="0.25">
      <c r="A2845" s="540" t="s">
        <v>4114</v>
      </c>
      <c r="B2845" s="524" t="s">
        <v>2637</v>
      </c>
      <c r="C2845" s="1247" t="s">
        <v>2638</v>
      </c>
      <c r="D2845" s="1247"/>
      <c r="E2845" s="1247"/>
      <c r="F2845" s="1247"/>
      <c r="G2845" s="1247"/>
      <c r="H2845" s="525" t="s">
        <v>1158</v>
      </c>
      <c r="I2845" s="543">
        <v>2</v>
      </c>
      <c r="J2845" s="526"/>
      <c r="K2845" s="543">
        <v>2</v>
      </c>
      <c r="L2845" s="528"/>
      <c r="M2845" s="526"/>
      <c r="N2845" s="528"/>
      <c r="O2845" s="526"/>
      <c r="P2845" s="573">
        <v>151.38999999999999</v>
      </c>
    </row>
    <row r="2846" spans="1:16" x14ac:dyDescent="0.25">
      <c r="A2846" s="540"/>
      <c r="B2846" s="524"/>
      <c r="C2846" s="1247" t="s">
        <v>1155</v>
      </c>
      <c r="D2846" s="1247"/>
      <c r="E2846" s="1247"/>
      <c r="F2846" s="1247"/>
      <c r="G2846" s="1247"/>
      <c r="H2846" s="525"/>
      <c r="I2846" s="526"/>
      <c r="J2846" s="526"/>
      <c r="K2846" s="526"/>
      <c r="L2846" s="528"/>
      <c r="M2846" s="526"/>
      <c r="N2846" s="528"/>
      <c r="O2846" s="526"/>
      <c r="P2846" s="529">
        <v>7610.01</v>
      </c>
    </row>
    <row r="2847" spans="1:16" x14ac:dyDescent="0.25">
      <c r="A2847" s="540"/>
      <c r="B2847" s="524" t="s">
        <v>2639</v>
      </c>
      <c r="C2847" s="1247" t="s">
        <v>2640</v>
      </c>
      <c r="D2847" s="1247"/>
      <c r="E2847" s="1247"/>
      <c r="F2847" s="1247"/>
      <c r="G2847" s="1247"/>
      <c r="H2847" s="525" t="s">
        <v>1158</v>
      </c>
      <c r="I2847" s="543">
        <v>97</v>
      </c>
      <c r="J2847" s="526"/>
      <c r="K2847" s="543">
        <v>97</v>
      </c>
      <c r="L2847" s="528"/>
      <c r="M2847" s="526"/>
      <c r="N2847" s="528"/>
      <c r="O2847" s="526"/>
      <c r="P2847" s="529">
        <v>7381.71</v>
      </c>
    </row>
    <row r="2848" spans="1:16" x14ac:dyDescent="0.25">
      <c r="A2848" s="540"/>
      <c r="B2848" s="524" t="s">
        <v>2641</v>
      </c>
      <c r="C2848" s="1247" t="s">
        <v>2642</v>
      </c>
      <c r="D2848" s="1247"/>
      <c r="E2848" s="1247"/>
      <c r="F2848" s="1247"/>
      <c r="G2848" s="1247"/>
      <c r="H2848" s="525" t="s">
        <v>1158</v>
      </c>
      <c r="I2848" s="543">
        <v>51</v>
      </c>
      <c r="J2848" s="526"/>
      <c r="K2848" s="543">
        <v>51</v>
      </c>
      <c r="L2848" s="528"/>
      <c r="M2848" s="526"/>
      <c r="N2848" s="528"/>
      <c r="O2848" s="526"/>
      <c r="P2848" s="529">
        <v>3881.11</v>
      </c>
    </row>
    <row r="2849" spans="1:16" x14ac:dyDescent="0.25">
      <c r="A2849" s="556"/>
      <c r="B2849" s="557"/>
      <c r="C2849" s="1248" t="s">
        <v>1161</v>
      </c>
      <c r="D2849" s="1248"/>
      <c r="E2849" s="1248"/>
      <c r="F2849" s="1248"/>
      <c r="G2849" s="1248"/>
      <c r="H2849" s="516"/>
      <c r="I2849" s="517"/>
      <c r="J2849" s="517"/>
      <c r="K2849" s="517"/>
      <c r="L2849" s="520"/>
      <c r="M2849" s="517"/>
      <c r="N2849" s="554">
        <v>3765.41</v>
      </c>
      <c r="O2849" s="517"/>
      <c r="P2849" s="555">
        <v>19956.68</v>
      </c>
    </row>
    <row r="2850" spans="1:16" x14ac:dyDescent="0.25">
      <c r="A2850" s="558"/>
      <c r="B2850" s="559"/>
      <c r="C2850" s="559"/>
      <c r="D2850" s="559"/>
      <c r="E2850" s="559"/>
      <c r="F2850" s="559"/>
      <c r="G2850" s="559"/>
      <c r="H2850" s="560"/>
      <c r="I2850" s="561"/>
      <c r="J2850" s="561"/>
      <c r="K2850" s="561"/>
      <c r="L2850" s="562"/>
      <c r="M2850" s="561"/>
      <c r="N2850" s="562"/>
      <c r="O2850" s="561"/>
      <c r="P2850" s="563"/>
    </row>
    <row r="2851" spans="1:16" ht="22.5" x14ac:dyDescent="0.25">
      <c r="A2851" s="514" t="s">
        <v>4115</v>
      </c>
      <c r="B2851" s="515" t="s">
        <v>3657</v>
      </c>
      <c r="C2851" s="1249" t="s">
        <v>4116</v>
      </c>
      <c r="D2851" s="1249"/>
      <c r="E2851" s="1249"/>
      <c r="F2851" s="1249"/>
      <c r="G2851" s="1249"/>
      <c r="H2851" s="516" t="s">
        <v>2159</v>
      </c>
      <c r="I2851" s="517">
        <v>214.2</v>
      </c>
      <c r="J2851" s="518">
        <v>1</v>
      </c>
      <c r="K2851" s="571">
        <v>214.2</v>
      </c>
      <c r="L2851" s="520"/>
      <c r="M2851" s="517"/>
      <c r="N2851" s="572">
        <v>41.77</v>
      </c>
      <c r="O2851" s="517"/>
      <c r="P2851" s="555">
        <v>8947.1299999999992</v>
      </c>
    </row>
    <row r="2852" spans="1:16" x14ac:dyDescent="0.25">
      <c r="A2852" s="556"/>
      <c r="B2852" s="557"/>
      <c r="C2852" s="1248" t="s">
        <v>1161</v>
      </c>
      <c r="D2852" s="1248"/>
      <c r="E2852" s="1248"/>
      <c r="F2852" s="1248"/>
      <c r="G2852" s="1248"/>
      <c r="H2852" s="516"/>
      <c r="I2852" s="517"/>
      <c r="J2852" s="517"/>
      <c r="K2852" s="517"/>
      <c r="L2852" s="520"/>
      <c r="M2852" s="517"/>
      <c r="N2852" s="520"/>
      <c r="O2852" s="517"/>
      <c r="P2852" s="555">
        <v>8947.1299999999992</v>
      </c>
    </row>
    <row r="2853" spans="1:16" x14ac:dyDescent="0.25">
      <c r="A2853" s="558"/>
      <c r="B2853" s="559"/>
      <c r="C2853" s="559"/>
      <c r="D2853" s="559"/>
      <c r="E2853" s="559"/>
      <c r="F2853" s="559"/>
      <c r="G2853" s="559"/>
      <c r="H2853" s="560"/>
      <c r="I2853" s="561"/>
      <c r="J2853" s="561"/>
      <c r="K2853" s="561"/>
      <c r="L2853" s="562"/>
      <c r="M2853" s="561"/>
      <c r="N2853" s="562"/>
      <c r="O2853" s="561"/>
      <c r="P2853" s="563"/>
    </row>
    <row r="2854" spans="1:16" ht="22.5" x14ac:dyDescent="0.25">
      <c r="A2854" s="514" t="s">
        <v>4117</v>
      </c>
      <c r="B2854" s="515" t="s">
        <v>3657</v>
      </c>
      <c r="C2854" s="1249" t="s">
        <v>4118</v>
      </c>
      <c r="D2854" s="1249"/>
      <c r="E2854" s="1249"/>
      <c r="F2854" s="1249"/>
      <c r="G2854" s="1249"/>
      <c r="H2854" s="516" t="s">
        <v>2159</v>
      </c>
      <c r="I2854" s="517">
        <v>153</v>
      </c>
      <c r="J2854" s="518">
        <v>1</v>
      </c>
      <c r="K2854" s="518">
        <v>153</v>
      </c>
      <c r="L2854" s="520"/>
      <c r="M2854" s="517"/>
      <c r="N2854" s="572">
        <v>74.16</v>
      </c>
      <c r="O2854" s="517"/>
      <c r="P2854" s="555">
        <v>11346.48</v>
      </c>
    </row>
    <row r="2855" spans="1:16" x14ac:dyDescent="0.25">
      <c r="A2855" s="556"/>
      <c r="B2855" s="557"/>
      <c r="C2855" s="1248" t="s">
        <v>1161</v>
      </c>
      <c r="D2855" s="1248"/>
      <c r="E2855" s="1248"/>
      <c r="F2855" s="1248"/>
      <c r="G2855" s="1248"/>
      <c r="H2855" s="516"/>
      <c r="I2855" s="517"/>
      <c r="J2855" s="517"/>
      <c r="K2855" s="517"/>
      <c r="L2855" s="520"/>
      <c r="M2855" s="517"/>
      <c r="N2855" s="520"/>
      <c r="O2855" s="517"/>
      <c r="P2855" s="555">
        <v>11346.48</v>
      </c>
    </row>
    <row r="2856" spans="1:16" x14ac:dyDescent="0.25">
      <c r="A2856" s="558"/>
      <c r="B2856" s="559"/>
      <c r="C2856" s="559"/>
      <c r="D2856" s="559"/>
      <c r="E2856" s="559"/>
      <c r="F2856" s="559"/>
      <c r="G2856" s="559"/>
      <c r="H2856" s="560"/>
      <c r="I2856" s="561"/>
      <c r="J2856" s="561"/>
      <c r="K2856" s="561"/>
      <c r="L2856" s="562"/>
      <c r="M2856" s="561"/>
      <c r="N2856" s="562"/>
      <c r="O2856" s="561"/>
      <c r="P2856" s="563"/>
    </row>
    <row r="2857" spans="1:16" x14ac:dyDescent="0.25">
      <c r="A2857" s="514" t="s">
        <v>4119</v>
      </c>
      <c r="B2857" s="515" t="s">
        <v>4120</v>
      </c>
      <c r="C2857" s="1249" t="s">
        <v>4121</v>
      </c>
      <c r="D2857" s="1249"/>
      <c r="E2857" s="1249"/>
      <c r="F2857" s="1249"/>
      <c r="G2857" s="1249"/>
      <c r="H2857" s="516" t="s">
        <v>2759</v>
      </c>
      <c r="I2857" s="517">
        <v>0.14280000000000001</v>
      </c>
      <c r="J2857" s="518">
        <v>1</v>
      </c>
      <c r="K2857" s="568">
        <v>0.14280000000000001</v>
      </c>
      <c r="L2857" s="554">
        <v>70722.94</v>
      </c>
      <c r="M2857" s="571">
        <v>1.2</v>
      </c>
      <c r="N2857" s="564">
        <v>84867.53</v>
      </c>
      <c r="O2857" s="517"/>
      <c r="P2857" s="555">
        <v>12119.08</v>
      </c>
    </row>
    <row r="2858" spans="1:16" x14ac:dyDescent="0.25">
      <c r="A2858" s="556"/>
      <c r="B2858" s="557"/>
      <c r="C2858" s="1248" t="s">
        <v>1161</v>
      </c>
      <c r="D2858" s="1248"/>
      <c r="E2858" s="1248"/>
      <c r="F2858" s="1248"/>
      <c r="G2858" s="1248"/>
      <c r="H2858" s="516"/>
      <c r="I2858" s="517"/>
      <c r="J2858" s="517"/>
      <c r="K2858" s="517"/>
      <c r="L2858" s="520"/>
      <c r="M2858" s="517"/>
      <c r="N2858" s="520"/>
      <c r="O2858" s="517"/>
      <c r="P2858" s="555">
        <v>12119.08</v>
      </c>
    </row>
    <row r="2859" spans="1:16" x14ac:dyDescent="0.25">
      <c r="A2859" s="558"/>
      <c r="B2859" s="559"/>
      <c r="C2859" s="559"/>
      <c r="D2859" s="559"/>
      <c r="E2859" s="559"/>
      <c r="F2859" s="559"/>
      <c r="G2859" s="559"/>
      <c r="H2859" s="560"/>
      <c r="I2859" s="561"/>
      <c r="J2859" s="561"/>
      <c r="K2859" s="561"/>
      <c r="L2859" s="562"/>
      <c r="M2859" s="561"/>
      <c r="N2859" s="562"/>
      <c r="O2859" s="561"/>
      <c r="P2859" s="563"/>
    </row>
    <row r="2860" spans="1:16" ht="22.5" x14ac:dyDescent="0.25">
      <c r="A2860" s="514" t="s">
        <v>4122</v>
      </c>
      <c r="B2860" s="515" t="s">
        <v>3657</v>
      </c>
      <c r="C2860" s="1249" t="s">
        <v>3658</v>
      </c>
      <c r="D2860" s="1249"/>
      <c r="E2860" s="1249"/>
      <c r="F2860" s="1249"/>
      <c r="G2860" s="1249"/>
      <c r="H2860" s="516" t="s">
        <v>2159</v>
      </c>
      <c r="I2860" s="517">
        <v>30.6</v>
      </c>
      <c r="J2860" s="518">
        <v>1</v>
      </c>
      <c r="K2860" s="571">
        <v>30.6</v>
      </c>
      <c r="L2860" s="520"/>
      <c r="M2860" s="517"/>
      <c r="N2860" s="572">
        <v>85.63</v>
      </c>
      <c r="O2860" s="517"/>
      <c r="P2860" s="555">
        <v>2620.2800000000002</v>
      </c>
    </row>
    <row r="2861" spans="1:16" x14ac:dyDescent="0.25">
      <c r="A2861" s="556"/>
      <c r="B2861" s="557"/>
      <c r="C2861" s="1248" t="s">
        <v>1161</v>
      </c>
      <c r="D2861" s="1248"/>
      <c r="E2861" s="1248"/>
      <c r="F2861" s="1248"/>
      <c r="G2861" s="1248"/>
      <c r="H2861" s="516"/>
      <c r="I2861" s="517"/>
      <c r="J2861" s="517"/>
      <c r="K2861" s="517"/>
      <c r="L2861" s="520"/>
      <c r="M2861" s="517"/>
      <c r="N2861" s="520"/>
      <c r="O2861" s="517"/>
      <c r="P2861" s="555">
        <v>2620.2800000000002</v>
      </c>
    </row>
    <row r="2862" spans="1:16" x14ac:dyDescent="0.25">
      <c r="A2862" s="558"/>
      <c r="B2862" s="559"/>
      <c r="C2862" s="559"/>
      <c r="D2862" s="559"/>
      <c r="E2862" s="559"/>
      <c r="F2862" s="559"/>
      <c r="G2862" s="559"/>
      <c r="H2862" s="560"/>
      <c r="I2862" s="561"/>
      <c r="J2862" s="561"/>
      <c r="K2862" s="561"/>
      <c r="L2862" s="562"/>
      <c r="M2862" s="561"/>
      <c r="N2862" s="562"/>
      <c r="O2862" s="561"/>
      <c r="P2862" s="563"/>
    </row>
    <row r="2863" spans="1:16" x14ac:dyDescent="0.25">
      <c r="A2863" s="514" t="s">
        <v>4123</v>
      </c>
      <c r="B2863" s="515" t="s">
        <v>3715</v>
      </c>
      <c r="C2863" s="1249" t="s">
        <v>3716</v>
      </c>
      <c r="D2863" s="1249"/>
      <c r="E2863" s="1249"/>
      <c r="F2863" s="1249"/>
      <c r="G2863" s="1249"/>
      <c r="H2863" s="516" t="s">
        <v>1697</v>
      </c>
      <c r="I2863" s="517">
        <v>0.5</v>
      </c>
      <c r="J2863" s="518">
        <v>1</v>
      </c>
      <c r="K2863" s="571">
        <v>0.5</v>
      </c>
      <c r="L2863" s="593">
        <v>200.09</v>
      </c>
      <c r="M2863" s="570">
        <v>0.97</v>
      </c>
      <c r="N2863" s="572">
        <v>194.09</v>
      </c>
      <c r="O2863" s="517"/>
      <c r="P2863" s="612">
        <v>97.05</v>
      </c>
    </row>
    <row r="2864" spans="1:16" x14ac:dyDescent="0.25">
      <c r="A2864" s="556"/>
      <c r="B2864" s="557"/>
      <c r="C2864" s="1248" t="s">
        <v>1161</v>
      </c>
      <c r="D2864" s="1248"/>
      <c r="E2864" s="1248"/>
      <c r="F2864" s="1248"/>
      <c r="G2864" s="1248"/>
      <c r="H2864" s="516"/>
      <c r="I2864" s="517"/>
      <c r="J2864" s="517"/>
      <c r="K2864" s="517"/>
      <c r="L2864" s="520"/>
      <c r="M2864" s="517"/>
      <c r="N2864" s="520"/>
      <c r="O2864" s="517"/>
      <c r="P2864" s="612">
        <v>97.05</v>
      </c>
    </row>
    <row r="2865" spans="1:16" x14ac:dyDescent="0.25">
      <c r="A2865" s="558"/>
      <c r="B2865" s="559"/>
      <c r="C2865" s="559"/>
      <c r="D2865" s="559"/>
      <c r="E2865" s="559"/>
      <c r="F2865" s="559"/>
      <c r="G2865" s="559"/>
      <c r="H2865" s="560"/>
      <c r="I2865" s="561"/>
      <c r="J2865" s="561"/>
      <c r="K2865" s="561"/>
      <c r="L2865" s="562"/>
      <c r="M2865" s="561"/>
      <c r="N2865" s="562"/>
      <c r="O2865" s="561"/>
      <c r="P2865" s="563"/>
    </row>
    <row r="2866" spans="1:16" x14ac:dyDescent="0.25">
      <c r="A2866" s="558"/>
      <c r="B2866" s="576"/>
      <c r="C2866" s="576"/>
      <c r="D2866" s="576"/>
      <c r="E2866" s="576"/>
      <c r="F2866" s="561"/>
      <c r="G2866" s="561"/>
      <c r="H2866" s="561"/>
      <c r="I2866" s="561"/>
      <c r="J2866" s="562"/>
      <c r="K2866" s="561"/>
      <c r="L2866" s="562"/>
      <c r="M2866" s="577"/>
      <c r="N2866" s="562"/>
      <c r="O2866" s="578"/>
      <c r="P2866" s="579"/>
    </row>
    <row r="2867" spans="1:16" x14ac:dyDescent="0.25">
      <c r="A2867" s="552"/>
      <c r="B2867" s="580"/>
      <c r="C2867" s="1246" t="s">
        <v>4124</v>
      </c>
      <c r="D2867" s="1246"/>
      <c r="E2867" s="1246"/>
      <c r="F2867" s="1246"/>
      <c r="G2867" s="1246"/>
      <c r="H2867" s="1246"/>
      <c r="I2867" s="1246"/>
      <c r="J2867" s="1246"/>
      <c r="K2867" s="1246"/>
      <c r="L2867" s="1246"/>
      <c r="M2867" s="1246"/>
      <c r="N2867" s="1246"/>
      <c r="O2867" s="1246"/>
      <c r="P2867" s="581"/>
    </row>
    <row r="2868" spans="1:16" x14ac:dyDescent="0.25">
      <c r="A2868" s="552"/>
      <c r="B2868" s="553"/>
      <c r="C2868" s="1243" t="s">
        <v>1249</v>
      </c>
      <c r="D2868" s="1243"/>
      <c r="E2868" s="1243"/>
      <c r="F2868" s="1243"/>
      <c r="G2868" s="1243"/>
      <c r="H2868" s="1243"/>
      <c r="I2868" s="1243"/>
      <c r="J2868" s="1243"/>
      <c r="K2868" s="1243"/>
      <c r="L2868" s="1243"/>
      <c r="M2868" s="1243"/>
      <c r="N2868" s="1243"/>
      <c r="O2868" s="1243"/>
      <c r="P2868" s="582">
        <v>100349.83</v>
      </c>
    </row>
    <row r="2869" spans="1:16" x14ac:dyDescent="0.25">
      <c r="A2869" s="552"/>
      <c r="B2869" s="553"/>
      <c r="C2869" s="1243" t="s">
        <v>1250</v>
      </c>
      <c r="D2869" s="1243"/>
      <c r="E2869" s="1243"/>
      <c r="F2869" s="1243"/>
      <c r="G2869" s="1243"/>
      <c r="H2869" s="1243"/>
      <c r="I2869" s="1243"/>
      <c r="J2869" s="1243"/>
      <c r="K2869" s="1243"/>
      <c r="L2869" s="1243"/>
      <c r="M2869" s="1243"/>
      <c r="N2869" s="1243"/>
      <c r="O2869" s="1243"/>
      <c r="P2869" s="583"/>
    </row>
    <row r="2870" spans="1:16" x14ac:dyDescent="0.25">
      <c r="A2870" s="552"/>
      <c r="B2870" s="553"/>
      <c r="C2870" s="1243" t="s">
        <v>1251</v>
      </c>
      <c r="D2870" s="1243"/>
      <c r="E2870" s="1243"/>
      <c r="F2870" s="1243"/>
      <c r="G2870" s="1243"/>
      <c r="H2870" s="1243"/>
      <c r="I2870" s="1243"/>
      <c r="J2870" s="1243"/>
      <c r="K2870" s="1243"/>
      <c r="L2870" s="1243"/>
      <c r="M2870" s="1243"/>
      <c r="N2870" s="1243"/>
      <c r="O2870" s="1243"/>
      <c r="P2870" s="582">
        <v>49368.29</v>
      </c>
    </row>
    <row r="2871" spans="1:16" x14ac:dyDescent="0.25">
      <c r="A2871" s="552"/>
      <c r="B2871" s="553"/>
      <c r="C2871" s="1243" t="s">
        <v>1252</v>
      </c>
      <c r="D2871" s="1243"/>
      <c r="E2871" s="1243"/>
      <c r="F2871" s="1243"/>
      <c r="G2871" s="1243"/>
      <c r="H2871" s="1243"/>
      <c r="I2871" s="1243"/>
      <c r="J2871" s="1243"/>
      <c r="K2871" s="1243"/>
      <c r="L2871" s="1243"/>
      <c r="M2871" s="1243"/>
      <c r="N2871" s="1243"/>
      <c r="O2871" s="1243"/>
      <c r="P2871" s="582">
        <v>1410.67</v>
      </c>
    </row>
    <row r="2872" spans="1:16" x14ac:dyDescent="0.25">
      <c r="A2872" s="552"/>
      <c r="B2872" s="553"/>
      <c r="C2872" s="1243" t="s">
        <v>1253</v>
      </c>
      <c r="D2872" s="1243"/>
      <c r="E2872" s="1243"/>
      <c r="F2872" s="1243"/>
      <c r="G2872" s="1243"/>
      <c r="H2872" s="1243"/>
      <c r="I2872" s="1243"/>
      <c r="J2872" s="1243"/>
      <c r="K2872" s="1243"/>
      <c r="L2872" s="1243"/>
      <c r="M2872" s="1243"/>
      <c r="N2872" s="1243"/>
      <c r="O2872" s="1243"/>
      <c r="P2872" s="616">
        <v>344.24</v>
      </c>
    </row>
    <row r="2873" spans="1:16" x14ac:dyDescent="0.25">
      <c r="A2873" s="552"/>
      <c r="B2873" s="553"/>
      <c r="C2873" s="1243" t="s">
        <v>1254</v>
      </c>
      <c r="D2873" s="1243"/>
      <c r="E2873" s="1243"/>
      <c r="F2873" s="1243"/>
      <c r="G2873" s="1243"/>
      <c r="H2873" s="1243"/>
      <c r="I2873" s="1243"/>
      <c r="J2873" s="1243"/>
      <c r="K2873" s="1243"/>
      <c r="L2873" s="1243"/>
      <c r="M2873" s="1243"/>
      <c r="N2873" s="1243"/>
      <c r="O2873" s="1243"/>
      <c r="P2873" s="582">
        <v>49226.63</v>
      </c>
    </row>
    <row r="2874" spans="1:16" x14ac:dyDescent="0.25">
      <c r="A2874" s="552"/>
      <c r="B2874" s="553"/>
      <c r="C2874" s="1243" t="s">
        <v>2687</v>
      </c>
      <c r="D2874" s="1243"/>
      <c r="E2874" s="1243"/>
      <c r="F2874" s="1243"/>
      <c r="G2874" s="1243"/>
      <c r="H2874" s="1243"/>
      <c r="I2874" s="1243"/>
      <c r="J2874" s="1243"/>
      <c r="K2874" s="1243"/>
      <c r="L2874" s="1243"/>
      <c r="M2874" s="1243"/>
      <c r="N2874" s="1243"/>
      <c r="O2874" s="1243"/>
      <c r="P2874" s="582">
        <v>172378.76</v>
      </c>
    </row>
    <row r="2875" spans="1:16" x14ac:dyDescent="0.25">
      <c r="A2875" s="552"/>
      <c r="B2875" s="553"/>
      <c r="C2875" s="1243" t="s">
        <v>1250</v>
      </c>
      <c r="D2875" s="1243"/>
      <c r="E2875" s="1243"/>
      <c r="F2875" s="1243"/>
      <c r="G2875" s="1243"/>
      <c r="H2875" s="1243"/>
      <c r="I2875" s="1243"/>
      <c r="J2875" s="1243"/>
      <c r="K2875" s="1243"/>
      <c r="L2875" s="1243"/>
      <c r="M2875" s="1243"/>
      <c r="N2875" s="1243"/>
      <c r="O2875" s="1243"/>
      <c r="P2875" s="583"/>
    </row>
    <row r="2876" spans="1:16" x14ac:dyDescent="0.25">
      <c r="A2876" s="552"/>
      <c r="B2876" s="553"/>
      <c r="C2876" s="1243" t="s">
        <v>1467</v>
      </c>
      <c r="D2876" s="1243"/>
      <c r="E2876" s="1243"/>
      <c r="F2876" s="1243"/>
      <c r="G2876" s="1243"/>
      <c r="H2876" s="1243"/>
      <c r="I2876" s="1243"/>
      <c r="J2876" s="1243"/>
      <c r="K2876" s="1243"/>
      <c r="L2876" s="1243"/>
      <c r="M2876" s="1243"/>
      <c r="N2876" s="1243"/>
      <c r="O2876" s="1243"/>
      <c r="P2876" s="582">
        <v>49368.29</v>
      </c>
    </row>
    <row r="2877" spans="1:16" x14ac:dyDescent="0.25">
      <c r="A2877" s="552"/>
      <c r="B2877" s="553"/>
      <c r="C2877" s="1243" t="s">
        <v>1468</v>
      </c>
      <c r="D2877" s="1243"/>
      <c r="E2877" s="1243"/>
      <c r="F2877" s="1243"/>
      <c r="G2877" s="1243"/>
      <c r="H2877" s="1243"/>
      <c r="I2877" s="1243"/>
      <c r="J2877" s="1243"/>
      <c r="K2877" s="1243"/>
      <c r="L2877" s="1243"/>
      <c r="M2877" s="1243"/>
      <c r="N2877" s="1243"/>
      <c r="O2877" s="1243"/>
      <c r="P2877" s="582">
        <v>1410.67</v>
      </c>
    </row>
    <row r="2878" spans="1:16" x14ac:dyDescent="0.25">
      <c r="A2878" s="552"/>
      <c r="B2878" s="553"/>
      <c r="C2878" s="1243" t="s">
        <v>1469</v>
      </c>
      <c r="D2878" s="1243"/>
      <c r="E2878" s="1243"/>
      <c r="F2878" s="1243"/>
      <c r="G2878" s="1243"/>
      <c r="H2878" s="1243"/>
      <c r="I2878" s="1243"/>
      <c r="J2878" s="1243"/>
      <c r="K2878" s="1243"/>
      <c r="L2878" s="1243"/>
      <c r="M2878" s="1243"/>
      <c r="N2878" s="1243"/>
      <c r="O2878" s="1243"/>
      <c r="P2878" s="616">
        <v>344.24</v>
      </c>
    </row>
    <row r="2879" spans="1:16" x14ac:dyDescent="0.25">
      <c r="A2879" s="552"/>
      <c r="B2879" s="553"/>
      <c r="C2879" s="1243" t="s">
        <v>1470</v>
      </c>
      <c r="D2879" s="1243"/>
      <c r="E2879" s="1243"/>
      <c r="F2879" s="1243"/>
      <c r="G2879" s="1243"/>
      <c r="H2879" s="1243"/>
      <c r="I2879" s="1243"/>
      <c r="J2879" s="1243"/>
      <c r="K2879" s="1243"/>
      <c r="L2879" s="1243"/>
      <c r="M2879" s="1243"/>
      <c r="N2879" s="1243"/>
      <c r="O2879" s="1243"/>
      <c r="P2879" s="582">
        <v>49226.63</v>
      </c>
    </row>
    <row r="2880" spans="1:16" x14ac:dyDescent="0.25">
      <c r="A2880" s="552"/>
      <c r="B2880" s="553"/>
      <c r="C2880" s="1243" t="s">
        <v>1471</v>
      </c>
      <c r="D2880" s="1243"/>
      <c r="E2880" s="1243"/>
      <c r="F2880" s="1243"/>
      <c r="G2880" s="1243"/>
      <c r="H2880" s="1243"/>
      <c r="I2880" s="1243"/>
      <c r="J2880" s="1243"/>
      <c r="K2880" s="1243"/>
      <c r="L2880" s="1243"/>
      <c r="M2880" s="1243"/>
      <c r="N2880" s="1243"/>
      <c r="O2880" s="1243"/>
      <c r="P2880" s="582">
        <v>47319.54</v>
      </c>
    </row>
    <row r="2881" spans="1:16" x14ac:dyDescent="0.25">
      <c r="A2881" s="552"/>
      <c r="B2881" s="553"/>
      <c r="C2881" s="1243" t="s">
        <v>1472</v>
      </c>
      <c r="D2881" s="1243"/>
      <c r="E2881" s="1243"/>
      <c r="F2881" s="1243"/>
      <c r="G2881" s="1243"/>
      <c r="H2881" s="1243"/>
      <c r="I2881" s="1243"/>
      <c r="J2881" s="1243"/>
      <c r="K2881" s="1243"/>
      <c r="L2881" s="1243"/>
      <c r="M2881" s="1243"/>
      <c r="N2881" s="1243"/>
      <c r="O2881" s="1243"/>
      <c r="P2881" s="582">
        <v>24709.39</v>
      </c>
    </row>
    <row r="2882" spans="1:16" x14ac:dyDescent="0.25">
      <c r="A2882" s="552"/>
      <c r="B2882" s="553"/>
      <c r="C2882" s="1243" t="s">
        <v>2688</v>
      </c>
      <c r="D2882" s="1243"/>
      <c r="E2882" s="1243"/>
      <c r="F2882" s="1243"/>
      <c r="G2882" s="1243"/>
      <c r="H2882" s="1243"/>
      <c r="I2882" s="1243"/>
      <c r="J2882" s="1243"/>
      <c r="K2882" s="1243"/>
      <c r="L2882" s="1243"/>
      <c r="M2882" s="1243"/>
      <c r="N2882" s="1243"/>
      <c r="O2882" s="1243"/>
      <c r="P2882" s="582">
        <v>90628.37</v>
      </c>
    </row>
    <row r="2883" spans="1:16" x14ac:dyDescent="0.25">
      <c r="A2883" s="552"/>
      <c r="B2883" s="553"/>
      <c r="C2883" s="1243" t="s">
        <v>3663</v>
      </c>
      <c r="D2883" s="1243"/>
      <c r="E2883" s="1243"/>
      <c r="F2883" s="1243"/>
      <c r="G2883" s="1243"/>
      <c r="H2883" s="1243"/>
      <c r="I2883" s="1243"/>
      <c r="J2883" s="1243"/>
      <c r="K2883" s="1243"/>
      <c r="L2883" s="1243"/>
      <c r="M2883" s="1243"/>
      <c r="N2883" s="1243"/>
      <c r="O2883" s="1243"/>
      <c r="P2883" s="582">
        <v>84922.74</v>
      </c>
    </row>
    <row r="2884" spans="1:16" x14ac:dyDescent="0.25">
      <c r="A2884" s="552"/>
      <c r="B2884" s="553"/>
      <c r="C2884" s="1243" t="s">
        <v>2689</v>
      </c>
      <c r="D2884" s="1243"/>
      <c r="E2884" s="1243"/>
      <c r="F2884" s="1243"/>
      <c r="G2884" s="1243"/>
      <c r="H2884" s="1243"/>
      <c r="I2884" s="1243"/>
      <c r="J2884" s="1243"/>
      <c r="K2884" s="1243"/>
      <c r="L2884" s="1243"/>
      <c r="M2884" s="1243"/>
      <c r="N2884" s="1243"/>
      <c r="O2884" s="1243"/>
      <c r="P2884" s="582">
        <v>5705.63</v>
      </c>
    </row>
    <row r="2885" spans="1:16" x14ac:dyDescent="0.25">
      <c r="A2885" s="552"/>
      <c r="B2885" s="553"/>
      <c r="C2885" s="1243" t="s">
        <v>1266</v>
      </c>
      <c r="D2885" s="1243"/>
      <c r="E2885" s="1243"/>
      <c r="F2885" s="1243"/>
      <c r="G2885" s="1243"/>
      <c r="H2885" s="1243"/>
      <c r="I2885" s="1243"/>
      <c r="J2885" s="1243"/>
      <c r="K2885" s="1243"/>
      <c r="L2885" s="1243"/>
      <c r="M2885" s="1243"/>
      <c r="N2885" s="1243"/>
      <c r="O2885" s="1243"/>
      <c r="P2885" s="582">
        <v>49712.53</v>
      </c>
    </row>
    <row r="2886" spans="1:16" x14ac:dyDescent="0.25">
      <c r="A2886" s="552"/>
      <c r="B2886" s="553"/>
      <c r="C2886" s="1243" t="s">
        <v>1267</v>
      </c>
      <c r="D2886" s="1243"/>
      <c r="E2886" s="1243"/>
      <c r="F2886" s="1243"/>
      <c r="G2886" s="1243"/>
      <c r="H2886" s="1243"/>
      <c r="I2886" s="1243"/>
      <c r="J2886" s="1243"/>
      <c r="K2886" s="1243"/>
      <c r="L2886" s="1243"/>
      <c r="M2886" s="1243"/>
      <c r="N2886" s="1243"/>
      <c r="O2886" s="1243"/>
      <c r="P2886" s="582">
        <v>47319.54</v>
      </c>
    </row>
    <row r="2887" spans="1:16" x14ac:dyDescent="0.25">
      <c r="A2887" s="552"/>
      <c r="B2887" s="553"/>
      <c r="C2887" s="1243" t="s">
        <v>1268</v>
      </c>
      <c r="D2887" s="1243"/>
      <c r="E2887" s="1243"/>
      <c r="F2887" s="1243"/>
      <c r="G2887" s="1243"/>
      <c r="H2887" s="1243"/>
      <c r="I2887" s="1243"/>
      <c r="J2887" s="1243"/>
      <c r="K2887" s="1243"/>
      <c r="L2887" s="1243"/>
      <c r="M2887" s="1243"/>
      <c r="N2887" s="1243"/>
      <c r="O2887" s="1243"/>
      <c r="P2887" s="582">
        <v>24709.39</v>
      </c>
    </row>
    <row r="2888" spans="1:16" x14ac:dyDescent="0.25">
      <c r="A2888" s="552"/>
      <c r="B2888" s="580"/>
      <c r="C2888" s="1246" t="s">
        <v>4125</v>
      </c>
      <c r="D2888" s="1246"/>
      <c r="E2888" s="1246"/>
      <c r="F2888" s="1246"/>
      <c r="G2888" s="1246"/>
      <c r="H2888" s="1246"/>
      <c r="I2888" s="1246"/>
      <c r="J2888" s="1246"/>
      <c r="K2888" s="1246"/>
      <c r="L2888" s="1246"/>
      <c r="M2888" s="1246"/>
      <c r="N2888" s="1246"/>
      <c r="O2888" s="1246"/>
      <c r="P2888" s="584">
        <v>263007.13</v>
      </c>
    </row>
    <row r="2889" spans="1:16" x14ac:dyDescent="0.25">
      <c r="A2889" s="552"/>
      <c r="B2889" s="553"/>
      <c r="C2889" s="1243" t="s">
        <v>1270</v>
      </c>
      <c r="D2889" s="1243"/>
      <c r="E2889" s="1243"/>
      <c r="F2889" s="1243"/>
      <c r="G2889" s="1243"/>
      <c r="H2889" s="1243"/>
      <c r="I2889" s="1243"/>
      <c r="J2889" s="1243"/>
      <c r="K2889" s="1243"/>
      <c r="L2889" s="1243"/>
      <c r="M2889" s="1243"/>
      <c r="N2889" s="1243"/>
      <c r="O2889" s="1243"/>
      <c r="P2889" s="583"/>
    </row>
    <row r="2890" spans="1:16" x14ac:dyDescent="0.25">
      <c r="A2890" s="552"/>
      <c r="B2890" s="553"/>
      <c r="C2890" s="1243" t="s">
        <v>1588</v>
      </c>
      <c r="D2890" s="1243"/>
      <c r="E2890" s="1243"/>
      <c r="F2890" s="1243"/>
      <c r="G2890" s="1243"/>
      <c r="H2890" s="1243"/>
      <c r="I2890" s="1243"/>
      <c r="J2890" s="1243"/>
      <c r="K2890" s="1243"/>
      <c r="L2890" s="1243"/>
      <c r="M2890" s="1243"/>
      <c r="N2890" s="1243"/>
      <c r="O2890" s="1243"/>
      <c r="P2890" s="582">
        <v>22913.89</v>
      </c>
    </row>
    <row r="2891" spans="1:16" x14ac:dyDescent="0.25">
      <c r="A2891" s="552"/>
      <c r="B2891" s="553"/>
      <c r="C2891" s="1243" t="s">
        <v>2691</v>
      </c>
      <c r="D2891" s="1243"/>
      <c r="E2891" s="1243"/>
      <c r="F2891" s="1243"/>
      <c r="G2891" s="1243"/>
      <c r="H2891" s="1243"/>
      <c r="I2891" s="1243"/>
      <c r="J2891" s="1243"/>
      <c r="K2891" s="1243"/>
      <c r="L2891" s="1243"/>
      <c r="M2891" s="1243"/>
      <c r="N2891" s="1243"/>
      <c r="O2891" s="1243"/>
      <c r="P2891" s="582">
        <v>85302.24</v>
      </c>
    </row>
    <row r="2892" spans="1:16" x14ac:dyDescent="0.25">
      <c r="A2892" s="552"/>
      <c r="B2892" s="553"/>
      <c r="C2892" s="1243" t="s">
        <v>1271</v>
      </c>
      <c r="D2892" s="1243"/>
      <c r="E2892" s="1243"/>
      <c r="F2892" s="1243"/>
      <c r="G2892" s="1243"/>
      <c r="H2892" s="1243"/>
      <c r="I2892" s="1243"/>
      <c r="J2892" s="1243"/>
      <c r="K2892" s="585" t="s">
        <v>4126</v>
      </c>
      <c r="L2892" s="586"/>
      <c r="M2892" s="586"/>
      <c r="O2892" s="586"/>
      <c r="P2892" s="587"/>
    </row>
    <row r="2893" spans="1:16" x14ac:dyDescent="0.25">
      <c r="A2893" s="552"/>
      <c r="B2893" s="553"/>
      <c r="C2893" s="1243" t="s">
        <v>1273</v>
      </c>
      <c r="D2893" s="1243"/>
      <c r="E2893" s="1243"/>
      <c r="F2893" s="1243"/>
      <c r="G2893" s="1243"/>
      <c r="H2893" s="1243"/>
      <c r="I2893" s="1243"/>
      <c r="J2893" s="1243"/>
      <c r="K2893" s="585" t="s">
        <v>4127</v>
      </c>
      <c r="L2893" s="586"/>
      <c r="M2893" s="586"/>
      <c r="O2893" s="586"/>
      <c r="P2893" s="587"/>
    </row>
    <row r="2894" spans="1:16" x14ac:dyDescent="0.25">
      <c r="A2894" s="1251" t="s">
        <v>4128</v>
      </c>
      <c r="B2894" s="1252"/>
      <c r="C2894" s="1252"/>
      <c r="D2894" s="1252"/>
      <c r="E2894" s="1252"/>
      <c r="F2894" s="1252"/>
      <c r="G2894" s="1252"/>
      <c r="H2894" s="1252"/>
      <c r="I2894" s="1252"/>
      <c r="J2894" s="1252"/>
      <c r="K2894" s="1252"/>
      <c r="L2894" s="1252"/>
      <c r="M2894" s="1252"/>
      <c r="N2894" s="1252"/>
      <c r="O2894" s="1252"/>
      <c r="P2894" s="1253"/>
    </row>
    <row r="2895" spans="1:16" x14ac:dyDescent="0.25">
      <c r="A2895" s="514" t="s">
        <v>4129</v>
      </c>
      <c r="B2895" s="515" t="s">
        <v>4130</v>
      </c>
      <c r="C2895" s="1249" t="s">
        <v>4131</v>
      </c>
      <c r="D2895" s="1249"/>
      <c r="E2895" s="1249"/>
      <c r="F2895" s="1249"/>
      <c r="G2895" s="1249"/>
      <c r="H2895" s="516" t="s">
        <v>1575</v>
      </c>
      <c r="I2895" s="517">
        <v>3</v>
      </c>
      <c r="J2895" s="518">
        <v>1</v>
      </c>
      <c r="K2895" s="518">
        <v>3</v>
      </c>
      <c r="L2895" s="520"/>
      <c r="M2895" s="517"/>
      <c r="N2895" s="521"/>
      <c r="O2895" s="517"/>
      <c r="P2895" s="522"/>
    </row>
    <row r="2896" spans="1:16" x14ac:dyDescent="0.25">
      <c r="A2896" s="523"/>
      <c r="B2896" s="524" t="s">
        <v>23</v>
      </c>
      <c r="C2896" s="1247" t="s">
        <v>1203</v>
      </c>
      <c r="D2896" s="1247"/>
      <c r="E2896" s="1247"/>
      <c r="F2896" s="1247"/>
      <c r="G2896" s="1247"/>
      <c r="H2896" s="525" t="s">
        <v>1148</v>
      </c>
      <c r="I2896" s="526"/>
      <c r="J2896" s="526"/>
      <c r="K2896" s="531">
        <v>30.9</v>
      </c>
      <c r="L2896" s="528"/>
      <c r="M2896" s="526"/>
      <c r="N2896" s="528"/>
      <c r="O2896" s="526"/>
      <c r="P2896" s="529">
        <v>9266.2900000000009</v>
      </c>
    </row>
    <row r="2897" spans="1:16" x14ac:dyDescent="0.25">
      <c r="A2897" s="530"/>
      <c r="B2897" s="524" t="s">
        <v>2023</v>
      </c>
      <c r="C2897" s="1247" t="s">
        <v>2024</v>
      </c>
      <c r="D2897" s="1247"/>
      <c r="E2897" s="1247"/>
      <c r="F2897" s="1247"/>
      <c r="G2897" s="1247"/>
      <c r="H2897" s="525" t="s">
        <v>1148</v>
      </c>
      <c r="I2897" s="531">
        <v>10.3</v>
      </c>
      <c r="J2897" s="526"/>
      <c r="K2897" s="531">
        <v>30.9</v>
      </c>
      <c r="L2897" s="532"/>
      <c r="M2897" s="533"/>
      <c r="N2897" s="534">
        <v>299.88</v>
      </c>
      <c r="O2897" s="526"/>
      <c r="P2897" s="529">
        <v>9266.2900000000009</v>
      </c>
    </row>
    <row r="2898" spans="1:16" x14ac:dyDescent="0.25">
      <c r="A2898" s="523"/>
      <c r="B2898" s="524" t="s">
        <v>28</v>
      </c>
      <c r="C2898" s="1247" t="s">
        <v>132</v>
      </c>
      <c r="D2898" s="1247"/>
      <c r="E2898" s="1247"/>
      <c r="F2898" s="1247"/>
      <c r="G2898" s="1247"/>
      <c r="H2898" s="525"/>
      <c r="I2898" s="526"/>
      <c r="J2898" s="526"/>
      <c r="K2898" s="526"/>
      <c r="L2898" s="528"/>
      <c r="M2898" s="526"/>
      <c r="N2898" s="528"/>
      <c r="O2898" s="526"/>
      <c r="P2898" s="529">
        <v>2624.3</v>
      </c>
    </row>
    <row r="2899" spans="1:16" x14ac:dyDescent="0.25">
      <c r="A2899" s="523"/>
      <c r="B2899" s="524"/>
      <c r="C2899" s="1247" t="s">
        <v>1147</v>
      </c>
      <c r="D2899" s="1247"/>
      <c r="E2899" s="1247"/>
      <c r="F2899" s="1247"/>
      <c r="G2899" s="1247"/>
      <c r="H2899" s="525" t="s">
        <v>1148</v>
      </c>
      <c r="I2899" s="526"/>
      <c r="J2899" s="526"/>
      <c r="K2899" s="536">
        <v>2.4900000000000002</v>
      </c>
      <c r="L2899" s="528"/>
      <c r="M2899" s="526"/>
      <c r="N2899" s="528"/>
      <c r="O2899" s="526"/>
      <c r="P2899" s="573">
        <v>942.89</v>
      </c>
    </row>
    <row r="2900" spans="1:16" x14ac:dyDescent="0.25">
      <c r="A2900" s="530"/>
      <c r="B2900" s="524" t="s">
        <v>1443</v>
      </c>
      <c r="C2900" s="1247" t="s">
        <v>1444</v>
      </c>
      <c r="D2900" s="1247"/>
      <c r="E2900" s="1247"/>
      <c r="F2900" s="1247"/>
      <c r="G2900" s="1247"/>
      <c r="H2900" s="525" t="s">
        <v>1151</v>
      </c>
      <c r="I2900" s="527">
        <v>0.39600000000000002</v>
      </c>
      <c r="J2900" s="526"/>
      <c r="K2900" s="527">
        <v>1.1879999999999999</v>
      </c>
      <c r="L2900" s="532"/>
      <c r="M2900" s="533"/>
      <c r="N2900" s="534">
        <v>1550.39</v>
      </c>
      <c r="O2900" s="526"/>
      <c r="P2900" s="529">
        <v>1841.86</v>
      </c>
    </row>
    <row r="2901" spans="1:16" x14ac:dyDescent="0.25">
      <c r="A2901" s="540"/>
      <c r="B2901" s="524" t="s">
        <v>1152</v>
      </c>
      <c r="C2901" s="1247" t="s">
        <v>1153</v>
      </c>
      <c r="D2901" s="1247"/>
      <c r="E2901" s="1247"/>
      <c r="F2901" s="1247"/>
      <c r="G2901" s="1247"/>
      <c r="H2901" s="525" t="s">
        <v>1148</v>
      </c>
      <c r="I2901" s="527">
        <v>0.39600000000000002</v>
      </c>
      <c r="J2901" s="526"/>
      <c r="K2901" s="527">
        <v>1.1879999999999999</v>
      </c>
      <c r="L2901" s="528"/>
      <c r="M2901" s="526"/>
      <c r="N2901" s="541">
        <v>437.08</v>
      </c>
      <c r="O2901" s="526"/>
      <c r="P2901" s="573">
        <v>519.25</v>
      </c>
    </row>
    <row r="2902" spans="1:16" x14ac:dyDescent="0.25">
      <c r="A2902" s="530"/>
      <c r="B2902" s="524" t="s">
        <v>2009</v>
      </c>
      <c r="C2902" s="1247" t="s">
        <v>2010</v>
      </c>
      <c r="D2902" s="1247"/>
      <c r="E2902" s="1247"/>
      <c r="F2902" s="1247"/>
      <c r="G2902" s="1247"/>
      <c r="H2902" s="525" t="s">
        <v>1151</v>
      </c>
      <c r="I2902" s="536">
        <v>0.42</v>
      </c>
      <c r="J2902" s="526"/>
      <c r="K2902" s="536">
        <v>1.26</v>
      </c>
      <c r="L2902" s="538">
        <v>6.62</v>
      </c>
      <c r="M2902" s="575">
        <v>1.3</v>
      </c>
      <c r="N2902" s="534">
        <v>8.61</v>
      </c>
      <c r="O2902" s="526"/>
      <c r="P2902" s="529">
        <v>10.85</v>
      </c>
    </row>
    <row r="2903" spans="1:16" x14ac:dyDescent="0.25">
      <c r="A2903" s="530"/>
      <c r="B2903" s="524" t="s">
        <v>1445</v>
      </c>
      <c r="C2903" s="1247" t="s">
        <v>1446</v>
      </c>
      <c r="D2903" s="1247"/>
      <c r="E2903" s="1247"/>
      <c r="F2903" s="1247"/>
      <c r="G2903" s="1247"/>
      <c r="H2903" s="525" t="s">
        <v>1151</v>
      </c>
      <c r="I2903" s="527">
        <v>0.434</v>
      </c>
      <c r="J2903" s="526"/>
      <c r="K2903" s="527">
        <v>1.302</v>
      </c>
      <c r="L2903" s="538">
        <v>477.92</v>
      </c>
      <c r="M2903" s="539">
        <v>1.24</v>
      </c>
      <c r="N2903" s="534">
        <v>592.62</v>
      </c>
      <c r="O2903" s="526"/>
      <c r="P2903" s="529">
        <v>771.59</v>
      </c>
    </row>
    <row r="2904" spans="1:16" x14ac:dyDescent="0.25">
      <c r="A2904" s="540"/>
      <c r="B2904" s="524" t="s">
        <v>1208</v>
      </c>
      <c r="C2904" s="1247" t="s">
        <v>1209</v>
      </c>
      <c r="D2904" s="1247"/>
      <c r="E2904" s="1247"/>
      <c r="F2904" s="1247"/>
      <c r="G2904" s="1247"/>
      <c r="H2904" s="525" t="s">
        <v>1148</v>
      </c>
      <c r="I2904" s="527">
        <v>0.434</v>
      </c>
      <c r="J2904" s="526"/>
      <c r="K2904" s="527">
        <v>1.302</v>
      </c>
      <c r="L2904" s="528"/>
      <c r="M2904" s="526"/>
      <c r="N2904" s="541">
        <v>325.38</v>
      </c>
      <c r="O2904" s="526"/>
      <c r="P2904" s="573">
        <v>423.64</v>
      </c>
    </row>
    <row r="2905" spans="1:16" x14ac:dyDescent="0.25">
      <c r="A2905" s="523"/>
      <c r="B2905" s="524" t="s">
        <v>36</v>
      </c>
      <c r="C2905" s="1247" t="s">
        <v>134</v>
      </c>
      <c r="D2905" s="1247"/>
      <c r="E2905" s="1247"/>
      <c r="F2905" s="1247"/>
      <c r="G2905" s="1247"/>
      <c r="H2905" s="525"/>
      <c r="I2905" s="526"/>
      <c r="J2905" s="526"/>
      <c r="K2905" s="526"/>
      <c r="L2905" s="528"/>
      <c r="M2905" s="526"/>
      <c r="N2905" s="528"/>
      <c r="O2905" s="526"/>
      <c r="P2905" s="573">
        <v>121.39</v>
      </c>
    </row>
    <row r="2906" spans="1:16" x14ac:dyDescent="0.25">
      <c r="A2906" s="530"/>
      <c r="B2906" s="524" t="s">
        <v>3334</v>
      </c>
      <c r="C2906" s="1247" t="s">
        <v>3335</v>
      </c>
      <c r="D2906" s="1247"/>
      <c r="E2906" s="1247"/>
      <c r="F2906" s="1247"/>
      <c r="G2906" s="1247"/>
      <c r="H2906" s="525" t="s">
        <v>1244</v>
      </c>
      <c r="I2906" s="535">
        <v>2.6700000000000002E-2</v>
      </c>
      <c r="J2906" s="526"/>
      <c r="K2906" s="535">
        <v>8.0100000000000005E-2</v>
      </c>
      <c r="L2906" s="538">
        <v>154.58000000000001</v>
      </c>
      <c r="M2906" s="575">
        <v>1.2</v>
      </c>
      <c r="N2906" s="534">
        <v>185.5</v>
      </c>
      <c r="O2906" s="526"/>
      <c r="P2906" s="529">
        <v>14.86</v>
      </c>
    </row>
    <row r="2907" spans="1:16" x14ac:dyDescent="0.25">
      <c r="A2907" s="530"/>
      <c r="B2907" s="524" t="s">
        <v>3580</v>
      </c>
      <c r="C2907" s="1247" t="s">
        <v>3581</v>
      </c>
      <c r="D2907" s="1247"/>
      <c r="E2907" s="1247"/>
      <c r="F2907" s="1247"/>
      <c r="G2907" s="1247"/>
      <c r="H2907" s="525" t="s">
        <v>1244</v>
      </c>
      <c r="I2907" s="536">
        <v>0.01</v>
      </c>
      <c r="J2907" s="526"/>
      <c r="K2907" s="536">
        <v>0.03</v>
      </c>
      <c r="L2907" s="542">
        <v>1562.87</v>
      </c>
      <c r="M2907" s="539">
        <v>1.76</v>
      </c>
      <c r="N2907" s="534">
        <v>2750.65</v>
      </c>
      <c r="O2907" s="526"/>
      <c r="P2907" s="529">
        <v>82.52</v>
      </c>
    </row>
    <row r="2908" spans="1:16" x14ac:dyDescent="0.25">
      <c r="A2908" s="530"/>
      <c r="B2908" s="524" t="s">
        <v>4005</v>
      </c>
      <c r="C2908" s="1247" t="s">
        <v>4006</v>
      </c>
      <c r="D2908" s="1247"/>
      <c r="E2908" s="1247"/>
      <c r="F2908" s="1247"/>
      <c r="G2908" s="1247"/>
      <c r="H2908" s="525" t="s">
        <v>1164</v>
      </c>
      <c r="I2908" s="537">
        <v>1.0000000000000001E-5</v>
      </c>
      <c r="J2908" s="526"/>
      <c r="K2908" s="537">
        <v>3.0000000000000001E-5</v>
      </c>
      <c r="L2908" s="542">
        <v>146734.48000000001</v>
      </c>
      <c r="M2908" s="539">
        <v>1.83</v>
      </c>
      <c r="N2908" s="534">
        <v>268524.09999999998</v>
      </c>
      <c r="O2908" s="526"/>
      <c r="P2908" s="529">
        <v>8.06</v>
      </c>
    </row>
    <row r="2909" spans="1:16" x14ac:dyDescent="0.25">
      <c r="A2909" s="530"/>
      <c r="B2909" s="524" t="s">
        <v>3588</v>
      </c>
      <c r="C2909" s="1247" t="s">
        <v>3589</v>
      </c>
      <c r="D2909" s="1247"/>
      <c r="E2909" s="1247"/>
      <c r="F2909" s="1247"/>
      <c r="G2909" s="1247"/>
      <c r="H2909" s="525" t="s">
        <v>1697</v>
      </c>
      <c r="I2909" s="536">
        <v>0.02</v>
      </c>
      <c r="J2909" s="526"/>
      <c r="K2909" s="536">
        <v>0.06</v>
      </c>
      <c r="L2909" s="538">
        <v>233.18</v>
      </c>
      <c r="M2909" s="539">
        <v>1.1399999999999999</v>
      </c>
      <c r="N2909" s="534">
        <v>265.83</v>
      </c>
      <c r="O2909" s="526"/>
      <c r="P2909" s="529">
        <v>15.95</v>
      </c>
    </row>
    <row r="2910" spans="1:16" x14ac:dyDescent="0.25">
      <c r="A2910" s="552"/>
      <c r="B2910" s="553"/>
      <c r="C2910" s="1248" t="s">
        <v>1154</v>
      </c>
      <c r="D2910" s="1248"/>
      <c r="E2910" s="1248"/>
      <c r="F2910" s="1248"/>
      <c r="G2910" s="1248"/>
      <c r="H2910" s="516"/>
      <c r="I2910" s="517"/>
      <c r="J2910" s="517"/>
      <c r="K2910" s="517"/>
      <c r="L2910" s="520"/>
      <c r="M2910" s="517"/>
      <c r="N2910" s="554"/>
      <c r="O2910" s="517"/>
      <c r="P2910" s="555">
        <v>12954.87</v>
      </c>
    </row>
    <row r="2911" spans="1:16" x14ac:dyDescent="0.25">
      <c r="A2911" s="540" t="s">
        <v>4132</v>
      </c>
      <c r="B2911" s="524" t="s">
        <v>2637</v>
      </c>
      <c r="C2911" s="1247" t="s">
        <v>2638</v>
      </c>
      <c r="D2911" s="1247"/>
      <c r="E2911" s="1247"/>
      <c r="F2911" s="1247"/>
      <c r="G2911" s="1247"/>
      <c r="H2911" s="525" t="s">
        <v>1158</v>
      </c>
      <c r="I2911" s="543">
        <v>2</v>
      </c>
      <c r="J2911" s="526"/>
      <c r="K2911" s="543">
        <v>2</v>
      </c>
      <c r="L2911" s="528"/>
      <c r="M2911" s="526"/>
      <c r="N2911" s="528"/>
      <c r="O2911" s="526"/>
      <c r="P2911" s="573">
        <v>185.33</v>
      </c>
    </row>
    <row r="2912" spans="1:16" x14ac:dyDescent="0.25">
      <c r="A2912" s="540"/>
      <c r="B2912" s="524"/>
      <c r="C2912" s="1247" t="s">
        <v>1155</v>
      </c>
      <c r="D2912" s="1247"/>
      <c r="E2912" s="1247"/>
      <c r="F2912" s="1247"/>
      <c r="G2912" s="1247"/>
      <c r="H2912" s="525"/>
      <c r="I2912" s="526"/>
      <c r="J2912" s="526"/>
      <c r="K2912" s="526"/>
      <c r="L2912" s="528"/>
      <c r="M2912" s="526"/>
      <c r="N2912" s="528"/>
      <c r="O2912" s="526"/>
      <c r="P2912" s="529">
        <v>10209.18</v>
      </c>
    </row>
    <row r="2913" spans="1:16" x14ac:dyDescent="0.25">
      <c r="A2913" s="540"/>
      <c r="B2913" s="524" t="s">
        <v>3336</v>
      </c>
      <c r="C2913" s="1247" t="s">
        <v>3337</v>
      </c>
      <c r="D2913" s="1247"/>
      <c r="E2913" s="1247"/>
      <c r="F2913" s="1247"/>
      <c r="G2913" s="1247"/>
      <c r="H2913" s="525" t="s">
        <v>1158</v>
      </c>
      <c r="I2913" s="543">
        <v>90</v>
      </c>
      <c r="J2913" s="526"/>
      <c r="K2913" s="543">
        <v>90</v>
      </c>
      <c r="L2913" s="528"/>
      <c r="M2913" s="526"/>
      <c r="N2913" s="528"/>
      <c r="O2913" s="526"/>
      <c r="P2913" s="529">
        <v>9188.26</v>
      </c>
    </row>
    <row r="2914" spans="1:16" x14ac:dyDescent="0.25">
      <c r="A2914" s="540"/>
      <c r="B2914" s="524" t="s">
        <v>3338</v>
      </c>
      <c r="C2914" s="1247" t="s">
        <v>3339</v>
      </c>
      <c r="D2914" s="1247"/>
      <c r="E2914" s="1247"/>
      <c r="F2914" s="1247"/>
      <c r="G2914" s="1247"/>
      <c r="H2914" s="525" t="s">
        <v>1158</v>
      </c>
      <c r="I2914" s="543">
        <v>46</v>
      </c>
      <c r="J2914" s="526"/>
      <c r="K2914" s="543">
        <v>46</v>
      </c>
      <c r="L2914" s="528"/>
      <c r="M2914" s="526"/>
      <c r="N2914" s="528"/>
      <c r="O2914" s="526"/>
      <c r="P2914" s="529">
        <v>4696.22</v>
      </c>
    </row>
    <row r="2915" spans="1:16" x14ac:dyDescent="0.25">
      <c r="A2915" s="556"/>
      <c r="B2915" s="557"/>
      <c r="C2915" s="1248" t="s">
        <v>1161</v>
      </c>
      <c r="D2915" s="1248"/>
      <c r="E2915" s="1248"/>
      <c r="F2915" s="1248"/>
      <c r="G2915" s="1248"/>
      <c r="H2915" s="516"/>
      <c r="I2915" s="517"/>
      <c r="J2915" s="517"/>
      <c r="K2915" s="517"/>
      <c r="L2915" s="520"/>
      <c r="M2915" s="517"/>
      <c r="N2915" s="554">
        <v>9008.23</v>
      </c>
      <c r="O2915" s="517"/>
      <c r="P2915" s="555">
        <v>27024.68</v>
      </c>
    </row>
    <row r="2916" spans="1:16" x14ac:dyDescent="0.25">
      <c r="A2916" s="558"/>
      <c r="B2916" s="559"/>
      <c r="C2916" s="559"/>
      <c r="D2916" s="559"/>
      <c r="E2916" s="559"/>
      <c r="F2916" s="559"/>
      <c r="G2916" s="559"/>
      <c r="H2916" s="560"/>
      <c r="I2916" s="561"/>
      <c r="J2916" s="561"/>
      <c r="K2916" s="561"/>
      <c r="L2916" s="562"/>
      <c r="M2916" s="561"/>
      <c r="N2916" s="562"/>
      <c r="O2916" s="561"/>
      <c r="P2916" s="563"/>
    </row>
    <row r="2917" spans="1:16" ht="22.5" x14ac:dyDescent="0.25">
      <c r="A2917" s="514" t="s">
        <v>4133</v>
      </c>
      <c r="B2917" s="515" t="s">
        <v>4134</v>
      </c>
      <c r="C2917" s="1249" t="s">
        <v>4135</v>
      </c>
      <c r="D2917" s="1249"/>
      <c r="E2917" s="1249"/>
      <c r="F2917" s="1249"/>
      <c r="G2917" s="1249"/>
      <c r="H2917" s="516" t="s">
        <v>1575</v>
      </c>
      <c r="I2917" s="517">
        <v>3</v>
      </c>
      <c r="J2917" s="518">
        <v>1</v>
      </c>
      <c r="K2917" s="518">
        <v>3</v>
      </c>
      <c r="L2917" s="520"/>
      <c r="M2917" s="517"/>
      <c r="N2917" s="564">
        <v>143366.67000000001</v>
      </c>
      <c r="O2917" s="517"/>
      <c r="P2917" s="555">
        <v>430100.01</v>
      </c>
    </row>
    <row r="2918" spans="1:16" x14ac:dyDescent="0.25">
      <c r="A2918" s="556"/>
      <c r="B2918" s="557"/>
      <c r="C2918" s="1248" t="s">
        <v>1161</v>
      </c>
      <c r="D2918" s="1248"/>
      <c r="E2918" s="1248"/>
      <c r="F2918" s="1248"/>
      <c r="G2918" s="1248"/>
      <c r="H2918" s="516"/>
      <c r="I2918" s="517"/>
      <c r="J2918" s="517"/>
      <c r="K2918" s="517"/>
      <c r="L2918" s="520"/>
      <c r="M2918" s="517"/>
      <c r="N2918" s="520"/>
      <c r="O2918" s="517"/>
      <c r="P2918" s="555">
        <v>430100.01</v>
      </c>
    </row>
    <row r="2919" spans="1:16" x14ac:dyDescent="0.25">
      <c r="A2919" s="558"/>
      <c r="B2919" s="559"/>
      <c r="C2919" s="559"/>
      <c r="D2919" s="559"/>
      <c r="E2919" s="559"/>
      <c r="F2919" s="559"/>
      <c r="G2919" s="559"/>
      <c r="H2919" s="560"/>
      <c r="I2919" s="561"/>
      <c r="J2919" s="561"/>
      <c r="K2919" s="561"/>
      <c r="L2919" s="562"/>
      <c r="M2919" s="561"/>
      <c r="N2919" s="562"/>
      <c r="O2919" s="561"/>
      <c r="P2919" s="563"/>
    </row>
    <row r="2920" spans="1:16" ht="22.5" x14ac:dyDescent="0.25">
      <c r="A2920" s="514" t="s">
        <v>4136</v>
      </c>
      <c r="B2920" s="515" t="s">
        <v>4134</v>
      </c>
      <c r="C2920" s="1249" t="s">
        <v>4137</v>
      </c>
      <c r="D2920" s="1249"/>
      <c r="E2920" s="1249"/>
      <c r="F2920" s="1249"/>
      <c r="G2920" s="1249"/>
      <c r="H2920" s="516" t="s">
        <v>1575</v>
      </c>
      <c r="I2920" s="517">
        <v>3</v>
      </c>
      <c r="J2920" s="518">
        <v>1</v>
      </c>
      <c r="K2920" s="518">
        <v>3</v>
      </c>
      <c r="L2920" s="520"/>
      <c r="M2920" s="517"/>
      <c r="N2920" s="564">
        <v>168666.67</v>
      </c>
      <c r="O2920" s="517"/>
      <c r="P2920" s="555">
        <v>506000.01</v>
      </c>
    </row>
    <row r="2921" spans="1:16" x14ac:dyDescent="0.25">
      <c r="A2921" s="556"/>
      <c r="B2921" s="557"/>
      <c r="C2921" s="1248" t="s">
        <v>1161</v>
      </c>
      <c r="D2921" s="1248"/>
      <c r="E2921" s="1248"/>
      <c r="F2921" s="1248"/>
      <c r="G2921" s="1248"/>
      <c r="H2921" s="516"/>
      <c r="I2921" s="517"/>
      <c r="J2921" s="517"/>
      <c r="K2921" s="517"/>
      <c r="L2921" s="520"/>
      <c r="M2921" s="517"/>
      <c r="N2921" s="520"/>
      <c r="O2921" s="517"/>
      <c r="P2921" s="555">
        <v>506000.01</v>
      </c>
    </row>
    <row r="2922" spans="1:16" x14ac:dyDescent="0.25">
      <c r="A2922" s="558"/>
      <c r="B2922" s="559"/>
      <c r="C2922" s="559"/>
      <c r="D2922" s="559"/>
      <c r="E2922" s="559"/>
      <c r="F2922" s="559"/>
      <c r="G2922" s="559"/>
      <c r="H2922" s="560"/>
      <c r="I2922" s="561"/>
      <c r="J2922" s="561"/>
      <c r="K2922" s="561"/>
      <c r="L2922" s="562"/>
      <c r="M2922" s="561"/>
      <c r="N2922" s="562"/>
      <c r="O2922" s="561"/>
      <c r="P2922" s="563"/>
    </row>
    <row r="2923" spans="1:16" x14ac:dyDescent="0.25">
      <c r="A2923" s="514" t="s">
        <v>4138</v>
      </c>
      <c r="B2923" s="515" t="s">
        <v>4130</v>
      </c>
      <c r="C2923" s="1249" t="s">
        <v>4131</v>
      </c>
      <c r="D2923" s="1249"/>
      <c r="E2923" s="1249"/>
      <c r="F2923" s="1249"/>
      <c r="G2923" s="1249"/>
      <c r="H2923" s="516" t="s">
        <v>1575</v>
      </c>
      <c r="I2923" s="517">
        <v>3</v>
      </c>
      <c r="J2923" s="518">
        <v>1</v>
      </c>
      <c r="K2923" s="518">
        <v>3</v>
      </c>
      <c r="L2923" s="520"/>
      <c r="M2923" s="517"/>
      <c r="N2923" s="521"/>
      <c r="O2923" s="517"/>
      <c r="P2923" s="522"/>
    </row>
    <row r="2924" spans="1:16" x14ac:dyDescent="0.25">
      <c r="A2924" s="523"/>
      <c r="B2924" s="524" t="s">
        <v>23</v>
      </c>
      <c r="C2924" s="1247" t="s">
        <v>1203</v>
      </c>
      <c r="D2924" s="1247"/>
      <c r="E2924" s="1247"/>
      <c r="F2924" s="1247"/>
      <c r="G2924" s="1247"/>
      <c r="H2924" s="525" t="s">
        <v>1148</v>
      </c>
      <c r="I2924" s="526"/>
      <c r="J2924" s="526"/>
      <c r="K2924" s="531">
        <v>30.9</v>
      </c>
      <c r="L2924" s="528"/>
      <c r="M2924" s="526"/>
      <c r="N2924" s="528"/>
      <c r="O2924" s="526"/>
      <c r="P2924" s="529">
        <v>9266.2900000000009</v>
      </c>
    </row>
    <row r="2925" spans="1:16" x14ac:dyDescent="0.25">
      <c r="A2925" s="530"/>
      <c r="B2925" s="524" t="s">
        <v>2023</v>
      </c>
      <c r="C2925" s="1247" t="s">
        <v>2024</v>
      </c>
      <c r="D2925" s="1247"/>
      <c r="E2925" s="1247"/>
      <c r="F2925" s="1247"/>
      <c r="G2925" s="1247"/>
      <c r="H2925" s="525" t="s">
        <v>1148</v>
      </c>
      <c r="I2925" s="531">
        <v>10.3</v>
      </c>
      <c r="J2925" s="526"/>
      <c r="K2925" s="531">
        <v>30.9</v>
      </c>
      <c r="L2925" s="532"/>
      <c r="M2925" s="533"/>
      <c r="N2925" s="534">
        <v>299.88</v>
      </c>
      <c r="O2925" s="526"/>
      <c r="P2925" s="529">
        <v>9266.2900000000009</v>
      </c>
    </row>
    <row r="2926" spans="1:16" x14ac:dyDescent="0.25">
      <c r="A2926" s="523"/>
      <c r="B2926" s="524" t="s">
        <v>28</v>
      </c>
      <c r="C2926" s="1247" t="s">
        <v>132</v>
      </c>
      <c r="D2926" s="1247"/>
      <c r="E2926" s="1247"/>
      <c r="F2926" s="1247"/>
      <c r="G2926" s="1247"/>
      <c r="H2926" s="525"/>
      <c r="I2926" s="526"/>
      <c r="J2926" s="526"/>
      <c r="K2926" s="526"/>
      <c r="L2926" s="528"/>
      <c r="M2926" s="526"/>
      <c r="N2926" s="528"/>
      <c r="O2926" s="526"/>
      <c r="P2926" s="529">
        <v>2624.3</v>
      </c>
    </row>
    <row r="2927" spans="1:16" x14ac:dyDescent="0.25">
      <c r="A2927" s="523"/>
      <c r="B2927" s="524"/>
      <c r="C2927" s="1247" t="s">
        <v>1147</v>
      </c>
      <c r="D2927" s="1247"/>
      <c r="E2927" s="1247"/>
      <c r="F2927" s="1247"/>
      <c r="G2927" s="1247"/>
      <c r="H2927" s="525" t="s">
        <v>1148</v>
      </c>
      <c r="I2927" s="526"/>
      <c r="J2927" s="526"/>
      <c r="K2927" s="536">
        <v>2.4900000000000002</v>
      </c>
      <c r="L2927" s="528"/>
      <c r="M2927" s="526"/>
      <c r="N2927" s="528"/>
      <c r="O2927" s="526"/>
      <c r="P2927" s="573">
        <v>942.89</v>
      </c>
    </row>
    <row r="2928" spans="1:16" x14ac:dyDescent="0.25">
      <c r="A2928" s="530"/>
      <c r="B2928" s="524" t="s">
        <v>1443</v>
      </c>
      <c r="C2928" s="1247" t="s">
        <v>1444</v>
      </c>
      <c r="D2928" s="1247"/>
      <c r="E2928" s="1247"/>
      <c r="F2928" s="1247"/>
      <c r="G2928" s="1247"/>
      <c r="H2928" s="525" t="s">
        <v>1151</v>
      </c>
      <c r="I2928" s="527">
        <v>0.39600000000000002</v>
      </c>
      <c r="J2928" s="526"/>
      <c r="K2928" s="527">
        <v>1.1879999999999999</v>
      </c>
      <c r="L2928" s="532"/>
      <c r="M2928" s="533"/>
      <c r="N2928" s="534">
        <v>1550.39</v>
      </c>
      <c r="O2928" s="526"/>
      <c r="P2928" s="529">
        <v>1841.86</v>
      </c>
    </row>
    <row r="2929" spans="1:16" x14ac:dyDescent="0.25">
      <c r="A2929" s="540"/>
      <c r="B2929" s="524" t="s">
        <v>1152</v>
      </c>
      <c r="C2929" s="1247" t="s">
        <v>1153</v>
      </c>
      <c r="D2929" s="1247"/>
      <c r="E2929" s="1247"/>
      <c r="F2929" s="1247"/>
      <c r="G2929" s="1247"/>
      <c r="H2929" s="525" t="s">
        <v>1148</v>
      </c>
      <c r="I2929" s="527">
        <v>0.39600000000000002</v>
      </c>
      <c r="J2929" s="526"/>
      <c r="K2929" s="527">
        <v>1.1879999999999999</v>
      </c>
      <c r="L2929" s="528"/>
      <c r="M2929" s="526"/>
      <c r="N2929" s="541">
        <v>437.08</v>
      </c>
      <c r="O2929" s="526"/>
      <c r="P2929" s="573">
        <v>519.25</v>
      </c>
    </row>
    <row r="2930" spans="1:16" x14ac:dyDescent="0.25">
      <c r="A2930" s="530"/>
      <c r="B2930" s="524" t="s">
        <v>2009</v>
      </c>
      <c r="C2930" s="1247" t="s">
        <v>2010</v>
      </c>
      <c r="D2930" s="1247"/>
      <c r="E2930" s="1247"/>
      <c r="F2930" s="1247"/>
      <c r="G2930" s="1247"/>
      <c r="H2930" s="525" t="s">
        <v>1151</v>
      </c>
      <c r="I2930" s="536">
        <v>0.42</v>
      </c>
      <c r="J2930" s="526"/>
      <c r="K2930" s="536">
        <v>1.26</v>
      </c>
      <c r="L2930" s="538">
        <v>6.62</v>
      </c>
      <c r="M2930" s="575">
        <v>1.3</v>
      </c>
      <c r="N2930" s="534">
        <v>8.61</v>
      </c>
      <c r="O2930" s="526"/>
      <c r="P2930" s="529">
        <v>10.85</v>
      </c>
    </row>
    <row r="2931" spans="1:16" x14ac:dyDescent="0.25">
      <c r="A2931" s="530"/>
      <c r="B2931" s="524" t="s">
        <v>1445</v>
      </c>
      <c r="C2931" s="1247" t="s">
        <v>1446</v>
      </c>
      <c r="D2931" s="1247"/>
      <c r="E2931" s="1247"/>
      <c r="F2931" s="1247"/>
      <c r="G2931" s="1247"/>
      <c r="H2931" s="525" t="s">
        <v>1151</v>
      </c>
      <c r="I2931" s="527">
        <v>0.434</v>
      </c>
      <c r="J2931" s="526"/>
      <c r="K2931" s="527">
        <v>1.302</v>
      </c>
      <c r="L2931" s="538">
        <v>477.92</v>
      </c>
      <c r="M2931" s="539">
        <v>1.24</v>
      </c>
      <c r="N2931" s="534">
        <v>592.62</v>
      </c>
      <c r="O2931" s="526"/>
      <c r="P2931" s="529">
        <v>771.59</v>
      </c>
    </row>
    <row r="2932" spans="1:16" x14ac:dyDescent="0.25">
      <c r="A2932" s="540"/>
      <c r="B2932" s="524" t="s">
        <v>1208</v>
      </c>
      <c r="C2932" s="1247" t="s">
        <v>1209</v>
      </c>
      <c r="D2932" s="1247"/>
      <c r="E2932" s="1247"/>
      <c r="F2932" s="1247"/>
      <c r="G2932" s="1247"/>
      <c r="H2932" s="525" t="s">
        <v>1148</v>
      </c>
      <c r="I2932" s="527">
        <v>0.434</v>
      </c>
      <c r="J2932" s="526"/>
      <c r="K2932" s="527">
        <v>1.302</v>
      </c>
      <c r="L2932" s="528"/>
      <c r="M2932" s="526"/>
      <c r="N2932" s="541">
        <v>325.38</v>
      </c>
      <c r="O2932" s="526"/>
      <c r="P2932" s="573">
        <v>423.64</v>
      </c>
    </row>
    <row r="2933" spans="1:16" x14ac:dyDescent="0.25">
      <c r="A2933" s="523"/>
      <c r="B2933" s="524" t="s">
        <v>36</v>
      </c>
      <c r="C2933" s="1247" t="s">
        <v>134</v>
      </c>
      <c r="D2933" s="1247"/>
      <c r="E2933" s="1247"/>
      <c r="F2933" s="1247"/>
      <c r="G2933" s="1247"/>
      <c r="H2933" s="525"/>
      <c r="I2933" s="526"/>
      <c r="J2933" s="526"/>
      <c r="K2933" s="526"/>
      <c r="L2933" s="528"/>
      <c r="M2933" s="526"/>
      <c r="N2933" s="528"/>
      <c r="O2933" s="526"/>
      <c r="P2933" s="573">
        <v>121.39</v>
      </c>
    </row>
    <row r="2934" spans="1:16" x14ac:dyDescent="0.25">
      <c r="A2934" s="530"/>
      <c r="B2934" s="524" t="s">
        <v>3334</v>
      </c>
      <c r="C2934" s="1247" t="s">
        <v>3335</v>
      </c>
      <c r="D2934" s="1247"/>
      <c r="E2934" s="1247"/>
      <c r="F2934" s="1247"/>
      <c r="G2934" s="1247"/>
      <c r="H2934" s="525" t="s">
        <v>1244</v>
      </c>
      <c r="I2934" s="535">
        <v>2.6700000000000002E-2</v>
      </c>
      <c r="J2934" s="526"/>
      <c r="K2934" s="535">
        <v>8.0100000000000005E-2</v>
      </c>
      <c r="L2934" s="538">
        <v>154.58000000000001</v>
      </c>
      <c r="M2934" s="575">
        <v>1.2</v>
      </c>
      <c r="N2934" s="534">
        <v>185.5</v>
      </c>
      <c r="O2934" s="526"/>
      <c r="P2934" s="529">
        <v>14.86</v>
      </c>
    </row>
    <row r="2935" spans="1:16" x14ac:dyDescent="0.25">
      <c r="A2935" s="530"/>
      <c r="B2935" s="524" t="s">
        <v>3580</v>
      </c>
      <c r="C2935" s="1247" t="s">
        <v>3581</v>
      </c>
      <c r="D2935" s="1247"/>
      <c r="E2935" s="1247"/>
      <c r="F2935" s="1247"/>
      <c r="G2935" s="1247"/>
      <c r="H2935" s="525" t="s">
        <v>1244</v>
      </c>
      <c r="I2935" s="536">
        <v>0.01</v>
      </c>
      <c r="J2935" s="526"/>
      <c r="K2935" s="536">
        <v>0.03</v>
      </c>
      <c r="L2935" s="542">
        <v>1562.87</v>
      </c>
      <c r="M2935" s="539">
        <v>1.76</v>
      </c>
      <c r="N2935" s="534">
        <v>2750.65</v>
      </c>
      <c r="O2935" s="526"/>
      <c r="P2935" s="529">
        <v>82.52</v>
      </c>
    </row>
    <row r="2936" spans="1:16" x14ac:dyDescent="0.25">
      <c r="A2936" s="530"/>
      <c r="B2936" s="524" t="s">
        <v>4005</v>
      </c>
      <c r="C2936" s="1247" t="s">
        <v>4006</v>
      </c>
      <c r="D2936" s="1247"/>
      <c r="E2936" s="1247"/>
      <c r="F2936" s="1247"/>
      <c r="G2936" s="1247"/>
      <c r="H2936" s="525" t="s">
        <v>1164</v>
      </c>
      <c r="I2936" s="537">
        <v>1.0000000000000001E-5</v>
      </c>
      <c r="J2936" s="526"/>
      <c r="K2936" s="537">
        <v>3.0000000000000001E-5</v>
      </c>
      <c r="L2936" s="542">
        <v>146734.48000000001</v>
      </c>
      <c r="M2936" s="539">
        <v>1.83</v>
      </c>
      <c r="N2936" s="534">
        <v>268524.09999999998</v>
      </c>
      <c r="O2936" s="526"/>
      <c r="P2936" s="529">
        <v>8.06</v>
      </c>
    </row>
    <row r="2937" spans="1:16" x14ac:dyDescent="0.25">
      <c r="A2937" s="530"/>
      <c r="B2937" s="524" t="s">
        <v>3588</v>
      </c>
      <c r="C2937" s="1247" t="s">
        <v>3589</v>
      </c>
      <c r="D2937" s="1247"/>
      <c r="E2937" s="1247"/>
      <c r="F2937" s="1247"/>
      <c r="G2937" s="1247"/>
      <c r="H2937" s="525" t="s">
        <v>1697</v>
      </c>
      <c r="I2937" s="536">
        <v>0.02</v>
      </c>
      <c r="J2937" s="526"/>
      <c r="K2937" s="536">
        <v>0.06</v>
      </c>
      <c r="L2937" s="538">
        <v>233.18</v>
      </c>
      <c r="M2937" s="539">
        <v>1.1399999999999999</v>
      </c>
      <c r="N2937" s="534">
        <v>265.83</v>
      </c>
      <c r="O2937" s="526"/>
      <c r="P2937" s="529">
        <v>15.95</v>
      </c>
    </row>
    <row r="2938" spans="1:16" x14ac:dyDescent="0.25">
      <c r="A2938" s="552"/>
      <c r="B2938" s="553"/>
      <c r="C2938" s="1248" t="s">
        <v>1154</v>
      </c>
      <c r="D2938" s="1248"/>
      <c r="E2938" s="1248"/>
      <c r="F2938" s="1248"/>
      <c r="G2938" s="1248"/>
      <c r="H2938" s="516"/>
      <c r="I2938" s="517"/>
      <c r="J2938" s="517"/>
      <c r="K2938" s="517"/>
      <c r="L2938" s="520"/>
      <c r="M2938" s="517"/>
      <c r="N2938" s="554"/>
      <c r="O2938" s="517"/>
      <c r="P2938" s="555">
        <v>12954.87</v>
      </c>
    </row>
    <row r="2939" spans="1:16" x14ac:dyDescent="0.25">
      <c r="A2939" s="540" t="s">
        <v>4139</v>
      </c>
      <c r="B2939" s="524" t="s">
        <v>2637</v>
      </c>
      <c r="C2939" s="1247" t="s">
        <v>2638</v>
      </c>
      <c r="D2939" s="1247"/>
      <c r="E2939" s="1247"/>
      <c r="F2939" s="1247"/>
      <c r="G2939" s="1247"/>
      <c r="H2939" s="525" t="s">
        <v>1158</v>
      </c>
      <c r="I2939" s="543">
        <v>2</v>
      </c>
      <c r="J2939" s="526"/>
      <c r="K2939" s="543">
        <v>2</v>
      </c>
      <c r="L2939" s="528"/>
      <c r="M2939" s="526"/>
      <c r="N2939" s="528"/>
      <c r="O2939" s="526"/>
      <c r="P2939" s="573">
        <v>185.33</v>
      </c>
    </row>
    <row r="2940" spans="1:16" x14ac:dyDescent="0.25">
      <c r="A2940" s="540"/>
      <c r="B2940" s="524"/>
      <c r="C2940" s="1247" t="s">
        <v>1155</v>
      </c>
      <c r="D2940" s="1247"/>
      <c r="E2940" s="1247"/>
      <c r="F2940" s="1247"/>
      <c r="G2940" s="1247"/>
      <c r="H2940" s="525"/>
      <c r="I2940" s="526"/>
      <c r="J2940" s="526"/>
      <c r="K2940" s="526"/>
      <c r="L2940" s="528"/>
      <c r="M2940" s="526"/>
      <c r="N2940" s="528"/>
      <c r="O2940" s="526"/>
      <c r="P2940" s="529">
        <v>10209.18</v>
      </c>
    </row>
    <row r="2941" spans="1:16" x14ac:dyDescent="0.25">
      <c r="A2941" s="540"/>
      <c r="B2941" s="524" t="s">
        <v>3336</v>
      </c>
      <c r="C2941" s="1247" t="s">
        <v>3337</v>
      </c>
      <c r="D2941" s="1247"/>
      <c r="E2941" s="1247"/>
      <c r="F2941" s="1247"/>
      <c r="G2941" s="1247"/>
      <c r="H2941" s="525" t="s">
        <v>1158</v>
      </c>
      <c r="I2941" s="543">
        <v>90</v>
      </c>
      <c r="J2941" s="526"/>
      <c r="K2941" s="543">
        <v>90</v>
      </c>
      <c r="L2941" s="528"/>
      <c r="M2941" s="526"/>
      <c r="N2941" s="528"/>
      <c r="O2941" s="526"/>
      <c r="P2941" s="529">
        <v>9188.26</v>
      </c>
    </row>
    <row r="2942" spans="1:16" x14ac:dyDescent="0.25">
      <c r="A2942" s="540"/>
      <c r="B2942" s="524" t="s">
        <v>3338</v>
      </c>
      <c r="C2942" s="1247" t="s">
        <v>3339</v>
      </c>
      <c r="D2942" s="1247"/>
      <c r="E2942" s="1247"/>
      <c r="F2942" s="1247"/>
      <c r="G2942" s="1247"/>
      <c r="H2942" s="525" t="s">
        <v>1158</v>
      </c>
      <c r="I2942" s="543">
        <v>46</v>
      </c>
      <c r="J2942" s="526"/>
      <c r="K2942" s="543">
        <v>46</v>
      </c>
      <c r="L2942" s="528"/>
      <c r="M2942" s="526"/>
      <c r="N2942" s="528"/>
      <c r="O2942" s="526"/>
      <c r="P2942" s="529">
        <v>4696.22</v>
      </c>
    </row>
    <row r="2943" spans="1:16" x14ac:dyDescent="0.25">
      <c r="A2943" s="556"/>
      <c r="B2943" s="557"/>
      <c r="C2943" s="1248" t="s">
        <v>1161</v>
      </c>
      <c r="D2943" s="1248"/>
      <c r="E2943" s="1248"/>
      <c r="F2943" s="1248"/>
      <c r="G2943" s="1248"/>
      <c r="H2943" s="516"/>
      <c r="I2943" s="517"/>
      <c r="J2943" s="517"/>
      <c r="K2943" s="517"/>
      <c r="L2943" s="520"/>
      <c r="M2943" s="517"/>
      <c r="N2943" s="554">
        <v>9008.23</v>
      </c>
      <c r="O2943" s="517"/>
      <c r="P2943" s="555">
        <v>27024.68</v>
      </c>
    </row>
    <row r="2944" spans="1:16" x14ac:dyDescent="0.25">
      <c r="A2944" s="558"/>
      <c r="B2944" s="559"/>
      <c r="C2944" s="559"/>
      <c r="D2944" s="559"/>
      <c r="E2944" s="559"/>
      <c r="F2944" s="559"/>
      <c r="G2944" s="559"/>
      <c r="H2944" s="560"/>
      <c r="I2944" s="561"/>
      <c r="J2944" s="561"/>
      <c r="K2944" s="561"/>
      <c r="L2944" s="562"/>
      <c r="M2944" s="561"/>
      <c r="N2944" s="562"/>
      <c r="O2944" s="561"/>
      <c r="P2944" s="563"/>
    </row>
    <row r="2945" spans="1:16" ht="22.5" x14ac:dyDescent="0.25">
      <c r="A2945" s="514" t="s">
        <v>4140</v>
      </c>
      <c r="B2945" s="515" t="s">
        <v>4134</v>
      </c>
      <c r="C2945" s="1249" t="s">
        <v>4141</v>
      </c>
      <c r="D2945" s="1249"/>
      <c r="E2945" s="1249"/>
      <c r="F2945" s="1249"/>
      <c r="G2945" s="1249"/>
      <c r="H2945" s="516" t="s">
        <v>1575</v>
      </c>
      <c r="I2945" s="517">
        <v>3</v>
      </c>
      <c r="J2945" s="518">
        <v>1</v>
      </c>
      <c r="K2945" s="518">
        <v>3</v>
      </c>
      <c r="L2945" s="520"/>
      <c r="M2945" s="517"/>
      <c r="N2945" s="564">
        <v>143366.67000000001</v>
      </c>
      <c r="O2945" s="517"/>
      <c r="P2945" s="555">
        <v>430100.01</v>
      </c>
    </row>
    <row r="2946" spans="1:16" x14ac:dyDescent="0.25">
      <c r="A2946" s="556"/>
      <c r="B2946" s="557"/>
      <c r="C2946" s="1248" t="s">
        <v>1161</v>
      </c>
      <c r="D2946" s="1248"/>
      <c r="E2946" s="1248"/>
      <c r="F2946" s="1248"/>
      <c r="G2946" s="1248"/>
      <c r="H2946" s="516"/>
      <c r="I2946" s="517"/>
      <c r="J2946" s="517"/>
      <c r="K2946" s="517"/>
      <c r="L2946" s="520"/>
      <c r="M2946" s="517"/>
      <c r="N2946" s="520"/>
      <c r="O2946" s="517"/>
      <c r="P2946" s="555">
        <v>430100.01</v>
      </c>
    </row>
    <row r="2947" spans="1:16" x14ac:dyDescent="0.25">
      <c r="A2947" s="558"/>
      <c r="B2947" s="559"/>
      <c r="C2947" s="559"/>
      <c r="D2947" s="559"/>
      <c r="E2947" s="559"/>
      <c r="F2947" s="559"/>
      <c r="G2947" s="559"/>
      <c r="H2947" s="560"/>
      <c r="I2947" s="561"/>
      <c r="J2947" s="561"/>
      <c r="K2947" s="561"/>
      <c r="L2947" s="562"/>
      <c r="M2947" s="561"/>
      <c r="N2947" s="562"/>
      <c r="O2947" s="561"/>
      <c r="P2947" s="563"/>
    </row>
    <row r="2948" spans="1:16" ht="22.5" x14ac:dyDescent="0.25">
      <c r="A2948" s="514" t="s">
        <v>4142</v>
      </c>
      <c r="B2948" s="515" t="s">
        <v>4134</v>
      </c>
      <c r="C2948" s="1249" t="s">
        <v>4143</v>
      </c>
      <c r="D2948" s="1249"/>
      <c r="E2948" s="1249"/>
      <c r="F2948" s="1249"/>
      <c r="G2948" s="1249"/>
      <c r="H2948" s="516" t="s">
        <v>1575</v>
      </c>
      <c r="I2948" s="517">
        <v>3</v>
      </c>
      <c r="J2948" s="518">
        <v>1</v>
      </c>
      <c r="K2948" s="518">
        <v>3</v>
      </c>
      <c r="L2948" s="520"/>
      <c r="M2948" s="517"/>
      <c r="N2948" s="564">
        <v>20240</v>
      </c>
      <c r="O2948" s="517"/>
      <c r="P2948" s="555">
        <v>60720</v>
      </c>
    </row>
    <row r="2949" spans="1:16" x14ac:dyDescent="0.25">
      <c r="A2949" s="556"/>
      <c r="B2949" s="557"/>
      <c r="C2949" s="1248" t="s">
        <v>1161</v>
      </c>
      <c r="D2949" s="1248"/>
      <c r="E2949" s="1248"/>
      <c r="F2949" s="1248"/>
      <c r="G2949" s="1248"/>
      <c r="H2949" s="516"/>
      <c r="I2949" s="517"/>
      <c r="J2949" s="517"/>
      <c r="K2949" s="517"/>
      <c r="L2949" s="520"/>
      <c r="M2949" s="517"/>
      <c r="N2949" s="520"/>
      <c r="O2949" s="517"/>
      <c r="P2949" s="555">
        <v>60720</v>
      </c>
    </row>
    <row r="2950" spans="1:16" x14ac:dyDescent="0.25">
      <c r="A2950" s="558"/>
      <c r="B2950" s="559"/>
      <c r="C2950" s="559"/>
      <c r="D2950" s="559"/>
      <c r="E2950" s="559"/>
      <c r="F2950" s="559"/>
      <c r="G2950" s="559"/>
      <c r="H2950" s="560"/>
      <c r="I2950" s="561"/>
      <c r="J2950" s="561"/>
      <c r="K2950" s="561"/>
      <c r="L2950" s="562"/>
      <c r="M2950" s="561"/>
      <c r="N2950" s="562"/>
      <c r="O2950" s="561"/>
      <c r="P2950" s="563"/>
    </row>
    <row r="2951" spans="1:16" ht="22.5" x14ac:dyDescent="0.25">
      <c r="A2951" s="514" t="s">
        <v>4144</v>
      </c>
      <c r="B2951" s="515" t="s">
        <v>4134</v>
      </c>
      <c r="C2951" s="1249" t="s">
        <v>4145</v>
      </c>
      <c r="D2951" s="1249"/>
      <c r="E2951" s="1249"/>
      <c r="F2951" s="1249"/>
      <c r="G2951" s="1249"/>
      <c r="H2951" s="516" t="s">
        <v>1575</v>
      </c>
      <c r="I2951" s="517">
        <v>3</v>
      </c>
      <c r="J2951" s="518">
        <v>1</v>
      </c>
      <c r="K2951" s="518">
        <v>3</v>
      </c>
      <c r="L2951" s="520"/>
      <c r="M2951" s="517"/>
      <c r="N2951" s="564">
        <v>168666.67</v>
      </c>
      <c r="O2951" s="517"/>
      <c r="P2951" s="555">
        <v>506000.01</v>
      </c>
    </row>
    <row r="2952" spans="1:16" x14ac:dyDescent="0.25">
      <c r="A2952" s="556"/>
      <c r="B2952" s="557"/>
      <c r="C2952" s="1248" t="s">
        <v>1161</v>
      </c>
      <c r="D2952" s="1248"/>
      <c r="E2952" s="1248"/>
      <c r="F2952" s="1248"/>
      <c r="G2952" s="1248"/>
      <c r="H2952" s="516"/>
      <c r="I2952" s="517"/>
      <c r="J2952" s="517"/>
      <c r="K2952" s="517"/>
      <c r="L2952" s="520"/>
      <c r="M2952" s="517"/>
      <c r="N2952" s="520"/>
      <c r="O2952" s="517"/>
      <c r="P2952" s="555">
        <v>506000.01</v>
      </c>
    </row>
    <row r="2953" spans="1:16" x14ac:dyDescent="0.25">
      <c r="A2953" s="558"/>
      <c r="B2953" s="559"/>
      <c r="C2953" s="559"/>
      <c r="D2953" s="559"/>
      <c r="E2953" s="559"/>
      <c r="F2953" s="559"/>
      <c r="G2953" s="559"/>
      <c r="H2953" s="560"/>
      <c r="I2953" s="561"/>
      <c r="J2953" s="561"/>
      <c r="K2953" s="561"/>
      <c r="L2953" s="562"/>
      <c r="M2953" s="561"/>
      <c r="N2953" s="562"/>
      <c r="O2953" s="561"/>
      <c r="P2953" s="563"/>
    </row>
    <row r="2954" spans="1:16" x14ac:dyDescent="0.25">
      <c r="A2954" s="514" t="s">
        <v>4146</v>
      </c>
      <c r="B2954" s="515" t="s">
        <v>3354</v>
      </c>
      <c r="C2954" s="1249" t="s">
        <v>3355</v>
      </c>
      <c r="D2954" s="1249"/>
      <c r="E2954" s="1249"/>
      <c r="F2954" s="1249"/>
      <c r="G2954" s="1249"/>
      <c r="H2954" s="516" t="s">
        <v>1575</v>
      </c>
      <c r="I2954" s="517">
        <v>1</v>
      </c>
      <c r="J2954" s="518">
        <v>1</v>
      </c>
      <c r="K2954" s="518">
        <v>1</v>
      </c>
      <c r="L2954" s="520"/>
      <c r="M2954" s="517"/>
      <c r="N2954" s="521"/>
      <c r="O2954" s="517"/>
      <c r="P2954" s="522"/>
    </row>
    <row r="2955" spans="1:16" x14ac:dyDescent="0.25">
      <c r="A2955" s="523"/>
      <c r="B2955" s="524" t="s">
        <v>23</v>
      </c>
      <c r="C2955" s="1247" t="s">
        <v>1203</v>
      </c>
      <c r="D2955" s="1247"/>
      <c r="E2955" s="1247"/>
      <c r="F2955" s="1247"/>
      <c r="G2955" s="1247"/>
      <c r="H2955" s="525" t="s">
        <v>1148</v>
      </c>
      <c r="I2955" s="526"/>
      <c r="J2955" s="526"/>
      <c r="K2955" s="536">
        <v>1.03</v>
      </c>
      <c r="L2955" s="528"/>
      <c r="M2955" s="526"/>
      <c r="N2955" s="528"/>
      <c r="O2955" s="526"/>
      <c r="P2955" s="573">
        <v>301.38</v>
      </c>
    </row>
    <row r="2956" spans="1:16" x14ac:dyDescent="0.25">
      <c r="A2956" s="530"/>
      <c r="B2956" s="524" t="s">
        <v>2101</v>
      </c>
      <c r="C2956" s="1247" t="s">
        <v>2102</v>
      </c>
      <c r="D2956" s="1247"/>
      <c r="E2956" s="1247"/>
      <c r="F2956" s="1247"/>
      <c r="G2956" s="1247"/>
      <c r="H2956" s="525" t="s">
        <v>1148</v>
      </c>
      <c r="I2956" s="536">
        <v>1.03</v>
      </c>
      <c r="J2956" s="526"/>
      <c r="K2956" s="536">
        <v>1.03</v>
      </c>
      <c r="L2956" s="532"/>
      <c r="M2956" s="533"/>
      <c r="N2956" s="534">
        <v>292.60000000000002</v>
      </c>
      <c r="O2956" s="526"/>
      <c r="P2956" s="529">
        <v>301.38</v>
      </c>
    </row>
    <row r="2957" spans="1:16" x14ac:dyDescent="0.25">
      <c r="A2957" s="523"/>
      <c r="B2957" s="524" t="s">
        <v>28</v>
      </c>
      <c r="C2957" s="1247" t="s">
        <v>132</v>
      </c>
      <c r="D2957" s="1247"/>
      <c r="E2957" s="1247"/>
      <c r="F2957" s="1247"/>
      <c r="G2957" s="1247"/>
      <c r="H2957" s="525"/>
      <c r="I2957" s="526"/>
      <c r="J2957" s="526"/>
      <c r="K2957" s="526"/>
      <c r="L2957" s="528"/>
      <c r="M2957" s="526"/>
      <c r="N2957" s="528"/>
      <c r="O2957" s="526"/>
      <c r="P2957" s="573">
        <v>5.93</v>
      </c>
    </row>
    <row r="2958" spans="1:16" x14ac:dyDescent="0.25">
      <c r="A2958" s="523"/>
      <c r="B2958" s="524"/>
      <c r="C2958" s="1247" t="s">
        <v>1147</v>
      </c>
      <c r="D2958" s="1247"/>
      <c r="E2958" s="1247"/>
      <c r="F2958" s="1247"/>
      <c r="G2958" s="1247"/>
      <c r="H2958" s="525" t="s">
        <v>1148</v>
      </c>
      <c r="I2958" s="526"/>
      <c r="J2958" s="526"/>
      <c r="K2958" s="536">
        <v>0.01</v>
      </c>
      <c r="L2958" s="528"/>
      <c r="M2958" s="526"/>
      <c r="N2958" s="528"/>
      <c r="O2958" s="526"/>
      <c r="P2958" s="573">
        <v>3.25</v>
      </c>
    </row>
    <row r="2959" spans="1:16" x14ac:dyDescent="0.25">
      <c r="A2959" s="530"/>
      <c r="B2959" s="524" t="s">
        <v>1445</v>
      </c>
      <c r="C2959" s="1247" t="s">
        <v>1446</v>
      </c>
      <c r="D2959" s="1247"/>
      <c r="E2959" s="1247"/>
      <c r="F2959" s="1247"/>
      <c r="G2959" s="1247"/>
      <c r="H2959" s="525" t="s">
        <v>1151</v>
      </c>
      <c r="I2959" s="536">
        <v>0.01</v>
      </c>
      <c r="J2959" s="526"/>
      <c r="K2959" s="536">
        <v>0.01</v>
      </c>
      <c r="L2959" s="538">
        <v>477.92</v>
      </c>
      <c r="M2959" s="539">
        <v>1.24</v>
      </c>
      <c r="N2959" s="534">
        <v>592.62</v>
      </c>
      <c r="O2959" s="526"/>
      <c r="P2959" s="529">
        <v>5.93</v>
      </c>
    </row>
    <row r="2960" spans="1:16" x14ac:dyDescent="0.25">
      <c r="A2960" s="540"/>
      <c r="B2960" s="524" t="s">
        <v>1208</v>
      </c>
      <c r="C2960" s="1247" t="s">
        <v>1209</v>
      </c>
      <c r="D2960" s="1247"/>
      <c r="E2960" s="1247"/>
      <c r="F2960" s="1247"/>
      <c r="G2960" s="1247"/>
      <c r="H2960" s="525" t="s">
        <v>1148</v>
      </c>
      <c r="I2960" s="536">
        <v>0.01</v>
      </c>
      <c r="J2960" s="526"/>
      <c r="K2960" s="536">
        <v>0.01</v>
      </c>
      <c r="L2960" s="528"/>
      <c r="M2960" s="526"/>
      <c r="N2960" s="541">
        <v>325.38</v>
      </c>
      <c r="O2960" s="526"/>
      <c r="P2960" s="573">
        <v>3.25</v>
      </c>
    </row>
    <row r="2961" spans="1:16" x14ac:dyDescent="0.25">
      <c r="A2961" s="552"/>
      <c r="B2961" s="553"/>
      <c r="C2961" s="1248" t="s">
        <v>1154</v>
      </c>
      <c r="D2961" s="1248"/>
      <c r="E2961" s="1248"/>
      <c r="F2961" s="1248"/>
      <c r="G2961" s="1248"/>
      <c r="H2961" s="516"/>
      <c r="I2961" s="517"/>
      <c r="J2961" s="517"/>
      <c r="K2961" s="517"/>
      <c r="L2961" s="520"/>
      <c r="M2961" s="517"/>
      <c r="N2961" s="554"/>
      <c r="O2961" s="517"/>
      <c r="P2961" s="555">
        <v>310.56</v>
      </c>
    </row>
    <row r="2962" spans="1:16" x14ac:dyDescent="0.25">
      <c r="A2962" s="540" t="s">
        <v>4147</v>
      </c>
      <c r="B2962" s="524" t="s">
        <v>2637</v>
      </c>
      <c r="C2962" s="1247" t="s">
        <v>2638</v>
      </c>
      <c r="D2962" s="1247"/>
      <c r="E2962" s="1247"/>
      <c r="F2962" s="1247"/>
      <c r="G2962" s="1247"/>
      <c r="H2962" s="525" t="s">
        <v>1158</v>
      </c>
      <c r="I2962" s="543">
        <v>2</v>
      </c>
      <c r="J2962" s="526"/>
      <c r="K2962" s="543">
        <v>2</v>
      </c>
      <c r="L2962" s="528"/>
      <c r="M2962" s="526"/>
      <c r="N2962" s="528"/>
      <c r="O2962" s="526"/>
      <c r="P2962" s="573">
        <v>6.03</v>
      </c>
    </row>
    <row r="2963" spans="1:16" x14ac:dyDescent="0.25">
      <c r="A2963" s="540"/>
      <c r="B2963" s="524"/>
      <c r="C2963" s="1247" t="s">
        <v>1155</v>
      </c>
      <c r="D2963" s="1247"/>
      <c r="E2963" s="1247"/>
      <c r="F2963" s="1247"/>
      <c r="G2963" s="1247"/>
      <c r="H2963" s="525"/>
      <c r="I2963" s="526"/>
      <c r="J2963" s="526"/>
      <c r="K2963" s="526"/>
      <c r="L2963" s="528"/>
      <c r="M2963" s="526"/>
      <c r="N2963" s="528"/>
      <c r="O2963" s="526"/>
      <c r="P2963" s="573">
        <v>304.63</v>
      </c>
    </row>
    <row r="2964" spans="1:16" x14ac:dyDescent="0.25">
      <c r="A2964" s="540"/>
      <c r="B2964" s="524" t="s">
        <v>3336</v>
      </c>
      <c r="C2964" s="1247" t="s">
        <v>3337</v>
      </c>
      <c r="D2964" s="1247"/>
      <c r="E2964" s="1247"/>
      <c r="F2964" s="1247"/>
      <c r="G2964" s="1247"/>
      <c r="H2964" s="525" t="s">
        <v>1158</v>
      </c>
      <c r="I2964" s="543">
        <v>90</v>
      </c>
      <c r="J2964" s="526"/>
      <c r="K2964" s="543">
        <v>90</v>
      </c>
      <c r="L2964" s="528"/>
      <c r="M2964" s="526"/>
      <c r="N2964" s="528"/>
      <c r="O2964" s="526"/>
      <c r="P2964" s="573">
        <v>274.17</v>
      </c>
    </row>
    <row r="2965" spans="1:16" x14ac:dyDescent="0.25">
      <c r="A2965" s="540"/>
      <c r="B2965" s="524" t="s">
        <v>3338</v>
      </c>
      <c r="C2965" s="1247" t="s">
        <v>3339</v>
      </c>
      <c r="D2965" s="1247"/>
      <c r="E2965" s="1247"/>
      <c r="F2965" s="1247"/>
      <c r="G2965" s="1247"/>
      <c r="H2965" s="525" t="s">
        <v>1158</v>
      </c>
      <c r="I2965" s="543">
        <v>46</v>
      </c>
      <c r="J2965" s="526"/>
      <c r="K2965" s="543">
        <v>46</v>
      </c>
      <c r="L2965" s="528"/>
      <c r="M2965" s="526"/>
      <c r="N2965" s="528"/>
      <c r="O2965" s="526"/>
      <c r="P2965" s="573">
        <v>140.13</v>
      </c>
    </row>
    <row r="2966" spans="1:16" x14ac:dyDescent="0.25">
      <c r="A2966" s="556"/>
      <c r="B2966" s="557"/>
      <c r="C2966" s="1248" t="s">
        <v>1161</v>
      </c>
      <c r="D2966" s="1248"/>
      <c r="E2966" s="1248"/>
      <c r="F2966" s="1248"/>
      <c r="G2966" s="1248"/>
      <c r="H2966" s="516"/>
      <c r="I2966" s="517"/>
      <c r="J2966" s="517"/>
      <c r="K2966" s="517"/>
      <c r="L2966" s="520"/>
      <c r="M2966" s="517"/>
      <c r="N2966" s="593">
        <v>730.89</v>
      </c>
      <c r="O2966" s="517"/>
      <c r="P2966" s="612">
        <v>730.89</v>
      </c>
    </row>
    <row r="2967" spans="1:16" x14ac:dyDescent="0.25">
      <c r="A2967" s="558"/>
      <c r="B2967" s="559"/>
      <c r="C2967" s="559"/>
      <c r="D2967" s="559"/>
      <c r="E2967" s="559"/>
      <c r="F2967" s="559"/>
      <c r="G2967" s="559"/>
      <c r="H2967" s="560"/>
      <c r="I2967" s="561"/>
      <c r="J2967" s="561"/>
      <c r="K2967" s="561"/>
      <c r="L2967" s="562"/>
      <c r="M2967" s="561"/>
      <c r="N2967" s="562"/>
      <c r="O2967" s="561"/>
      <c r="P2967" s="563"/>
    </row>
    <row r="2968" spans="1:16" ht="22.5" x14ac:dyDescent="0.25">
      <c r="A2968" s="514" t="s">
        <v>4148</v>
      </c>
      <c r="B2968" s="515" t="s">
        <v>4134</v>
      </c>
      <c r="C2968" s="1249" t="s">
        <v>4149</v>
      </c>
      <c r="D2968" s="1249"/>
      <c r="E2968" s="1249"/>
      <c r="F2968" s="1249"/>
      <c r="G2968" s="1249"/>
      <c r="H2968" s="516" t="s">
        <v>1575</v>
      </c>
      <c r="I2968" s="517">
        <v>1</v>
      </c>
      <c r="J2968" s="518">
        <v>1</v>
      </c>
      <c r="K2968" s="518">
        <v>1</v>
      </c>
      <c r="L2968" s="520"/>
      <c r="M2968" s="517"/>
      <c r="N2968" s="564">
        <v>130716.67</v>
      </c>
      <c r="O2968" s="517"/>
      <c r="P2968" s="555">
        <v>130716.67</v>
      </c>
    </row>
    <row r="2969" spans="1:16" x14ac:dyDescent="0.25">
      <c r="A2969" s="556"/>
      <c r="B2969" s="557"/>
      <c r="C2969" s="1248" t="s">
        <v>1161</v>
      </c>
      <c r="D2969" s="1248"/>
      <c r="E2969" s="1248"/>
      <c r="F2969" s="1248"/>
      <c r="G2969" s="1248"/>
      <c r="H2969" s="516"/>
      <c r="I2969" s="517"/>
      <c r="J2969" s="517"/>
      <c r="K2969" s="517"/>
      <c r="L2969" s="520"/>
      <c r="M2969" s="517"/>
      <c r="N2969" s="520"/>
      <c r="O2969" s="517"/>
      <c r="P2969" s="555">
        <v>130716.67</v>
      </c>
    </row>
    <row r="2970" spans="1:16" x14ac:dyDescent="0.25">
      <c r="A2970" s="558"/>
      <c r="B2970" s="559"/>
      <c r="C2970" s="559"/>
      <c r="D2970" s="559"/>
      <c r="E2970" s="559"/>
      <c r="F2970" s="559"/>
      <c r="G2970" s="559"/>
      <c r="H2970" s="560"/>
      <c r="I2970" s="561"/>
      <c r="J2970" s="561"/>
      <c r="K2970" s="561"/>
      <c r="L2970" s="562"/>
      <c r="M2970" s="561"/>
      <c r="N2970" s="562"/>
      <c r="O2970" s="561"/>
      <c r="P2970" s="563"/>
    </row>
    <row r="2971" spans="1:16" ht="22.5" x14ac:dyDescent="0.25">
      <c r="A2971" s="514" t="s">
        <v>4150</v>
      </c>
      <c r="B2971" s="515" t="s">
        <v>4134</v>
      </c>
      <c r="C2971" s="1249" t="s">
        <v>4151</v>
      </c>
      <c r="D2971" s="1249"/>
      <c r="E2971" s="1249"/>
      <c r="F2971" s="1249"/>
      <c r="G2971" s="1249"/>
      <c r="H2971" s="516" t="s">
        <v>1575</v>
      </c>
      <c r="I2971" s="517">
        <v>1</v>
      </c>
      <c r="J2971" s="518">
        <v>1</v>
      </c>
      <c r="K2971" s="518">
        <v>1</v>
      </c>
      <c r="L2971" s="520"/>
      <c r="M2971" s="517"/>
      <c r="N2971" s="564">
        <v>210833.33</v>
      </c>
      <c r="O2971" s="517"/>
      <c r="P2971" s="555">
        <v>210833.33</v>
      </c>
    </row>
    <row r="2972" spans="1:16" x14ac:dyDescent="0.25">
      <c r="A2972" s="556"/>
      <c r="B2972" s="557"/>
      <c r="C2972" s="1248" t="s">
        <v>1161</v>
      </c>
      <c r="D2972" s="1248"/>
      <c r="E2972" s="1248"/>
      <c r="F2972" s="1248"/>
      <c r="G2972" s="1248"/>
      <c r="H2972" s="516"/>
      <c r="I2972" s="517"/>
      <c r="J2972" s="517"/>
      <c r="K2972" s="517"/>
      <c r="L2972" s="520"/>
      <c r="M2972" s="517"/>
      <c r="N2972" s="520"/>
      <c r="O2972" s="517"/>
      <c r="P2972" s="555">
        <v>210833.33</v>
      </c>
    </row>
    <row r="2973" spans="1:16" x14ac:dyDescent="0.25">
      <c r="A2973" s="558"/>
      <c r="B2973" s="559"/>
      <c r="C2973" s="559"/>
      <c r="D2973" s="559"/>
      <c r="E2973" s="559"/>
      <c r="F2973" s="559"/>
      <c r="G2973" s="559"/>
      <c r="H2973" s="560"/>
      <c r="I2973" s="561"/>
      <c r="J2973" s="561"/>
      <c r="K2973" s="561"/>
      <c r="L2973" s="562"/>
      <c r="M2973" s="561"/>
      <c r="N2973" s="562"/>
      <c r="O2973" s="561"/>
      <c r="P2973" s="563"/>
    </row>
    <row r="2974" spans="1:16" x14ac:dyDescent="0.25">
      <c r="A2974" s="514" t="s">
        <v>4152</v>
      </c>
      <c r="B2974" s="515" t="s">
        <v>4130</v>
      </c>
      <c r="C2974" s="1249" t="s">
        <v>4131</v>
      </c>
      <c r="D2974" s="1249"/>
      <c r="E2974" s="1249"/>
      <c r="F2974" s="1249"/>
      <c r="G2974" s="1249"/>
      <c r="H2974" s="516" t="s">
        <v>1575</v>
      </c>
      <c r="I2974" s="517">
        <v>3</v>
      </c>
      <c r="J2974" s="518">
        <v>1</v>
      </c>
      <c r="K2974" s="518">
        <v>3</v>
      </c>
      <c r="L2974" s="520"/>
      <c r="M2974" s="517"/>
      <c r="N2974" s="521"/>
      <c r="O2974" s="517"/>
      <c r="P2974" s="522"/>
    </row>
    <row r="2975" spans="1:16" x14ac:dyDescent="0.25">
      <c r="A2975" s="523"/>
      <c r="B2975" s="524" t="s">
        <v>23</v>
      </c>
      <c r="C2975" s="1247" t="s">
        <v>1203</v>
      </c>
      <c r="D2975" s="1247"/>
      <c r="E2975" s="1247"/>
      <c r="F2975" s="1247"/>
      <c r="G2975" s="1247"/>
      <c r="H2975" s="525" t="s">
        <v>1148</v>
      </c>
      <c r="I2975" s="526"/>
      <c r="J2975" s="526"/>
      <c r="K2975" s="531">
        <v>30.9</v>
      </c>
      <c r="L2975" s="528"/>
      <c r="M2975" s="526"/>
      <c r="N2975" s="528"/>
      <c r="O2975" s="526"/>
      <c r="P2975" s="529">
        <v>9266.2900000000009</v>
      </c>
    </row>
    <row r="2976" spans="1:16" x14ac:dyDescent="0.25">
      <c r="A2976" s="530"/>
      <c r="B2976" s="524" t="s">
        <v>2023</v>
      </c>
      <c r="C2976" s="1247" t="s">
        <v>2024</v>
      </c>
      <c r="D2976" s="1247"/>
      <c r="E2976" s="1247"/>
      <c r="F2976" s="1247"/>
      <c r="G2976" s="1247"/>
      <c r="H2976" s="525" t="s">
        <v>1148</v>
      </c>
      <c r="I2976" s="531">
        <v>10.3</v>
      </c>
      <c r="J2976" s="526"/>
      <c r="K2976" s="531">
        <v>30.9</v>
      </c>
      <c r="L2976" s="532"/>
      <c r="M2976" s="533"/>
      <c r="N2976" s="534">
        <v>299.88</v>
      </c>
      <c r="O2976" s="526"/>
      <c r="P2976" s="529">
        <v>9266.2900000000009</v>
      </c>
    </row>
    <row r="2977" spans="1:16" x14ac:dyDescent="0.25">
      <c r="A2977" s="523"/>
      <c r="B2977" s="524" t="s">
        <v>28</v>
      </c>
      <c r="C2977" s="1247" t="s">
        <v>132</v>
      </c>
      <c r="D2977" s="1247"/>
      <c r="E2977" s="1247"/>
      <c r="F2977" s="1247"/>
      <c r="G2977" s="1247"/>
      <c r="H2977" s="525"/>
      <c r="I2977" s="526"/>
      <c r="J2977" s="526"/>
      <c r="K2977" s="526"/>
      <c r="L2977" s="528"/>
      <c r="M2977" s="526"/>
      <c r="N2977" s="528"/>
      <c r="O2977" s="526"/>
      <c r="P2977" s="529">
        <v>2624.3</v>
      </c>
    </row>
    <row r="2978" spans="1:16" x14ac:dyDescent="0.25">
      <c r="A2978" s="523"/>
      <c r="B2978" s="524"/>
      <c r="C2978" s="1247" t="s">
        <v>1147</v>
      </c>
      <c r="D2978" s="1247"/>
      <c r="E2978" s="1247"/>
      <c r="F2978" s="1247"/>
      <c r="G2978" s="1247"/>
      <c r="H2978" s="525" t="s">
        <v>1148</v>
      </c>
      <c r="I2978" s="526"/>
      <c r="J2978" s="526"/>
      <c r="K2978" s="536">
        <v>2.4900000000000002</v>
      </c>
      <c r="L2978" s="528"/>
      <c r="M2978" s="526"/>
      <c r="N2978" s="528"/>
      <c r="O2978" s="526"/>
      <c r="P2978" s="573">
        <v>942.89</v>
      </c>
    </row>
    <row r="2979" spans="1:16" x14ac:dyDescent="0.25">
      <c r="A2979" s="530"/>
      <c r="B2979" s="524" t="s">
        <v>1443</v>
      </c>
      <c r="C2979" s="1247" t="s">
        <v>1444</v>
      </c>
      <c r="D2979" s="1247"/>
      <c r="E2979" s="1247"/>
      <c r="F2979" s="1247"/>
      <c r="G2979" s="1247"/>
      <c r="H2979" s="525" t="s">
        <v>1151</v>
      </c>
      <c r="I2979" s="527">
        <v>0.39600000000000002</v>
      </c>
      <c r="J2979" s="526"/>
      <c r="K2979" s="527">
        <v>1.1879999999999999</v>
      </c>
      <c r="L2979" s="532"/>
      <c r="M2979" s="533"/>
      <c r="N2979" s="534">
        <v>1550.39</v>
      </c>
      <c r="O2979" s="526"/>
      <c r="P2979" s="529">
        <v>1841.86</v>
      </c>
    </row>
    <row r="2980" spans="1:16" x14ac:dyDescent="0.25">
      <c r="A2980" s="540"/>
      <c r="B2980" s="524" t="s">
        <v>1152</v>
      </c>
      <c r="C2980" s="1247" t="s">
        <v>1153</v>
      </c>
      <c r="D2980" s="1247"/>
      <c r="E2980" s="1247"/>
      <c r="F2980" s="1247"/>
      <c r="G2980" s="1247"/>
      <c r="H2980" s="525" t="s">
        <v>1148</v>
      </c>
      <c r="I2980" s="527">
        <v>0.39600000000000002</v>
      </c>
      <c r="J2980" s="526"/>
      <c r="K2980" s="527">
        <v>1.1879999999999999</v>
      </c>
      <c r="L2980" s="528"/>
      <c r="M2980" s="526"/>
      <c r="N2980" s="541">
        <v>437.08</v>
      </c>
      <c r="O2980" s="526"/>
      <c r="P2980" s="573">
        <v>519.25</v>
      </c>
    </row>
    <row r="2981" spans="1:16" x14ac:dyDescent="0.25">
      <c r="A2981" s="530"/>
      <c r="B2981" s="524" t="s">
        <v>2009</v>
      </c>
      <c r="C2981" s="1247" t="s">
        <v>2010</v>
      </c>
      <c r="D2981" s="1247"/>
      <c r="E2981" s="1247"/>
      <c r="F2981" s="1247"/>
      <c r="G2981" s="1247"/>
      <c r="H2981" s="525" t="s">
        <v>1151</v>
      </c>
      <c r="I2981" s="536">
        <v>0.42</v>
      </c>
      <c r="J2981" s="526"/>
      <c r="K2981" s="536">
        <v>1.26</v>
      </c>
      <c r="L2981" s="538">
        <v>6.62</v>
      </c>
      <c r="M2981" s="575">
        <v>1.3</v>
      </c>
      <c r="N2981" s="534">
        <v>8.61</v>
      </c>
      <c r="O2981" s="526"/>
      <c r="P2981" s="529">
        <v>10.85</v>
      </c>
    </row>
    <row r="2982" spans="1:16" x14ac:dyDescent="0.25">
      <c r="A2982" s="530"/>
      <c r="B2982" s="524" t="s">
        <v>1445</v>
      </c>
      <c r="C2982" s="1247" t="s">
        <v>1446</v>
      </c>
      <c r="D2982" s="1247"/>
      <c r="E2982" s="1247"/>
      <c r="F2982" s="1247"/>
      <c r="G2982" s="1247"/>
      <c r="H2982" s="525" t="s">
        <v>1151</v>
      </c>
      <c r="I2982" s="527">
        <v>0.434</v>
      </c>
      <c r="J2982" s="526"/>
      <c r="K2982" s="527">
        <v>1.302</v>
      </c>
      <c r="L2982" s="538">
        <v>477.92</v>
      </c>
      <c r="M2982" s="539">
        <v>1.24</v>
      </c>
      <c r="N2982" s="534">
        <v>592.62</v>
      </c>
      <c r="O2982" s="526"/>
      <c r="P2982" s="529">
        <v>771.59</v>
      </c>
    </row>
    <row r="2983" spans="1:16" x14ac:dyDescent="0.25">
      <c r="A2983" s="540"/>
      <c r="B2983" s="524" t="s">
        <v>1208</v>
      </c>
      <c r="C2983" s="1247" t="s">
        <v>1209</v>
      </c>
      <c r="D2983" s="1247"/>
      <c r="E2983" s="1247"/>
      <c r="F2983" s="1247"/>
      <c r="G2983" s="1247"/>
      <c r="H2983" s="525" t="s">
        <v>1148</v>
      </c>
      <c r="I2983" s="527">
        <v>0.434</v>
      </c>
      <c r="J2983" s="526"/>
      <c r="K2983" s="527">
        <v>1.302</v>
      </c>
      <c r="L2983" s="528"/>
      <c r="M2983" s="526"/>
      <c r="N2983" s="541">
        <v>325.38</v>
      </c>
      <c r="O2983" s="526"/>
      <c r="P2983" s="573">
        <v>423.64</v>
      </c>
    </row>
    <row r="2984" spans="1:16" x14ac:dyDescent="0.25">
      <c r="A2984" s="523"/>
      <c r="B2984" s="524" t="s">
        <v>36</v>
      </c>
      <c r="C2984" s="1247" t="s">
        <v>134</v>
      </c>
      <c r="D2984" s="1247"/>
      <c r="E2984" s="1247"/>
      <c r="F2984" s="1247"/>
      <c r="G2984" s="1247"/>
      <c r="H2984" s="525"/>
      <c r="I2984" s="526"/>
      <c r="J2984" s="526"/>
      <c r="K2984" s="526"/>
      <c r="L2984" s="528"/>
      <c r="M2984" s="526"/>
      <c r="N2984" s="528"/>
      <c r="O2984" s="526"/>
      <c r="P2984" s="573">
        <v>121.39</v>
      </c>
    </row>
    <row r="2985" spans="1:16" x14ac:dyDescent="0.25">
      <c r="A2985" s="530"/>
      <c r="B2985" s="524" t="s">
        <v>3334</v>
      </c>
      <c r="C2985" s="1247" t="s">
        <v>3335</v>
      </c>
      <c r="D2985" s="1247"/>
      <c r="E2985" s="1247"/>
      <c r="F2985" s="1247"/>
      <c r="G2985" s="1247"/>
      <c r="H2985" s="525" t="s">
        <v>1244</v>
      </c>
      <c r="I2985" s="535">
        <v>2.6700000000000002E-2</v>
      </c>
      <c r="J2985" s="526"/>
      <c r="K2985" s="535">
        <v>8.0100000000000005E-2</v>
      </c>
      <c r="L2985" s="538">
        <v>154.58000000000001</v>
      </c>
      <c r="M2985" s="575">
        <v>1.2</v>
      </c>
      <c r="N2985" s="534">
        <v>185.5</v>
      </c>
      <c r="O2985" s="526"/>
      <c r="P2985" s="529">
        <v>14.86</v>
      </c>
    </row>
    <row r="2986" spans="1:16" x14ac:dyDescent="0.25">
      <c r="A2986" s="530"/>
      <c r="B2986" s="524" t="s">
        <v>3580</v>
      </c>
      <c r="C2986" s="1247" t="s">
        <v>3581</v>
      </c>
      <c r="D2986" s="1247"/>
      <c r="E2986" s="1247"/>
      <c r="F2986" s="1247"/>
      <c r="G2986" s="1247"/>
      <c r="H2986" s="525" t="s">
        <v>1244</v>
      </c>
      <c r="I2986" s="536">
        <v>0.01</v>
      </c>
      <c r="J2986" s="526"/>
      <c r="K2986" s="536">
        <v>0.03</v>
      </c>
      <c r="L2986" s="542">
        <v>1562.87</v>
      </c>
      <c r="M2986" s="539">
        <v>1.76</v>
      </c>
      <c r="N2986" s="534">
        <v>2750.65</v>
      </c>
      <c r="O2986" s="526"/>
      <c r="P2986" s="529">
        <v>82.52</v>
      </c>
    </row>
    <row r="2987" spans="1:16" x14ac:dyDescent="0.25">
      <c r="A2987" s="530"/>
      <c r="B2987" s="524" t="s">
        <v>4005</v>
      </c>
      <c r="C2987" s="1247" t="s">
        <v>4006</v>
      </c>
      <c r="D2987" s="1247"/>
      <c r="E2987" s="1247"/>
      <c r="F2987" s="1247"/>
      <c r="G2987" s="1247"/>
      <c r="H2987" s="525" t="s">
        <v>1164</v>
      </c>
      <c r="I2987" s="537">
        <v>1.0000000000000001E-5</v>
      </c>
      <c r="J2987" s="526"/>
      <c r="K2987" s="537">
        <v>3.0000000000000001E-5</v>
      </c>
      <c r="L2987" s="542">
        <v>146734.48000000001</v>
      </c>
      <c r="M2987" s="539">
        <v>1.83</v>
      </c>
      <c r="N2987" s="534">
        <v>268524.09999999998</v>
      </c>
      <c r="O2987" s="526"/>
      <c r="P2987" s="529">
        <v>8.06</v>
      </c>
    </row>
    <row r="2988" spans="1:16" x14ac:dyDescent="0.25">
      <c r="A2988" s="530"/>
      <c r="B2988" s="524" t="s">
        <v>3588</v>
      </c>
      <c r="C2988" s="1247" t="s">
        <v>3589</v>
      </c>
      <c r="D2988" s="1247"/>
      <c r="E2988" s="1247"/>
      <c r="F2988" s="1247"/>
      <c r="G2988" s="1247"/>
      <c r="H2988" s="525" t="s">
        <v>1697</v>
      </c>
      <c r="I2988" s="536">
        <v>0.02</v>
      </c>
      <c r="J2988" s="526"/>
      <c r="K2988" s="536">
        <v>0.06</v>
      </c>
      <c r="L2988" s="538">
        <v>233.18</v>
      </c>
      <c r="M2988" s="539">
        <v>1.1399999999999999</v>
      </c>
      <c r="N2988" s="534">
        <v>265.83</v>
      </c>
      <c r="O2988" s="526"/>
      <c r="P2988" s="529">
        <v>15.95</v>
      </c>
    </row>
    <row r="2989" spans="1:16" x14ac:dyDescent="0.25">
      <c r="A2989" s="552"/>
      <c r="B2989" s="553"/>
      <c r="C2989" s="1248" t="s">
        <v>1154</v>
      </c>
      <c r="D2989" s="1248"/>
      <c r="E2989" s="1248"/>
      <c r="F2989" s="1248"/>
      <c r="G2989" s="1248"/>
      <c r="H2989" s="516"/>
      <c r="I2989" s="517"/>
      <c r="J2989" s="517"/>
      <c r="K2989" s="517"/>
      <c r="L2989" s="520"/>
      <c r="M2989" s="517"/>
      <c r="N2989" s="554"/>
      <c r="O2989" s="517"/>
      <c r="P2989" s="555">
        <v>12954.87</v>
      </c>
    </row>
    <row r="2990" spans="1:16" x14ac:dyDescent="0.25">
      <c r="A2990" s="540" t="s">
        <v>4153</v>
      </c>
      <c r="B2990" s="524" t="s">
        <v>2637</v>
      </c>
      <c r="C2990" s="1247" t="s">
        <v>2638</v>
      </c>
      <c r="D2990" s="1247"/>
      <c r="E2990" s="1247"/>
      <c r="F2990" s="1247"/>
      <c r="G2990" s="1247"/>
      <c r="H2990" s="525" t="s">
        <v>1158</v>
      </c>
      <c r="I2990" s="543">
        <v>2</v>
      </c>
      <c r="J2990" s="526"/>
      <c r="K2990" s="543">
        <v>2</v>
      </c>
      <c r="L2990" s="528"/>
      <c r="M2990" s="526"/>
      <c r="N2990" s="528"/>
      <c r="O2990" s="526"/>
      <c r="P2990" s="573">
        <v>185.33</v>
      </c>
    </row>
    <row r="2991" spans="1:16" x14ac:dyDescent="0.25">
      <c r="A2991" s="540"/>
      <c r="B2991" s="524"/>
      <c r="C2991" s="1247" t="s">
        <v>1155</v>
      </c>
      <c r="D2991" s="1247"/>
      <c r="E2991" s="1247"/>
      <c r="F2991" s="1247"/>
      <c r="G2991" s="1247"/>
      <c r="H2991" s="525"/>
      <c r="I2991" s="526"/>
      <c r="J2991" s="526"/>
      <c r="K2991" s="526"/>
      <c r="L2991" s="528"/>
      <c r="M2991" s="526"/>
      <c r="N2991" s="528"/>
      <c r="O2991" s="526"/>
      <c r="P2991" s="529">
        <v>10209.18</v>
      </c>
    </row>
    <row r="2992" spans="1:16" x14ac:dyDescent="0.25">
      <c r="A2992" s="540"/>
      <c r="B2992" s="524" t="s">
        <v>3336</v>
      </c>
      <c r="C2992" s="1247" t="s">
        <v>3337</v>
      </c>
      <c r="D2992" s="1247"/>
      <c r="E2992" s="1247"/>
      <c r="F2992" s="1247"/>
      <c r="G2992" s="1247"/>
      <c r="H2992" s="525" t="s">
        <v>1158</v>
      </c>
      <c r="I2992" s="543">
        <v>90</v>
      </c>
      <c r="J2992" s="526"/>
      <c r="K2992" s="543">
        <v>90</v>
      </c>
      <c r="L2992" s="528"/>
      <c r="M2992" s="526"/>
      <c r="N2992" s="528"/>
      <c r="O2992" s="526"/>
      <c r="P2992" s="529">
        <v>9188.26</v>
      </c>
    </row>
    <row r="2993" spans="1:16" x14ac:dyDescent="0.25">
      <c r="A2993" s="540"/>
      <c r="B2993" s="524" t="s">
        <v>3338</v>
      </c>
      <c r="C2993" s="1247" t="s">
        <v>3339</v>
      </c>
      <c r="D2993" s="1247"/>
      <c r="E2993" s="1247"/>
      <c r="F2993" s="1247"/>
      <c r="G2993" s="1247"/>
      <c r="H2993" s="525" t="s">
        <v>1158</v>
      </c>
      <c r="I2993" s="543">
        <v>46</v>
      </c>
      <c r="J2993" s="526"/>
      <c r="K2993" s="543">
        <v>46</v>
      </c>
      <c r="L2993" s="528"/>
      <c r="M2993" s="526"/>
      <c r="N2993" s="528"/>
      <c r="O2993" s="526"/>
      <c r="P2993" s="529">
        <v>4696.22</v>
      </c>
    </row>
    <row r="2994" spans="1:16" x14ac:dyDescent="0.25">
      <c r="A2994" s="556"/>
      <c r="B2994" s="557"/>
      <c r="C2994" s="1248" t="s">
        <v>1161</v>
      </c>
      <c r="D2994" s="1248"/>
      <c r="E2994" s="1248"/>
      <c r="F2994" s="1248"/>
      <c r="G2994" s="1248"/>
      <c r="H2994" s="516"/>
      <c r="I2994" s="517"/>
      <c r="J2994" s="517"/>
      <c r="K2994" s="517"/>
      <c r="L2994" s="520"/>
      <c r="M2994" s="517"/>
      <c r="N2994" s="554">
        <v>9008.23</v>
      </c>
      <c r="O2994" s="517"/>
      <c r="P2994" s="555">
        <v>27024.68</v>
      </c>
    </row>
    <row r="2995" spans="1:16" x14ac:dyDescent="0.25">
      <c r="A2995" s="558"/>
      <c r="B2995" s="559"/>
      <c r="C2995" s="559"/>
      <c r="D2995" s="559"/>
      <c r="E2995" s="559"/>
      <c r="F2995" s="559"/>
      <c r="G2995" s="559"/>
      <c r="H2995" s="560"/>
      <c r="I2995" s="561"/>
      <c r="J2995" s="561"/>
      <c r="K2995" s="561"/>
      <c r="L2995" s="562"/>
      <c r="M2995" s="561"/>
      <c r="N2995" s="562"/>
      <c r="O2995" s="561"/>
      <c r="P2995" s="563"/>
    </row>
    <row r="2996" spans="1:16" ht="22.5" x14ac:dyDescent="0.25">
      <c r="A2996" s="514" t="s">
        <v>4154</v>
      </c>
      <c r="B2996" s="515" t="s">
        <v>4134</v>
      </c>
      <c r="C2996" s="1249" t="s">
        <v>4155</v>
      </c>
      <c r="D2996" s="1249"/>
      <c r="E2996" s="1249"/>
      <c r="F2996" s="1249"/>
      <c r="G2996" s="1249"/>
      <c r="H2996" s="516" t="s">
        <v>1575</v>
      </c>
      <c r="I2996" s="517">
        <v>3</v>
      </c>
      <c r="J2996" s="518">
        <v>1</v>
      </c>
      <c r="K2996" s="518">
        <v>3</v>
      </c>
      <c r="L2996" s="520"/>
      <c r="M2996" s="517"/>
      <c r="N2996" s="564">
        <v>129873.33</v>
      </c>
      <c r="O2996" s="517"/>
      <c r="P2996" s="555">
        <v>389619.99</v>
      </c>
    </row>
    <row r="2997" spans="1:16" x14ac:dyDescent="0.25">
      <c r="A2997" s="556"/>
      <c r="B2997" s="557"/>
      <c r="C2997" s="1248" t="s">
        <v>1161</v>
      </c>
      <c r="D2997" s="1248"/>
      <c r="E2997" s="1248"/>
      <c r="F2997" s="1248"/>
      <c r="G2997" s="1248"/>
      <c r="H2997" s="516"/>
      <c r="I2997" s="517"/>
      <c r="J2997" s="517"/>
      <c r="K2997" s="517"/>
      <c r="L2997" s="520"/>
      <c r="M2997" s="517"/>
      <c r="N2997" s="520"/>
      <c r="O2997" s="517"/>
      <c r="P2997" s="555">
        <v>389619.99</v>
      </c>
    </row>
    <row r="2998" spans="1:16" x14ac:dyDescent="0.25">
      <c r="A2998" s="558"/>
      <c r="B2998" s="559"/>
      <c r="C2998" s="559"/>
      <c r="D2998" s="559"/>
      <c r="E2998" s="559"/>
      <c r="F2998" s="559"/>
      <c r="G2998" s="559"/>
      <c r="H2998" s="560"/>
      <c r="I2998" s="561"/>
      <c r="J2998" s="561"/>
      <c r="K2998" s="561"/>
      <c r="L2998" s="562"/>
      <c r="M2998" s="561"/>
      <c r="N2998" s="562"/>
      <c r="O2998" s="561"/>
      <c r="P2998" s="563"/>
    </row>
    <row r="2999" spans="1:16" x14ac:dyDescent="0.25">
      <c r="A2999" s="514" t="s">
        <v>4156</v>
      </c>
      <c r="B2999" s="515" t="s">
        <v>4157</v>
      </c>
      <c r="C2999" s="1249" t="s">
        <v>4158</v>
      </c>
      <c r="D2999" s="1249"/>
      <c r="E2999" s="1249"/>
      <c r="F2999" s="1249"/>
      <c r="G2999" s="1249"/>
      <c r="H2999" s="516" t="s">
        <v>2314</v>
      </c>
      <c r="I2999" s="517">
        <v>12</v>
      </c>
      <c r="J2999" s="518">
        <v>1</v>
      </c>
      <c r="K2999" s="518">
        <v>12</v>
      </c>
      <c r="L2999" s="520"/>
      <c r="M2999" s="517"/>
      <c r="N2999" s="521"/>
      <c r="O2999" s="517"/>
      <c r="P2999" s="522"/>
    </row>
    <row r="3000" spans="1:16" x14ac:dyDescent="0.25">
      <c r="A3000" s="523"/>
      <c r="B3000" s="524" t="s">
        <v>23</v>
      </c>
      <c r="C3000" s="1247" t="s">
        <v>1203</v>
      </c>
      <c r="D3000" s="1247"/>
      <c r="E3000" s="1247"/>
      <c r="F3000" s="1247"/>
      <c r="G3000" s="1247"/>
      <c r="H3000" s="525" t="s">
        <v>1148</v>
      </c>
      <c r="I3000" s="526"/>
      <c r="J3000" s="526"/>
      <c r="K3000" s="536">
        <v>68.040000000000006</v>
      </c>
      <c r="L3000" s="528"/>
      <c r="M3000" s="526"/>
      <c r="N3000" s="528"/>
      <c r="O3000" s="526"/>
      <c r="P3000" s="529">
        <v>21395.18</v>
      </c>
    </row>
    <row r="3001" spans="1:16" x14ac:dyDescent="0.25">
      <c r="A3001" s="530"/>
      <c r="B3001" s="524" t="s">
        <v>1342</v>
      </c>
      <c r="C3001" s="1247" t="s">
        <v>1343</v>
      </c>
      <c r="D3001" s="1247"/>
      <c r="E3001" s="1247"/>
      <c r="F3001" s="1247"/>
      <c r="G3001" s="1247"/>
      <c r="H3001" s="525" t="s">
        <v>1148</v>
      </c>
      <c r="I3001" s="536">
        <v>5.67</v>
      </c>
      <c r="J3001" s="526"/>
      <c r="K3001" s="536">
        <v>68.040000000000006</v>
      </c>
      <c r="L3001" s="532"/>
      <c r="M3001" s="533"/>
      <c r="N3001" s="534">
        <v>314.45</v>
      </c>
      <c r="O3001" s="526"/>
      <c r="P3001" s="529">
        <v>21395.18</v>
      </c>
    </row>
    <row r="3002" spans="1:16" x14ac:dyDescent="0.25">
      <c r="A3002" s="523"/>
      <c r="B3002" s="524" t="s">
        <v>28</v>
      </c>
      <c r="C3002" s="1247" t="s">
        <v>132</v>
      </c>
      <c r="D3002" s="1247"/>
      <c r="E3002" s="1247"/>
      <c r="F3002" s="1247"/>
      <c r="G3002" s="1247"/>
      <c r="H3002" s="525"/>
      <c r="I3002" s="526"/>
      <c r="J3002" s="526"/>
      <c r="K3002" s="526"/>
      <c r="L3002" s="528"/>
      <c r="M3002" s="526"/>
      <c r="N3002" s="528"/>
      <c r="O3002" s="526"/>
      <c r="P3002" s="573">
        <v>13.31</v>
      </c>
    </row>
    <row r="3003" spans="1:16" x14ac:dyDescent="0.25">
      <c r="A3003" s="523"/>
      <c r="B3003" s="524"/>
      <c r="C3003" s="1247" t="s">
        <v>1147</v>
      </c>
      <c r="D3003" s="1247"/>
      <c r="E3003" s="1247"/>
      <c r="F3003" s="1247"/>
      <c r="G3003" s="1247"/>
      <c r="H3003" s="525" t="s">
        <v>1148</v>
      </c>
      <c r="I3003" s="526"/>
      <c r="J3003" s="526"/>
      <c r="K3003" s="536">
        <v>1.44</v>
      </c>
      <c r="L3003" s="528"/>
      <c r="M3003" s="526"/>
      <c r="N3003" s="528"/>
      <c r="O3003" s="526"/>
      <c r="P3003" s="573">
        <v>416.1</v>
      </c>
    </row>
    <row r="3004" spans="1:16" x14ac:dyDescent="0.25">
      <c r="A3004" s="530"/>
      <c r="B3004" s="524" t="s">
        <v>4159</v>
      </c>
      <c r="C3004" s="1247" t="s">
        <v>4160</v>
      </c>
      <c r="D3004" s="1247"/>
      <c r="E3004" s="1247"/>
      <c r="F3004" s="1247"/>
      <c r="G3004" s="1247"/>
      <c r="H3004" s="525" t="s">
        <v>1151</v>
      </c>
      <c r="I3004" s="536">
        <v>0.12</v>
      </c>
      <c r="J3004" s="526"/>
      <c r="K3004" s="536">
        <v>1.44</v>
      </c>
      <c r="L3004" s="538">
        <v>7.51</v>
      </c>
      <c r="M3004" s="539">
        <v>1.23</v>
      </c>
      <c r="N3004" s="534">
        <v>9.24</v>
      </c>
      <c r="O3004" s="526"/>
      <c r="P3004" s="529">
        <v>13.31</v>
      </c>
    </row>
    <row r="3005" spans="1:16" x14ac:dyDescent="0.25">
      <c r="A3005" s="540"/>
      <c r="B3005" s="524" t="s">
        <v>2137</v>
      </c>
      <c r="C3005" s="1247" t="s">
        <v>2138</v>
      </c>
      <c r="D3005" s="1247"/>
      <c r="E3005" s="1247"/>
      <c r="F3005" s="1247"/>
      <c r="G3005" s="1247"/>
      <c r="H3005" s="525" t="s">
        <v>1148</v>
      </c>
      <c r="I3005" s="536">
        <v>0.12</v>
      </c>
      <c r="J3005" s="526"/>
      <c r="K3005" s="536">
        <v>1.44</v>
      </c>
      <c r="L3005" s="528"/>
      <c r="M3005" s="526"/>
      <c r="N3005" s="541">
        <v>288.95999999999998</v>
      </c>
      <c r="O3005" s="526"/>
      <c r="P3005" s="573">
        <v>416.1</v>
      </c>
    </row>
    <row r="3006" spans="1:16" x14ac:dyDescent="0.25">
      <c r="A3006" s="523"/>
      <c r="B3006" s="524" t="s">
        <v>36</v>
      </c>
      <c r="C3006" s="1247" t="s">
        <v>134</v>
      </c>
      <c r="D3006" s="1247"/>
      <c r="E3006" s="1247"/>
      <c r="F3006" s="1247"/>
      <c r="G3006" s="1247"/>
      <c r="H3006" s="525"/>
      <c r="I3006" s="526"/>
      <c r="J3006" s="526"/>
      <c r="K3006" s="526"/>
      <c r="L3006" s="528"/>
      <c r="M3006" s="526"/>
      <c r="N3006" s="528"/>
      <c r="O3006" s="526"/>
      <c r="P3006" s="529">
        <v>21547.51</v>
      </c>
    </row>
    <row r="3007" spans="1:16" x14ac:dyDescent="0.25">
      <c r="A3007" s="530"/>
      <c r="B3007" s="524" t="s">
        <v>1447</v>
      </c>
      <c r="C3007" s="1247" t="s">
        <v>1448</v>
      </c>
      <c r="D3007" s="1247"/>
      <c r="E3007" s="1247"/>
      <c r="F3007" s="1247"/>
      <c r="G3007" s="1247"/>
      <c r="H3007" s="525" t="s">
        <v>1164</v>
      </c>
      <c r="I3007" s="535">
        <v>1.9E-3</v>
      </c>
      <c r="J3007" s="526"/>
      <c r="K3007" s="535">
        <v>2.2800000000000001E-2</v>
      </c>
      <c r="L3007" s="542">
        <v>70296.2</v>
      </c>
      <c r="M3007" s="539">
        <v>1.31</v>
      </c>
      <c r="N3007" s="534">
        <v>92088.02</v>
      </c>
      <c r="O3007" s="526"/>
      <c r="P3007" s="529">
        <v>2099.61</v>
      </c>
    </row>
    <row r="3008" spans="1:16" x14ac:dyDescent="0.25">
      <c r="A3008" s="530"/>
      <c r="B3008" s="524" t="s">
        <v>1548</v>
      </c>
      <c r="C3008" s="1247" t="s">
        <v>1549</v>
      </c>
      <c r="D3008" s="1247"/>
      <c r="E3008" s="1247"/>
      <c r="F3008" s="1247"/>
      <c r="G3008" s="1247"/>
      <c r="H3008" s="525" t="s">
        <v>1212</v>
      </c>
      <c r="I3008" s="536">
        <v>0.05</v>
      </c>
      <c r="J3008" s="526"/>
      <c r="K3008" s="531">
        <v>0.6</v>
      </c>
      <c r="L3008" s="538">
        <v>565.20000000000005</v>
      </c>
      <c r="M3008" s="539">
        <v>1.65</v>
      </c>
      <c r="N3008" s="534">
        <v>932.58</v>
      </c>
      <c r="O3008" s="526"/>
      <c r="P3008" s="529">
        <v>559.54999999999995</v>
      </c>
    </row>
    <row r="3009" spans="1:16" x14ac:dyDescent="0.25">
      <c r="A3009" s="530"/>
      <c r="B3009" s="524" t="s">
        <v>4161</v>
      </c>
      <c r="C3009" s="1247" t="s">
        <v>4162</v>
      </c>
      <c r="D3009" s="1247"/>
      <c r="E3009" s="1247"/>
      <c r="F3009" s="1247"/>
      <c r="G3009" s="1247"/>
      <c r="H3009" s="525" t="s">
        <v>1164</v>
      </c>
      <c r="I3009" s="535">
        <v>1.3899999999999999E-2</v>
      </c>
      <c r="J3009" s="526"/>
      <c r="K3009" s="535">
        <v>0.1668</v>
      </c>
      <c r="L3009" s="542">
        <v>67257.58</v>
      </c>
      <c r="M3009" s="539">
        <v>0.99</v>
      </c>
      <c r="N3009" s="534">
        <v>66585</v>
      </c>
      <c r="O3009" s="526"/>
      <c r="P3009" s="529">
        <v>11106.38</v>
      </c>
    </row>
    <row r="3010" spans="1:16" x14ac:dyDescent="0.25">
      <c r="A3010" s="530"/>
      <c r="B3010" s="524" t="s">
        <v>2109</v>
      </c>
      <c r="C3010" s="1247" t="s">
        <v>2110</v>
      </c>
      <c r="D3010" s="1247"/>
      <c r="E3010" s="1247"/>
      <c r="F3010" s="1247"/>
      <c r="G3010" s="1247"/>
      <c r="H3010" s="525" t="s">
        <v>1212</v>
      </c>
      <c r="I3010" s="527">
        <v>7.4999999999999997E-2</v>
      </c>
      <c r="J3010" s="526"/>
      <c r="K3010" s="531">
        <v>0.9</v>
      </c>
      <c r="L3010" s="542">
        <v>5764.42</v>
      </c>
      <c r="M3010" s="575">
        <v>1.5</v>
      </c>
      <c r="N3010" s="534">
        <v>8646.6299999999992</v>
      </c>
      <c r="O3010" s="526"/>
      <c r="P3010" s="529">
        <v>7781.97</v>
      </c>
    </row>
    <row r="3011" spans="1:16" x14ac:dyDescent="0.25">
      <c r="A3011" s="544" t="s">
        <v>1239</v>
      </c>
      <c r="B3011" s="545" t="s">
        <v>1997</v>
      </c>
      <c r="C3011" s="1250" t="s">
        <v>1998</v>
      </c>
      <c r="D3011" s="1250"/>
      <c r="E3011" s="1250"/>
      <c r="F3011" s="1250"/>
      <c r="G3011" s="1250"/>
      <c r="H3011" s="546" t="s">
        <v>1212</v>
      </c>
      <c r="I3011" s="549">
        <v>0.375</v>
      </c>
      <c r="J3011" s="548"/>
      <c r="K3011" s="566">
        <v>4.5</v>
      </c>
      <c r="L3011" s="550"/>
      <c r="M3011" s="548"/>
      <c r="N3011" s="550"/>
      <c r="O3011" s="548"/>
      <c r="P3011" s="551"/>
    </row>
    <row r="3012" spans="1:16" x14ac:dyDescent="0.25">
      <c r="A3012" s="552"/>
      <c r="B3012" s="553"/>
      <c r="C3012" s="1248" t="s">
        <v>1154</v>
      </c>
      <c r="D3012" s="1248"/>
      <c r="E3012" s="1248"/>
      <c r="F3012" s="1248"/>
      <c r="G3012" s="1248"/>
      <c r="H3012" s="516"/>
      <c r="I3012" s="517"/>
      <c r="J3012" s="517"/>
      <c r="K3012" s="517"/>
      <c r="L3012" s="520"/>
      <c r="M3012" s="517"/>
      <c r="N3012" s="554"/>
      <c r="O3012" s="517"/>
      <c r="P3012" s="555">
        <v>43372.1</v>
      </c>
    </row>
    <row r="3013" spans="1:16" x14ac:dyDescent="0.25">
      <c r="A3013" s="540"/>
      <c r="B3013" s="524"/>
      <c r="C3013" s="1247" t="s">
        <v>1155</v>
      </c>
      <c r="D3013" s="1247"/>
      <c r="E3013" s="1247"/>
      <c r="F3013" s="1247"/>
      <c r="G3013" s="1247"/>
      <c r="H3013" s="525"/>
      <c r="I3013" s="526"/>
      <c r="J3013" s="526"/>
      <c r="K3013" s="526"/>
      <c r="L3013" s="528"/>
      <c r="M3013" s="526"/>
      <c r="N3013" s="528"/>
      <c r="O3013" s="526"/>
      <c r="P3013" s="529">
        <v>21811.279999999999</v>
      </c>
    </row>
    <row r="3014" spans="1:16" x14ac:dyDescent="0.25">
      <c r="A3014" s="540"/>
      <c r="B3014" s="524" t="s">
        <v>1516</v>
      </c>
      <c r="C3014" s="1247" t="s">
        <v>1517</v>
      </c>
      <c r="D3014" s="1247"/>
      <c r="E3014" s="1247"/>
      <c r="F3014" s="1247"/>
      <c r="G3014" s="1247"/>
      <c r="H3014" s="525" t="s">
        <v>1158</v>
      </c>
      <c r="I3014" s="543">
        <v>93</v>
      </c>
      <c r="J3014" s="526"/>
      <c r="K3014" s="543">
        <v>93</v>
      </c>
      <c r="L3014" s="528"/>
      <c r="M3014" s="526"/>
      <c r="N3014" s="528"/>
      <c r="O3014" s="526"/>
      <c r="P3014" s="529">
        <v>20284.490000000002</v>
      </c>
    </row>
    <row r="3015" spans="1:16" x14ac:dyDescent="0.25">
      <c r="A3015" s="540"/>
      <c r="B3015" s="524" t="s">
        <v>1518</v>
      </c>
      <c r="C3015" s="1247" t="s">
        <v>1519</v>
      </c>
      <c r="D3015" s="1247"/>
      <c r="E3015" s="1247"/>
      <c r="F3015" s="1247"/>
      <c r="G3015" s="1247"/>
      <c r="H3015" s="525" t="s">
        <v>1158</v>
      </c>
      <c r="I3015" s="543">
        <v>62</v>
      </c>
      <c r="J3015" s="526"/>
      <c r="K3015" s="543">
        <v>62</v>
      </c>
      <c r="L3015" s="528"/>
      <c r="M3015" s="526"/>
      <c r="N3015" s="528"/>
      <c r="O3015" s="526"/>
      <c r="P3015" s="529">
        <v>13522.99</v>
      </c>
    </row>
    <row r="3016" spans="1:16" x14ac:dyDescent="0.25">
      <c r="A3016" s="556"/>
      <c r="B3016" s="557"/>
      <c r="C3016" s="1248" t="s">
        <v>1161</v>
      </c>
      <c r="D3016" s="1248"/>
      <c r="E3016" s="1248"/>
      <c r="F3016" s="1248"/>
      <c r="G3016" s="1248"/>
      <c r="H3016" s="516"/>
      <c r="I3016" s="517"/>
      <c r="J3016" s="517"/>
      <c r="K3016" s="517"/>
      <c r="L3016" s="520"/>
      <c r="M3016" s="517"/>
      <c r="N3016" s="554">
        <v>6431.63</v>
      </c>
      <c r="O3016" s="517"/>
      <c r="P3016" s="555">
        <v>77179.58</v>
      </c>
    </row>
    <row r="3017" spans="1:16" x14ac:dyDescent="0.25">
      <c r="A3017" s="558"/>
      <c r="B3017" s="559"/>
      <c r="C3017" s="559"/>
      <c r="D3017" s="559"/>
      <c r="E3017" s="559"/>
      <c r="F3017" s="559"/>
      <c r="G3017" s="559"/>
      <c r="H3017" s="560"/>
      <c r="I3017" s="561"/>
      <c r="J3017" s="561"/>
      <c r="K3017" s="561"/>
      <c r="L3017" s="562"/>
      <c r="M3017" s="561"/>
      <c r="N3017" s="562"/>
      <c r="O3017" s="561"/>
      <c r="P3017" s="563"/>
    </row>
    <row r="3018" spans="1:16" ht="22.5" x14ac:dyDescent="0.25">
      <c r="A3018" s="514" t="s">
        <v>4163</v>
      </c>
      <c r="B3018" s="515" t="s">
        <v>4134</v>
      </c>
      <c r="C3018" s="1249" t="s">
        <v>4164</v>
      </c>
      <c r="D3018" s="1249"/>
      <c r="E3018" s="1249"/>
      <c r="F3018" s="1249"/>
      <c r="G3018" s="1249"/>
      <c r="H3018" s="516" t="s">
        <v>1575</v>
      </c>
      <c r="I3018" s="517">
        <v>12</v>
      </c>
      <c r="J3018" s="518">
        <v>1</v>
      </c>
      <c r="K3018" s="518">
        <v>12</v>
      </c>
      <c r="L3018" s="520"/>
      <c r="M3018" s="517"/>
      <c r="N3018" s="564">
        <v>69996.67</v>
      </c>
      <c r="O3018" s="517"/>
      <c r="P3018" s="555">
        <v>839960.04</v>
      </c>
    </row>
    <row r="3019" spans="1:16" x14ac:dyDescent="0.25">
      <c r="A3019" s="556"/>
      <c r="B3019" s="557"/>
      <c r="C3019" s="1248" t="s">
        <v>1161</v>
      </c>
      <c r="D3019" s="1248"/>
      <c r="E3019" s="1248"/>
      <c r="F3019" s="1248"/>
      <c r="G3019" s="1248"/>
      <c r="H3019" s="516"/>
      <c r="I3019" s="517"/>
      <c r="J3019" s="517"/>
      <c r="K3019" s="517"/>
      <c r="L3019" s="520"/>
      <c r="M3019" s="517"/>
      <c r="N3019" s="520"/>
      <c r="O3019" s="517"/>
      <c r="P3019" s="555">
        <v>839960.04</v>
      </c>
    </row>
    <row r="3020" spans="1:16" x14ac:dyDescent="0.25">
      <c r="A3020" s="558"/>
      <c r="B3020" s="559"/>
      <c r="C3020" s="559"/>
      <c r="D3020" s="559"/>
      <c r="E3020" s="559"/>
      <c r="F3020" s="559"/>
      <c r="G3020" s="559"/>
      <c r="H3020" s="560"/>
      <c r="I3020" s="561"/>
      <c r="J3020" s="561"/>
      <c r="K3020" s="561"/>
      <c r="L3020" s="562"/>
      <c r="M3020" s="561"/>
      <c r="N3020" s="562"/>
      <c r="O3020" s="561"/>
      <c r="P3020" s="563"/>
    </row>
    <row r="3021" spans="1:16" x14ac:dyDescent="0.25">
      <c r="A3021" s="514" t="s">
        <v>4165</v>
      </c>
      <c r="B3021" s="515" t="s">
        <v>4130</v>
      </c>
      <c r="C3021" s="1249" t="s">
        <v>4131</v>
      </c>
      <c r="D3021" s="1249"/>
      <c r="E3021" s="1249"/>
      <c r="F3021" s="1249"/>
      <c r="G3021" s="1249"/>
      <c r="H3021" s="516" t="s">
        <v>1575</v>
      </c>
      <c r="I3021" s="517">
        <v>12</v>
      </c>
      <c r="J3021" s="518">
        <v>1</v>
      </c>
      <c r="K3021" s="518">
        <v>12</v>
      </c>
      <c r="L3021" s="520"/>
      <c r="M3021" s="517"/>
      <c r="N3021" s="521"/>
      <c r="O3021" s="517"/>
      <c r="P3021" s="522"/>
    </row>
    <row r="3022" spans="1:16" x14ac:dyDescent="0.25">
      <c r="A3022" s="523"/>
      <c r="B3022" s="524" t="s">
        <v>23</v>
      </c>
      <c r="C3022" s="1247" t="s">
        <v>1203</v>
      </c>
      <c r="D3022" s="1247"/>
      <c r="E3022" s="1247"/>
      <c r="F3022" s="1247"/>
      <c r="G3022" s="1247"/>
      <c r="H3022" s="525" t="s">
        <v>1148</v>
      </c>
      <c r="I3022" s="526"/>
      <c r="J3022" s="526"/>
      <c r="K3022" s="531">
        <v>123.6</v>
      </c>
      <c r="L3022" s="528"/>
      <c r="M3022" s="526"/>
      <c r="N3022" s="528"/>
      <c r="O3022" s="526"/>
      <c r="P3022" s="529">
        <v>37065.17</v>
      </c>
    </row>
    <row r="3023" spans="1:16" x14ac:dyDescent="0.25">
      <c r="A3023" s="530"/>
      <c r="B3023" s="524" t="s">
        <v>2023</v>
      </c>
      <c r="C3023" s="1247" t="s">
        <v>2024</v>
      </c>
      <c r="D3023" s="1247"/>
      <c r="E3023" s="1247"/>
      <c r="F3023" s="1247"/>
      <c r="G3023" s="1247"/>
      <c r="H3023" s="525" t="s">
        <v>1148</v>
      </c>
      <c r="I3023" s="531">
        <v>10.3</v>
      </c>
      <c r="J3023" s="526"/>
      <c r="K3023" s="531">
        <v>123.6</v>
      </c>
      <c r="L3023" s="532"/>
      <c r="M3023" s="533"/>
      <c r="N3023" s="534">
        <v>299.88</v>
      </c>
      <c r="O3023" s="526"/>
      <c r="P3023" s="529">
        <v>37065.17</v>
      </c>
    </row>
    <row r="3024" spans="1:16" x14ac:dyDescent="0.25">
      <c r="A3024" s="523"/>
      <c r="B3024" s="524" t="s">
        <v>28</v>
      </c>
      <c r="C3024" s="1247" t="s">
        <v>132</v>
      </c>
      <c r="D3024" s="1247"/>
      <c r="E3024" s="1247"/>
      <c r="F3024" s="1247"/>
      <c r="G3024" s="1247"/>
      <c r="H3024" s="525"/>
      <c r="I3024" s="526"/>
      <c r="J3024" s="526"/>
      <c r="K3024" s="526"/>
      <c r="L3024" s="528"/>
      <c r="M3024" s="526"/>
      <c r="N3024" s="528"/>
      <c r="O3024" s="526"/>
      <c r="P3024" s="529">
        <v>10497.2</v>
      </c>
    </row>
    <row r="3025" spans="1:16" x14ac:dyDescent="0.25">
      <c r="A3025" s="523"/>
      <c r="B3025" s="524"/>
      <c r="C3025" s="1247" t="s">
        <v>1147</v>
      </c>
      <c r="D3025" s="1247"/>
      <c r="E3025" s="1247"/>
      <c r="F3025" s="1247"/>
      <c r="G3025" s="1247"/>
      <c r="H3025" s="525" t="s">
        <v>1148</v>
      </c>
      <c r="I3025" s="526"/>
      <c r="J3025" s="526"/>
      <c r="K3025" s="536">
        <v>9.9600000000000009</v>
      </c>
      <c r="L3025" s="528"/>
      <c r="M3025" s="526"/>
      <c r="N3025" s="528"/>
      <c r="O3025" s="526"/>
      <c r="P3025" s="529">
        <v>3771.58</v>
      </c>
    </row>
    <row r="3026" spans="1:16" x14ac:dyDescent="0.25">
      <c r="A3026" s="530"/>
      <c r="B3026" s="524" t="s">
        <v>1443</v>
      </c>
      <c r="C3026" s="1247" t="s">
        <v>1444</v>
      </c>
      <c r="D3026" s="1247"/>
      <c r="E3026" s="1247"/>
      <c r="F3026" s="1247"/>
      <c r="G3026" s="1247"/>
      <c r="H3026" s="525" t="s">
        <v>1151</v>
      </c>
      <c r="I3026" s="527">
        <v>0.39600000000000002</v>
      </c>
      <c r="J3026" s="526"/>
      <c r="K3026" s="527">
        <v>4.7519999999999998</v>
      </c>
      <c r="L3026" s="532"/>
      <c r="M3026" s="533"/>
      <c r="N3026" s="534">
        <v>1550.39</v>
      </c>
      <c r="O3026" s="526"/>
      <c r="P3026" s="529">
        <v>7367.45</v>
      </c>
    </row>
    <row r="3027" spans="1:16" x14ac:dyDescent="0.25">
      <c r="A3027" s="540"/>
      <c r="B3027" s="524" t="s">
        <v>1152</v>
      </c>
      <c r="C3027" s="1247" t="s">
        <v>1153</v>
      </c>
      <c r="D3027" s="1247"/>
      <c r="E3027" s="1247"/>
      <c r="F3027" s="1247"/>
      <c r="G3027" s="1247"/>
      <c r="H3027" s="525" t="s">
        <v>1148</v>
      </c>
      <c r="I3027" s="527">
        <v>0.39600000000000002</v>
      </c>
      <c r="J3027" s="526"/>
      <c r="K3027" s="527">
        <v>4.7519999999999998</v>
      </c>
      <c r="L3027" s="528"/>
      <c r="M3027" s="526"/>
      <c r="N3027" s="541">
        <v>437.08</v>
      </c>
      <c r="O3027" s="526"/>
      <c r="P3027" s="529">
        <v>2077</v>
      </c>
    </row>
    <row r="3028" spans="1:16" x14ac:dyDescent="0.25">
      <c r="A3028" s="530"/>
      <c r="B3028" s="524" t="s">
        <v>2009</v>
      </c>
      <c r="C3028" s="1247" t="s">
        <v>2010</v>
      </c>
      <c r="D3028" s="1247"/>
      <c r="E3028" s="1247"/>
      <c r="F3028" s="1247"/>
      <c r="G3028" s="1247"/>
      <c r="H3028" s="525" t="s">
        <v>1151</v>
      </c>
      <c r="I3028" s="536">
        <v>0.42</v>
      </c>
      <c r="J3028" s="526"/>
      <c r="K3028" s="536">
        <v>5.04</v>
      </c>
      <c r="L3028" s="538">
        <v>6.62</v>
      </c>
      <c r="M3028" s="575">
        <v>1.3</v>
      </c>
      <c r="N3028" s="534">
        <v>8.61</v>
      </c>
      <c r="O3028" s="526"/>
      <c r="P3028" s="529">
        <v>43.39</v>
      </c>
    </row>
    <row r="3029" spans="1:16" x14ac:dyDescent="0.25">
      <c r="A3029" s="530"/>
      <c r="B3029" s="524" t="s">
        <v>1445</v>
      </c>
      <c r="C3029" s="1247" t="s">
        <v>1446</v>
      </c>
      <c r="D3029" s="1247"/>
      <c r="E3029" s="1247"/>
      <c r="F3029" s="1247"/>
      <c r="G3029" s="1247"/>
      <c r="H3029" s="525" t="s">
        <v>1151</v>
      </c>
      <c r="I3029" s="527">
        <v>0.434</v>
      </c>
      <c r="J3029" s="526"/>
      <c r="K3029" s="527">
        <v>5.2080000000000002</v>
      </c>
      <c r="L3029" s="538">
        <v>477.92</v>
      </c>
      <c r="M3029" s="539">
        <v>1.24</v>
      </c>
      <c r="N3029" s="534">
        <v>592.62</v>
      </c>
      <c r="O3029" s="526"/>
      <c r="P3029" s="529">
        <v>3086.36</v>
      </c>
    </row>
    <row r="3030" spans="1:16" x14ac:dyDescent="0.25">
      <c r="A3030" s="540"/>
      <c r="B3030" s="524" t="s">
        <v>1208</v>
      </c>
      <c r="C3030" s="1247" t="s">
        <v>1209</v>
      </c>
      <c r="D3030" s="1247"/>
      <c r="E3030" s="1247"/>
      <c r="F3030" s="1247"/>
      <c r="G3030" s="1247"/>
      <c r="H3030" s="525" t="s">
        <v>1148</v>
      </c>
      <c r="I3030" s="527">
        <v>0.434</v>
      </c>
      <c r="J3030" s="526"/>
      <c r="K3030" s="527">
        <v>5.2080000000000002</v>
      </c>
      <c r="L3030" s="528"/>
      <c r="M3030" s="526"/>
      <c r="N3030" s="541">
        <v>325.38</v>
      </c>
      <c r="O3030" s="526"/>
      <c r="P3030" s="529">
        <v>1694.58</v>
      </c>
    </row>
    <row r="3031" spans="1:16" x14ac:dyDescent="0.25">
      <c r="A3031" s="523"/>
      <c r="B3031" s="524" t="s">
        <v>36</v>
      </c>
      <c r="C3031" s="1247" t="s">
        <v>134</v>
      </c>
      <c r="D3031" s="1247"/>
      <c r="E3031" s="1247"/>
      <c r="F3031" s="1247"/>
      <c r="G3031" s="1247"/>
      <c r="H3031" s="525"/>
      <c r="I3031" s="526"/>
      <c r="J3031" s="526"/>
      <c r="K3031" s="526"/>
      <c r="L3031" s="528"/>
      <c r="M3031" s="526"/>
      <c r="N3031" s="528"/>
      <c r="O3031" s="526"/>
      <c r="P3031" s="573">
        <v>485.53</v>
      </c>
    </row>
    <row r="3032" spans="1:16" x14ac:dyDescent="0.25">
      <c r="A3032" s="530"/>
      <c r="B3032" s="524" t="s">
        <v>3334</v>
      </c>
      <c r="C3032" s="1247" t="s">
        <v>3335</v>
      </c>
      <c r="D3032" s="1247"/>
      <c r="E3032" s="1247"/>
      <c r="F3032" s="1247"/>
      <c r="G3032" s="1247"/>
      <c r="H3032" s="525" t="s">
        <v>1244</v>
      </c>
      <c r="I3032" s="535">
        <v>2.6700000000000002E-2</v>
      </c>
      <c r="J3032" s="526"/>
      <c r="K3032" s="535">
        <v>0.32040000000000002</v>
      </c>
      <c r="L3032" s="538">
        <v>154.58000000000001</v>
      </c>
      <c r="M3032" s="575">
        <v>1.2</v>
      </c>
      <c r="N3032" s="534">
        <v>185.5</v>
      </c>
      <c r="O3032" s="526"/>
      <c r="P3032" s="529">
        <v>59.43</v>
      </c>
    </row>
    <row r="3033" spans="1:16" x14ac:dyDescent="0.25">
      <c r="A3033" s="530"/>
      <c r="B3033" s="524" t="s">
        <v>3580</v>
      </c>
      <c r="C3033" s="1247" t="s">
        <v>3581</v>
      </c>
      <c r="D3033" s="1247"/>
      <c r="E3033" s="1247"/>
      <c r="F3033" s="1247"/>
      <c r="G3033" s="1247"/>
      <c r="H3033" s="525" t="s">
        <v>1244</v>
      </c>
      <c r="I3033" s="536">
        <v>0.01</v>
      </c>
      <c r="J3033" s="526"/>
      <c r="K3033" s="536">
        <v>0.12</v>
      </c>
      <c r="L3033" s="542">
        <v>1562.87</v>
      </c>
      <c r="M3033" s="539">
        <v>1.76</v>
      </c>
      <c r="N3033" s="534">
        <v>2750.65</v>
      </c>
      <c r="O3033" s="526"/>
      <c r="P3033" s="529">
        <v>330.08</v>
      </c>
    </row>
    <row r="3034" spans="1:16" x14ac:dyDescent="0.25">
      <c r="A3034" s="530"/>
      <c r="B3034" s="524" t="s">
        <v>4005</v>
      </c>
      <c r="C3034" s="1247" t="s">
        <v>4006</v>
      </c>
      <c r="D3034" s="1247"/>
      <c r="E3034" s="1247"/>
      <c r="F3034" s="1247"/>
      <c r="G3034" s="1247"/>
      <c r="H3034" s="525" t="s">
        <v>1164</v>
      </c>
      <c r="I3034" s="537">
        <v>1.0000000000000001E-5</v>
      </c>
      <c r="J3034" s="526"/>
      <c r="K3034" s="537">
        <v>1.2E-4</v>
      </c>
      <c r="L3034" s="542">
        <v>146734.48000000001</v>
      </c>
      <c r="M3034" s="539">
        <v>1.83</v>
      </c>
      <c r="N3034" s="534">
        <v>268524.09999999998</v>
      </c>
      <c r="O3034" s="526"/>
      <c r="P3034" s="529">
        <v>32.22</v>
      </c>
    </row>
    <row r="3035" spans="1:16" x14ac:dyDescent="0.25">
      <c r="A3035" s="530"/>
      <c r="B3035" s="524" t="s">
        <v>3588</v>
      </c>
      <c r="C3035" s="1247" t="s">
        <v>3589</v>
      </c>
      <c r="D3035" s="1247"/>
      <c r="E3035" s="1247"/>
      <c r="F3035" s="1247"/>
      <c r="G3035" s="1247"/>
      <c r="H3035" s="525" t="s">
        <v>1697</v>
      </c>
      <c r="I3035" s="536">
        <v>0.02</v>
      </c>
      <c r="J3035" s="526"/>
      <c r="K3035" s="536">
        <v>0.24</v>
      </c>
      <c r="L3035" s="538">
        <v>233.18</v>
      </c>
      <c r="M3035" s="539">
        <v>1.1399999999999999</v>
      </c>
      <c r="N3035" s="534">
        <v>265.83</v>
      </c>
      <c r="O3035" s="526"/>
      <c r="P3035" s="529">
        <v>63.8</v>
      </c>
    </row>
    <row r="3036" spans="1:16" x14ac:dyDescent="0.25">
      <c r="A3036" s="552"/>
      <c r="B3036" s="553"/>
      <c r="C3036" s="1248" t="s">
        <v>1154</v>
      </c>
      <c r="D3036" s="1248"/>
      <c r="E3036" s="1248"/>
      <c r="F3036" s="1248"/>
      <c r="G3036" s="1248"/>
      <c r="H3036" s="516"/>
      <c r="I3036" s="517"/>
      <c r="J3036" s="517"/>
      <c r="K3036" s="517"/>
      <c r="L3036" s="520"/>
      <c r="M3036" s="517"/>
      <c r="N3036" s="554"/>
      <c r="O3036" s="517"/>
      <c r="P3036" s="555">
        <v>51819.48</v>
      </c>
    </row>
    <row r="3037" spans="1:16" x14ac:dyDescent="0.25">
      <c r="A3037" s="540" t="s">
        <v>4166</v>
      </c>
      <c r="B3037" s="524" t="s">
        <v>2637</v>
      </c>
      <c r="C3037" s="1247" t="s">
        <v>2638</v>
      </c>
      <c r="D3037" s="1247"/>
      <c r="E3037" s="1247"/>
      <c r="F3037" s="1247"/>
      <c r="G3037" s="1247"/>
      <c r="H3037" s="525" t="s">
        <v>1158</v>
      </c>
      <c r="I3037" s="543">
        <v>2</v>
      </c>
      <c r="J3037" s="526"/>
      <c r="K3037" s="543">
        <v>2</v>
      </c>
      <c r="L3037" s="528"/>
      <c r="M3037" s="526"/>
      <c r="N3037" s="528"/>
      <c r="O3037" s="526"/>
      <c r="P3037" s="573">
        <v>741.3</v>
      </c>
    </row>
    <row r="3038" spans="1:16" x14ac:dyDescent="0.25">
      <c r="A3038" s="540"/>
      <c r="B3038" s="524"/>
      <c r="C3038" s="1247" t="s">
        <v>1155</v>
      </c>
      <c r="D3038" s="1247"/>
      <c r="E3038" s="1247"/>
      <c r="F3038" s="1247"/>
      <c r="G3038" s="1247"/>
      <c r="H3038" s="525"/>
      <c r="I3038" s="526"/>
      <c r="J3038" s="526"/>
      <c r="K3038" s="526"/>
      <c r="L3038" s="528"/>
      <c r="M3038" s="526"/>
      <c r="N3038" s="528"/>
      <c r="O3038" s="526"/>
      <c r="P3038" s="529">
        <v>40836.75</v>
      </c>
    </row>
    <row r="3039" spans="1:16" x14ac:dyDescent="0.25">
      <c r="A3039" s="540"/>
      <c r="B3039" s="524" t="s">
        <v>3336</v>
      </c>
      <c r="C3039" s="1247" t="s">
        <v>3337</v>
      </c>
      <c r="D3039" s="1247"/>
      <c r="E3039" s="1247"/>
      <c r="F3039" s="1247"/>
      <c r="G3039" s="1247"/>
      <c r="H3039" s="525" t="s">
        <v>1158</v>
      </c>
      <c r="I3039" s="543">
        <v>90</v>
      </c>
      <c r="J3039" s="526"/>
      <c r="K3039" s="543">
        <v>90</v>
      </c>
      <c r="L3039" s="528"/>
      <c r="M3039" s="526"/>
      <c r="N3039" s="528"/>
      <c r="O3039" s="526"/>
      <c r="P3039" s="529">
        <v>36753.08</v>
      </c>
    </row>
    <row r="3040" spans="1:16" x14ac:dyDescent="0.25">
      <c r="A3040" s="540"/>
      <c r="B3040" s="524" t="s">
        <v>3338</v>
      </c>
      <c r="C3040" s="1247" t="s">
        <v>3339</v>
      </c>
      <c r="D3040" s="1247"/>
      <c r="E3040" s="1247"/>
      <c r="F3040" s="1247"/>
      <c r="G3040" s="1247"/>
      <c r="H3040" s="525" t="s">
        <v>1158</v>
      </c>
      <c r="I3040" s="543">
        <v>46</v>
      </c>
      <c r="J3040" s="526"/>
      <c r="K3040" s="543">
        <v>46</v>
      </c>
      <c r="L3040" s="528"/>
      <c r="M3040" s="526"/>
      <c r="N3040" s="528"/>
      <c r="O3040" s="526"/>
      <c r="P3040" s="529">
        <v>18784.91</v>
      </c>
    </row>
    <row r="3041" spans="1:16" x14ac:dyDescent="0.25">
      <c r="A3041" s="556"/>
      <c r="B3041" s="557"/>
      <c r="C3041" s="1248" t="s">
        <v>1161</v>
      </c>
      <c r="D3041" s="1248"/>
      <c r="E3041" s="1248"/>
      <c r="F3041" s="1248"/>
      <c r="G3041" s="1248"/>
      <c r="H3041" s="516"/>
      <c r="I3041" s="517"/>
      <c r="J3041" s="517"/>
      <c r="K3041" s="517"/>
      <c r="L3041" s="520"/>
      <c r="M3041" s="517"/>
      <c r="N3041" s="554">
        <v>9008.23</v>
      </c>
      <c r="O3041" s="517"/>
      <c r="P3041" s="555">
        <v>108098.77</v>
      </c>
    </row>
    <row r="3042" spans="1:16" x14ac:dyDescent="0.25">
      <c r="A3042" s="558"/>
      <c r="B3042" s="559"/>
      <c r="C3042" s="559"/>
      <c r="D3042" s="559"/>
      <c r="E3042" s="559"/>
      <c r="F3042" s="559"/>
      <c r="G3042" s="559"/>
      <c r="H3042" s="560"/>
      <c r="I3042" s="561"/>
      <c r="J3042" s="561"/>
      <c r="K3042" s="561"/>
      <c r="L3042" s="562"/>
      <c r="M3042" s="561"/>
      <c r="N3042" s="562"/>
      <c r="O3042" s="561"/>
      <c r="P3042" s="563"/>
    </row>
    <row r="3043" spans="1:16" ht="22.5" x14ac:dyDescent="0.25">
      <c r="A3043" s="514" t="s">
        <v>4167</v>
      </c>
      <c r="B3043" s="515" t="s">
        <v>4134</v>
      </c>
      <c r="C3043" s="1249" t="s">
        <v>4168</v>
      </c>
      <c r="D3043" s="1249"/>
      <c r="E3043" s="1249"/>
      <c r="F3043" s="1249"/>
      <c r="G3043" s="1249"/>
      <c r="H3043" s="516" t="s">
        <v>1575</v>
      </c>
      <c r="I3043" s="517">
        <v>12</v>
      </c>
      <c r="J3043" s="518">
        <v>1</v>
      </c>
      <c r="K3043" s="518">
        <v>12</v>
      </c>
      <c r="L3043" s="520"/>
      <c r="M3043" s="517"/>
      <c r="N3043" s="564">
        <v>3795</v>
      </c>
      <c r="O3043" s="517"/>
      <c r="P3043" s="555">
        <v>45540</v>
      </c>
    </row>
    <row r="3044" spans="1:16" x14ac:dyDescent="0.25">
      <c r="A3044" s="556"/>
      <c r="B3044" s="557"/>
      <c r="C3044" s="1248" t="s">
        <v>1161</v>
      </c>
      <c r="D3044" s="1248"/>
      <c r="E3044" s="1248"/>
      <c r="F3044" s="1248"/>
      <c r="G3044" s="1248"/>
      <c r="H3044" s="516"/>
      <c r="I3044" s="517"/>
      <c r="J3044" s="517"/>
      <c r="K3044" s="517"/>
      <c r="L3044" s="520"/>
      <c r="M3044" s="517"/>
      <c r="N3044" s="520"/>
      <c r="O3044" s="517"/>
      <c r="P3044" s="555">
        <v>45540</v>
      </c>
    </row>
    <row r="3045" spans="1:16" x14ac:dyDescent="0.25">
      <c r="A3045" s="558"/>
      <c r="B3045" s="559"/>
      <c r="C3045" s="559"/>
      <c r="D3045" s="559"/>
      <c r="E3045" s="559"/>
      <c r="F3045" s="559"/>
      <c r="G3045" s="559"/>
      <c r="H3045" s="560"/>
      <c r="I3045" s="561"/>
      <c r="J3045" s="561"/>
      <c r="K3045" s="561"/>
      <c r="L3045" s="562"/>
      <c r="M3045" s="561"/>
      <c r="N3045" s="562"/>
      <c r="O3045" s="561"/>
      <c r="P3045" s="563"/>
    </row>
    <row r="3046" spans="1:16" x14ac:dyDescent="0.25">
      <c r="A3046" s="514" t="s">
        <v>4169</v>
      </c>
      <c r="B3046" s="515" t="s">
        <v>4170</v>
      </c>
      <c r="C3046" s="1249" t="s">
        <v>4171</v>
      </c>
      <c r="D3046" s="1249"/>
      <c r="E3046" s="1249"/>
      <c r="F3046" s="1249"/>
      <c r="G3046" s="1249"/>
      <c r="H3046" s="516" t="s">
        <v>1575</v>
      </c>
      <c r="I3046" s="517">
        <v>12</v>
      </c>
      <c r="J3046" s="518">
        <v>1</v>
      </c>
      <c r="K3046" s="518">
        <v>12</v>
      </c>
      <c r="L3046" s="520"/>
      <c r="M3046" s="517"/>
      <c r="N3046" s="521"/>
      <c r="O3046" s="517"/>
      <c r="P3046" s="522"/>
    </row>
    <row r="3047" spans="1:16" x14ac:dyDescent="0.25">
      <c r="A3047" s="523"/>
      <c r="B3047" s="524" t="s">
        <v>23</v>
      </c>
      <c r="C3047" s="1247" t="s">
        <v>1203</v>
      </c>
      <c r="D3047" s="1247"/>
      <c r="E3047" s="1247"/>
      <c r="F3047" s="1247"/>
      <c r="G3047" s="1247"/>
      <c r="H3047" s="525" t="s">
        <v>1148</v>
      </c>
      <c r="I3047" s="526"/>
      <c r="J3047" s="526"/>
      <c r="K3047" s="536">
        <v>69.12</v>
      </c>
      <c r="L3047" s="528"/>
      <c r="M3047" s="526"/>
      <c r="N3047" s="528"/>
      <c r="O3047" s="526"/>
      <c r="P3047" s="529">
        <v>22490.27</v>
      </c>
    </row>
    <row r="3048" spans="1:16" x14ac:dyDescent="0.25">
      <c r="A3048" s="530"/>
      <c r="B3048" s="524" t="s">
        <v>2070</v>
      </c>
      <c r="C3048" s="1247" t="s">
        <v>2071</v>
      </c>
      <c r="D3048" s="1247"/>
      <c r="E3048" s="1247"/>
      <c r="F3048" s="1247"/>
      <c r="G3048" s="1247"/>
      <c r="H3048" s="525" t="s">
        <v>1148</v>
      </c>
      <c r="I3048" s="536">
        <v>5.76</v>
      </c>
      <c r="J3048" s="526"/>
      <c r="K3048" s="536">
        <v>69.12</v>
      </c>
      <c r="L3048" s="532"/>
      <c r="M3048" s="533"/>
      <c r="N3048" s="534">
        <v>325.38</v>
      </c>
      <c r="O3048" s="526"/>
      <c r="P3048" s="529">
        <v>22490.27</v>
      </c>
    </row>
    <row r="3049" spans="1:16" x14ac:dyDescent="0.25">
      <c r="A3049" s="523"/>
      <c r="B3049" s="524" t="s">
        <v>36</v>
      </c>
      <c r="C3049" s="1247" t="s">
        <v>134</v>
      </c>
      <c r="D3049" s="1247"/>
      <c r="E3049" s="1247"/>
      <c r="F3049" s="1247"/>
      <c r="G3049" s="1247"/>
      <c r="H3049" s="525"/>
      <c r="I3049" s="526"/>
      <c r="J3049" s="526"/>
      <c r="K3049" s="526"/>
      <c r="L3049" s="528"/>
      <c r="M3049" s="526"/>
      <c r="N3049" s="528"/>
      <c r="O3049" s="526"/>
      <c r="P3049" s="573">
        <v>663.49</v>
      </c>
    </row>
    <row r="3050" spans="1:16" x14ac:dyDescent="0.25">
      <c r="A3050" s="530"/>
      <c r="B3050" s="524" t="s">
        <v>3598</v>
      </c>
      <c r="C3050" s="1247" t="s">
        <v>3599</v>
      </c>
      <c r="D3050" s="1247"/>
      <c r="E3050" s="1247"/>
      <c r="F3050" s="1247"/>
      <c r="G3050" s="1247"/>
      <c r="H3050" s="525" t="s">
        <v>1244</v>
      </c>
      <c r="I3050" s="535">
        <v>1.1999999999999999E-3</v>
      </c>
      <c r="J3050" s="526"/>
      <c r="K3050" s="535">
        <v>1.44E-2</v>
      </c>
      <c r="L3050" s="538">
        <v>284.14999999999998</v>
      </c>
      <c r="M3050" s="539">
        <v>1.45</v>
      </c>
      <c r="N3050" s="534">
        <v>412.02</v>
      </c>
      <c r="O3050" s="526"/>
      <c r="P3050" s="529">
        <v>5.93</v>
      </c>
    </row>
    <row r="3051" spans="1:16" x14ac:dyDescent="0.25">
      <c r="A3051" s="530"/>
      <c r="B3051" s="524" t="s">
        <v>1494</v>
      </c>
      <c r="C3051" s="1247" t="s">
        <v>1495</v>
      </c>
      <c r="D3051" s="1247"/>
      <c r="E3051" s="1247"/>
      <c r="F3051" s="1247"/>
      <c r="G3051" s="1247"/>
      <c r="H3051" s="525" t="s">
        <v>1496</v>
      </c>
      <c r="I3051" s="535">
        <v>6.7599999999999993E-2</v>
      </c>
      <c r="J3051" s="526"/>
      <c r="K3051" s="535">
        <v>0.81120000000000003</v>
      </c>
      <c r="L3051" s="532"/>
      <c r="M3051" s="533"/>
      <c r="N3051" s="534">
        <v>6.1</v>
      </c>
      <c r="O3051" s="526"/>
      <c r="P3051" s="529">
        <v>4.95</v>
      </c>
    </row>
    <row r="3052" spans="1:16" x14ac:dyDescent="0.25">
      <c r="A3052" s="530"/>
      <c r="B3052" s="524" t="s">
        <v>3600</v>
      </c>
      <c r="C3052" s="1247" t="s">
        <v>3601</v>
      </c>
      <c r="D3052" s="1247"/>
      <c r="E3052" s="1247"/>
      <c r="F3052" s="1247"/>
      <c r="G3052" s="1247"/>
      <c r="H3052" s="525" t="s">
        <v>1697</v>
      </c>
      <c r="I3052" s="536">
        <v>0.03</v>
      </c>
      <c r="J3052" s="526"/>
      <c r="K3052" s="536">
        <v>0.36</v>
      </c>
      <c r="L3052" s="538">
        <v>978.09</v>
      </c>
      <c r="M3052" s="539">
        <v>1.31</v>
      </c>
      <c r="N3052" s="534">
        <v>1281.3</v>
      </c>
      <c r="O3052" s="526"/>
      <c r="P3052" s="529">
        <v>461.27</v>
      </c>
    </row>
    <row r="3053" spans="1:16" x14ac:dyDescent="0.25">
      <c r="A3053" s="530"/>
      <c r="B3053" s="524" t="s">
        <v>2605</v>
      </c>
      <c r="C3053" s="1247" t="s">
        <v>2606</v>
      </c>
      <c r="D3053" s="1247"/>
      <c r="E3053" s="1247"/>
      <c r="F3053" s="1247"/>
      <c r="G3053" s="1247"/>
      <c r="H3053" s="525" t="s">
        <v>1164</v>
      </c>
      <c r="I3053" s="537">
        <v>2.0000000000000002E-5</v>
      </c>
      <c r="J3053" s="526"/>
      <c r="K3053" s="537">
        <v>2.4000000000000001E-4</v>
      </c>
      <c r="L3053" s="542">
        <v>4338.2700000000004</v>
      </c>
      <c r="M3053" s="575">
        <v>1.3</v>
      </c>
      <c r="N3053" s="534">
        <v>5639.75</v>
      </c>
      <c r="O3053" s="526"/>
      <c r="P3053" s="529">
        <v>1.35</v>
      </c>
    </row>
    <row r="3054" spans="1:16" x14ac:dyDescent="0.25">
      <c r="A3054" s="530"/>
      <c r="B3054" s="524" t="s">
        <v>3560</v>
      </c>
      <c r="C3054" s="1247" t="s">
        <v>3561</v>
      </c>
      <c r="D3054" s="1247"/>
      <c r="E3054" s="1247"/>
      <c r="F3054" s="1247"/>
      <c r="G3054" s="1247"/>
      <c r="H3054" s="525" t="s">
        <v>1244</v>
      </c>
      <c r="I3054" s="536">
        <v>0.01</v>
      </c>
      <c r="J3054" s="526"/>
      <c r="K3054" s="536">
        <v>0.12</v>
      </c>
      <c r="L3054" s="538">
        <v>899.56</v>
      </c>
      <c r="M3054" s="539">
        <v>1.76</v>
      </c>
      <c r="N3054" s="534">
        <v>1583.23</v>
      </c>
      <c r="O3054" s="526"/>
      <c r="P3054" s="529">
        <v>189.99</v>
      </c>
    </row>
    <row r="3055" spans="1:16" x14ac:dyDescent="0.25">
      <c r="A3055" s="552"/>
      <c r="B3055" s="553"/>
      <c r="C3055" s="1248" t="s">
        <v>1154</v>
      </c>
      <c r="D3055" s="1248"/>
      <c r="E3055" s="1248"/>
      <c r="F3055" s="1248"/>
      <c r="G3055" s="1248"/>
      <c r="H3055" s="516"/>
      <c r="I3055" s="517"/>
      <c r="J3055" s="517"/>
      <c r="K3055" s="517"/>
      <c r="L3055" s="520"/>
      <c r="M3055" s="517"/>
      <c r="N3055" s="554"/>
      <c r="O3055" s="517"/>
      <c r="P3055" s="555">
        <v>23153.759999999998</v>
      </c>
    </row>
    <row r="3056" spans="1:16" x14ac:dyDescent="0.25">
      <c r="A3056" s="540" t="s">
        <v>4172</v>
      </c>
      <c r="B3056" s="524" t="s">
        <v>2637</v>
      </c>
      <c r="C3056" s="1247" t="s">
        <v>2638</v>
      </c>
      <c r="D3056" s="1247"/>
      <c r="E3056" s="1247"/>
      <c r="F3056" s="1247"/>
      <c r="G3056" s="1247"/>
      <c r="H3056" s="525" t="s">
        <v>1158</v>
      </c>
      <c r="I3056" s="543">
        <v>2</v>
      </c>
      <c r="J3056" s="526"/>
      <c r="K3056" s="543">
        <v>2</v>
      </c>
      <c r="L3056" s="528"/>
      <c r="M3056" s="526"/>
      <c r="N3056" s="528"/>
      <c r="O3056" s="526"/>
      <c r="P3056" s="573">
        <v>449.81</v>
      </c>
    </row>
    <row r="3057" spans="1:16" x14ac:dyDescent="0.25">
      <c r="A3057" s="540"/>
      <c r="B3057" s="524"/>
      <c r="C3057" s="1247" t="s">
        <v>1155</v>
      </c>
      <c r="D3057" s="1247"/>
      <c r="E3057" s="1247"/>
      <c r="F3057" s="1247"/>
      <c r="G3057" s="1247"/>
      <c r="H3057" s="525"/>
      <c r="I3057" s="526"/>
      <c r="J3057" s="526"/>
      <c r="K3057" s="526"/>
      <c r="L3057" s="528"/>
      <c r="M3057" s="526"/>
      <c r="N3057" s="528"/>
      <c r="O3057" s="526"/>
      <c r="P3057" s="529">
        <v>22490.27</v>
      </c>
    </row>
    <row r="3058" spans="1:16" x14ac:dyDescent="0.25">
      <c r="A3058" s="540"/>
      <c r="B3058" s="524" t="s">
        <v>2795</v>
      </c>
      <c r="C3058" s="1247" t="s">
        <v>2796</v>
      </c>
      <c r="D3058" s="1247"/>
      <c r="E3058" s="1247"/>
      <c r="F3058" s="1247"/>
      <c r="G3058" s="1247"/>
      <c r="H3058" s="525" t="s">
        <v>1158</v>
      </c>
      <c r="I3058" s="543">
        <v>90</v>
      </c>
      <c r="J3058" s="526"/>
      <c r="K3058" s="543">
        <v>90</v>
      </c>
      <c r="L3058" s="528"/>
      <c r="M3058" s="526"/>
      <c r="N3058" s="528"/>
      <c r="O3058" s="526"/>
      <c r="P3058" s="529">
        <v>20241.240000000002</v>
      </c>
    </row>
    <row r="3059" spans="1:16" x14ac:dyDescent="0.25">
      <c r="A3059" s="540"/>
      <c r="B3059" s="524" t="s">
        <v>2797</v>
      </c>
      <c r="C3059" s="1247" t="s">
        <v>2798</v>
      </c>
      <c r="D3059" s="1247"/>
      <c r="E3059" s="1247"/>
      <c r="F3059" s="1247"/>
      <c r="G3059" s="1247"/>
      <c r="H3059" s="525" t="s">
        <v>1158</v>
      </c>
      <c r="I3059" s="543">
        <v>46</v>
      </c>
      <c r="J3059" s="526"/>
      <c r="K3059" s="543">
        <v>46</v>
      </c>
      <c r="L3059" s="528"/>
      <c r="M3059" s="526"/>
      <c r="N3059" s="528"/>
      <c r="O3059" s="526"/>
      <c r="P3059" s="529">
        <v>10345.52</v>
      </c>
    </row>
    <row r="3060" spans="1:16" x14ac:dyDescent="0.25">
      <c r="A3060" s="556"/>
      <c r="B3060" s="557"/>
      <c r="C3060" s="1248" t="s">
        <v>1161</v>
      </c>
      <c r="D3060" s="1248"/>
      <c r="E3060" s="1248"/>
      <c r="F3060" s="1248"/>
      <c r="G3060" s="1248"/>
      <c r="H3060" s="516"/>
      <c r="I3060" s="517"/>
      <c r="J3060" s="517"/>
      <c r="K3060" s="517"/>
      <c r="L3060" s="520"/>
      <c r="M3060" s="517"/>
      <c r="N3060" s="554">
        <v>4515.8599999999997</v>
      </c>
      <c r="O3060" s="517"/>
      <c r="P3060" s="555">
        <v>54190.33</v>
      </c>
    </row>
    <row r="3061" spans="1:16" x14ac:dyDescent="0.25">
      <c r="A3061" s="558"/>
      <c r="B3061" s="559"/>
      <c r="C3061" s="559"/>
      <c r="D3061" s="559"/>
      <c r="E3061" s="559"/>
      <c r="F3061" s="559"/>
      <c r="G3061" s="559"/>
      <c r="H3061" s="560"/>
      <c r="I3061" s="561"/>
      <c r="J3061" s="561"/>
      <c r="K3061" s="561"/>
      <c r="L3061" s="562"/>
      <c r="M3061" s="561"/>
      <c r="N3061" s="562"/>
      <c r="O3061" s="561"/>
      <c r="P3061" s="563"/>
    </row>
    <row r="3062" spans="1:16" ht="22.5" x14ac:dyDescent="0.25">
      <c r="A3062" s="514" t="s">
        <v>4173</v>
      </c>
      <c r="B3062" s="515" t="s">
        <v>4134</v>
      </c>
      <c r="C3062" s="1249" t="s">
        <v>4174</v>
      </c>
      <c r="D3062" s="1249"/>
      <c r="E3062" s="1249"/>
      <c r="F3062" s="1249"/>
      <c r="G3062" s="1249"/>
      <c r="H3062" s="516" t="s">
        <v>1575</v>
      </c>
      <c r="I3062" s="517">
        <v>12</v>
      </c>
      <c r="J3062" s="518">
        <v>1</v>
      </c>
      <c r="K3062" s="518">
        <v>12</v>
      </c>
      <c r="L3062" s="520"/>
      <c r="M3062" s="517"/>
      <c r="N3062" s="564">
        <v>3373.33</v>
      </c>
      <c r="O3062" s="517"/>
      <c r="P3062" s="555">
        <v>40479.96</v>
      </c>
    </row>
    <row r="3063" spans="1:16" x14ac:dyDescent="0.25">
      <c r="A3063" s="556"/>
      <c r="B3063" s="557"/>
      <c r="C3063" s="1248" t="s">
        <v>1161</v>
      </c>
      <c r="D3063" s="1248"/>
      <c r="E3063" s="1248"/>
      <c r="F3063" s="1248"/>
      <c r="G3063" s="1248"/>
      <c r="H3063" s="516"/>
      <c r="I3063" s="517"/>
      <c r="J3063" s="517"/>
      <c r="K3063" s="517"/>
      <c r="L3063" s="520"/>
      <c r="M3063" s="517"/>
      <c r="N3063" s="520"/>
      <c r="O3063" s="517"/>
      <c r="P3063" s="555">
        <v>40479.96</v>
      </c>
    </row>
    <row r="3064" spans="1:16" x14ac:dyDescent="0.25">
      <c r="A3064" s="558"/>
      <c r="B3064" s="559"/>
      <c r="C3064" s="559"/>
      <c r="D3064" s="559"/>
      <c r="E3064" s="559"/>
      <c r="F3064" s="559"/>
      <c r="G3064" s="559"/>
      <c r="H3064" s="560"/>
      <c r="I3064" s="561"/>
      <c r="J3064" s="561"/>
      <c r="K3064" s="561"/>
      <c r="L3064" s="562"/>
      <c r="M3064" s="561"/>
      <c r="N3064" s="562"/>
      <c r="O3064" s="561"/>
      <c r="P3064" s="563"/>
    </row>
    <row r="3065" spans="1:16" x14ac:dyDescent="0.25">
      <c r="A3065" s="514" t="s">
        <v>4175</v>
      </c>
      <c r="B3065" s="515" t="s">
        <v>4176</v>
      </c>
      <c r="C3065" s="1249" t="s">
        <v>4177</v>
      </c>
      <c r="D3065" s="1249"/>
      <c r="E3065" s="1249"/>
      <c r="F3065" s="1249"/>
      <c r="G3065" s="1249"/>
      <c r="H3065" s="516" t="s">
        <v>4178</v>
      </c>
      <c r="I3065" s="517">
        <v>12</v>
      </c>
      <c r="J3065" s="518">
        <v>1</v>
      </c>
      <c r="K3065" s="518">
        <v>12</v>
      </c>
      <c r="L3065" s="520"/>
      <c r="M3065" s="517"/>
      <c r="N3065" s="521"/>
      <c r="O3065" s="517"/>
      <c r="P3065" s="522"/>
    </row>
    <row r="3066" spans="1:16" x14ac:dyDescent="0.25">
      <c r="A3066" s="523"/>
      <c r="B3066" s="524" t="s">
        <v>23</v>
      </c>
      <c r="C3066" s="1247" t="s">
        <v>1203</v>
      </c>
      <c r="D3066" s="1247"/>
      <c r="E3066" s="1247"/>
      <c r="F3066" s="1247"/>
      <c r="G3066" s="1247"/>
      <c r="H3066" s="525" t="s">
        <v>1148</v>
      </c>
      <c r="I3066" s="526"/>
      <c r="J3066" s="526"/>
      <c r="K3066" s="531">
        <v>199.8</v>
      </c>
      <c r="L3066" s="528"/>
      <c r="M3066" s="526"/>
      <c r="N3066" s="528"/>
      <c r="O3066" s="526"/>
      <c r="P3066" s="529">
        <v>74713.210000000006</v>
      </c>
    </row>
    <row r="3067" spans="1:16" x14ac:dyDescent="0.25">
      <c r="A3067" s="530"/>
      <c r="B3067" s="524" t="s">
        <v>2209</v>
      </c>
      <c r="C3067" s="1247" t="s">
        <v>2210</v>
      </c>
      <c r="D3067" s="1247"/>
      <c r="E3067" s="1247"/>
      <c r="F3067" s="1247"/>
      <c r="G3067" s="1247"/>
      <c r="H3067" s="525" t="s">
        <v>1148</v>
      </c>
      <c r="I3067" s="536">
        <v>16.649999999999999</v>
      </c>
      <c r="J3067" s="526"/>
      <c r="K3067" s="531">
        <v>199.8</v>
      </c>
      <c r="L3067" s="532"/>
      <c r="M3067" s="533"/>
      <c r="N3067" s="534">
        <v>373.94</v>
      </c>
      <c r="O3067" s="526"/>
      <c r="P3067" s="529">
        <v>74713.210000000006</v>
      </c>
    </row>
    <row r="3068" spans="1:16" x14ac:dyDescent="0.25">
      <c r="A3068" s="523"/>
      <c r="B3068" s="524" t="s">
        <v>28</v>
      </c>
      <c r="C3068" s="1247" t="s">
        <v>132</v>
      </c>
      <c r="D3068" s="1247"/>
      <c r="E3068" s="1247"/>
      <c r="F3068" s="1247"/>
      <c r="G3068" s="1247"/>
      <c r="H3068" s="525"/>
      <c r="I3068" s="526"/>
      <c r="J3068" s="526"/>
      <c r="K3068" s="526"/>
      <c r="L3068" s="528"/>
      <c r="M3068" s="526"/>
      <c r="N3068" s="528"/>
      <c r="O3068" s="526"/>
      <c r="P3068" s="573">
        <v>84.11</v>
      </c>
    </row>
    <row r="3069" spans="1:16" x14ac:dyDescent="0.25">
      <c r="A3069" s="530"/>
      <c r="B3069" s="524" t="s">
        <v>4179</v>
      </c>
      <c r="C3069" s="1247" t="s">
        <v>4180</v>
      </c>
      <c r="D3069" s="1247"/>
      <c r="E3069" s="1247"/>
      <c r="F3069" s="1247"/>
      <c r="G3069" s="1247"/>
      <c r="H3069" s="525" t="s">
        <v>1151</v>
      </c>
      <c r="I3069" s="536">
        <v>0.61</v>
      </c>
      <c r="J3069" s="526"/>
      <c r="K3069" s="536">
        <v>7.32</v>
      </c>
      <c r="L3069" s="538">
        <v>8.84</v>
      </c>
      <c r="M3069" s="575">
        <v>1.3</v>
      </c>
      <c r="N3069" s="534">
        <v>11.49</v>
      </c>
      <c r="O3069" s="526"/>
      <c r="P3069" s="529">
        <v>84.11</v>
      </c>
    </row>
    <row r="3070" spans="1:16" x14ac:dyDescent="0.25">
      <c r="A3070" s="552"/>
      <c r="B3070" s="553"/>
      <c r="C3070" s="1248" t="s">
        <v>1154</v>
      </c>
      <c r="D3070" s="1248"/>
      <c r="E3070" s="1248"/>
      <c r="F3070" s="1248"/>
      <c r="G3070" s="1248"/>
      <c r="H3070" s="516"/>
      <c r="I3070" s="517"/>
      <c r="J3070" s="517"/>
      <c r="K3070" s="517"/>
      <c r="L3070" s="520"/>
      <c r="M3070" s="517"/>
      <c r="N3070" s="554"/>
      <c r="O3070" s="517"/>
      <c r="P3070" s="555">
        <v>74797.320000000007</v>
      </c>
    </row>
    <row r="3071" spans="1:16" x14ac:dyDescent="0.25">
      <c r="A3071" s="540" t="s">
        <v>4181</v>
      </c>
      <c r="B3071" s="524" t="s">
        <v>2637</v>
      </c>
      <c r="C3071" s="1247" t="s">
        <v>2638</v>
      </c>
      <c r="D3071" s="1247"/>
      <c r="E3071" s="1247"/>
      <c r="F3071" s="1247"/>
      <c r="G3071" s="1247"/>
      <c r="H3071" s="525" t="s">
        <v>1158</v>
      </c>
      <c r="I3071" s="543">
        <v>2</v>
      </c>
      <c r="J3071" s="526"/>
      <c r="K3071" s="543">
        <v>2</v>
      </c>
      <c r="L3071" s="528"/>
      <c r="M3071" s="526"/>
      <c r="N3071" s="528"/>
      <c r="O3071" s="526"/>
      <c r="P3071" s="529">
        <v>1494.26</v>
      </c>
    </row>
    <row r="3072" spans="1:16" x14ac:dyDescent="0.25">
      <c r="A3072" s="540"/>
      <c r="B3072" s="524"/>
      <c r="C3072" s="1247" t="s">
        <v>1155</v>
      </c>
      <c r="D3072" s="1247"/>
      <c r="E3072" s="1247"/>
      <c r="F3072" s="1247"/>
      <c r="G3072" s="1247"/>
      <c r="H3072" s="525"/>
      <c r="I3072" s="526"/>
      <c r="J3072" s="526"/>
      <c r="K3072" s="526"/>
      <c r="L3072" s="528"/>
      <c r="M3072" s="526"/>
      <c r="N3072" s="528"/>
      <c r="O3072" s="526"/>
      <c r="P3072" s="529">
        <v>74713.210000000006</v>
      </c>
    </row>
    <row r="3073" spans="1:16" x14ac:dyDescent="0.25">
      <c r="A3073" s="540"/>
      <c r="B3073" s="524" t="s">
        <v>3630</v>
      </c>
      <c r="C3073" s="1247" t="s">
        <v>3631</v>
      </c>
      <c r="D3073" s="1247"/>
      <c r="E3073" s="1247"/>
      <c r="F3073" s="1247"/>
      <c r="G3073" s="1247"/>
      <c r="H3073" s="525" t="s">
        <v>1158</v>
      </c>
      <c r="I3073" s="543">
        <v>95</v>
      </c>
      <c r="J3073" s="526"/>
      <c r="K3073" s="543">
        <v>95</v>
      </c>
      <c r="L3073" s="528"/>
      <c r="M3073" s="526"/>
      <c r="N3073" s="528"/>
      <c r="O3073" s="526"/>
      <c r="P3073" s="529">
        <v>70977.55</v>
      </c>
    </row>
    <row r="3074" spans="1:16" x14ac:dyDescent="0.25">
      <c r="A3074" s="540"/>
      <c r="B3074" s="524" t="s">
        <v>3632</v>
      </c>
      <c r="C3074" s="1247" t="s">
        <v>3633</v>
      </c>
      <c r="D3074" s="1247"/>
      <c r="E3074" s="1247"/>
      <c r="F3074" s="1247"/>
      <c r="G3074" s="1247"/>
      <c r="H3074" s="525" t="s">
        <v>1158</v>
      </c>
      <c r="I3074" s="543">
        <v>53</v>
      </c>
      <c r="J3074" s="526"/>
      <c r="K3074" s="543">
        <v>53</v>
      </c>
      <c r="L3074" s="528"/>
      <c r="M3074" s="526"/>
      <c r="N3074" s="528"/>
      <c r="O3074" s="526"/>
      <c r="P3074" s="529">
        <v>39598</v>
      </c>
    </row>
    <row r="3075" spans="1:16" x14ac:dyDescent="0.25">
      <c r="A3075" s="556"/>
      <c r="B3075" s="557"/>
      <c r="C3075" s="1248" t="s">
        <v>1161</v>
      </c>
      <c r="D3075" s="1248"/>
      <c r="E3075" s="1248"/>
      <c r="F3075" s="1248"/>
      <c r="G3075" s="1248"/>
      <c r="H3075" s="516"/>
      <c r="I3075" s="517"/>
      <c r="J3075" s="517"/>
      <c r="K3075" s="517"/>
      <c r="L3075" s="520"/>
      <c r="M3075" s="517"/>
      <c r="N3075" s="554">
        <v>15572.26</v>
      </c>
      <c r="O3075" s="517"/>
      <c r="P3075" s="555">
        <v>186867.13</v>
      </c>
    </row>
    <row r="3076" spans="1:16" x14ac:dyDescent="0.25">
      <c r="A3076" s="558"/>
      <c r="B3076" s="559"/>
      <c r="C3076" s="559"/>
      <c r="D3076" s="559"/>
      <c r="E3076" s="559"/>
      <c r="F3076" s="559"/>
      <c r="G3076" s="559"/>
      <c r="H3076" s="560"/>
      <c r="I3076" s="561"/>
      <c r="J3076" s="561"/>
      <c r="K3076" s="561"/>
      <c r="L3076" s="562"/>
      <c r="M3076" s="561"/>
      <c r="N3076" s="562"/>
      <c r="O3076" s="561"/>
      <c r="P3076" s="563"/>
    </row>
    <row r="3077" spans="1:16" ht="22.5" x14ac:dyDescent="0.25">
      <c r="A3077" s="514" t="s">
        <v>4182</v>
      </c>
      <c r="B3077" s="515" t="s">
        <v>4134</v>
      </c>
      <c r="C3077" s="1249" t="s">
        <v>4143</v>
      </c>
      <c r="D3077" s="1249"/>
      <c r="E3077" s="1249"/>
      <c r="F3077" s="1249"/>
      <c r="G3077" s="1249"/>
      <c r="H3077" s="516" t="s">
        <v>1575</v>
      </c>
      <c r="I3077" s="517">
        <v>12</v>
      </c>
      <c r="J3077" s="518">
        <v>1</v>
      </c>
      <c r="K3077" s="518">
        <v>12</v>
      </c>
      <c r="L3077" s="520"/>
      <c r="M3077" s="517"/>
      <c r="N3077" s="564">
        <v>20240</v>
      </c>
      <c r="O3077" s="517"/>
      <c r="P3077" s="555">
        <v>242880</v>
      </c>
    </row>
    <row r="3078" spans="1:16" x14ac:dyDescent="0.25">
      <c r="A3078" s="556"/>
      <c r="B3078" s="557"/>
      <c r="C3078" s="1248" t="s">
        <v>1161</v>
      </c>
      <c r="D3078" s="1248"/>
      <c r="E3078" s="1248"/>
      <c r="F3078" s="1248"/>
      <c r="G3078" s="1248"/>
      <c r="H3078" s="516"/>
      <c r="I3078" s="517"/>
      <c r="J3078" s="517"/>
      <c r="K3078" s="517"/>
      <c r="L3078" s="520"/>
      <c r="M3078" s="517"/>
      <c r="N3078" s="520"/>
      <c r="O3078" s="517"/>
      <c r="P3078" s="555">
        <v>242880</v>
      </c>
    </row>
    <row r="3079" spans="1:16" x14ac:dyDescent="0.25">
      <c r="A3079" s="558"/>
      <c r="B3079" s="559"/>
      <c r="C3079" s="559"/>
      <c r="D3079" s="559"/>
      <c r="E3079" s="559"/>
      <c r="F3079" s="559"/>
      <c r="G3079" s="559"/>
      <c r="H3079" s="560"/>
      <c r="I3079" s="561"/>
      <c r="J3079" s="561"/>
      <c r="K3079" s="561"/>
      <c r="L3079" s="562"/>
      <c r="M3079" s="561"/>
      <c r="N3079" s="562"/>
      <c r="O3079" s="561"/>
      <c r="P3079" s="563"/>
    </row>
    <row r="3080" spans="1:16" x14ac:dyDescent="0.25">
      <c r="A3080" s="514" t="s">
        <v>4183</v>
      </c>
      <c r="B3080" s="515" t="s">
        <v>3693</v>
      </c>
      <c r="C3080" s="1249" t="s">
        <v>3694</v>
      </c>
      <c r="D3080" s="1249"/>
      <c r="E3080" s="1249"/>
      <c r="F3080" s="1249"/>
      <c r="G3080" s="1249"/>
      <c r="H3080" s="516" t="s">
        <v>1568</v>
      </c>
      <c r="I3080" s="517">
        <v>1.2</v>
      </c>
      <c r="J3080" s="518">
        <v>1</v>
      </c>
      <c r="K3080" s="571">
        <v>1.2</v>
      </c>
      <c r="L3080" s="520"/>
      <c r="M3080" s="517"/>
      <c r="N3080" s="521"/>
      <c r="O3080" s="517"/>
      <c r="P3080" s="522"/>
    </row>
    <row r="3081" spans="1:16" x14ac:dyDescent="0.25">
      <c r="A3081" s="523"/>
      <c r="B3081" s="524" t="s">
        <v>23</v>
      </c>
      <c r="C3081" s="1247" t="s">
        <v>1203</v>
      </c>
      <c r="D3081" s="1247"/>
      <c r="E3081" s="1247"/>
      <c r="F3081" s="1247"/>
      <c r="G3081" s="1247"/>
      <c r="H3081" s="525" t="s">
        <v>1148</v>
      </c>
      <c r="I3081" s="526"/>
      <c r="J3081" s="526"/>
      <c r="K3081" s="527">
        <v>29.568000000000001</v>
      </c>
      <c r="L3081" s="528"/>
      <c r="M3081" s="526"/>
      <c r="N3081" s="528"/>
      <c r="O3081" s="526"/>
      <c r="P3081" s="529">
        <v>11979.99</v>
      </c>
    </row>
    <row r="3082" spans="1:16" x14ac:dyDescent="0.25">
      <c r="A3082" s="530"/>
      <c r="B3082" s="524" t="s">
        <v>2233</v>
      </c>
      <c r="C3082" s="1247" t="s">
        <v>2234</v>
      </c>
      <c r="D3082" s="1247"/>
      <c r="E3082" s="1247"/>
      <c r="F3082" s="1247"/>
      <c r="G3082" s="1247"/>
      <c r="H3082" s="525" t="s">
        <v>1148</v>
      </c>
      <c r="I3082" s="536">
        <v>0.06</v>
      </c>
      <c r="J3082" s="526"/>
      <c r="K3082" s="527">
        <v>7.1999999999999995E-2</v>
      </c>
      <c r="L3082" s="532"/>
      <c r="M3082" s="533"/>
      <c r="N3082" s="534">
        <v>264.67</v>
      </c>
      <c r="O3082" s="526"/>
      <c r="P3082" s="529">
        <v>19.059999999999999</v>
      </c>
    </row>
    <row r="3083" spans="1:16" x14ac:dyDescent="0.25">
      <c r="A3083" s="530"/>
      <c r="B3083" s="524" t="s">
        <v>3695</v>
      </c>
      <c r="C3083" s="1247" t="s">
        <v>3696</v>
      </c>
      <c r="D3083" s="1247"/>
      <c r="E3083" s="1247"/>
      <c r="F3083" s="1247"/>
      <c r="G3083" s="1247"/>
      <c r="H3083" s="525" t="s">
        <v>1148</v>
      </c>
      <c r="I3083" s="536">
        <v>12.29</v>
      </c>
      <c r="J3083" s="526"/>
      <c r="K3083" s="527">
        <v>14.747999999999999</v>
      </c>
      <c r="L3083" s="532"/>
      <c r="M3083" s="533"/>
      <c r="N3083" s="534">
        <v>373.94</v>
      </c>
      <c r="O3083" s="526"/>
      <c r="P3083" s="529">
        <v>5514.87</v>
      </c>
    </row>
    <row r="3084" spans="1:16" x14ac:dyDescent="0.25">
      <c r="A3084" s="530"/>
      <c r="B3084" s="524" t="s">
        <v>3697</v>
      </c>
      <c r="C3084" s="1247" t="s">
        <v>3698</v>
      </c>
      <c r="D3084" s="1247"/>
      <c r="E3084" s="1247"/>
      <c r="F3084" s="1247"/>
      <c r="G3084" s="1247"/>
      <c r="H3084" s="525" t="s">
        <v>1148</v>
      </c>
      <c r="I3084" s="536">
        <v>12.29</v>
      </c>
      <c r="J3084" s="526"/>
      <c r="K3084" s="527">
        <v>14.747999999999999</v>
      </c>
      <c r="L3084" s="532"/>
      <c r="M3084" s="533"/>
      <c r="N3084" s="534">
        <v>437.08</v>
      </c>
      <c r="O3084" s="526"/>
      <c r="P3084" s="529">
        <v>6446.06</v>
      </c>
    </row>
    <row r="3085" spans="1:16" x14ac:dyDescent="0.25">
      <c r="A3085" s="523"/>
      <c r="B3085" s="524" t="s">
        <v>28</v>
      </c>
      <c r="C3085" s="1247" t="s">
        <v>132</v>
      </c>
      <c r="D3085" s="1247"/>
      <c r="E3085" s="1247"/>
      <c r="F3085" s="1247"/>
      <c r="G3085" s="1247"/>
      <c r="H3085" s="525"/>
      <c r="I3085" s="526"/>
      <c r="J3085" s="526"/>
      <c r="K3085" s="526"/>
      <c r="L3085" s="528"/>
      <c r="M3085" s="526"/>
      <c r="N3085" s="528"/>
      <c r="O3085" s="526"/>
      <c r="P3085" s="573">
        <v>14.22</v>
      </c>
    </row>
    <row r="3086" spans="1:16" x14ac:dyDescent="0.25">
      <c r="A3086" s="523"/>
      <c r="B3086" s="524"/>
      <c r="C3086" s="1247" t="s">
        <v>1147</v>
      </c>
      <c r="D3086" s="1247"/>
      <c r="E3086" s="1247"/>
      <c r="F3086" s="1247"/>
      <c r="G3086" s="1247"/>
      <c r="H3086" s="525" t="s">
        <v>1148</v>
      </c>
      <c r="I3086" s="526"/>
      <c r="J3086" s="526"/>
      <c r="K3086" s="527">
        <v>2.4E-2</v>
      </c>
      <c r="L3086" s="528"/>
      <c r="M3086" s="526"/>
      <c r="N3086" s="528"/>
      <c r="O3086" s="526"/>
      <c r="P3086" s="573">
        <v>7.81</v>
      </c>
    </row>
    <row r="3087" spans="1:16" x14ac:dyDescent="0.25">
      <c r="A3087" s="530"/>
      <c r="B3087" s="524" t="s">
        <v>1445</v>
      </c>
      <c r="C3087" s="1247" t="s">
        <v>1446</v>
      </c>
      <c r="D3087" s="1247"/>
      <c r="E3087" s="1247"/>
      <c r="F3087" s="1247"/>
      <c r="G3087" s="1247"/>
      <c r="H3087" s="525" t="s">
        <v>1151</v>
      </c>
      <c r="I3087" s="536">
        <v>0.02</v>
      </c>
      <c r="J3087" s="526"/>
      <c r="K3087" s="527">
        <v>2.4E-2</v>
      </c>
      <c r="L3087" s="538">
        <v>477.92</v>
      </c>
      <c r="M3087" s="539">
        <v>1.24</v>
      </c>
      <c r="N3087" s="534">
        <v>592.62</v>
      </c>
      <c r="O3087" s="526"/>
      <c r="P3087" s="529">
        <v>14.22</v>
      </c>
    </row>
    <row r="3088" spans="1:16" x14ac:dyDescent="0.25">
      <c r="A3088" s="540"/>
      <c r="B3088" s="524" t="s">
        <v>1208</v>
      </c>
      <c r="C3088" s="1247" t="s">
        <v>1209</v>
      </c>
      <c r="D3088" s="1247"/>
      <c r="E3088" s="1247"/>
      <c r="F3088" s="1247"/>
      <c r="G3088" s="1247"/>
      <c r="H3088" s="525" t="s">
        <v>1148</v>
      </c>
      <c r="I3088" s="536">
        <v>0.02</v>
      </c>
      <c r="J3088" s="526"/>
      <c r="K3088" s="527">
        <v>2.4E-2</v>
      </c>
      <c r="L3088" s="528"/>
      <c r="M3088" s="526"/>
      <c r="N3088" s="541">
        <v>325.38</v>
      </c>
      <c r="O3088" s="526"/>
      <c r="P3088" s="573">
        <v>7.81</v>
      </c>
    </row>
    <row r="3089" spans="1:16" x14ac:dyDescent="0.25">
      <c r="A3089" s="523"/>
      <c r="B3089" s="524" t="s">
        <v>36</v>
      </c>
      <c r="C3089" s="1247" t="s">
        <v>134</v>
      </c>
      <c r="D3089" s="1247"/>
      <c r="E3089" s="1247"/>
      <c r="F3089" s="1247"/>
      <c r="G3089" s="1247"/>
      <c r="H3089" s="525"/>
      <c r="I3089" s="526"/>
      <c r="J3089" s="526"/>
      <c r="K3089" s="526"/>
      <c r="L3089" s="528"/>
      <c r="M3089" s="526"/>
      <c r="N3089" s="528"/>
      <c r="O3089" s="526"/>
      <c r="P3089" s="573">
        <v>253.66</v>
      </c>
    </row>
    <row r="3090" spans="1:16" x14ac:dyDescent="0.25">
      <c r="A3090" s="530"/>
      <c r="B3090" s="524" t="s">
        <v>1494</v>
      </c>
      <c r="C3090" s="1247" t="s">
        <v>1495</v>
      </c>
      <c r="D3090" s="1247"/>
      <c r="E3090" s="1247"/>
      <c r="F3090" s="1247"/>
      <c r="G3090" s="1247"/>
      <c r="H3090" s="525" t="s">
        <v>1496</v>
      </c>
      <c r="I3090" s="536">
        <v>0.68</v>
      </c>
      <c r="J3090" s="526"/>
      <c r="K3090" s="527">
        <v>0.81599999999999995</v>
      </c>
      <c r="L3090" s="532"/>
      <c r="M3090" s="533"/>
      <c r="N3090" s="534">
        <v>6.1</v>
      </c>
      <c r="O3090" s="526"/>
      <c r="P3090" s="529">
        <v>4.9800000000000004</v>
      </c>
    </row>
    <row r="3091" spans="1:16" x14ac:dyDescent="0.25">
      <c r="A3091" s="530"/>
      <c r="B3091" s="524" t="s">
        <v>3699</v>
      </c>
      <c r="C3091" s="1247" t="s">
        <v>3700</v>
      </c>
      <c r="D3091" s="1247"/>
      <c r="E3091" s="1247"/>
      <c r="F3091" s="1247"/>
      <c r="G3091" s="1247"/>
      <c r="H3091" s="525" t="s">
        <v>1697</v>
      </c>
      <c r="I3091" s="531">
        <v>0.4</v>
      </c>
      <c r="J3091" s="526"/>
      <c r="K3091" s="536">
        <v>0.48</v>
      </c>
      <c r="L3091" s="538">
        <v>170.67</v>
      </c>
      <c r="M3091" s="539">
        <v>1.31</v>
      </c>
      <c r="N3091" s="534">
        <v>223.58</v>
      </c>
      <c r="O3091" s="526"/>
      <c r="P3091" s="529">
        <v>107.32</v>
      </c>
    </row>
    <row r="3092" spans="1:16" x14ac:dyDescent="0.25">
      <c r="A3092" s="530"/>
      <c r="B3092" s="524" t="s">
        <v>3701</v>
      </c>
      <c r="C3092" s="1247" t="s">
        <v>3702</v>
      </c>
      <c r="D3092" s="1247"/>
      <c r="E3092" s="1247"/>
      <c r="F3092" s="1247"/>
      <c r="G3092" s="1247"/>
      <c r="H3092" s="525" t="s">
        <v>1697</v>
      </c>
      <c r="I3092" s="531">
        <v>0.4</v>
      </c>
      <c r="J3092" s="526"/>
      <c r="K3092" s="536">
        <v>0.48</v>
      </c>
      <c r="L3092" s="538">
        <v>224.8</v>
      </c>
      <c r="M3092" s="539">
        <v>1.31</v>
      </c>
      <c r="N3092" s="534">
        <v>294.49</v>
      </c>
      <c r="O3092" s="526"/>
      <c r="P3092" s="529">
        <v>141.36000000000001</v>
      </c>
    </row>
    <row r="3093" spans="1:16" x14ac:dyDescent="0.25">
      <c r="A3093" s="552"/>
      <c r="B3093" s="553"/>
      <c r="C3093" s="1248" t="s">
        <v>1154</v>
      </c>
      <c r="D3093" s="1248"/>
      <c r="E3093" s="1248"/>
      <c r="F3093" s="1248"/>
      <c r="G3093" s="1248"/>
      <c r="H3093" s="516"/>
      <c r="I3093" s="517"/>
      <c r="J3093" s="517"/>
      <c r="K3093" s="517"/>
      <c r="L3093" s="520"/>
      <c r="M3093" s="517"/>
      <c r="N3093" s="554"/>
      <c r="O3093" s="517"/>
      <c r="P3093" s="555">
        <v>12255.68</v>
      </c>
    </row>
    <row r="3094" spans="1:16" x14ac:dyDescent="0.25">
      <c r="A3094" s="540" t="s">
        <v>4184</v>
      </c>
      <c r="B3094" s="524" t="s">
        <v>2637</v>
      </c>
      <c r="C3094" s="1247" t="s">
        <v>2638</v>
      </c>
      <c r="D3094" s="1247"/>
      <c r="E3094" s="1247"/>
      <c r="F3094" s="1247"/>
      <c r="G3094" s="1247"/>
      <c r="H3094" s="525" t="s">
        <v>1158</v>
      </c>
      <c r="I3094" s="543">
        <v>2</v>
      </c>
      <c r="J3094" s="526"/>
      <c r="K3094" s="543">
        <v>2</v>
      </c>
      <c r="L3094" s="528"/>
      <c r="M3094" s="526"/>
      <c r="N3094" s="528"/>
      <c r="O3094" s="526"/>
      <c r="P3094" s="573">
        <v>239.6</v>
      </c>
    </row>
    <row r="3095" spans="1:16" x14ac:dyDescent="0.25">
      <c r="A3095" s="540"/>
      <c r="B3095" s="524"/>
      <c r="C3095" s="1247" t="s">
        <v>1155</v>
      </c>
      <c r="D3095" s="1247"/>
      <c r="E3095" s="1247"/>
      <c r="F3095" s="1247"/>
      <c r="G3095" s="1247"/>
      <c r="H3095" s="525"/>
      <c r="I3095" s="526"/>
      <c r="J3095" s="526"/>
      <c r="K3095" s="526"/>
      <c r="L3095" s="528"/>
      <c r="M3095" s="526"/>
      <c r="N3095" s="528"/>
      <c r="O3095" s="526"/>
      <c r="P3095" s="529">
        <v>11987.8</v>
      </c>
    </row>
    <row r="3096" spans="1:16" x14ac:dyDescent="0.25">
      <c r="A3096" s="540"/>
      <c r="B3096" s="524" t="s">
        <v>2795</v>
      </c>
      <c r="C3096" s="1247" t="s">
        <v>2796</v>
      </c>
      <c r="D3096" s="1247"/>
      <c r="E3096" s="1247"/>
      <c r="F3096" s="1247"/>
      <c r="G3096" s="1247"/>
      <c r="H3096" s="525" t="s">
        <v>1158</v>
      </c>
      <c r="I3096" s="543">
        <v>90</v>
      </c>
      <c r="J3096" s="526"/>
      <c r="K3096" s="543">
        <v>90</v>
      </c>
      <c r="L3096" s="528"/>
      <c r="M3096" s="526"/>
      <c r="N3096" s="528"/>
      <c r="O3096" s="526"/>
      <c r="P3096" s="529">
        <v>10789.02</v>
      </c>
    </row>
    <row r="3097" spans="1:16" x14ac:dyDescent="0.25">
      <c r="A3097" s="540"/>
      <c r="B3097" s="524" t="s">
        <v>2797</v>
      </c>
      <c r="C3097" s="1247" t="s">
        <v>2798</v>
      </c>
      <c r="D3097" s="1247"/>
      <c r="E3097" s="1247"/>
      <c r="F3097" s="1247"/>
      <c r="G3097" s="1247"/>
      <c r="H3097" s="525" t="s">
        <v>1158</v>
      </c>
      <c r="I3097" s="543">
        <v>46</v>
      </c>
      <c r="J3097" s="526"/>
      <c r="K3097" s="543">
        <v>46</v>
      </c>
      <c r="L3097" s="528"/>
      <c r="M3097" s="526"/>
      <c r="N3097" s="528"/>
      <c r="O3097" s="526"/>
      <c r="P3097" s="529">
        <v>5514.39</v>
      </c>
    </row>
    <row r="3098" spans="1:16" x14ac:dyDescent="0.25">
      <c r="A3098" s="556"/>
      <c r="B3098" s="557"/>
      <c r="C3098" s="1248" t="s">
        <v>1161</v>
      </c>
      <c r="D3098" s="1248"/>
      <c r="E3098" s="1248"/>
      <c r="F3098" s="1248"/>
      <c r="G3098" s="1248"/>
      <c r="H3098" s="516"/>
      <c r="I3098" s="517"/>
      <c r="J3098" s="517"/>
      <c r="K3098" s="517"/>
      <c r="L3098" s="520"/>
      <c r="M3098" s="517"/>
      <c r="N3098" s="554">
        <v>23998.91</v>
      </c>
      <c r="O3098" s="517"/>
      <c r="P3098" s="555">
        <v>28798.69</v>
      </c>
    </row>
    <row r="3099" spans="1:16" x14ac:dyDescent="0.25">
      <c r="A3099" s="558"/>
      <c r="B3099" s="559"/>
      <c r="C3099" s="559"/>
      <c r="D3099" s="559"/>
      <c r="E3099" s="559"/>
      <c r="F3099" s="559"/>
      <c r="G3099" s="559"/>
      <c r="H3099" s="560"/>
      <c r="I3099" s="561"/>
      <c r="J3099" s="561"/>
      <c r="K3099" s="561"/>
      <c r="L3099" s="562"/>
      <c r="M3099" s="561"/>
      <c r="N3099" s="562"/>
      <c r="O3099" s="561"/>
      <c r="P3099" s="563"/>
    </row>
    <row r="3100" spans="1:16" ht="22.5" x14ac:dyDescent="0.25">
      <c r="A3100" s="514" t="s">
        <v>4185</v>
      </c>
      <c r="B3100" s="515" t="s">
        <v>4134</v>
      </c>
      <c r="C3100" s="1249" t="s">
        <v>4186</v>
      </c>
      <c r="D3100" s="1249"/>
      <c r="E3100" s="1249"/>
      <c r="F3100" s="1249"/>
      <c r="G3100" s="1249"/>
      <c r="H3100" s="516" t="s">
        <v>1575</v>
      </c>
      <c r="I3100" s="517">
        <v>12</v>
      </c>
      <c r="J3100" s="518">
        <v>1</v>
      </c>
      <c r="K3100" s="518">
        <v>12</v>
      </c>
      <c r="L3100" s="520"/>
      <c r="M3100" s="517"/>
      <c r="N3100" s="564">
        <v>21083.33</v>
      </c>
      <c r="O3100" s="517"/>
      <c r="P3100" s="555">
        <v>252999.96</v>
      </c>
    </row>
    <row r="3101" spans="1:16" x14ac:dyDescent="0.25">
      <c r="A3101" s="556"/>
      <c r="B3101" s="557"/>
      <c r="C3101" s="1248" t="s">
        <v>1161</v>
      </c>
      <c r="D3101" s="1248"/>
      <c r="E3101" s="1248"/>
      <c r="F3101" s="1248"/>
      <c r="G3101" s="1248"/>
      <c r="H3101" s="516"/>
      <c r="I3101" s="517"/>
      <c r="J3101" s="517"/>
      <c r="K3101" s="517"/>
      <c r="L3101" s="520"/>
      <c r="M3101" s="517"/>
      <c r="N3101" s="520"/>
      <c r="O3101" s="517"/>
      <c r="P3101" s="555">
        <v>252999.96</v>
      </c>
    </row>
    <row r="3102" spans="1:16" x14ac:dyDescent="0.25">
      <c r="A3102" s="558"/>
      <c r="B3102" s="559"/>
      <c r="C3102" s="559"/>
      <c r="D3102" s="559"/>
      <c r="E3102" s="559"/>
      <c r="F3102" s="559"/>
      <c r="G3102" s="559"/>
      <c r="H3102" s="560"/>
      <c r="I3102" s="561"/>
      <c r="J3102" s="561"/>
      <c r="K3102" s="561"/>
      <c r="L3102" s="562"/>
      <c r="M3102" s="561"/>
      <c r="N3102" s="562"/>
      <c r="O3102" s="561"/>
      <c r="P3102" s="563"/>
    </row>
    <row r="3103" spans="1:16" ht="22.5" x14ac:dyDescent="0.25">
      <c r="A3103" s="514" t="s">
        <v>4187</v>
      </c>
      <c r="B3103" s="515" t="s">
        <v>4134</v>
      </c>
      <c r="C3103" s="1249" t="s">
        <v>4188</v>
      </c>
      <c r="D3103" s="1249"/>
      <c r="E3103" s="1249"/>
      <c r="F3103" s="1249"/>
      <c r="G3103" s="1249"/>
      <c r="H3103" s="516" t="s">
        <v>1575</v>
      </c>
      <c r="I3103" s="517">
        <v>1</v>
      </c>
      <c r="J3103" s="518">
        <v>1</v>
      </c>
      <c r="K3103" s="518">
        <v>1</v>
      </c>
      <c r="L3103" s="520"/>
      <c r="M3103" s="517"/>
      <c r="N3103" s="564">
        <v>29516.67</v>
      </c>
      <c r="O3103" s="517"/>
      <c r="P3103" s="555">
        <v>29516.67</v>
      </c>
    </row>
    <row r="3104" spans="1:16" x14ac:dyDescent="0.25">
      <c r="A3104" s="556"/>
      <c r="B3104" s="557"/>
      <c r="C3104" s="1248" t="s">
        <v>1161</v>
      </c>
      <c r="D3104" s="1248"/>
      <c r="E3104" s="1248"/>
      <c r="F3104" s="1248"/>
      <c r="G3104" s="1248"/>
      <c r="H3104" s="516"/>
      <c r="I3104" s="517"/>
      <c r="J3104" s="517"/>
      <c r="K3104" s="517"/>
      <c r="L3104" s="520"/>
      <c r="M3104" s="517"/>
      <c r="N3104" s="520"/>
      <c r="O3104" s="517"/>
      <c r="P3104" s="555">
        <v>29516.67</v>
      </c>
    </row>
    <row r="3105" spans="1:16" x14ac:dyDescent="0.25">
      <c r="A3105" s="558"/>
      <c r="B3105" s="559"/>
      <c r="C3105" s="559"/>
      <c r="D3105" s="559"/>
      <c r="E3105" s="559"/>
      <c r="F3105" s="559"/>
      <c r="G3105" s="559"/>
      <c r="H3105" s="560"/>
      <c r="I3105" s="561"/>
      <c r="J3105" s="561"/>
      <c r="K3105" s="561"/>
      <c r="L3105" s="562"/>
      <c r="M3105" s="561"/>
      <c r="N3105" s="562"/>
      <c r="O3105" s="561"/>
      <c r="P3105" s="563"/>
    </row>
    <row r="3106" spans="1:16" x14ac:dyDescent="0.25">
      <c r="A3106" s="514" t="s">
        <v>4189</v>
      </c>
      <c r="B3106" s="515" t="s">
        <v>3381</v>
      </c>
      <c r="C3106" s="1249" t="s">
        <v>3382</v>
      </c>
      <c r="D3106" s="1249"/>
      <c r="E3106" s="1249"/>
      <c r="F3106" s="1249"/>
      <c r="G3106" s="1249"/>
      <c r="H3106" s="516" t="s">
        <v>1575</v>
      </c>
      <c r="I3106" s="517">
        <v>1</v>
      </c>
      <c r="J3106" s="518">
        <v>1</v>
      </c>
      <c r="K3106" s="518">
        <v>1</v>
      </c>
      <c r="L3106" s="520"/>
      <c r="M3106" s="517"/>
      <c r="N3106" s="521"/>
      <c r="O3106" s="517"/>
      <c r="P3106" s="522"/>
    </row>
    <row r="3107" spans="1:16" x14ac:dyDescent="0.25">
      <c r="A3107" s="523"/>
      <c r="B3107" s="524" t="s">
        <v>23</v>
      </c>
      <c r="C3107" s="1247" t="s">
        <v>1203</v>
      </c>
      <c r="D3107" s="1247"/>
      <c r="E3107" s="1247"/>
      <c r="F3107" s="1247"/>
      <c r="G3107" s="1247"/>
      <c r="H3107" s="525" t="s">
        <v>1148</v>
      </c>
      <c r="I3107" s="526"/>
      <c r="J3107" s="526"/>
      <c r="K3107" s="536">
        <v>1.03</v>
      </c>
      <c r="L3107" s="528"/>
      <c r="M3107" s="526"/>
      <c r="N3107" s="528"/>
      <c r="O3107" s="526"/>
      <c r="P3107" s="573">
        <v>297.63</v>
      </c>
    </row>
    <row r="3108" spans="1:16" x14ac:dyDescent="0.25">
      <c r="A3108" s="530"/>
      <c r="B3108" s="524" t="s">
        <v>1482</v>
      </c>
      <c r="C3108" s="1247" t="s">
        <v>1483</v>
      </c>
      <c r="D3108" s="1247"/>
      <c r="E3108" s="1247"/>
      <c r="F3108" s="1247"/>
      <c r="G3108" s="1247"/>
      <c r="H3108" s="525" t="s">
        <v>1148</v>
      </c>
      <c r="I3108" s="536">
        <v>1.03</v>
      </c>
      <c r="J3108" s="526"/>
      <c r="K3108" s="536">
        <v>1.03</v>
      </c>
      <c r="L3108" s="532"/>
      <c r="M3108" s="533"/>
      <c r="N3108" s="534">
        <v>288.95999999999998</v>
      </c>
      <c r="O3108" s="526"/>
      <c r="P3108" s="529">
        <v>297.63</v>
      </c>
    </row>
    <row r="3109" spans="1:16" x14ac:dyDescent="0.25">
      <c r="A3109" s="523"/>
      <c r="B3109" s="524" t="s">
        <v>28</v>
      </c>
      <c r="C3109" s="1247" t="s">
        <v>132</v>
      </c>
      <c r="D3109" s="1247"/>
      <c r="E3109" s="1247"/>
      <c r="F3109" s="1247"/>
      <c r="G3109" s="1247"/>
      <c r="H3109" s="525"/>
      <c r="I3109" s="526"/>
      <c r="J3109" s="526"/>
      <c r="K3109" s="526"/>
      <c r="L3109" s="528"/>
      <c r="M3109" s="526"/>
      <c r="N3109" s="528"/>
      <c r="O3109" s="526"/>
      <c r="P3109" s="573">
        <v>94.82</v>
      </c>
    </row>
    <row r="3110" spans="1:16" x14ac:dyDescent="0.25">
      <c r="A3110" s="523"/>
      <c r="B3110" s="524"/>
      <c r="C3110" s="1247" t="s">
        <v>1147</v>
      </c>
      <c r="D3110" s="1247"/>
      <c r="E3110" s="1247"/>
      <c r="F3110" s="1247"/>
      <c r="G3110" s="1247"/>
      <c r="H3110" s="525" t="s">
        <v>1148</v>
      </c>
      <c r="I3110" s="526"/>
      <c r="J3110" s="526"/>
      <c r="K3110" s="536">
        <v>0.16</v>
      </c>
      <c r="L3110" s="528"/>
      <c r="M3110" s="526"/>
      <c r="N3110" s="528"/>
      <c r="O3110" s="526"/>
      <c r="P3110" s="573">
        <v>52.06</v>
      </c>
    </row>
    <row r="3111" spans="1:16" x14ac:dyDescent="0.25">
      <c r="A3111" s="530"/>
      <c r="B3111" s="524" t="s">
        <v>1445</v>
      </c>
      <c r="C3111" s="1247" t="s">
        <v>1446</v>
      </c>
      <c r="D3111" s="1247"/>
      <c r="E3111" s="1247"/>
      <c r="F3111" s="1247"/>
      <c r="G3111" s="1247"/>
      <c r="H3111" s="525" t="s">
        <v>1151</v>
      </c>
      <c r="I3111" s="536">
        <v>0.16</v>
      </c>
      <c r="J3111" s="526"/>
      <c r="K3111" s="536">
        <v>0.16</v>
      </c>
      <c r="L3111" s="538">
        <v>477.92</v>
      </c>
      <c r="M3111" s="539">
        <v>1.24</v>
      </c>
      <c r="N3111" s="534">
        <v>592.62</v>
      </c>
      <c r="O3111" s="526"/>
      <c r="P3111" s="529">
        <v>94.82</v>
      </c>
    </row>
    <row r="3112" spans="1:16" x14ac:dyDescent="0.25">
      <c r="A3112" s="540"/>
      <c r="B3112" s="524" t="s">
        <v>1208</v>
      </c>
      <c r="C3112" s="1247" t="s">
        <v>1209</v>
      </c>
      <c r="D3112" s="1247"/>
      <c r="E3112" s="1247"/>
      <c r="F3112" s="1247"/>
      <c r="G3112" s="1247"/>
      <c r="H3112" s="525" t="s">
        <v>1148</v>
      </c>
      <c r="I3112" s="536">
        <v>0.16</v>
      </c>
      <c r="J3112" s="526"/>
      <c r="K3112" s="536">
        <v>0.16</v>
      </c>
      <c r="L3112" s="528"/>
      <c r="M3112" s="526"/>
      <c r="N3112" s="541">
        <v>325.38</v>
      </c>
      <c r="O3112" s="526"/>
      <c r="P3112" s="573">
        <v>52.06</v>
      </c>
    </row>
    <row r="3113" spans="1:16" x14ac:dyDescent="0.25">
      <c r="A3113" s="552"/>
      <c r="B3113" s="553"/>
      <c r="C3113" s="1248" t="s">
        <v>1154</v>
      </c>
      <c r="D3113" s="1248"/>
      <c r="E3113" s="1248"/>
      <c r="F3113" s="1248"/>
      <c r="G3113" s="1248"/>
      <c r="H3113" s="516"/>
      <c r="I3113" s="517"/>
      <c r="J3113" s="517"/>
      <c r="K3113" s="517"/>
      <c r="L3113" s="520"/>
      <c r="M3113" s="517"/>
      <c r="N3113" s="554"/>
      <c r="O3113" s="517"/>
      <c r="P3113" s="555">
        <v>444.51</v>
      </c>
    </row>
    <row r="3114" spans="1:16" x14ac:dyDescent="0.25">
      <c r="A3114" s="540" t="s">
        <v>4190</v>
      </c>
      <c r="B3114" s="524" t="s">
        <v>2637</v>
      </c>
      <c r="C3114" s="1247" t="s">
        <v>2638</v>
      </c>
      <c r="D3114" s="1247"/>
      <c r="E3114" s="1247"/>
      <c r="F3114" s="1247"/>
      <c r="G3114" s="1247"/>
      <c r="H3114" s="525" t="s">
        <v>1158</v>
      </c>
      <c r="I3114" s="543">
        <v>2</v>
      </c>
      <c r="J3114" s="526"/>
      <c r="K3114" s="543">
        <v>2</v>
      </c>
      <c r="L3114" s="528"/>
      <c r="M3114" s="526"/>
      <c r="N3114" s="528"/>
      <c r="O3114" s="526"/>
      <c r="P3114" s="573">
        <v>5.95</v>
      </c>
    </row>
    <row r="3115" spans="1:16" x14ac:dyDescent="0.25">
      <c r="A3115" s="540"/>
      <c r="B3115" s="524"/>
      <c r="C3115" s="1247" t="s">
        <v>1155</v>
      </c>
      <c r="D3115" s="1247"/>
      <c r="E3115" s="1247"/>
      <c r="F3115" s="1247"/>
      <c r="G3115" s="1247"/>
      <c r="H3115" s="525"/>
      <c r="I3115" s="526"/>
      <c r="J3115" s="526"/>
      <c r="K3115" s="526"/>
      <c r="L3115" s="528"/>
      <c r="M3115" s="526"/>
      <c r="N3115" s="528"/>
      <c r="O3115" s="526"/>
      <c r="P3115" s="573">
        <v>349.69</v>
      </c>
    </row>
    <row r="3116" spans="1:16" x14ac:dyDescent="0.25">
      <c r="A3116" s="540"/>
      <c r="B3116" s="524" t="s">
        <v>3336</v>
      </c>
      <c r="C3116" s="1247" t="s">
        <v>3337</v>
      </c>
      <c r="D3116" s="1247"/>
      <c r="E3116" s="1247"/>
      <c r="F3116" s="1247"/>
      <c r="G3116" s="1247"/>
      <c r="H3116" s="525" t="s">
        <v>1158</v>
      </c>
      <c r="I3116" s="543">
        <v>90</v>
      </c>
      <c r="J3116" s="526"/>
      <c r="K3116" s="543">
        <v>90</v>
      </c>
      <c r="L3116" s="528"/>
      <c r="M3116" s="526"/>
      <c r="N3116" s="528"/>
      <c r="O3116" s="526"/>
      <c r="P3116" s="573">
        <v>314.72000000000003</v>
      </c>
    </row>
    <row r="3117" spans="1:16" x14ac:dyDescent="0.25">
      <c r="A3117" s="540"/>
      <c r="B3117" s="524" t="s">
        <v>3338</v>
      </c>
      <c r="C3117" s="1247" t="s">
        <v>3339</v>
      </c>
      <c r="D3117" s="1247"/>
      <c r="E3117" s="1247"/>
      <c r="F3117" s="1247"/>
      <c r="G3117" s="1247"/>
      <c r="H3117" s="525" t="s">
        <v>1158</v>
      </c>
      <c r="I3117" s="543">
        <v>46</v>
      </c>
      <c r="J3117" s="526"/>
      <c r="K3117" s="543">
        <v>46</v>
      </c>
      <c r="L3117" s="528"/>
      <c r="M3117" s="526"/>
      <c r="N3117" s="528"/>
      <c r="O3117" s="526"/>
      <c r="P3117" s="573">
        <v>160.86000000000001</v>
      </c>
    </row>
    <row r="3118" spans="1:16" x14ac:dyDescent="0.25">
      <c r="A3118" s="556"/>
      <c r="B3118" s="557"/>
      <c r="C3118" s="1248" t="s">
        <v>1161</v>
      </c>
      <c r="D3118" s="1248"/>
      <c r="E3118" s="1248"/>
      <c r="F3118" s="1248"/>
      <c r="G3118" s="1248"/>
      <c r="H3118" s="516"/>
      <c r="I3118" s="517"/>
      <c r="J3118" s="517"/>
      <c r="K3118" s="517"/>
      <c r="L3118" s="520"/>
      <c r="M3118" s="517"/>
      <c r="N3118" s="593">
        <v>926.04</v>
      </c>
      <c r="O3118" s="517"/>
      <c r="P3118" s="612">
        <v>926.04</v>
      </c>
    </row>
    <row r="3119" spans="1:16" x14ac:dyDescent="0.25">
      <c r="A3119" s="558"/>
      <c r="B3119" s="559"/>
      <c r="C3119" s="559"/>
      <c r="D3119" s="559"/>
      <c r="E3119" s="559"/>
      <c r="F3119" s="559"/>
      <c r="G3119" s="559"/>
      <c r="H3119" s="560"/>
      <c r="I3119" s="561"/>
      <c r="J3119" s="561"/>
      <c r="K3119" s="561"/>
      <c r="L3119" s="562"/>
      <c r="M3119" s="561"/>
      <c r="N3119" s="562"/>
      <c r="O3119" s="561"/>
      <c r="P3119" s="563"/>
    </row>
    <row r="3120" spans="1:16" ht="22.5" x14ac:dyDescent="0.25">
      <c r="A3120" s="514" t="s">
        <v>4191</v>
      </c>
      <c r="B3120" s="515" t="s">
        <v>4134</v>
      </c>
      <c r="C3120" s="1249" t="s">
        <v>4192</v>
      </c>
      <c r="D3120" s="1249"/>
      <c r="E3120" s="1249"/>
      <c r="F3120" s="1249"/>
      <c r="G3120" s="1249"/>
      <c r="H3120" s="516" t="s">
        <v>1575</v>
      </c>
      <c r="I3120" s="517">
        <v>1</v>
      </c>
      <c r="J3120" s="518">
        <v>1</v>
      </c>
      <c r="K3120" s="518">
        <v>1</v>
      </c>
      <c r="L3120" s="520"/>
      <c r="M3120" s="517"/>
      <c r="N3120" s="564">
        <v>210833.33</v>
      </c>
      <c r="O3120" s="517"/>
      <c r="P3120" s="555">
        <v>210833.33</v>
      </c>
    </row>
    <row r="3121" spans="1:16" x14ac:dyDescent="0.25">
      <c r="A3121" s="556"/>
      <c r="B3121" s="557"/>
      <c r="C3121" s="1248" t="s">
        <v>1161</v>
      </c>
      <c r="D3121" s="1248"/>
      <c r="E3121" s="1248"/>
      <c r="F3121" s="1248"/>
      <c r="G3121" s="1248"/>
      <c r="H3121" s="516"/>
      <c r="I3121" s="517"/>
      <c r="J3121" s="517"/>
      <c r="K3121" s="517"/>
      <c r="L3121" s="520"/>
      <c r="M3121" s="517"/>
      <c r="N3121" s="520"/>
      <c r="O3121" s="517"/>
      <c r="P3121" s="555">
        <v>210833.33</v>
      </c>
    </row>
    <row r="3122" spans="1:16" x14ac:dyDescent="0.25">
      <c r="A3122" s="558"/>
      <c r="B3122" s="559"/>
      <c r="C3122" s="559"/>
      <c r="D3122" s="559"/>
      <c r="E3122" s="559"/>
      <c r="F3122" s="559"/>
      <c r="G3122" s="559"/>
      <c r="H3122" s="560"/>
      <c r="I3122" s="561"/>
      <c r="J3122" s="561"/>
      <c r="K3122" s="561"/>
      <c r="L3122" s="562"/>
      <c r="M3122" s="561"/>
      <c r="N3122" s="562"/>
      <c r="O3122" s="561"/>
      <c r="P3122" s="563"/>
    </row>
    <row r="3123" spans="1:16" x14ac:dyDescent="0.25">
      <c r="A3123" s="514" t="s">
        <v>4193</v>
      </c>
      <c r="B3123" s="515" t="s">
        <v>4194</v>
      </c>
      <c r="C3123" s="1249" t="s">
        <v>4195</v>
      </c>
      <c r="D3123" s="1249"/>
      <c r="E3123" s="1249"/>
      <c r="F3123" s="1249"/>
      <c r="G3123" s="1249"/>
      <c r="H3123" s="516" t="s">
        <v>1575</v>
      </c>
      <c r="I3123" s="517">
        <v>12</v>
      </c>
      <c r="J3123" s="518">
        <v>1</v>
      </c>
      <c r="K3123" s="518">
        <v>12</v>
      </c>
      <c r="L3123" s="520"/>
      <c r="M3123" s="517"/>
      <c r="N3123" s="521"/>
      <c r="O3123" s="517"/>
      <c r="P3123" s="522"/>
    </row>
    <row r="3124" spans="1:16" x14ac:dyDescent="0.25">
      <c r="A3124" s="523"/>
      <c r="B3124" s="524" t="s">
        <v>23</v>
      </c>
      <c r="C3124" s="1247" t="s">
        <v>1203</v>
      </c>
      <c r="D3124" s="1247"/>
      <c r="E3124" s="1247"/>
      <c r="F3124" s="1247"/>
      <c r="G3124" s="1247"/>
      <c r="H3124" s="525" t="s">
        <v>1148</v>
      </c>
      <c r="I3124" s="526"/>
      <c r="J3124" s="526"/>
      <c r="K3124" s="536">
        <v>27.36</v>
      </c>
      <c r="L3124" s="528"/>
      <c r="M3124" s="526"/>
      <c r="N3124" s="528"/>
      <c r="O3124" s="526"/>
      <c r="P3124" s="529">
        <v>9832.36</v>
      </c>
    </row>
    <row r="3125" spans="1:16" x14ac:dyDescent="0.25">
      <c r="A3125" s="530"/>
      <c r="B3125" s="524" t="s">
        <v>4196</v>
      </c>
      <c r="C3125" s="1247" t="s">
        <v>4197</v>
      </c>
      <c r="D3125" s="1247"/>
      <c r="E3125" s="1247"/>
      <c r="F3125" s="1247"/>
      <c r="G3125" s="1247"/>
      <c r="H3125" s="525" t="s">
        <v>1148</v>
      </c>
      <c r="I3125" s="536">
        <v>2.2799999999999998</v>
      </c>
      <c r="J3125" s="526"/>
      <c r="K3125" s="536">
        <v>27.36</v>
      </c>
      <c r="L3125" s="532"/>
      <c r="M3125" s="533"/>
      <c r="N3125" s="534">
        <v>359.37</v>
      </c>
      <c r="O3125" s="526"/>
      <c r="P3125" s="529">
        <v>9832.36</v>
      </c>
    </row>
    <row r="3126" spans="1:16" x14ac:dyDescent="0.25">
      <c r="A3126" s="523"/>
      <c r="B3126" s="524" t="s">
        <v>36</v>
      </c>
      <c r="C3126" s="1247" t="s">
        <v>134</v>
      </c>
      <c r="D3126" s="1247"/>
      <c r="E3126" s="1247"/>
      <c r="F3126" s="1247"/>
      <c r="G3126" s="1247"/>
      <c r="H3126" s="525"/>
      <c r="I3126" s="526"/>
      <c r="J3126" s="526"/>
      <c r="K3126" s="526"/>
      <c r="L3126" s="528"/>
      <c r="M3126" s="526"/>
      <c r="N3126" s="528"/>
      <c r="O3126" s="526"/>
      <c r="P3126" s="573">
        <v>55.94</v>
      </c>
    </row>
    <row r="3127" spans="1:16" x14ac:dyDescent="0.25">
      <c r="A3127" s="530"/>
      <c r="B3127" s="524" t="s">
        <v>1494</v>
      </c>
      <c r="C3127" s="1247" t="s">
        <v>1495</v>
      </c>
      <c r="D3127" s="1247"/>
      <c r="E3127" s="1247"/>
      <c r="F3127" s="1247"/>
      <c r="G3127" s="1247"/>
      <c r="H3127" s="525" t="s">
        <v>1496</v>
      </c>
      <c r="I3127" s="535">
        <v>0.76419999999999999</v>
      </c>
      <c r="J3127" s="526"/>
      <c r="K3127" s="535">
        <v>9.1704000000000008</v>
      </c>
      <c r="L3127" s="532"/>
      <c r="M3127" s="533"/>
      <c r="N3127" s="534">
        <v>6.1</v>
      </c>
      <c r="O3127" s="526"/>
      <c r="P3127" s="529">
        <v>55.94</v>
      </c>
    </row>
    <row r="3128" spans="1:16" x14ac:dyDescent="0.25">
      <c r="A3128" s="552"/>
      <c r="B3128" s="553"/>
      <c r="C3128" s="1248" t="s">
        <v>1154</v>
      </c>
      <c r="D3128" s="1248"/>
      <c r="E3128" s="1248"/>
      <c r="F3128" s="1248"/>
      <c r="G3128" s="1248"/>
      <c r="H3128" s="516"/>
      <c r="I3128" s="517"/>
      <c r="J3128" s="517"/>
      <c r="K3128" s="517"/>
      <c r="L3128" s="520"/>
      <c r="M3128" s="517"/>
      <c r="N3128" s="554"/>
      <c r="O3128" s="517"/>
      <c r="P3128" s="555">
        <v>9888.2999999999993</v>
      </c>
    </row>
    <row r="3129" spans="1:16" x14ac:dyDescent="0.25">
      <c r="A3129" s="540" t="s">
        <v>4198</v>
      </c>
      <c r="B3129" s="524" t="s">
        <v>2637</v>
      </c>
      <c r="C3129" s="1247" t="s">
        <v>2638</v>
      </c>
      <c r="D3129" s="1247"/>
      <c r="E3129" s="1247"/>
      <c r="F3129" s="1247"/>
      <c r="G3129" s="1247"/>
      <c r="H3129" s="525" t="s">
        <v>1158</v>
      </c>
      <c r="I3129" s="543">
        <v>2</v>
      </c>
      <c r="J3129" s="526"/>
      <c r="K3129" s="543">
        <v>2</v>
      </c>
      <c r="L3129" s="528"/>
      <c r="M3129" s="526"/>
      <c r="N3129" s="528"/>
      <c r="O3129" s="526"/>
      <c r="P3129" s="573">
        <v>196.65</v>
      </c>
    </row>
    <row r="3130" spans="1:16" x14ac:dyDescent="0.25">
      <c r="A3130" s="540"/>
      <c r="B3130" s="524"/>
      <c r="C3130" s="1247" t="s">
        <v>1155</v>
      </c>
      <c r="D3130" s="1247"/>
      <c r="E3130" s="1247"/>
      <c r="F3130" s="1247"/>
      <c r="G3130" s="1247"/>
      <c r="H3130" s="525"/>
      <c r="I3130" s="526"/>
      <c r="J3130" s="526"/>
      <c r="K3130" s="526"/>
      <c r="L3130" s="528"/>
      <c r="M3130" s="526"/>
      <c r="N3130" s="528"/>
      <c r="O3130" s="526"/>
      <c r="P3130" s="529">
        <v>9832.36</v>
      </c>
    </row>
    <row r="3131" spans="1:16" x14ac:dyDescent="0.25">
      <c r="A3131" s="540"/>
      <c r="B3131" s="524" t="s">
        <v>2795</v>
      </c>
      <c r="C3131" s="1247" t="s">
        <v>2796</v>
      </c>
      <c r="D3131" s="1247"/>
      <c r="E3131" s="1247"/>
      <c r="F3131" s="1247"/>
      <c r="G3131" s="1247"/>
      <c r="H3131" s="525" t="s">
        <v>1158</v>
      </c>
      <c r="I3131" s="543">
        <v>90</v>
      </c>
      <c r="J3131" s="526"/>
      <c r="K3131" s="543">
        <v>90</v>
      </c>
      <c r="L3131" s="528"/>
      <c r="M3131" s="526"/>
      <c r="N3131" s="528"/>
      <c r="O3131" s="526"/>
      <c r="P3131" s="529">
        <v>8849.1200000000008</v>
      </c>
    </row>
    <row r="3132" spans="1:16" x14ac:dyDescent="0.25">
      <c r="A3132" s="540"/>
      <c r="B3132" s="524" t="s">
        <v>2797</v>
      </c>
      <c r="C3132" s="1247" t="s">
        <v>2798</v>
      </c>
      <c r="D3132" s="1247"/>
      <c r="E3132" s="1247"/>
      <c r="F3132" s="1247"/>
      <c r="G3132" s="1247"/>
      <c r="H3132" s="525" t="s">
        <v>1158</v>
      </c>
      <c r="I3132" s="543">
        <v>46</v>
      </c>
      <c r="J3132" s="526"/>
      <c r="K3132" s="543">
        <v>46</v>
      </c>
      <c r="L3132" s="528"/>
      <c r="M3132" s="526"/>
      <c r="N3132" s="528"/>
      <c r="O3132" s="526"/>
      <c r="P3132" s="529">
        <v>4522.8900000000003</v>
      </c>
    </row>
    <row r="3133" spans="1:16" x14ac:dyDescent="0.25">
      <c r="A3133" s="556"/>
      <c r="B3133" s="557"/>
      <c r="C3133" s="1248" t="s">
        <v>1161</v>
      </c>
      <c r="D3133" s="1248"/>
      <c r="E3133" s="1248"/>
      <c r="F3133" s="1248"/>
      <c r="G3133" s="1248"/>
      <c r="H3133" s="516"/>
      <c r="I3133" s="517"/>
      <c r="J3133" s="517"/>
      <c r="K3133" s="517"/>
      <c r="L3133" s="520"/>
      <c r="M3133" s="517"/>
      <c r="N3133" s="554">
        <v>1954.75</v>
      </c>
      <c r="O3133" s="517"/>
      <c r="P3133" s="555">
        <v>23456.959999999999</v>
      </c>
    </row>
    <row r="3134" spans="1:16" x14ac:dyDescent="0.25">
      <c r="A3134" s="558"/>
      <c r="B3134" s="559"/>
      <c r="C3134" s="559"/>
      <c r="D3134" s="559"/>
      <c r="E3134" s="559"/>
      <c r="F3134" s="559"/>
      <c r="G3134" s="559"/>
      <c r="H3134" s="560"/>
      <c r="I3134" s="561"/>
      <c r="J3134" s="561"/>
      <c r="K3134" s="561"/>
      <c r="L3134" s="562"/>
      <c r="M3134" s="561"/>
      <c r="N3134" s="562"/>
      <c r="O3134" s="561"/>
      <c r="P3134" s="563"/>
    </row>
    <row r="3135" spans="1:16" ht="22.5" x14ac:dyDescent="0.25">
      <c r="A3135" s="514" t="s">
        <v>4199</v>
      </c>
      <c r="B3135" s="515" t="s">
        <v>4134</v>
      </c>
      <c r="C3135" s="1249" t="s">
        <v>4200</v>
      </c>
      <c r="D3135" s="1249"/>
      <c r="E3135" s="1249"/>
      <c r="F3135" s="1249"/>
      <c r="G3135" s="1249"/>
      <c r="H3135" s="516" t="s">
        <v>1575</v>
      </c>
      <c r="I3135" s="517">
        <v>12</v>
      </c>
      <c r="J3135" s="518">
        <v>1</v>
      </c>
      <c r="K3135" s="518">
        <v>12</v>
      </c>
      <c r="L3135" s="520"/>
      <c r="M3135" s="517"/>
      <c r="N3135" s="564">
        <v>53973.33</v>
      </c>
      <c r="O3135" s="517"/>
      <c r="P3135" s="555">
        <v>647679.96</v>
      </c>
    </row>
    <row r="3136" spans="1:16" x14ac:dyDescent="0.25">
      <c r="A3136" s="556"/>
      <c r="B3136" s="557"/>
      <c r="C3136" s="1248" t="s">
        <v>1161</v>
      </c>
      <c r="D3136" s="1248"/>
      <c r="E3136" s="1248"/>
      <c r="F3136" s="1248"/>
      <c r="G3136" s="1248"/>
      <c r="H3136" s="516"/>
      <c r="I3136" s="517"/>
      <c r="J3136" s="517"/>
      <c r="K3136" s="517"/>
      <c r="L3136" s="520"/>
      <c r="M3136" s="517"/>
      <c r="N3136" s="520"/>
      <c r="O3136" s="517"/>
      <c r="P3136" s="555">
        <v>647679.96</v>
      </c>
    </row>
    <row r="3137" spans="1:16" x14ac:dyDescent="0.25">
      <c r="A3137" s="558"/>
      <c r="B3137" s="559"/>
      <c r="C3137" s="559"/>
      <c r="D3137" s="559"/>
      <c r="E3137" s="559"/>
      <c r="F3137" s="559"/>
      <c r="G3137" s="559"/>
      <c r="H3137" s="560"/>
      <c r="I3137" s="561"/>
      <c r="J3137" s="561"/>
      <c r="K3137" s="561"/>
      <c r="L3137" s="562"/>
      <c r="M3137" s="561"/>
      <c r="N3137" s="562"/>
      <c r="O3137" s="561"/>
      <c r="P3137" s="563"/>
    </row>
    <row r="3138" spans="1:16" ht="22.5" x14ac:dyDescent="0.25">
      <c r="A3138" s="514" t="s">
        <v>4201</v>
      </c>
      <c r="B3138" s="515" t="s">
        <v>4134</v>
      </c>
      <c r="C3138" s="1249" t="s">
        <v>4202</v>
      </c>
      <c r="D3138" s="1249"/>
      <c r="E3138" s="1249"/>
      <c r="F3138" s="1249"/>
      <c r="G3138" s="1249"/>
      <c r="H3138" s="516" t="s">
        <v>1575</v>
      </c>
      <c r="I3138" s="517">
        <v>50</v>
      </c>
      <c r="J3138" s="518">
        <v>1</v>
      </c>
      <c r="K3138" s="518">
        <v>50</v>
      </c>
      <c r="L3138" s="520"/>
      <c r="M3138" s="517"/>
      <c r="N3138" s="572">
        <v>42.17</v>
      </c>
      <c r="O3138" s="517"/>
      <c r="P3138" s="555">
        <v>2108.5</v>
      </c>
    </row>
    <row r="3139" spans="1:16" x14ac:dyDescent="0.25">
      <c r="A3139" s="556"/>
      <c r="B3139" s="557"/>
      <c r="C3139" s="1248" t="s">
        <v>1161</v>
      </c>
      <c r="D3139" s="1248"/>
      <c r="E3139" s="1248"/>
      <c r="F3139" s="1248"/>
      <c r="G3139" s="1248"/>
      <c r="H3139" s="516"/>
      <c r="I3139" s="517"/>
      <c r="J3139" s="517"/>
      <c r="K3139" s="517"/>
      <c r="L3139" s="520"/>
      <c r="M3139" s="517"/>
      <c r="N3139" s="520"/>
      <c r="O3139" s="517"/>
      <c r="P3139" s="555">
        <v>2108.5</v>
      </c>
    </row>
    <row r="3140" spans="1:16" x14ac:dyDescent="0.25">
      <c r="A3140" s="558"/>
      <c r="B3140" s="559"/>
      <c r="C3140" s="559"/>
      <c r="D3140" s="559"/>
      <c r="E3140" s="559"/>
      <c r="F3140" s="559"/>
      <c r="G3140" s="559"/>
      <c r="H3140" s="560"/>
      <c r="I3140" s="561"/>
      <c r="J3140" s="561"/>
      <c r="K3140" s="561"/>
      <c r="L3140" s="562"/>
      <c r="M3140" s="561"/>
      <c r="N3140" s="562"/>
      <c r="O3140" s="561"/>
      <c r="P3140" s="563"/>
    </row>
    <row r="3141" spans="1:16" x14ac:dyDescent="0.25">
      <c r="A3141" s="514" t="s">
        <v>4203</v>
      </c>
      <c r="B3141" s="515" t="s">
        <v>4204</v>
      </c>
      <c r="C3141" s="1249" t="s">
        <v>4205</v>
      </c>
      <c r="D3141" s="1249"/>
      <c r="E3141" s="1249"/>
      <c r="F3141" s="1249"/>
      <c r="G3141" s="1249"/>
      <c r="H3141" s="516" t="s">
        <v>1575</v>
      </c>
      <c r="I3141" s="517">
        <v>12</v>
      </c>
      <c r="J3141" s="518">
        <v>1</v>
      </c>
      <c r="K3141" s="518">
        <v>12</v>
      </c>
      <c r="L3141" s="520"/>
      <c r="M3141" s="517"/>
      <c r="N3141" s="521"/>
      <c r="O3141" s="517"/>
      <c r="P3141" s="522"/>
    </row>
    <row r="3142" spans="1:16" x14ac:dyDescent="0.25">
      <c r="A3142" s="523"/>
      <c r="B3142" s="524" t="s">
        <v>23</v>
      </c>
      <c r="C3142" s="1247" t="s">
        <v>1203</v>
      </c>
      <c r="D3142" s="1247"/>
      <c r="E3142" s="1247"/>
      <c r="F3142" s="1247"/>
      <c r="G3142" s="1247"/>
      <c r="H3142" s="525" t="s">
        <v>1148</v>
      </c>
      <c r="I3142" s="526"/>
      <c r="J3142" s="526"/>
      <c r="K3142" s="543">
        <v>48</v>
      </c>
      <c r="L3142" s="528"/>
      <c r="M3142" s="526"/>
      <c r="N3142" s="528"/>
      <c r="O3142" s="526"/>
      <c r="P3142" s="529">
        <v>14744.16</v>
      </c>
    </row>
    <row r="3143" spans="1:16" x14ac:dyDescent="0.25">
      <c r="A3143" s="530"/>
      <c r="B3143" s="524" t="s">
        <v>2350</v>
      </c>
      <c r="C3143" s="1247" t="s">
        <v>2351</v>
      </c>
      <c r="D3143" s="1247"/>
      <c r="E3143" s="1247"/>
      <c r="F3143" s="1247"/>
      <c r="G3143" s="1247"/>
      <c r="H3143" s="525" t="s">
        <v>1148</v>
      </c>
      <c r="I3143" s="543">
        <v>4</v>
      </c>
      <c r="J3143" s="526"/>
      <c r="K3143" s="543">
        <v>48</v>
      </c>
      <c r="L3143" s="532"/>
      <c r="M3143" s="533"/>
      <c r="N3143" s="534">
        <v>307.17</v>
      </c>
      <c r="O3143" s="526"/>
      <c r="P3143" s="529">
        <v>14744.16</v>
      </c>
    </row>
    <row r="3144" spans="1:16" x14ac:dyDescent="0.25">
      <c r="A3144" s="523"/>
      <c r="B3144" s="524" t="s">
        <v>36</v>
      </c>
      <c r="C3144" s="1247" t="s">
        <v>134</v>
      </c>
      <c r="D3144" s="1247"/>
      <c r="E3144" s="1247"/>
      <c r="F3144" s="1247"/>
      <c r="G3144" s="1247"/>
      <c r="H3144" s="525"/>
      <c r="I3144" s="526"/>
      <c r="J3144" s="526"/>
      <c r="K3144" s="526"/>
      <c r="L3144" s="528"/>
      <c r="M3144" s="526"/>
      <c r="N3144" s="528"/>
      <c r="O3144" s="526"/>
      <c r="P3144" s="529">
        <v>1842.19</v>
      </c>
    </row>
    <row r="3145" spans="1:16" x14ac:dyDescent="0.25">
      <c r="A3145" s="530"/>
      <c r="B3145" s="524" t="s">
        <v>3570</v>
      </c>
      <c r="C3145" s="1247" t="s">
        <v>3571</v>
      </c>
      <c r="D3145" s="1247"/>
      <c r="E3145" s="1247"/>
      <c r="F3145" s="1247"/>
      <c r="G3145" s="1247"/>
      <c r="H3145" s="525" t="s">
        <v>2159</v>
      </c>
      <c r="I3145" s="536">
        <v>3.16</v>
      </c>
      <c r="J3145" s="526"/>
      <c r="K3145" s="536">
        <v>37.92</v>
      </c>
      <c r="L3145" s="538">
        <v>2.27</v>
      </c>
      <c r="M3145" s="539">
        <v>1.54</v>
      </c>
      <c r="N3145" s="534">
        <v>3.5</v>
      </c>
      <c r="O3145" s="526"/>
      <c r="P3145" s="529">
        <v>132.72</v>
      </c>
    </row>
    <row r="3146" spans="1:16" x14ac:dyDescent="0.25">
      <c r="A3146" s="530"/>
      <c r="B3146" s="524" t="s">
        <v>3883</v>
      </c>
      <c r="C3146" s="1247" t="s">
        <v>3884</v>
      </c>
      <c r="D3146" s="1247"/>
      <c r="E3146" s="1247"/>
      <c r="F3146" s="1247"/>
      <c r="G3146" s="1247"/>
      <c r="H3146" s="525" t="s">
        <v>2759</v>
      </c>
      <c r="I3146" s="527">
        <v>8.0000000000000002E-3</v>
      </c>
      <c r="J3146" s="526"/>
      <c r="K3146" s="527">
        <v>9.6000000000000002E-2</v>
      </c>
      <c r="L3146" s="542">
        <v>14395.23</v>
      </c>
      <c r="M3146" s="575">
        <v>1.2</v>
      </c>
      <c r="N3146" s="534">
        <v>17274.28</v>
      </c>
      <c r="O3146" s="526"/>
      <c r="P3146" s="529">
        <v>1658.33</v>
      </c>
    </row>
    <row r="3147" spans="1:16" x14ac:dyDescent="0.25">
      <c r="A3147" s="530"/>
      <c r="B3147" s="524" t="s">
        <v>3885</v>
      </c>
      <c r="C3147" s="1247" t="s">
        <v>3886</v>
      </c>
      <c r="D3147" s="1247"/>
      <c r="E3147" s="1247"/>
      <c r="F3147" s="1247"/>
      <c r="G3147" s="1247"/>
      <c r="H3147" s="525" t="s">
        <v>1697</v>
      </c>
      <c r="I3147" s="527">
        <v>1.0999999999999999E-2</v>
      </c>
      <c r="J3147" s="526"/>
      <c r="K3147" s="527">
        <v>0.13200000000000001</v>
      </c>
      <c r="L3147" s="538">
        <v>260.02999999999997</v>
      </c>
      <c r="M3147" s="539">
        <v>1.49</v>
      </c>
      <c r="N3147" s="534">
        <v>387.44</v>
      </c>
      <c r="O3147" s="526"/>
      <c r="P3147" s="529">
        <v>51.14</v>
      </c>
    </row>
    <row r="3148" spans="1:16" x14ac:dyDescent="0.25">
      <c r="A3148" s="552"/>
      <c r="B3148" s="553"/>
      <c r="C3148" s="1248" t="s">
        <v>1154</v>
      </c>
      <c r="D3148" s="1248"/>
      <c r="E3148" s="1248"/>
      <c r="F3148" s="1248"/>
      <c r="G3148" s="1248"/>
      <c r="H3148" s="516"/>
      <c r="I3148" s="517"/>
      <c r="J3148" s="517"/>
      <c r="K3148" s="517"/>
      <c r="L3148" s="520"/>
      <c r="M3148" s="517"/>
      <c r="N3148" s="554"/>
      <c r="O3148" s="517"/>
      <c r="P3148" s="555">
        <v>16586.349999999999</v>
      </c>
    </row>
    <row r="3149" spans="1:16" x14ac:dyDescent="0.25">
      <c r="A3149" s="540" t="s">
        <v>4206</v>
      </c>
      <c r="B3149" s="524" t="s">
        <v>2637</v>
      </c>
      <c r="C3149" s="1247" t="s">
        <v>2638</v>
      </c>
      <c r="D3149" s="1247"/>
      <c r="E3149" s="1247"/>
      <c r="F3149" s="1247"/>
      <c r="G3149" s="1247"/>
      <c r="H3149" s="525" t="s">
        <v>1158</v>
      </c>
      <c r="I3149" s="543">
        <v>2</v>
      </c>
      <c r="J3149" s="526"/>
      <c r="K3149" s="543">
        <v>2</v>
      </c>
      <c r="L3149" s="528"/>
      <c r="M3149" s="526"/>
      <c r="N3149" s="528"/>
      <c r="O3149" s="526"/>
      <c r="P3149" s="573">
        <v>294.88</v>
      </c>
    </row>
    <row r="3150" spans="1:16" x14ac:dyDescent="0.25">
      <c r="A3150" s="540"/>
      <c r="B3150" s="524"/>
      <c r="C3150" s="1247" t="s">
        <v>1155</v>
      </c>
      <c r="D3150" s="1247"/>
      <c r="E3150" s="1247"/>
      <c r="F3150" s="1247"/>
      <c r="G3150" s="1247"/>
      <c r="H3150" s="525"/>
      <c r="I3150" s="526"/>
      <c r="J3150" s="526"/>
      <c r="K3150" s="526"/>
      <c r="L3150" s="528"/>
      <c r="M3150" s="526"/>
      <c r="N3150" s="528"/>
      <c r="O3150" s="526"/>
      <c r="P3150" s="529">
        <v>14744.16</v>
      </c>
    </row>
    <row r="3151" spans="1:16" x14ac:dyDescent="0.25">
      <c r="A3151" s="540"/>
      <c r="B3151" s="524" t="s">
        <v>3630</v>
      </c>
      <c r="C3151" s="1247" t="s">
        <v>3631</v>
      </c>
      <c r="D3151" s="1247"/>
      <c r="E3151" s="1247"/>
      <c r="F3151" s="1247"/>
      <c r="G3151" s="1247"/>
      <c r="H3151" s="525" t="s">
        <v>1158</v>
      </c>
      <c r="I3151" s="543">
        <v>95</v>
      </c>
      <c r="J3151" s="526"/>
      <c r="K3151" s="543">
        <v>95</v>
      </c>
      <c r="L3151" s="528"/>
      <c r="M3151" s="526"/>
      <c r="N3151" s="528"/>
      <c r="O3151" s="526"/>
      <c r="P3151" s="529">
        <v>14006.95</v>
      </c>
    </row>
    <row r="3152" spans="1:16" x14ac:dyDescent="0.25">
      <c r="A3152" s="540"/>
      <c r="B3152" s="524" t="s">
        <v>3632</v>
      </c>
      <c r="C3152" s="1247" t="s">
        <v>3633</v>
      </c>
      <c r="D3152" s="1247"/>
      <c r="E3152" s="1247"/>
      <c r="F3152" s="1247"/>
      <c r="G3152" s="1247"/>
      <c r="H3152" s="525" t="s">
        <v>1158</v>
      </c>
      <c r="I3152" s="543">
        <v>53</v>
      </c>
      <c r="J3152" s="526"/>
      <c r="K3152" s="543">
        <v>53</v>
      </c>
      <c r="L3152" s="528"/>
      <c r="M3152" s="526"/>
      <c r="N3152" s="528"/>
      <c r="O3152" s="526"/>
      <c r="P3152" s="529">
        <v>7814.4</v>
      </c>
    </row>
    <row r="3153" spans="1:16" x14ac:dyDescent="0.25">
      <c r="A3153" s="556"/>
      <c r="B3153" s="557"/>
      <c r="C3153" s="1248" t="s">
        <v>1161</v>
      </c>
      <c r="D3153" s="1248"/>
      <c r="E3153" s="1248"/>
      <c r="F3153" s="1248"/>
      <c r="G3153" s="1248"/>
      <c r="H3153" s="516"/>
      <c r="I3153" s="517"/>
      <c r="J3153" s="517"/>
      <c r="K3153" s="517"/>
      <c r="L3153" s="520"/>
      <c r="M3153" s="517"/>
      <c r="N3153" s="554">
        <v>3225.22</v>
      </c>
      <c r="O3153" s="517"/>
      <c r="P3153" s="555">
        <v>38702.58</v>
      </c>
    </row>
    <row r="3154" spans="1:16" x14ac:dyDescent="0.25">
      <c r="A3154" s="558"/>
      <c r="B3154" s="559"/>
      <c r="C3154" s="559"/>
      <c r="D3154" s="559"/>
      <c r="E3154" s="559"/>
      <c r="F3154" s="559"/>
      <c r="G3154" s="559"/>
      <c r="H3154" s="560"/>
      <c r="I3154" s="561"/>
      <c r="J3154" s="561"/>
      <c r="K3154" s="561"/>
      <c r="L3154" s="562"/>
      <c r="M3154" s="561"/>
      <c r="N3154" s="562"/>
      <c r="O3154" s="561"/>
      <c r="P3154" s="563"/>
    </row>
    <row r="3155" spans="1:16" ht="22.5" x14ac:dyDescent="0.25">
      <c r="A3155" s="514" t="s">
        <v>4207</v>
      </c>
      <c r="B3155" s="515" t="s">
        <v>4134</v>
      </c>
      <c r="C3155" s="1249" t="s">
        <v>4208</v>
      </c>
      <c r="D3155" s="1249"/>
      <c r="E3155" s="1249"/>
      <c r="F3155" s="1249"/>
      <c r="G3155" s="1249"/>
      <c r="H3155" s="516" t="s">
        <v>1575</v>
      </c>
      <c r="I3155" s="517">
        <v>12</v>
      </c>
      <c r="J3155" s="518">
        <v>1</v>
      </c>
      <c r="K3155" s="518">
        <v>12</v>
      </c>
      <c r="L3155" s="520"/>
      <c r="M3155" s="517"/>
      <c r="N3155" s="564">
        <v>3373.33</v>
      </c>
      <c r="O3155" s="517"/>
      <c r="P3155" s="555">
        <v>40479.96</v>
      </c>
    </row>
    <row r="3156" spans="1:16" x14ac:dyDescent="0.25">
      <c r="A3156" s="556"/>
      <c r="B3156" s="557"/>
      <c r="C3156" s="1248" t="s">
        <v>1161</v>
      </c>
      <c r="D3156" s="1248"/>
      <c r="E3156" s="1248"/>
      <c r="F3156" s="1248"/>
      <c r="G3156" s="1248"/>
      <c r="H3156" s="516"/>
      <c r="I3156" s="517"/>
      <c r="J3156" s="517"/>
      <c r="K3156" s="517"/>
      <c r="L3156" s="520"/>
      <c r="M3156" s="517"/>
      <c r="N3156" s="520"/>
      <c r="O3156" s="517"/>
      <c r="P3156" s="555">
        <v>40479.96</v>
      </c>
    </row>
    <row r="3157" spans="1:16" x14ac:dyDescent="0.25">
      <c r="A3157" s="558"/>
      <c r="B3157" s="559"/>
      <c r="C3157" s="559"/>
      <c r="D3157" s="559"/>
      <c r="E3157" s="559"/>
      <c r="F3157" s="559"/>
      <c r="G3157" s="559"/>
      <c r="H3157" s="560"/>
      <c r="I3157" s="561"/>
      <c r="J3157" s="561"/>
      <c r="K3157" s="561"/>
      <c r="L3157" s="562"/>
      <c r="M3157" s="561"/>
      <c r="N3157" s="562"/>
      <c r="O3157" s="561"/>
      <c r="P3157" s="563"/>
    </row>
    <row r="3158" spans="1:16" ht="22.5" x14ac:dyDescent="0.25">
      <c r="A3158" s="514" t="s">
        <v>4209</v>
      </c>
      <c r="B3158" s="515" t="s">
        <v>4134</v>
      </c>
      <c r="C3158" s="1249" t="s">
        <v>4210</v>
      </c>
      <c r="D3158" s="1249"/>
      <c r="E3158" s="1249"/>
      <c r="F3158" s="1249"/>
      <c r="G3158" s="1249"/>
      <c r="H3158" s="516" t="s">
        <v>1575</v>
      </c>
      <c r="I3158" s="517">
        <v>36</v>
      </c>
      <c r="J3158" s="518">
        <v>1</v>
      </c>
      <c r="K3158" s="518">
        <v>36</v>
      </c>
      <c r="L3158" s="520"/>
      <c r="M3158" s="517"/>
      <c r="N3158" s="564">
        <v>2951.67</v>
      </c>
      <c r="O3158" s="517"/>
      <c r="P3158" s="555">
        <v>106260.12</v>
      </c>
    </row>
    <row r="3159" spans="1:16" x14ac:dyDescent="0.25">
      <c r="A3159" s="556"/>
      <c r="B3159" s="557"/>
      <c r="C3159" s="1248" t="s">
        <v>1161</v>
      </c>
      <c r="D3159" s="1248"/>
      <c r="E3159" s="1248"/>
      <c r="F3159" s="1248"/>
      <c r="G3159" s="1248"/>
      <c r="H3159" s="516"/>
      <c r="I3159" s="517"/>
      <c r="J3159" s="517"/>
      <c r="K3159" s="517"/>
      <c r="L3159" s="520"/>
      <c r="M3159" s="517"/>
      <c r="N3159" s="520"/>
      <c r="O3159" s="517"/>
      <c r="P3159" s="555">
        <v>106260.12</v>
      </c>
    </row>
    <row r="3160" spans="1:16" x14ac:dyDescent="0.25">
      <c r="A3160" s="558"/>
      <c r="B3160" s="559"/>
      <c r="C3160" s="559"/>
      <c r="D3160" s="559"/>
      <c r="E3160" s="559"/>
      <c r="F3160" s="559"/>
      <c r="G3160" s="559"/>
      <c r="H3160" s="560"/>
      <c r="I3160" s="561"/>
      <c r="J3160" s="561"/>
      <c r="K3160" s="561"/>
      <c r="L3160" s="562"/>
      <c r="M3160" s="561"/>
      <c r="N3160" s="562"/>
      <c r="O3160" s="561"/>
      <c r="P3160" s="563"/>
    </row>
    <row r="3161" spans="1:16" ht="22.5" x14ac:dyDescent="0.25">
      <c r="A3161" s="514" t="s">
        <v>4211</v>
      </c>
      <c r="B3161" s="515" t="s">
        <v>4134</v>
      </c>
      <c r="C3161" s="1249" t="s">
        <v>4212</v>
      </c>
      <c r="D3161" s="1249"/>
      <c r="E3161" s="1249"/>
      <c r="F3161" s="1249"/>
      <c r="G3161" s="1249"/>
      <c r="H3161" s="516" t="s">
        <v>1575</v>
      </c>
      <c r="I3161" s="517">
        <v>6</v>
      </c>
      <c r="J3161" s="518">
        <v>1</v>
      </c>
      <c r="K3161" s="518">
        <v>6</v>
      </c>
      <c r="L3161" s="520"/>
      <c r="M3161" s="517"/>
      <c r="N3161" s="564">
        <v>67466.67</v>
      </c>
      <c r="O3161" s="570">
        <v>1.04</v>
      </c>
      <c r="P3161" s="555">
        <v>420992.02</v>
      </c>
    </row>
    <row r="3162" spans="1:16" x14ac:dyDescent="0.25">
      <c r="A3162" s="565"/>
      <c r="B3162" s="553" t="s">
        <v>3398</v>
      </c>
      <c r="C3162" s="1241" t="s">
        <v>3399</v>
      </c>
      <c r="D3162" s="1241"/>
      <c r="E3162" s="1241"/>
      <c r="F3162" s="1241"/>
      <c r="G3162" s="1241"/>
      <c r="H3162" s="1241"/>
      <c r="I3162" s="1241"/>
      <c r="J3162" s="1241"/>
      <c r="K3162" s="1241"/>
      <c r="L3162" s="1241"/>
      <c r="M3162" s="1241"/>
      <c r="N3162" s="1241"/>
      <c r="O3162" s="1241"/>
      <c r="P3162" s="1254"/>
    </row>
    <row r="3163" spans="1:16" x14ac:dyDescent="0.25">
      <c r="A3163" s="556"/>
      <c r="B3163" s="557"/>
      <c r="C3163" s="1248" t="s">
        <v>1161</v>
      </c>
      <c r="D3163" s="1248"/>
      <c r="E3163" s="1248"/>
      <c r="F3163" s="1248"/>
      <c r="G3163" s="1248"/>
      <c r="H3163" s="516"/>
      <c r="I3163" s="517"/>
      <c r="J3163" s="517"/>
      <c r="K3163" s="517"/>
      <c r="L3163" s="520"/>
      <c r="M3163" s="517"/>
      <c r="N3163" s="520"/>
      <c r="O3163" s="517"/>
      <c r="P3163" s="555">
        <v>420992.02</v>
      </c>
    </row>
    <row r="3164" spans="1:16" x14ac:dyDescent="0.25">
      <c r="A3164" s="558"/>
      <c r="B3164" s="559"/>
      <c r="C3164" s="559"/>
      <c r="D3164" s="559"/>
      <c r="E3164" s="559"/>
      <c r="F3164" s="559"/>
      <c r="G3164" s="559"/>
      <c r="H3164" s="560"/>
      <c r="I3164" s="561"/>
      <c r="J3164" s="561"/>
      <c r="K3164" s="561"/>
      <c r="L3164" s="562"/>
      <c r="M3164" s="561"/>
      <c r="N3164" s="562"/>
      <c r="O3164" s="561"/>
      <c r="P3164" s="563"/>
    </row>
    <row r="3165" spans="1:16" x14ac:dyDescent="0.25">
      <c r="A3165" s="514" t="s">
        <v>4213</v>
      </c>
      <c r="B3165" s="515" t="s">
        <v>4130</v>
      </c>
      <c r="C3165" s="1249" t="s">
        <v>4131</v>
      </c>
      <c r="D3165" s="1249"/>
      <c r="E3165" s="1249"/>
      <c r="F3165" s="1249"/>
      <c r="G3165" s="1249"/>
      <c r="H3165" s="516" t="s">
        <v>1575</v>
      </c>
      <c r="I3165" s="517">
        <v>6</v>
      </c>
      <c r="J3165" s="518">
        <v>1</v>
      </c>
      <c r="K3165" s="518">
        <v>6</v>
      </c>
      <c r="L3165" s="520"/>
      <c r="M3165" s="517"/>
      <c r="N3165" s="521"/>
      <c r="O3165" s="517"/>
      <c r="P3165" s="522"/>
    </row>
    <row r="3166" spans="1:16" x14ac:dyDescent="0.25">
      <c r="A3166" s="523"/>
      <c r="B3166" s="524" t="s">
        <v>23</v>
      </c>
      <c r="C3166" s="1247" t="s">
        <v>1203</v>
      </c>
      <c r="D3166" s="1247"/>
      <c r="E3166" s="1247"/>
      <c r="F3166" s="1247"/>
      <c r="G3166" s="1247"/>
      <c r="H3166" s="525" t="s">
        <v>1148</v>
      </c>
      <c r="I3166" s="526"/>
      <c r="J3166" s="526"/>
      <c r="K3166" s="531">
        <v>61.8</v>
      </c>
      <c r="L3166" s="528"/>
      <c r="M3166" s="526"/>
      <c r="N3166" s="528"/>
      <c r="O3166" s="526"/>
      <c r="P3166" s="529">
        <v>18532.580000000002</v>
      </c>
    </row>
    <row r="3167" spans="1:16" x14ac:dyDescent="0.25">
      <c r="A3167" s="530"/>
      <c r="B3167" s="524" t="s">
        <v>2023</v>
      </c>
      <c r="C3167" s="1247" t="s">
        <v>2024</v>
      </c>
      <c r="D3167" s="1247"/>
      <c r="E3167" s="1247"/>
      <c r="F3167" s="1247"/>
      <c r="G3167" s="1247"/>
      <c r="H3167" s="525" t="s">
        <v>1148</v>
      </c>
      <c r="I3167" s="531">
        <v>10.3</v>
      </c>
      <c r="J3167" s="526"/>
      <c r="K3167" s="531">
        <v>61.8</v>
      </c>
      <c r="L3167" s="532"/>
      <c r="M3167" s="533"/>
      <c r="N3167" s="534">
        <v>299.88</v>
      </c>
      <c r="O3167" s="526"/>
      <c r="P3167" s="529">
        <v>18532.580000000002</v>
      </c>
    </row>
    <row r="3168" spans="1:16" x14ac:dyDescent="0.25">
      <c r="A3168" s="523"/>
      <c r="B3168" s="524" t="s">
        <v>28</v>
      </c>
      <c r="C3168" s="1247" t="s">
        <v>132</v>
      </c>
      <c r="D3168" s="1247"/>
      <c r="E3168" s="1247"/>
      <c r="F3168" s="1247"/>
      <c r="G3168" s="1247"/>
      <c r="H3168" s="525"/>
      <c r="I3168" s="526"/>
      <c r="J3168" s="526"/>
      <c r="K3168" s="526"/>
      <c r="L3168" s="528"/>
      <c r="M3168" s="526"/>
      <c r="N3168" s="528"/>
      <c r="O3168" s="526"/>
      <c r="P3168" s="529">
        <v>5248.61</v>
      </c>
    </row>
    <row r="3169" spans="1:16" x14ac:dyDescent="0.25">
      <c r="A3169" s="523"/>
      <c r="B3169" s="524"/>
      <c r="C3169" s="1247" t="s">
        <v>1147</v>
      </c>
      <c r="D3169" s="1247"/>
      <c r="E3169" s="1247"/>
      <c r="F3169" s="1247"/>
      <c r="G3169" s="1247"/>
      <c r="H3169" s="525" t="s">
        <v>1148</v>
      </c>
      <c r="I3169" s="526"/>
      <c r="J3169" s="526"/>
      <c r="K3169" s="536">
        <v>4.9800000000000004</v>
      </c>
      <c r="L3169" s="528"/>
      <c r="M3169" s="526"/>
      <c r="N3169" s="528"/>
      <c r="O3169" s="526"/>
      <c r="P3169" s="529">
        <v>1885.79</v>
      </c>
    </row>
    <row r="3170" spans="1:16" x14ac:dyDescent="0.25">
      <c r="A3170" s="530"/>
      <c r="B3170" s="524" t="s">
        <v>1443</v>
      </c>
      <c r="C3170" s="1247" t="s">
        <v>1444</v>
      </c>
      <c r="D3170" s="1247"/>
      <c r="E3170" s="1247"/>
      <c r="F3170" s="1247"/>
      <c r="G3170" s="1247"/>
      <c r="H3170" s="525" t="s">
        <v>1151</v>
      </c>
      <c r="I3170" s="527">
        <v>0.39600000000000002</v>
      </c>
      <c r="J3170" s="526"/>
      <c r="K3170" s="527">
        <v>2.3759999999999999</v>
      </c>
      <c r="L3170" s="532"/>
      <c r="M3170" s="533"/>
      <c r="N3170" s="534">
        <v>1550.39</v>
      </c>
      <c r="O3170" s="526"/>
      <c r="P3170" s="529">
        <v>3683.73</v>
      </c>
    </row>
    <row r="3171" spans="1:16" x14ac:dyDescent="0.25">
      <c r="A3171" s="540"/>
      <c r="B3171" s="524" t="s">
        <v>1152</v>
      </c>
      <c r="C3171" s="1247" t="s">
        <v>1153</v>
      </c>
      <c r="D3171" s="1247"/>
      <c r="E3171" s="1247"/>
      <c r="F3171" s="1247"/>
      <c r="G3171" s="1247"/>
      <c r="H3171" s="525" t="s">
        <v>1148</v>
      </c>
      <c r="I3171" s="527">
        <v>0.39600000000000002</v>
      </c>
      <c r="J3171" s="526"/>
      <c r="K3171" s="527">
        <v>2.3759999999999999</v>
      </c>
      <c r="L3171" s="528"/>
      <c r="M3171" s="526"/>
      <c r="N3171" s="541">
        <v>437.08</v>
      </c>
      <c r="O3171" s="526"/>
      <c r="P3171" s="529">
        <v>1038.5</v>
      </c>
    </row>
    <row r="3172" spans="1:16" x14ac:dyDescent="0.25">
      <c r="A3172" s="530"/>
      <c r="B3172" s="524" t="s">
        <v>2009</v>
      </c>
      <c r="C3172" s="1247" t="s">
        <v>2010</v>
      </c>
      <c r="D3172" s="1247"/>
      <c r="E3172" s="1247"/>
      <c r="F3172" s="1247"/>
      <c r="G3172" s="1247"/>
      <c r="H3172" s="525" t="s">
        <v>1151</v>
      </c>
      <c r="I3172" s="536">
        <v>0.42</v>
      </c>
      <c r="J3172" s="526"/>
      <c r="K3172" s="536">
        <v>2.52</v>
      </c>
      <c r="L3172" s="538">
        <v>6.62</v>
      </c>
      <c r="M3172" s="575">
        <v>1.3</v>
      </c>
      <c r="N3172" s="534">
        <v>8.61</v>
      </c>
      <c r="O3172" s="526"/>
      <c r="P3172" s="529">
        <v>21.7</v>
      </c>
    </row>
    <row r="3173" spans="1:16" x14ac:dyDescent="0.25">
      <c r="A3173" s="530"/>
      <c r="B3173" s="524" t="s">
        <v>1445</v>
      </c>
      <c r="C3173" s="1247" t="s">
        <v>1446</v>
      </c>
      <c r="D3173" s="1247"/>
      <c r="E3173" s="1247"/>
      <c r="F3173" s="1247"/>
      <c r="G3173" s="1247"/>
      <c r="H3173" s="525" t="s">
        <v>1151</v>
      </c>
      <c r="I3173" s="527">
        <v>0.434</v>
      </c>
      <c r="J3173" s="526"/>
      <c r="K3173" s="527">
        <v>2.6040000000000001</v>
      </c>
      <c r="L3173" s="538">
        <v>477.92</v>
      </c>
      <c r="M3173" s="539">
        <v>1.24</v>
      </c>
      <c r="N3173" s="534">
        <v>592.62</v>
      </c>
      <c r="O3173" s="526"/>
      <c r="P3173" s="529">
        <v>1543.18</v>
      </c>
    </row>
    <row r="3174" spans="1:16" x14ac:dyDescent="0.25">
      <c r="A3174" s="540"/>
      <c r="B3174" s="524" t="s">
        <v>1208</v>
      </c>
      <c r="C3174" s="1247" t="s">
        <v>1209</v>
      </c>
      <c r="D3174" s="1247"/>
      <c r="E3174" s="1247"/>
      <c r="F3174" s="1247"/>
      <c r="G3174" s="1247"/>
      <c r="H3174" s="525" t="s">
        <v>1148</v>
      </c>
      <c r="I3174" s="527">
        <v>0.434</v>
      </c>
      <c r="J3174" s="526"/>
      <c r="K3174" s="527">
        <v>2.6040000000000001</v>
      </c>
      <c r="L3174" s="528"/>
      <c r="M3174" s="526"/>
      <c r="N3174" s="541">
        <v>325.38</v>
      </c>
      <c r="O3174" s="526"/>
      <c r="P3174" s="573">
        <v>847.29</v>
      </c>
    </row>
    <row r="3175" spans="1:16" x14ac:dyDescent="0.25">
      <c r="A3175" s="523"/>
      <c r="B3175" s="524" t="s">
        <v>36</v>
      </c>
      <c r="C3175" s="1247" t="s">
        <v>134</v>
      </c>
      <c r="D3175" s="1247"/>
      <c r="E3175" s="1247"/>
      <c r="F3175" s="1247"/>
      <c r="G3175" s="1247"/>
      <c r="H3175" s="525"/>
      <c r="I3175" s="526"/>
      <c r="J3175" s="526"/>
      <c r="K3175" s="526"/>
      <c r="L3175" s="528"/>
      <c r="M3175" s="526"/>
      <c r="N3175" s="528"/>
      <c r="O3175" s="526"/>
      <c r="P3175" s="573">
        <v>242.77</v>
      </c>
    </row>
    <row r="3176" spans="1:16" x14ac:dyDescent="0.25">
      <c r="A3176" s="530"/>
      <c r="B3176" s="524" t="s">
        <v>3334</v>
      </c>
      <c r="C3176" s="1247" t="s">
        <v>3335</v>
      </c>
      <c r="D3176" s="1247"/>
      <c r="E3176" s="1247"/>
      <c r="F3176" s="1247"/>
      <c r="G3176" s="1247"/>
      <c r="H3176" s="525" t="s">
        <v>1244</v>
      </c>
      <c r="I3176" s="535">
        <v>2.6700000000000002E-2</v>
      </c>
      <c r="J3176" s="526"/>
      <c r="K3176" s="535">
        <v>0.16020000000000001</v>
      </c>
      <c r="L3176" s="538">
        <v>154.58000000000001</v>
      </c>
      <c r="M3176" s="575">
        <v>1.2</v>
      </c>
      <c r="N3176" s="534">
        <v>185.5</v>
      </c>
      <c r="O3176" s="526"/>
      <c r="P3176" s="529">
        <v>29.72</v>
      </c>
    </row>
    <row r="3177" spans="1:16" x14ac:dyDescent="0.25">
      <c r="A3177" s="530"/>
      <c r="B3177" s="524" t="s">
        <v>3580</v>
      </c>
      <c r="C3177" s="1247" t="s">
        <v>3581</v>
      </c>
      <c r="D3177" s="1247"/>
      <c r="E3177" s="1247"/>
      <c r="F3177" s="1247"/>
      <c r="G3177" s="1247"/>
      <c r="H3177" s="525" t="s">
        <v>1244</v>
      </c>
      <c r="I3177" s="536">
        <v>0.01</v>
      </c>
      <c r="J3177" s="526"/>
      <c r="K3177" s="536">
        <v>0.06</v>
      </c>
      <c r="L3177" s="542">
        <v>1562.87</v>
      </c>
      <c r="M3177" s="539">
        <v>1.76</v>
      </c>
      <c r="N3177" s="534">
        <v>2750.65</v>
      </c>
      <c r="O3177" s="526"/>
      <c r="P3177" s="529">
        <v>165.04</v>
      </c>
    </row>
    <row r="3178" spans="1:16" x14ac:dyDescent="0.25">
      <c r="A3178" s="530"/>
      <c r="B3178" s="524" t="s">
        <v>4005</v>
      </c>
      <c r="C3178" s="1247" t="s">
        <v>4006</v>
      </c>
      <c r="D3178" s="1247"/>
      <c r="E3178" s="1247"/>
      <c r="F3178" s="1247"/>
      <c r="G3178" s="1247"/>
      <c r="H3178" s="525" t="s">
        <v>1164</v>
      </c>
      <c r="I3178" s="537">
        <v>1.0000000000000001E-5</v>
      </c>
      <c r="J3178" s="526"/>
      <c r="K3178" s="537">
        <v>6.0000000000000002E-5</v>
      </c>
      <c r="L3178" s="542">
        <v>146734.48000000001</v>
      </c>
      <c r="M3178" s="539">
        <v>1.83</v>
      </c>
      <c r="N3178" s="534">
        <v>268524.09999999998</v>
      </c>
      <c r="O3178" s="526"/>
      <c r="P3178" s="529">
        <v>16.11</v>
      </c>
    </row>
    <row r="3179" spans="1:16" x14ac:dyDescent="0.25">
      <c r="A3179" s="530"/>
      <c r="B3179" s="524" t="s">
        <v>3588</v>
      </c>
      <c r="C3179" s="1247" t="s">
        <v>3589</v>
      </c>
      <c r="D3179" s="1247"/>
      <c r="E3179" s="1247"/>
      <c r="F3179" s="1247"/>
      <c r="G3179" s="1247"/>
      <c r="H3179" s="525" t="s">
        <v>1697</v>
      </c>
      <c r="I3179" s="536">
        <v>0.02</v>
      </c>
      <c r="J3179" s="526"/>
      <c r="K3179" s="536">
        <v>0.12</v>
      </c>
      <c r="L3179" s="538">
        <v>233.18</v>
      </c>
      <c r="M3179" s="539">
        <v>1.1399999999999999</v>
      </c>
      <c r="N3179" s="534">
        <v>265.83</v>
      </c>
      <c r="O3179" s="526"/>
      <c r="P3179" s="529">
        <v>31.9</v>
      </c>
    </row>
    <row r="3180" spans="1:16" x14ac:dyDescent="0.25">
      <c r="A3180" s="552"/>
      <c r="B3180" s="553"/>
      <c r="C3180" s="1248" t="s">
        <v>1154</v>
      </c>
      <c r="D3180" s="1248"/>
      <c r="E3180" s="1248"/>
      <c r="F3180" s="1248"/>
      <c r="G3180" s="1248"/>
      <c r="H3180" s="516"/>
      <c r="I3180" s="517"/>
      <c r="J3180" s="517"/>
      <c r="K3180" s="517"/>
      <c r="L3180" s="520"/>
      <c r="M3180" s="517"/>
      <c r="N3180" s="554"/>
      <c r="O3180" s="517"/>
      <c r="P3180" s="555">
        <v>25909.75</v>
      </c>
    </row>
    <row r="3181" spans="1:16" x14ac:dyDescent="0.25">
      <c r="A3181" s="540" t="s">
        <v>4214</v>
      </c>
      <c r="B3181" s="524" t="s">
        <v>2637</v>
      </c>
      <c r="C3181" s="1247" t="s">
        <v>2638</v>
      </c>
      <c r="D3181" s="1247"/>
      <c r="E3181" s="1247"/>
      <c r="F3181" s="1247"/>
      <c r="G3181" s="1247"/>
      <c r="H3181" s="525" t="s">
        <v>1158</v>
      </c>
      <c r="I3181" s="543">
        <v>2</v>
      </c>
      <c r="J3181" s="526"/>
      <c r="K3181" s="543">
        <v>2</v>
      </c>
      <c r="L3181" s="528"/>
      <c r="M3181" s="526"/>
      <c r="N3181" s="528"/>
      <c r="O3181" s="526"/>
      <c r="P3181" s="573">
        <v>370.65</v>
      </c>
    </row>
    <row r="3182" spans="1:16" x14ac:dyDescent="0.25">
      <c r="A3182" s="540"/>
      <c r="B3182" s="524"/>
      <c r="C3182" s="1247" t="s">
        <v>1155</v>
      </c>
      <c r="D3182" s="1247"/>
      <c r="E3182" s="1247"/>
      <c r="F3182" s="1247"/>
      <c r="G3182" s="1247"/>
      <c r="H3182" s="525"/>
      <c r="I3182" s="526"/>
      <c r="J3182" s="526"/>
      <c r="K3182" s="526"/>
      <c r="L3182" s="528"/>
      <c r="M3182" s="526"/>
      <c r="N3182" s="528"/>
      <c r="O3182" s="526"/>
      <c r="P3182" s="529">
        <v>20418.37</v>
      </c>
    </row>
    <row r="3183" spans="1:16" x14ac:dyDescent="0.25">
      <c r="A3183" s="540"/>
      <c r="B3183" s="524" t="s">
        <v>3336</v>
      </c>
      <c r="C3183" s="1247" t="s">
        <v>3337</v>
      </c>
      <c r="D3183" s="1247"/>
      <c r="E3183" s="1247"/>
      <c r="F3183" s="1247"/>
      <c r="G3183" s="1247"/>
      <c r="H3183" s="525" t="s">
        <v>1158</v>
      </c>
      <c r="I3183" s="543">
        <v>90</v>
      </c>
      <c r="J3183" s="526"/>
      <c r="K3183" s="543">
        <v>90</v>
      </c>
      <c r="L3183" s="528"/>
      <c r="M3183" s="526"/>
      <c r="N3183" s="528"/>
      <c r="O3183" s="526"/>
      <c r="P3183" s="529">
        <v>18376.53</v>
      </c>
    </row>
    <row r="3184" spans="1:16" x14ac:dyDescent="0.25">
      <c r="A3184" s="540"/>
      <c r="B3184" s="524" t="s">
        <v>3338</v>
      </c>
      <c r="C3184" s="1247" t="s">
        <v>3339</v>
      </c>
      <c r="D3184" s="1247"/>
      <c r="E3184" s="1247"/>
      <c r="F3184" s="1247"/>
      <c r="G3184" s="1247"/>
      <c r="H3184" s="525" t="s">
        <v>1158</v>
      </c>
      <c r="I3184" s="543">
        <v>46</v>
      </c>
      <c r="J3184" s="526"/>
      <c r="K3184" s="543">
        <v>46</v>
      </c>
      <c r="L3184" s="528"/>
      <c r="M3184" s="526"/>
      <c r="N3184" s="528"/>
      <c r="O3184" s="526"/>
      <c r="P3184" s="529">
        <v>9392.4500000000007</v>
      </c>
    </row>
    <row r="3185" spans="1:16" x14ac:dyDescent="0.25">
      <c r="A3185" s="556"/>
      <c r="B3185" s="557"/>
      <c r="C3185" s="1248" t="s">
        <v>1161</v>
      </c>
      <c r="D3185" s="1248"/>
      <c r="E3185" s="1248"/>
      <c r="F3185" s="1248"/>
      <c r="G3185" s="1248"/>
      <c r="H3185" s="516"/>
      <c r="I3185" s="517"/>
      <c r="J3185" s="517"/>
      <c r="K3185" s="517"/>
      <c r="L3185" s="520"/>
      <c r="M3185" s="517"/>
      <c r="N3185" s="554">
        <v>9008.23</v>
      </c>
      <c r="O3185" s="517"/>
      <c r="P3185" s="555">
        <v>54049.38</v>
      </c>
    </row>
    <row r="3186" spans="1:16" x14ac:dyDescent="0.25">
      <c r="A3186" s="558"/>
      <c r="B3186" s="559"/>
      <c r="C3186" s="559"/>
      <c r="D3186" s="559"/>
      <c r="E3186" s="559"/>
      <c r="F3186" s="559"/>
      <c r="G3186" s="559"/>
      <c r="H3186" s="560"/>
      <c r="I3186" s="561"/>
      <c r="J3186" s="561"/>
      <c r="K3186" s="561"/>
      <c r="L3186" s="562"/>
      <c r="M3186" s="561"/>
      <c r="N3186" s="562"/>
      <c r="O3186" s="561"/>
      <c r="P3186" s="563"/>
    </row>
    <row r="3187" spans="1:16" ht="22.5" x14ac:dyDescent="0.25">
      <c r="A3187" s="514" t="s">
        <v>4215</v>
      </c>
      <c r="B3187" s="515" t="s">
        <v>4134</v>
      </c>
      <c r="C3187" s="1249" t="s">
        <v>4216</v>
      </c>
      <c r="D3187" s="1249"/>
      <c r="E3187" s="1249"/>
      <c r="F3187" s="1249"/>
      <c r="G3187" s="1249"/>
      <c r="H3187" s="516" t="s">
        <v>1575</v>
      </c>
      <c r="I3187" s="517">
        <v>6</v>
      </c>
      <c r="J3187" s="518">
        <v>1</v>
      </c>
      <c r="K3187" s="518">
        <v>6</v>
      </c>
      <c r="L3187" s="520"/>
      <c r="M3187" s="517"/>
      <c r="N3187" s="564">
        <v>531300</v>
      </c>
      <c r="O3187" s="517"/>
      <c r="P3187" s="555">
        <v>3187800</v>
      </c>
    </row>
    <row r="3188" spans="1:16" x14ac:dyDescent="0.25">
      <c r="A3188" s="556"/>
      <c r="B3188" s="557"/>
      <c r="C3188" s="1248" t="s">
        <v>1161</v>
      </c>
      <c r="D3188" s="1248"/>
      <c r="E3188" s="1248"/>
      <c r="F3188" s="1248"/>
      <c r="G3188" s="1248"/>
      <c r="H3188" s="516"/>
      <c r="I3188" s="517"/>
      <c r="J3188" s="517"/>
      <c r="K3188" s="517"/>
      <c r="L3188" s="520"/>
      <c r="M3188" s="517"/>
      <c r="N3188" s="520"/>
      <c r="O3188" s="517"/>
      <c r="P3188" s="555">
        <v>3187800</v>
      </c>
    </row>
    <row r="3189" spans="1:16" x14ac:dyDescent="0.25">
      <c r="A3189" s="558"/>
      <c r="B3189" s="559"/>
      <c r="C3189" s="559"/>
      <c r="D3189" s="559"/>
      <c r="E3189" s="559"/>
      <c r="F3189" s="559"/>
      <c r="G3189" s="559"/>
      <c r="H3189" s="560"/>
      <c r="I3189" s="561"/>
      <c r="J3189" s="561"/>
      <c r="K3189" s="561"/>
      <c r="L3189" s="562"/>
      <c r="M3189" s="561"/>
      <c r="N3189" s="562"/>
      <c r="O3189" s="561"/>
      <c r="P3189" s="563"/>
    </row>
    <row r="3190" spans="1:16" ht="22.5" x14ac:dyDescent="0.25">
      <c r="A3190" s="514" t="s">
        <v>4217</v>
      </c>
      <c r="B3190" s="515" t="s">
        <v>4134</v>
      </c>
      <c r="C3190" s="1249" t="s">
        <v>4218</v>
      </c>
      <c r="D3190" s="1249"/>
      <c r="E3190" s="1249"/>
      <c r="F3190" s="1249"/>
      <c r="G3190" s="1249"/>
      <c r="H3190" s="516" t="s">
        <v>1575</v>
      </c>
      <c r="I3190" s="517">
        <v>1</v>
      </c>
      <c r="J3190" s="518">
        <v>1</v>
      </c>
      <c r="K3190" s="518">
        <v>1</v>
      </c>
      <c r="L3190" s="520"/>
      <c r="M3190" s="517"/>
      <c r="N3190" s="564">
        <v>210833.33</v>
      </c>
      <c r="O3190" s="517"/>
      <c r="P3190" s="555">
        <v>210833.33</v>
      </c>
    </row>
    <row r="3191" spans="1:16" x14ac:dyDescent="0.25">
      <c r="A3191" s="556"/>
      <c r="B3191" s="557"/>
      <c r="C3191" s="1248" t="s">
        <v>1161</v>
      </c>
      <c r="D3191" s="1248"/>
      <c r="E3191" s="1248"/>
      <c r="F3191" s="1248"/>
      <c r="G3191" s="1248"/>
      <c r="H3191" s="516"/>
      <c r="I3191" s="517"/>
      <c r="J3191" s="517"/>
      <c r="K3191" s="517"/>
      <c r="L3191" s="520"/>
      <c r="M3191" s="517"/>
      <c r="N3191" s="520"/>
      <c r="O3191" s="517"/>
      <c r="P3191" s="555">
        <v>210833.33</v>
      </c>
    </row>
    <row r="3192" spans="1:16" x14ac:dyDescent="0.25">
      <c r="A3192" s="558"/>
      <c r="B3192" s="559"/>
      <c r="C3192" s="559"/>
      <c r="D3192" s="559"/>
      <c r="E3192" s="559"/>
      <c r="F3192" s="559"/>
      <c r="G3192" s="559"/>
      <c r="H3192" s="560"/>
      <c r="I3192" s="561"/>
      <c r="J3192" s="561"/>
      <c r="K3192" s="561"/>
      <c r="L3192" s="562"/>
      <c r="M3192" s="561"/>
      <c r="N3192" s="562"/>
      <c r="O3192" s="561"/>
      <c r="P3192" s="563"/>
    </row>
    <row r="3193" spans="1:16" x14ac:dyDescent="0.25">
      <c r="A3193" s="514" t="s">
        <v>4219</v>
      </c>
      <c r="B3193" s="515" t="s">
        <v>4130</v>
      </c>
      <c r="C3193" s="1249" t="s">
        <v>4131</v>
      </c>
      <c r="D3193" s="1249"/>
      <c r="E3193" s="1249"/>
      <c r="F3193" s="1249"/>
      <c r="G3193" s="1249"/>
      <c r="H3193" s="516" t="s">
        <v>1575</v>
      </c>
      <c r="I3193" s="517">
        <v>3</v>
      </c>
      <c r="J3193" s="518">
        <v>1</v>
      </c>
      <c r="K3193" s="518">
        <v>3</v>
      </c>
      <c r="L3193" s="520"/>
      <c r="M3193" s="517"/>
      <c r="N3193" s="521"/>
      <c r="O3193" s="517"/>
      <c r="P3193" s="522"/>
    </row>
    <row r="3194" spans="1:16" x14ac:dyDescent="0.25">
      <c r="A3194" s="523"/>
      <c r="B3194" s="524" t="s">
        <v>23</v>
      </c>
      <c r="C3194" s="1247" t="s">
        <v>1203</v>
      </c>
      <c r="D3194" s="1247"/>
      <c r="E3194" s="1247"/>
      <c r="F3194" s="1247"/>
      <c r="G3194" s="1247"/>
      <c r="H3194" s="525" t="s">
        <v>1148</v>
      </c>
      <c r="I3194" s="526"/>
      <c r="J3194" s="526"/>
      <c r="K3194" s="531">
        <v>30.9</v>
      </c>
      <c r="L3194" s="528"/>
      <c r="M3194" s="526"/>
      <c r="N3194" s="528"/>
      <c r="O3194" s="526"/>
      <c r="P3194" s="529">
        <v>9266.2900000000009</v>
      </c>
    </row>
    <row r="3195" spans="1:16" x14ac:dyDescent="0.25">
      <c r="A3195" s="530"/>
      <c r="B3195" s="524" t="s">
        <v>2023</v>
      </c>
      <c r="C3195" s="1247" t="s">
        <v>2024</v>
      </c>
      <c r="D3195" s="1247"/>
      <c r="E3195" s="1247"/>
      <c r="F3195" s="1247"/>
      <c r="G3195" s="1247"/>
      <c r="H3195" s="525" t="s">
        <v>1148</v>
      </c>
      <c r="I3195" s="531">
        <v>10.3</v>
      </c>
      <c r="J3195" s="526"/>
      <c r="K3195" s="531">
        <v>30.9</v>
      </c>
      <c r="L3195" s="532"/>
      <c r="M3195" s="533"/>
      <c r="N3195" s="534">
        <v>299.88</v>
      </c>
      <c r="O3195" s="526"/>
      <c r="P3195" s="529">
        <v>9266.2900000000009</v>
      </c>
    </row>
    <row r="3196" spans="1:16" x14ac:dyDescent="0.25">
      <c r="A3196" s="523"/>
      <c r="B3196" s="524" t="s">
        <v>28</v>
      </c>
      <c r="C3196" s="1247" t="s">
        <v>132</v>
      </c>
      <c r="D3196" s="1247"/>
      <c r="E3196" s="1247"/>
      <c r="F3196" s="1247"/>
      <c r="G3196" s="1247"/>
      <c r="H3196" s="525"/>
      <c r="I3196" s="526"/>
      <c r="J3196" s="526"/>
      <c r="K3196" s="526"/>
      <c r="L3196" s="528"/>
      <c r="M3196" s="526"/>
      <c r="N3196" s="528"/>
      <c r="O3196" s="526"/>
      <c r="P3196" s="529">
        <v>2624.3</v>
      </c>
    </row>
    <row r="3197" spans="1:16" x14ac:dyDescent="0.25">
      <c r="A3197" s="523"/>
      <c r="B3197" s="524"/>
      <c r="C3197" s="1247" t="s">
        <v>1147</v>
      </c>
      <c r="D3197" s="1247"/>
      <c r="E3197" s="1247"/>
      <c r="F3197" s="1247"/>
      <c r="G3197" s="1247"/>
      <c r="H3197" s="525" t="s">
        <v>1148</v>
      </c>
      <c r="I3197" s="526"/>
      <c r="J3197" s="526"/>
      <c r="K3197" s="536">
        <v>2.4900000000000002</v>
      </c>
      <c r="L3197" s="528"/>
      <c r="M3197" s="526"/>
      <c r="N3197" s="528"/>
      <c r="O3197" s="526"/>
      <c r="P3197" s="573">
        <v>942.89</v>
      </c>
    </row>
    <row r="3198" spans="1:16" x14ac:dyDescent="0.25">
      <c r="A3198" s="530"/>
      <c r="B3198" s="524" t="s">
        <v>1443</v>
      </c>
      <c r="C3198" s="1247" t="s">
        <v>1444</v>
      </c>
      <c r="D3198" s="1247"/>
      <c r="E3198" s="1247"/>
      <c r="F3198" s="1247"/>
      <c r="G3198" s="1247"/>
      <c r="H3198" s="525" t="s">
        <v>1151</v>
      </c>
      <c r="I3198" s="527">
        <v>0.39600000000000002</v>
      </c>
      <c r="J3198" s="526"/>
      <c r="K3198" s="527">
        <v>1.1879999999999999</v>
      </c>
      <c r="L3198" s="532"/>
      <c r="M3198" s="533"/>
      <c r="N3198" s="534">
        <v>1550.39</v>
      </c>
      <c r="O3198" s="526"/>
      <c r="P3198" s="529">
        <v>1841.86</v>
      </c>
    </row>
    <row r="3199" spans="1:16" x14ac:dyDescent="0.25">
      <c r="A3199" s="540"/>
      <c r="B3199" s="524" t="s">
        <v>1152</v>
      </c>
      <c r="C3199" s="1247" t="s">
        <v>1153</v>
      </c>
      <c r="D3199" s="1247"/>
      <c r="E3199" s="1247"/>
      <c r="F3199" s="1247"/>
      <c r="G3199" s="1247"/>
      <c r="H3199" s="525" t="s">
        <v>1148</v>
      </c>
      <c r="I3199" s="527">
        <v>0.39600000000000002</v>
      </c>
      <c r="J3199" s="526"/>
      <c r="K3199" s="527">
        <v>1.1879999999999999</v>
      </c>
      <c r="L3199" s="528"/>
      <c r="M3199" s="526"/>
      <c r="N3199" s="541">
        <v>437.08</v>
      </c>
      <c r="O3199" s="526"/>
      <c r="P3199" s="573">
        <v>519.25</v>
      </c>
    </row>
    <row r="3200" spans="1:16" x14ac:dyDescent="0.25">
      <c r="A3200" s="530"/>
      <c r="B3200" s="524" t="s">
        <v>2009</v>
      </c>
      <c r="C3200" s="1247" t="s">
        <v>2010</v>
      </c>
      <c r="D3200" s="1247"/>
      <c r="E3200" s="1247"/>
      <c r="F3200" s="1247"/>
      <c r="G3200" s="1247"/>
      <c r="H3200" s="525" t="s">
        <v>1151</v>
      </c>
      <c r="I3200" s="536">
        <v>0.42</v>
      </c>
      <c r="J3200" s="526"/>
      <c r="K3200" s="536">
        <v>1.26</v>
      </c>
      <c r="L3200" s="538">
        <v>6.62</v>
      </c>
      <c r="M3200" s="575">
        <v>1.3</v>
      </c>
      <c r="N3200" s="534">
        <v>8.61</v>
      </c>
      <c r="O3200" s="526"/>
      <c r="P3200" s="529">
        <v>10.85</v>
      </c>
    </row>
    <row r="3201" spans="1:16" x14ac:dyDescent="0.25">
      <c r="A3201" s="530"/>
      <c r="B3201" s="524" t="s">
        <v>1445</v>
      </c>
      <c r="C3201" s="1247" t="s">
        <v>1446</v>
      </c>
      <c r="D3201" s="1247"/>
      <c r="E3201" s="1247"/>
      <c r="F3201" s="1247"/>
      <c r="G3201" s="1247"/>
      <c r="H3201" s="525" t="s">
        <v>1151</v>
      </c>
      <c r="I3201" s="527">
        <v>0.434</v>
      </c>
      <c r="J3201" s="526"/>
      <c r="K3201" s="527">
        <v>1.302</v>
      </c>
      <c r="L3201" s="538">
        <v>477.92</v>
      </c>
      <c r="M3201" s="539">
        <v>1.24</v>
      </c>
      <c r="N3201" s="534">
        <v>592.62</v>
      </c>
      <c r="O3201" s="526"/>
      <c r="P3201" s="529">
        <v>771.59</v>
      </c>
    </row>
    <row r="3202" spans="1:16" x14ac:dyDescent="0.25">
      <c r="A3202" s="540"/>
      <c r="B3202" s="524" t="s">
        <v>1208</v>
      </c>
      <c r="C3202" s="1247" t="s">
        <v>1209</v>
      </c>
      <c r="D3202" s="1247"/>
      <c r="E3202" s="1247"/>
      <c r="F3202" s="1247"/>
      <c r="G3202" s="1247"/>
      <c r="H3202" s="525" t="s">
        <v>1148</v>
      </c>
      <c r="I3202" s="527">
        <v>0.434</v>
      </c>
      <c r="J3202" s="526"/>
      <c r="K3202" s="527">
        <v>1.302</v>
      </c>
      <c r="L3202" s="528"/>
      <c r="M3202" s="526"/>
      <c r="N3202" s="541">
        <v>325.38</v>
      </c>
      <c r="O3202" s="526"/>
      <c r="P3202" s="573">
        <v>423.64</v>
      </c>
    </row>
    <row r="3203" spans="1:16" x14ac:dyDescent="0.25">
      <c r="A3203" s="523"/>
      <c r="B3203" s="524" t="s">
        <v>36</v>
      </c>
      <c r="C3203" s="1247" t="s">
        <v>134</v>
      </c>
      <c r="D3203" s="1247"/>
      <c r="E3203" s="1247"/>
      <c r="F3203" s="1247"/>
      <c r="G3203" s="1247"/>
      <c r="H3203" s="525"/>
      <c r="I3203" s="526"/>
      <c r="J3203" s="526"/>
      <c r="K3203" s="526"/>
      <c r="L3203" s="528"/>
      <c r="M3203" s="526"/>
      <c r="N3203" s="528"/>
      <c r="O3203" s="526"/>
      <c r="P3203" s="573">
        <v>121.39</v>
      </c>
    </row>
    <row r="3204" spans="1:16" x14ac:dyDescent="0.25">
      <c r="A3204" s="530"/>
      <c r="B3204" s="524" t="s">
        <v>3334</v>
      </c>
      <c r="C3204" s="1247" t="s">
        <v>3335</v>
      </c>
      <c r="D3204" s="1247"/>
      <c r="E3204" s="1247"/>
      <c r="F3204" s="1247"/>
      <c r="G3204" s="1247"/>
      <c r="H3204" s="525" t="s">
        <v>1244</v>
      </c>
      <c r="I3204" s="535">
        <v>2.6700000000000002E-2</v>
      </c>
      <c r="J3204" s="526"/>
      <c r="K3204" s="535">
        <v>8.0100000000000005E-2</v>
      </c>
      <c r="L3204" s="538">
        <v>154.58000000000001</v>
      </c>
      <c r="M3204" s="575">
        <v>1.2</v>
      </c>
      <c r="N3204" s="534">
        <v>185.5</v>
      </c>
      <c r="O3204" s="526"/>
      <c r="P3204" s="529">
        <v>14.86</v>
      </c>
    </row>
    <row r="3205" spans="1:16" x14ac:dyDescent="0.25">
      <c r="A3205" s="530"/>
      <c r="B3205" s="524" t="s">
        <v>3580</v>
      </c>
      <c r="C3205" s="1247" t="s">
        <v>3581</v>
      </c>
      <c r="D3205" s="1247"/>
      <c r="E3205" s="1247"/>
      <c r="F3205" s="1247"/>
      <c r="G3205" s="1247"/>
      <c r="H3205" s="525" t="s">
        <v>1244</v>
      </c>
      <c r="I3205" s="536">
        <v>0.01</v>
      </c>
      <c r="J3205" s="526"/>
      <c r="K3205" s="536">
        <v>0.03</v>
      </c>
      <c r="L3205" s="542">
        <v>1562.87</v>
      </c>
      <c r="M3205" s="539">
        <v>1.76</v>
      </c>
      <c r="N3205" s="534">
        <v>2750.65</v>
      </c>
      <c r="O3205" s="526"/>
      <c r="P3205" s="529">
        <v>82.52</v>
      </c>
    </row>
    <row r="3206" spans="1:16" x14ac:dyDescent="0.25">
      <c r="A3206" s="530"/>
      <c r="B3206" s="524" t="s">
        <v>4005</v>
      </c>
      <c r="C3206" s="1247" t="s">
        <v>4006</v>
      </c>
      <c r="D3206" s="1247"/>
      <c r="E3206" s="1247"/>
      <c r="F3206" s="1247"/>
      <c r="G3206" s="1247"/>
      <c r="H3206" s="525" t="s">
        <v>1164</v>
      </c>
      <c r="I3206" s="537">
        <v>1.0000000000000001E-5</v>
      </c>
      <c r="J3206" s="526"/>
      <c r="K3206" s="537">
        <v>3.0000000000000001E-5</v>
      </c>
      <c r="L3206" s="542">
        <v>146734.48000000001</v>
      </c>
      <c r="M3206" s="539">
        <v>1.83</v>
      </c>
      <c r="N3206" s="534">
        <v>268524.09999999998</v>
      </c>
      <c r="O3206" s="526"/>
      <c r="P3206" s="529">
        <v>8.06</v>
      </c>
    </row>
    <row r="3207" spans="1:16" x14ac:dyDescent="0.25">
      <c r="A3207" s="530"/>
      <c r="B3207" s="524" t="s">
        <v>3588</v>
      </c>
      <c r="C3207" s="1247" t="s">
        <v>3589</v>
      </c>
      <c r="D3207" s="1247"/>
      <c r="E3207" s="1247"/>
      <c r="F3207" s="1247"/>
      <c r="G3207" s="1247"/>
      <c r="H3207" s="525" t="s">
        <v>1697</v>
      </c>
      <c r="I3207" s="536">
        <v>0.02</v>
      </c>
      <c r="J3207" s="526"/>
      <c r="K3207" s="536">
        <v>0.06</v>
      </c>
      <c r="L3207" s="538">
        <v>233.18</v>
      </c>
      <c r="M3207" s="539">
        <v>1.1399999999999999</v>
      </c>
      <c r="N3207" s="534">
        <v>265.83</v>
      </c>
      <c r="O3207" s="526"/>
      <c r="P3207" s="529">
        <v>15.95</v>
      </c>
    </row>
    <row r="3208" spans="1:16" x14ac:dyDescent="0.25">
      <c r="A3208" s="552"/>
      <c r="B3208" s="553"/>
      <c r="C3208" s="1248" t="s">
        <v>1154</v>
      </c>
      <c r="D3208" s="1248"/>
      <c r="E3208" s="1248"/>
      <c r="F3208" s="1248"/>
      <c r="G3208" s="1248"/>
      <c r="H3208" s="516"/>
      <c r="I3208" s="517"/>
      <c r="J3208" s="517"/>
      <c r="K3208" s="517"/>
      <c r="L3208" s="520"/>
      <c r="M3208" s="517"/>
      <c r="N3208" s="554"/>
      <c r="O3208" s="517"/>
      <c r="P3208" s="555">
        <v>12954.87</v>
      </c>
    </row>
    <row r="3209" spans="1:16" x14ac:dyDescent="0.25">
      <c r="A3209" s="540" t="s">
        <v>4220</v>
      </c>
      <c r="B3209" s="524" t="s">
        <v>2637</v>
      </c>
      <c r="C3209" s="1247" t="s">
        <v>2638</v>
      </c>
      <c r="D3209" s="1247"/>
      <c r="E3209" s="1247"/>
      <c r="F3209" s="1247"/>
      <c r="G3209" s="1247"/>
      <c r="H3209" s="525" t="s">
        <v>1158</v>
      </c>
      <c r="I3209" s="543">
        <v>2</v>
      </c>
      <c r="J3209" s="526"/>
      <c r="K3209" s="543">
        <v>2</v>
      </c>
      <c r="L3209" s="528"/>
      <c r="M3209" s="526"/>
      <c r="N3209" s="528"/>
      <c r="O3209" s="526"/>
      <c r="P3209" s="573">
        <v>185.33</v>
      </c>
    </row>
    <row r="3210" spans="1:16" x14ac:dyDescent="0.25">
      <c r="A3210" s="540"/>
      <c r="B3210" s="524"/>
      <c r="C3210" s="1247" t="s">
        <v>1155</v>
      </c>
      <c r="D3210" s="1247"/>
      <c r="E3210" s="1247"/>
      <c r="F3210" s="1247"/>
      <c r="G3210" s="1247"/>
      <c r="H3210" s="525"/>
      <c r="I3210" s="526"/>
      <c r="J3210" s="526"/>
      <c r="K3210" s="526"/>
      <c r="L3210" s="528"/>
      <c r="M3210" s="526"/>
      <c r="N3210" s="528"/>
      <c r="O3210" s="526"/>
      <c r="P3210" s="529">
        <v>10209.18</v>
      </c>
    </row>
    <row r="3211" spans="1:16" x14ac:dyDescent="0.25">
      <c r="A3211" s="540"/>
      <c r="B3211" s="524" t="s">
        <v>3336</v>
      </c>
      <c r="C3211" s="1247" t="s">
        <v>3337</v>
      </c>
      <c r="D3211" s="1247"/>
      <c r="E3211" s="1247"/>
      <c r="F3211" s="1247"/>
      <c r="G3211" s="1247"/>
      <c r="H3211" s="525" t="s">
        <v>1158</v>
      </c>
      <c r="I3211" s="543">
        <v>90</v>
      </c>
      <c r="J3211" s="526"/>
      <c r="K3211" s="543">
        <v>90</v>
      </c>
      <c r="L3211" s="528"/>
      <c r="M3211" s="526"/>
      <c r="N3211" s="528"/>
      <c r="O3211" s="526"/>
      <c r="P3211" s="529">
        <v>9188.26</v>
      </c>
    </row>
    <row r="3212" spans="1:16" x14ac:dyDescent="0.25">
      <c r="A3212" s="540"/>
      <c r="B3212" s="524" t="s">
        <v>3338</v>
      </c>
      <c r="C3212" s="1247" t="s">
        <v>3339</v>
      </c>
      <c r="D3212" s="1247"/>
      <c r="E3212" s="1247"/>
      <c r="F3212" s="1247"/>
      <c r="G3212" s="1247"/>
      <c r="H3212" s="525" t="s">
        <v>1158</v>
      </c>
      <c r="I3212" s="543">
        <v>46</v>
      </c>
      <c r="J3212" s="526"/>
      <c r="K3212" s="543">
        <v>46</v>
      </c>
      <c r="L3212" s="528"/>
      <c r="M3212" s="526"/>
      <c r="N3212" s="528"/>
      <c r="O3212" s="526"/>
      <c r="P3212" s="529">
        <v>4696.22</v>
      </c>
    </row>
    <row r="3213" spans="1:16" x14ac:dyDescent="0.25">
      <c r="A3213" s="556"/>
      <c r="B3213" s="557"/>
      <c r="C3213" s="1248" t="s">
        <v>1161</v>
      </c>
      <c r="D3213" s="1248"/>
      <c r="E3213" s="1248"/>
      <c r="F3213" s="1248"/>
      <c r="G3213" s="1248"/>
      <c r="H3213" s="516"/>
      <c r="I3213" s="517"/>
      <c r="J3213" s="517"/>
      <c r="K3213" s="517"/>
      <c r="L3213" s="520"/>
      <c r="M3213" s="517"/>
      <c r="N3213" s="554">
        <v>9008.23</v>
      </c>
      <c r="O3213" s="517"/>
      <c r="P3213" s="555">
        <v>27024.68</v>
      </c>
    </row>
    <row r="3214" spans="1:16" x14ac:dyDescent="0.25">
      <c r="A3214" s="558"/>
      <c r="B3214" s="559"/>
      <c r="C3214" s="559"/>
      <c r="D3214" s="559"/>
      <c r="E3214" s="559"/>
      <c r="F3214" s="559"/>
      <c r="G3214" s="559"/>
      <c r="H3214" s="560"/>
      <c r="I3214" s="561"/>
      <c r="J3214" s="561"/>
      <c r="K3214" s="561"/>
      <c r="L3214" s="562"/>
      <c r="M3214" s="561"/>
      <c r="N3214" s="562"/>
      <c r="O3214" s="561"/>
      <c r="P3214" s="563"/>
    </row>
    <row r="3215" spans="1:16" ht="22.5" x14ac:dyDescent="0.25">
      <c r="A3215" s="514" t="s">
        <v>4221</v>
      </c>
      <c r="B3215" s="515" t="s">
        <v>4134</v>
      </c>
      <c r="C3215" s="1249" t="s">
        <v>4222</v>
      </c>
      <c r="D3215" s="1249"/>
      <c r="E3215" s="1249"/>
      <c r="F3215" s="1249"/>
      <c r="G3215" s="1249"/>
      <c r="H3215" s="516" t="s">
        <v>1575</v>
      </c>
      <c r="I3215" s="517">
        <v>3</v>
      </c>
      <c r="J3215" s="518">
        <v>1</v>
      </c>
      <c r="K3215" s="518">
        <v>3</v>
      </c>
      <c r="L3215" s="520"/>
      <c r="M3215" s="517"/>
      <c r="N3215" s="564">
        <v>29516.67</v>
      </c>
      <c r="O3215" s="517"/>
      <c r="P3215" s="555">
        <v>88550.01</v>
      </c>
    </row>
    <row r="3216" spans="1:16" x14ac:dyDescent="0.25">
      <c r="A3216" s="556"/>
      <c r="B3216" s="557"/>
      <c r="C3216" s="1248" t="s">
        <v>1161</v>
      </c>
      <c r="D3216" s="1248"/>
      <c r="E3216" s="1248"/>
      <c r="F3216" s="1248"/>
      <c r="G3216" s="1248"/>
      <c r="H3216" s="516"/>
      <c r="I3216" s="517"/>
      <c r="J3216" s="517"/>
      <c r="K3216" s="517"/>
      <c r="L3216" s="520"/>
      <c r="M3216" s="517"/>
      <c r="N3216" s="520"/>
      <c r="O3216" s="517"/>
      <c r="P3216" s="555">
        <v>88550.01</v>
      </c>
    </row>
    <row r="3217" spans="1:16" x14ac:dyDescent="0.25">
      <c r="A3217" s="558"/>
      <c r="B3217" s="559"/>
      <c r="C3217" s="559"/>
      <c r="D3217" s="559"/>
      <c r="E3217" s="559"/>
      <c r="F3217" s="559"/>
      <c r="G3217" s="559"/>
      <c r="H3217" s="560"/>
      <c r="I3217" s="561"/>
      <c r="J3217" s="561"/>
      <c r="K3217" s="561"/>
      <c r="L3217" s="562"/>
      <c r="M3217" s="561"/>
      <c r="N3217" s="562"/>
      <c r="O3217" s="561"/>
      <c r="P3217" s="563"/>
    </row>
    <row r="3218" spans="1:16" ht="22.5" x14ac:dyDescent="0.25">
      <c r="A3218" s="514" t="s">
        <v>4223</v>
      </c>
      <c r="B3218" s="515" t="s">
        <v>4134</v>
      </c>
      <c r="C3218" s="1249" t="s">
        <v>4224</v>
      </c>
      <c r="D3218" s="1249"/>
      <c r="E3218" s="1249"/>
      <c r="F3218" s="1249"/>
      <c r="G3218" s="1249"/>
      <c r="H3218" s="516" t="s">
        <v>1575</v>
      </c>
      <c r="I3218" s="517">
        <v>3</v>
      </c>
      <c r="J3218" s="518">
        <v>1</v>
      </c>
      <c r="K3218" s="518">
        <v>3</v>
      </c>
      <c r="L3218" s="520"/>
      <c r="M3218" s="517"/>
      <c r="N3218" s="564">
        <v>40480</v>
      </c>
      <c r="O3218" s="517"/>
      <c r="P3218" s="555">
        <v>121440</v>
      </c>
    </row>
    <row r="3219" spans="1:16" x14ac:dyDescent="0.25">
      <c r="A3219" s="556"/>
      <c r="B3219" s="557"/>
      <c r="C3219" s="1248" t="s">
        <v>1161</v>
      </c>
      <c r="D3219" s="1248"/>
      <c r="E3219" s="1248"/>
      <c r="F3219" s="1248"/>
      <c r="G3219" s="1248"/>
      <c r="H3219" s="516"/>
      <c r="I3219" s="517"/>
      <c r="J3219" s="517"/>
      <c r="K3219" s="517"/>
      <c r="L3219" s="520"/>
      <c r="M3219" s="517"/>
      <c r="N3219" s="520"/>
      <c r="O3219" s="517"/>
      <c r="P3219" s="555">
        <v>121440</v>
      </c>
    </row>
    <row r="3220" spans="1:16" x14ac:dyDescent="0.25">
      <c r="A3220" s="558"/>
      <c r="B3220" s="559"/>
      <c r="C3220" s="559"/>
      <c r="D3220" s="559"/>
      <c r="E3220" s="559"/>
      <c r="F3220" s="559"/>
      <c r="G3220" s="559"/>
      <c r="H3220" s="560"/>
      <c r="I3220" s="561"/>
      <c r="J3220" s="561"/>
      <c r="K3220" s="561"/>
      <c r="L3220" s="562"/>
      <c r="M3220" s="561"/>
      <c r="N3220" s="562"/>
      <c r="O3220" s="561"/>
      <c r="P3220" s="563"/>
    </row>
    <row r="3221" spans="1:16" ht="22.5" x14ac:dyDescent="0.25">
      <c r="A3221" s="514" t="s">
        <v>4225</v>
      </c>
      <c r="B3221" s="515" t="s">
        <v>4134</v>
      </c>
      <c r="C3221" s="1249" t="s">
        <v>4226</v>
      </c>
      <c r="D3221" s="1249"/>
      <c r="E3221" s="1249"/>
      <c r="F3221" s="1249"/>
      <c r="G3221" s="1249"/>
      <c r="H3221" s="516" t="s">
        <v>1575</v>
      </c>
      <c r="I3221" s="517">
        <v>1</v>
      </c>
      <c r="J3221" s="518">
        <v>1</v>
      </c>
      <c r="K3221" s="518">
        <v>1</v>
      </c>
      <c r="L3221" s="520"/>
      <c r="M3221" s="517"/>
      <c r="N3221" s="564">
        <v>54816.67</v>
      </c>
      <c r="O3221" s="517"/>
      <c r="P3221" s="555">
        <v>54816.67</v>
      </c>
    </row>
    <row r="3222" spans="1:16" x14ac:dyDescent="0.25">
      <c r="A3222" s="556"/>
      <c r="B3222" s="557"/>
      <c r="C3222" s="1248" t="s">
        <v>1161</v>
      </c>
      <c r="D3222" s="1248"/>
      <c r="E3222" s="1248"/>
      <c r="F3222" s="1248"/>
      <c r="G3222" s="1248"/>
      <c r="H3222" s="516"/>
      <c r="I3222" s="517"/>
      <c r="J3222" s="517"/>
      <c r="K3222" s="517"/>
      <c r="L3222" s="520"/>
      <c r="M3222" s="517"/>
      <c r="N3222" s="520"/>
      <c r="O3222" s="517"/>
      <c r="P3222" s="555">
        <v>54816.67</v>
      </c>
    </row>
    <row r="3223" spans="1:16" x14ac:dyDescent="0.25">
      <c r="A3223" s="558"/>
      <c r="B3223" s="559"/>
      <c r="C3223" s="559"/>
      <c r="D3223" s="559"/>
      <c r="E3223" s="559"/>
      <c r="F3223" s="559"/>
      <c r="G3223" s="559"/>
      <c r="H3223" s="560"/>
      <c r="I3223" s="561"/>
      <c r="J3223" s="561"/>
      <c r="K3223" s="561"/>
      <c r="L3223" s="562"/>
      <c r="M3223" s="561"/>
      <c r="N3223" s="562"/>
      <c r="O3223" s="561"/>
      <c r="P3223" s="563"/>
    </row>
    <row r="3224" spans="1:16" x14ac:dyDescent="0.25">
      <c r="A3224" s="558"/>
      <c r="B3224" s="576"/>
      <c r="C3224" s="576"/>
      <c r="D3224" s="576"/>
      <c r="E3224" s="576"/>
      <c r="F3224" s="561"/>
      <c r="G3224" s="561"/>
      <c r="H3224" s="561"/>
      <c r="I3224" s="561"/>
      <c r="J3224" s="562"/>
      <c r="K3224" s="561"/>
      <c r="L3224" s="562"/>
      <c r="M3224" s="577"/>
      <c r="N3224" s="562"/>
      <c r="O3224" s="578"/>
      <c r="P3224" s="579"/>
    </row>
    <row r="3225" spans="1:16" x14ac:dyDescent="0.25">
      <c r="A3225" s="552"/>
      <c r="B3225" s="580"/>
      <c r="C3225" s="1246" t="s">
        <v>4227</v>
      </c>
      <c r="D3225" s="1246"/>
      <c r="E3225" s="1246"/>
      <c r="F3225" s="1246"/>
      <c r="G3225" s="1246"/>
      <c r="H3225" s="1246"/>
      <c r="I3225" s="1246"/>
      <c r="J3225" s="1246"/>
      <c r="K3225" s="1246"/>
      <c r="L3225" s="1246"/>
      <c r="M3225" s="1246"/>
      <c r="N3225" s="1246"/>
      <c r="O3225" s="1246"/>
      <c r="P3225" s="581"/>
    </row>
    <row r="3226" spans="1:16" x14ac:dyDescent="0.25">
      <c r="A3226" s="552"/>
      <c r="B3226" s="553"/>
      <c r="C3226" s="1243" t="s">
        <v>1249</v>
      </c>
      <c r="D3226" s="1243"/>
      <c r="E3226" s="1243"/>
      <c r="F3226" s="1243"/>
      <c r="G3226" s="1243"/>
      <c r="H3226" s="1243"/>
      <c r="I3226" s="1243"/>
      <c r="J3226" s="1243"/>
      <c r="K3226" s="1243"/>
      <c r="L3226" s="1243"/>
      <c r="M3226" s="1243"/>
      <c r="N3226" s="1243"/>
      <c r="O3226" s="1243"/>
      <c r="P3226" s="582">
        <v>314897.74</v>
      </c>
    </row>
    <row r="3227" spans="1:16" x14ac:dyDescent="0.25">
      <c r="A3227" s="552"/>
      <c r="B3227" s="553"/>
      <c r="C3227" s="1243" t="s">
        <v>1250</v>
      </c>
      <c r="D3227" s="1243"/>
      <c r="E3227" s="1243"/>
      <c r="F3227" s="1243"/>
      <c r="G3227" s="1243"/>
      <c r="H3227" s="1243"/>
      <c r="I3227" s="1243"/>
      <c r="J3227" s="1243"/>
      <c r="K3227" s="1243"/>
      <c r="L3227" s="1243"/>
      <c r="M3227" s="1243"/>
      <c r="N3227" s="1243"/>
      <c r="O3227" s="1243"/>
      <c r="P3227" s="583"/>
    </row>
    <row r="3228" spans="1:16" x14ac:dyDescent="0.25">
      <c r="A3228" s="552"/>
      <c r="B3228" s="553"/>
      <c r="C3228" s="1243" t="s">
        <v>1251</v>
      </c>
      <c r="D3228" s="1243"/>
      <c r="E3228" s="1243"/>
      <c r="F3228" s="1243"/>
      <c r="G3228" s="1243"/>
      <c r="H3228" s="1243"/>
      <c r="I3228" s="1243"/>
      <c r="J3228" s="1243"/>
      <c r="K3228" s="1243"/>
      <c r="L3228" s="1243"/>
      <c r="M3228" s="1243"/>
      <c r="N3228" s="1243"/>
      <c r="O3228" s="1243"/>
      <c r="P3228" s="582">
        <v>248417.09</v>
      </c>
    </row>
    <row r="3229" spans="1:16" x14ac:dyDescent="0.25">
      <c r="A3229" s="552"/>
      <c r="B3229" s="553"/>
      <c r="C3229" s="1243" t="s">
        <v>1252</v>
      </c>
      <c r="D3229" s="1243"/>
      <c r="E3229" s="1243"/>
      <c r="F3229" s="1243"/>
      <c r="G3229" s="1243"/>
      <c r="H3229" s="1243"/>
      <c r="I3229" s="1243"/>
      <c r="J3229" s="1243"/>
      <c r="K3229" s="1243"/>
      <c r="L3229" s="1243"/>
      <c r="M3229" s="1243"/>
      <c r="N3229" s="1243"/>
      <c r="O3229" s="1243"/>
      <c r="P3229" s="582">
        <v>26455.4</v>
      </c>
    </row>
    <row r="3230" spans="1:16" x14ac:dyDescent="0.25">
      <c r="A3230" s="552"/>
      <c r="B3230" s="553"/>
      <c r="C3230" s="1243" t="s">
        <v>1253</v>
      </c>
      <c r="D3230" s="1243"/>
      <c r="E3230" s="1243"/>
      <c r="F3230" s="1243"/>
      <c r="G3230" s="1243"/>
      <c r="H3230" s="1243"/>
      <c r="I3230" s="1243"/>
      <c r="J3230" s="1243"/>
      <c r="K3230" s="1243"/>
      <c r="L3230" s="1243"/>
      <c r="M3230" s="1243"/>
      <c r="N3230" s="1243"/>
      <c r="O3230" s="1243"/>
      <c r="P3230" s="582">
        <v>9908.15</v>
      </c>
    </row>
    <row r="3231" spans="1:16" x14ac:dyDescent="0.25">
      <c r="A3231" s="552"/>
      <c r="B3231" s="553"/>
      <c r="C3231" s="1243" t="s">
        <v>1254</v>
      </c>
      <c r="D3231" s="1243"/>
      <c r="E3231" s="1243"/>
      <c r="F3231" s="1243"/>
      <c r="G3231" s="1243"/>
      <c r="H3231" s="1243"/>
      <c r="I3231" s="1243"/>
      <c r="J3231" s="1243"/>
      <c r="K3231" s="1243"/>
      <c r="L3231" s="1243"/>
      <c r="M3231" s="1243"/>
      <c r="N3231" s="1243"/>
      <c r="O3231" s="1243"/>
      <c r="P3231" s="582">
        <v>30117.1</v>
      </c>
    </row>
    <row r="3232" spans="1:16" x14ac:dyDescent="0.25">
      <c r="A3232" s="552"/>
      <c r="B3232" s="553"/>
      <c r="C3232" s="1243" t="s">
        <v>1256</v>
      </c>
      <c r="D3232" s="1243"/>
      <c r="E3232" s="1243"/>
      <c r="F3232" s="1243"/>
      <c r="G3232" s="1243"/>
      <c r="H3232" s="1243"/>
      <c r="I3232" s="1243"/>
      <c r="J3232" s="1243"/>
      <c r="K3232" s="1243"/>
      <c r="L3232" s="1243"/>
      <c r="M3232" s="1243"/>
      <c r="N3232" s="1243"/>
      <c r="O3232" s="1243"/>
      <c r="P3232" s="582">
        <v>77179.58</v>
      </c>
    </row>
    <row r="3233" spans="1:16" x14ac:dyDescent="0.25">
      <c r="A3233" s="552"/>
      <c r="B3233" s="553"/>
      <c r="C3233" s="1243" t="s">
        <v>1250</v>
      </c>
      <c r="D3233" s="1243"/>
      <c r="E3233" s="1243"/>
      <c r="F3233" s="1243"/>
      <c r="G3233" s="1243"/>
      <c r="H3233" s="1243"/>
      <c r="I3233" s="1243"/>
      <c r="J3233" s="1243"/>
      <c r="K3233" s="1243"/>
      <c r="L3233" s="1243"/>
      <c r="M3233" s="1243"/>
      <c r="N3233" s="1243"/>
      <c r="O3233" s="1243"/>
      <c r="P3233" s="583"/>
    </row>
    <row r="3234" spans="1:16" x14ac:dyDescent="0.25">
      <c r="A3234" s="552"/>
      <c r="B3234" s="553"/>
      <c r="C3234" s="1243" t="s">
        <v>1467</v>
      </c>
      <c r="D3234" s="1243"/>
      <c r="E3234" s="1243"/>
      <c r="F3234" s="1243"/>
      <c r="G3234" s="1243"/>
      <c r="H3234" s="1243"/>
      <c r="I3234" s="1243"/>
      <c r="J3234" s="1243"/>
      <c r="K3234" s="1243"/>
      <c r="L3234" s="1243"/>
      <c r="M3234" s="1243"/>
      <c r="N3234" s="1243"/>
      <c r="O3234" s="1243"/>
      <c r="P3234" s="582">
        <v>21395.18</v>
      </c>
    </row>
    <row r="3235" spans="1:16" x14ac:dyDescent="0.25">
      <c r="A3235" s="552"/>
      <c r="B3235" s="553"/>
      <c r="C3235" s="1243" t="s">
        <v>1468</v>
      </c>
      <c r="D3235" s="1243"/>
      <c r="E3235" s="1243"/>
      <c r="F3235" s="1243"/>
      <c r="G3235" s="1243"/>
      <c r="H3235" s="1243"/>
      <c r="I3235" s="1243"/>
      <c r="J3235" s="1243"/>
      <c r="K3235" s="1243"/>
      <c r="L3235" s="1243"/>
      <c r="M3235" s="1243"/>
      <c r="N3235" s="1243"/>
      <c r="O3235" s="1243"/>
      <c r="P3235" s="616">
        <v>13.31</v>
      </c>
    </row>
    <row r="3236" spans="1:16" x14ac:dyDescent="0.25">
      <c r="A3236" s="552"/>
      <c r="B3236" s="553"/>
      <c r="C3236" s="1243" t="s">
        <v>1469</v>
      </c>
      <c r="D3236" s="1243"/>
      <c r="E3236" s="1243"/>
      <c r="F3236" s="1243"/>
      <c r="G3236" s="1243"/>
      <c r="H3236" s="1243"/>
      <c r="I3236" s="1243"/>
      <c r="J3236" s="1243"/>
      <c r="K3236" s="1243"/>
      <c r="L3236" s="1243"/>
      <c r="M3236" s="1243"/>
      <c r="N3236" s="1243"/>
      <c r="O3236" s="1243"/>
      <c r="P3236" s="616">
        <v>416.1</v>
      </c>
    </row>
    <row r="3237" spans="1:16" x14ac:dyDescent="0.25">
      <c r="A3237" s="552"/>
      <c r="B3237" s="553"/>
      <c r="C3237" s="1243" t="s">
        <v>1470</v>
      </c>
      <c r="D3237" s="1243"/>
      <c r="E3237" s="1243"/>
      <c r="F3237" s="1243"/>
      <c r="G3237" s="1243"/>
      <c r="H3237" s="1243"/>
      <c r="I3237" s="1243"/>
      <c r="J3237" s="1243"/>
      <c r="K3237" s="1243"/>
      <c r="L3237" s="1243"/>
      <c r="M3237" s="1243"/>
      <c r="N3237" s="1243"/>
      <c r="O3237" s="1243"/>
      <c r="P3237" s="582">
        <v>21547.51</v>
      </c>
    </row>
    <row r="3238" spans="1:16" x14ac:dyDescent="0.25">
      <c r="A3238" s="552"/>
      <c r="B3238" s="553"/>
      <c r="C3238" s="1243" t="s">
        <v>1471</v>
      </c>
      <c r="D3238" s="1243"/>
      <c r="E3238" s="1243"/>
      <c r="F3238" s="1243"/>
      <c r="G3238" s="1243"/>
      <c r="H3238" s="1243"/>
      <c r="I3238" s="1243"/>
      <c r="J3238" s="1243"/>
      <c r="K3238" s="1243"/>
      <c r="L3238" s="1243"/>
      <c r="M3238" s="1243"/>
      <c r="N3238" s="1243"/>
      <c r="O3238" s="1243"/>
      <c r="P3238" s="582">
        <v>20284.490000000002</v>
      </c>
    </row>
    <row r="3239" spans="1:16" x14ac:dyDescent="0.25">
      <c r="A3239" s="552"/>
      <c r="B3239" s="553"/>
      <c r="C3239" s="1243" t="s">
        <v>1472</v>
      </c>
      <c r="D3239" s="1243"/>
      <c r="E3239" s="1243"/>
      <c r="F3239" s="1243"/>
      <c r="G3239" s="1243"/>
      <c r="H3239" s="1243"/>
      <c r="I3239" s="1243"/>
      <c r="J3239" s="1243"/>
      <c r="K3239" s="1243"/>
      <c r="L3239" s="1243"/>
      <c r="M3239" s="1243"/>
      <c r="N3239" s="1243"/>
      <c r="O3239" s="1243"/>
      <c r="P3239" s="582">
        <v>13522.99</v>
      </c>
    </row>
    <row r="3240" spans="1:16" x14ac:dyDescent="0.25">
      <c r="A3240" s="552"/>
      <c r="B3240" s="553"/>
      <c r="C3240" s="1243" t="s">
        <v>2687</v>
      </c>
      <c r="D3240" s="1243"/>
      <c r="E3240" s="1243"/>
      <c r="F3240" s="1243"/>
      <c r="G3240" s="1243"/>
      <c r="H3240" s="1243"/>
      <c r="I3240" s="1243"/>
      <c r="J3240" s="1243"/>
      <c r="K3240" s="1243"/>
      <c r="L3240" s="1243"/>
      <c r="M3240" s="1243"/>
      <c r="N3240" s="1243"/>
      <c r="O3240" s="1243"/>
      <c r="P3240" s="582">
        <v>603919.49</v>
      </c>
    </row>
    <row r="3241" spans="1:16" x14ac:dyDescent="0.25">
      <c r="A3241" s="552"/>
      <c r="B3241" s="553"/>
      <c r="C3241" s="1243" t="s">
        <v>1250</v>
      </c>
      <c r="D3241" s="1243"/>
      <c r="E3241" s="1243"/>
      <c r="F3241" s="1243"/>
      <c r="G3241" s="1243"/>
      <c r="H3241" s="1243"/>
      <c r="I3241" s="1243"/>
      <c r="J3241" s="1243"/>
      <c r="K3241" s="1243"/>
      <c r="L3241" s="1243"/>
      <c r="M3241" s="1243"/>
      <c r="N3241" s="1243"/>
      <c r="O3241" s="1243"/>
      <c r="P3241" s="583"/>
    </row>
    <row r="3242" spans="1:16" x14ac:dyDescent="0.25">
      <c r="A3242" s="552"/>
      <c r="B3242" s="553"/>
      <c r="C3242" s="1243" t="s">
        <v>1467</v>
      </c>
      <c r="D3242" s="1243"/>
      <c r="E3242" s="1243"/>
      <c r="F3242" s="1243"/>
      <c r="G3242" s="1243"/>
      <c r="H3242" s="1243"/>
      <c r="I3242" s="1243"/>
      <c r="J3242" s="1243"/>
      <c r="K3242" s="1243"/>
      <c r="L3242" s="1243"/>
      <c r="M3242" s="1243"/>
      <c r="N3242" s="1243"/>
      <c r="O3242" s="1243"/>
      <c r="P3242" s="582">
        <v>227021.91</v>
      </c>
    </row>
    <row r="3243" spans="1:16" x14ac:dyDescent="0.25">
      <c r="A3243" s="552"/>
      <c r="B3243" s="553"/>
      <c r="C3243" s="1243" t="s">
        <v>1468</v>
      </c>
      <c r="D3243" s="1243"/>
      <c r="E3243" s="1243"/>
      <c r="F3243" s="1243"/>
      <c r="G3243" s="1243"/>
      <c r="H3243" s="1243"/>
      <c r="I3243" s="1243"/>
      <c r="J3243" s="1243"/>
      <c r="K3243" s="1243"/>
      <c r="L3243" s="1243"/>
      <c r="M3243" s="1243"/>
      <c r="N3243" s="1243"/>
      <c r="O3243" s="1243"/>
      <c r="P3243" s="582">
        <v>26442.09</v>
      </c>
    </row>
    <row r="3244" spans="1:16" x14ac:dyDescent="0.25">
      <c r="A3244" s="552"/>
      <c r="B3244" s="553"/>
      <c r="C3244" s="1243" t="s">
        <v>1469</v>
      </c>
      <c r="D3244" s="1243"/>
      <c r="E3244" s="1243"/>
      <c r="F3244" s="1243"/>
      <c r="G3244" s="1243"/>
      <c r="H3244" s="1243"/>
      <c r="I3244" s="1243"/>
      <c r="J3244" s="1243"/>
      <c r="K3244" s="1243"/>
      <c r="L3244" s="1243"/>
      <c r="M3244" s="1243"/>
      <c r="N3244" s="1243"/>
      <c r="O3244" s="1243"/>
      <c r="P3244" s="582">
        <v>9492.0499999999993</v>
      </c>
    </row>
    <row r="3245" spans="1:16" x14ac:dyDescent="0.25">
      <c r="A3245" s="552"/>
      <c r="B3245" s="553"/>
      <c r="C3245" s="1243" t="s">
        <v>1470</v>
      </c>
      <c r="D3245" s="1243"/>
      <c r="E3245" s="1243"/>
      <c r="F3245" s="1243"/>
      <c r="G3245" s="1243"/>
      <c r="H3245" s="1243"/>
      <c r="I3245" s="1243"/>
      <c r="J3245" s="1243"/>
      <c r="K3245" s="1243"/>
      <c r="L3245" s="1243"/>
      <c r="M3245" s="1243"/>
      <c r="N3245" s="1243"/>
      <c r="O3245" s="1243"/>
      <c r="P3245" s="582">
        <v>8569.59</v>
      </c>
    </row>
    <row r="3246" spans="1:16" x14ac:dyDescent="0.25">
      <c r="A3246" s="552"/>
      <c r="B3246" s="553"/>
      <c r="C3246" s="1243" t="s">
        <v>1471</v>
      </c>
      <c r="D3246" s="1243"/>
      <c r="E3246" s="1243"/>
      <c r="F3246" s="1243"/>
      <c r="G3246" s="1243"/>
      <c r="H3246" s="1243"/>
      <c r="I3246" s="1243"/>
      <c r="J3246" s="1243"/>
      <c r="K3246" s="1243"/>
      <c r="L3246" s="1243"/>
      <c r="M3246" s="1243"/>
      <c r="N3246" s="1243"/>
      <c r="O3246" s="1243"/>
      <c r="P3246" s="582">
        <v>217335.42</v>
      </c>
    </row>
    <row r="3247" spans="1:16" x14ac:dyDescent="0.25">
      <c r="A3247" s="552"/>
      <c r="B3247" s="553"/>
      <c r="C3247" s="1243" t="s">
        <v>1472</v>
      </c>
      <c r="D3247" s="1243"/>
      <c r="E3247" s="1243"/>
      <c r="F3247" s="1243"/>
      <c r="G3247" s="1243"/>
      <c r="H3247" s="1243"/>
      <c r="I3247" s="1243"/>
      <c r="J3247" s="1243"/>
      <c r="K3247" s="1243"/>
      <c r="L3247" s="1243"/>
      <c r="M3247" s="1243"/>
      <c r="N3247" s="1243"/>
      <c r="O3247" s="1243"/>
      <c r="P3247" s="582">
        <v>115058.43</v>
      </c>
    </row>
    <row r="3248" spans="1:16" x14ac:dyDescent="0.25">
      <c r="A3248" s="552"/>
      <c r="B3248" s="553"/>
      <c r="C3248" s="1243" t="s">
        <v>2688</v>
      </c>
      <c r="D3248" s="1243"/>
      <c r="E3248" s="1243"/>
      <c r="F3248" s="1243"/>
      <c r="G3248" s="1243"/>
      <c r="H3248" s="1243"/>
      <c r="I3248" s="1243"/>
      <c r="J3248" s="1243"/>
      <c r="K3248" s="1243"/>
      <c r="L3248" s="1243"/>
      <c r="M3248" s="1243"/>
      <c r="N3248" s="1243"/>
      <c r="O3248" s="1243"/>
      <c r="P3248" s="582">
        <v>9207260.5600000005</v>
      </c>
    </row>
    <row r="3249" spans="1:16" x14ac:dyDescent="0.25">
      <c r="A3249" s="552"/>
      <c r="B3249" s="553"/>
      <c r="C3249" s="1243" t="s">
        <v>1266</v>
      </c>
      <c r="D3249" s="1243"/>
      <c r="E3249" s="1243"/>
      <c r="F3249" s="1243"/>
      <c r="G3249" s="1243"/>
      <c r="H3249" s="1243"/>
      <c r="I3249" s="1243"/>
      <c r="J3249" s="1243"/>
      <c r="K3249" s="1243"/>
      <c r="L3249" s="1243"/>
      <c r="M3249" s="1243"/>
      <c r="N3249" s="1243"/>
      <c r="O3249" s="1243"/>
      <c r="P3249" s="582">
        <v>258325.24</v>
      </c>
    </row>
    <row r="3250" spans="1:16" x14ac:dyDescent="0.25">
      <c r="A3250" s="552"/>
      <c r="B3250" s="553"/>
      <c r="C3250" s="1243" t="s">
        <v>1267</v>
      </c>
      <c r="D3250" s="1243"/>
      <c r="E3250" s="1243"/>
      <c r="F3250" s="1243"/>
      <c r="G3250" s="1243"/>
      <c r="H3250" s="1243"/>
      <c r="I3250" s="1243"/>
      <c r="J3250" s="1243"/>
      <c r="K3250" s="1243"/>
      <c r="L3250" s="1243"/>
      <c r="M3250" s="1243"/>
      <c r="N3250" s="1243"/>
      <c r="O3250" s="1243"/>
      <c r="P3250" s="582">
        <v>237619.91</v>
      </c>
    </row>
    <row r="3251" spans="1:16" x14ac:dyDescent="0.25">
      <c r="A3251" s="552"/>
      <c r="B3251" s="553"/>
      <c r="C3251" s="1243" t="s">
        <v>1268</v>
      </c>
      <c r="D3251" s="1243"/>
      <c r="E3251" s="1243"/>
      <c r="F3251" s="1243"/>
      <c r="G3251" s="1243"/>
      <c r="H3251" s="1243"/>
      <c r="I3251" s="1243"/>
      <c r="J3251" s="1243"/>
      <c r="K3251" s="1243"/>
      <c r="L3251" s="1243"/>
      <c r="M3251" s="1243"/>
      <c r="N3251" s="1243"/>
      <c r="O3251" s="1243"/>
      <c r="P3251" s="582">
        <v>128581.42</v>
      </c>
    </row>
    <row r="3252" spans="1:16" x14ac:dyDescent="0.25">
      <c r="A3252" s="552"/>
      <c r="B3252" s="580"/>
      <c r="C3252" s="1246" t="s">
        <v>4228</v>
      </c>
      <c r="D3252" s="1246"/>
      <c r="E3252" s="1246"/>
      <c r="F3252" s="1246"/>
      <c r="G3252" s="1246"/>
      <c r="H3252" s="1246"/>
      <c r="I3252" s="1246"/>
      <c r="J3252" s="1246"/>
      <c r="K3252" s="1246"/>
      <c r="L3252" s="1246"/>
      <c r="M3252" s="1246"/>
      <c r="N3252" s="1246"/>
      <c r="O3252" s="1246"/>
      <c r="P3252" s="584">
        <v>9888359.6300000008</v>
      </c>
    </row>
    <row r="3253" spans="1:16" x14ac:dyDescent="0.25">
      <c r="A3253" s="552"/>
      <c r="B3253" s="553"/>
      <c r="C3253" s="1243" t="s">
        <v>1270</v>
      </c>
      <c r="D3253" s="1243"/>
      <c r="E3253" s="1243"/>
      <c r="F3253" s="1243"/>
      <c r="G3253" s="1243"/>
      <c r="H3253" s="1243"/>
      <c r="I3253" s="1243"/>
      <c r="J3253" s="1243"/>
      <c r="K3253" s="1243"/>
      <c r="L3253" s="1243"/>
      <c r="M3253" s="1243"/>
      <c r="N3253" s="1243"/>
      <c r="O3253" s="1243"/>
      <c r="P3253" s="583"/>
    </row>
    <row r="3254" spans="1:16" x14ac:dyDescent="0.25">
      <c r="A3254" s="552"/>
      <c r="B3254" s="553"/>
      <c r="C3254" s="1243" t="s">
        <v>2691</v>
      </c>
      <c r="D3254" s="1243"/>
      <c r="E3254" s="1243"/>
      <c r="F3254" s="1243"/>
      <c r="G3254" s="1243"/>
      <c r="H3254" s="1243"/>
      <c r="I3254" s="1243"/>
      <c r="J3254" s="1243"/>
      <c r="K3254" s="1243"/>
      <c r="L3254" s="1243"/>
      <c r="M3254" s="1243"/>
      <c r="N3254" s="1243"/>
      <c r="O3254" s="1243"/>
      <c r="P3254" s="582">
        <v>9207260.5600000005</v>
      </c>
    </row>
    <row r="3255" spans="1:16" x14ac:dyDescent="0.25">
      <c r="A3255" s="552"/>
      <c r="B3255" s="553"/>
      <c r="C3255" s="1243" t="s">
        <v>1271</v>
      </c>
      <c r="D3255" s="1243"/>
      <c r="E3255" s="1243"/>
      <c r="F3255" s="1243"/>
      <c r="G3255" s="1243"/>
      <c r="H3255" s="1243"/>
      <c r="I3255" s="1243"/>
      <c r="J3255" s="1243"/>
      <c r="K3255" s="585" t="s">
        <v>4229</v>
      </c>
      <c r="L3255" s="586"/>
      <c r="M3255" s="586"/>
      <c r="O3255" s="586"/>
      <c r="P3255" s="587"/>
    </row>
    <row r="3256" spans="1:16" x14ac:dyDescent="0.25">
      <c r="A3256" s="552"/>
      <c r="B3256" s="553"/>
      <c r="C3256" s="1243" t="s">
        <v>1273</v>
      </c>
      <c r="D3256" s="1243"/>
      <c r="E3256" s="1243"/>
      <c r="F3256" s="1243"/>
      <c r="G3256" s="1243"/>
      <c r="H3256" s="1243"/>
      <c r="I3256" s="1243"/>
      <c r="J3256" s="1243"/>
      <c r="K3256" s="585" t="s">
        <v>4230</v>
      </c>
      <c r="L3256" s="586"/>
      <c r="M3256" s="586"/>
      <c r="O3256" s="586"/>
      <c r="P3256" s="587"/>
    </row>
    <row r="3257" spans="1:16" x14ac:dyDescent="0.25">
      <c r="A3257" s="1251" t="s">
        <v>4231</v>
      </c>
      <c r="B3257" s="1252"/>
      <c r="C3257" s="1252"/>
      <c r="D3257" s="1252"/>
      <c r="E3257" s="1252"/>
      <c r="F3257" s="1252"/>
      <c r="G3257" s="1252"/>
      <c r="H3257" s="1252"/>
      <c r="I3257" s="1252"/>
      <c r="J3257" s="1252"/>
      <c r="K3257" s="1252"/>
      <c r="L3257" s="1252"/>
      <c r="M3257" s="1252"/>
      <c r="N3257" s="1252"/>
      <c r="O3257" s="1252"/>
      <c r="P3257" s="1253"/>
    </row>
    <row r="3258" spans="1:16" x14ac:dyDescent="0.25">
      <c r="A3258" s="514" t="s">
        <v>4232</v>
      </c>
      <c r="B3258" s="515" t="s">
        <v>3381</v>
      </c>
      <c r="C3258" s="1249" t="s">
        <v>3382</v>
      </c>
      <c r="D3258" s="1249"/>
      <c r="E3258" s="1249"/>
      <c r="F3258" s="1249"/>
      <c r="G3258" s="1249"/>
      <c r="H3258" s="516" t="s">
        <v>1575</v>
      </c>
      <c r="I3258" s="517">
        <v>1</v>
      </c>
      <c r="J3258" s="518">
        <v>1</v>
      </c>
      <c r="K3258" s="518">
        <v>1</v>
      </c>
      <c r="L3258" s="520"/>
      <c r="M3258" s="517"/>
      <c r="N3258" s="521"/>
      <c r="O3258" s="517"/>
      <c r="P3258" s="522"/>
    </row>
    <row r="3259" spans="1:16" x14ac:dyDescent="0.25">
      <c r="A3259" s="523"/>
      <c r="B3259" s="524" t="s">
        <v>23</v>
      </c>
      <c r="C3259" s="1247" t="s">
        <v>1203</v>
      </c>
      <c r="D3259" s="1247"/>
      <c r="E3259" s="1247"/>
      <c r="F3259" s="1247"/>
      <c r="G3259" s="1247"/>
      <c r="H3259" s="525" t="s">
        <v>1148</v>
      </c>
      <c r="I3259" s="526"/>
      <c r="J3259" s="526"/>
      <c r="K3259" s="536">
        <v>1.03</v>
      </c>
      <c r="L3259" s="528"/>
      <c r="M3259" s="526"/>
      <c r="N3259" s="528"/>
      <c r="O3259" s="526"/>
      <c r="P3259" s="573">
        <v>297.63</v>
      </c>
    </row>
    <row r="3260" spans="1:16" x14ac:dyDescent="0.25">
      <c r="A3260" s="530"/>
      <c r="B3260" s="524" t="s">
        <v>1482</v>
      </c>
      <c r="C3260" s="1247" t="s">
        <v>1483</v>
      </c>
      <c r="D3260" s="1247"/>
      <c r="E3260" s="1247"/>
      <c r="F3260" s="1247"/>
      <c r="G3260" s="1247"/>
      <c r="H3260" s="525" t="s">
        <v>1148</v>
      </c>
      <c r="I3260" s="536">
        <v>1.03</v>
      </c>
      <c r="J3260" s="526"/>
      <c r="K3260" s="536">
        <v>1.03</v>
      </c>
      <c r="L3260" s="532"/>
      <c r="M3260" s="533"/>
      <c r="N3260" s="534">
        <v>288.95999999999998</v>
      </c>
      <c r="O3260" s="526"/>
      <c r="P3260" s="529">
        <v>297.63</v>
      </c>
    </row>
    <row r="3261" spans="1:16" x14ac:dyDescent="0.25">
      <c r="A3261" s="523"/>
      <c r="B3261" s="524" t="s">
        <v>28</v>
      </c>
      <c r="C3261" s="1247" t="s">
        <v>132</v>
      </c>
      <c r="D3261" s="1247"/>
      <c r="E3261" s="1247"/>
      <c r="F3261" s="1247"/>
      <c r="G3261" s="1247"/>
      <c r="H3261" s="525"/>
      <c r="I3261" s="526"/>
      <c r="J3261" s="526"/>
      <c r="K3261" s="526"/>
      <c r="L3261" s="528"/>
      <c r="M3261" s="526"/>
      <c r="N3261" s="528"/>
      <c r="O3261" s="526"/>
      <c r="P3261" s="573">
        <v>94.82</v>
      </c>
    </row>
    <row r="3262" spans="1:16" x14ac:dyDescent="0.25">
      <c r="A3262" s="523"/>
      <c r="B3262" s="524"/>
      <c r="C3262" s="1247" t="s">
        <v>1147</v>
      </c>
      <c r="D3262" s="1247"/>
      <c r="E3262" s="1247"/>
      <c r="F3262" s="1247"/>
      <c r="G3262" s="1247"/>
      <c r="H3262" s="525" t="s">
        <v>1148</v>
      </c>
      <c r="I3262" s="526"/>
      <c r="J3262" s="526"/>
      <c r="K3262" s="536">
        <v>0.16</v>
      </c>
      <c r="L3262" s="528"/>
      <c r="M3262" s="526"/>
      <c r="N3262" s="528"/>
      <c r="O3262" s="526"/>
      <c r="P3262" s="573">
        <v>52.06</v>
      </c>
    </row>
    <row r="3263" spans="1:16" x14ac:dyDescent="0.25">
      <c r="A3263" s="530"/>
      <c r="B3263" s="524" t="s">
        <v>1445</v>
      </c>
      <c r="C3263" s="1247" t="s">
        <v>1446</v>
      </c>
      <c r="D3263" s="1247"/>
      <c r="E3263" s="1247"/>
      <c r="F3263" s="1247"/>
      <c r="G3263" s="1247"/>
      <c r="H3263" s="525" t="s">
        <v>1151</v>
      </c>
      <c r="I3263" s="536">
        <v>0.16</v>
      </c>
      <c r="J3263" s="526"/>
      <c r="K3263" s="536">
        <v>0.16</v>
      </c>
      <c r="L3263" s="538">
        <v>477.92</v>
      </c>
      <c r="M3263" s="539">
        <v>1.24</v>
      </c>
      <c r="N3263" s="534">
        <v>592.62</v>
      </c>
      <c r="O3263" s="526"/>
      <c r="P3263" s="529">
        <v>94.82</v>
      </c>
    </row>
    <row r="3264" spans="1:16" x14ac:dyDescent="0.25">
      <c r="A3264" s="540"/>
      <c r="B3264" s="524" t="s">
        <v>1208</v>
      </c>
      <c r="C3264" s="1247" t="s">
        <v>1209</v>
      </c>
      <c r="D3264" s="1247"/>
      <c r="E3264" s="1247"/>
      <c r="F3264" s="1247"/>
      <c r="G3264" s="1247"/>
      <c r="H3264" s="525" t="s">
        <v>1148</v>
      </c>
      <c r="I3264" s="536">
        <v>0.16</v>
      </c>
      <c r="J3264" s="526"/>
      <c r="K3264" s="536">
        <v>0.16</v>
      </c>
      <c r="L3264" s="528"/>
      <c r="M3264" s="526"/>
      <c r="N3264" s="541">
        <v>325.38</v>
      </c>
      <c r="O3264" s="526"/>
      <c r="P3264" s="573">
        <v>52.06</v>
      </c>
    </row>
    <row r="3265" spans="1:16" x14ac:dyDescent="0.25">
      <c r="A3265" s="552"/>
      <c r="B3265" s="553"/>
      <c r="C3265" s="1248" t="s">
        <v>1154</v>
      </c>
      <c r="D3265" s="1248"/>
      <c r="E3265" s="1248"/>
      <c r="F3265" s="1248"/>
      <c r="G3265" s="1248"/>
      <c r="H3265" s="516"/>
      <c r="I3265" s="517"/>
      <c r="J3265" s="517"/>
      <c r="K3265" s="517"/>
      <c r="L3265" s="520"/>
      <c r="M3265" s="517"/>
      <c r="N3265" s="554"/>
      <c r="O3265" s="517"/>
      <c r="P3265" s="555">
        <v>444.51</v>
      </c>
    </row>
    <row r="3266" spans="1:16" x14ac:dyDescent="0.25">
      <c r="A3266" s="540" t="s">
        <v>4233</v>
      </c>
      <c r="B3266" s="524" t="s">
        <v>2637</v>
      </c>
      <c r="C3266" s="1247" t="s">
        <v>2638</v>
      </c>
      <c r="D3266" s="1247"/>
      <c r="E3266" s="1247"/>
      <c r="F3266" s="1247"/>
      <c r="G3266" s="1247"/>
      <c r="H3266" s="525" t="s">
        <v>1158</v>
      </c>
      <c r="I3266" s="543">
        <v>2</v>
      </c>
      <c r="J3266" s="526"/>
      <c r="K3266" s="543">
        <v>2</v>
      </c>
      <c r="L3266" s="528"/>
      <c r="M3266" s="526"/>
      <c r="N3266" s="528"/>
      <c r="O3266" s="526"/>
      <c r="P3266" s="573">
        <v>5.95</v>
      </c>
    </row>
    <row r="3267" spans="1:16" x14ac:dyDescent="0.25">
      <c r="A3267" s="540"/>
      <c r="B3267" s="524"/>
      <c r="C3267" s="1247" t="s">
        <v>1155</v>
      </c>
      <c r="D3267" s="1247"/>
      <c r="E3267" s="1247"/>
      <c r="F3267" s="1247"/>
      <c r="G3267" s="1247"/>
      <c r="H3267" s="525"/>
      <c r="I3267" s="526"/>
      <c r="J3267" s="526"/>
      <c r="K3267" s="526"/>
      <c r="L3267" s="528"/>
      <c r="M3267" s="526"/>
      <c r="N3267" s="528"/>
      <c r="O3267" s="526"/>
      <c r="P3267" s="573">
        <v>349.69</v>
      </c>
    </row>
    <row r="3268" spans="1:16" x14ac:dyDescent="0.25">
      <c r="A3268" s="540"/>
      <c r="B3268" s="524" t="s">
        <v>3336</v>
      </c>
      <c r="C3268" s="1247" t="s">
        <v>3337</v>
      </c>
      <c r="D3268" s="1247"/>
      <c r="E3268" s="1247"/>
      <c r="F3268" s="1247"/>
      <c r="G3268" s="1247"/>
      <c r="H3268" s="525" t="s">
        <v>1158</v>
      </c>
      <c r="I3268" s="543">
        <v>90</v>
      </c>
      <c r="J3268" s="526"/>
      <c r="K3268" s="543">
        <v>90</v>
      </c>
      <c r="L3268" s="528"/>
      <c r="M3268" s="526"/>
      <c r="N3268" s="528"/>
      <c r="O3268" s="526"/>
      <c r="P3268" s="573">
        <v>314.72000000000003</v>
      </c>
    </row>
    <row r="3269" spans="1:16" x14ac:dyDescent="0.25">
      <c r="A3269" s="540"/>
      <c r="B3269" s="524" t="s">
        <v>3338</v>
      </c>
      <c r="C3269" s="1247" t="s">
        <v>3339</v>
      </c>
      <c r="D3269" s="1247"/>
      <c r="E3269" s="1247"/>
      <c r="F3269" s="1247"/>
      <c r="G3269" s="1247"/>
      <c r="H3269" s="525" t="s">
        <v>1158</v>
      </c>
      <c r="I3269" s="543">
        <v>46</v>
      </c>
      <c r="J3269" s="526"/>
      <c r="K3269" s="543">
        <v>46</v>
      </c>
      <c r="L3269" s="528"/>
      <c r="M3269" s="526"/>
      <c r="N3269" s="528"/>
      <c r="O3269" s="526"/>
      <c r="P3269" s="573">
        <v>160.86000000000001</v>
      </c>
    </row>
    <row r="3270" spans="1:16" x14ac:dyDescent="0.25">
      <c r="A3270" s="556"/>
      <c r="B3270" s="557"/>
      <c r="C3270" s="1248" t="s">
        <v>1161</v>
      </c>
      <c r="D3270" s="1248"/>
      <c r="E3270" s="1248"/>
      <c r="F3270" s="1248"/>
      <c r="G3270" s="1248"/>
      <c r="H3270" s="516"/>
      <c r="I3270" s="517"/>
      <c r="J3270" s="517"/>
      <c r="K3270" s="517"/>
      <c r="L3270" s="520"/>
      <c r="M3270" s="517"/>
      <c r="N3270" s="593">
        <v>926.04</v>
      </c>
      <c r="O3270" s="517"/>
      <c r="P3270" s="612">
        <v>926.04</v>
      </c>
    </row>
    <row r="3271" spans="1:16" x14ac:dyDescent="0.25">
      <c r="A3271" s="558"/>
      <c r="B3271" s="559"/>
      <c r="C3271" s="559"/>
      <c r="D3271" s="559"/>
      <c r="E3271" s="559"/>
      <c r="F3271" s="559"/>
      <c r="G3271" s="559"/>
      <c r="H3271" s="560"/>
      <c r="I3271" s="561"/>
      <c r="J3271" s="561"/>
      <c r="K3271" s="561"/>
      <c r="L3271" s="562"/>
      <c r="M3271" s="561"/>
      <c r="N3271" s="562"/>
      <c r="O3271" s="561"/>
      <c r="P3271" s="563"/>
    </row>
    <row r="3272" spans="1:16" ht="22.5" x14ac:dyDescent="0.25">
      <c r="A3272" s="514" t="s">
        <v>4234</v>
      </c>
      <c r="B3272" s="515" t="s">
        <v>4235</v>
      </c>
      <c r="C3272" s="1249" t="s">
        <v>4236</v>
      </c>
      <c r="D3272" s="1249"/>
      <c r="E3272" s="1249"/>
      <c r="F3272" s="1249"/>
      <c r="G3272" s="1249"/>
      <c r="H3272" s="516" t="s">
        <v>1575</v>
      </c>
      <c r="I3272" s="517">
        <v>1</v>
      </c>
      <c r="J3272" s="518">
        <v>1</v>
      </c>
      <c r="K3272" s="518">
        <v>1</v>
      </c>
      <c r="L3272" s="520"/>
      <c r="M3272" s="517"/>
      <c r="N3272" s="564">
        <v>157872</v>
      </c>
      <c r="O3272" s="517"/>
      <c r="P3272" s="555">
        <v>157872</v>
      </c>
    </row>
    <row r="3273" spans="1:16" x14ac:dyDescent="0.25">
      <c r="A3273" s="556"/>
      <c r="B3273" s="557"/>
      <c r="C3273" s="1248" t="s">
        <v>1161</v>
      </c>
      <c r="D3273" s="1248"/>
      <c r="E3273" s="1248"/>
      <c r="F3273" s="1248"/>
      <c r="G3273" s="1248"/>
      <c r="H3273" s="516"/>
      <c r="I3273" s="517"/>
      <c r="J3273" s="517"/>
      <c r="K3273" s="517"/>
      <c r="L3273" s="520"/>
      <c r="M3273" s="517"/>
      <c r="N3273" s="520"/>
      <c r="O3273" s="517"/>
      <c r="P3273" s="555">
        <v>157872</v>
      </c>
    </row>
    <row r="3274" spans="1:16" x14ac:dyDescent="0.25">
      <c r="A3274" s="558"/>
      <c r="B3274" s="559"/>
      <c r="C3274" s="559"/>
      <c r="D3274" s="559"/>
      <c r="E3274" s="559"/>
      <c r="F3274" s="559"/>
      <c r="G3274" s="559"/>
      <c r="H3274" s="560"/>
      <c r="I3274" s="561"/>
      <c r="J3274" s="561"/>
      <c r="K3274" s="561"/>
      <c r="L3274" s="562"/>
      <c r="M3274" s="561"/>
      <c r="N3274" s="562"/>
      <c r="O3274" s="561"/>
      <c r="P3274" s="563"/>
    </row>
    <row r="3275" spans="1:16" x14ac:dyDescent="0.25">
      <c r="A3275" s="514" t="s">
        <v>4237</v>
      </c>
      <c r="B3275" s="515" t="s">
        <v>3381</v>
      </c>
      <c r="C3275" s="1249" t="s">
        <v>3382</v>
      </c>
      <c r="D3275" s="1249"/>
      <c r="E3275" s="1249"/>
      <c r="F3275" s="1249"/>
      <c r="G3275" s="1249"/>
      <c r="H3275" s="516" t="s">
        <v>1575</v>
      </c>
      <c r="I3275" s="517">
        <v>1</v>
      </c>
      <c r="J3275" s="518">
        <v>1</v>
      </c>
      <c r="K3275" s="518">
        <v>1</v>
      </c>
      <c r="L3275" s="520"/>
      <c r="M3275" s="517"/>
      <c r="N3275" s="521"/>
      <c r="O3275" s="517"/>
      <c r="P3275" s="522"/>
    </row>
    <row r="3276" spans="1:16" x14ac:dyDescent="0.25">
      <c r="A3276" s="523"/>
      <c r="B3276" s="524" t="s">
        <v>23</v>
      </c>
      <c r="C3276" s="1247" t="s">
        <v>1203</v>
      </c>
      <c r="D3276" s="1247"/>
      <c r="E3276" s="1247"/>
      <c r="F3276" s="1247"/>
      <c r="G3276" s="1247"/>
      <c r="H3276" s="525" t="s">
        <v>1148</v>
      </c>
      <c r="I3276" s="526"/>
      <c r="J3276" s="526"/>
      <c r="K3276" s="536">
        <v>1.03</v>
      </c>
      <c r="L3276" s="528"/>
      <c r="M3276" s="526"/>
      <c r="N3276" s="528"/>
      <c r="O3276" s="526"/>
      <c r="P3276" s="573">
        <v>297.63</v>
      </c>
    </row>
    <row r="3277" spans="1:16" x14ac:dyDescent="0.25">
      <c r="A3277" s="530"/>
      <c r="B3277" s="524" t="s">
        <v>1482</v>
      </c>
      <c r="C3277" s="1247" t="s">
        <v>1483</v>
      </c>
      <c r="D3277" s="1247"/>
      <c r="E3277" s="1247"/>
      <c r="F3277" s="1247"/>
      <c r="G3277" s="1247"/>
      <c r="H3277" s="525" t="s">
        <v>1148</v>
      </c>
      <c r="I3277" s="536">
        <v>1.03</v>
      </c>
      <c r="J3277" s="526"/>
      <c r="K3277" s="536">
        <v>1.03</v>
      </c>
      <c r="L3277" s="532"/>
      <c r="M3277" s="533"/>
      <c r="N3277" s="534">
        <v>288.95999999999998</v>
      </c>
      <c r="O3277" s="526"/>
      <c r="P3277" s="529">
        <v>297.63</v>
      </c>
    </row>
    <row r="3278" spans="1:16" x14ac:dyDescent="0.25">
      <c r="A3278" s="523"/>
      <c r="B3278" s="524" t="s">
        <v>28</v>
      </c>
      <c r="C3278" s="1247" t="s">
        <v>132</v>
      </c>
      <c r="D3278" s="1247"/>
      <c r="E3278" s="1247"/>
      <c r="F3278" s="1247"/>
      <c r="G3278" s="1247"/>
      <c r="H3278" s="525"/>
      <c r="I3278" s="526"/>
      <c r="J3278" s="526"/>
      <c r="K3278" s="526"/>
      <c r="L3278" s="528"/>
      <c r="M3278" s="526"/>
      <c r="N3278" s="528"/>
      <c r="O3278" s="526"/>
      <c r="P3278" s="573">
        <v>94.82</v>
      </c>
    </row>
    <row r="3279" spans="1:16" x14ac:dyDescent="0.25">
      <c r="A3279" s="523"/>
      <c r="B3279" s="524"/>
      <c r="C3279" s="1247" t="s">
        <v>1147</v>
      </c>
      <c r="D3279" s="1247"/>
      <c r="E3279" s="1247"/>
      <c r="F3279" s="1247"/>
      <c r="G3279" s="1247"/>
      <c r="H3279" s="525" t="s">
        <v>1148</v>
      </c>
      <c r="I3279" s="526"/>
      <c r="J3279" s="526"/>
      <c r="K3279" s="536">
        <v>0.16</v>
      </c>
      <c r="L3279" s="528"/>
      <c r="M3279" s="526"/>
      <c r="N3279" s="528"/>
      <c r="O3279" s="526"/>
      <c r="P3279" s="573">
        <v>52.06</v>
      </c>
    </row>
    <row r="3280" spans="1:16" x14ac:dyDescent="0.25">
      <c r="A3280" s="530"/>
      <c r="B3280" s="524" t="s">
        <v>1445</v>
      </c>
      <c r="C3280" s="1247" t="s">
        <v>1446</v>
      </c>
      <c r="D3280" s="1247"/>
      <c r="E3280" s="1247"/>
      <c r="F3280" s="1247"/>
      <c r="G3280" s="1247"/>
      <c r="H3280" s="525" t="s">
        <v>1151</v>
      </c>
      <c r="I3280" s="536">
        <v>0.16</v>
      </c>
      <c r="J3280" s="526"/>
      <c r="K3280" s="536">
        <v>0.16</v>
      </c>
      <c r="L3280" s="538">
        <v>477.92</v>
      </c>
      <c r="M3280" s="539">
        <v>1.24</v>
      </c>
      <c r="N3280" s="534">
        <v>592.62</v>
      </c>
      <c r="O3280" s="526"/>
      <c r="P3280" s="529">
        <v>94.82</v>
      </c>
    </row>
    <row r="3281" spans="1:16" x14ac:dyDescent="0.25">
      <c r="A3281" s="540"/>
      <c r="B3281" s="524" t="s">
        <v>1208</v>
      </c>
      <c r="C3281" s="1247" t="s">
        <v>1209</v>
      </c>
      <c r="D3281" s="1247"/>
      <c r="E3281" s="1247"/>
      <c r="F3281" s="1247"/>
      <c r="G3281" s="1247"/>
      <c r="H3281" s="525" t="s">
        <v>1148</v>
      </c>
      <c r="I3281" s="536">
        <v>0.16</v>
      </c>
      <c r="J3281" s="526"/>
      <c r="K3281" s="536">
        <v>0.16</v>
      </c>
      <c r="L3281" s="528"/>
      <c r="M3281" s="526"/>
      <c r="N3281" s="541">
        <v>325.38</v>
      </c>
      <c r="O3281" s="526"/>
      <c r="P3281" s="573">
        <v>52.06</v>
      </c>
    </row>
    <row r="3282" spans="1:16" x14ac:dyDescent="0.25">
      <c r="A3282" s="552"/>
      <c r="B3282" s="553"/>
      <c r="C3282" s="1248" t="s">
        <v>1154</v>
      </c>
      <c r="D3282" s="1248"/>
      <c r="E3282" s="1248"/>
      <c r="F3282" s="1248"/>
      <c r="G3282" s="1248"/>
      <c r="H3282" s="516"/>
      <c r="I3282" s="517"/>
      <c r="J3282" s="517"/>
      <c r="K3282" s="517"/>
      <c r="L3282" s="520"/>
      <c r="M3282" s="517"/>
      <c r="N3282" s="554"/>
      <c r="O3282" s="517"/>
      <c r="P3282" s="555">
        <v>444.51</v>
      </c>
    </row>
    <row r="3283" spans="1:16" x14ac:dyDescent="0.25">
      <c r="A3283" s="540" t="s">
        <v>4238</v>
      </c>
      <c r="B3283" s="524" t="s">
        <v>2637</v>
      </c>
      <c r="C3283" s="1247" t="s">
        <v>2638</v>
      </c>
      <c r="D3283" s="1247"/>
      <c r="E3283" s="1247"/>
      <c r="F3283" s="1247"/>
      <c r="G3283" s="1247"/>
      <c r="H3283" s="525" t="s">
        <v>1158</v>
      </c>
      <c r="I3283" s="543">
        <v>2</v>
      </c>
      <c r="J3283" s="526"/>
      <c r="K3283" s="543">
        <v>2</v>
      </c>
      <c r="L3283" s="528"/>
      <c r="M3283" s="526"/>
      <c r="N3283" s="528"/>
      <c r="O3283" s="526"/>
      <c r="P3283" s="573">
        <v>5.95</v>
      </c>
    </row>
    <row r="3284" spans="1:16" x14ac:dyDescent="0.25">
      <c r="A3284" s="540"/>
      <c r="B3284" s="524"/>
      <c r="C3284" s="1247" t="s">
        <v>1155</v>
      </c>
      <c r="D3284" s="1247"/>
      <c r="E3284" s="1247"/>
      <c r="F3284" s="1247"/>
      <c r="G3284" s="1247"/>
      <c r="H3284" s="525"/>
      <c r="I3284" s="526"/>
      <c r="J3284" s="526"/>
      <c r="K3284" s="526"/>
      <c r="L3284" s="528"/>
      <c r="M3284" s="526"/>
      <c r="N3284" s="528"/>
      <c r="O3284" s="526"/>
      <c r="P3284" s="573">
        <v>349.69</v>
      </c>
    </row>
    <row r="3285" spans="1:16" x14ac:dyDescent="0.25">
      <c r="A3285" s="540"/>
      <c r="B3285" s="524" t="s">
        <v>3336</v>
      </c>
      <c r="C3285" s="1247" t="s">
        <v>3337</v>
      </c>
      <c r="D3285" s="1247"/>
      <c r="E3285" s="1247"/>
      <c r="F3285" s="1247"/>
      <c r="G3285" s="1247"/>
      <c r="H3285" s="525" t="s">
        <v>1158</v>
      </c>
      <c r="I3285" s="543">
        <v>90</v>
      </c>
      <c r="J3285" s="526"/>
      <c r="K3285" s="543">
        <v>90</v>
      </c>
      <c r="L3285" s="528"/>
      <c r="M3285" s="526"/>
      <c r="N3285" s="528"/>
      <c r="O3285" s="526"/>
      <c r="P3285" s="573">
        <v>314.72000000000003</v>
      </c>
    </row>
    <row r="3286" spans="1:16" x14ac:dyDescent="0.25">
      <c r="A3286" s="540"/>
      <c r="B3286" s="524" t="s">
        <v>3338</v>
      </c>
      <c r="C3286" s="1247" t="s">
        <v>3339</v>
      </c>
      <c r="D3286" s="1247"/>
      <c r="E3286" s="1247"/>
      <c r="F3286" s="1247"/>
      <c r="G3286" s="1247"/>
      <c r="H3286" s="525" t="s">
        <v>1158</v>
      </c>
      <c r="I3286" s="543">
        <v>46</v>
      </c>
      <c r="J3286" s="526"/>
      <c r="K3286" s="543">
        <v>46</v>
      </c>
      <c r="L3286" s="528"/>
      <c r="M3286" s="526"/>
      <c r="N3286" s="528"/>
      <c r="O3286" s="526"/>
      <c r="P3286" s="573">
        <v>160.86000000000001</v>
      </c>
    </row>
    <row r="3287" spans="1:16" x14ac:dyDescent="0.25">
      <c r="A3287" s="556"/>
      <c r="B3287" s="557"/>
      <c r="C3287" s="1248" t="s">
        <v>1161</v>
      </c>
      <c r="D3287" s="1248"/>
      <c r="E3287" s="1248"/>
      <c r="F3287" s="1248"/>
      <c r="G3287" s="1248"/>
      <c r="H3287" s="516"/>
      <c r="I3287" s="517"/>
      <c r="J3287" s="517"/>
      <c r="K3287" s="517"/>
      <c r="L3287" s="520"/>
      <c r="M3287" s="517"/>
      <c r="N3287" s="593">
        <v>926.04</v>
      </c>
      <c r="O3287" s="517"/>
      <c r="P3287" s="612">
        <v>926.04</v>
      </c>
    </row>
    <row r="3288" spans="1:16" x14ac:dyDescent="0.25">
      <c r="A3288" s="558"/>
      <c r="B3288" s="559"/>
      <c r="C3288" s="559"/>
      <c r="D3288" s="559"/>
      <c r="E3288" s="559"/>
      <c r="F3288" s="559"/>
      <c r="G3288" s="559"/>
      <c r="H3288" s="560"/>
      <c r="I3288" s="561"/>
      <c r="J3288" s="561"/>
      <c r="K3288" s="561"/>
      <c r="L3288" s="562"/>
      <c r="M3288" s="561"/>
      <c r="N3288" s="562"/>
      <c r="O3288" s="561"/>
      <c r="P3288" s="563"/>
    </row>
    <row r="3289" spans="1:16" ht="22.5" x14ac:dyDescent="0.25">
      <c r="A3289" s="514" t="s">
        <v>4239</v>
      </c>
      <c r="B3289" s="515" t="s">
        <v>3594</v>
      </c>
      <c r="C3289" s="1249" t="s">
        <v>3678</v>
      </c>
      <c r="D3289" s="1249"/>
      <c r="E3289" s="1249"/>
      <c r="F3289" s="1249"/>
      <c r="G3289" s="1249"/>
      <c r="H3289" s="516" t="s">
        <v>1575</v>
      </c>
      <c r="I3289" s="517">
        <v>1</v>
      </c>
      <c r="J3289" s="518">
        <v>1</v>
      </c>
      <c r="K3289" s="518">
        <v>1</v>
      </c>
      <c r="L3289" s="520"/>
      <c r="M3289" s="517"/>
      <c r="N3289" s="564">
        <v>32038.23</v>
      </c>
      <c r="O3289" s="517"/>
      <c r="P3289" s="555">
        <v>32038.23</v>
      </c>
    </row>
    <row r="3290" spans="1:16" x14ac:dyDescent="0.25">
      <c r="A3290" s="556"/>
      <c r="B3290" s="557"/>
      <c r="C3290" s="1248" t="s">
        <v>1161</v>
      </c>
      <c r="D3290" s="1248"/>
      <c r="E3290" s="1248"/>
      <c r="F3290" s="1248"/>
      <c r="G3290" s="1248"/>
      <c r="H3290" s="516"/>
      <c r="I3290" s="517"/>
      <c r="J3290" s="517"/>
      <c r="K3290" s="517"/>
      <c r="L3290" s="520"/>
      <c r="M3290" s="517"/>
      <c r="N3290" s="520"/>
      <c r="O3290" s="517"/>
      <c r="P3290" s="555">
        <v>32038.23</v>
      </c>
    </row>
    <row r="3291" spans="1:16" x14ac:dyDescent="0.25">
      <c r="A3291" s="558"/>
      <c r="B3291" s="559"/>
      <c r="C3291" s="559"/>
      <c r="D3291" s="559"/>
      <c r="E3291" s="559"/>
      <c r="F3291" s="559"/>
      <c r="G3291" s="559"/>
      <c r="H3291" s="560"/>
      <c r="I3291" s="561"/>
      <c r="J3291" s="561"/>
      <c r="K3291" s="561"/>
      <c r="L3291" s="562"/>
      <c r="M3291" s="561"/>
      <c r="N3291" s="562"/>
      <c r="O3291" s="561"/>
      <c r="P3291" s="563"/>
    </row>
    <row r="3292" spans="1:16" x14ac:dyDescent="0.25">
      <c r="A3292" s="514" t="s">
        <v>4240</v>
      </c>
      <c r="B3292" s="515" t="s">
        <v>3596</v>
      </c>
      <c r="C3292" s="1249" t="s">
        <v>3597</v>
      </c>
      <c r="D3292" s="1249"/>
      <c r="E3292" s="1249"/>
      <c r="F3292" s="1249"/>
      <c r="G3292" s="1249"/>
      <c r="H3292" s="516" t="s">
        <v>1575</v>
      </c>
      <c r="I3292" s="517">
        <v>1</v>
      </c>
      <c r="J3292" s="518">
        <v>1</v>
      </c>
      <c r="K3292" s="518">
        <v>1</v>
      </c>
      <c r="L3292" s="520"/>
      <c r="M3292" s="517"/>
      <c r="N3292" s="521"/>
      <c r="O3292" s="517"/>
      <c r="P3292" s="522"/>
    </row>
    <row r="3293" spans="1:16" x14ac:dyDescent="0.25">
      <c r="A3293" s="523"/>
      <c r="B3293" s="524" t="s">
        <v>23</v>
      </c>
      <c r="C3293" s="1247" t="s">
        <v>1203</v>
      </c>
      <c r="D3293" s="1247"/>
      <c r="E3293" s="1247"/>
      <c r="F3293" s="1247"/>
      <c r="G3293" s="1247"/>
      <c r="H3293" s="525" t="s">
        <v>1148</v>
      </c>
      <c r="I3293" s="526"/>
      <c r="J3293" s="526"/>
      <c r="K3293" s="531">
        <v>9.3000000000000007</v>
      </c>
      <c r="L3293" s="528"/>
      <c r="M3293" s="526"/>
      <c r="N3293" s="528"/>
      <c r="O3293" s="526"/>
      <c r="P3293" s="529">
        <v>3477.64</v>
      </c>
    </row>
    <row r="3294" spans="1:16" x14ac:dyDescent="0.25">
      <c r="A3294" s="530"/>
      <c r="B3294" s="524" t="s">
        <v>2209</v>
      </c>
      <c r="C3294" s="1247" t="s">
        <v>2210</v>
      </c>
      <c r="D3294" s="1247"/>
      <c r="E3294" s="1247"/>
      <c r="F3294" s="1247"/>
      <c r="G3294" s="1247"/>
      <c r="H3294" s="525" t="s">
        <v>1148</v>
      </c>
      <c r="I3294" s="531">
        <v>9.3000000000000007</v>
      </c>
      <c r="J3294" s="526"/>
      <c r="K3294" s="531">
        <v>9.3000000000000007</v>
      </c>
      <c r="L3294" s="532"/>
      <c r="M3294" s="533"/>
      <c r="N3294" s="534">
        <v>373.94</v>
      </c>
      <c r="O3294" s="526"/>
      <c r="P3294" s="529">
        <v>3477.64</v>
      </c>
    </row>
    <row r="3295" spans="1:16" x14ac:dyDescent="0.25">
      <c r="A3295" s="523"/>
      <c r="B3295" s="524" t="s">
        <v>28</v>
      </c>
      <c r="C3295" s="1247" t="s">
        <v>132</v>
      </c>
      <c r="D3295" s="1247"/>
      <c r="E3295" s="1247"/>
      <c r="F3295" s="1247"/>
      <c r="G3295" s="1247"/>
      <c r="H3295" s="525"/>
      <c r="I3295" s="526"/>
      <c r="J3295" s="526"/>
      <c r="K3295" s="526"/>
      <c r="L3295" s="528"/>
      <c r="M3295" s="526"/>
      <c r="N3295" s="528"/>
      <c r="O3295" s="526"/>
      <c r="P3295" s="573">
        <v>644.32000000000005</v>
      </c>
    </row>
    <row r="3296" spans="1:16" x14ac:dyDescent="0.25">
      <c r="A3296" s="523"/>
      <c r="B3296" s="524"/>
      <c r="C3296" s="1247" t="s">
        <v>1147</v>
      </c>
      <c r="D3296" s="1247"/>
      <c r="E3296" s="1247"/>
      <c r="F3296" s="1247"/>
      <c r="G3296" s="1247"/>
      <c r="H3296" s="525" t="s">
        <v>1148</v>
      </c>
      <c r="I3296" s="526"/>
      <c r="J3296" s="526"/>
      <c r="K3296" s="531">
        <v>0.4</v>
      </c>
      <c r="L3296" s="528"/>
      <c r="M3296" s="526"/>
      <c r="N3296" s="528"/>
      <c r="O3296" s="526"/>
      <c r="P3296" s="573">
        <v>149.58000000000001</v>
      </c>
    </row>
    <row r="3297" spans="1:16" x14ac:dyDescent="0.25">
      <c r="A3297" s="530"/>
      <c r="B3297" s="524" t="s">
        <v>1287</v>
      </c>
      <c r="C3297" s="1247" t="s">
        <v>1288</v>
      </c>
      <c r="D3297" s="1247"/>
      <c r="E3297" s="1247"/>
      <c r="F3297" s="1247"/>
      <c r="G3297" s="1247"/>
      <c r="H3297" s="525" t="s">
        <v>1151</v>
      </c>
      <c r="I3297" s="531">
        <v>0.4</v>
      </c>
      <c r="J3297" s="526"/>
      <c r="K3297" s="531">
        <v>0.4</v>
      </c>
      <c r="L3297" s="532"/>
      <c r="M3297" s="533"/>
      <c r="N3297" s="534">
        <v>1610.79</v>
      </c>
      <c r="O3297" s="526"/>
      <c r="P3297" s="529">
        <v>644.32000000000005</v>
      </c>
    </row>
    <row r="3298" spans="1:16" x14ac:dyDescent="0.25">
      <c r="A3298" s="540"/>
      <c r="B3298" s="524" t="s">
        <v>1191</v>
      </c>
      <c r="C3298" s="1247" t="s">
        <v>1192</v>
      </c>
      <c r="D3298" s="1247"/>
      <c r="E3298" s="1247"/>
      <c r="F3298" s="1247"/>
      <c r="G3298" s="1247"/>
      <c r="H3298" s="525" t="s">
        <v>1148</v>
      </c>
      <c r="I3298" s="531">
        <v>0.4</v>
      </c>
      <c r="J3298" s="526"/>
      <c r="K3298" s="531">
        <v>0.4</v>
      </c>
      <c r="L3298" s="528"/>
      <c r="M3298" s="526"/>
      <c r="N3298" s="541">
        <v>373.94</v>
      </c>
      <c r="O3298" s="526"/>
      <c r="P3298" s="573">
        <v>149.58000000000001</v>
      </c>
    </row>
    <row r="3299" spans="1:16" x14ac:dyDescent="0.25">
      <c r="A3299" s="523"/>
      <c r="B3299" s="524" t="s">
        <v>36</v>
      </c>
      <c r="C3299" s="1247" t="s">
        <v>134</v>
      </c>
      <c r="D3299" s="1247"/>
      <c r="E3299" s="1247"/>
      <c r="F3299" s="1247"/>
      <c r="G3299" s="1247"/>
      <c r="H3299" s="525"/>
      <c r="I3299" s="526"/>
      <c r="J3299" s="526"/>
      <c r="K3299" s="526"/>
      <c r="L3299" s="528"/>
      <c r="M3299" s="526"/>
      <c r="N3299" s="528"/>
      <c r="O3299" s="526"/>
      <c r="P3299" s="573">
        <v>569.64</v>
      </c>
    </row>
    <row r="3300" spans="1:16" x14ac:dyDescent="0.25">
      <c r="A3300" s="530"/>
      <c r="B3300" s="524" t="s">
        <v>3598</v>
      </c>
      <c r="C3300" s="1247" t="s">
        <v>3599</v>
      </c>
      <c r="D3300" s="1247"/>
      <c r="E3300" s="1247"/>
      <c r="F3300" s="1247"/>
      <c r="G3300" s="1247"/>
      <c r="H3300" s="525" t="s">
        <v>1244</v>
      </c>
      <c r="I3300" s="536">
        <v>0.01</v>
      </c>
      <c r="J3300" s="526"/>
      <c r="K3300" s="536">
        <v>0.01</v>
      </c>
      <c r="L3300" s="538">
        <v>284.14999999999998</v>
      </c>
      <c r="M3300" s="539">
        <v>1.45</v>
      </c>
      <c r="N3300" s="534">
        <v>412.02</v>
      </c>
      <c r="O3300" s="526"/>
      <c r="P3300" s="529">
        <v>4.12</v>
      </c>
    </row>
    <row r="3301" spans="1:16" x14ac:dyDescent="0.25">
      <c r="A3301" s="530"/>
      <c r="B3301" s="524" t="s">
        <v>3570</v>
      </c>
      <c r="C3301" s="1247" t="s">
        <v>3571</v>
      </c>
      <c r="D3301" s="1247"/>
      <c r="E3301" s="1247"/>
      <c r="F3301" s="1247"/>
      <c r="G3301" s="1247"/>
      <c r="H3301" s="525" t="s">
        <v>2159</v>
      </c>
      <c r="I3301" s="536">
        <v>4.21</v>
      </c>
      <c r="J3301" s="526"/>
      <c r="K3301" s="536">
        <v>4.21</v>
      </c>
      <c r="L3301" s="538">
        <v>2.27</v>
      </c>
      <c r="M3301" s="539">
        <v>1.54</v>
      </c>
      <c r="N3301" s="534">
        <v>3.5</v>
      </c>
      <c r="O3301" s="526"/>
      <c r="P3301" s="529">
        <v>14.74</v>
      </c>
    </row>
    <row r="3302" spans="1:16" x14ac:dyDescent="0.25">
      <c r="A3302" s="530"/>
      <c r="B3302" s="524" t="s">
        <v>1499</v>
      </c>
      <c r="C3302" s="1247" t="s">
        <v>1500</v>
      </c>
      <c r="D3302" s="1247"/>
      <c r="E3302" s="1247"/>
      <c r="F3302" s="1247"/>
      <c r="G3302" s="1247"/>
      <c r="H3302" s="525" t="s">
        <v>1244</v>
      </c>
      <c r="I3302" s="531">
        <v>0.3</v>
      </c>
      <c r="J3302" s="526"/>
      <c r="K3302" s="531">
        <v>0.3</v>
      </c>
      <c r="L3302" s="538">
        <v>174.93</v>
      </c>
      <c r="M3302" s="575">
        <v>1.2</v>
      </c>
      <c r="N3302" s="534">
        <v>209.92</v>
      </c>
      <c r="O3302" s="526"/>
      <c r="P3302" s="529">
        <v>62.98</v>
      </c>
    </row>
    <row r="3303" spans="1:16" x14ac:dyDescent="0.25">
      <c r="A3303" s="530"/>
      <c r="B3303" s="524" t="s">
        <v>3600</v>
      </c>
      <c r="C3303" s="1247" t="s">
        <v>3601</v>
      </c>
      <c r="D3303" s="1247"/>
      <c r="E3303" s="1247"/>
      <c r="F3303" s="1247"/>
      <c r="G3303" s="1247"/>
      <c r="H3303" s="525" t="s">
        <v>1697</v>
      </c>
      <c r="I3303" s="531">
        <v>0.1</v>
      </c>
      <c r="J3303" s="526"/>
      <c r="K3303" s="531">
        <v>0.1</v>
      </c>
      <c r="L3303" s="538">
        <v>978.09</v>
      </c>
      <c r="M3303" s="539">
        <v>1.31</v>
      </c>
      <c r="N3303" s="534">
        <v>1281.3</v>
      </c>
      <c r="O3303" s="526"/>
      <c r="P3303" s="529">
        <v>128.13</v>
      </c>
    </row>
    <row r="3304" spans="1:16" x14ac:dyDescent="0.25">
      <c r="A3304" s="530"/>
      <c r="B3304" s="524" t="s">
        <v>2605</v>
      </c>
      <c r="C3304" s="1247" t="s">
        <v>2606</v>
      </c>
      <c r="D3304" s="1247"/>
      <c r="E3304" s="1247"/>
      <c r="F3304" s="1247"/>
      <c r="G3304" s="1247"/>
      <c r="H3304" s="525" t="s">
        <v>1164</v>
      </c>
      <c r="I3304" s="535">
        <v>2.9999999999999997E-4</v>
      </c>
      <c r="J3304" s="526"/>
      <c r="K3304" s="535">
        <v>2.9999999999999997E-4</v>
      </c>
      <c r="L3304" s="542">
        <v>4338.2700000000004</v>
      </c>
      <c r="M3304" s="575">
        <v>1.3</v>
      </c>
      <c r="N3304" s="534">
        <v>5639.75</v>
      </c>
      <c r="O3304" s="526"/>
      <c r="P3304" s="529">
        <v>1.69</v>
      </c>
    </row>
    <row r="3305" spans="1:16" x14ac:dyDescent="0.25">
      <c r="A3305" s="530"/>
      <c r="B3305" s="524" t="s">
        <v>3578</v>
      </c>
      <c r="C3305" s="1247" t="s">
        <v>3579</v>
      </c>
      <c r="D3305" s="1247"/>
      <c r="E3305" s="1247"/>
      <c r="F3305" s="1247"/>
      <c r="G3305" s="1247"/>
      <c r="H3305" s="525" t="s">
        <v>1164</v>
      </c>
      <c r="I3305" s="535">
        <v>1E-4</v>
      </c>
      <c r="J3305" s="526"/>
      <c r="K3305" s="535">
        <v>1E-4</v>
      </c>
      <c r="L3305" s="542">
        <v>1050091.7</v>
      </c>
      <c r="M3305" s="575">
        <v>1.2</v>
      </c>
      <c r="N3305" s="534">
        <v>1260110.04</v>
      </c>
      <c r="O3305" s="526"/>
      <c r="P3305" s="529">
        <v>126.01</v>
      </c>
    </row>
    <row r="3306" spans="1:16" x14ac:dyDescent="0.25">
      <c r="A3306" s="530"/>
      <c r="B3306" s="524" t="s">
        <v>3560</v>
      </c>
      <c r="C3306" s="1247" t="s">
        <v>3561</v>
      </c>
      <c r="D3306" s="1247"/>
      <c r="E3306" s="1247"/>
      <c r="F3306" s="1247"/>
      <c r="G3306" s="1247"/>
      <c r="H3306" s="525" t="s">
        <v>1244</v>
      </c>
      <c r="I3306" s="536">
        <v>0.06</v>
      </c>
      <c r="J3306" s="526"/>
      <c r="K3306" s="536">
        <v>0.06</v>
      </c>
      <c r="L3306" s="538">
        <v>899.56</v>
      </c>
      <c r="M3306" s="539">
        <v>1.76</v>
      </c>
      <c r="N3306" s="534">
        <v>1583.23</v>
      </c>
      <c r="O3306" s="526"/>
      <c r="P3306" s="529">
        <v>94.99</v>
      </c>
    </row>
    <row r="3307" spans="1:16" x14ac:dyDescent="0.25">
      <c r="A3307" s="530"/>
      <c r="B3307" s="524" t="s">
        <v>3602</v>
      </c>
      <c r="C3307" s="1247" t="s">
        <v>3603</v>
      </c>
      <c r="D3307" s="1247"/>
      <c r="E3307" s="1247"/>
      <c r="F3307" s="1247"/>
      <c r="G3307" s="1247"/>
      <c r="H3307" s="525" t="s">
        <v>1164</v>
      </c>
      <c r="I3307" s="537">
        <v>2.0000000000000002E-5</v>
      </c>
      <c r="J3307" s="526"/>
      <c r="K3307" s="537">
        <v>2.0000000000000002E-5</v>
      </c>
      <c r="L3307" s="542">
        <v>47961.85</v>
      </c>
      <c r="M3307" s="575">
        <v>1.9</v>
      </c>
      <c r="N3307" s="534">
        <v>91127.52</v>
      </c>
      <c r="O3307" s="526"/>
      <c r="P3307" s="529">
        <v>1.82</v>
      </c>
    </row>
    <row r="3308" spans="1:16" x14ac:dyDescent="0.25">
      <c r="A3308" s="530"/>
      <c r="B3308" s="524" t="s">
        <v>3604</v>
      </c>
      <c r="C3308" s="1247" t="s">
        <v>3605</v>
      </c>
      <c r="D3308" s="1247"/>
      <c r="E3308" s="1247"/>
      <c r="F3308" s="1247"/>
      <c r="G3308" s="1247"/>
      <c r="H3308" s="525" t="s">
        <v>1244</v>
      </c>
      <c r="I3308" s="536">
        <v>0.03</v>
      </c>
      <c r="J3308" s="526"/>
      <c r="K3308" s="536">
        <v>0.03</v>
      </c>
      <c r="L3308" s="538">
        <v>157.44</v>
      </c>
      <c r="M3308" s="539">
        <v>1.29</v>
      </c>
      <c r="N3308" s="534">
        <v>203.1</v>
      </c>
      <c r="O3308" s="526"/>
      <c r="P3308" s="529">
        <v>6.09</v>
      </c>
    </row>
    <row r="3309" spans="1:16" x14ac:dyDescent="0.25">
      <c r="A3309" s="530"/>
      <c r="B3309" s="524" t="s">
        <v>3606</v>
      </c>
      <c r="C3309" s="1247" t="s">
        <v>3607</v>
      </c>
      <c r="D3309" s="1247"/>
      <c r="E3309" s="1247"/>
      <c r="F3309" s="1247"/>
      <c r="G3309" s="1247"/>
      <c r="H3309" s="525" t="s">
        <v>1697</v>
      </c>
      <c r="I3309" s="531">
        <v>0.1</v>
      </c>
      <c r="J3309" s="526"/>
      <c r="K3309" s="531">
        <v>0.1</v>
      </c>
      <c r="L3309" s="538">
        <v>840.04</v>
      </c>
      <c r="M3309" s="539">
        <v>1.26</v>
      </c>
      <c r="N3309" s="534">
        <v>1058.45</v>
      </c>
      <c r="O3309" s="526"/>
      <c r="P3309" s="529">
        <v>105.85</v>
      </c>
    </row>
    <row r="3310" spans="1:16" x14ac:dyDescent="0.25">
      <c r="A3310" s="530"/>
      <c r="B3310" s="524" t="s">
        <v>3608</v>
      </c>
      <c r="C3310" s="1247" t="s">
        <v>3609</v>
      </c>
      <c r="D3310" s="1247"/>
      <c r="E3310" s="1247"/>
      <c r="F3310" s="1247"/>
      <c r="G3310" s="1247"/>
      <c r="H3310" s="525" t="s">
        <v>1244</v>
      </c>
      <c r="I3310" s="536">
        <v>0.02</v>
      </c>
      <c r="J3310" s="526"/>
      <c r="K3310" s="536">
        <v>0.02</v>
      </c>
      <c r="L3310" s="538">
        <v>232.2</v>
      </c>
      <c r="M3310" s="539">
        <v>1.1399999999999999</v>
      </c>
      <c r="N3310" s="534">
        <v>264.70999999999998</v>
      </c>
      <c r="O3310" s="526"/>
      <c r="P3310" s="529">
        <v>5.29</v>
      </c>
    </row>
    <row r="3311" spans="1:16" x14ac:dyDescent="0.25">
      <c r="A3311" s="530"/>
      <c r="B3311" s="524" t="s">
        <v>3610</v>
      </c>
      <c r="C3311" s="1247" t="s">
        <v>3611</v>
      </c>
      <c r="D3311" s="1247"/>
      <c r="E3311" s="1247"/>
      <c r="F3311" s="1247"/>
      <c r="G3311" s="1247"/>
      <c r="H3311" s="525" t="s">
        <v>1244</v>
      </c>
      <c r="I3311" s="536">
        <v>0.08</v>
      </c>
      <c r="J3311" s="526"/>
      <c r="K3311" s="536">
        <v>0.08</v>
      </c>
      <c r="L3311" s="538">
        <v>189.97</v>
      </c>
      <c r="M3311" s="539">
        <v>1.18</v>
      </c>
      <c r="N3311" s="534">
        <v>224.16</v>
      </c>
      <c r="O3311" s="526"/>
      <c r="P3311" s="529">
        <v>17.93</v>
      </c>
    </row>
    <row r="3312" spans="1:16" x14ac:dyDescent="0.25">
      <c r="A3312" s="544" t="s">
        <v>1239</v>
      </c>
      <c r="B3312" s="545" t="s">
        <v>2792</v>
      </c>
      <c r="C3312" s="1250" t="s">
        <v>2793</v>
      </c>
      <c r="D3312" s="1250"/>
      <c r="E3312" s="1250"/>
      <c r="F3312" s="1250"/>
      <c r="G3312" s="1250"/>
      <c r="H3312" s="546" t="s">
        <v>1164</v>
      </c>
      <c r="I3312" s="549">
        <v>1E-3</v>
      </c>
      <c r="J3312" s="548"/>
      <c r="K3312" s="549">
        <v>1E-3</v>
      </c>
      <c r="L3312" s="550"/>
      <c r="M3312" s="548"/>
      <c r="N3312" s="550"/>
      <c r="O3312" s="548"/>
      <c r="P3312" s="551"/>
    </row>
    <row r="3313" spans="1:16" x14ac:dyDescent="0.25">
      <c r="A3313" s="552"/>
      <c r="B3313" s="553"/>
      <c r="C3313" s="1248" t="s">
        <v>1154</v>
      </c>
      <c r="D3313" s="1248"/>
      <c r="E3313" s="1248"/>
      <c r="F3313" s="1248"/>
      <c r="G3313" s="1248"/>
      <c r="H3313" s="516"/>
      <c r="I3313" s="517"/>
      <c r="J3313" s="517"/>
      <c r="K3313" s="517"/>
      <c r="L3313" s="520"/>
      <c r="M3313" s="517"/>
      <c r="N3313" s="554"/>
      <c r="O3313" s="517"/>
      <c r="P3313" s="555">
        <v>4841.18</v>
      </c>
    </row>
    <row r="3314" spans="1:16" x14ac:dyDescent="0.25">
      <c r="A3314" s="540" t="s">
        <v>4241</v>
      </c>
      <c r="B3314" s="524" t="s">
        <v>2637</v>
      </c>
      <c r="C3314" s="1247" t="s">
        <v>2638</v>
      </c>
      <c r="D3314" s="1247"/>
      <c r="E3314" s="1247"/>
      <c r="F3314" s="1247"/>
      <c r="G3314" s="1247"/>
      <c r="H3314" s="525" t="s">
        <v>1158</v>
      </c>
      <c r="I3314" s="543">
        <v>2</v>
      </c>
      <c r="J3314" s="526"/>
      <c r="K3314" s="543">
        <v>2</v>
      </c>
      <c r="L3314" s="528"/>
      <c r="M3314" s="526"/>
      <c r="N3314" s="528"/>
      <c r="O3314" s="526"/>
      <c r="P3314" s="573">
        <v>69.55</v>
      </c>
    </row>
    <row r="3315" spans="1:16" x14ac:dyDescent="0.25">
      <c r="A3315" s="540"/>
      <c r="B3315" s="524"/>
      <c r="C3315" s="1247" t="s">
        <v>1155</v>
      </c>
      <c r="D3315" s="1247"/>
      <c r="E3315" s="1247"/>
      <c r="F3315" s="1247"/>
      <c r="G3315" s="1247"/>
      <c r="H3315" s="525"/>
      <c r="I3315" s="526"/>
      <c r="J3315" s="526"/>
      <c r="K3315" s="526"/>
      <c r="L3315" s="528"/>
      <c r="M3315" s="526"/>
      <c r="N3315" s="528"/>
      <c r="O3315" s="526"/>
      <c r="P3315" s="529">
        <v>3627.22</v>
      </c>
    </row>
    <row r="3316" spans="1:16" x14ac:dyDescent="0.25">
      <c r="A3316" s="540"/>
      <c r="B3316" s="524" t="s">
        <v>2795</v>
      </c>
      <c r="C3316" s="1247" t="s">
        <v>2796</v>
      </c>
      <c r="D3316" s="1247"/>
      <c r="E3316" s="1247"/>
      <c r="F3316" s="1247"/>
      <c r="G3316" s="1247"/>
      <c r="H3316" s="525" t="s">
        <v>1158</v>
      </c>
      <c r="I3316" s="543">
        <v>90</v>
      </c>
      <c r="J3316" s="526"/>
      <c r="K3316" s="543">
        <v>90</v>
      </c>
      <c r="L3316" s="528"/>
      <c r="M3316" s="526"/>
      <c r="N3316" s="528"/>
      <c r="O3316" s="526"/>
      <c r="P3316" s="529">
        <v>3264.5</v>
      </c>
    </row>
    <row r="3317" spans="1:16" x14ac:dyDescent="0.25">
      <c r="A3317" s="540"/>
      <c r="B3317" s="524" t="s">
        <v>2797</v>
      </c>
      <c r="C3317" s="1247" t="s">
        <v>2798</v>
      </c>
      <c r="D3317" s="1247"/>
      <c r="E3317" s="1247"/>
      <c r="F3317" s="1247"/>
      <c r="G3317" s="1247"/>
      <c r="H3317" s="525" t="s">
        <v>1158</v>
      </c>
      <c r="I3317" s="543">
        <v>46</v>
      </c>
      <c r="J3317" s="526"/>
      <c r="K3317" s="543">
        <v>46</v>
      </c>
      <c r="L3317" s="528"/>
      <c r="M3317" s="526"/>
      <c r="N3317" s="528"/>
      <c r="O3317" s="526"/>
      <c r="P3317" s="529">
        <v>1668.52</v>
      </c>
    </row>
    <row r="3318" spans="1:16" x14ac:dyDescent="0.25">
      <c r="A3318" s="556"/>
      <c r="B3318" s="557"/>
      <c r="C3318" s="1248" t="s">
        <v>1161</v>
      </c>
      <c r="D3318" s="1248"/>
      <c r="E3318" s="1248"/>
      <c r="F3318" s="1248"/>
      <c r="G3318" s="1248"/>
      <c r="H3318" s="516"/>
      <c r="I3318" s="517"/>
      <c r="J3318" s="517"/>
      <c r="K3318" s="517"/>
      <c r="L3318" s="520"/>
      <c r="M3318" s="517"/>
      <c r="N3318" s="554">
        <v>9843.75</v>
      </c>
      <c r="O3318" s="517"/>
      <c r="P3318" s="555">
        <v>9843.75</v>
      </c>
    </row>
    <row r="3319" spans="1:16" x14ac:dyDescent="0.25">
      <c r="A3319" s="558"/>
      <c r="B3319" s="559"/>
      <c r="C3319" s="559"/>
      <c r="D3319" s="559"/>
      <c r="E3319" s="559"/>
      <c r="F3319" s="559"/>
      <c r="G3319" s="559"/>
      <c r="H3319" s="560"/>
      <c r="I3319" s="561"/>
      <c r="J3319" s="561"/>
      <c r="K3319" s="561"/>
      <c r="L3319" s="562"/>
      <c r="M3319" s="561"/>
      <c r="N3319" s="562"/>
      <c r="O3319" s="561"/>
      <c r="P3319" s="563"/>
    </row>
    <row r="3320" spans="1:16" ht="22.5" x14ac:dyDescent="0.25">
      <c r="A3320" s="514" t="s">
        <v>4242</v>
      </c>
      <c r="B3320" s="515" t="s">
        <v>3594</v>
      </c>
      <c r="C3320" s="1249" t="s">
        <v>3680</v>
      </c>
      <c r="D3320" s="1249"/>
      <c r="E3320" s="1249"/>
      <c r="F3320" s="1249"/>
      <c r="G3320" s="1249"/>
      <c r="H3320" s="516" t="s">
        <v>1575</v>
      </c>
      <c r="I3320" s="517">
        <v>1</v>
      </c>
      <c r="J3320" s="518">
        <v>1</v>
      </c>
      <c r="K3320" s="518">
        <v>1</v>
      </c>
      <c r="L3320" s="520"/>
      <c r="M3320" s="517"/>
      <c r="N3320" s="564">
        <v>30714.2</v>
      </c>
      <c r="O3320" s="517"/>
      <c r="P3320" s="555">
        <v>30714.2</v>
      </c>
    </row>
    <row r="3321" spans="1:16" x14ac:dyDescent="0.25">
      <c r="A3321" s="556"/>
      <c r="B3321" s="557"/>
      <c r="C3321" s="1248" t="s">
        <v>1161</v>
      </c>
      <c r="D3321" s="1248"/>
      <c r="E3321" s="1248"/>
      <c r="F3321" s="1248"/>
      <c r="G3321" s="1248"/>
      <c r="H3321" s="516"/>
      <c r="I3321" s="517"/>
      <c r="J3321" s="517"/>
      <c r="K3321" s="517"/>
      <c r="L3321" s="520"/>
      <c r="M3321" s="517"/>
      <c r="N3321" s="520"/>
      <c r="O3321" s="517"/>
      <c r="P3321" s="555">
        <v>30714.2</v>
      </c>
    </row>
    <row r="3322" spans="1:16" x14ac:dyDescent="0.25">
      <c r="A3322" s="558"/>
      <c r="B3322" s="559"/>
      <c r="C3322" s="559"/>
      <c r="D3322" s="559"/>
      <c r="E3322" s="559"/>
      <c r="F3322" s="559"/>
      <c r="G3322" s="559"/>
      <c r="H3322" s="560"/>
      <c r="I3322" s="561"/>
      <c r="J3322" s="561"/>
      <c r="K3322" s="561"/>
      <c r="L3322" s="562"/>
      <c r="M3322" s="561"/>
      <c r="N3322" s="562"/>
      <c r="O3322" s="561"/>
      <c r="P3322" s="563"/>
    </row>
    <row r="3323" spans="1:16" x14ac:dyDescent="0.25">
      <c r="A3323" s="558"/>
      <c r="B3323" s="576"/>
      <c r="C3323" s="576"/>
      <c r="D3323" s="576"/>
      <c r="E3323" s="576"/>
      <c r="F3323" s="561"/>
      <c r="G3323" s="561"/>
      <c r="H3323" s="561"/>
      <c r="I3323" s="561"/>
      <c r="J3323" s="562"/>
      <c r="K3323" s="561"/>
      <c r="L3323" s="562"/>
      <c r="M3323" s="577"/>
      <c r="N3323" s="562"/>
      <c r="O3323" s="578"/>
      <c r="P3323" s="579"/>
    </row>
    <row r="3324" spans="1:16" x14ac:dyDescent="0.25">
      <c r="A3324" s="552"/>
      <c r="B3324" s="580"/>
      <c r="C3324" s="1246" t="s">
        <v>4243</v>
      </c>
      <c r="D3324" s="1246"/>
      <c r="E3324" s="1246"/>
      <c r="F3324" s="1246"/>
      <c r="G3324" s="1246"/>
      <c r="H3324" s="1246"/>
      <c r="I3324" s="1246"/>
      <c r="J3324" s="1246"/>
      <c r="K3324" s="1246"/>
      <c r="L3324" s="1246"/>
      <c r="M3324" s="1246"/>
      <c r="N3324" s="1246"/>
      <c r="O3324" s="1246"/>
      <c r="P3324" s="581"/>
    </row>
    <row r="3325" spans="1:16" x14ac:dyDescent="0.25">
      <c r="A3325" s="552"/>
      <c r="B3325" s="553"/>
      <c r="C3325" s="1243" t="s">
        <v>1249</v>
      </c>
      <c r="D3325" s="1243"/>
      <c r="E3325" s="1243"/>
      <c r="F3325" s="1243"/>
      <c r="G3325" s="1243"/>
      <c r="H3325" s="1243"/>
      <c r="I3325" s="1243"/>
      <c r="J3325" s="1243"/>
      <c r="K3325" s="1243"/>
      <c r="L3325" s="1243"/>
      <c r="M3325" s="1243"/>
      <c r="N3325" s="1243"/>
      <c r="O3325" s="1243"/>
      <c r="P3325" s="582">
        <v>5811.65</v>
      </c>
    </row>
    <row r="3326" spans="1:16" x14ac:dyDescent="0.25">
      <c r="A3326" s="552"/>
      <c r="B3326" s="553"/>
      <c r="C3326" s="1243" t="s">
        <v>1250</v>
      </c>
      <c r="D3326" s="1243"/>
      <c r="E3326" s="1243"/>
      <c r="F3326" s="1243"/>
      <c r="G3326" s="1243"/>
      <c r="H3326" s="1243"/>
      <c r="I3326" s="1243"/>
      <c r="J3326" s="1243"/>
      <c r="K3326" s="1243"/>
      <c r="L3326" s="1243"/>
      <c r="M3326" s="1243"/>
      <c r="N3326" s="1243"/>
      <c r="O3326" s="1243"/>
      <c r="P3326" s="583"/>
    </row>
    <row r="3327" spans="1:16" x14ac:dyDescent="0.25">
      <c r="A3327" s="552"/>
      <c r="B3327" s="553"/>
      <c r="C3327" s="1243" t="s">
        <v>1251</v>
      </c>
      <c r="D3327" s="1243"/>
      <c r="E3327" s="1243"/>
      <c r="F3327" s="1243"/>
      <c r="G3327" s="1243"/>
      <c r="H3327" s="1243"/>
      <c r="I3327" s="1243"/>
      <c r="J3327" s="1243"/>
      <c r="K3327" s="1243"/>
      <c r="L3327" s="1243"/>
      <c r="M3327" s="1243"/>
      <c r="N3327" s="1243"/>
      <c r="O3327" s="1243"/>
      <c r="P3327" s="582">
        <v>4072.9</v>
      </c>
    </row>
    <row r="3328" spans="1:16" x14ac:dyDescent="0.25">
      <c r="A3328" s="552"/>
      <c r="B3328" s="553"/>
      <c r="C3328" s="1243" t="s">
        <v>1252</v>
      </c>
      <c r="D3328" s="1243"/>
      <c r="E3328" s="1243"/>
      <c r="F3328" s="1243"/>
      <c r="G3328" s="1243"/>
      <c r="H3328" s="1243"/>
      <c r="I3328" s="1243"/>
      <c r="J3328" s="1243"/>
      <c r="K3328" s="1243"/>
      <c r="L3328" s="1243"/>
      <c r="M3328" s="1243"/>
      <c r="N3328" s="1243"/>
      <c r="O3328" s="1243"/>
      <c r="P3328" s="616">
        <v>833.96</v>
      </c>
    </row>
    <row r="3329" spans="1:16" x14ac:dyDescent="0.25">
      <c r="A3329" s="552"/>
      <c r="B3329" s="553"/>
      <c r="C3329" s="1243" t="s">
        <v>1253</v>
      </c>
      <c r="D3329" s="1243"/>
      <c r="E3329" s="1243"/>
      <c r="F3329" s="1243"/>
      <c r="G3329" s="1243"/>
      <c r="H3329" s="1243"/>
      <c r="I3329" s="1243"/>
      <c r="J3329" s="1243"/>
      <c r="K3329" s="1243"/>
      <c r="L3329" s="1243"/>
      <c r="M3329" s="1243"/>
      <c r="N3329" s="1243"/>
      <c r="O3329" s="1243"/>
      <c r="P3329" s="616">
        <v>253.7</v>
      </c>
    </row>
    <row r="3330" spans="1:16" x14ac:dyDescent="0.25">
      <c r="A3330" s="552"/>
      <c r="B3330" s="553"/>
      <c r="C3330" s="1243" t="s">
        <v>1254</v>
      </c>
      <c r="D3330" s="1243"/>
      <c r="E3330" s="1243"/>
      <c r="F3330" s="1243"/>
      <c r="G3330" s="1243"/>
      <c r="H3330" s="1243"/>
      <c r="I3330" s="1243"/>
      <c r="J3330" s="1243"/>
      <c r="K3330" s="1243"/>
      <c r="L3330" s="1243"/>
      <c r="M3330" s="1243"/>
      <c r="N3330" s="1243"/>
      <c r="O3330" s="1243"/>
      <c r="P3330" s="616">
        <v>651.09</v>
      </c>
    </row>
    <row r="3331" spans="1:16" x14ac:dyDescent="0.25">
      <c r="A3331" s="552"/>
      <c r="B3331" s="553"/>
      <c r="C3331" s="1243" t="s">
        <v>2687</v>
      </c>
      <c r="D3331" s="1243"/>
      <c r="E3331" s="1243"/>
      <c r="F3331" s="1243"/>
      <c r="G3331" s="1243"/>
      <c r="H3331" s="1243"/>
      <c r="I3331" s="1243"/>
      <c r="J3331" s="1243"/>
      <c r="K3331" s="1243"/>
      <c r="L3331" s="1243"/>
      <c r="M3331" s="1243"/>
      <c r="N3331" s="1243"/>
      <c r="O3331" s="1243"/>
      <c r="P3331" s="582">
        <v>11695.83</v>
      </c>
    </row>
    <row r="3332" spans="1:16" x14ac:dyDescent="0.25">
      <c r="A3332" s="552"/>
      <c r="B3332" s="553"/>
      <c r="C3332" s="1243" t="s">
        <v>1250</v>
      </c>
      <c r="D3332" s="1243"/>
      <c r="E3332" s="1243"/>
      <c r="F3332" s="1243"/>
      <c r="G3332" s="1243"/>
      <c r="H3332" s="1243"/>
      <c r="I3332" s="1243"/>
      <c r="J3332" s="1243"/>
      <c r="K3332" s="1243"/>
      <c r="L3332" s="1243"/>
      <c r="M3332" s="1243"/>
      <c r="N3332" s="1243"/>
      <c r="O3332" s="1243"/>
      <c r="P3332" s="583"/>
    </row>
    <row r="3333" spans="1:16" x14ac:dyDescent="0.25">
      <c r="A3333" s="552"/>
      <c r="B3333" s="553"/>
      <c r="C3333" s="1243" t="s">
        <v>1467</v>
      </c>
      <c r="D3333" s="1243"/>
      <c r="E3333" s="1243"/>
      <c r="F3333" s="1243"/>
      <c r="G3333" s="1243"/>
      <c r="H3333" s="1243"/>
      <c r="I3333" s="1243"/>
      <c r="J3333" s="1243"/>
      <c r="K3333" s="1243"/>
      <c r="L3333" s="1243"/>
      <c r="M3333" s="1243"/>
      <c r="N3333" s="1243"/>
      <c r="O3333" s="1243"/>
      <c r="P3333" s="582">
        <v>4072.9</v>
      </c>
    </row>
    <row r="3334" spans="1:16" x14ac:dyDescent="0.25">
      <c r="A3334" s="552"/>
      <c r="B3334" s="553"/>
      <c r="C3334" s="1243" t="s">
        <v>1468</v>
      </c>
      <c r="D3334" s="1243"/>
      <c r="E3334" s="1243"/>
      <c r="F3334" s="1243"/>
      <c r="G3334" s="1243"/>
      <c r="H3334" s="1243"/>
      <c r="I3334" s="1243"/>
      <c r="J3334" s="1243"/>
      <c r="K3334" s="1243"/>
      <c r="L3334" s="1243"/>
      <c r="M3334" s="1243"/>
      <c r="N3334" s="1243"/>
      <c r="O3334" s="1243"/>
      <c r="P3334" s="616">
        <v>833.96</v>
      </c>
    </row>
    <row r="3335" spans="1:16" x14ac:dyDescent="0.25">
      <c r="A3335" s="552"/>
      <c r="B3335" s="553"/>
      <c r="C3335" s="1243" t="s">
        <v>1469</v>
      </c>
      <c r="D3335" s="1243"/>
      <c r="E3335" s="1243"/>
      <c r="F3335" s="1243"/>
      <c r="G3335" s="1243"/>
      <c r="H3335" s="1243"/>
      <c r="I3335" s="1243"/>
      <c r="J3335" s="1243"/>
      <c r="K3335" s="1243"/>
      <c r="L3335" s="1243"/>
      <c r="M3335" s="1243"/>
      <c r="N3335" s="1243"/>
      <c r="O3335" s="1243"/>
      <c r="P3335" s="616">
        <v>253.7</v>
      </c>
    </row>
    <row r="3336" spans="1:16" x14ac:dyDescent="0.25">
      <c r="A3336" s="552"/>
      <c r="B3336" s="553"/>
      <c r="C3336" s="1243" t="s">
        <v>1470</v>
      </c>
      <c r="D3336" s="1243"/>
      <c r="E3336" s="1243"/>
      <c r="F3336" s="1243"/>
      <c r="G3336" s="1243"/>
      <c r="H3336" s="1243"/>
      <c r="I3336" s="1243"/>
      <c r="J3336" s="1243"/>
      <c r="K3336" s="1243"/>
      <c r="L3336" s="1243"/>
      <c r="M3336" s="1243"/>
      <c r="N3336" s="1243"/>
      <c r="O3336" s="1243"/>
      <c r="P3336" s="616">
        <v>651.09</v>
      </c>
    </row>
    <row r="3337" spans="1:16" x14ac:dyDescent="0.25">
      <c r="A3337" s="552"/>
      <c r="B3337" s="553"/>
      <c r="C3337" s="1243" t="s">
        <v>1471</v>
      </c>
      <c r="D3337" s="1243"/>
      <c r="E3337" s="1243"/>
      <c r="F3337" s="1243"/>
      <c r="G3337" s="1243"/>
      <c r="H3337" s="1243"/>
      <c r="I3337" s="1243"/>
      <c r="J3337" s="1243"/>
      <c r="K3337" s="1243"/>
      <c r="L3337" s="1243"/>
      <c r="M3337" s="1243"/>
      <c r="N3337" s="1243"/>
      <c r="O3337" s="1243"/>
      <c r="P3337" s="582">
        <v>3893.94</v>
      </c>
    </row>
    <row r="3338" spans="1:16" x14ac:dyDescent="0.25">
      <c r="A3338" s="552"/>
      <c r="B3338" s="553"/>
      <c r="C3338" s="1243" t="s">
        <v>1472</v>
      </c>
      <c r="D3338" s="1243"/>
      <c r="E3338" s="1243"/>
      <c r="F3338" s="1243"/>
      <c r="G3338" s="1243"/>
      <c r="H3338" s="1243"/>
      <c r="I3338" s="1243"/>
      <c r="J3338" s="1243"/>
      <c r="K3338" s="1243"/>
      <c r="L3338" s="1243"/>
      <c r="M3338" s="1243"/>
      <c r="N3338" s="1243"/>
      <c r="O3338" s="1243"/>
      <c r="P3338" s="582">
        <v>1990.24</v>
      </c>
    </row>
    <row r="3339" spans="1:16" x14ac:dyDescent="0.25">
      <c r="A3339" s="552"/>
      <c r="B3339" s="553"/>
      <c r="C3339" s="1243" t="s">
        <v>2688</v>
      </c>
      <c r="D3339" s="1243"/>
      <c r="E3339" s="1243"/>
      <c r="F3339" s="1243"/>
      <c r="G3339" s="1243"/>
      <c r="H3339" s="1243"/>
      <c r="I3339" s="1243"/>
      <c r="J3339" s="1243"/>
      <c r="K3339" s="1243"/>
      <c r="L3339" s="1243"/>
      <c r="M3339" s="1243"/>
      <c r="N3339" s="1243"/>
      <c r="O3339" s="1243"/>
      <c r="P3339" s="582">
        <v>220624.43</v>
      </c>
    </row>
    <row r="3340" spans="1:16" x14ac:dyDescent="0.25">
      <c r="A3340" s="552"/>
      <c r="B3340" s="553"/>
      <c r="C3340" s="1243" t="s">
        <v>1266</v>
      </c>
      <c r="D3340" s="1243"/>
      <c r="E3340" s="1243"/>
      <c r="F3340" s="1243"/>
      <c r="G3340" s="1243"/>
      <c r="H3340" s="1243"/>
      <c r="I3340" s="1243"/>
      <c r="J3340" s="1243"/>
      <c r="K3340" s="1243"/>
      <c r="L3340" s="1243"/>
      <c r="M3340" s="1243"/>
      <c r="N3340" s="1243"/>
      <c r="O3340" s="1243"/>
      <c r="P3340" s="582">
        <v>4326.6000000000004</v>
      </c>
    </row>
    <row r="3341" spans="1:16" x14ac:dyDescent="0.25">
      <c r="A3341" s="552"/>
      <c r="B3341" s="553"/>
      <c r="C3341" s="1243" t="s">
        <v>1267</v>
      </c>
      <c r="D3341" s="1243"/>
      <c r="E3341" s="1243"/>
      <c r="F3341" s="1243"/>
      <c r="G3341" s="1243"/>
      <c r="H3341" s="1243"/>
      <c r="I3341" s="1243"/>
      <c r="J3341" s="1243"/>
      <c r="K3341" s="1243"/>
      <c r="L3341" s="1243"/>
      <c r="M3341" s="1243"/>
      <c r="N3341" s="1243"/>
      <c r="O3341" s="1243"/>
      <c r="P3341" s="582">
        <v>3893.94</v>
      </c>
    </row>
    <row r="3342" spans="1:16" x14ac:dyDescent="0.25">
      <c r="A3342" s="552"/>
      <c r="B3342" s="553"/>
      <c r="C3342" s="1243" t="s">
        <v>1268</v>
      </c>
      <c r="D3342" s="1243"/>
      <c r="E3342" s="1243"/>
      <c r="F3342" s="1243"/>
      <c r="G3342" s="1243"/>
      <c r="H3342" s="1243"/>
      <c r="I3342" s="1243"/>
      <c r="J3342" s="1243"/>
      <c r="K3342" s="1243"/>
      <c r="L3342" s="1243"/>
      <c r="M3342" s="1243"/>
      <c r="N3342" s="1243"/>
      <c r="O3342" s="1243"/>
      <c r="P3342" s="582">
        <v>1990.24</v>
      </c>
    </row>
    <row r="3343" spans="1:16" x14ac:dyDescent="0.25">
      <c r="A3343" s="552"/>
      <c r="B3343" s="580"/>
      <c r="C3343" s="1246" t="s">
        <v>4244</v>
      </c>
      <c r="D3343" s="1246"/>
      <c r="E3343" s="1246"/>
      <c r="F3343" s="1246"/>
      <c r="G3343" s="1246"/>
      <c r="H3343" s="1246"/>
      <c r="I3343" s="1246"/>
      <c r="J3343" s="1246"/>
      <c r="K3343" s="1246"/>
      <c r="L3343" s="1246"/>
      <c r="M3343" s="1246"/>
      <c r="N3343" s="1246"/>
      <c r="O3343" s="1246"/>
      <c r="P3343" s="584">
        <v>232320.26</v>
      </c>
    </row>
    <row r="3344" spans="1:16" x14ac:dyDescent="0.25">
      <c r="A3344" s="552"/>
      <c r="B3344" s="553"/>
      <c r="C3344" s="1243" t="s">
        <v>1270</v>
      </c>
      <c r="D3344" s="1243"/>
      <c r="E3344" s="1243"/>
      <c r="F3344" s="1243"/>
      <c r="G3344" s="1243"/>
      <c r="H3344" s="1243"/>
      <c r="I3344" s="1243"/>
      <c r="J3344" s="1243"/>
      <c r="K3344" s="1243"/>
      <c r="L3344" s="1243"/>
      <c r="M3344" s="1243"/>
      <c r="N3344" s="1243"/>
      <c r="O3344" s="1243"/>
      <c r="P3344" s="583"/>
    </row>
    <row r="3345" spans="1:16" x14ac:dyDescent="0.25">
      <c r="A3345" s="552"/>
      <c r="B3345" s="553"/>
      <c r="C3345" s="1243" t="s">
        <v>2691</v>
      </c>
      <c r="D3345" s="1243"/>
      <c r="E3345" s="1243"/>
      <c r="F3345" s="1243"/>
      <c r="G3345" s="1243"/>
      <c r="H3345" s="1243"/>
      <c r="I3345" s="1243"/>
      <c r="J3345" s="1243"/>
      <c r="K3345" s="1243"/>
      <c r="L3345" s="1243"/>
      <c r="M3345" s="1243"/>
      <c r="N3345" s="1243"/>
      <c r="O3345" s="1243"/>
      <c r="P3345" s="582">
        <v>220624.43</v>
      </c>
    </row>
    <row r="3346" spans="1:16" x14ac:dyDescent="0.25">
      <c r="A3346" s="552"/>
      <c r="B3346" s="553"/>
      <c r="C3346" s="1243" t="s">
        <v>1271</v>
      </c>
      <c r="D3346" s="1243"/>
      <c r="E3346" s="1243"/>
      <c r="F3346" s="1243"/>
      <c r="G3346" s="1243"/>
      <c r="H3346" s="1243"/>
      <c r="I3346" s="1243"/>
      <c r="J3346" s="1243"/>
      <c r="K3346" s="585" t="s">
        <v>4245</v>
      </c>
      <c r="L3346" s="586"/>
      <c r="M3346" s="586"/>
      <c r="O3346" s="586"/>
      <c r="P3346" s="587"/>
    </row>
    <row r="3347" spans="1:16" x14ac:dyDescent="0.25">
      <c r="A3347" s="552"/>
      <c r="B3347" s="553"/>
      <c r="C3347" s="1243" t="s">
        <v>1273</v>
      </c>
      <c r="D3347" s="1243"/>
      <c r="E3347" s="1243"/>
      <c r="F3347" s="1243"/>
      <c r="G3347" s="1243"/>
      <c r="H3347" s="1243"/>
      <c r="I3347" s="1243"/>
      <c r="J3347" s="1243"/>
      <c r="K3347" s="585" t="s">
        <v>2470</v>
      </c>
      <c r="L3347" s="586"/>
      <c r="M3347" s="586"/>
      <c r="O3347" s="586"/>
      <c r="P3347" s="587"/>
    </row>
    <row r="3348" spans="1:16" x14ac:dyDescent="0.25">
      <c r="A3348" s="1251" t="s">
        <v>4246</v>
      </c>
      <c r="B3348" s="1252"/>
      <c r="C3348" s="1252"/>
      <c r="D3348" s="1252"/>
      <c r="E3348" s="1252"/>
      <c r="F3348" s="1252"/>
      <c r="G3348" s="1252"/>
      <c r="H3348" s="1252"/>
      <c r="I3348" s="1252"/>
      <c r="J3348" s="1252"/>
      <c r="K3348" s="1252"/>
      <c r="L3348" s="1252"/>
      <c r="M3348" s="1252"/>
      <c r="N3348" s="1252"/>
      <c r="O3348" s="1252"/>
      <c r="P3348" s="1253"/>
    </row>
    <row r="3349" spans="1:16" x14ac:dyDescent="0.25">
      <c r="A3349" s="514" t="s">
        <v>4247</v>
      </c>
      <c r="B3349" s="515" t="s">
        <v>3744</v>
      </c>
      <c r="C3349" s="1249" t="s">
        <v>3745</v>
      </c>
      <c r="D3349" s="1249"/>
      <c r="E3349" s="1249"/>
      <c r="F3349" s="1249"/>
      <c r="G3349" s="1249"/>
      <c r="H3349" s="516" t="s">
        <v>1575</v>
      </c>
      <c r="I3349" s="517">
        <v>1</v>
      </c>
      <c r="J3349" s="518">
        <v>1</v>
      </c>
      <c r="K3349" s="518">
        <v>1</v>
      </c>
      <c r="L3349" s="520"/>
      <c r="M3349" s="517"/>
      <c r="N3349" s="521"/>
      <c r="O3349" s="517"/>
      <c r="P3349" s="522"/>
    </row>
    <row r="3350" spans="1:16" x14ac:dyDescent="0.25">
      <c r="A3350" s="523"/>
      <c r="B3350" s="524" t="s">
        <v>23</v>
      </c>
      <c r="C3350" s="1247" t="s">
        <v>1203</v>
      </c>
      <c r="D3350" s="1247"/>
      <c r="E3350" s="1247"/>
      <c r="F3350" s="1247"/>
      <c r="G3350" s="1247"/>
      <c r="H3350" s="525" t="s">
        <v>1148</v>
      </c>
      <c r="I3350" s="526"/>
      <c r="J3350" s="526"/>
      <c r="K3350" s="531">
        <v>7.2</v>
      </c>
      <c r="L3350" s="528"/>
      <c r="M3350" s="526"/>
      <c r="N3350" s="528"/>
      <c r="O3350" s="526"/>
      <c r="P3350" s="529">
        <v>2447.64</v>
      </c>
    </row>
    <row r="3351" spans="1:16" x14ac:dyDescent="0.25">
      <c r="A3351" s="530"/>
      <c r="B3351" s="524" t="s">
        <v>3746</v>
      </c>
      <c r="C3351" s="1247" t="s">
        <v>3747</v>
      </c>
      <c r="D3351" s="1247"/>
      <c r="E3351" s="1247"/>
      <c r="F3351" s="1247"/>
      <c r="G3351" s="1247"/>
      <c r="H3351" s="525" t="s">
        <v>1148</v>
      </c>
      <c r="I3351" s="531">
        <v>7.2</v>
      </c>
      <c r="J3351" s="526"/>
      <c r="K3351" s="531">
        <v>7.2</v>
      </c>
      <c r="L3351" s="532"/>
      <c r="M3351" s="533"/>
      <c r="N3351" s="534">
        <v>339.95</v>
      </c>
      <c r="O3351" s="526"/>
      <c r="P3351" s="529">
        <v>2447.64</v>
      </c>
    </row>
    <row r="3352" spans="1:16" x14ac:dyDescent="0.25">
      <c r="A3352" s="523"/>
      <c r="B3352" s="524" t="s">
        <v>36</v>
      </c>
      <c r="C3352" s="1247" t="s">
        <v>134</v>
      </c>
      <c r="D3352" s="1247"/>
      <c r="E3352" s="1247"/>
      <c r="F3352" s="1247"/>
      <c r="G3352" s="1247"/>
      <c r="H3352" s="525"/>
      <c r="I3352" s="526"/>
      <c r="J3352" s="526"/>
      <c r="K3352" s="526"/>
      <c r="L3352" s="528"/>
      <c r="M3352" s="526"/>
      <c r="N3352" s="528"/>
      <c r="O3352" s="526"/>
      <c r="P3352" s="573">
        <v>149.06</v>
      </c>
    </row>
    <row r="3353" spans="1:16" x14ac:dyDescent="0.25">
      <c r="A3353" s="530"/>
      <c r="B3353" s="524" t="s">
        <v>3598</v>
      </c>
      <c r="C3353" s="1247" t="s">
        <v>3599</v>
      </c>
      <c r="D3353" s="1247"/>
      <c r="E3353" s="1247"/>
      <c r="F3353" s="1247"/>
      <c r="G3353" s="1247"/>
      <c r="H3353" s="525" t="s">
        <v>1244</v>
      </c>
      <c r="I3353" s="535">
        <v>5.5999999999999999E-3</v>
      </c>
      <c r="J3353" s="526"/>
      <c r="K3353" s="535">
        <v>5.5999999999999999E-3</v>
      </c>
      <c r="L3353" s="538">
        <v>284.14999999999998</v>
      </c>
      <c r="M3353" s="539">
        <v>1.45</v>
      </c>
      <c r="N3353" s="534">
        <v>412.02</v>
      </c>
      <c r="O3353" s="526"/>
      <c r="P3353" s="529">
        <v>2.31</v>
      </c>
    </row>
    <row r="3354" spans="1:16" x14ac:dyDescent="0.25">
      <c r="A3354" s="530"/>
      <c r="B3354" s="524" t="s">
        <v>1494</v>
      </c>
      <c r="C3354" s="1247" t="s">
        <v>1495</v>
      </c>
      <c r="D3354" s="1247"/>
      <c r="E3354" s="1247"/>
      <c r="F3354" s="1247"/>
      <c r="G3354" s="1247"/>
      <c r="H3354" s="525" t="s">
        <v>1496</v>
      </c>
      <c r="I3354" s="535">
        <v>8.3199999999999996E-2</v>
      </c>
      <c r="J3354" s="526"/>
      <c r="K3354" s="535">
        <v>8.3199999999999996E-2</v>
      </c>
      <c r="L3354" s="532"/>
      <c r="M3354" s="533"/>
      <c r="N3354" s="534">
        <v>6.1</v>
      </c>
      <c r="O3354" s="526"/>
      <c r="P3354" s="529">
        <v>0.51</v>
      </c>
    </row>
    <row r="3355" spans="1:16" x14ac:dyDescent="0.25">
      <c r="A3355" s="530"/>
      <c r="B3355" s="524" t="s">
        <v>3600</v>
      </c>
      <c r="C3355" s="1247" t="s">
        <v>3601</v>
      </c>
      <c r="D3355" s="1247"/>
      <c r="E3355" s="1247"/>
      <c r="F3355" s="1247"/>
      <c r="G3355" s="1247"/>
      <c r="H3355" s="525" t="s">
        <v>1697</v>
      </c>
      <c r="I3355" s="536">
        <v>0.04</v>
      </c>
      <c r="J3355" s="526"/>
      <c r="K3355" s="536">
        <v>0.04</v>
      </c>
      <c r="L3355" s="538">
        <v>978.09</v>
      </c>
      <c r="M3355" s="539">
        <v>1.31</v>
      </c>
      <c r="N3355" s="534">
        <v>1281.3</v>
      </c>
      <c r="O3355" s="526"/>
      <c r="P3355" s="529">
        <v>51.25</v>
      </c>
    </row>
    <row r="3356" spans="1:16" x14ac:dyDescent="0.25">
      <c r="A3356" s="530"/>
      <c r="B3356" s="524" t="s">
        <v>3560</v>
      </c>
      <c r="C3356" s="1247" t="s">
        <v>3561</v>
      </c>
      <c r="D3356" s="1247"/>
      <c r="E3356" s="1247"/>
      <c r="F3356" s="1247"/>
      <c r="G3356" s="1247"/>
      <c r="H3356" s="525" t="s">
        <v>1244</v>
      </c>
      <c r="I3356" s="536">
        <v>0.06</v>
      </c>
      <c r="J3356" s="526"/>
      <c r="K3356" s="536">
        <v>0.06</v>
      </c>
      <c r="L3356" s="538">
        <v>899.56</v>
      </c>
      <c r="M3356" s="539">
        <v>1.76</v>
      </c>
      <c r="N3356" s="534">
        <v>1583.23</v>
      </c>
      <c r="O3356" s="526"/>
      <c r="P3356" s="529">
        <v>94.99</v>
      </c>
    </row>
    <row r="3357" spans="1:16" x14ac:dyDescent="0.25">
      <c r="A3357" s="552"/>
      <c r="B3357" s="553"/>
      <c r="C3357" s="1248" t="s">
        <v>1154</v>
      </c>
      <c r="D3357" s="1248"/>
      <c r="E3357" s="1248"/>
      <c r="F3357" s="1248"/>
      <c r="G3357" s="1248"/>
      <c r="H3357" s="516"/>
      <c r="I3357" s="517"/>
      <c r="J3357" s="517"/>
      <c r="K3357" s="517"/>
      <c r="L3357" s="520"/>
      <c r="M3357" s="517"/>
      <c r="N3357" s="554"/>
      <c r="O3357" s="517"/>
      <c r="P3357" s="555">
        <v>2596.6999999999998</v>
      </c>
    </row>
    <row r="3358" spans="1:16" x14ac:dyDescent="0.25">
      <c r="A3358" s="540" t="s">
        <v>4248</v>
      </c>
      <c r="B3358" s="524" t="s">
        <v>2637</v>
      </c>
      <c r="C3358" s="1247" t="s">
        <v>2638</v>
      </c>
      <c r="D3358" s="1247"/>
      <c r="E3358" s="1247"/>
      <c r="F3358" s="1247"/>
      <c r="G3358" s="1247"/>
      <c r="H3358" s="525" t="s">
        <v>1158</v>
      </c>
      <c r="I3358" s="543">
        <v>2</v>
      </c>
      <c r="J3358" s="526"/>
      <c r="K3358" s="543">
        <v>2</v>
      </c>
      <c r="L3358" s="528"/>
      <c r="M3358" s="526"/>
      <c r="N3358" s="528"/>
      <c r="O3358" s="526"/>
      <c r="P3358" s="573">
        <v>48.95</v>
      </c>
    </row>
    <row r="3359" spans="1:16" x14ac:dyDescent="0.25">
      <c r="A3359" s="540"/>
      <c r="B3359" s="524"/>
      <c r="C3359" s="1247" t="s">
        <v>1155</v>
      </c>
      <c r="D3359" s="1247"/>
      <c r="E3359" s="1247"/>
      <c r="F3359" s="1247"/>
      <c r="G3359" s="1247"/>
      <c r="H3359" s="525"/>
      <c r="I3359" s="526"/>
      <c r="J3359" s="526"/>
      <c r="K3359" s="526"/>
      <c r="L3359" s="528"/>
      <c r="M3359" s="526"/>
      <c r="N3359" s="528"/>
      <c r="O3359" s="526"/>
      <c r="P3359" s="529">
        <v>2447.64</v>
      </c>
    </row>
    <row r="3360" spans="1:16" x14ac:dyDescent="0.25">
      <c r="A3360" s="540"/>
      <c r="B3360" s="524" t="s">
        <v>2795</v>
      </c>
      <c r="C3360" s="1247" t="s">
        <v>2796</v>
      </c>
      <c r="D3360" s="1247"/>
      <c r="E3360" s="1247"/>
      <c r="F3360" s="1247"/>
      <c r="G3360" s="1247"/>
      <c r="H3360" s="525" t="s">
        <v>1158</v>
      </c>
      <c r="I3360" s="543">
        <v>90</v>
      </c>
      <c r="J3360" s="526"/>
      <c r="K3360" s="543">
        <v>90</v>
      </c>
      <c r="L3360" s="528"/>
      <c r="M3360" s="526"/>
      <c r="N3360" s="528"/>
      <c r="O3360" s="526"/>
      <c r="P3360" s="529">
        <v>2202.88</v>
      </c>
    </row>
    <row r="3361" spans="1:16" x14ac:dyDescent="0.25">
      <c r="A3361" s="540"/>
      <c r="B3361" s="524" t="s">
        <v>2797</v>
      </c>
      <c r="C3361" s="1247" t="s">
        <v>2798</v>
      </c>
      <c r="D3361" s="1247"/>
      <c r="E3361" s="1247"/>
      <c r="F3361" s="1247"/>
      <c r="G3361" s="1247"/>
      <c r="H3361" s="525" t="s">
        <v>1158</v>
      </c>
      <c r="I3361" s="543">
        <v>46</v>
      </c>
      <c r="J3361" s="526"/>
      <c r="K3361" s="543">
        <v>46</v>
      </c>
      <c r="L3361" s="528"/>
      <c r="M3361" s="526"/>
      <c r="N3361" s="528"/>
      <c r="O3361" s="526"/>
      <c r="P3361" s="529">
        <v>1125.9100000000001</v>
      </c>
    </row>
    <row r="3362" spans="1:16" x14ac:dyDescent="0.25">
      <c r="A3362" s="556"/>
      <c r="B3362" s="557"/>
      <c r="C3362" s="1248" t="s">
        <v>1161</v>
      </c>
      <c r="D3362" s="1248"/>
      <c r="E3362" s="1248"/>
      <c r="F3362" s="1248"/>
      <c r="G3362" s="1248"/>
      <c r="H3362" s="516"/>
      <c r="I3362" s="517"/>
      <c r="J3362" s="517"/>
      <c r="K3362" s="517"/>
      <c r="L3362" s="520"/>
      <c r="M3362" s="517"/>
      <c r="N3362" s="554">
        <v>5974.44</v>
      </c>
      <c r="O3362" s="517"/>
      <c r="P3362" s="555">
        <v>5974.44</v>
      </c>
    </row>
    <row r="3363" spans="1:16" x14ac:dyDescent="0.25">
      <c r="A3363" s="558"/>
      <c r="B3363" s="559"/>
      <c r="C3363" s="559"/>
      <c r="D3363" s="559"/>
      <c r="E3363" s="559"/>
      <c r="F3363" s="559"/>
      <c r="G3363" s="559"/>
      <c r="H3363" s="560"/>
      <c r="I3363" s="561"/>
      <c r="J3363" s="561"/>
      <c r="K3363" s="561"/>
      <c r="L3363" s="562"/>
      <c r="M3363" s="561"/>
      <c r="N3363" s="562"/>
      <c r="O3363" s="561"/>
      <c r="P3363" s="563"/>
    </row>
    <row r="3364" spans="1:16" ht="22.5" x14ac:dyDescent="0.25">
      <c r="A3364" s="514" t="s">
        <v>4249</v>
      </c>
      <c r="B3364" s="515" t="s">
        <v>3594</v>
      </c>
      <c r="C3364" s="1249" t="s">
        <v>4250</v>
      </c>
      <c r="D3364" s="1249"/>
      <c r="E3364" s="1249"/>
      <c r="F3364" s="1249"/>
      <c r="G3364" s="1249"/>
      <c r="H3364" s="516" t="s">
        <v>1575</v>
      </c>
      <c r="I3364" s="517">
        <v>1</v>
      </c>
      <c r="J3364" s="518">
        <v>1</v>
      </c>
      <c r="K3364" s="518">
        <v>1</v>
      </c>
      <c r="L3364" s="520"/>
      <c r="M3364" s="517"/>
      <c r="N3364" s="564">
        <v>29994.63</v>
      </c>
      <c r="O3364" s="517"/>
      <c r="P3364" s="555">
        <v>29994.63</v>
      </c>
    </row>
    <row r="3365" spans="1:16" x14ac:dyDescent="0.25">
      <c r="A3365" s="556"/>
      <c r="B3365" s="557"/>
      <c r="C3365" s="1248" t="s">
        <v>1161</v>
      </c>
      <c r="D3365" s="1248"/>
      <c r="E3365" s="1248"/>
      <c r="F3365" s="1248"/>
      <c r="G3365" s="1248"/>
      <c r="H3365" s="516"/>
      <c r="I3365" s="517"/>
      <c r="J3365" s="517"/>
      <c r="K3365" s="517"/>
      <c r="L3365" s="520"/>
      <c r="M3365" s="517"/>
      <c r="N3365" s="520"/>
      <c r="O3365" s="517"/>
      <c r="P3365" s="555">
        <v>29994.63</v>
      </c>
    </row>
    <row r="3366" spans="1:16" x14ac:dyDescent="0.25">
      <c r="A3366" s="558"/>
      <c r="B3366" s="559"/>
      <c r="C3366" s="559"/>
      <c r="D3366" s="559"/>
      <c r="E3366" s="559"/>
      <c r="F3366" s="559"/>
      <c r="G3366" s="559"/>
      <c r="H3366" s="560"/>
      <c r="I3366" s="561"/>
      <c r="J3366" s="561"/>
      <c r="K3366" s="561"/>
      <c r="L3366" s="562"/>
      <c r="M3366" s="561"/>
      <c r="N3366" s="562"/>
      <c r="O3366" s="561"/>
      <c r="P3366" s="563"/>
    </row>
    <row r="3367" spans="1:16" x14ac:dyDescent="0.25">
      <c r="A3367" s="514" t="s">
        <v>4251</v>
      </c>
      <c r="B3367" s="515" t="s">
        <v>3799</v>
      </c>
      <c r="C3367" s="1249" t="s">
        <v>3800</v>
      </c>
      <c r="D3367" s="1249"/>
      <c r="E3367" s="1249"/>
      <c r="F3367" s="1249"/>
      <c r="G3367" s="1249"/>
      <c r="H3367" s="516" t="s">
        <v>1575</v>
      </c>
      <c r="I3367" s="517">
        <v>2</v>
      </c>
      <c r="J3367" s="518">
        <v>1</v>
      </c>
      <c r="K3367" s="518">
        <v>2</v>
      </c>
      <c r="L3367" s="520"/>
      <c r="M3367" s="517"/>
      <c r="N3367" s="521"/>
      <c r="O3367" s="517"/>
      <c r="P3367" s="522"/>
    </row>
    <row r="3368" spans="1:16" x14ac:dyDescent="0.25">
      <c r="A3368" s="523"/>
      <c r="B3368" s="524" t="s">
        <v>23</v>
      </c>
      <c r="C3368" s="1247" t="s">
        <v>1203</v>
      </c>
      <c r="D3368" s="1247"/>
      <c r="E3368" s="1247"/>
      <c r="F3368" s="1247"/>
      <c r="G3368" s="1247"/>
      <c r="H3368" s="525" t="s">
        <v>1148</v>
      </c>
      <c r="I3368" s="526"/>
      <c r="J3368" s="526"/>
      <c r="K3368" s="536">
        <v>4.12</v>
      </c>
      <c r="L3368" s="528"/>
      <c r="M3368" s="526"/>
      <c r="N3368" s="528"/>
      <c r="O3368" s="526"/>
      <c r="P3368" s="529">
        <v>1340.57</v>
      </c>
    </row>
    <row r="3369" spans="1:16" x14ac:dyDescent="0.25">
      <c r="A3369" s="530"/>
      <c r="B3369" s="524" t="s">
        <v>2070</v>
      </c>
      <c r="C3369" s="1247" t="s">
        <v>2071</v>
      </c>
      <c r="D3369" s="1247"/>
      <c r="E3369" s="1247"/>
      <c r="F3369" s="1247"/>
      <c r="G3369" s="1247"/>
      <c r="H3369" s="525" t="s">
        <v>1148</v>
      </c>
      <c r="I3369" s="536">
        <v>2.06</v>
      </c>
      <c r="J3369" s="526"/>
      <c r="K3369" s="536">
        <v>4.12</v>
      </c>
      <c r="L3369" s="532"/>
      <c r="M3369" s="533"/>
      <c r="N3369" s="534">
        <v>325.38</v>
      </c>
      <c r="O3369" s="526"/>
      <c r="P3369" s="529">
        <v>1340.57</v>
      </c>
    </row>
    <row r="3370" spans="1:16" x14ac:dyDescent="0.25">
      <c r="A3370" s="523"/>
      <c r="B3370" s="524" t="s">
        <v>36</v>
      </c>
      <c r="C3370" s="1247" t="s">
        <v>134</v>
      </c>
      <c r="D3370" s="1247"/>
      <c r="E3370" s="1247"/>
      <c r="F3370" s="1247"/>
      <c r="G3370" s="1247"/>
      <c r="H3370" s="525"/>
      <c r="I3370" s="526"/>
      <c r="J3370" s="526"/>
      <c r="K3370" s="526"/>
      <c r="L3370" s="528"/>
      <c r="M3370" s="526"/>
      <c r="N3370" s="528"/>
      <c r="O3370" s="526"/>
      <c r="P3370" s="573">
        <v>146.55000000000001</v>
      </c>
    </row>
    <row r="3371" spans="1:16" x14ac:dyDescent="0.25">
      <c r="A3371" s="530"/>
      <c r="B3371" s="524" t="s">
        <v>3801</v>
      </c>
      <c r="C3371" s="1247" t="s">
        <v>3802</v>
      </c>
      <c r="D3371" s="1247"/>
      <c r="E3371" s="1247"/>
      <c r="F3371" s="1247"/>
      <c r="G3371" s="1247"/>
      <c r="H3371" s="525" t="s">
        <v>1164</v>
      </c>
      <c r="I3371" s="527">
        <v>1E-3</v>
      </c>
      <c r="J3371" s="526"/>
      <c r="K3371" s="527">
        <v>2E-3</v>
      </c>
      <c r="L3371" s="542">
        <v>23278.34</v>
      </c>
      <c r="M3371" s="539">
        <v>1.45</v>
      </c>
      <c r="N3371" s="534">
        <v>33753.589999999997</v>
      </c>
      <c r="O3371" s="526"/>
      <c r="P3371" s="529">
        <v>67.510000000000005</v>
      </c>
    </row>
    <row r="3372" spans="1:16" x14ac:dyDescent="0.25">
      <c r="A3372" s="530"/>
      <c r="B3372" s="524" t="s">
        <v>3803</v>
      </c>
      <c r="C3372" s="1247" t="s">
        <v>3804</v>
      </c>
      <c r="D3372" s="1247"/>
      <c r="E3372" s="1247"/>
      <c r="F3372" s="1247"/>
      <c r="G3372" s="1247"/>
      <c r="H3372" s="525" t="s">
        <v>1164</v>
      </c>
      <c r="I3372" s="537">
        <v>1.1E-4</v>
      </c>
      <c r="J3372" s="526"/>
      <c r="K3372" s="537">
        <v>2.2000000000000001E-4</v>
      </c>
      <c r="L3372" s="542">
        <v>118612.74</v>
      </c>
      <c r="M3372" s="539">
        <v>1.45</v>
      </c>
      <c r="N3372" s="534">
        <v>171988.47</v>
      </c>
      <c r="O3372" s="526"/>
      <c r="P3372" s="529">
        <v>37.840000000000003</v>
      </c>
    </row>
    <row r="3373" spans="1:16" x14ac:dyDescent="0.25">
      <c r="A3373" s="530"/>
      <c r="B3373" s="524" t="s">
        <v>3805</v>
      </c>
      <c r="C3373" s="1247" t="s">
        <v>3806</v>
      </c>
      <c r="D3373" s="1247"/>
      <c r="E3373" s="1247"/>
      <c r="F3373" s="1247"/>
      <c r="G3373" s="1247"/>
      <c r="H3373" s="525" t="s">
        <v>1244</v>
      </c>
      <c r="I3373" s="531">
        <v>2.8</v>
      </c>
      <c r="J3373" s="526"/>
      <c r="K3373" s="531">
        <v>5.6</v>
      </c>
      <c r="L3373" s="538">
        <v>14.81</v>
      </c>
      <c r="M3373" s="539">
        <v>0.28000000000000003</v>
      </c>
      <c r="N3373" s="534">
        <v>4.1500000000000004</v>
      </c>
      <c r="O3373" s="526"/>
      <c r="P3373" s="529">
        <v>23.24</v>
      </c>
    </row>
    <row r="3374" spans="1:16" x14ac:dyDescent="0.25">
      <c r="A3374" s="530"/>
      <c r="B3374" s="524" t="s">
        <v>3807</v>
      </c>
      <c r="C3374" s="1247" t="s">
        <v>3808</v>
      </c>
      <c r="D3374" s="1247"/>
      <c r="E3374" s="1247"/>
      <c r="F3374" s="1247"/>
      <c r="G3374" s="1247"/>
      <c r="H3374" s="525" t="s">
        <v>1164</v>
      </c>
      <c r="I3374" s="537">
        <v>3.0000000000000001E-5</v>
      </c>
      <c r="J3374" s="526"/>
      <c r="K3374" s="537">
        <v>6.0000000000000002E-5</v>
      </c>
      <c r="L3374" s="542">
        <v>249385</v>
      </c>
      <c r="M3374" s="575">
        <v>1.2</v>
      </c>
      <c r="N3374" s="534">
        <v>299262</v>
      </c>
      <c r="O3374" s="526"/>
      <c r="P3374" s="529">
        <v>17.96</v>
      </c>
    </row>
    <row r="3375" spans="1:16" x14ac:dyDescent="0.25">
      <c r="A3375" s="552"/>
      <c r="B3375" s="553"/>
      <c r="C3375" s="1248" t="s">
        <v>1154</v>
      </c>
      <c r="D3375" s="1248"/>
      <c r="E3375" s="1248"/>
      <c r="F3375" s="1248"/>
      <c r="G3375" s="1248"/>
      <c r="H3375" s="516"/>
      <c r="I3375" s="517"/>
      <c r="J3375" s="517"/>
      <c r="K3375" s="517"/>
      <c r="L3375" s="520"/>
      <c r="M3375" s="517"/>
      <c r="N3375" s="554"/>
      <c r="O3375" s="517"/>
      <c r="P3375" s="555">
        <v>1487.12</v>
      </c>
    </row>
    <row r="3376" spans="1:16" x14ac:dyDescent="0.25">
      <c r="A3376" s="540" t="s">
        <v>4252</v>
      </c>
      <c r="B3376" s="524" t="s">
        <v>2637</v>
      </c>
      <c r="C3376" s="1247" t="s">
        <v>2638</v>
      </c>
      <c r="D3376" s="1247"/>
      <c r="E3376" s="1247"/>
      <c r="F3376" s="1247"/>
      <c r="G3376" s="1247"/>
      <c r="H3376" s="525" t="s">
        <v>1158</v>
      </c>
      <c r="I3376" s="543">
        <v>2</v>
      </c>
      <c r="J3376" s="526"/>
      <c r="K3376" s="543">
        <v>2</v>
      </c>
      <c r="L3376" s="528"/>
      <c r="M3376" s="526"/>
      <c r="N3376" s="528"/>
      <c r="O3376" s="526"/>
      <c r="P3376" s="573">
        <v>26.81</v>
      </c>
    </row>
    <row r="3377" spans="1:16" x14ac:dyDescent="0.25">
      <c r="A3377" s="540"/>
      <c r="B3377" s="524"/>
      <c r="C3377" s="1247" t="s">
        <v>1155</v>
      </c>
      <c r="D3377" s="1247"/>
      <c r="E3377" s="1247"/>
      <c r="F3377" s="1247"/>
      <c r="G3377" s="1247"/>
      <c r="H3377" s="525"/>
      <c r="I3377" s="526"/>
      <c r="J3377" s="526"/>
      <c r="K3377" s="526"/>
      <c r="L3377" s="528"/>
      <c r="M3377" s="526"/>
      <c r="N3377" s="528"/>
      <c r="O3377" s="526"/>
      <c r="P3377" s="529">
        <v>1340.57</v>
      </c>
    </row>
    <row r="3378" spans="1:16" x14ac:dyDescent="0.25">
      <c r="A3378" s="540"/>
      <c r="B3378" s="524" t="s">
        <v>2639</v>
      </c>
      <c r="C3378" s="1247" t="s">
        <v>2640</v>
      </c>
      <c r="D3378" s="1247"/>
      <c r="E3378" s="1247"/>
      <c r="F3378" s="1247"/>
      <c r="G3378" s="1247"/>
      <c r="H3378" s="525" t="s">
        <v>1158</v>
      </c>
      <c r="I3378" s="543">
        <v>97</v>
      </c>
      <c r="J3378" s="526"/>
      <c r="K3378" s="543">
        <v>97</v>
      </c>
      <c r="L3378" s="528"/>
      <c r="M3378" s="526"/>
      <c r="N3378" s="528"/>
      <c r="O3378" s="526"/>
      <c r="P3378" s="529">
        <v>1300.3499999999999</v>
      </c>
    </row>
    <row r="3379" spans="1:16" x14ac:dyDescent="0.25">
      <c r="A3379" s="540"/>
      <c r="B3379" s="524" t="s">
        <v>2641</v>
      </c>
      <c r="C3379" s="1247" t="s">
        <v>2642</v>
      </c>
      <c r="D3379" s="1247"/>
      <c r="E3379" s="1247"/>
      <c r="F3379" s="1247"/>
      <c r="G3379" s="1247"/>
      <c r="H3379" s="525" t="s">
        <v>1158</v>
      </c>
      <c r="I3379" s="543">
        <v>51</v>
      </c>
      <c r="J3379" s="526"/>
      <c r="K3379" s="543">
        <v>51</v>
      </c>
      <c r="L3379" s="528"/>
      <c r="M3379" s="526"/>
      <c r="N3379" s="528"/>
      <c r="O3379" s="526"/>
      <c r="P3379" s="573">
        <v>683.69</v>
      </c>
    </row>
    <row r="3380" spans="1:16" x14ac:dyDescent="0.25">
      <c r="A3380" s="556"/>
      <c r="B3380" s="557"/>
      <c r="C3380" s="1248" t="s">
        <v>1161</v>
      </c>
      <c r="D3380" s="1248"/>
      <c r="E3380" s="1248"/>
      <c r="F3380" s="1248"/>
      <c r="G3380" s="1248"/>
      <c r="H3380" s="516"/>
      <c r="I3380" s="517"/>
      <c r="J3380" s="517"/>
      <c r="K3380" s="517"/>
      <c r="L3380" s="520"/>
      <c r="M3380" s="517"/>
      <c r="N3380" s="554">
        <v>1748.99</v>
      </c>
      <c r="O3380" s="517"/>
      <c r="P3380" s="555">
        <v>3497.97</v>
      </c>
    </row>
    <row r="3381" spans="1:16" x14ac:dyDescent="0.25">
      <c r="A3381" s="558"/>
      <c r="B3381" s="559"/>
      <c r="C3381" s="559"/>
      <c r="D3381" s="559"/>
      <c r="E3381" s="559"/>
      <c r="F3381" s="559"/>
      <c r="G3381" s="559"/>
      <c r="H3381" s="560"/>
      <c r="I3381" s="561"/>
      <c r="J3381" s="561"/>
      <c r="K3381" s="561"/>
      <c r="L3381" s="562"/>
      <c r="M3381" s="561"/>
      <c r="N3381" s="562"/>
      <c r="O3381" s="561"/>
      <c r="P3381" s="563"/>
    </row>
    <row r="3382" spans="1:16" ht="22.5" x14ac:dyDescent="0.25">
      <c r="A3382" s="514" t="s">
        <v>4253</v>
      </c>
      <c r="B3382" s="515" t="s">
        <v>3594</v>
      </c>
      <c r="C3382" s="1249" t="s">
        <v>3811</v>
      </c>
      <c r="D3382" s="1249"/>
      <c r="E3382" s="1249"/>
      <c r="F3382" s="1249"/>
      <c r="G3382" s="1249"/>
      <c r="H3382" s="516" t="s">
        <v>1575</v>
      </c>
      <c r="I3382" s="517">
        <v>2</v>
      </c>
      <c r="J3382" s="518">
        <v>1</v>
      </c>
      <c r="K3382" s="518">
        <v>2</v>
      </c>
      <c r="L3382" s="520"/>
      <c r="M3382" s="517"/>
      <c r="N3382" s="564">
        <v>5612.38</v>
      </c>
      <c r="O3382" s="517"/>
      <c r="P3382" s="555">
        <v>11224.76</v>
      </c>
    </row>
    <row r="3383" spans="1:16" x14ac:dyDescent="0.25">
      <c r="A3383" s="556"/>
      <c r="B3383" s="557"/>
      <c r="C3383" s="1248" t="s">
        <v>1161</v>
      </c>
      <c r="D3383" s="1248"/>
      <c r="E3383" s="1248"/>
      <c r="F3383" s="1248"/>
      <c r="G3383" s="1248"/>
      <c r="H3383" s="516"/>
      <c r="I3383" s="517"/>
      <c r="J3383" s="517"/>
      <c r="K3383" s="517"/>
      <c r="L3383" s="520"/>
      <c r="M3383" s="517"/>
      <c r="N3383" s="520"/>
      <c r="O3383" s="517"/>
      <c r="P3383" s="555">
        <v>11224.76</v>
      </c>
    </row>
    <row r="3384" spans="1:16" x14ac:dyDescent="0.25">
      <c r="A3384" s="558"/>
      <c r="B3384" s="559"/>
      <c r="C3384" s="559"/>
      <c r="D3384" s="559"/>
      <c r="E3384" s="559"/>
      <c r="F3384" s="559"/>
      <c r="G3384" s="559"/>
      <c r="H3384" s="560"/>
      <c r="I3384" s="561"/>
      <c r="J3384" s="561"/>
      <c r="K3384" s="561"/>
      <c r="L3384" s="562"/>
      <c r="M3384" s="561"/>
      <c r="N3384" s="562"/>
      <c r="O3384" s="561"/>
      <c r="P3384" s="563"/>
    </row>
    <row r="3385" spans="1:16" x14ac:dyDescent="0.25">
      <c r="A3385" s="514" t="s">
        <v>4254</v>
      </c>
      <c r="B3385" s="515" t="s">
        <v>4255</v>
      </c>
      <c r="C3385" s="1249" t="s">
        <v>4256</v>
      </c>
      <c r="D3385" s="1249"/>
      <c r="E3385" s="1249"/>
      <c r="F3385" s="1249"/>
      <c r="G3385" s="1249"/>
      <c r="H3385" s="516" t="s">
        <v>1575</v>
      </c>
      <c r="I3385" s="517">
        <v>5</v>
      </c>
      <c r="J3385" s="518">
        <v>1</v>
      </c>
      <c r="K3385" s="518">
        <v>5</v>
      </c>
      <c r="L3385" s="520"/>
      <c r="M3385" s="517"/>
      <c r="N3385" s="521"/>
      <c r="O3385" s="517"/>
      <c r="P3385" s="522"/>
    </row>
    <row r="3386" spans="1:16" x14ac:dyDescent="0.25">
      <c r="A3386" s="523"/>
      <c r="B3386" s="524" t="s">
        <v>23</v>
      </c>
      <c r="C3386" s="1247" t="s">
        <v>1203</v>
      </c>
      <c r="D3386" s="1247"/>
      <c r="E3386" s="1247"/>
      <c r="F3386" s="1247"/>
      <c r="G3386" s="1247"/>
      <c r="H3386" s="525" t="s">
        <v>1148</v>
      </c>
      <c r="I3386" s="526"/>
      <c r="J3386" s="526"/>
      <c r="K3386" s="531">
        <v>8.4</v>
      </c>
      <c r="L3386" s="528"/>
      <c r="M3386" s="526"/>
      <c r="N3386" s="528"/>
      <c r="O3386" s="526"/>
      <c r="P3386" s="529">
        <v>2733.19</v>
      </c>
    </row>
    <row r="3387" spans="1:16" x14ac:dyDescent="0.25">
      <c r="A3387" s="530"/>
      <c r="B3387" s="524" t="s">
        <v>2070</v>
      </c>
      <c r="C3387" s="1247" t="s">
        <v>2071</v>
      </c>
      <c r="D3387" s="1247"/>
      <c r="E3387" s="1247"/>
      <c r="F3387" s="1247"/>
      <c r="G3387" s="1247"/>
      <c r="H3387" s="525" t="s">
        <v>1148</v>
      </c>
      <c r="I3387" s="536">
        <v>1.68</v>
      </c>
      <c r="J3387" s="526"/>
      <c r="K3387" s="531">
        <v>8.4</v>
      </c>
      <c r="L3387" s="532"/>
      <c r="M3387" s="533"/>
      <c r="N3387" s="534">
        <v>325.38</v>
      </c>
      <c r="O3387" s="526"/>
      <c r="P3387" s="529">
        <v>2733.19</v>
      </c>
    </row>
    <row r="3388" spans="1:16" x14ac:dyDescent="0.25">
      <c r="A3388" s="523"/>
      <c r="B3388" s="524" t="s">
        <v>36</v>
      </c>
      <c r="C3388" s="1247" t="s">
        <v>134</v>
      </c>
      <c r="D3388" s="1247"/>
      <c r="E3388" s="1247"/>
      <c r="F3388" s="1247"/>
      <c r="G3388" s="1247"/>
      <c r="H3388" s="525"/>
      <c r="I3388" s="526"/>
      <c r="J3388" s="526"/>
      <c r="K3388" s="526"/>
      <c r="L3388" s="528"/>
      <c r="M3388" s="526"/>
      <c r="N3388" s="528"/>
      <c r="O3388" s="526"/>
      <c r="P3388" s="573">
        <v>243.17</v>
      </c>
    </row>
    <row r="3389" spans="1:16" x14ac:dyDescent="0.25">
      <c r="A3389" s="530"/>
      <c r="B3389" s="524" t="s">
        <v>3598</v>
      </c>
      <c r="C3389" s="1247" t="s">
        <v>3599</v>
      </c>
      <c r="D3389" s="1247"/>
      <c r="E3389" s="1247"/>
      <c r="F3389" s="1247"/>
      <c r="G3389" s="1247"/>
      <c r="H3389" s="525" t="s">
        <v>1244</v>
      </c>
      <c r="I3389" s="535">
        <v>5.0000000000000001E-4</v>
      </c>
      <c r="J3389" s="526"/>
      <c r="K3389" s="535">
        <v>2.5000000000000001E-3</v>
      </c>
      <c r="L3389" s="538">
        <v>284.14999999999998</v>
      </c>
      <c r="M3389" s="539">
        <v>1.45</v>
      </c>
      <c r="N3389" s="534">
        <v>412.02</v>
      </c>
      <c r="O3389" s="526"/>
      <c r="P3389" s="529">
        <v>1.03</v>
      </c>
    </row>
    <row r="3390" spans="1:16" x14ac:dyDescent="0.25">
      <c r="A3390" s="530"/>
      <c r="B3390" s="524" t="s">
        <v>1494</v>
      </c>
      <c r="C3390" s="1247" t="s">
        <v>1495</v>
      </c>
      <c r="D3390" s="1247"/>
      <c r="E3390" s="1247"/>
      <c r="F3390" s="1247"/>
      <c r="G3390" s="1247"/>
      <c r="H3390" s="525" t="s">
        <v>1496</v>
      </c>
      <c r="I3390" s="535">
        <v>8.3199999999999996E-2</v>
      </c>
      <c r="J3390" s="526"/>
      <c r="K3390" s="527">
        <v>0.41599999999999998</v>
      </c>
      <c r="L3390" s="532"/>
      <c r="M3390" s="533"/>
      <c r="N3390" s="534">
        <v>6.1</v>
      </c>
      <c r="O3390" s="526"/>
      <c r="P3390" s="529">
        <v>2.54</v>
      </c>
    </row>
    <row r="3391" spans="1:16" x14ac:dyDescent="0.25">
      <c r="A3391" s="530"/>
      <c r="B3391" s="524" t="s">
        <v>3600</v>
      </c>
      <c r="C3391" s="1247" t="s">
        <v>3601</v>
      </c>
      <c r="D3391" s="1247"/>
      <c r="E3391" s="1247"/>
      <c r="F3391" s="1247"/>
      <c r="G3391" s="1247"/>
      <c r="H3391" s="525" t="s">
        <v>1697</v>
      </c>
      <c r="I3391" s="527">
        <v>2.5000000000000001E-2</v>
      </c>
      <c r="J3391" s="526"/>
      <c r="K3391" s="527">
        <v>0.125</v>
      </c>
      <c r="L3391" s="538">
        <v>978.09</v>
      </c>
      <c r="M3391" s="539">
        <v>1.31</v>
      </c>
      <c r="N3391" s="534">
        <v>1281.3</v>
      </c>
      <c r="O3391" s="526"/>
      <c r="P3391" s="529">
        <v>160.16</v>
      </c>
    </row>
    <row r="3392" spans="1:16" x14ac:dyDescent="0.25">
      <c r="A3392" s="530"/>
      <c r="B3392" s="524" t="s">
        <v>2605</v>
      </c>
      <c r="C3392" s="1247" t="s">
        <v>2606</v>
      </c>
      <c r="D3392" s="1247"/>
      <c r="E3392" s="1247"/>
      <c r="F3392" s="1247"/>
      <c r="G3392" s="1247"/>
      <c r="H3392" s="525" t="s">
        <v>1164</v>
      </c>
      <c r="I3392" s="537">
        <v>1.0000000000000001E-5</v>
      </c>
      <c r="J3392" s="526"/>
      <c r="K3392" s="537">
        <v>5.0000000000000002E-5</v>
      </c>
      <c r="L3392" s="542">
        <v>4338.2700000000004</v>
      </c>
      <c r="M3392" s="575">
        <v>1.3</v>
      </c>
      <c r="N3392" s="534">
        <v>5639.75</v>
      </c>
      <c r="O3392" s="526"/>
      <c r="P3392" s="529">
        <v>0.28000000000000003</v>
      </c>
    </row>
    <row r="3393" spans="1:16" x14ac:dyDescent="0.25">
      <c r="A3393" s="530"/>
      <c r="B3393" s="524" t="s">
        <v>3560</v>
      </c>
      <c r="C3393" s="1247" t="s">
        <v>3561</v>
      </c>
      <c r="D3393" s="1247"/>
      <c r="E3393" s="1247"/>
      <c r="F3393" s="1247"/>
      <c r="G3393" s="1247"/>
      <c r="H3393" s="525" t="s">
        <v>1244</v>
      </c>
      <c r="I3393" s="536">
        <v>0.01</v>
      </c>
      <c r="J3393" s="526"/>
      <c r="K3393" s="536">
        <v>0.05</v>
      </c>
      <c r="L3393" s="538">
        <v>899.56</v>
      </c>
      <c r="M3393" s="539">
        <v>1.76</v>
      </c>
      <c r="N3393" s="534">
        <v>1583.23</v>
      </c>
      <c r="O3393" s="526"/>
      <c r="P3393" s="529">
        <v>79.16</v>
      </c>
    </row>
    <row r="3394" spans="1:16" x14ac:dyDescent="0.25">
      <c r="A3394" s="552"/>
      <c r="B3394" s="553"/>
      <c r="C3394" s="1248" t="s">
        <v>1154</v>
      </c>
      <c r="D3394" s="1248"/>
      <c r="E3394" s="1248"/>
      <c r="F3394" s="1248"/>
      <c r="G3394" s="1248"/>
      <c r="H3394" s="516"/>
      <c r="I3394" s="517"/>
      <c r="J3394" s="517"/>
      <c r="K3394" s="517"/>
      <c r="L3394" s="520"/>
      <c r="M3394" s="517"/>
      <c r="N3394" s="554"/>
      <c r="O3394" s="517"/>
      <c r="P3394" s="555">
        <v>2976.36</v>
      </c>
    </row>
    <row r="3395" spans="1:16" x14ac:dyDescent="0.25">
      <c r="A3395" s="540" t="s">
        <v>4257</v>
      </c>
      <c r="B3395" s="524" t="s">
        <v>2637</v>
      </c>
      <c r="C3395" s="1247" t="s">
        <v>2638</v>
      </c>
      <c r="D3395" s="1247"/>
      <c r="E3395" s="1247"/>
      <c r="F3395" s="1247"/>
      <c r="G3395" s="1247"/>
      <c r="H3395" s="525" t="s">
        <v>1158</v>
      </c>
      <c r="I3395" s="543">
        <v>2</v>
      </c>
      <c r="J3395" s="526"/>
      <c r="K3395" s="543">
        <v>2</v>
      </c>
      <c r="L3395" s="528"/>
      <c r="M3395" s="526"/>
      <c r="N3395" s="528"/>
      <c r="O3395" s="526"/>
      <c r="P3395" s="573">
        <v>54.66</v>
      </c>
    </row>
    <row r="3396" spans="1:16" x14ac:dyDescent="0.25">
      <c r="A3396" s="540"/>
      <c r="B3396" s="524"/>
      <c r="C3396" s="1247" t="s">
        <v>1155</v>
      </c>
      <c r="D3396" s="1247"/>
      <c r="E3396" s="1247"/>
      <c r="F3396" s="1247"/>
      <c r="G3396" s="1247"/>
      <c r="H3396" s="525"/>
      <c r="I3396" s="526"/>
      <c r="J3396" s="526"/>
      <c r="K3396" s="526"/>
      <c r="L3396" s="528"/>
      <c r="M3396" s="526"/>
      <c r="N3396" s="528"/>
      <c r="O3396" s="526"/>
      <c r="P3396" s="529">
        <v>2733.19</v>
      </c>
    </row>
    <row r="3397" spans="1:16" x14ac:dyDescent="0.25">
      <c r="A3397" s="540"/>
      <c r="B3397" s="524" t="s">
        <v>2795</v>
      </c>
      <c r="C3397" s="1247" t="s">
        <v>2796</v>
      </c>
      <c r="D3397" s="1247"/>
      <c r="E3397" s="1247"/>
      <c r="F3397" s="1247"/>
      <c r="G3397" s="1247"/>
      <c r="H3397" s="525" t="s">
        <v>1158</v>
      </c>
      <c r="I3397" s="543">
        <v>90</v>
      </c>
      <c r="J3397" s="526"/>
      <c r="K3397" s="543">
        <v>90</v>
      </c>
      <c r="L3397" s="528"/>
      <c r="M3397" s="526"/>
      <c r="N3397" s="528"/>
      <c r="O3397" s="526"/>
      <c r="P3397" s="529">
        <v>2459.87</v>
      </c>
    </row>
    <row r="3398" spans="1:16" x14ac:dyDescent="0.25">
      <c r="A3398" s="540"/>
      <c r="B3398" s="524" t="s">
        <v>2797</v>
      </c>
      <c r="C3398" s="1247" t="s">
        <v>2798</v>
      </c>
      <c r="D3398" s="1247"/>
      <c r="E3398" s="1247"/>
      <c r="F3398" s="1247"/>
      <c r="G3398" s="1247"/>
      <c r="H3398" s="525" t="s">
        <v>1158</v>
      </c>
      <c r="I3398" s="543">
        <v>46</v>
      </c>
      <c r="J3398" s="526"/>
      <c r="K3398" s="543">
        <v>46</v>
      </c>
      <c r="L3398" s="528"/>
      <c r="M3398" s="526"/>
      <c r="N3398" s="528"/>
      <c r="O3398" s="526"/>
      <c r="P3398" s="529">
        <v>1257.27</v>
      </c>
    </row>
    <row r="3399" spans="1:16" x14ac:dyDescent="0.25">
      <c r="A3399" s="556"/>
      <c r="B3399" s="557"/>
      <c r="C3399" s="1248" t="s">
        <v>1161</v>
      </c>
      <c r="D3399" s="1248"/>
      <c r="E3399" s="1248"/>
      <c r="F3399" s="1248"/>
      <c r="G3399" s="1248"/>
      <c r="H3399" s="516"/>
      <c r="I3399" s="517"/>
      <c r="J3399" s="517"/>
      <c r="K3399" s="517"/>
      <c r="L3399" s="520"/>
      <c r="M3399" s="517"/>
      <c r="N3399" s="554">
        <v>1349.63</v>
      </c>
      <c r="O3399" s="517"/>
      <c r="P3399" s="555">
        <v>6748.16</v>
      </c>
    </row>
    <row r="3400" spans="1:16" x14ac:dyDescent="0.25">
      <c r="A3400" s="558"/>
      <c r="B3400" s="559"/>
      <c r="C3400" s="559"/>
      <c r="D3400" s="559"/>
      <c r="E3400" s="559"/>
      <c r="F3400" s="559"/>
      <c r="G3400" s="559"/>
      <c r="H3400" s="560"/>
      <c r="I3400" s="561"/>
      <c r="J3400" s="561"/>
      <c r="K3400" s="561"/>
      <c r="L3400" s="562"/>
      <c r="M3400" s="561"/>
      <c r="N3400" s="562"/>
      <c r="O3400" s="561"/>
      <c r="P3400" s="563"/>
    </row>
    <row r="3401" spans="1:16" ht="22.5" x14ac:dyDescent="0.25">
      <c r="A3401" s="514" t="s">
        <v>4258</v>
      </c>
      <c r="B3401" s="515" t="s">
        <v>4259</v>
      </c>
      <c r="C3401" s="1249" t="s">
        <v>4260</v>
      </c>
      <c r="D3401" s="1249"/>
      <c r="E3401" s="1249"/>
      <c r="F3401" s="1249"/>
      <c r="G3401" s="1249"/>
      <c r="H3401" s="516" t="s">
        <v>1568</v>
      </c>
      <c r="I3401" s="517">
        <v>0.5</v>
      </c>
      <c r="J3401" s="518">
        <v>1</v>
      </c>
      <c r="K3401" s="571">
        <v>0.5</v>
      </c>
      <c r="L3401" s="554">
        <v>13655.99</v>
      </c>
      <c r="M3401" s="570">
        <v>1.1100000000000001</v>
      </c>
      <c r="N3401" s="564">
        <v>15158.15</v>
      </c>
      <c r="O3401" s="517"/>
      <c r="P3401" s="555">
        <v>7579.08</v>
      </c>
    </row>
    <row r="3402" spans="1:16" x14ac:dyDescent="0.25">
      <c r="A3402" s="556"/>
      <c r="B3402" s="557"/>
      <c r="C3402" s="1248" t="s">
        <v>1161</v>
      </c>
      <c r="D3402" s="1248"/>
      <c r="E3402" s="1248"/>
      <c r="F3402" s="1248"/>
      <c r="G3402" s="1248"/>
      <c r="H3402" s="516"/>
      <c r="I3402" s="517"/>
      <c r="J3402" s="517"/>
      <c r="K3402" s="517"/>
      <c r="L3402" s="520"/>
      <c r="M3402" s="517"/>
      <c r="N3402" s="520"/>
      <c r="O3402" s="517"/>
      <c r="P3402" s="555">
        <v>7579.08</v>
      </c>
    </row>
    <row r="3403" spans="1:16" x14ac:dyDescent="0.25">
      <c r="A3403" s="558"/>
      <c r="B3403" s="559"/>
      <c r="C3403" s="559"/>
      <c r="D3403" s="559"/>
      <c r="E3403" s="559"/>
      <c r="F3403" s="559"/>
      <c r="G3403" s="559"/>
      <c r="H3403" s="560"/>
      <c r="I3403" s="561"/>
      <c r="J3403" s="561"/>
      <c r="K3403" s="561"/>
      <c r="L3403" s="562"/>
      <c r="M3403" s="561"/>
      <c r="N3403" s="562"/>
      <c r="O3403" s="561"/>
      <c r="P3403" s="563"/>
    </row>
    <row r="3404" spans="1:16" x14ac:dyDescent="0.25">
      <c r="A3404" s="514" t="s">
        <v>4261</v>
      </c>
      <c r="B3404" s="515" t="s">
        <v>3784</v>
      </c>
      <c r="C3404" s="1249" t="s">
        <v>3785</v>
      </c>
      <c r="D3404" s="1249"/>
      <c r="E3404" s="1249"/>
      <c r="F3404" s="1249"/>
      <c r="G3404" s="1249"/>
      <c r="H3404" s="516" t="s">
        <v>1575</v>
      </c>
      <c r="I3404" s="517">
        <v>3</v>
      </c>
      <c r="J3404" s="518">
        <v>1</v>
      </c>
      <c r="K3404" s="518">
        <v>3</v>
      </c>
      <c r="L3404" s="520"/>
      <c r="M3404" s="517"/>
      <c r="N3404" s="521"/>
      <c r="O3404" s="517"/>
      <c r="P3404" s="522"/>
    </row>
    <row r="3405" spans="1:16" x14ac:dyDescent="0.25">
      <c r="A3405" s="523"/>
      <c r="B3405" s="524" t="s">
        <v>23</v>
      </c>
      <c r="C3405" s="1247" t="s">
        <v>1203</v>
      </c>
      <c r="D3405" s="1247"/>
      <c r="E3405" s="1247"/>
      <c r="F3405" s="1247"/>
      <c r="G3405" s="1247"/>
      <c r="H3405" s="525" t="s">
        <v>1148</v>
      </c>
      <c r="I3405" s="526"/>
      <c r="J3405" s="526"/>
      <c r="K3405" s="543">
        <v>6</v>
      </c>
      <c r="L3405" s="528"/>
      <c r="M3405" s="526"/>
      <c r="N3405" s="528"/>
      <c r="O3405" s="526"/>
      <c r="P3405" s="529">
        <v>1733.76</v>
      </c>
    </row>
    <row r="3406" spans="1:16" x14ac:dyDescent="0.25">
      <c r="A3406" s="530"/>
      <c r="B3406" s="524" t="s">
        <v>1482</v>
      </c>
      <c r="C3406" s="1247" t="s">
        <v>1483</v>
      </c>
      <c r="D3406" s="1247"/>
      <c r="E3406" s="1247"/>
      <c r="F3406" s="1247"/>
      <c r="G3406" s="1247"/>
      <c r="H3406" s="525" t="s">
        <v>1148</v>
      </c>
      <c r="I3406" s="543">
        <v>2</v>
      </c>
      <c r="J3406" s="526"/>
      <c r="K3406" s="543">
        <v>6</v>
      </c>
      <c r="L3406" s="532"/>
      <c r="M3406" s="533"/>
      <c r="N3406" s="534">
        <v>288.95999999999998</v>
      </c>
      <c r="O3406" s="526"/>
      <c r="P3406" s="529">
        <v>1733.76</v>
      </c>
    </row>
    <row r="3407" spans="1:16" x14ac:dyDescent="0.25">
      <c r="A3407" s="552"/>
      <c r="B3407" s="553"/>
      <c r="C3407" s="1248" t="s">
        <v>1154</v>
      </c>
      <c r="D3407" s="1248"/>
      <c r="E3407" s="1248"/>
      <c r="F3407" s="1248"/>
      <c r="G3407" s="1248"/>
      <c r="H3407" s="516"/>
      <c r="I3407" s="517"/>
      <c r="J3407" s="517"/>
      <c r="K3407" s="517"/>
      <c r="L3407" s="520"/>
      <c r="M3407" s="517"/>
      <c r="N3407" s="554"/>
      <c r="O3407" s="517"/>
      <c r="P3407" s="555">
        <v>1733.76</v>
      </c>
    </row>
    <row r="3408" spans="1:16" x14ac:dyDescent="0.25">
      <c r="A3408" s="540" t="s">
        <v>4262</v>
      </c>
      <c r="B3408" s="524" t="s">
        <v>2637</v>
      </c>
      <c r="C3408" s="1247" t="s">
        <v>2638</v>
      </c>
      <c r="D3408" s="1247"/>
      <c r="E3408" s="1247"/>
      <c r="F3408" s="1247"/>
      <c r="G3408" s="1247"/>
      <c r="H3408" s="525" t="s">
        <v>1158</v>
      </c>
      <c r="I3408" s="543">
        <v>2</v>
      </c>
      <c r="J3408" s="526"/>
      <c r="K3408" s="543">
        <v>2</v>
      </c>
      <c r="L3408" s="528"/>
      <c r="M3408" s="526"/>
      <c r="N3408" s="528"/>
      <c r="O3408" s="526"/>
      <c r="P3408" s="573">
        <v>34.68</v>
      </c>
    </row>
    <row r="3409" spans="1:16" x14ac:dyDescent="0.25">
      <c r="A3409" s="540"/>
      <c r="B3409" s="524"/>
      <c r="C3409" s="1247" t="s">
        <v>1155</v>
      </c>
      <c r="D3409" s="1247"/>
      <c r="E3409" s="1247"/>
      <c r="F3409" s="1247"/>
      <c r="G3409" s="1247"/>
      <c r="H3409" s="525"/>
      <c r="I3409" s="526"/>
      <c r="J3409" s="526"/>
      <c r="K3409" s="526"/>
      <c r="L3409" s="528"/>
      <c r="M3409" s="526"/>
      <c r="N3409" s="528"/>
      <c r="O3409" s="526"/>
      <c r="P3409" s="529">
        <v>1733.76</v>
      </c>
    </row>
    <row r="3410" spans="1:16" x14ac:dyDescent="0.25">
      <c r="A3410" s="540"/>
      <c r="B3410" s="524" t="s">
        <v>2795</v>
      </c>
      <c r="C3410" s="1247" t="s">
        <v>2796</v>
      </c>
      <c r="D3410" s="1247"/>
      <c r="E3410" s="1247"/>
      <c r="F3410" s="1247"/>
      <c r="G3410" s="1247"/>
      <c r="H3410" s="525" t="s">
        <v>1158</v>
      </c>
      <c r="I3410" s="543">
        <v>90</v>
      </c>
      <c r="J3410" s="526"/>
      <c r="K3410" s="543">
        <v>90</v>
      </c>
      <c r="L3410" s="528"/>
      <c r="M3410" s="526"/>
      <c r="N3410" s="528"/>
      <c r="O3410" s="526"/>
      <c r="P3410" s="529">
        <v>1560.38</v>
      </c>
    </row>
    <row r="3411" spans="1:16" x14ac:dyDescent="0.25">
      <c r="A3411" s="540"/>
      <c r="B3411" s="524" t="s">
        <v>2797</v>
      </c>
      <c r="C3411" s="1247" t="s">
        <v>2798</v>
      </c>
      <c r="D3411" s="1247"/>
      <c r="E3411" s="1247"/>
      <c r="F3411" s="1247"/>
      <c r="G3411" s="1247"/>
      <c r="H3411" s="525" t="s">
        <v>1158</v>
      </c>
      <c r="I3411" s="543">
        <v>46</v>
      </c>
      <c r="J3411" s="526"/>
      <c r="K3411" s="543">
        <v>46</v>
      </c>
      <c r="L3411" s="528"/>
      <c r="M3411" s="526"/>
      <c r="N3411" s="528"/>
      <c r="O3411" s="526"/>
      <c r="P3411" s="573">
        <v>797.53</v>
      </c>
    </row>
    <row r="3412" spans="1:16" x14ac:dyDescent="0.25">
      <c r="A3412" s="556"/>
      <c r="B3412" s="557"/>
      <c r="C3412" s="1248" t="s">
        <v>1161</v>
      </c>
      <c r="D3412" s="1248"/>
      <c r="E3412" s="1248"/>
      <c r="F3412" s="1248"/>
      <c r="G3412" s="1248"/>
      <c r="H3412" s="516"/>
      <c r="I3412" s="517"/>
      <c r="J3412" s="517"/>
      <c r="K3412" s="517"/>
      <c r="L3412" s="520"/>
      <c r="M3412" s="517"/>
      <c r="N3412" s="554">
        <v>1375.45</v>
      </c>
      <c r="O3412" s="517"/>
      <c r="P3412" s="555">
        <v>4126.3500000000004</v>
      </c>
    </row>
    <row r="3413" spans="1:16" x14ac:dyDescent="0.25">
      <c r="A3413" s="558"/>
      <c r="B3413" s="559"/>
      <c r="C3413" s="559"/>
      <c r="D3413" s="559"/>
      <c r="E3413" s="559"/>
      <c r="F3413" s="559"/>
      <c r="G3413" s="559"/>
      <c r="H3413" s="560"/>
      <c r="I3413" s="561"/>
      <c r="J3413" s="561"/>
      <c r="K3413" s="561"/>
      <c r="L3413" s="562"/>
      <c r="M3413" s="561"/>
      <c r="N3413" s="562"/>
      <c r="O3413" s="561"/>
      <c r="P3413" s="563"/>
    </row>
    <row r="3414" spans="1:16" ht="22.5" x14ac:dyDescent="0.25">
      <c r="A3414" s="514" t="s">
        <v>4263</v>
      </c>
      <c r="B3414" s="515" t="s">
        <v>4264</v>
      </c>
      <c r="C3414" s="1249" t="s">
        <v>4265</v>
      </c>
      <c r="D3414" s="1249"/>
      <c r="E3414" s="1249"/>
      <c r="F3414" s="1249"/>
      <c r="G3414" s="1249"/>
      <c r="H3414" s="516" t="s">
        <v>1575</v>
      </c>
      <c r="I3414" s="517">
        <v>3</v>
      </c>
      <c r="J3414" s="518">
        <v>1</v>
      </c>
      <c r="K3414" s="518">
        <v>3</v>
      </c>
      <c r="L3414" s="593">
        <v>879.77</v>
      </c>
      <c r="M3414" s="570">
        <v>1.1100000000000001</v>
      </c>
      <c r="N3414" s="572">
        <v>976.54</v>
      </c>
      <c r="O3414" s="517"/>
      <c r="P3414" s="555">
        <v>2929.62</v>
      </c>
    </row>
    <row r="3415" spans="1:16" x14ac:dyDescent="0.25">
      <c r="A3415" s="556"/>
      <c r="B3415" s="557"/>
      <c r="C3415" s="1248" t="s">
        <v>1161</v>
      </c>
      <c r="D3415" s="1248"/>
      <c r="E3415" s="1248"/>
      <c r="F3415" s="1248"/>
      <c r="G3415" s="1248"/>
      <c r="H3415" s="516"/>
      <c r="I3415" s="517"/>
      <c r="J3415" s="517"/>
      <c r="K3415" s="517"/>
      <c r="L3415" s="520"/>
      <c r="M3415" s="517"/>
      <c r="N3415" s="520"/>
      <c r="O3415" s="517"/>
      <c r="P3415" s="555">
        <v>2929.62</v>
      </c>
    </row>
    <row r="3416" spans="1:16" x14ac:dyDescent="0.25">
      <c r="A3416" s="558"/>
      <c r="B3416" s="559"/>
      <c r="C3416" s="559"/>
      <c r="D3416" s="559"/>
      <c r="E3416" s="559"/>
      <c r="F3416" s="559"/>
      <c r="G3416" s="559"/>
      <c r="H3416" s="560"/>
      <c r="I3416" s="561"/>
      <c r="J3416" s="561"/>
      <c r="K3416" s="561"/>
      <c r="L3416" s="562"/>
      <c r="M3416" s="561"/>
      <c r="N3416" s="562"/>
      <c r="O3416" s="561"/>
      <c r="P3416" s="563"/>
    </row>
    <row r="3417" spans="1:16" x14ac:dyDescent="0.25">
      <c r="A3417" s="514" t="s">
        <v>4266</v>
      </c>
      <c r="B3417" s="515" t="s">
        <v>4085</v>
      </c>
      <c r="C3417" s="1249" t="s">
        <v>4086</v>
      </c>
      <c r="D3417" s="1249"/>
      <c r="E3417" s="1249"/>
      <c r="F3417" s="1249"/>
      <c r="G3417" s="1249"/>
      <c r="H3417" s="516" t="s">
        <v>1575</v>
      </c>
      <c r="I3417" s="517">
        <v>2</v>
      </c>
      <c r="J3417" s="518">
        <v>1</v>
      </c>
      <c r="K3417" s="518">
        <v>2</v>
      </c>
      <c r="L3417" s="520"/>
      <c r="M3417" s="517"/>
      <c r="N3417" s="521"/>
      <c r="O3417" s="517"/>
      <c r="P3417" s="522"/>
    </row>
    <row r="3418" spans="1:16" x14ac:dyDescent="0.25">
      <c r="A3418" s="523"/>
      <c r="B3418" s="524" t="s">
        <v>23</v>
      </c>
      <c r="C3418" s="1247" t="s">
        <v>1203</v>
      </c>
      <c r="D3418" s="1247"/>
      <c r="E3418" s="1247"/>
      <c r="F3418" s="1247"/>
      <c r="G3418" s="1247"/>
      <c r="H3418" s="525" t="s">
        <v>1148</v>
      </c>
      <c r="I3418" s="526"/>
      <c r="J3418" s="526"/>
      <c r="K3418" s="531">
        <v>11.4</v>
      </c>
      <c r="L3418" s="528"/>
      <c r="M3418" s="526"/>
      <c r="N3418" s="528"/>
      <c r="O3418" s="526"/>
      <c r="P3418" s="529">
        <v>3986.12</v>
      </c>
    </row>
    <row r="3419" spans="1:16" x14ac:dyDescent="0.25">
      <c r="A3419" s="530"/>
      <c r="B3419" s="524" t="s">
        <v>3752</v>
      </c>
      <c r="C3419" s="1247" t="s">
        <v>3753</v>
      </c>
      <c r="D3419" s="1247"/>
      <c r="E3419" s="1247"/>
      <c r="F3419" s="1247"/>
      <c r="G3419" s="1247"/>
      <c r="H3419" s="525" t="s">
        <v>1148</v>
      </c>
      <c r="I3419" s="531">
        <v>5.7</v>
      </c>
      <c r="J3419" s="526"/>
      <c r="K3419" s="531">
        <v>11.4</v>
      </c>
      <c r="L3419" s="532"/>
      <c r="M3419" s="533"/>
      <c r="N3419" s="534">
        <v>349.66</v>
      </c>
      <c r="O3419" s="526"/>
      <c r="P3419" s="529">
        <v>3986.12</v>
      </c>
    </row>
    <row r="3420" spans="1:16" x14ac:dyDescent="0.25">
      <c r="A3420" s="523"/>
      <c r="B3420" s="524" t="s">
        <v>36</v>
      </c>
      <c r="C3420" s="1247" t="s">
        <v>134</v>
      </c>
      <c r="D3420" s="1247"/>
      <c r="E3420" s="1247"/>
      <c r="F3420" s="1247"/>
      <c r="G3420" s="1247"/>
      <c r="H3420" s="525"/>
      <c r="I3420" s="526"/>
      <c r="J3420" s="526"/>
      <c r="K3420" s="526"/>
      <c r="L3420" s="528"/>
      <c r="M3420" s="526"/>
      <c r="N3420" s="528"/>
      <c r="O3420" s="526"/>
      <c r="P3420" s="573">
        <v>110.74</v>
      </c>
    </row>
    <row r="3421" spans="1:16" x14ac:dyDescent="0.25">
      <c r="A3421" s="530"/>
      <c r="B3421" s="524" t="s">
        <v>3598</v>
      </c>
      <c r="C3421" s="1247" t="s">
        <v>3599</v>
      </c>
      <c r="D3421" s="1247"/>
      <c r="E3421" s="1247"/>
      <c r="F3421" s="1247"/>
      <c r="G3421" s="1247"/>
      <c r="H3421" s="525" t="s">
        <v>1244</v>
      </c>
      <c r="I3421" s="535">
        <v>1.4E-3</v>
      </c>
      <c r="J3421" s="526"/>
      <c r="K3421" s="535">
        <v>2.8E-3</v>
      </c>
      <c r="L3421" s="538">
        <v>284.14999999999998</v>
      </c>
      <c r="M3421" s="539">
        <v>1.45</v>
      </c>
      <c r="N3421" s="534">
        <v>412.02</v>
      </c>
      <c r="O3421" s="526"/>
      <c r="P3421" s="529">
        <v>1.1499999999999999</v>
      </c>
    </row>
    <row r="3422" spans="1:16" x14ac:dyDescent="0.25">
      <c r="A3422" s="530"/>
      <c r="B3422" s="524" t="s">
        <v>1494</v>
      </c>
      <c r="C3422" s="1247" t="s">
        <v>1495</v>
      </c>
      <c r="D3422" s="1247"/>
      <c r="E3422" s="1247"/>
      <c r="F3422" s="1247"/>
      <c r="G3422" s="1247"/>
      <c r="H3422" s="525" t="s">
        <v>1496</v>
      </c>
      <c r="I3422" s="535">
        <v>6.7599999999999993E-2</v>
      </c>
      <c r="J3422" s="526"/>
      <c r="K3422" s="535">
        <v>0.13519999999999999</v>
      </c>
      <c r="L3422" s="532"/>
      <c r="M3422" s="533"/>
      <c r="N3422" s="534">
        <v>6.1</v>
      </c>
      <c r="O3422" s="526"/>
      <c r="P3422" s="529">
        <v>0.82</v>
      </c>
    </row>
    <row r="3423" spans="1:16" x14ac:dyDescent="0.25">
      <c r="A3423" s="530"/>
      <c r="B3423" s="524" t="s">
        <v>3600</v>
      </c>
      <c r="C3423" s="1247" t="s">
        <v>3601</v>
      </c>
      <c r="D3423" s="1247"/>
      <c r="E3423" s="1247"/>
      <c r="F3423" s="1247"/>
      <c r="G3423" s="1247"/>
      <c r="H3423" s="525" t="s">
        <v>1697</v>
      </c>
      <c r="I3423" s="536">
        <v>0.03</v>
      </c>
      <c r="J3423" s="526"/>
      <c r="K3423" s="536">
        <v>0.06</v>
      </c>
      <c r="L3423" s="538">
        <v>978.09</v>
      </c>
      <c r="M3423" s="539">
        <v>1.31</v>
      </c>
      <c r="N3423" s="534">
        <v>1281.3</v>
      </c>
      <c r="O3423" s="526"/>
      <c r="P3423" s="529">
        <v>76.88</v>
      </c>
    </row>
    <row r="3424" spans="1:16" x14ac:dyDescent="0.25">
      <c r="A3424" s="530"/>
      <c r="B3424" s="524" t="s">
        <v>2605</v>
      </c>
      <c r="C3424" s="1247" t="s">
        <v>2606</v>
      </c>
      <c r="D3424" s="1247"/>
      <c r="E3424" s="1247"/>
      <c r="F3424" s="1247"/>
      <c r="G3424" s="1247"/>
      <c r="H3424" s="525" t="s">
        <v>1164</v>
      </c>
      <c r="I3424" s="537">
        <v>2.0000000000000002E-5</v>
      </c>
      <c r="J3424" s="526"/>
      <c r="K3424" s="537">
        <v>4.0000000000000003E-5</v>
      </c>
      <c r="L3424" s="542">
        <v>4338.2700000000004</v>
      </c>
      <c r="M3424" s="575">
        <v>1.3</v>
      </c>
      <c r="N3424" s="534">
        <v>5639.75</v>
      </c>
      <c r="O3424" s="526"/>
      <c r="P3424" s="529">
        <v>0.23</v>
      </c>
    </row>
    <row r="3425" spans="1:16" x14ac:dyDescent="0.25">
      <c r="A3425" s="530"/>
      <c r="B3425" s="524" t="s">
        <v>3560</v>
      </c>
      <c r="C3425" s="1247" t="s">
        <v>3561</v>
      </c>
      <c r="D3425" s="1247"/>
      <c r="E3425" s="1247"/>
      <c r="F3425" s="1247"/>
      <c r="G3425" s="1247"/>
      <c r="H3425" s="525" t="s">
        <v>1244</v>
      </c>
      <c r="I3425" s="536">
        <v>0.01</v>
      </c>
      <c r="J3425" s="526"/>
      <c r="K3425" s="536">
        <v>0.02</v>
      </c>
      <c r="L3425" s="538">
        <v>899.56</v>
      </c>
      <c r="M3425" s="539">
        <v>1.76</v>
      </c>
      <c r="N3425" s="534">
        <v>1583.23</v>
      </c>
      <c r="O3425" s="526"/>
      <c r="P3425" s="529">
        <v>31.66</v>
      </c>
    </row>
    <row r="3426" spans="1:16" x14ac:dyDescent="0.25">
      <c r="A3426" s="552"/>
      <c r="B3426" s="553"/>
      <c r="C3426" s="1248" t="s">
        <v>1154</v>
      </c>
      <c r="D3426" s="1248"/>
      <c r="E3426" s="1248"/>
      <c r="F3426" s="1248"/>
      <c r="G3426" s="1248"/>
      <c r="H3426" s="516"/>
      <c r="I3426" s="517"/>
      <c r="J3426" s="517"/>
      <c r="K3426" s="517"/>
      <c r="L3426" s="520"/>
      <c r="M3426" s="517"/>
      <c r="N3426" s="554"/>
      <c r="O3426" s="517"/>
      <c r="P3426" s="555">
        <v>4096.8599999999997</v>
      </c>
    </row>
    <row r="3427" spans="1:16" x14ac:dyDescent="0.25">
      <c r="A3427" s="540" t="s">
        <v>4267</v>
      </c>
      <c r="B3427" s="524" t="s">
        <v>2637</v>
      </c>
      <c r="C3427" s="1247" t="s">
        <v>2638</v>
      </c>
      <c r="D3427" s="1247"/>
      <c r="E3427" s="1247"/>
      <c r="F3427" s="1247"/>
      <c r="G3427" s="1247"/>
      <c r="H3427" s="525" t="s">
        <v>1158</v>
      </c>
      <c r="I3427" s="543">
        <v>2</v>
      </c>
      <c r="J3427" s="526"/>
      <c r="K3427" s="543">
        <v>2</v>
      </c>
      <c r="L3427" s="528"/>
      <c r="M3427" s="526"/>
      <c r="N3427" s="528"/>
      <c r="O3427" s="526"/>
      <c r="P3427" s="573">
        <v>79.72</v>
      </c>
    </row>
    <row r="3428" spans="1:16" x14ac:dyDescent="0.25">
      <c r="A3428" s="540"/>
      <c r="B3428" s="524"/>
      <c r="C3428" s="1247" t="s">
        <v>1155</v>
      </c>
      <c r="D3428" s="1247"/>
      <c r="E3428" s="1247"/>
      <c r="F3428" s="1247"/>
      <c r="G3428" s="1247"/>
      <c r="H3428" s="525"/>
      <c r="I3428" s="526"/>
      <c r="J3428" s="526"/>
      <c r="K3428" s="526"/>
      <c r="L3428" s="528"/>
      <c r="M3428" s="526"/>
      <c r="N3428" s="528"/>
      <c r="O3428" s="526"/>
      <c r="P3428" s="529">
        <v>3986.12</v>
      </c>
    </row>
    <row r="3429" spans="1:16" x14ac:dyDescent="0.25">
      <c r="A3429" s="540"/>
      <c r="B3429" s="524" t="s">
        <v>2795</v>
      </c>
      <c r="C3429" s="1247" t="s">
        <v>2796</v>
      </c>
      <c r="D3429" s="1247"/>
      <c r="E3429" s="1247"/>
      <c r="F3429" s="1247"/>
      <c r="G3429" s="1247"/>
      <c r="H3429" s="525" t="s">
        <v>1158</v>
      </c>
      <c r="I3429" s="543">
        <v>90</v>
      </c>
      <c r="J3429" s="526"/>
      <c r="K3429" s="543">
        <v>90</v>
      </c>
      <c r="L3429" s="528"/>
      <c r="M3429" s="526"/>
      <c r="N3429" s="528"/>
      <c r="O3429" s="526"/>
      <c r="P3429" s="529">
        <v>3587.51</v>
      </c>
    </row>
    <row r="3430" spans="1:16" x14ac:dyDescent="0.25">
      <c r="A3430" s="540"/>
      <c r="B3430" s="524" t="s">
        <v>2797</v>
      </c>
      <c r="C3430" s="1247" t="s">
        <v>2798</v>
      </c>
      <c r="D3430" s="1247"/>
      <c r="E3430" s="1247"/>
      <c r="F3430" s="1247"/>
      <c r="G3430" s="1247"/>
      <c r="H3430" s="525" t="s">
        <v>1158</v>
      </c>
      <c r="I3430" s="543">
        <v>46</v>
      </c>
      <c r="J3430" s="526"/>
      <c r="K3430" s="543">
        <v>46</v>
      </c>
      <c r="L3430" s="528"/>
      <c r="M3430" s="526"/>
      <c r="N3430" s="528"/>
      <c r="O3430" s="526"/>
      <c r="P3430" s="529">
        <v>1833.62</v>
      </c>
    </row>
    <row r="3431" spans="1:16" x14ac:dyDescent="0.25">
      <c r="A3431" s="556"/>
      <c r="B3431" s="557"/>
      <c r="C3431" s="1248" t="s">
        <v>1161</v>
      </c>
      <c r="D3431" s="1248"/>
      <c r="E3431" s="1248"/>
      <c r="F3431" s="1248"/>
      <c r="G3431" s="1248"/>
      <c r="H3431" s="516"/>
      <c r="I3431" s="517"/>
      <c r="J3431" s="517"/>
      <c r="K3431" s="517"/>
      <c r="L3431" s="520"/>
      <c r="M3431" s="517"/>
      <c r="N3431" s="554">
        <v>4798.8599999999997</v>
      </c>
      <c r="O3431" s="517"/>
      <c r="P3431" s="555">
        <v>9597.7099999999991</v>
      </c>
    </row>
    <row r="3432" spans="1:16" x14ac:dyDescent="0.25">
      <c r="A3432" s="558"/>
      <c r="B3432" s="559"/>
      <c r="C3432" s="559"/>
      <c r="D3432" s="559"/>
      <c r="E3432" s="559"/>
      <c r="F3432" s="559"/>
      <c r="G3432" s="559"/>
      <c r="H3432" s="560"/>
      <c r="I3432" s="561"/>
      <c r="J3432" s="561"/>
      <c r="K3432" s="561"/>
      <c r="L3432" s="562"/>
      <c r="M3432" s="561"/>
      <c r="N3432" s="562"/>
      <c r="O3432" s="561"/>
      <c r="P3432" s="563"/>
    </row>
    <row r="3433" spans="1:16" ht="22.5" x14ac:dyDescent="0.25">
      <c r="A3433" s="514" t="s">
        <v>4268</v>
      </c>
      <c r="B3433" s="515" t="s">
        <v>3594</v>
      </c>
      <c r="C3433" s="1249" t="s">
        <v>4269</v>
      </c>
      <c r="D3433" s="1249"/>
      <c r="E3433" s="1249"/>
      <c r="F3433" s="1249"/>
      <c r="G3433" s="1249"/>
      <c r="H3433" s="516" t="s">
        <v>1575</v>
      </c>
      <c r="I3433" s="517">
        <v>2</v>
      </c>
      <c r="J3433" s="518">
        <v>1</v>
      </c>
      <c r="K3433" s="518">
        <v>2</v>
      </c>
      <c r="L3433" s="520"/>
      <c r="M3433" s="517"/>
      <c r="N3433" s="564">
        <v>1755.01</v>
      </c>
      <c r="O3433" s="517"/>
      <c r="P3433" s="555">
        <v>3510.02</v>
      </c>
    </row>
    <row r="3434" spans="1:16" x14ac:dyDescent="0.25">
      <c r="A3434" s="556"/>
      <c r="B3434" s="557"/>
      <c r="C3434" s="1248" t="s">
        <v>1161</v>
      </c>
      <c r="D3434" s="1248"/>
      <c r="E3434" s="1248"/>
      <c r="F3434" s="1248"/>
      <c r="G3434" s="1248"/>
      <c r="H3434" s="516"/>
      <c r="I3434" s="517"/>
      <c r="J3434" s="517"/>
      <c r="K3434" s="517"/>
      <c r="L3434" s="520"/>
      <c r="M3434" s="517"/>
      <c r="N3434" s="520"/>
      <c r="O3434" s="517"/>
      <c r="P3434" s="555">
        <v>3510.02</v>
      </c>
    </row>
    <row r="3435" spans="1:16" x14ac:dyDescent="0.25">
      <c r="A3435" s="558"/>
      <c r="B3435" s="559"/>
      <c r="C3435" s="559"/>
      <c r="D3435" s="559"/>
      <c r="E3435" s="559"/>
      <c r="F3435" s="559"/>
      <c r="G3435" s="559"/>
      <c r="H3435" s="560"/>
      <c r="I3435" s="561"/>
      <c r="J3435" s="561"/>
      <c r="K3435" s="561"/>
      <c r="L3435" s="562"/>
      <c r="M3435" s="561"/>
      <c r="N3435" s="562"/>
      <c r="O3435" s="561"/>
      <c r="P3435" s="563"/>
    </row>
    <row r="3436" spans="1:16" x14ac:dyDescent="0.25">
      <c r="A3436" s="514" t="s">
        <v>4270</v>
      </c>
      <c r="B3436" s="515" t="s">
        <v>3641</v>
      </c>
      <c r="C3436" s="1249" t="s">
        <v>3642</v>
      </c>
      <c r="D3436" s="1249"/>
      <c r="E3436" s="1249"/>
      <c r="F3436" s="1249"/>
      <c r="G3436" s="1249"/>
      <c r="H3436" s="516" t="s">
        <v>1440</v>
      </c>
      <c r="I3436" s="517">
        <v>0.8</v>
      </c>
      <c r="J3436" s="518">
        <v>1</v>
      </c>
      <c r="K3436" s="571">
        <v>0.8</v>
      </c>
      <c r="L3436" s="520"/>
      <c r="M3436" s="517"/>
      <c r="N3436" s="521"/>
      <c r="O3436" s="517"/>
      <c r="P3436" s="522"/>
    </row>
    <row r="3437" spans="1:16" x14ac:dyDescent="0.25">
      <c r="A3437" s="523"/>
      <c r="B3437" s="524" t="s">
        <v>23</v>
      </c>
      <c r="C3437" s="1247" t="s">
        <v>1203</v>
      </c>
      <c r="D3437" s="1247"/>
      <c r="E3437" s="1247"/>
      <c r="F3437" s="1247"/>
      <c r="G3437" s="1247"/>
      <c r="H3437" s="525" t="s">
        <v>1148</v>
      </c>
      <c r="I3437" s="526"/>
      <c r="J3437" s="526"/>
      <c r="K3437" s="536">
        <v>12.16</v>
      </c>
      <c r="L3437" s="528"/>
      <c r="M3437" s="526"/>
      <c r="N3437" s="528"/>
      <c r="O3437" s="526"/>
      <c r="P3437" s="529">
        <v>3779.45</v>
      </c>
    </row>
    <row r="3438" spans="1:16" x14ac:dyDescent="0.25">
      <c r="A3438" s="530"/>
      <c r="B3438" s="524" t="s">
        <v>2333</v>
      </c>
      <c r="C3438" s="1247" t="s">
        <v>2334</v>
      </c>
      <c r="D3438" s="1247"/>
      <c r="E3438" s="1247"/>
      <c r="F3438" s="1247"/>
      <c r="G3438" s="1247"/>
      <c r="H3438" s="525" t="s">
        <v>1148</v>
      </c>
      <c r="I3438" s="531">
        <v>15.2</v>
      </c>
      <c r="J3438" s="526"/>
      <c r="K3438" s="536">
        <v>12.16</v>
      </c>
      <c r="L3438" s="532"/>
      <c r="M3438" s="533"/>
      <c r="N3438" s="534">
        <v>310.81</v>
      </c>
      <c r="O3438" s="526"/>
      <c r="P3438" s="529">
        <v>3779.45</v>
      </c>
    </row>
    <row r="3439" spans="1:16" x14ac:dyDescent="0.25">
      <c r="A3439" s="523"/>
      <c r="B3439" s="524" t="s">
        <v>36</v>
      </c>
      <c r="C3439" s="1247" t="s">
        <v>134</v>
      </c>
      <c r="D3439" s="1247"/>
      <c r="E3439" s="1247"/>
      <c r="F3439" s="1247"/>
      <c r="G3439" s="1247"/>
      <c r="H3439" s="525"/>
      <c r="I3439" s="526"/>
      <c r="J3439" s="526"/>
      <c r="K3439" s="526"/>
      <c r="L3439" s="528"/>
      <c r="M3439" s="526"/>
      <c r="N3439" s="528"/>
      <c r="O3439" s="526"/>
      <c r="P3439" s="573">
        <v>135.24</v>
      </c>
    </row>
    <row r="3440" spans="1:16" x14ac:dyDescent="0.25">
      <c r="A3440" s="530"/>
      <c r="B3440" s="524" t="s">
        <v>1494</v>
      </c>
      <c r="C3440" s="1247" t="s">
        <v>1495</v>
      </c>
      <c r="D3440" s="1247"/>
      <c r="E3440" s="1247"/>
      <c r="F3440" s="1247"/>
      <c r="G3440" s="1247"/>
      <c r="H3440" s="525" t="s">
        <v>1496</v>
      </c>
      <c r="I3440" s="535">
        <v>5.3376000000000001</v>
      </c>
      <c r="J3440" s="526"/>
      <c r="K3440" s="537">
        <v>4.2700800000000001</v>
      </c>
      <c r="L3440" s="532"/>
      <c r="M3440" s="533"/>
      <c r="N3440" s="534">
        <v>6.1</v>
      </c>
      <c r="O3440" s="526"/>
      <c r="P3440" s="529">
        <v>26.05</v>
      </c>
    </row>
    <row r="3441" spans="1:16" x14ac:dyDescent="0.25">
      <c r="A3441" s="530"/>
      <c r="B3441" s="524" t="s">
        <v>2360</v>
      </c>
      <c r="C3441" s="1247" t="s">
        <v>2361</v>
      </c>
      <c r="D3441" s="1247"/>
      <c r="E3441" s="1247"/>
      <c r="F3441" s="1247"/>
      <c r="G3441" s="1247"/>
      <c r="H3441" s="525" t="s">
        <v>1697</v>
      </c>
      <c r="I3441" s="536">
        <v>1.75</v>
      </c>
      <c r="J3441" s="526"/>
      <c r="K3441" s="531">
        <v>1.4</v>
      </c>
      <c r="L3441" s="538">
        <v>52.34</v>
      </c>
      <c r="M3441" s="539">
        <v>1.49</v>
      </c>
      <c r="N3441" s="534">
        <v>77.989999999999995</v>
      </c>
      <c r="O3441" s="526"/>
      <c r="P3441" s="529">
        <v>109.19</v>
      </c>
    </row>
    <row r="3442" spans="1:16" x14ac:dyDescent="0.25">
      <c r="A3442" s="552"/>
      <c r="B3442" s="553"/>
      <c r="C3442" s="1248" t="s">
        <v>1154</v>
      </c>
      <c r="D3442" s="1248"/>
      <c r="E3442" s="1248"/>
      <c r="F3442" s="1248"/>
      <c r="G3442" s="1248"/>
      <c r="H3442" s="516"/>
      <c r="I3442" s="517"/>
      <c r="J3442" s="517"/>
      <c r="K3442" s="517"/>
      <c r="L3442" s="520"/>
      <c r="M3442" s="517"/>
      <c r="N3442" s="554"/>
      <c r="O3442" s="517"/>
      <c r="P3442" s="555">
        <v>3914.69</v>
      </c>
    </row>
    <row r="3443" spans="1:16" x14ac:dyDescent="0.25">
      <c r="A3443" s="540" t="s">
        <v>4271</v>
      </c>
      <c r="B3443" s="524" t="s">
        <v>2637</v>
      </c>
      <c r="C3443" s="1247" t="s">
        <v>2638</v>
      </c>
      <c r="D3443" s="1247"/>
      <c r="E3443" s="1247"/>
      <c r="F3443" s="1247"/>
      <c r="G3443" s="1247"/>
      <c r="H3443" s="525" t="s">
        <v>1158</v>
      </c>
      <c r="I3443" s="543">
        <v>2</v>
      </c>
      <c r="J3443" s="526"/>
      <c r="K3443" s="543">
        <v>2</v>
      </c>
      <c r="L3443" s="528"/>
      <c r="M3443" s="526"/>
      <c r="N3443" s="528"/>
      <c r="O3443" s="526"/>
      <c r="P3443" s="573">
        <v>75.59</v>
      </c>
    </row>
    <row r="3444" spans="1:16" x14ac:dyDescent="0.25">
      <c r="A3444" s="540"/>
      <c r="B3444" s="524"/>
      <c r="C3444" s="1247" t="s">
        <v>1155</v>
      </c>
      <c r="D3444" s="1247"/>
      <c r="E3444" s="1247"/>
      <c r="F3444" s="1247"/>
      <c r="G3444" s="1247"/>
      <c r="H3444" s="525"/>
      <c r="I3444" s="526"/>
      <c r="J3444" s="526"/>
      <c r="K3444" s="526"/>
      <c r="L3444" s="528"/>
      <c r="M3444" s="526"/>
      <c r="N3444" s="528"/>
      <c r="O3444" s="526"/>
      <c r="P3444" s="529">
        <v>3779.45</v>
      </c>
    </row>
    <row r="3445" spans="1:16" x14ac:dyDescent="0.25">
      <c r="A3445" s="540"/>
      <c r="B3445" s="524" t="s">
        <v>2639</v>
      </c>
      <c r="C3445" s="1247" t="s">
        <v>2640</v>
      </c>
      <c r="D3445" s="1247"/>
      <c r="E3445" s="1247"/>
      <c r="F3445" s="1247"/>
      <c r="G3445" s="1247"/>
      <c r="H3445" s="525" t="s">
        <v>1158</v>
      </c>
      <c r="I3445" s="543">
        <v>97</v>
      </c>
      <c r="J3445" s="526"/>
      <c r="K3445" s="543">
        <v>97</v>
      </c>
      <c r="L3445" s="528"/>
      <c r="M3445" s="526"/>
      <c r="N3445" s="528"/>
      <c r="O3445" s="526"/>
      <c r="P3445" s="529">
        <v>3666.07</v>
      </c>
    </row>
    <row r="3446" spans="1:16" x14ac:dyDescent="0.25">
      <c r="A3446" s="540"/>
      <c r="B3446" s="524" t="s">
        <v>2641</v>
      </c>
      <c r="C3446" s="1247" t="s">
        <v>2642</v>
      </c>
      <c r="D3446" s="1247"/>
      <c r="E3446" s="1247"/>
      <c r="F3446" s="1247"/>
      <c r="G3446" s="1247"/>
      <c r="H3446" s="525" t="s">
        <v>1158</v>
      </c>
      <c r="I3446" s="543">
        <v>51</v>
      </c>
      <c r="J3446" s="526"/>
      <c r="K3446" s="543">
        <v>51</v>
      </c>
      <c r="L3446" s="528"/>
      <c r="M3446" s="526"/>
      <c r="N3446" s="528"/>
      <c r="O3446" s="526"/>
      <c r="P3446" s="529">
        <v>1927.52</v>
      </c>
    </row>
    <row r="3447" spans="1:16" x14ac:dyDescent="0.25">
      <c r="A3447" s="556"/>
      <c r="B3447" s="557"/>
      <c r="C3447" s="1248" t="s">
        <v>1161</v>
      </c>
      <c r="D3447" s="1248"/>
      <c r="E3447" s="1248"/>
      <c r="F3447" s="1248"/>
      <c r="G3447" s="1248"/>
      <c r="H3447" s="516"/>
      <c r="I3447" s="517"/>
      <c r="J3447" s="517"/>
      <c r="K3447" s="517"/>
      <c r="L3447" s="520"/>
      <c r="M3447" s="517"/>
      <c r="N3447" s="554">
        <v>11979.84</v>
      </c>
      <c r="O3447" s="517"/>
      <c r="P3447" s="555">
        <v>9583.8700000000008</v>
      </c>
    </row>
    <row r="3448" spans="1:16" x14ac:dyDescent="0.25">
      <c r="A3448" s="558"/>
      <c r="B3448" s="559"/>
      <c r="C3448" s="559"/>
      <c r="D3448" s="559"/>
      <c r="E3448" s="559"/>
      <c r="F3448" s="559"/>
      <c r="G3448" s="559"/>
      <c r="H3448" s="560"/>
      <c r="I3448" s="561"/>
      <c r="J3448" s="561"/>
      <c r="K3448" s="561"/>
      <c r="L3448" s="562"/>
      <c r="M3448" s="561"/>
      <c r="N3448" s="562"/>
      <c r="O3448" s="561"/>
      <c r="P3448" s="563"/>
    </row>
    <row r="3449" spans="1:16" x14ac:dyDescent="0.25">
      <c r="A3449" s="514" t="s">
        <v>4272</v>
      </c>
      <c r="B3449" s="515" t="s">
        <v>3643</v>
      </c>
      <c r="C3449" s="1249" t="s">
        <v>3644</v>
      </c>
      <c r="D3449" s="1249"/>
      <c r="E3449" s="1249"/>
      <c r="F3449" s="1249"/>
      <c r="G3449" s="1249"/>
      <c r="H3449" s="516" t="s">
        <v>2159</v>
      </c>
      <c r="I3449" s="517">
        <v>81.599999999999994</v>
      </c>
      <c r="J3449" s="518">
        <v>1</v>
      </c>
      <c r="K3449" s="571">
        <v>81.599999999999994</v>
      </c>
      <c r="L3449" s="593">
        <v>17.010000000000002</v>
      </c>
      <c r="M3449" s="570">
        <v>1.04</v>
      </c>
      <c r="N3449" s="572">
        <v>17.690000000000001</v>
      </c>
      <c r="O3449" s="517"/>
      <c r="P3449" s="555">
        <v>1443.5</v>
      </c>
    </row>
    <row r="3450" spans="1:16" x14ac:dyDescent="0.25">
      <c r="A3450" s="556"/>
      <c r="B3450" s="557"/>
      <c r="C3450" s="1248" t="s">
        <v>1161</v>
      </c>
      <c r="D3450" s="1248"/>
      <c r="E3450" s="1248"/>
      <c r="F3450" s="1248"/>
      <c r="G3450" s="1248"/>
      <c r="H3450" s="516"/>
      <c r="I3450" s="517"/>
      <c r="J3450" s="517"/>
      <c r="K3450" s="517"/>
      <c r="L3450" s="520"/>
      <c r="M3450" s="517"/>
      <c r="N3450" s="520"/>
      <c r="O3450" s="517"/>
      <c r="P3450" s="555">
        <v>1443.5</v>
      </c>
    </row>
    <row r="3451" spans="1:16" x14ac:dyDescent="0.25">
      <c r="A3451" s="558"/>
      <c r="B3451" s="559"/>
      <c r="C3451" s="559"/>
      <c r="D3451" s="559"/>
      <c r="E3451" s="559"/>
      <c r="F3451" s="559"/>
      <c r="G3451" s="559"/>
      <c r="H3451" s="560"/>
      <c r="I3451" s="561"/>
      <c r="J3451" s="561"/>
      <c r="K3451" s="561"/>
      <c r="L3451" s="562"/>
      <c r="M3451" s="561"/>
      <c r="N3451" s="562"/>
      <c r="O3451" s="561"/>
      <c r="P3451" s="563"/>
    </row>
    <row r="3452" spans="1:16" x14ac:dyDescent="0.25">
      <c r="A3452" s="514" t="s">
        <v>4273</v>
      </c>
      <c r="B3452" s="515" t="s">
        <v>3645</v>
      </c>
      <c r="C3452" s="1249" t="s">
        <v>3646</v>
      </c>
      <c r="D3452" s="1249"/>
      <c r="E3452" s="1249"/>
      <c r="F3452" s="1249"/>
      <c r="G3452" s="1249"/>
      <c r="H3452" s="516" t="s">
        <v>1440</v>
      </c>
      <c r="I3452" s="517">
        <v>0.8</v>
      </c>
      <c r="J3452" s="518">
        <v>1</v>
      </c>
      <c r="K3452" s="571">
        <v>0.8</v>
      </c>
      <c r="L3452" s="520"/>
      <c r="M3452" s="517"/>
      <c r="N3452" s="521"/>
      <c r="O3452" s="517"/>
      <c r="P3452" s="522"/>
    </row>
    <row r="3453" spans="1:16" x14ac:dyDescent="0.25">
      <c r="A3453" s="523"/>
      <c r="B3453" s="524" t="s">
        <v>23</v>
      </c>
      <c r="C3453" s="1247" t="s">
        <v>1203</v>
      </c>
      <c r="D3453" s="1247"/>
      <c r="E3453" s="1247"/>
      <c r="F3453" s="1247"/>
      <c r="G3453" s="1247"/>
      <c r="H3453" s="525" t="s">
        <v>1148</v>
      </c>
      <c r="I3453" s="526"/>
      <c r="J3453" s="526"/>
      <c r="K3453" s="527">
        <v>3.5920000000000001</v>
      </c>
      <c r="L3453" s="528"/>
      <c r="M3453" s="526"/>
      <c r="N3453" s="528"/>
      <c r="O3453" s="526"/>
      <c r="P3453" s="529">
        <v>1142.58</v>
      </c>
    </row>
    <row r="3454" spans="1:16" x14ac:dyDescent="0.25">
      <c r="A3454" s="530"/>
      <c r="B3454" s="524" t="s">
        <v>2403</v>
      </c>
      <c r="C3454" s="1247" t="s">
        <v>2404</v>
      </c>
      <c r="D3454" s="1247"/>
      <c r="E3454" s="1247"/>
      <c r="F3454" s="1247"/>
      <c r="G3454" s="1247"/>
      <c r="H3454" s="525" t="s">
        <v>1148</v>
      </c>
      <c r="I3454" s="536">
        <v>4.49</v>
      </c>
      <c r="J3454" s="526"/>
      <c r="K3454" s="527">
        <v>3.5920000000000001</v>
      </c>
      <c r="L3454" s="532"/>
      <c r="M3454" s="533"/>
      <c r="N3454" s="534">
        <v>318.08999999999997</v>
      </c>
      <c r="O3454" s="526"/>
      <c r="P3454" s="529">
        <v>1142.58</v>
      </c>
    </row>
    <row r="3455" spans="1:16" x14ac:dyDescent="0.25">
      <c r="A3455" s="523"/>
      <c r="B3455" s="524" t="s">
        <v>28</v>
      </c>
      <c r="C3455" s="1247" t="s">
        <v>132</v>
      </c>
      <c r="D3455" s="1247"/>
      <c r="E3455" s="1247"/>
      <c r="F3455" s="1247"/>
      <c r="G3455" s="1247"/>
      <c r="H3455" s="525"/>
      <c r="I3455" s="526"/>
      <c r="J3455" s="526"/>
      <c r="K3455" s="526"/>
      <c r="L3455" s="528"/>
      <c r="M3455" s="526"/>
      <c r="N3455" s="528"/>
      <c r="O3455" s="526"/>
      <c r="P3455" s="573">
        <v>17.14</v>
      </c>
    </row>
    <row r="3456" spans="1:16" x14ac:dyDescent="0.25">
      <c r="A3456" s="523"/>
      <c r="B3456" s="524"/>
      <c r="C3456" s="1247" t="s">
        <v>1147</v>
      </c>
      <c r="D3456" s="1247"/>
      <c r="E3456" s="1247"/>
      <c r="F3456" s="1247"/>
      <c r="G3456" s="1247"/>
      <c r="H3456" s="525" t="s">
        <v>1148</v>
      </c>
      <c r="I3456" s="526"/>
      <c r="J3456" s="526"/>
      <c r="K3456" s="527">
        <v>1.6E-2</v>
      </c>
      <c r="L3456" s="528"/>
      <c r="M3456" s="526"/>
      <c r="N3456" s="528"/>
      <c r="O3456" s="526"/>
      <c r="P3456" s="573">
        <v>6.1</v>
      </c>
    </row>
    <row r="3457" spans="1:16" x14ac:dyDescent="0.25">
      <c r="A3457" s="530"/>
      <c r="B3457" s="524" t="s">
        <v>1443</v>
      </c>
      <c r="C3457" s="1247" t="s">
        <v>1444</v>
      </c>
      <c r="D3457" s="1247"/>
      <c r="E3457" s="1247"/>
      <c r="F3457" s="1247"/>
      <c r="G3457" s="1247"/>
      <c r="H3457" s="525" t="s">
        <v>1151</v>
      </c>
      <c r="I3457" s="536">
        <v>0.01</v>
      </c>
      <c r="J3457" s="526"/>
      <c r="K3457" s="527">
        <v>8.0000000000000002E-3</v>
      </c>
      <c r="L3457" s="532"/>
      <c r="M3457" s="533"/>
      <c r="N3457" s="534">
        <v>1550.39</v>
      </c>
      <c r="O3457" s="526"/>
      <c r="P3457" s="529">
        <v>12.4</v>
      </c>
    </row>
    <row r="3458" spans="1:16" x14ac:dyDescent="0.25">
      <c r="A3458" s="540"/>
      <c r="B3458" s="524" t="s">
        <v>1152</v>
      </c>
      <c r="C3458" s="1247" t="s">
        <v>1153</v>
      </c>
      <c r="D3458" s="1247"/>
      <c r="E3458" s="1247"/>
      <c r="F3458" s="1247"/>
      <c r="G3458" s="1247"/>
      <c r="H3458" s="525" t="s">
        <v>1148</v>
      </c>
      <c r="I3458" s="536">
        <v>0.01</v>
      </c>
      <c r="J3458" s="526"/>
      <c r="K3458" s="527">
        <v>8.0000000000000002E-3</v>
      </c>
      <c r="L3458" s="528"/>
      <c r="M3458" s="526"/>
      <c r="N3458" s="541">
        <v>437.08</v>
      </c>
      <c r="O3458" s="526"/>
      <c r="P3458" s="573">
        <v>3.5</v>
      </c>
    </row>
    <row r="3459" spans="1:16" x14ac:dyDescent="0.25">
      <c r="A3459" s="530"/>
      <c r="B3459" s="524" t="s">
        <v>1445</v>
      </c>
      <c r="C3459" s="1247" t="s">
        <v>1446</v>
      </c>
      <c r="D3459" s="1247"/>
      <c r="E3459" s="1247"/>
      <c r="F3459" s="1247"/>
      <c r="G3459" s="1247"/>
      <c r="H3459" s="525" t="s">
        <v>1151</v>
      </c>
      <c r="I3459" s="536">
        <v>0.01</v>
      </c>
      <c r="J3459" s="526"/>
      <c r="K3459" s="527">
        <v>8.0000000000000002E-3</v>
      </c>
      <c r="L3459" s="538">
        <v>477.92</v>
      </c>
      <c r="M3459" s="539">
        <v>1.24</v>
      </c>
      <c r="N3459" s="534">
        <v>592.62</v>
      </c>
      <c r="O3459" s="526"/>
      <c r="P3459" s="529">
        <v>4.74</v>
      </c>
    </row>
    <row r="3460" spans="1:16" x14ac:dyDescent="0.25">
      <c r="A3460" s="540"/>
      <c r="B3460" s="524" t="s">
        <v>1208</v>
      </c>
      <c r="C3460" s="1247" t="s">
        <v>1209</v>
      </c>
      <c r="D3460" s="1247"/>
      <c r="E3460" s="1247"/>
      <c r="F3460" s="1247"/>
      <c r="G3460" s="1247"/>
      <c r="H3460" s="525" t="s">
        <v>1148</v>
      </c>
      <c r="I3460" s="536">
        <v>0.01</v>
      </c>
      <c r="J3460" s="526"/>
      <c r="K3460" s="527">
        <v>8.0000000000000002E-3</v>
      </c>
      <c r="L3460" s="528"/>
      <c r="M3460" s="526"/>
      <c r="N3460" s="541">
        <v>325.38</v>
      </c>
      <c r="O3460" s="526"/>
      <c r="P3460" s="573">
        <v>2.6</v>
      </c>
    </row>
    <row r="3461" spans="1:16" x14ac:dyDescent="0.25">
      <c r="A3461" s="523"/>
      <c r="B3461" s="524" t="s">
        <v>36</v>
      </c>
      <c r="C3461" s="1247" t="s">
        <v>134</v>
      </c>
      <c r="D3461" s="1247"/>
      <c r="E3461" s="1247"/>
      <c r="F3461" s="1247"/>
      <c r="G3461" s="1247"/>
      <c r="H3461" s="525"/>
      <c r="I3461" s="526"/>
      <c r="J3461" s="526"/>
      <c r="K3461" s="526"/>
      <c r="L3461" s="528"/>
      <c r="M3461" s="526"/>
      <c r="N3461" s="528"/>
      <c r="O3461" s="526"/>
      <c r="P3461" s="573">
        <v>123.61</v>
      </c>
    </row>
    <row r="3462" spans="1:16" x14ac:dyDescent="0.25">
      <c r="A3462" s="530"/>
      <c r="B3462" s="524" t="s">
        <v>2623</v>
      </c>
      <c r="C3462" s="1247" t="s">
        <v>2624</v>
      </c>
      <c r="D3462" s="1247"/>
      <c r="E3462" s="1247"/>
      <c r="F3462" s="1247"/>
      <c r="G3462" s="1247"/>
      <c r="H3462" s="525" t="s">
        <v>2159</v>
      </c>
      <c r="I3462" s="536">
        <v>13.33</v>
      </c>
      <c r="J3462" s="526"/>
      <c r="K3462" s="527">
        <v>10.664</v>
      </c>
      <c r="L3462" s="538">
        <v>5.87</v>
      </c>
      <c r="M3462" s="539">
        <v>0.97</v>
      </c>
      <c r="N3462" s="534">
        <v>5.69</v>
      </c>
      <c r="O3462" s="526"/>
      <c r="P3462" s="529">
        <v>60.68</v>
      </c>
    </row>
    <row r="3463" spans="1:16" x14ac:dyDescent="0.25">
      <c r="A3463" s="530"/>
      <c r="B3463" s="524" t="s">
        <v>3647</v>
      </c>
      <c r="C3463" s="1247" t="s">
        <v>3648</v>
      </c>
      <c r="D3463" s="1247"/>
      <c r="E3463" s="1247"/>
      <c r="F3463" s="1247"/>
      <c r="G3463" s="1247"/>
      <c r="H3463" s="525" t="s">
        <v>1164</v>
      </c>
      <c r="I3463" s="537">
        <v>4.2999999999999999E-4</v>
      </c>
      <c r="J3463" s="526"/>
      <c r="K3463" s="574">
        <v>3.4400000000000001E-4</v>
      </c>
      <c r="L3463" s="542">
        <v>43821.53</v>
      </c>
      <c r="M3463" s="539">
        <v>1.35</v>
      </c>
      <c r="N3463" s="534">
        <v>59159.07</v>
      </c>
      <c r="O3463" s="526"/>
      <c r="P3463" s="529">
        <v>20.350000000000001</v>
      </c>
    </row>
    <row r="3464" spans="1:16" x14ac:dyDescent="0.25">
      <c r="A3464" s="530"/>
      <c r="B3464" s="524" t="s">
        <v>2627</v>
      </c>
      <c r="C3464" s="1247" t="s">
        <v>2628</v>
      </c>
      <c r="D3464" s="1247"/>
      <c r="E3464" s="1247"/>
      <c r="F3464" s="1247"/>
      <c r="G3464" s="1247"/>
      <c r="H3464" s="525" t="s">
        <v>1244</v>
      </c>
      <c r="I3464" s="536">
        <v>0.02</v>
      </c>
      <c r="J3464" s="526"/>
      <c r="K3464" s="527">
        <v>1.6E-2</v>
      </c>
      <c r="L3464" s="538">
        <v>79.88</v>
      </c>
      <c r="M3464" s="539">
        <v>1.53</v>
      </c>
      <c r="N3464" s="534">
        <v>122.22</v>
      </c>
      <c r="O3464" s="526"/>
      <c r="P3464" s="529">
        <v>1.96</v>
      </c>
    </row>
    <row r="3465" spans="1:16" x14ac:dyDescent="0.25">
      <c r="A3465" s="530"/>
      <c r="B3465" s="524" t="s">
        <v>3649</v>
      </c>
      <c r="C3465" s="1247" t="s">
        <v>3650</v>
      </c>
      <c r="D3465" s="1247"/>
      <c r="E3465" s="1247"/>
      <c r="F3465" s="1247"/>
      <c r="G3465" s="1247"/>
      <c r="H3465" s="525" t="s">
        <v>1697</v>
      </c>
      <c r="I3465" s="536">
        <v>0.05</v>
      </c>
      <c r="J3465" s="526"/>
      <c r="K3465" s="536">
        <v>0.04</v>
      </c>
      <c r="L3465" s="538">
        <v>412.93</v>
      </c>
      <c r="M3465" s="539">
        <v>1.26</v>
      </c>
      <c r="N3465" s="534">
        <v>520.29</v>
      </c>
      <c r="O3465" s="526"/>
      <c r="P3465" s="529">
        <v>20.81</v>
      </c>
    </row>
    <row r="3466" spans="1:16" x14ac:dyDescent="0.25">
      <c r="A3466" s="530"/>
      <c r="B3466" s="524" t="s">
        <v>3651</v>
      </c>
      <c r="C3466" s="1247" t="s">
        <v>3652</v>
      </c>
      <c r="D3466" s="1247"/>
      <c r="E3466" s="1247"/>
      <c r="F3466" s="1247"/>
      <c r="G3466" s="1247"/>
      <c r="H3466" s="525" t="s">
        <v>2435</v>
      </c>
      <c r="I3466" s="535">
        <v>1.2200000000000001E-2</v>
      </c>
      <c r="J3466" s="526"/>
      <c r="K3466" s="537">
        <v>9.7599999999999996E-3</v>
      </c>
      <c r="L3466" s="542">
        <v>1481.45</v>
      </c>
      <c r="M3466" s="539">
        <v>1.37</v>
      </c>
      <c r="N3466" s="534">
        <v>2029.59</v>
      </c>
      <c r="O3466" s="526"/>
      <c r="P3466" s="529">
        <v>19.809999999999999</v>
      </c>
    </row>
    <row r="3467" spans="1:16" x14ac:dyDescent="0.25">
      <c r="A3467" s="552"/>
      <c r="B3467" s="553"/>
      <c r="C3467" s="1248" t="s">
        <v>1154</v>
      </c>
      <c r="D3467" s="1248"/>
      <c r="E3467" s="1248"/>
      <c r="F3467" s="1248"/>
      <c r="G3467" s="1248"/>
      <c r="H3467" s="516"/>
      <c r="I3467" s="517"/>
      <c r="J3467" s="517"/>
      <c r="K3467" s="517"/>
      <c r="L3467" s="520"/>
      <c r="M3467" s="517"/>
      <c r="N3467" s="554"/>
      <c r="O3467" s="517"/>
      <c r="P3467" s="555">
        <v>1289.43</v>
      </c>
    </row>
    <row r="3468" spans="1:16" x14ac:dyDescent="0.25">
      <c r="A3468" s="540" t="s">
        <v>4274</v>
      </c>
      <c r="B3468" s="524" t="s">
        <v>2637</v>
      </c>
      <c r="C3468" s="1247" t="s">
        <v>2638</v>
      </c>
      <c r="D3468" s="1247"/>
      <c r="E3468" s="1247"/>
      <c r="F3468" s="1247"/>
      <c r="G3468" s="1247"/>
      <c r="H3468" s="525" t="s">
        <v>1158</v>
      </c>
      <c r="I3468" s="543">
        <v>2</v>
      </c>
      <c r="J3468" s="526"/>
      <c r="K3468" s="543">
        <v>2</v>
      </c>
      <c r="L3468" s="528"/>
      <c r="M3468" s="526"/>
      <c r="N3468" s="528"/>
      <c r="O3468" s="526"/>
      <c r="P3468" s="573">
        <v>22.85</v>
      </c>
    </row>
    <row r="3469" spans="1:16" x14ac:dyDescent="0.25">
      <c r="A3469" s="540"/>
      <c r="B3469" s="524"/>
      <c r="C3469" s="1247" t="s">
        <v>1155</v>
      </c>
      <c r="D3469" s="1247"/>
      <c r="E3469" s="1247"/>
      <c r="F3469" s="1247"/>
      <c r="G3469" s="1247"/>
      <c r="H3469" s="525"/>
      <c r="I3469" s="526"/>
      <c r="J3469" s="526"/>
      <c r="K3469" s="526"/>
      <c r="L3469" s="528"/>
      <c r="M3469" s="526"/>
      <c r="N3469" s="528"/>
      <c r="O3469" s="526"/>
      <c r="P3469" s="529">
        <v>1148.68</v>
      </c>
    </row>
    <row r="3470" spans="1:16" x14ac:dyDescent="0.25">
      <c r="A3470" s="540"/>
      <c r="B3470" s="524" t="s">
        <v>2639</v>
      </c>
      <c r="C3470" s="1247" t="s">
        <v>2640</v>
      </c>
      <c r="D3470" s="1247"/>
      <c r="E3470" s="1247"/>
      <c r="F3470" s="1247"/>
      <c r="G3470" s="1247"/>
      <c r="H3470" s="525" t="s">
        <v>1158</v>
      </c>
      <c r="I3470" s="543">
        <v>97</v>
      </c>
      <c r="J3470" s="526"/>
      <c r="K3470" s="543">
        <v>97</v>
      </c>
      <c r="L3470" s="528"/>
      <c r="M3470" s="526"/>
      <c r="N3470" s="528"/>
      <c r="O3470" s="526"/>
      <c r="P3470" s="529">
        <v>1114.22</v>
      </c>
    </row>
    <row r="3471" spans="1:16" x14ac:dyDescent="0.25">
      <c r="A3471" s="540"/>
      <c r="B3471" s="524" t="s">
        <v>2641</v>
      </c>
      <c r="C3471" s="1247" t="s">
        <v>2642</v>
      </c>
      <c r="D3471" s="1247"/>
      <c r="E3471" s="1247"/>
      <c r="F3471" s="1247"/>
      <c r="G3471" s="1247"/>
      <c r="H3471" s="525" t="s">
        <v>1158</v>
      </c>
      <c r="I3471" s="543">
        <v>51</v>
      </c>
      <c r="J3471" s="526"/>
      <c r="K3471" s="543">
        <v>51</v>
      </c>
      <c r="L3471" s="528"/>
      <c r="M3471" s="526"/>
      <c r="N3471" s="528"/>
      <c r="O3471" s="526"/>
      <c r="P3471" s="573">
        <v>585.83000000000004</v>
      </c>
    </row>
    <row r="3472" spans="1:16" x14ac:dyDescent="0.25">
      <c r="A3472" s="556"/>
      <c r="B3472" s="557"/>
      <c r="C3472" s="1248" t="s">
        <v>1161</v>
      </c>
      <c r="D3472" s="1248"/>
      <c r="E3472" s="1248"/>
      <c r="F3472" s="1248"/>
      <c r="G3472" s="1248"/>
      <c r="H3472" s="516"/>
      <c r="I3472" s="517"/>
      <c r="J3472" s="517"/>
      <c r="K3472" s="517"/>
      <c r="L3472" s="520"/>
      <c r="M3472" s="517"/>
      <c r="N3472" s="554">
        <v>3765.41</v>
      </c>
      <c r="O3472" s="517"/>
      <c r="P3472" s="555">
        <v>3012.33</v>
      </c>
    </row>
    <row r="3473" spans="1:16" x14ac:dyDescent="0.25">
      <c r="A3473" s="558"/>
      <c r="B3473" s="559"/>
      <c r="C3473" s="559"/>
      <c r="D3473" s="559"/>
      <c r="E3473" s="559"/>
      <c r="F3473" s="559"/>
      <c r="G3473" s="559"/>
      <c r="H3473" s="560"/>
      <c r="I3473" s="561"/>
      <c r="J3473" s="561"/>
      <c r="K3473" s="561"/>
      <c r="L3473" s="562"/>
      <c r="M3473" s="561"/>
      <c r="N3473" s="562"/>
      <c r="O3473" s="561"/>
      <c r="P3473" s="563"/>
    </row>
    <row r="3474" spans="1:16" ht="22.5" x14ac:dyDescent="0.25">
      <c r="A3474" s="514" t="s">
        <v>4275</v>
      </c>
      <c r="B3474" s="515" t="s">
        <v>3657</v>
      </c>
      <c r="C3474" s="1249" t="s">
        <v>4276</v>
      </c>
      <c r="D3474" s="1249"/>
      <c r="E3474" s="1249"/>
      <c r="F3474" s="1249"/>
      <c r="G3474" s="1249"/>
      <c r="H3474" s="516" t="s">
        <v>2159</v>
      </c>
      <c r="I3474" s="517">
        <v>61.2</v>
      </c>
      <c r="J3474" s="518">
        <v>1</v>
      </c>
      <c r="K3474" s="571">
        <v>61.2</v>
      </c>
      <c r="L3474" s="520"/>
      <c r="M3474" s="517"/>
      <c r="N3474" s="572">
        <v>24.21</v>
      </c>
      <c r="O3474" s="517"/>
      <c r="P3474" s="555">
        <v>1481.65</v>
      </c>
    </row>
    <row r="3475" spans="1:16" x14ac:dyDescent="0.25">
      <c r="A3475" s="556"/>
      <c r="B3475" s="557"/>
      <c r="C3475" s="1248" t="s">
        <v>1161</v>
      </c>
      <c r="D3475" s="1248"/>
      <c r="E3475" s="1248"/>
      <c r="F3475" s="1248"/>
      <c r="G3475" s="1248"/>
      <c r="H3475" s="516"/>
      <c r="I3475" s="517"/>
      <c r="J3475" s="517"/>
      <c r="K3475" s="517"/>
      <c r="L3475" s="520"/>
      <c r="M3475" s="517"/>
      <c r="N3475" s="520"/>
      <c r="O3475" s="517"/>
      <c r="P3475" s="555">
        <v>1481.65</v>
      </c>
    </row>
    <row r="3476" spans="1:16" x14ac:dyDescent="0.25">
      <c r="A3476" s="558"/>
      <c r="B3476" s="559"/>
      <c r="C3476" s="559"/>
      <c r="D3476" s="559"/>
      <c r="E3476" s="559"/>
      <c r="F3476" s="559"/>
      <c r="G3476" s="559"/>
      <c r="H3476" s="560"/>
      <c r="I3476" s="561"/>
      <c r="J3476" s="561"/>
      <c r="K3476" s="561"/>
      <c r="L3476" s="562"/>
      <c r="M3476" s="561"/>
      <c r="N3476" s="562"/>
      <c r="O3476" s="561"/>
      <c r="P3476" s="563"/>
    </row>
    <row r="3477" spans="1:16" ht="22.5" x14ac:dyDescent="0.25">
      <c r="A3477" s="514" t="s">
        <v>4277</v>
      </c>
      <c r="B3477" s="515" t="s">
        <v>3657</v>
      </c>
      <c r="C3477" s="1249" t="s">
        <v>4278</v>
      </c>
      <c r="D3477" s="1249"/>
      <c r="E3477" s="1249"/>
      <c r="F3477" s="1249"/>
      <c r="G3477" s="1249"/>
      <c r="H3477" s="516" t="s">
        <v>2159</v>
      </c>
      <c r="I3477" s="517">
        <v>5.0999999999999996</v>
      </c>
      <c r="J3477" s="518">
        <v>1</v>
      </c>
      <c r="K3477" s="571">
        <v>5.0999999999999996</v>
      </c>
      <c r="L3477" s="520"/>
      <c r="M3477" s="517"/>
      <c r="N3477" s="572">
        <v>31.06</v>
      </c>
      <c r="O3477" s="517"/>
      <c r="P3477" s="612">
        <v>158.41</v>
      </c>
    </row>
    <row r="3478" spans="1:16" x14ac:dyDescent="0.25">
      <c r="A3478" s="556"/>
      <c r="B3478" s="557"/>
      <c r="C3478" s="1248" t="s">
        <v>1161</v>
      </c>
      <c r="D3478" s="1248"/>
      <c r="E3478" s="1248"/>
      <c r="F3478" s="1248"/>
      <c r="G3478" s="1248"/>
      <c r="H3478" s="516"/>
      <c r="I3478" s="517"/>
      <c r="J3478" s="517"/>
      <c r="K3478" s="517"/>
      <c r="L3478" s="520"/>
      <c r="M3478" s="517"/>
      <c r="N3478" s="520"/>
      <c r="O3478" s="517"/>
      <c r="P3478" s="612">
        <v>158.41</v>
      </c>
    </row>
    <row r="3479" spans="1:16" x14ac:dyDescent="0.25">
      <c r="A3479" s="558"/>
      <c r="B3479" s="559"/>
      <c r="C3479" s="559"/>
      <c r="D3479" s="559"/>
      <c r="E3479" s="559"/>
      <c r="F3479" s="559"/>
      <c r="G3479" s="559"/>
      <c r="H3479" s="560"/>
      <c r="I3479" s="561"/>
      <c r="J3479" s="561"/>
      <c r="K3479" s="561"/>
      <c r="L3479" s="562"/>
      <c r="M3479" s="561"/>
      <c r="N3479" s="562"/>
      <c r="O3479" s="561"/>
      <c r="P3479" s="563"/>
    </row>
    <row r="3480" spans="1:16" ht="22.5" x14ac:dyDescent="0.25">
      <c r="A3480" s="514" t="s">
        <v>4279</v>
      </c>
      <c r="B3480" s="515" t="s">
        <v>3657</v>
      </c>
      <c r="C3480" s="1249" t="s">
        <v>3658</v>
      </c>
      <c r="D3480" s="1249"/>
      <c r="E3480" s="1249"/>
      <c r="F3480" s="1249"/>
      <c r="G3480" s="1249"/>
      <c r="H3480" s="516" t="s">
        <v>2159</v>
      </c>
      <c r="I3480" s="517">
        <v>15</v>
      </c>
      <c r="J3480" s="518">
        <v>1</v>
      </c>
      <c r="K3480" s="518">
        <v>15</v>
      </c>
      <c r="L3480" s="520"/>
      <c r="M3480" s="517"/>
      <c r="N3480" s="572">
        <v>85.63</v>
      </c>
      <c r="O3480" s="517"/>
      <c r="P3480" s="555">
        <v>1284.45</v>
      </c>
    </row>
    <row r="3481" spans="1:16" x14ac:dyDescent="0.25">
      <c r="A3481" s="556"/>
      <c r="B3481" s="557"/>
      <c r="C3481" s="1248" t="s">
        <v>1161</v>
      </c>
      <c r="D3481" s="1248"/>
      <c r="E3481" s="1248"/>
      <c r="F3481" s="1248"/>
      <c r="G3481" s="1248"/>
      <c r="H3481" s="516"/>
      <c r="I3481" s="517"/>
      <c r="J3481" s="517"/>
      <c r="K3481" s="517"/>
      <c r="L3481" s="520"/>
      <c r="M3481" s="517"/>
      <c r="N3481" s="520"/>
      <c r="O3481" s="517"/>
      <c r="P3481" s="555">
        <v>1284.45</v>
      </c>
    </row>
    <row r="3482" spans="1:16" x14ac:dyDescent="0.25">
      <c r="A3482" s="558"/>
      <c r="B3482" s="559"/>
      <c r="C3482" s="559"/>
      <c r="D3482" s="559"/>
      <c r="E3482" s="559"/>
      <c r="F3482" s="559"/>
      <c r="G3482" s="559"/>
      <c r="H3482" s="560"/>
      <c r="I3482" s="561"/>
      <c r="J3482" s="561"/>
      <c r="K3482" s="561"/>
      <c r="L3482" s="562"/>
      <c r="M3482" s="561"/>
      <c r="N3482" s="562"/>
      <c r="O3482" s="561"/>
      <c r="P3482" s="563"/>
    </row>
    <row r="3483" spans="1:16" x14ac:dyDescent="0.25">
      <c r="A3483" s="514" t="s">
        <v>4280</v>
      </c>
      <c r="B3483" s="515" t="s">
        <v>3715</v>
      </c>
      <c r="C3483" s="1249" t="s">
        <v>3716</v>
      </c>
      <c r="D3483" s="1249"/>
      <c r="E3483" s="1249"/>
      <c r="F3483" s="1249"/>
      <c r="G3483" s="1249"/>
      <c r="H3483" s="516" t="s">
        <v>1697</v>
      </c>
      <c r="I3483" s="517">
        <v>0.08</v>
      </c>
      <c r="J3483" s="518">
        <v>1</v>
      </c>
      <c r="K3483" s="570">
        <v>0.08</v>
      </c>
      <c r="L3483" s="593">
        <v>200.09</v>
      </c>
      <c r="M3483" s="570">
        <v>0.97</v>
      </c>
      <c r="N3483" s="572">
        <v>194.09</v>
      </c>
      <c r="O3483" s="517"/>
      <c r="P3483" s="612">
        <v>15.53</v>
      </c>
    </row>
    <row r="3484" spans="1:16" x14ac:dyDescent="0.25">
      <c r="A3484" s="556"/>
      <c r="B3484" s="557"/>
      <c r="C3484" s="1248" t="s">
        <v>1161</v>
      </c>
      <c r="D3484" s="1248"/>
      <c r="E3484" s="1248"/>
      <c r="F3484" s="1248"/>
      <c r="G3484" s="1248"/>
      <c r="H3484" s="516"/>
      <c r="I3484" s="517"/>
      <c r="J3484" s="517"/>
      <c r="K3484" s="517"/>
      <c r="L3484" s="520"/>
      <c r="M3484" s="517"/>
      <c r="N3484" s="520"/>
      <c r="O3484" s="517"/>
      <c r="P3484" s="612">
        <v>15.53</v>
      </c>
    </row>
    <row r="3485" spans="1:16" x14ac:dyDescent="0.25">
      <c r="A3485" s="558"/>
      <c r="B3485" s="559"/>
      <c r="C3485" s="559"/>
      <c r="D3485" s="559"/>
      <c r="E3485" s="559"/>
      <c r="F3485" s="559"/>
      <c r="G3485" s="559"/>
      <c r="H3485" s="560"/>
      <c r="I3485" s="561"/>
      <c r="J3485" s="561"/>
      <c r="K3485" s="561"/>
      <c r="L3485" s="562"/>
      <c r="M3485" s="561"/>
      <c r="N3485" s="562"/>
      <c r="O3485" s="561"/>
      <c r="P3485" s="563"/>
    </row>
    <row r="3486" spans="1:16" x14ac:dyDescent="0.25">
      <c r="A3486" s="558"/>
      <c r="B3486" s="576"/>
      <c r="C3486" s="576"/>
      <c r="D3486" s="576"/>
      <c r="E3486" s="576"/>
      <c r="F3486" s="561"/>
      <c r="G3486" s="561"/>
      <c r="H3486" s="561"/>
      <c r="I3486" s="561"/>
      <c r="J3486" s="562"/>
      <c r="K3486" s="561"/>
      <c r="L3486" s="562"/>
      <c r="M3486" s="577"/>
      <c r="N3486" s="562"/>
      <c r="O3486" s="578"/>
      <c r="P3486" s="579"/>
    </row>
    <row r="3487" spans="1:16" x14ac:dyDescent="0.25">
      <c r="A3487" s="552"/>
      <c r="B3487" s="580"/>
      <c r="C3487" s="1246" t="s">
        <v>4281</v>
      </c>
      <c r="D3487" s="1246"/>
      <c r="E3487" s="1246"/>
      <c r="F3487" s="1246"/>
      <c r="G3487" s="1246"/>
      <c r="H3487" s="1246"/>
      <c r="I3487" s="1246"/>
      <c r="J3487" s="1246"/>
      <c r="K3487" s="1246"/>
      <c r="L3487" s="1246"/>
      <c r="M3487" s="1246"/>
      <c r="N3487" s="1246"/>
      <c r="O3487" s="1246"/>
      <c r="P3487" s="581"/>
    </row>
    <row r="3488" spans="1:16" x14ac:dyDescent="0.25">
      <c r="A3488" s="552"/>
      <c r="B3488" s="553"/>
      <c r="C3488" s="1243" t="s">
        <v>1249</v>
      </c>
      <c r="D3488" s="1243"/>
      <c r="E3488" s="1243"/>
      <c r="F3488" s="1243"/>
      <c r="G3488" s="1243"/>
      <c r="H3488" s="1243"/>
      <c r="I3488" s="1243"/>
      <c r="J3488" s="1243"/>
      <c r="K3488" s="1243"/>
      <c r="L3488" s="1243"/>
      <c r="M3488" s="1243"/>
      <c r="N3488" s="1243"/>
      <c r="O3488" s="1243"/>
      <c r="P3488" s="582">
        <v>22821.72</v>
      </c>
    </row>
    <row r="3489" spans="1:16" x14ac:dyDescent="0.25">
      <c r="A3489" s="552"/>
      <c r="B3489" s="553"/>
      <c r="C3489" s="1243" t="s">
        <v>1250</v>
      </c>
      <c r="D3489" s="1243"/>
      <c r="E3489" s="1243"/>
      <c r="F3489" s="1243"/>
      <c r="G3489" s="1243"/>
      <c r="H3489" s="1243"/>
      <c r="I3489" s="1243"/>
      <c r="J3489" s="1243"/>
      <c r="K3489" s="1243"/>
      <c r="L3489" s="1243"/>
      <c r="M3489" s="1243"/>
      <c r="N3489" s="1243"/>
      <c r="O3489" s="1243"/>
      <c r="P3489" s="583"/>
    </row>
    <row r="3490" spans="1:16" x14ac:dyDescent="0.25">
      <c r="A3490" s="552"/>
      <c r="B3490" s="553"/>
      <c r="C3490" s="1243" t="s">
        <v>1251</v>
      </c>
      <c r="D3490" s="1243"/>
      <c r="E3490" s="1243"/>
      <c r="F3490" s="1243"/>
      <c r="G3490" s="1243"/>
      <c r="H3490" s="1243"/>
      <c r="I3490" s="1243"/>
      <c r="J3490" s="1243"/>
      <c r="K3490" s="1243"/>
      <c r="L3490" s="1243"/>
      <c r="M3490" s="1243"/>
      <c r="N3490" s="1243"/>
      <c r="O3490" s="1243"/>
      <c r="P3490" s="582">
        <v>17163.310000000001</v>
      </c>
    </row>
    <row r="3491" spans="1:16" x14ac:dyDescent="0.25">
      <c r="A3491" s="552"/>
      <c r="B3491" s="553"/>
      <c r="C3491" s="1243" t="s">
        <v>1252</v>
      </c>
      <c r="D3491" s="1243"/>
      <c r="E3491" s="1243"/>
      <c r="F3491" s="1243"/>
      <c r="G3491" s="1243"/>
      <c r="H3491" s="1243"/>
      <c r="I3491" s="1243"/>
      <c r="J3491" s="1243"/>
      <c r="K3491" s="1243"/>
      <c r="L3491" s="1243"/>
      <c r="M3491" s="1243"/>
      <c r="N3491" s="1243"/>
      <c r="O3491" s="1243"/>
      <c r="P3491" s="616">
        <v>17.14</v>
      </c>
    </row>
    <row r="3492" spans="1:16" x14ac:dyDescent="0.25">
      <c r="A3492" s="552"/>
      <c r="B3492" s="553"/>
      <c r="C3492" s="1243" t="s">
        <v>1253</v>
      </c>
      <c r="D3492" s="1243"/>
      <c r="E3492" s="1243"/>
      <c r="F3492" s="1243"/>
      <c r="G3492" s="1243"/>
      <c r="H3492" s="1243"/>
      <c r="I3492" s="1243"/>
      <c r="J3492" s="1243"/>
      <c r="K3492" s="1243"/>
      <c r="L3492" s="1243"/>
      <c r="M3492" s="1243"/>
      <c r="N3492" s="1243"/>
      <c r="O3492" s="1243"/>
      <c r="P3492" s="616">
        <v>6.1</v>
      </c>
    </row>
    <row r="3493" spans="1:16" x14ac:dyDescent="0.25">
      <c r="A3493" s="552"/>
      <c r="B3493" s="553"/>
      <c r="C3493" s="1243" t="s">
        <v>1254</v>
      </c>
      <c r="D3493" s="1243"/>
      <c r="E3493" s="1243"/>
      <c r="F3493" s="1243"/>
      <c r="G3493" s="1243"/>
      <c r="H3493" s="1243"/>
      <c r="I3493" s="1243"/>
      <c r="J3493" s="1243"/>
      <c r="K3493" s="1243"/>
      <c r="L3493" s="1243"/>
      <c r="M3493" s="1243"/>
      <c r="N3493" s="1243"/>
      <c r="O3493" s="1243"/>
      <c r="P3493" s="582">
        <v>5635.17</v>
      </c>
    </row>
    <row r="3494" spans="1:16" x14ac:dyDescent="0.25">
      <c r="A3494" s="552"/>
      <c r="B3494" s="553"/>
      <c r="C3494" s="1243" t="s">
        <v>2687</v>
      </c>
      <c r="D3494" s="1243"/>
      <c r="E3494" s="1243"/>
      <c r="F3494" s="1243"/>
      <c r="G3494" s="1243"/>
      <c r="H3494" s="1243"/>
      <c r="I3494" s="1243"/>
      <c r="J3494" s="1243"/>
      <c r="K3494" s="1243"/>
      <c r="L3494" s="1243"/>
      <c r="M3494" s="1243"/>
      <c r="N3494" s="1243"/>
      <c r="O3494" s="1243"/>
      <c r="P3494" s="582">
        <v>46924.37</v>
      </c>
    </row>
    <row r="3495" spans="1:16" x14ac:dyDescent="0.25">
      <c r="A3495" s="552"/>
      <c r="B3495" s="553"/>
      <c r="C3495" s="1243" t="s">
        <v>1250</v>
      </c>
      <c r="D3495" s="1243"/>
      <c r="E3495" s="1243"/>
      <c r="F3495" s="1243"/>
      <c r="G3495" s="1243"/>
      <c r="H3495" s="1243"/>
      <c r="I3495" s="1243"/>
      <c r="J3495" s="1243"/>
      <c r="K3495" s="1243"/>
      <c r="L3495" s="1243"/>
      <c r="M3495" s="1243"/>
      <c r="N3495" s="1243"/>
      <c r="O3495" s="1243"/>
      <c r="P3495" s="583"/>
    </row>
    <row r="3496" spans="1:16" x14ac:dyDescent="0.25">
      <c r="A3496" s="552"/>
      <c r="B3496" s="553"/>
      <c r="C3496" s="1243" t="s">
        <v>1467</v>
      </c>
      <c r="D3496" s="1243"/>
      <c r="E3496" s="1243"/>
      <c r="F3496" s="1243"/>
      <c r="G3496" s="1243"/>
      <c r="H3496" s="1243"/>
      <c r="I3496" s="1243"/>
      <c r="J3496" s="1243"/>
      <c r="K3496" s="1243"/>
      <c r="L3496" s="1243"/>
      <c r="M3496" s="1243"/>
      <c r="N3496" s="1243"/>
      <c r="O3496" s="1243"/>
      <c r="P3496" s="582">
        <v>17163.310000000001</v>
      </c>
    </row>
    <row r="3497" spans="1:16" x14ac:dyDescent="0.25">
      <c r="A3497" s="552"/>
      <c r="B3497" s="553"/>
      <c r="C3497" s="1243" t="s">
        <v>1468</v>
      </c>
      <c r="D3497" s="1243"/>
      <c r="E3497" s="1243"/>
      <c r="F3497" s="1243"/>
      <c r="G3497" s="1243"/>
      <c r="H3497" s="1243"/>
      <c r="I3497" s="1243"/>
      <c r="J3497" s="1243"/>
      <c r="K3497" s="1243"/>
      <c r="L3497" s="1243"/>
      <c r="M3497" s="1243"/>
      <c r="N3497" s="1243"/>
      <c r="O3497" s="1243"/>
      <c r="P3497" s="616">
        <v>17.14</v>
      </c>
    </row>
    <row r="3498" spans="1:16" x14ac:dyDescent="0.25">
      <c r="A3498" s="552"/>
      <c r="B3498" s="553"/>
      <c r="C3498" s="1243" t="s">
        <v>1469</v>
      </c>
      <c r="D3498" s="1243"/>
      <c r="E3498" s="1243"/>
      <c r="F3498" s="1243"/>
      <c r="G3498" s="1243"/>
      <c r="H3498" s="1243"/>
      <c r="I3498" s="1243"/>
      <c r="J3498" s="1243"/>
      <c r="K3498" s="1243"/>
      <c r="L3498" s="1243"/>
      <c r="M3498" s="1243"/>
      <c r="N3498" s="1243"/>
      <c r="O3498" s="1243"/>
      <c r="P3498" s="616">
        <v>6.1</v>
      </c>
    </row>
    <row r="3499" spans="1:16" x14ac:dyDescent="0.25">
      <c r="A3499" s="552"/>
      <c r="B3499" s="553"/>
      <c r="C3499" s="1243" t="s">
        <v>1470</v>
      </c>
      <c r="D3499" s="1243"/>
      <c r="E3499" s="1243"/>
      <c r="F3499" s="1243"/>
      <c r="G3499" s="1243"/>
      <c r="H3499" s="1243"/>
      <c r="I3499" s="1243"/>
      <c r="J3499" s="1243"/>
      <c r="K3499" s="1243"/>
      <c r="L3499" s="1243"/>
      <c r="M3499" s="1243"/>
      <c r="N3499" s="1243"/>
      <c r="O3499" s="1243"/>
      <c r="P3499" s="582">
        <v>5635.17</v>
      </c>
    </row>
    <row r="3500" spans="1:16" x14ac:dyDescent="0.25">
      <c r="A3500" s="552"/>
      <c r="B3500" s="553"/>
      <c r="C3500" s="1243" t="s">
        <v>1471</v>
      </c>
      <c r="D3500" s="1243"/>
      <c r="E3500" s="1243"/>
      <c r="F3500" s="1243"/>
      <c r="G3500" s="1243"/>
      <c r="H3500" s="1243"/>
      <c r="I3500" s="1243"/>
      <c r="J3500" s="1243"/>
      <c r="K3500" s="1243"/>
      <c r="L3500" s="1243"/>
      <c r="M3500" s="1243"/>
      <c r="N3500" s="1243"/>
      <c r="O3500" s="1243"/>
      <c r="P3500" s="582">
        <v>15891.28</v>
      </c>
    </row>
    <row r="3501" spans="1:16" x14ac:dyDescent="0.25">
      <c r="A3501" s="552"/>
      <c r="B3501" s="553"/>
      <c r="C3501" s="1243" t="s">
        <v>1472</v>
      </c>
      <c r="D3501" s="1243"/>
      <c r="E3501" s="1243"/>
      <c r="F3501" s="1243"/>
      <c r="G3501" s="1243"/>
      <c r="H3501" s="1243"/>
      <c r="I3501" s="1243"/>
      <c r="J3501" s="1243"/>
      <c r="K3501" s="1243"/>
      <c r="L3501" s="1243"/>
      <c r="M3501" s="1243"/>
      <c r="N3501" s="1243"/>
      <c r="O3501" s="1243"/>
      <c r="P3501" s="582">
        <v>8211.3700000000008</v>
      </c>
    </row>
    <row r="3502" spans="1:16" x14ac:dyDescent="0.25">
      <c r="A3502" s="552"/>
      <c r="B3502" s="553"/>
      <c r="C3502" s="1243" t="s">
        <v>2688</v>
      </c>
      <c r="D3502" s="1243"/>
      <c r="E3502" s="1243"/>
      <c r="F3502" s="1243"/>
      <c r="G3502" s="1243"/>
      <c r="H3502" s="1243"/>
      <c r="I3502" s="1243"/>
      <c r="J3502" s="1243"/>
      <c r="K3502" s="1243"/>
      <c r="L3502" s="1243"/>
      <c r="M3502" s="1243"/>
      <c r="N3502" s="1243"/>
      <c r="O3502" s="1243"/>
      <c r="P3502" s="582">
        <v>55238.11</v>
      </c>
    </row>
    <row r="3503" spans="1:16" x14ac:dyDescent="0.25">
      <c r="A3503" s="552"/>
      <c r="B3503" s="553"/>
      <c r="C3503" s="1243" t="s">
        <v>3663</v>
      </c>
      <c r="D3503" s="1243"/>
      <c r="E3503" s="1243"/>
      <c r="F3503" s="1243"/>
      <c r="G3503" s="1243"/>
      <c r="H3503" s="1243"/>
      <c r="I3503" s="1243"/>
      <c r="J3503" s="1243"/>
      <c r="K3503" s="1243"/>
      <c r="L3503" s="1243"/>
      <c r="M3503" s="1243"/>
      <c r="N3503" s="1243"/>
      <c r="O3503" s="1243"/>
      <c r="P3503" s="582">
        <v>41219.39</v>
      </c>
    </row>
    <row r="3504" spans="1:16" x14ac:dyDescent="0.25">
      <c r="A3504" s="552"/>
      <c r="B3504" s="553"/>
      <c r="C3504" s="1243" t="s">
        <v>2689</v>
      </c>
      <c r="D3504" s="1243"/>
      <c r="E3504" s="1243"/>
      <c r="F3504" s="1243"/>
      <c r="G3504" s="1243"/>
      <c r="H3504" s="1243"/>
      <c r="I3504" s="1243"/>
      <c r="J3504" s="1243"/>
      <c r="K3504" s="1243"/>
      <c r="L3504" s="1243"/>
      <c r="M3504" s="1243"/>
      <c r="N3504" s="1243"/>
      <c r="O3504" s="1243"/>
      <c r="P3504" s="582">
        <v>14018.72</v>
      </c>
    </row>
    <row r="3505" spans="1:16" x14ac:dyDescent="0.25">
      <c r="A3505" s="552"/>
      <c r="B3505" s="553"/>
      <c r="C3505" s="1243" t="s">
        <v>1266</v>
      </c>
      <c r="D3505" s="1243"/>
      <c r="E3505" s="1243"/>
      <c r="F3505" s="1243"/>
      <c r="G3505" s="1243"/>
      <c r="H3505" s="1243"/>
      <c r="I3505" s="1243"/>
      <c r="J3505" s="1243"/>
      <c r="K3505" s="1243"/>
      <c r="L3505" s="1243"/>
      <c r="M3505" s="1243"/>
      <c r="N3505" s="1243"/>
      <c r="O3505" s="1243"/>
      <c r="P3505" s="582">
        <v>17169.41</v>
      </c>
    </row>
    <row r="3506" spans="1:16" x14ac:dyDescent="0.25">
      <c r="A3506" s="552"/>
      <c r="B3506" s="553"/>
      <c r="C3506" s="1243" t="s">
        <v>1267</v>
      </c>
      <c r="D3506" s="1243"/>
      <c r="E3506" s="1243"/>
      <c r="F3506" s="1243"/>
      <c r="G3506" s="1243"/>
      <c r="H3506" s="1243"/>
      <c r="I3506" s="1243"/>
      <c r="J3506" s="1243"/>
      <c r="K3506" s="1243"/>
      <c r="L3506" s="1243"/>
      <c r="M3506" s="1243"/>
      <c r="N3506" s="1243"/>
      <c r="O3506" s="1243"/>
      <c r="P3506" s="582">
        <v>15891.28</v>
      </c>
    </row>
    <row r="3507" spans="1:16" x14ac:dyDescent="0.25">
      <c r="A3507" s="552"/>
      <c r="B3507" s="553"/>
      <c r="C3507" s="1243" t="s">
        <v>1268</v>
      </c>
      <c r="D3507" s="1243"/>
      <c r="E3507" s="1243"/>
      <c r="F3507" s="1243"/>
      <c r="G3507" s="1243"/>
      <c r="H3507" s="1243"/>
      <c r="I3507" s="1243"/>
      <c r="J3507" s="1243"/>
      <c r="K3507" s="1243"/>
      <c r="L3507" s="1243"/>
      <c r="M3507" s="1243"/>
      <c r="N3507" s="1243"/>
      <c r="O3507" s="1243"/>
      <c r="P3507" s="582">
        <v>8211.3700000000008</v>
      </c>
    </row>
    <row r="3508" spans="1:16" x14ac:dyDescent="0.25">
      <c r="A3508" s="552"/>
      <c r="B3508" s="580"/>
      <c r="C3508" s="1246" t="s">
        <v>4282</v>
      </c>
      <c r="D3508" s="1246"/>
      <c r="E3508" s="1246"/>
      <c r="F3508" s="1246"/>
      <c r="G3508" s="1246"/>
      <c r="H3508" s="1246"/>
      <c r="I3508" s="1246"/>
      <c r="J3508" s="1246"/>
      <c r="K3508" s="1246"/>
      <c r="L3508" s="1246"/>
      <c r="M3508" s="1246"/>
      <c r="N3508" s="1246"/>
      <c r="O3508" s="1246"/>
      <c r="P3508" s="584">
        <v>102162.48</v>
      </c>
    </row>
    <row r="3509" spans="1:16" x14ac:dyDescent="0.25">
      <c r="A3509" s="552"/>
      <c r="B3509" s="553"/>
      <c r="C3509" s="1243" t="s">
        <v>1270</v>
      </c>
      <c r="D3509" s="1243"/>
      <c r="E3509" s="1243"/>
      <c r="F3509" s="1243"/>
      <c r="G3509" s="1243"/>
      <c r="H3509" s="1243"/>
      <c r="I3509" s="1243"/>
      <c r="J3509" s="1243"/>
      <c r="K3509" s="1243"/>
      <c r="L3509" s="1243"/>
      <c r="M3509" s="1243"/>
      <c r="N3509" s="1243"/>
      <c r="O3509" s="1243"/>
      <c r="P3509" s="583"/>
    </row>
    <row r="3510" spans="1:16" x14ac:dyDescent="0.25">
      <c r="A3510" s="552"/>
      <c r="B3510" s="553"/>
      <c r="C3510" s="1243" t="s">
        <v>1588</v>
      </c>
      <c r="D3510" s="1243"/>
      <c r="E3510" s="1243"/>
      <c r="F3510" s="1243"/>
      <c r="G3510" s="1243"/>
      <c r="H3510" s="1243"/>
      <c r="I3510" s="1243"/>
      <c r="J3510" s="1243"/>
      <c r="K3510" s="1243"/>
      <c r="L3510" s="1243"/>
      <c r="M3510" s="1243"/>
      <c r="N3510" s="1243"/>
      <c r="O3510" s="1243"/>
      <c r="P3510" s="582">
        <v>2924.51</v>
      </c>
    </row>
    <row r="3511" spans="1:16" x14ac:dyDescent="0.25">
      <c r="A3511" s="552"/>
      <c r="B3511" s="553"/>
      <c r="C3511" s="1243" t="s">
        <v>2691</v>
      </c>
      <c r="D3511" s="1243"/>
      <c r="E3511" s="1243"/>
      <c r="F3511" s="1243"/>
      <c r="G3511" s="1243"/>
      <c r="H3511" s="1243"/>
      <c r="I3511" s="1243"/>
      <c r="J3511" s="1243"/>
      <c r="K3511" s="1243"/>
      <c r="L3511" s="1243"/>
      <c r="M3511" s="1243"/>
      <c r="N3511" s="1243"/>
      <c r="O3511" s="1243"/>
      <c r="P3511" s="582">
        <v>44729.41</v>
      </c>
    </row>
    <row r="3512" spans="1:16" x14ac:dyDescent="0.25">
      <c r="A3512" s="552"/>
      <c r="B3512" s="553"/>
      <c r="C3512" s="1243" t="s">
        <v>1271</v>
      </c>
      <c r="D3512" s="1243"/>
      <c r="E3512" s="1243"/>
      <c r="F3512" s="1243"/>
      <c r="G3512" s="1243"/>
      <c r="H3512" s="1243"/>
      <c r="I3512" s="1243"/>
      <c r="J3512" s="1243"/>
      <c r="K3512" s="585" t="s">
        <v>4283</v>
      </c>
      <c r="L3512" s="586"/>
      <c r="M3512" s="586"/>
      <c r="O3512" s="586"/>
      <c r="P3512" s="587"/>
    </row>
    <row r="3513" spans="1:16" x14ac:dyDescent="0.25">
      <c r="A3513" s="552"/>
      <c r="B3513" s="553"/>
      <c r="C3513" s="1243" t="s">
        <v>1273</v>
      </c>
      <c r="D3513" s="1243"/>
      <c r="E3513" s="1243"/>
      <c r="F3513" s="1243"/>
      <c r="G3513" s="1243"/>
      <c r="H3513" s="1243"/>
      <c r="I3513" s="1243"/>
      <c r="J3513" s="1243"/>
      <c r="K3513" s="585" t="s">
        <v>4284</v>
      </c>
      <c r="L3513" s="586"/>
      <c r="M3513" s="586"/>
      <c r="O3513" s="586"/>
      <c r="P3513" s="587"/>
    </row>
    <row r="3514" spans="1:16" x14ac:dyDescent="0.25">
      <c r="A3514" s="1251" t="s">
        <v>4285</v>
      </c>
      <c r="B3514" s="1252"/>
      <c r="C3514" s="1252"/>
      <c r="D3514" s="1252"/>
      <c r="E3514" s="1252"/>
      <c r="F3514" s="1252"/>
      <c r="G3514" s="1252"/>
      <c r="H3514" s="1252"/>
      <c r="I3514" s="1252"/>
      <c r="J3514" s="1252"/>
      <c r="K3514" s="1252"/>
      <c r="L3514" s="1252"/>
      <c r="M3514" s="1252"/>
      <c r="N3514" s="1252"/>
      <c r="O3514" s="1252"/>
      <c r="P3514" s="1253"/>
    </row>
    <row r="3515" spans="1:16" x14ac:dyDescent="0.25">
      <c r="A3515" s="514" t="s">
        <v>4286</v>
      </c>
      <c r="B3515" s="515" t="s">
        <v>3789</v>
      </c>
      <c r="C3515" s="1249" t="s">
        <v>3790</v>
      </c>
      <c r="D3515" s="1249"/>
      <c r="E3515" s="1249"/>
      <c r="F3515" s="1249"/>
      <c r="G3515" s="1249"/>
      <c r="H3515" s="516" t="s">
        <v>1697</v>
      </c>
      <c r="I3515" s="517">
        <v>0.03</v>
      </c>
      <c r="J3515" s="518">
        <v>1</v>
      </c>
      <c r="K3515" s="570">
        <v>0.03</v>
      </c>
      <c r="L3515" s="520"/>
      <c r="M3515" s="517"/>
      <c r="N3515" s="521"/>
      <c r="O3515" s="517"/>
      <c r="P3515" s="522"/>
    </row>
    <row r="3516" spans="1:16" x14ac:dyDescent="0.25">
      <c r="A3516" s="523"/>
      <c r="B3516" s="524" t="s">
        <v>23</v>
      </c>
      <c r="C3516" s="1247" t="s">
        <v>1203</v>
      </c>
      <c r="D3516" s="1247"/>
      <c r="E3516" s="1247"/>
      <c r="F3516" s="1247"/>
      <c r="G3516" s="1247"/>
      <c r="H3516" s="525" t="s">
        <v>1148</v>
      </c>
      <c r="I3516" s="526"/>
      <c r="J3516" s="526"/>
      <c r="K3516" s="535">
        <v>2.3567999999999998</v>
      </c>
      <c r="L3516" s="528"/>
      <c r="M3516" s="526"/>
      <c r="N3516" s="528"/>
      <c r="O3516" s="526"/>
      <c r="P3516" s="573">
        <v>789.74</v>
      </c>
    </row>
    <row r="3517" spans="1:16" x14ac:dyDescent="0.25">
      <c r="A3517" s="530"/>
      <c r="B3517" s="524" t="s">
        <v>2190</v>
      </c>
      <c r="C3517" s="1247" t="s">
        <v>2191</v>
      </c>
      <c r="D3517" s="1247"/>
      <c r="E3517" s="1247"/>
      <c r="F3517" s="1247"/>
      <c r="G3517" s="1247"/>
      <c r="H3517" s="525" t="s">
        <v>1148</v>
      </c>
      <c r="I3517" s="536">
        <v>78.56</v>
      </c>
      <c r="J3517" s="526"/>
      <c r="K3517" s="535">
        <v>2.3567999999999998</v>
      </c>
      <c r="L3517" s="532"/>
      <c r="M3517" s="533"/>
      <c r="N3517" s="534">
        <v>335.09</v>
      </c>
      <c r="O3517" s="526"/>
      <c r="P3517" s="529">
        <v>789.74</v>
      </c>
    </row>
    <row r="3518" spans="1:16" x14ac:dyDescent="0.25">
      <c r="A3518" s="523"/>
      <c r="B3518" s="524" t="s">
        <v>28</v>
      </c>
      <c r="C3518" s="1247" t="s">
        <v>132</v>
      </c>
      <c r="D3518" s="1247"/>
      <c r="E3518" s="1247"/>
      <c r="F3518" s="1247"/>
      <c r="G3518" s="1247"/>
      <c r="H3518" s="525"/>
      <c r="I3518" s="526"/>
      <c r="J3518" s="526"/>
      <c r="K3518" s="526"/>
      <c r="L3518" s="528"/>
      <c r="M3518" s="526"/>
      <c r="N3518" s="528"/>
      <c r="O3518" s="526"/>
      <c r="P3518" s="573">
        <v>12.86</v>
      </c>
    </row>
    <row r="3519" spans="1:16" x14ac:dyDescent="0.25">
      <c r="A3519" s="523"/>
      <c r="B3519" s="524"/>
      <c r="C3519" s="1247" t="s">
        <v>1147</v>
      </c>
      <c r="D3519" s="1247"/>
      <c r="E3519" s="1247"/>
      <c r="F3519" s="1247"/>
      <c r="G3519" s="1247"/>
      <c r="H3519" s="525" t="s">
        <v>1148</v>
      </c>
      <c r="I3519" s="526"/>
      <c r="J3519" s="526"/>
      <c r="K3519" s="527">
        <v>1.2E-2</v>
      </c>
      <c r="L3519" s="528"/>
      <c r="M3519" s="526"/>
      <c r="N3519" s="528"/>
      <c r="O3519" s="526"/>
      <c r="P3519" s="573">
        <v>4.57</v>
      </c>
    </row>
    <row r="3520" spans="1:16" x14ac:dyDescent="0.25">
      <c r="A3520" s="530"/>
      <c r="B3520" s="524" t="s">
        <v>1443</v>
      </c>
      <c r="C3520" s="1247" t="s">
        <v>1444</v>
      </c>
      <c r="D3520" s="1247"/>
      <c r="E3520" s="1247"/>
      <c r="F3520" s="1247"/>
      <c r="G3520" s="1247"/>
      <c r="H3520" s="525" t="s">
        <v>1151</v>
      </c>
      <c r="I3520" s="531">
        <v>0.2</v>
      </c>
      <c r="J3520" s="526"/>
      <c r="K3520" s="527">
        <v>6.0000000000000001E-3</v>
      </c>
      <c r="L3520" s="532"/>
      <c r="M3520" s="533"/>
      <c r="N3520" s="534">
        <v>1550.39</v>
      </c>
      <c r="O3520" s="526"/>
      <c r="P3520" s="529">
        <v>9.3000000000000007</v>
      </c>
    </row>
    <row r="3521" spans="1:16" x14ac:dyDescent="0.25">
      <c r="A3521" s="540"/>
      <c r="B3521" s="524" t="s">
        <v>1152</v>
      </c>
      <c r="C3521" s="1247" t="s">
        <v>1153</v>
      </c>
      <c r="D3521" s="1247"/>
      <c r="E3521" s="1247"/>
      <c r="F3521" s="1247"/>
      <c r="G3521" s="1247"/>
      <c r="H3521" s="525" t="s">
        <v>1148</v>
      </c>
      <c r="I3521" s="531">
        <v>0.2</v>
      </c>
      <c r="J3521" s="526"/>
      <c r="K3521" s="527">
        <v>6.0000000000000001E-3</v>
      </c>
      <c r="L3521" s="528"/>
      <c r="M3521" s="526"/>
      <c r="N3521" s="541">
        <v>437.08</v>
      </c>
      <c r="O3521" s="526"/>
      <c r="P3521" s="573">
        <v>2.62</v>
      </c>
    </row>
    <row r="3522" spans="1:16" x14ac:dyDescent="0.25">
      <c r="A3522" s="530"/>
      <c r="B3522" s="524" t="s">
        <v>1445</v>
      </c>
      <c r="C3522" s="1247" t="s">
        <v>1446</v>
      </c>
      <c r="D3522" s="1247"/>
      <c r="E3522" s="1247"/>
      <c r="F3522" s="1247"/>
      <c r="G3522" s="1247"/>
      <c r="H3522" s="525" t="s">
        <v>1151</v>
      </c>
      <c r="I3522" s="531">
        <v>0.2</v>
      </c>
      <c r="J3522" s="526"/>
      <c r="K3522" s="527">
        <v>6.0000000000000001E-3</v>
      </c>
      <c r="L3522" s="538">
        <v>477.92</v>
      </c>
      <c r="M3522" s="539">
        <v>1.24</v>
      </c>
      <c r="N3522" s="534">
        <v>592.62</v>
      </c>
      <c r="O3522" s="526"/>
      <c r="P3522" s="529">
        <v>3.56</v>
      </c>
    </row>
    <row r="3523" spans="1:16" x14ac:dyDescent="0.25">
      <c r="A3523" s="540"/>
      <c r="B3523" s="524" t="s">
        <v>1208</v>
      </c>
      <c r="C3523" s="1247" t="s">
        <v>1209</v>
      </c>
      <c r="D3523" s="1247"/>
      <c r="E3523" s="1247"/>
      <c r="F3523" s="1247"/>
      <c r="G3523" s="1247"/>
      <c r="H3523" s="525" t="s">
        <v>1148</v>
      </c>
      <c r="I3523" s="531">
        <v>0.2</v>
      </c>
      <c r="J3523" s="526"/>
      <c r="K3523" s="527">
        <v>6.0000000000000001E-3</v>
      </c>
      <c r="L3523" s="528"/>
      <c r="M3523" s="526"/>
      <c r="N3523" s="541">
        <v>325.38</v>
      </c>
      <c r="O3523" s="526"/>
      <c r="P3523" s="573">
        <v>1.95</v>
      </c>
    </row>
    <row r="3524" spans="1:16" x14ac:dyDescent="0.25">
      <c r="A3524" s="523"/>
      <c r="B3524" s="524" t="s">
        <v>36</v>
      </c>
      <c r="C3524" s="1247" t="s">
        <v>134</v>
      </c>
      <c r="D3524" s="1247"/>
      <c r="E3524" s="1247"/>
      <c r="F3524" s="1247"/>
      <c r="G3524" s="1247"/>
      <c r="H3524" s="525"/>
      <c r="I3524" s="526"/>
      <c r="J3524" s="526"/>
      <c r="K3524" s="526"/>
      <c r="L3524" s="528"/>
      <c r="M3524" s="526"/>
      <c r="N3524" s="528"/>
      <c r="O3524" s="526"/>
      <c r="P3524" s="573">
        <v>60.63</v>
      </c>
    </row>
    <row r="3525" spans="1:16" x14ac:dyDescent="0.25">
      <c r="A3525" s="530"/>
      <c r="B3525" s="524" t="s">
        <v>2623</v>
      </c>
      <c r="C3525" s="1247" t="s">
        <v>2624</v>
      </c>
      <c r="D3525" s="1247"/>
      <c r="E3525" s="1247"/>
      <c r="F3525" s="1247"/>
      <c r="G3525" s="1247"/>
      <c r="H3525" s="525" t="s">
        <v>2159</v>
      </c>
      <c r="I3525" s="531">
        <v>17.5</v>
      </c>
      <c r="J3525" s="526"/>
      <c r="K3525" s="527">
        <v>0.52500000000000002</v>
      </c>
      <c r="L3525" s="538">
        <v>5.87</v>
      </c>
      <c r="M3525" s="539">
        <v>0.97</v>
      </c>
      <c r="N3525" s="534">
        <v>5.69</v>
      </c>
      <c r="O3525" s="526"/>
      <c r="P3525" s="529">
        <v>2.99</v>
      </c>
    </row>
    <row r="3526" spans="1:16" x14ac:dyDescent="0.25">
      <c r="A3526" s="530"/>
      <c r="B3526" s="524" t="s">
        <v>2625</v>
      </c>
      <c r="C3526" s="1247" t="s">
        <v>2626</v>
      </c>
      <c r="D3526" s="1247"/>
      <c r="E3526" s="1247"/>
      <c r="F3526" s="1247"/>
      <c r="G3526" s="1247"/>
      <c r="H3526" s="525" t="s">
        <v>1697</v>
      </c>
      <c r="I3526" s="536">
        <v>4.08</v>
      </c>
      <c r="J3526" s="526"/>
      <c r="K3526" s="535">
        <v>0.12239999999999999</v>
      </c>
      <c r="L3526" s="538">
        <v>41.71</v>
      </c>
      <c r="M3526" s="539">
        <v>1.31</v>
      </c>
      <c r="N3526" s="534">
        <v>54.64</v>
      </c>
      <c r="O3526" s="526"/>
      <c r="P3526" s="529">
        <v>6.69</v>
      </c>
    </row>
    <row r="3527" spans="1:16" x14ac:dyDescent="0.25">
      <c r="A3527" s="530"/>
      <c r="B3527" s="524" t="s">
        <v>3791</v>
      </c>
      <c r="C3527" s="1247" t="s">
        <v>3792</v>
      </c>
      <c r="D3527" s="1247"/>
      <c r="E3527" s="1247"/>
      <c r="F3527" s="1247"/>
      <c r="G3527" s="1247"/>
      <c r="H3527" s="525" t="s">
        <v>1164</v>
      </c>
      <c r="I3527" s="537">
        <v>1.5299999999999999E-3</v>
      </c>
      <c r="J3527" s="526"/>
      <c r="K3527" s="569">
        <v>4.5899999999999998E-5</v>
      </c>
      <c r="L3527" s="542">
        <v>948687.13</v>
      </c>
      <c r="M3527" s="539">
        <v>1.17</v>
      </c>
      <c r="N3527" s="534">
        <v>1109963.94</v>
      </c>
      <c r="O3527" s="526"/>
      <c r="P3527" s="529">
        <v>50.95</v>
      </c>
    </row>
    <row r="3528" spans="1:16" x14ac:dyDescent="0.25">
      <c r="A3528" s="552"/>
      <c r="B3528" s="553"/>
      <c r="C3528" s="1248" t="s">
        <v>1154</v>
      </c>
      <c r="D3528" s="1248"/>
      <c r="E3528" s="1248"/>
      <c r="F3528" s="1248"/>
      <c r="G3528" s="1248"/>
      <c r="H3528" s="516"/>
      <c r="I3528" s="517"/>
      <c r="J3528" s="517"/>
      <c r="K3528" s="517"/>
      <c r="L3528" s="520"/>
      <c r="M3528" s="517"/>
      <c r="N3528" s="554"/>
      <c r="O3528" s="517"/>
      <c r="P3528" s="555">
        <v>867.8</v>
      </c>
    </row>
    <row r="3529" spans="1:16" x14ac:dyDescent="0.25">
      <c r="A3529" s="540" t="s">
        <v>4287</v>
      </c>
      <c r="B3529" s="524" t="s">
        <v>2637</v>
      </c>
      <c r="C3529" s="1247" t="s">
        <v>2638</v>
      </c>
      <c r="D3529" s="1247"/>
      <c r="E3529" s="1247"/>
      <c r="F3529" s="1247"/>
      <c r="G3529" s="1247"/>
      <c r="H3529" s="525" t="s">
        <v>1158</v>
      </c>
      <c r="I3529" s="543">
        <v>2</v>
      </c>
      <c r="J3529" s="526"/>
      <c r="K3529" s="543">
        <v>2</v>
      </c>
      <c r="L3529" s="528"/>
      <c r="M3529" s="526"/>
      <c r="N3529" s="528"/>
      <c r="O3529" s="526"/>
      <c r="P3529" s="573">
        <v>15.79</v>
      </c>
    </row>
    <row r="3530" spans="1:16" x14ac:dyDescent="0.25">
      <c r="A3530" s="540"/>
      <c r="B3530" s="524"/>
      <c r="C3530" s="1247" t="s">
        <v>1155</v>
      </c>
      <c r="D3530" s="1247"/>
      <c r="E3530" s="1247"/>
      <c r="F3530" s="1247"/>
      <c r="G3530" s="1247"/>
      <c r="H3530" s="525"/>
      <c r="I3530" s="526"/>
      <c r="J3530" s="526"/>
      <c r="K3530" s="526"/>
      <c r="L3530" s="528"/>
      <c r="M3530" s="526"/>
      <c r="N3530" s="528"/>
      <c r="O3530" s="526"/>
      <c r="P3530" s="573">
        <v>794.31</v>
      </c>
    </row>
    <row r="3531" spans="1:16" x14ac:dyDescent="0.25">
      <c r="A3531" s="540"/>
      <c r="B3531" s="524" t="s">
        <v>2639</v>
      </c>
      <c r="C3531" s="1247" t="s">
        <v>2640</v>
      </c>
      <c r="D3531" s="1247"/>
      <c r="E3531" s="1247"/>
      <c r="F3531" s="1247"/>
      <c r="G3531" s="1247"/>
      <c r="H3531" s="525" t="s">
        <v>1158</v>
      </c>
      <c r="I3531" s="543">
        <v>97</v>
      </c>
      <c r="J3531" s="526"/>
      <c r="K3531" s="543">
        <v>97</v>
      </c>
      <c r="L3531" s="528"/>
      <c r="M3531" s="526"/>
      <c r="N3531" s="528"/>
      <c r="O3531" s="526"/>
      <c r="P3531" s="573">
        <v>770.48</v>
      </c>
    </row>
    <row r="3532" spans="1:16" x14ac:dyDescent="0.25">
      <c r="A3532" s="540"/>
      <c r="B3532" s="524" t="s">
        <v>2641</v>
      </c>
      <c r="C3532" s="1247" t="s">
        <v>2642</v>
      </c>
      <c r="D3532" s="1247"/>
      <c r="E3532" s="1247"/>
      <c r="F3532" s="1247"/>
      <c r="G3532" s="1247"/>
      <c r="H3532" s="525" t="s">
        <v>1158</v>
      </c>
      <c r="I3532" s="543">
        <v>51</v>
      </c>
      <c r="J3532" s="526"/>
      <c r="K3532" s="543">
        <v>51</v>
      </c>
      <c r="L3532" s="528"/>
      <c r="M3532" s="526"/>
      <c r="N3532" s="528"/>
      <c r="O3532" s="526"/>
      <c r="P3532" s="573">
        <v>405.1</v>
      </c>
    </row>
    <row r="3533" spans="1:16" x14ac:dyDescent="0.25">
      <c r="A3533" s="556"/>
      <c r="B3533" s="557"/>
      <c r="C3533" s="1248" t="s">
        <v>1161</v>
      </c>
      <c r="D3533" s="1248"/>
      <c r="E3533" s="1248"/>
      <c r="F3533" s="1248"/>
      <c r="G3533" s="1248"/>
      <c r="H3533" s="516"/>
      <c r="I3533" s="517"/>
      <c r="J3533" s="517"/>
      <c r="K3533" s="517"/>
      <c r="L3533" s="520"/>
      <c r="M3533" s="517"/>
      <c r="N3533" s="554">
        <v>68639</v>
      </c>
      <c r="O3533" s="517"/>
      <c r="P3533" s="555">
        <v>2059.17</v>
      </c>
    </row>
    <row r="3534" spans="1:16" x14ac:dyDescent="0.25">
      <c r="A3534" s="558"/>
      <c r="B3534" s="559"/>
      <c r="C3534" s="559"/>
      <c r="D3534" s="559"/>
      <c r="E3534" s="559"/>
      <c r="F3534" s="559"/>
      <c r="G3534" s="559"/>
      <c r="H3534" s="560"/>
      <c r="I3534" s="561"/>
      <c r="J3534" s="561"/>
      <c r="K3534" s="561"/>
      <c r="L3534" s="562"/>
      <c r="M3534" s="561"/>
      <c r="N3534" s="562"/>
      <c r="O3534" s="561"/>
      <c r="P3534" s="563"/>
    </row>
    <row r="3535" spans="1:16" ht="22.5" x14ac:dyDescent="0.25">
      <c r="A3535" s="514" t="s">
        <v>4288</v>
      </c>
      <c r="B3535" s="515" t="s">
        <v>3594</v>
      </c>
      <c r="C3535" s="1249" t="s">
        <v>4289</v>
      </c>
      <c r="D3535" s="1249"/>
      <c r="E3535" s="1249"/>
      <c r="F3535" s="1249"/>
      <c r="G3535" s="1249"/>
      <c r="H3535" s="516" t="s">
        <v>1575</v>
      </c>
      <c r="I3535" s="517">
        <v>3</v>
      </c>
      <c r="J3535" s="518">
        <v>1</v>
      </c>
      <c r="K3535" s="518">
        <v>3</v>
      </c>
      <c r="L3535" s="520"/>
      <c r="M3535" s="517"/>
      <c r="N3535" s="572">
        <v>419.98</v>
      </c>
      <c r="O3535" s="517"/>
      <c r="P3535" s="555">
        <v>1259.94</v>
      </c>
    </row>
    <row r="3536" spans="1:16" x14ac:dyDescent="0.25">
      <c r="A3536" s="556"/>
      <c r="B3536" s="557"/>
      <c r="C3536" s="1248" t="s">
        <v>1161</v>
      </c>
      <c r="D3536" s="1248"/>
      <c r="E3536" s="1248"/>
      <c r="F3536" s="1248"/>
      <c r="G3536" s="1248"/>
      <c r="H3536" s="516"/>
      <c r="I3536" s="517"/>
      <c r="J3536" s="517"/>
      <c r="K3536" s="517"/>
      <c r="L3536" s="520"/>
      <c r="M3536" s="517"/>
      <c r="N3536" s="520"/>
      <c r="O3536" s="517"/>
      <c r="P3536" s="555">
        <v>1259.94</v>
      </c>
    </row>
    <row r="3537" spans="1:16" x14ac:dyDescent="0.25">
      <c r="A3537" s="558"/>
      <c r="B3537" s="559"/>
      <c r="C3537" s="559"/>
      <c r="D3537" s="559"/>
      <c r="E3537" s="559"/>
      <c r="F3537" s="559"/>
      <c r="G3537" s="559"/>
      <c r="H3537" s="560"/>
      <c r="I3537" s="561"/>
      <c r="J3537" s="561"/>
      <c r="K3537" s="561"/>
      <c r="L3537" s="562"/>
      <c r="M3537" s="561"/>
      <c r="N3537" s="562"/>
      <c r="O3537" s="561"/>
      <c r="P3537" s="563"/>
    </row>
    <row r="3538" spans="1:16" x14ac:dyDescent="0.25">
      <c r="A3538" s="514" t="s">
        <v>4290</v>
      </c>
      <c r="B3538" s="515" t="s">
        <v>3881</v>
      </c>
      <c r="C3538" s="1249" t="s">
        <v>3882</v>
      </c>
      <c r="D3538" s="1249"/>
      <c r="E3538" s="1249"/>
      <c r="F3538" s="1249"/>
      <c r="G3538" s="1249"/>
      <c r="H3538" s="516" t="s">
        <v>1575</v>
      </c>
      <c r="I3538" s="517">
        <v>7</v>
      </c>
      <c r="J3538" s="518">
        <v>1</v>
      </c>
      <c r="K3538" s="518">
        <v>7</v>
      </c>
      <c r="L3538" s="520"/>
      <c r="M3538" s="517"/>
      <c r="N3538" s="521"/>
      <c r="O3538" s="517"/>
      <c r="P3538" s="522"/>
    </row>
    <row r="3539" spans="1:16" x14ac:dyDescent="0.25">
      <c r="A3539" s="523"/>
      <c r="B3539" s="524" t="s">
        <v>23</v>
      </c>
      <c r="C3539" s="1247" t="s">
        <v>1203</v>
      </c>
      <c r="D3539" s="1247"/>
      <c r="E3539" s="1247"/>
      <c r="F3539" s="1247"/>
      <c r="G3539" s="1247"/>
      <c r="H3539" s="525" t="s">
        <v>1148</v>
      </c>
      <c r="I3539" s="526"/>
      <c r="J3539" s="526"/>
      <c r="K3539" s="543">
        <v>14</v>
      </c>
      <c r="L3539" s="528"/>
      <c r="M3539" s="526"/>
      <c r="N3539" s="528"/>
      <c r="O3539" s="526"/>
      <c r="P3539" s="529">
        <v>4300.38</v>
      </c>
    </row>
    <row r="3540" spans="1:16" x14ac:dyDescent="0.25">
      <c r="A3540" s="530"/>
      <c r="B3540" s="524" t="s">
        <v>2350</v>
      </c>
      <c r="C3540" s="1247" t="s">
        <v>2351</v>
      </c>
      <c r="D3540" s="1247"/>
      <c r="E3540" s="1247"/>
      <c r="F3540" s="1247"/>
      <c r="G3540" s="1247"/>
      <c r="H3540" s="525" t="s">
        <v>1148</v>
      </c>
      <c r="I3540" s="543">
        <v>2</v>
      </c>
      <c r="J3540" s="526"/>
      <c r="K3540" s="543">
        <v>14</v>
      </c>
      <c r="L3540" s="532"/>
      <c r="M3540" s="533"/>
      <c r="N3540" s="534">
        <v>307.17</v>
      </c>
      <c r="O3540" s="526"/>
      <c r="P3540" s="529">
        <v>4300.38</v>
      </c>
    </row>
    <row r="3541" spans="1:16" x14ac:dyDescent="0.25">
      <c r="A3541" s="523"/>
      <c r="B3541" s="524" t="s">
        <v>36</v>
      </c>
      <c r="C3541" s="1247" t="s">
        <v>134</v>
      </c>
      <c r="D3541" s="1247"/>
      <c r="E3541" s="1247"/>
      <c r="F3541" s="1247"/>
      <c r="G3541" s="1247"/>
      <c r="H3541" s="525"/>
      <c r="I3541" s="526"/>
      <c r="J3541" s="526"/>
      <c r="K3541" s="526"/>
      <c r="L3541" s="528"/>
      <c r="M3541" s="526"/>
      <c r="N3541" s="528"/>
      <c r="O3541" s="526"/>
      <c r="P3541" s="573">
        <v>711.85</v>
      </c>
    </row>
    <row r="3542" spans="1:16" x14ac:dyDescent="0.25">
      <c r="A3542" s="530"/>
      <c r="B3542" s="524" t="s">
        <v>3570</v>
      </c>
      <c r="C3542" s="1247" t="s">
        <v>3571</v>
      </c>
      <c r="D3542" s="1247"/>
      <c r="E3542" s="1247"/>
      <c r="F3542" s="1247"/>
      <c r="G3542" s="1247"/>
      <c r="H3542" s="525" t="s">
        <v>2159</v>
      </c>
      <c r="I3542" s="536">
        <v>3.16</v>
      </c>
      <c r="J3542" s="526"/>
      <c r="K3542" s="536">
        <v>22.12</v>
      </c>
      <c r="L3542" s="538">
        <v>2.27</v>
      </c>
      <c r="M3542" s="539">
        <v>1.54</v>
      </c>
      <c r="N3542" s="534">
        <v>3.5</v>
      </c>
      <c r="O3542" s="526"/>
      <c r="P3542" s="529">
        <v>77.42</v>
      </c>
    </row>
    <row r="3543" spans="1:16" x14ac:dyDescent="0.25">
      <c r="A3543" s="530"/>
      <c r="B3543" s="524" t="s">
        <v>3883</v>
      </c>
      <c r="C3543" s="1247" t="s">
        <v>3884</v>
      </c>
      <c r="D3543" s="1247"/>
      <c r="E3543" s="1247"/>
      <c r="F3543" s="1247"/>
      <c r="G3543" s="1247"/>
      <c r="H3543" s="525" t="s">
        <v>2759</v>
      </c>
      <c r="I3543" s="527">
        <v>5.0000000000000001E-3</v>
      </c>
      <c r="J3543" s="526"/>
      <c r="K3543" s="527">
        <v>3.5000000000000003E-2</v>
      </c>
      <c r="L3543" s="542">
        <v>14395.23</v>
      </c>
      <c r="M3543" s="575">
        <v>1.2</v>
      </c>
      <c r="N3543" s="534">
        <v>17274.28</v>
      </c>
      <c r="O3543" s="526"/>
      <c r="P3543" s="529">
        <v>604.6</v>
      </c>
    </row>
    <row r="3544" spans="1:16" x14ac:dyDescent="0.25">
      <c r="A3544" s="530"/>
      <c r="B3544" s="524" t="s">
        <v>3885</v>
      </c>
      <c r="C3544" s="1247" t="s">
        <v>3886</v>
      </c>
      <c r="D3544" s="1247"/>
      <c r="E3544" s="1247"/>
      <c r="F3544" s="1247"/>
      <c r="G3544" s="1247"/>
      <c r="H3544" s="525" t="s">
        <v>1697</v>
      </c>
      <c r="I3544" s="527">
        <v>1.0999999999999999E-2</v>
      </c>
      <c r="J3544" s="526"/>
      <c r="K3544" s="527">
        <v>7.6999999999999999E-2</v>
      </c>
      <c r="L3544" s="538">
        <v>260.02999999999997</v>
      </c>
      <c r="M3544" s="539">
        <v>1.49</v>
      </c>
      <c r="N3544" s="534">
        <v>387.44</v>
      </c>
      <c r="O3544" s="526"/>
      <c r="P3544" s="529">
        <v>29.83</v>
      </c>
    </row>
    <row r="3545" spans="1:16" x14ac:dyDescent="0.25">
      <c r="A3545" s="552"/>
      <c r="B3545" s="553"/>
      <c r="C3545" s="1248" t="s">
        <v>1154</v>
      </c>
      <c r="D3545" s="1248"/>
      <c r="E3545" s="1248"/>
      <c r="F3545" s="1248"/>
      <c r="G3545" s="1248"/>
      <c r="H3545" s="516"/>
      <c r="I3545" s="517"/>
      <c r="J3545" s="517"/>
      <c r="K3545" s="517"/>
      <c r="L3545" s="520"/>
      <c r="M3545" s="517"/>
      <c r="N3545" s="554"/>
      <c r="O3545" s="517"/>
      <c r="P3545" s="555">
        <v>5012.2299999999996</v>
      </c>
    </row>
    <row r="3546" spans="1:16" x14ac:dyDescent="0.25">
      <c r="A3546" s="540" t="s">
        <v>4291</v>
      </c>
      <c r="B3546" s="524" t="s">
        <v>2637</v>
      </c>
      <c r="C3546" s="1247" t="s">
        <v>2638</v>
      </c>
      <c r="D3546" s="1247"/>
      <c r="E3546" s="1247"/>
      <c r="F3546" s="1247"/>
      <c r="G3546" s="1247"/>
      <c r="H3546" s="525" t="s">
        <v>1158</v>
      </c>
      <c r="I3546" s="543">
        <v>2</v>
      </c>
      <c r="J3546" s="526"/>
      <c r="K3546" s="543">
        <v>2</v>
      </c>
      <c r="L3546" s="528"/>
      <c r="M3546" s="526"/>
      <c r="N3546" s="528"/>
      <c r="O3546" s="526"/>
      <c r="P3546" s="573">
        <v>86.01</v>
      </c>
    </row>
    <row r="3547" spans="1:16" x14ac:dyDescent="0.25">
      <c r="A3547" s="540"/>
      <c r="B3547" s="524"/>
      <c r="C3547" s="1247" t="s">
        <v>1155</v>
      </c>
      <c r="D3547" s="1247"/>
      <c r="E3547" s="1247"/>
      <c r="F3547" s="1247"/>
      <c r="G3547" s="1247"/>
      <c r="H3547" s="525"/>
      <c r="I3547" s="526"/>
      <c r="J3547" s="526"/>
      <c r="K3547" s="526"/>
      <c r="L3547" s="528"/>
      <c r="M3547" s="526"/>
      <c r="N3547" s="528"/>
      <c r="O3547" s="526"/>
      <c r="P3547" s="529">
        <v>4300.38</v>
      </c>
    </row>
    <row r="3548" spans="1:16" x14ac:dyDescent="0.25">
      <c r="A3548" s="540"/>
      <c r="B3548" s="524" t="s">
        <v>3630</v>
      </c>
      <c r="C3548" s="1247" t="s">
        <v>3631</v>
      </c>
      <c r="D3548" s="1247"/>
      <c r="E3548" s="1247"/>
      <c r="F3548" s="1247"/>
      <c r="G3548" s="1247"/>
      <c r="H3548" s="525" t="s">
        <v>1158</v>
      </c>
      <c r="I3548" s="543">
        <v>95</v>
      </c>
      <c r="J3548" s="526"/>
      <c r="K3548" s="543">
        <v>95</v>
      </c>
      <c r="L3548" s="528"/>
      <c r="M3548" s="526"/>
      <c r="N3548" s="528"/>
      <c r="O3548" s="526"/>
      <c r="P3548" s="529">
        <v>4085.36</v>
      </c>
    </row>
    <row r="3549" spans="1:16" x14ac:dyDescent="0.25">
      <c r="A3549" s="540"/>
      <c r="B3549" s="524" t="s">
        <v>3632</v>
      </c>
      <c r="C3549" s="1247" t="s">
        <v>3633</v>
      </c>
      <c r="D3549" s="1247"/>
      <c r="E3549" s="1247"/>
      <c r="F3549" s="1247"/>
      <c r="G3549" s="1247"/>
      <c r="H3549" s="525" t="s">
        <v>1158</v>
      </c>
      <c r="I3549" s="543">
        <v>53</v>
      </c>
      <c r="J3549" s="526"/>
      <c r="K3549" s="543">
        <v>53</v>
      </c>
      <c r="L3549" s="528"/>
      <c r="M3549" s="526"/>
      <c r="N3549" s="528"/>
      <c r="O3549" s="526"/>
      <c r="P3549" s="529">
        <v>2279.1999999999998</v>
      </c>
    </row>
    <row r="3550" spans="1:16" x14ac:dyDescent="0.25">
      <c r="A3550" s="556"/>
      <c r="B3550" s="557"/>
      <c r="C3550" s="1248" t="s">
        <v>1161</v>
      </c>
      <c r="D3550" s="1248"/>
      <c r="E3550" s="1248"/>
      <c r="F3550" s="1248"/>
      <c r="G3550" s="1248"/>
      <c r="H3550" s="516"/>
      <c r="I3550" s="517"/>
      <c r="J3550" s="517"/>
      <c r="K3550" s="517"/>
      <c r="L3550" s="520"/>
      <c r="M3550" s="517"/>
      <c r="N3550" s="554">
        <v>1637.54</v>
      </c>
      <c r="O3550" s="517"/>
      <c r="P3550" s="555">
        <v>11462.8</v>
      </c>
    </row>
    <row r="3551" spans="1:16" x14ac:dyDescent="0.25">
      <c r="A3551" s="558"/>
      <c r="B3551" s="559"/>
      <c r="C3551" s="559"/>
      <c r="D3551" s="559"/>
      <c r="E3551" s="559"/>
      <c r="F3551" s="559"/>
      <c r="G3551" s="559"/>
      <c r="H3551" s="560"/>
      <c r="I3551" s="561"/>
      <c r="J3551" s="561"/>
      <c r="K3551" s="561"/>
      <c r="L3551" s="562"/>
      <c r="M3551" s="561"/>
      <c r="N3551" s="562"/>
      <c r="O3551" s="561"/>
      <c r="P3551" s="563"/>
    </row>
    <row r="3552" spans="1:16" ht="22.5" x14ac:dyDescent="0.25">
      <c r="A3552" s="514" t="s">
        <v>4292</v>
      </c>
      <c r="B3552" s="515" t="s">
        <v>3594</v>
      </c>
      <c r="C3552" s="1249" t="s">
        <v>4293</v>
      </c>
      <c r="D3552" s="1249"/>
      <c r="E3552" s="1249"/>
      <c r="F3552" s="1249"/>
      <c r="G3552" s="1249"/>
      <c r="H3552" s="516" t="s">
        <v>1575</v>
      </c>
      <c r="I3552" s="517">
        <v>7</v>
      </c>
      <c r="J3552" s="518">
        <v>1</v>
      </c>
      <c r="K3552" s="518">
        <v>7</v>
      </c>
      <c r="L3552" s="520"/>
      <c r="M3552" s="517"/>
      <c r="N3552" s="572">
        <v>669.61</v>
      </c>
      <c r="O3552" s="517"/>
      <c r="P3552" s="555">
        <v>4687.2700000000004</v>
      </c>
    </row>
    <row r="3553" spans="1:16" x14ac:dyDescent="0.25">
      <c r="A3553" s="556"/>
      <c r="B3553" s="557"/>
      <c r="C3553" s="1248" t="s">
        <v>1161</v>
      </c>
      <c r="D3553" s="1248"/>
      <c r="E3553" s="1248"/>
      <c r="F3553" s="1248"/>
      <c r="G3553" s="1248"/>
      <c r="H3553" s="516"/>
      <c r="I3553" s="517"/>
      <c r="J3553" s="517"/>
      <c r="K3553" s="517"/>
      <c r="L3553" s="520"/>
      <c r="M3553" s="517"/>
      <c r="N3553" s="520"/>
      <c r="O3553" s="517"/>
      <c r="P3553" s="555">
        <v>4687.2700000000004</v>
      </c>
    </row>
    <row r="3554" spans="1:16" x14ac:dyDescent="0.25">
      <c r="A3554" s="558"/>
      <c r="B3554" s="559"/>
      <c r="C3554" s="559"/>
      <c r="D3554" s="559"/>
      <c r="E3554" s="559"/>
      <c r="F3554" s="559"/>
      <c r="G3554" s="559"/>
      <c r="H3554" s="560"/>
      <c r="I3554" s="561"/>
      <c r="J3554" s="561"/>
      <c r="K3554" s="561"/>
      <c r="L3554" s="562"/>
      <c r="M3554" s="561"/>
      <c r="N3554" s="562"/>
      <c r="O3554" s="561"/>
      <c r="P3554" s="563"/>
    </row>
    <row r="3555" spans="1:16" x14ac:dyDescent="0.25">
      <c r="A3555" s="514" t="s">
        <v>4294</v>
      </c>
      <c r="B3555" s="515" t="s">
        <v>3784</v>
      </c>
      <c r="C3555" s="1249" t="s">
        <v>3785</v>
      </c>
      <c r="D3555" s="1249"/>
      <c r="E3555" s="1249"/>
      <c r="F3555" s="1249"/>
      <c r="G3555" s="1249"/>
      <c r="H3555" s="516" t="s">
        <v>1575</v>
      </c>
      <c r="I3555" s="517">
        <v>10</v>
      </c>
      <c r="J3555" s="518">
        <v>1</v>
      </c>
      <c r="K3555" s="518">
        <v>10</v>
      </c>
      <c r="L3555" s="520"/>
      <c r="M3555" s="517"/>
      <c r="N3555" s="521"/>
      <c r="O3555" s="517"/>
      <c r="P3555" s="522"/>
    </row>
    <row r="3556" spans="1:16" x14ac:dyDescent="0.25">
      <c r="A3556" s="523"/>
      <c r="B3556" s="524" t="s">
        <v>23</v>
      </c>
      <c r="C3556" s="1247" t="s">
        <v>1203</v>
      </c>
      <c r="D3556" s="1247"/>
      <c r="E3556" s="1247"/>
      <c r="F3556" s="1247"/>
      <c r="G3556" s="1247"/>
      <c r="H3556" s="525" t="s">
        <v>1148</v>
      </c>
      <c r="I3556" s="526"/>
      <c r="J3556" s="526"/>
      <c r="K3556" s="543">
        <v>20</v>
      </c>
      <c r="L3556" s="528"/>
      <c r="M3556" s="526"/>
      <c r="N3556" s="528"/>
      <c r="O3556" s="526"/>
      <c r="P3556" s="529">
        <v>5779.2</v>
      </c>
    </row>
    <row r="3557" spans="1:16" x14ac:dyDescent="0.25">
      <c r="A3557" s="530"/>
      <c r="B3557" s="524" t="s">
        <v>1482</v>
      </c>
      <c r="C3557" s="1247" t="s">
        <v>1483</v>
      </c>
      <c r="D3557" s="1247"/>
      <c r="E3557" s="1247"/>
      <c r="F3557" s="1247"/>
      <c r="G3557" s="1247"/>
      <c r="H3557" s="525" t="s">
        <v>1148</v>
      </c>
      <c r="I3557" s="543">
        <v>2</v>
      </c>
      <c r="J3557" s="526"/>
      <c r="K3557" s="543">
        <v>20</v>
      </c>
      <c r="L3557" s="532"/>
      <c r="M3557" s="533"/>
      <c r="N3557" s="534">
        <v>288.95999999999998</v>
      </c>
      <c r="O3557" s="526"/>
      <c r="P3557" s="529">
        <v>5779.2</v>
      </c>
    </row>
    <row r="3558" spans="1:16" x14ac:dyDescent="0.25">
      <c r="A3558" s="552"/>
      <c r="B3558" s="553"/>
      <c r="C3558" s="1248" t="s">
        <v>1154</v>
      </c>
      <c r="D3558" s="1248"/>
      <c r="E3558" s="1248"/>
      <c r="F3558" s="1248"/>
      <c r="G3558" s="1248"/>
      <c r="H3558" s="516"/>
      <c r="I3558" s="517"/>
      <c r="J3558" s="517"/>
      <c r="K3558" s="517"/>
      <c r="L3558" s="520"/>
      <c r="M3558" s="517"/>
      <c r="N3558" s="554"/>
      <c r="O3558" s="517"/>
      <c r="P3558" s="555">
        <v>5779.2</v>
      </c>
    </row>
    <row r="3559" spans="1:16" x14ac:dyDescent="0.25">
      <c r="A3559" s="540" t="s">
        <v>4295</v>
      </c>
      <c r="B3559" s="524" t="s">
        <v>2637</v>
      </c>
      <c r="C3559" s="1247" t="s">
        <v>2638</v>
      </c>
      <c r="D3559" s="1247"/>
      <c r="E3559" s="1247"/>
      <c r="F3559" s="1247"/>
      <c r="G3559" s="1247"/>
      <c r="H3559" s="525" t="s">
        <v>1158</v>
      </c>
      <c r="I3559" s="543">
        <v>2</v>
      </c>
      <c r="J3559" s="526"/>
      <c r="K3559" s="543">
        <v>2</v>
      </c>
      <c r="L3559" s="528"/>
      <c r="M3559" s="526"/>
      <c r="N3559" s="528"/>
      <c r="O3559" s="526"/>
      <c r="P3559" s="573">
        <v>115.58</v>
      </c>
    </row>
    <row r="3560" spans="1:16" x14ac:dyDescent="0.25">
      <c r="A3560" s="540"/>
      <c r="B3560" s="524"/>
      <c r="C3560" s="1247" t="s">
        <v>1155</v>
      </c>
      <c r="D3560" s="1247"/>
      <c r="E3560" s="1247"/>
      <c r="F3560" s="1247"/>
      <c r="G3560" s="1247"/>
      <c r="H3560" s="525"/>
      <c r="I3560" s="526"/>
      <c r="J3560" s="526"/>
      <c r="K3560" s="526"/>
      <c r="L3560" s="528"/>
      <c r="M3560" s="526"/>
      <c r="N3560" s="528"/>
      <c r="O3560" s="526"/>
      <c r="P3560" s="529">
        <v>5779.2</v>
      </c>
    </row>
    <row r="3561" spans="1:16" x14ac:dyDescent="0.25">
      <c r="A3561" s="540"/>
      <c r="B3561" s="524" t="s">
        <v>2795</v>
      </c>
      <c r="C3561" s="1247" t="s">
        <v>2796</v>
      </c>
      <c r="D3561" s="1247"/>
      <c r="E3561" s="1247"/>
      <c r="F3561" s="1247"/>
      <c r="G3561" s="1247"/>
      <c r="H3561" s="525" t="s">
        <v>1158</v>
      </c>
      <c r="I3561" s="543">
        <v>90</v>
      </c>
      <c r="J3561" s="526"/>
      <c r="K3561" s="543">
        <v>90</v>
      </c>
      <c r="L3561" s="528"/>
      <c r="M3561" s="526"/>
      <c r="N3561" s="528"/>
      <c r="O3561" s="526"/>
      <c r="P3561" s="529">
        <v>5201.28</v>
      </c>
    </row>
    <row r="3562" spans="1:16" x14ac:dyDescent="0.25">
      <c r="A3562" s="540"/>
      <c r="B3562" s="524" t="s">
        <v>2797</v>
      </c>
      <c r="C3562" s="1247" t="s">
        <v>2798</v>
      </c>
      <c r="D3562" s="1247"/>
      <c r="E3562" s="1247"/>
      <c r="F3562" s="1247"/>
      <c r="G3562" s="1247"/>
      <c r="H3562" s="525" t="s">
        <v>1158</v>
      </c>
      <c r="I3562" s="543">
        <v>46</v>
      </c>
      <c r="J3562" s="526"/>
      <c r="K3562" s="543">
        <v>46</v>
      </c>
      <c r="L3562" s="528"/>
      <c r="M3562" s="526"/>
      <c r="N3562" s="528"/>
      <c r="O3562" s="526"/>
      <c r="P3562" s="529">
        <v>2658.43</v>
      </c>
    </row>
    <row r="3563" spans="1:16" x14ac:dyDescent="0.25">
      <c r="A3563" s="556"/>
      <c r="B3563" s="557"/>
      <c r="C3563" s="1248" t="s">
        <v>1161</v>
      </c>
      <c r="D3563" s="1248"/>
      <c r="E3563" s="1248"/>
      <c r="F3563" s="1248"/>
      <c r="G3563" s="1248"/>
      <c r="H3563" s="516"/>
      <c r="I3563" s="517"/>
      <c r="J3563" s="517"/>
      <c r="K3563" s="517"/>
      <c r="L3563" s="520"/>
      <c r="M3563" s="517"/>
      <c r="N3563" s="554">
        <v>1375.45</v>
      </c>
      <c r="O3563" s="517"/>
      <c r="P3563" s="555">
        <v>13754.49</v>
      </c>
    </row>
    <row r="3564" spans="1:16" x14ac:dyDescent="0.25">
      <c r="A3564" s="558"/>
      <c r="B3564" s="559"/>
      <c r="C3564" s="559"/>
      <c r="D3564" s="559"/>
      <c r="E3564" s="559"/>
      <c r="F3564" s="559"/>
      <c r="G3564" s="559"/>
      <c r="H3564" s="560"/>
      <c r="I3564" s="561"/>
      <c r="J3564" s="561"/>
      <c r="K3564" s="561"/>
      <c r="L3564" s="562"/>
      <c r="M3564" s="561"/>
      <c r="N3564" s="562"/>
      <c r="O3564" s="561"/>
      <c r="P3564" s="563"/>
    </row>
    <row r="3565" spans="1:16" ht="22.5" x14ac:dyDescent="0.25">
      <c r="A3565" s="514" t="s">
        <v>4296</v>
      </c>
      <c r="B3565" s="515" t="s">
        <v>3594</v>
      </c>
      <c r="C3565" s="1249" t="s">
        <v>4297</v>
      </c>
      <c r="D3565" s="1249"/>
      <c r="E3565" s="1249"/>
      <c r="F3565" s="1249"/>
      <c r="G3565" s="1249"/>
      <c r="H3565" s="516" t="s">
        <v>1575</v>
      </c>
      <c r="I3565" s="517">
        <v>10</v>
      </c>
      <c r="J3565" s="518">
        <v>1</v>
      </c>
      <c r="K3565" s="518">
        <v>10</v>
      </c>
      <c r="L3565" s="520"/>
      <c r="M3565" s="517"/>
      <c r="N3565" s="572">
        <v>84.46</v>
      </c>
      <c r="O3565" s="517"/>
      <c r="P3565" s="612">
        <v>844.6</v>
      </c>
    </row>
    <row r="3566" spans="1:16" x14ac:dyDescent="0.25">
      <c r="A3566" s="556"/>
      <c r="B3566" s="557"/>
      <c r="C3566" s="1248" t="s">
        <v>1161</v>
      </c>
      <c r="D3566" s="1248"/>
      <c r="E3566" s="1248"/>
      <c r="F3566" s="1248"/>
      <c r="G3566" s="1248"/>
      <c r="H3566" s="516"/>
      <c r="I3566" s="517"/>
      <c r="J3566" s="517"/>
      <c r="K3566" s="517"/>
      <c r="L3566" s="520"/>
      <c r="M3566" s="517"/>
      <c r="N3566" s="520"/>
      <c r="O3566" s="517"/>
      <c r="P3566" s="612">
        <v>844.6</v>
      </c>
    </row>
    <row r="3567" spans="1:16" x14ac:dyDescent="0.25">
      <c r="A3567" s="558"/>
      <c r="B3567" s="559"/>
      <c r="C3567" s="559"/>
      <c r="D3567" s="559"/>
      <c r="E3567" s="559"/>
      <c r="F3567" s="559"/>
      <c r="G3567" s="559"/>
      <c r="H3567" s="560"/>
      <c r="I3567" s="561"/>
      <c r="J3567" s="561"/>
      <c r="K3567" s="561"/>
      <c r="L3567" s="562"/>
      <c r="M3567" s="561"/>
      <c r="N3567" s="562"/>
      <c r="O3567" s="561"/>
      <c r="P3567" s="563"/>
    </row>
    <row r="3568" spans="1:16" x14ac:dyDescent="0.25">
      <c r="A3568" s="514" t="s">
        <v>4298</v>
      </c>
      <c r="B3568" s="515" t="s">
        <v>3641</v>
      </c>
      <c r="C3568" s="1249" t="s">
        <v>3642</v>
      </c>
      <c r="D3568" s="1249"/>
      <c r="E3568" s="1249"/>
      <c r="F3568" s="1249"/>
      <c r="G3568" s="1249"/>
      <c r="H3568" s="516" t="s">
        <v>1440</v>
      </c>
      <c r="I3568" s="517">
        <v>0.7</v>
      </c>
      <c r="J3568" s="518">
        <v>1</v>
      </c>
      <c r="K3568" s="571">
        <v>0.7</v>
      </c>
      <c r="L3568" s="520"/>
      <c r="M3568" s="517"/>
      <c r="N3568" s="521"/>
      <c r="O3568" s="517"/>
      <c r="P3568" s="522"/>
    </row>
    <row r="3569" spans="1:16" x14ac:dyDescent="0.25">
      <c r="A3569" s="523"/>
      <c r="B3569" s="524" t="s">
        <v>23</v>
      </c>
      <c r="C3569" s="1247" t="s">
        <v>1203</v>
      </c>
      <c r="D3569" s="1247"/>
      <c r="E3569" s="1247"/>
      <c r="F3569" s="1247"/>
      <c r="G3569" s="1247"/>
      <c r="H3569" s="525" t="s">
        <v>1148</v>
      </c>
      <c r="I3569" s="526"/>
      <c r="J3569" s="526"/>
      <c r="K3569" s="536">
        <v>10.64</v>
      </c>
      <c r="L3569" s="528"/>
      <c r="M3569" s="526"/>
      <c r="N3569" s="528"/>
      <c r="O3569" s="526"/>
      <c r="P3569" s="529">
        <v>3307.02</v>
      </c>
    </row>
    <row r="3570" spans="1:16" x14ac:dyDescent="0.25">
      <c r="A3570" s="530"/>
      <c r="B3570" s="524" t="s">
        <v>2333</v>
      </c>
      <c r="C3570" s="1247" t="s">
        <v>2334</v>
      </c>
      <c r="D3570" s="1247"/>
      <c r="E3570" s="1247"/>
      <c r="F3570" s="1247"/>
      <c r="G3570" s="1247"/>
      <c r="H3570" s="525" t="s">
        <v>1148</v>
      </c>
      <c r="I3570" s="531">
        <v>15.2</v>
      </c>
      <c r="J3570" s="526"/>
      <c r="K3570" s="536">
        <v>10.64</v>
      </c>
      <c r="L3570" s="532"/>
      <c r="M3570" s="533"/>
      <c r="N3570" s="534">
        <v>310.81</v>
      </c>
      <c r="O3570" s="526"/>
      <c r="P3570" s="529">
        <v>3307.02</v>
      </c>
    </row>
    <row r="3571" spans="1:16" x14ac:dyDescent="0.25">
      <c r="A3571" s="523"/>
      <c r="B3571" s="524" t="s">
        <v>36</v>
      </c>
      <c r="C3571" s="1247" t="s">
        <v>134</v>
      </c>
      <c r="D3571" s="1247"/>
      <c r="E3571" s="1247"/>
      <c r="F3571" s="1247"/>
      <c r="G3571" s="1247"/>
      <c r="H3571" s="525"/>
      <c r="I3571" s="526"/>
      <c r="J3571" s="526"/>
      <c r="K3571" s="526"/>
      <c r="L3571" s="528"/>
      <c r="M3571" s="526"/>
      <c r="N3571" s="528"/>
      <c r="O3571" s="526"/>
      <c r="P3571" s="573">
        <v>118.33</v>
      </c>
    </row>
    <row r="3572" spans="1:16" x14ac:dyDescent="0.25">
      <c r="A3572" s="530"/>
      <c r="B3572" s="524" t="s">
        <v>1494</v>
      </c>
      <c r="C3572" s="1247" t="s">
        <v>1495</v>
      </c>
      <c r="D3572" s="1247"/>
      <c r="E3572" s="1247"/>
      <c r="F3572" s="1247"/>
      <c r="G3572" s="1247"/>
      <c r="H3572" s="525" t="s">
        <v>1496</v>
      </c>
      <c r="I3572" s="535">
        <v>5.3376000000000001</v>
      </c>
      <c r="J3572" s="526"/>
      <c r="K3572" s="537">
        <v>3.7363200000000001</v>
      </c>
      <c r="L3572" s="532"/>
      <c r="M3572" s="533"/>
      <c r="N3572" s="534">
        <v>6.1</v>
      </c>
      <c r="O3572" s="526"/>
      <c r="P3572" s="529">
        <v>22.79</v>
      </c>
    </row>
    <row r="3573" spans="1:16" x14ac:dyDescent="0.25">
      <c r="A3573" s="530"/>
      <c r="B3573" s="524" t="s">
        <v>2360</v>
      </c>
      <c r="C3573" s="1247" t="s">
        <v>2361</v>
      </c>
      <c r="D3573" s="1247"/>
      <c r="E3573" s="1247"/>
      <c r="F3573" s="1247"/>
      <c r="G3573" s="1247"/>
      <c r="H3573" s="525" t="s">
        <v>1697</v>
      </c>
      <c r="I3573" s="536">
        <v>1.75</v>
      </c>
      <c r="J3573" s="526"/>
      <c r="K3573" s="527">
        <v>1.2250000000000001</v>
      </c>
      <c r="L3573" s="538">
        <v>52.34</v>
      </c>
      <c r="M3573" s="539">
        <v>1.49</v>
      </c>
      <c r="N3573" s="534">
        <v>77.989999999999995</v>
      </c>
      <c r="O3573" s="526"/>
      <c r="P3573" s="529">
        <v>95.54</v>
      </c>
    </row>
    <row r="3574" spans="1:16" x14ac:dyDescent="0.25">
      <c r="A3574" s="552"/>
      <c r="B3574" s="553"/>
      <c r="C3574" s="1248" t="s">
        <v>1154</v>
      </c>
      <c r="D3574" s="1248"/>
      <c r="E3574" s="1248"/>
      <c r="F3574" s="1248"/>
      <c r="G3574" s="1248"/>
      <c r="H3574" s="516"/>
      <c r="I3574" s="517"/>
      <c r="J3574" s="517"/>
      <c r="K3574" s="517"/>
      <c r="L3574" s="520"/>
      <c r="M3574" s="517"/>
      <c r="N3574" s="554"/>
      <c r="O3574" s="517"/>
      <c r="P3574" s="555">
        <v>3425.35</v>
      </c>
    </row>
    <row r="3575" spans="1:16" x14ac:dyDescent="0.25">
      <c r="A3575" s="540" t="s">
        <v>4299</v>
      </c>
      <c r="B3575" s="524" t="s">
        <v>2637</v>
      </c>
      <c r="C3575" s="1247" t="s">
        <v>2638</v>
      </c>
      <c r="D3575" s="1247"/>
      <c r="E3575" s="1247"/>
      <c r="F3575" s="1247"/>
      <c r="G3575" s="1247"/>
      <c r="H3575" s="525" t="s">
        <v>1158</v>
      </c>
      <c r="I3575" s="543">
        <v>2</v>
      </c>
      <c r="J3575" s="526"/>
      <c r="K3575" s="543">
        <v>2</v>
      </c>
      <c r="L3575" s="528"/>
      <c r="M3575" s="526"/>
      <c r="N3575" s="528"/>
      <c r="O3575" s="526"/>
      <c r="P3575" s="573">
        <v>66.14</v>
      </c>
    </row>
    <row r="3576" spans="1:16" x14ac:dyDescent="0.25">
      <c r="A3576" s="540"/>
      <c r="B3576" s="524"/>
      <c r="C3576" s="1247" t="s">
        <v>1155</v>
      </c>
      <c r="D3576" s="1247"/>
      <c r="E3576" s="1247"/>
      <c r="F3576" s="1247"/>
      <c r="G3576" s="1247"/>
      <c r="H3576" s="525"/>
      <c r="I3576" s="526"/>
      <c r="J3576" s="526"/>
      <c r="K3576" s="526"/>
      <c r="L3576" s="528"/>
      <c r="M3576" s="526"/>
      <c r="N3576" s="528"/>
      <c r="O3576" s="526"/>
      <c r="P3576" s="529">
        <v>3307.02</v>
      </c>
    </row>
    <row r="3577" spans="1:16" x14ac:dyDescent="0.25">
      <c r="A3577" s="540"/>
      <c r="B3577" s="524" t="s">
        <v>2639</v>
      </c>
      <c r="C3577" s="1247" t="s">
        <v>2640</v>
      </c>
      <c r="D3577" s="1247"/>
      <c r="E3577" s="1247"/>
      <c r="F3577" s="1247"/>
      <c r="G3577" s="1247"/>
      <c r="H3577" s="525" t="s">
        <v>1158</v>
      </c>
      <c r="I3577" s="543">
        <v>97</v>
      </c>
      <c r="J3577" s="526"/>
      <c r="K3577" s="543">
        <v>97</v>
      </c>
      <c r="L3577" s="528"/>
      <c r="M3577" s="526"/>
      <c r="N3577" s="528"/>
      <c r="O3577" s="526"/>
      <c r="P3577" s="529">
        <v>3207.81</v>
      </c>
    </row>
    <row r="3578" spans="1:16" x14ac:dyDescent="0.25">
      <c r="A3578" s="540"/>
      <c r="B3578" s="524" t="s">
        <v>2641</v>
      </c>
      <c r="C3578" s="1247" t="s">
        <v>2642</v>
      </c>
      <c r="D3578" s="1247"/>
      <c r="E3578" s="1247"/>
      <c r="F3578" s="1247"/>
      <c r="G3578" s="1247"/>
      <c r="H3578" s="525" t="s">
        <v>1158</v>
      </c>
      <c r="I3578" s="543">
        <v>51</v>
      </c>
      <c r="J3578" s="526"/>
      <c r="K3578" s="543">
        <v>51</v>
      </c>
      <c r="L3578" s="528"/>
      <c r="M3578" s="526"/>
      <c r="N3578" s="528"/>
      <c r="O3578" s="526"/>
      <c r="P3578" s="529">
        <v>1686.58</v>
      </c>
    </row>
    <row r="3579" spans="1:16" x14ac:dyDescent="0.25">
      <c r="A3579" s="556"/>
      <c r="B3579" s="557"/>
      <c r="C3579" s="1248" t="s">
        <v>1161</v>
      </c>
      <c r="D3579" s="1248"/>
      <c r="E3579" s="1248"/>
      <c r="F3579" s="1248"/>
      <c r="G3579" s="1248"/>
      <c r="H3579" s="516"/>
      <c r="I3579" s="517"/>
      <c r="J3579" s="517"/>
      <c r="K3579" s="517"/>
      <c r="L3579" s="520"/>
      <c r="M3579" s="517"/>
      <c r="N3579" s="554">
        <v>11979.83</v>
      </c>
      <c r="O3579" s="517"/>
      <c r="P3579" s="555">
        <v>8385.8799999999992</v>
      </c>
    </row>
    <row r="3580" spans="1:16" x14ac:dyDescent="0.25">
      <c r="A3580" s="558"/>
      <c r="B3580" s="559"/>
      <c r="C3580" s="559"/>
      <c r="D3580" s="559"/>
      <c r="E3580" s="559"/>
      <c r="F3580" s="559"/>
      <c r="G3580" s="559"/>
      <c r="H3580" s="560"/>
      <c r="I3580" s="561"/>
      <c r="J3580" s="561"/>
      <c r="K3580" s="561"/>
      <c r="L3580" s="562"/>
      <c r="M3580" s="561"/>
      <c r="N3580" s="562"/>
      <c r="O3580" s="561"/>
      <c r="P3580" s="563"/>
    </row>
    <row r="3581" spans="1:16" x14ac:dyDescent="0.25">
      <c r="A3581" s="514" t="s">
        <v>4300</v>
      </c>
      <c r="B3581" s="515" t="s">
        <v>3643</v>
      </c>
      <c r="C3581" s="1249" t="s">
        <v>3644</v>
      </c>
      <c r="D3581" s="1249"/>
      <c r="E3581" s="1249"/>
      <c r="F3581" s="1249"/>
      <c r="G3581" s="1249"/>
      <c r="H3581" s="516" t="s">
        <v>2159</v>
      </c>
      <c r="I3581" s="517">
        <v>71.400000000000006</v>
      </c>
      <c r="J3581" s="518">
        <v>1</v>
      </c>
      <c r="K3581" s="571">
        <v>71.400000000000006</v>
      </c>
      <c r="L3581" s="593">
        <v>17.010000000000002</v>
      </c>
      <c r="M3581" s="570">
        <v>1.04</v>
      </c>
      <c r="N3581" s="572">
        <v>17.690000000000001</v>
      </c>
      <c r="O3581" s="517"/>
      <c r="P3581" s="555">
        <v>1263.07</v>
      </c>
    </row>
    <row r="3582" spans="1:16" x14ac:dyDescent="0.25">
      <c r="A3582" s="556"/>
      <c r="B3582" s="557"/>
      <c r="C3582" s="1248" t="s">
        <v>1161</v>
      </c>
      <c r="D3582" s="1248"/>
      <c r="E3582" s="1248"/>
      <c r="F3582" s="1248"/>
      <c r="G3582" s="1248"/>
      <c r="H3582" s="516"/>
      <c r="I3582" s="517"/>
      <c r="J3582" s="517"/>
      <c r="K3582" s="517"/>
      <c r="L3582" s="520"/>
      <c r="M3582" s="517"/>
      <c r="N3582" s="520"/>
      <c r="O3582" s="517"/>
      <c r="P3582" s="555">
        <v>1263.07</v>
      </c>
    </row>
    <row r="3583" spans="1:16" x14ac:dyDescent="0.25">
      <c r="A3583" s="558"/>
      <c r="B3583" s="559"/>
      <c r="C3583" s="559"/>
      <c r="D3583" s="559"/>
      <c r="E3583" s="559"/>
      <c r="F3583" s="559"/>
      <c r="G3583" s="559"/>
      <c r="H3583" s="560"/>
      <c r="I3583" s="561"/>
      <c r="J3583" s="561"/>
      <c r="K3583" s="561"/>
      <c r="L3583" s="562"/>
      <c r="M3583" s="561"/>
      <c r="N3583" s="562"/>
      <c r="O3583" s="561"/>
      <c r="P3583" s="563"/>
    </row>
    <row r="3584" spans="1:16" x14ac:dyDescent="0.25">
      <c r="A3584" s="514" t="s">
        <v>4301</v>
      </c>
      <c r="B3584" s="515" t="s">
        <v>3645</v>
      </c>
      <c r="C3584" s="1249" t="s">
        <v>3646</v>
      </c>
      <c r="D3584" s="1249"/>
      <c r="E3584" s="1249"/>
      <c r="F3584" s="1249"/>
      <c r="G3584" s="1249"/>
      <c r="H3584" s="516" t="s">
        <v>1440</v>
      </c>
      <c r="I3584" s="517">
        <v>0.7</v>
      </c>
      <c r="J3584" s="518">
        <v>1</v>
      </c>
      <c r="K3584" s="571">
        <v>0.7</v>
      </c>
      <c r="L3584" s="520"/>
      <c r="M3584" s="517"/>
      <c r="N3584" s="521"/>
      <c r="O3584" s="517"/>
      <c r="P3584" s="522"/>
    </row>
    <row r="3585" spans="1:16" x14ac:dyDescent="0.25">
      <c r="A3585" s="523"/>
      <c r="B3585" s="524" t="s">
        <v>23</v>
      </c>
      <c r="C3585" s="1247" t="s">
        <v>1203</v>
      </c>
      <c r="D3585" s="1247"/>
      <c r="E3585" s="1247"/>
      <c r="F3585" s="1247"/>
      <c r="G3585" s="1247"/>
      <c r="H3585" s="525" t="s">
        <v>1148</v>
      </c>
      <c r="I3585" s="526"/>
      <c r="J3585" s="526"/>
      <c r="K3585" s="527">
        <v>3.1429999999999998</v>
      </c>
      <c r="L3585" s="528"/>
      <c r="M3585" s="526"/>
      <c r="N3585" s="528"/>
      <c r="O3585" s="526"/>
      <c r="P3585" s="573">
        <v>999.76</v>
      </c>
    </row>
    <row r="3586" spans="1:16" x14ac:dyDescent="0.25">
      <c r="A3586" s="530"/>
      <c r="B3586" s="524" t="s">
        <v>2403</v>
      </c>
      <c r="C3586" s="1247" t="s">
        <v>2404</v>
      </c>
      <c r="D3586" s="1247"/>
      <c r="E3586" s="1247"/>
      <c r="F3586" s="1247"/>
      <c r="G3586" s="1247"/>
      <c r="H3586" s="525" t="s">
        <v>1148</v>
      </c>
      <c r="I3586" s="536">
        <v>4.49</v>
      </c>
      <c r="J3586" s="526"/>
      <c r="K3586" s="527">
        <v>3.1429999999999998</v>
      </c>
      <c r="L3586" s="532"/>
      <c r="M3586" s="533"/>
      <c r="N3586" s="534">
        <v>318.08999999999997</v>
      </c>
      <c r="O3586" s="526"/>
      <c r="P3586" s="529">
        <v>999.76</v>
      </c>
    </row>
    <row r="3587" spans="1:16" x14ac:dyDescent="0.25">
      <c r="A3587" s="523"/>
      <c r="B3587" s="524" t="s">
        <v>28</v>
      </c>
      <c r="C3587" s="1247" t="s">
        <v>132</v>
      </c>
      <c r="D3587" s="1247"/>
      <c r="E3587" s="1247"/>
      <c r="F3587" s="1247"/>
      <c r="G3587" s="1247"/>
      <c r="H3587" s="525"/>
      <c r="I3587" s="526"/>
      <c r="J3587" s="526"/>
      <c r="K3587" s="526"/>
      <c r="L3587" s="528"/>
      <c r="M3587" s="526"/>
      <c r="N3587" s="528"/>
      <c r="O3587" s="526"/>
      <c r="P3587" s="573">
        <v>15</v>
      </c>
    </row>
    <row r="3588" spans="1:16" x14ac:dyDescent="0.25">
      <c r="A3588" s="523"/>
      <c r="B3588" s="524"/>
      <c r="C3588" s="1247" t="s">
        <v>1147</v>
      </c>
      <c r="D3588" s="1247"/>
      <c r="E3588" s="1247"/>
      <c r="F3588" s="1247"/>
      <c r="G3588" s="1247"/>
      <c r="H3588" s="525" t="s">
        <v>1148</v>
      </c>
      <c r="I3588" s="526"/>
      <c r="J3588" s="526"/>
      <c r="K3588" s="527">
        <v>1.4E-2</v>
      </c>
      <c r="L3588" s="528"/>
      <c r="M3588" s="526"/>
      <c r="N3588" s="528"/>
      <c r="O3588" s="526"/>
      <c r="P3588" s="573">
        <v>5.34</v>
      </c>
    </row>
    <row r="3589" spans="1:16" x14ac:dyDescent="0.25">
      <c r="A3589" s="530"/>
      <c r="B3589" s="524" t="s">
        <v>1443</v>
      </c>
      <c r="C3589" s="1247" t="s">
        <v>1444</v>
      </c>
      <c r="D3589" s="1247"/>
      <c r="E3589" s="1247"/>
      <c r="F3589" s="1247"/>
      <c r="G3589" s="1247"/>
      <c r="H3589" s="525" t="s">
        <v>1151</v>
      </c>
      <c r="I3589" s="536">
        <v>0.01</v>
      </c>
      <c r="J3589" s="526"/>
      <c r="K3589" s="527">
        <v>7.0000000000000001E-3</v>
      </c>
      <c r="L3589" s="532"/>
      <c r="M3589" s="533"/>
      <c r="N3589" s="534">
        <v>1550.39</v>
      </c>
      <c r="O3589" s="526"/>
      <c r="P3589" s="529">
        <v>10.85</v>
      </c>
    </row>
    <row r="3590" spans="1:16" x14ac:dyDescent="0.25">
      <c r="A3590" s="540"/>
      <c r="B3590" s="524" t="s">
        <v>1152</v>
      </c>
      <c r="C3590" s="1247" t="s">
        <v>1153</v>
      </c>
      <c r="D3590" s="1247"/>
      <c r="E3590" s="1247"/>
      <c r="F3590" s="1247"/>
      <c r="G3590" s="1247"/>
      <c r="H3590" s="525" t="s">
        <v>1148</v>
      </c>
      <c r="I3590" s="536">
        <v>0.01</v>
      </c>
      <c r="J3590" s="526"/>
      <c r="K3590" s="527">
        <v>7.0000000000000001E-3</v>
      </c>
      <c r="L3590" s="528"/>
      <c r="M3590" s="526"/>
      <c r="N3590" s="541">
        <v>437.08</v>
      </c>
      <c r="O3590" s="526"/>
      <c r="P3590" s="573">
        <v>3.06</v>
      </c>
    </row>
    <row r="3591" spans="1:16" x14ac:dyDescent="0.25">
      <c r="A3591" s="530"/>
      <c r="B3591" s="524" t="s">
        <v>1445</v>
      </c>
      <c r="C3591" s="1247" t="s">
        <v>1446</v>
      </c>
      <c r="D3591" s="1247"/>
      <c r="E3591" s="1247"/>
      <c r="F3591" s="1247"/>
      <c r="G3591" s="1247"/>
      <c r="H3591" s="525" t="s">
        <v>1151</v>
      </c>
      <c r="I3591" s="536">
        <v>0.01</v>
      </c>
      <c r="J3591" s="526"/>
      <c r="K3591" s="527">
        <v>7.0000000000000001E-3</v>
      </c>
      <c r="L3591" s="538">
        <v>477.92</v>
      </c>
      <c r="M3591" s="539">
        <v>1.24</v>
      </c>
      <c r="N3591" s="534">
        <v>592.62</v>
      </c>
      <c r="O3591" s="526"/>
      <c r="P3591" s="529">
        <v>4.1500000000000004</v>
      </c>
    </row>
    <row r="3592" spans="1:16" x14ac:dyDescent="0.25">
      <c r="A3592" s="540"/>
      <c r="B3592" s="524" t="s">
        <v>1208</v>
      </c>
      <c r="C3592" s="1247" t="s">
        <v>1209</v>
      </c>
      <c r="D3592" s="1247"/>
      <c r="E3592" s="1247"/>
      <c r="F3592" s="1247"/>
      <c r="G3592" s="1247"/>
      <c r="H3592" s="525" t="s">
        <v>1148</v>
      </c>
      <c r="I3592" s="536">
        <v>0.01</v>
      </c>
      <c r="J3592" s="526"/>
      <c r="K3592" s="527">
        <v>7.0000000000000001E-3</v>
      </c>
      <c r="L3592" s="528"/>
      <c r="M3592" s="526"/>
      <c r="N3592" s="541">
        <v>325.38</v>
      </c>
      <c r="O3592" s="526"/>
      <c r="P3592" s="573">
        <v>2.2799999999999998</v>
      </c>
    </row>
    <row r="3593" spans="1:16" x14ac:dyDescent="0.25">
      <c r="A3593" s="523"/>
      <c r="B3593" s="524" t="s">
        <v>36</v>
      </c>
      <c r="C3593" s="1247" t="s">
        <v>134</v>
      </c>
      <c r="D3593" s="1247"/>
      <c r="E3593" s="1247"/>
      <c r="F3593" s="1247"/>
      <c r="G3593" s="1247"/>
      <c r="H3593" s="525"/>
      <c r="I3593" s="526"/>
      <c r="J3593" s="526"/>
      <c r="K3593" s="526"/>
      <c r="L3593" s="528"/>
      <c r="M3593" s="526"/>
      <c r="N3593" s="528"/>
      <c r="O3593" s="526"/>
      <c r="P3593" s="573">
        <v>108.15</v>
      </c>
    </row>
    <row r="3594" spans="1:16" x14ac:dyDescent="0.25">
      <c r="A3594" s="530"/>
      <c r="B3594" s="524" t="s">
        <v>2623</v>
      </c>
      <c r="C3594" s="1247" t="s">
        <v>2624</v>
      </c>
      <c r="D3594" s="1247"/>
      <c r="E3594" s="1247"/>
      <c r="F3594" s="1247"/>
      <c r="G3594" s="1247"/>
      <c r="H3594" s="525" t="s">
        <v>2159</v>
      </c>
      <c r="I3594" s="536">
        <v>13.33</v>
      </c>
      <c r="J3594" s="526"/>
      <c r="K3594" s="527">
        <v>9.3309999999999995</v>
      </c>
      <c r="L3594" s="538">
        <v>5.87</v>
      </c>
      <c r="M3594" s="539">
        <v>0.97</v>
      </c>
      <c r="N3594" s="534">
        <v>5.69</v>
      </c>
      <c r="O3594" s="526"/>
      <c r="P3594" s="529">
        <v>53.09</v>
      </c>
    </row>
    <row r="3595" spans="1:16" x14ac:dyDescent="0.25">
      <c r="A3595" s="530"/>
      <c r="B3595" s="524" t="s">
        <v>3647</v>
      </c>
      <c r="C3595" s="1247" t="s">
        <v>3648</v>
      </c>
      <c r="D3595" s="1247"/>
      <c r="E3595" s="1247"/>
      <c r="F3595" s="1247"/>
      <c r="G3595" s="1247"/>
      <c r="H3595" s="525" t="s">
        <v>1164</v>
      </c>
      <c r="I3595" s="537">
        <v>4.2999999999999999E-4</v>
      </c>
      <c r="J3595" s="526"/>
      <c r="K3595" s="574">
        <v>3.01E-4</v>
      </c>
      <c r="L3595" s="542">
        <v>43821.53</v>
      </c>
      <c r="M3595" s="539">
        <v>1.35</v>
      </c>
      <c r="N3595" s="534">
        <v>59159.07</v>
      </c>
      <c r="O3595" s="526"/>
      <c r="P3595" s="529">
        <v>17.809999999999999</v>
      </c>
    </row>
    <row r="3596" spans="1:16" x14ac:dyDescent="0.25">
      <c r="A3596" s="530"/>
      <c r="B3596" s="524" t="s">
        <v>2627</v>
      </c>
      <c r="C3596" s="1247" t="s">
        <v>2628</v>
      </c>
      <c r="D3596" s="1247"/>
      <c r="E3596" s="1247"/>
      <c r="F3596" s="1247"/>
      <c r="G3596" s="1247"/>
      <c r="H3596" s="525" t="s">
        <v>1244</v>
      </c>
      <c r="I3596" s="536">
        <v>0.02</v>
      </c>
      <c r="J3596" s="526"/>
      <c r="K3596" s="527">
        <v>1.4E-2</v>
      </c>
      <c r="L3596" s="538">
        <v>79.88</v>
      </c>
      <c r="M3596" s="539">
        <v>1.53</v>
      </c>
      <c r="N3596" s="534">
        <v>122.22</v>
      </c>
      <c r="O3596" s="526"/>
      <c r="P3596" s="529">
        <v>1.71</v>
      </c>
    </row>
    <row r="3597" spans="1:16" x14ac:dyDescent="0.25">
      <c r="A3597" s="530"/>
      <c r="B3597" s="524" t="s">
        <v>3649</v>
      </c>
      <c r="C3597" s="1247" t="s">
        <v>3650</v>
      </c>
      <c r="D3597" s="1247"/>
      <c r="E3597" s="1247"/>
      <c r="F3597" s="1247"/>
      <c r="G3597" s="1247"/>
      <c r="H3597" s="525" t="s">
        <v>1697</v>
      </c>
      <c r="I3597" s="536">
        <v>0.05</v>
      </c>
      <c r="J3597" s="526"/>
      <c r="K3597" s="527">
        <v>3.5000000000000003E-2</v>
      </c>
      <c r="L3597" s="538">
        <v>412.93</v>
      </c>
      <c r="M3597" s="539">
        <v>1.26</v>
      </c>
      <c r="N3597" s="534">
        <v>520.29</v>
      </c>
      <c r="O3597" s="526"/>
      <c r="P3597" s="529">
        <v>18.21</v>
      </c>
    </row>
    <row r="3598" spans="1:16" x14ac:dyDescent="0.25">
      <c r="A3598" s="530"/>
      <c r="B3598" s="524" t="s">
        <v>3651</v>
      </c>
      <c r="C3598" s="1247" t="s">
        <v>3652</v>
      </c>
      <c r="D3598" s="1247"/>
      <c r="E3598" s="1247"/>
      <c r="F3598" s="1247"/>
      <c r="G3598" s="1247"/>
      <c r="H3598" s="525" t="s">
        <v>2435</v>
      </c>
      <c r="I3598" s="535">
        <v>1.2200000000000001E-2</v>
      </c>
      <c r="J3598" s="526"/>
      <c r="K3598" s="537">
        <v>8.5400000000000007E-3</v>
      </c>
      <c r="L3598" s="542">
        <v>1481.45</v>
      </c>
      <c r="M3598" s="539">
        <v>1.37</v>
      </c>
      <c r="N3598" s="534">
        <v>2029.59</v>
      </c>
      <c r="O3598" s="526"/>
      <c r="P3598" s="529">
        <v>17.329999999999998</v>
      </c>
    </row>
    <row r="3599" spans="1:16" x14ac:dyDescent="0.25">
      <c r="A3599" s="552"/>
      <c r="B3599" s="553"/>
      <c r="C3599" s="1248" t="s">
        <v>1154</v>
      </c>
      <c r="D3599" s="1248"/>
      <c r="E3599" s="1248"/>
      <c r="F3599" s="1248"/>
      <c r="G3599" s="1248"/>
      <c r="H3599" s="516"/>
      <c r="I3599" s="517"/>
      <c r="J3599" s="517"/>
      <c r="K3599" s="517"/>
      <c r="L3599" s="520"/>
      <c r="M3599" s="517"/>
      <c r="N3599" s="554"/>
      <c r="O3599" s="517"/>
      <c r="P3599" s="555">
        <v>1128.25</v>
      </c>
    </row>
    <row r="3600" spans="1:16" x14ac:dyDescent="0.25">
      <c r="A3600" s="540" t="s">
        <v>4302</v>
      </c>
      <c r="B3600" s="524" t="s">
        <v>2637</v>
      </c>
      <c r="C3600" s="1247" t="s">
        <v>2638</v>
      </c>
      <c r="D3600" s="1247"/>
      <c r="E3600" s="1247"/>
      <c r="F3600" s="1247"/>
      <c r="G3600" s="1247"/>
      <c r="H3600" s="525" t="s">
        <v>1158</v>
      </c>
      <c r="I3600" s="543">
        <v>2</v>
      </c>
      <c r="J3600" s="526"/>
      <c r="K3600" s="543">
        <v>2</v>
      </c>
      <c r="L3600" s="528"/>
      <c r="M3600" s="526"/>
      <c r="N3600" s="528"/>
      <c r="O3600" s="526"/>
      <c r="P3600" s="573">
        <v>20</v>
      </c>
    </row>
    <row r="3601" spans="1:16" x14ac:dyDescent="0.25">
      <c r="A3601" s="540"/>
      <c r="B3601" s="524"/>
      <c r="C3601" s="1247" t="s">
        <v>1155</v>
      </c>
      <c r="D3601" s="1247"/>
      <c r="E3601" s="1247"/>
      <c r="F3601" s="1247"/>
      <c r="G3601" s="1247"/>
      <c r="H3601" s="525"/>
      <c r="I3601" s="526"/>
      <c r="J3601" s="526"/>
      <c r="K3601" s="526"/>
      <c r="L3601" s="528"/>
      <c r="M3601" s="526"/>
      <c r="N3601" s="528"/>
      <c r="O3601" s="526"/>
      <c r="P3601" s="529">
        <v>1005.1</v>
      </c>
    </row>
    <row r="3602" spans="1:16" x14ac:dyDescent="0.25">
      <c r="A3602" s="540"/>
      <c r="B3602" s="524" t="s">
        <v>2639</v>
      </c>
      <c r="C3602" s="1247" t="s">
        <v>2640</v>
      </c>
      <c r="D3602" s="1247"/>
      <c r="E3602" s="1247"/>
      <c r="F3602" s="1247"/>
      <c r="G3602" s="1247"/>
      <c r="H3602" s="525" t="s">
        <v>1158</v>
      </c>
      <c r="I3602" s="543">
        <v>97</v>
      </c>
      <c r="J3602" s="526"/>
      <c r="K3602" s="543">
        <v>97</v>
      </c>
      <c r="L3602" s="528"/>
      <c r="M3602" s="526"/>
      <c r="N3602" s="528"/>
      <c r="O3602" s="526"/>
      <c r="P3602" s="573">
        <v>974.95</v>
      </c>
    </row>
    <row r="3603" spans="1:16" x14ac:dyDescent="0.25">
      <c r="A3603" s="540"/>
      <c r="B3603" s="524" t="s">
        <v>2641</v>
      </c>
      <c r="C3603" s="1247" t="s">
        <v>2642</v>
      </c>
      <c r="D3603" s="1247"/>
      <c r="E3603" s="1247"/>
      <c r="F3603" s="1247"/>
      <c r="G3603" s="1247"/>
      <c r="H3603" s="525" t="s">
        <v>1158</v>
      </c>
      <c r="I3603" s="543">
        <v>51</v>
      </c>
      <c r="J3603" s="526"/>
      <c r="K3603" s="543">
        <v>51</v>
      </c>
      <c r="L3603" s="528"/>
      <c r="M3603" s="526"/>
      <c r="N3603" s="528"/>
      <c r="O3603" s="526"/>
      <c r="P3603" s="573">
        <v>512.6</v>
      </c>
    </row>
    <row r="3604" spans="1:16" x14ac:dyDescent="0.25">
      <c r="A3604" s="556"/>
      <c r="B3604" s="557"/>
      <c r="C3604" s="1248" t="s">
        <v>1161</v>
      </c>
      <c r="D3604" s="1248"/>
      <c r="E3604" s="1248"/>
      <c r="F3604" s="1248"/>
      <c r="G3604" s="1248"/>
      <c r="H3604" s="516"/>
      <c r="I3604" s="517"/>
      <c r="J3604" s="517"/>
      <c r="K3604" s="517"/>
      <c r="L3604" s="520"/>
      <c r="M3604" s="517"/>
      <c r="N3604" s="554">
        <v>3765.43</v>
      </c>
      <c r="O3604" s="517"/>
      <c r="P3604" s="555">
        <v>2635.8</v>
      </c>
    </row>
    <row r="3605" spans="1:16" x14ac:dyDescent="0.25">
      <c r="A3605" s="558"/>
      <c r="B3605" s="559"/>
      <c r="C3605" s="559"/>
      <c r="D3605" s="559"/>
      <c r="E3605" s="559"/>
      <c r="F3605" s="559"/>
      <c r="G3605" s="559"/>
      <c r="H3605" s="560"/>
      <c r="I3605" s="561"/>
      <c r="J3605" s="561"/>
      <c r="K3605" s="561"/>
      <c r="L3605" s="562"/>
      <c r="M3605" s="561"/>
      <c r="N3605" s="562"/>
      <c r="O3605" s="561"/>
      <c r="P3605" s="563"/>
    </row>
    <row r="3606" spans="1:16" ht="22.5" x14ac:dyDescent="0.25">
      <c r="A3606" s="514" t="s">
        <v>4303</v>
      </c>
      <c r="B3606" s="515" t="s">
        <v>3657</v>
      </c>
      <c r="C3606" s="1249" t="s">
        <v>4278</v>
      </c>
      <c r="D3606" s="1249"/>
      <c r="E3606" s="1249"/>
      <c r="F3606" s="1249"/>
      <c r="G3606" s="1249"/>
      <c r="H3606" s="516" t="s">
        <v>2159</v>
      </c>
      <c r="I3606" s="517">
        <v>71.400000000000006</v>
      </c>
      <c r="J3606" s="518">
        <v>1</v>
      </c>
      <c r="K3606" s="571">
        <v>71.400000000000006</v>
      </c>
      <c r="L3606" s="520"/>
      <c r="M3606" s="517"/>
      <c r="N3606" s="572">
        <v>31.06</v>
      </c>
      <c r="O3606" s="517"/>
      <c r="P3606" s="555">
        <v>2217.6799999999998</v>
      </c>
    </row>
    <row r="3607" spans="1:16" x14ac:dyDescent="0.25">
      <c r="A3607" s="556"/>
      <c r="B3607" s="557"/>
      <c r="C3607" s="1248" t="s">
        <v>1161</v>
      </c>
      <c r="D3607" s="1248"/>
      <c r="E3607" s="1248"/>
      <c r="F3607" s="1248"/>
      <c r="G3607" s="1248"/>
      <c r="H3607" s="516"/>
      <c r="I3607" s="517"/>
      <c r="J3607" s="517"/>
      <c r="K3607" s="517"/>
      <c r="L3607" s="520"/>
      <c r="M3607" s="517"/>
      <c r="N3607" s="520"/>
      <c r="O3607" s="517"/>
      <c r="P3607" s="555">
        <v>2217.6799999999998</v>
      </c>
    </row>
    <row r="3608" spans="1:16" x14ac:dyDescent="0.25">
      <c r="A3608" s="558"/>
      <c r="B3608" s="559"/>
      <c r="C3608" s="559"/>
      <c r="D3608" s="559"/>
      <c r="E3608" s="559"/>
      <c r="F3608" s="559"/>
      <c r="G3608" s="559"/>
      <c r="H3608" s="560"/>
      <c r="I3608" s="561"/>
      <c r="J3608" s="561"/>
      <c r="K3608" s="561"/>
      <c r="L3608" s="562"/>
      <c r="M3608" s="561"/>
      <c r="N3608" s="562"/>
      <c r="O3608" s="561"/>
      <c r="P3608" s="563"/>
    </row>
    <row r="3609" spans="1:16" x14ac:dyDescent="0.25">
      <c r="A3609" s="514" t="s">
        <v>4304</v>
      </c>
      <c r="B3609" s="515" t="s">
        <v>3715</v>
      </c>
      <c r="C3609" s="1249" t="s">
        <v>3716</v>
      </c>
      <c r="D3609" s="1249"/>
      <c r="E3609" s="1249"/>
      <c r="F3609" s="1249"/>
      <c r="G3609" s="1249"/>
      <c r="H3609" s="516" t="s">
        <v>1697</v>
      </c>
      <c r="I3609" s="517">
        <v>0.1</v>
      </c>
      <c r="J3609" s="518">
        <v>1</v>
      </c>
      <c r="K3609" s="571">
        <v>0.1</v>
      </c>
      <c r="L3609" s="593">
        <v>200.09</v>
      </c>
      <c r="M3609" s="570">
        <v>0.97</v>
      </c>
      <c r="N3609" s="572">
        <v>194.09</v>
      </c>
      <c r="O3609" s="517"/>
      <c r="P3609" s="612">
        <v>19.41</v>
      </c>
    </row>
    <row r="3610" spans="1:16" x14ac:dyDescent="0.25">
      <c r="A3610" s="556"/>
      <c r="B3610" s="557"/>
      <c r="C3610" s="1248" t="s">
        <v>1161</v>
      </c>
      <c r="D3610" s="1248"/>
      <c r="E3610" s="1248"/>
      <c r="F3610" s="1248"/>
      <c r="G3610" s="1248"/>
      <c r="H3610" s="516"/>
      <c r="I3610" s="517"/>
      <c r="J3610" s="517"/>
      <c r="K3610" s="517"/>
      <c r="L3610" s="520"/>
      <c r="M3610" s="517"/>
      <c r="N3610" s="520"/>
      <c r="O3610" s="517"/>
      <c r="P3610" s="612">
        <v>19.41</v>
      </c>
    </row>
    <row r="3611" spans="1:16" x14ac:dyDescent="0.25">
      <c r="A3611" s="558"/>
      <c r="B3611" s="559"/>
      <c r="C3611" s="559"/>
      <c r="D3611" s="559"/>
      <c r="E3611" s="559"/>
      <c r="F3611" s="559"/>
      <c r="G3611" s="559"/>
      <c r="H3611" s="560"/>
      <c r="I3611" s="561"/>
      <c r="J3611" s="561"/>
      <c r="K3611" s="561"/>
      <c r="L3611" s="562"/>
      <c r="M3611" s="561"/>
      <c r="N3611" s="562"/>
      <c r="O3611" s="561"/>
      <c r="P3611" s="563"/>
    </row>
    <row r="3612" spans="1:16" x14ac:dyDescent="0.25">
      <c r="A3612" s="558"/>
      <c r="B3612" s="576"/>
      <c r="C3612" s="576"/>
      <c r="D3612" s="576"/>
      <c r="E3612" s="576"/>
      <c r="F3612" s="561"/>
      <c r="G3612" s="561"/>
      <c r="H3612" s="561"/>
      <c r="I3612" s="561"/>
      <c r="J3612" s="562"/>
      <c r="K3612" s="561"/>
      <c r="L3612" s="562"/>
      <c r="M3612" s="577"/>
      <c r="N3612" s="562"/>
      <c r="O3612" s="578"/>
      <c r="P3612" s="579"/>
    </row>
    <row r="3613" spans="1:16" x14ac:dyDescent="0.25">
      <c r="A3613" s="552"/>
      <c r="B3613" s="580"/>
      <c r="C3613" s="1246" t="s">
        <v>4305</v>
      </c>
      <c r="D3613" s="1246"/>
      <c r="E3613" s="1246"/>
      <c r="F3613" s="1246"/>
      <c r="G3613" s="1246"/>
      <c r="H3613" s="1246"/>
      <c r="I3613" s="1246"/>
      <c r="J3613" s="1246"/>
      <c r="K3613" s="1246"/>
      <c r="L3613" s="1246"/>
      <c r="M3613" s="1246"/>
      <c r="N3613" s="1246"/>
      <c r="O3613" s="1246"/>
      <c r="P3613" s="581"/>
    </row>
    <row r="3614" spans="1:16" x14ac:dyDescent="0.25">
      <c r="A3614" s="552"/>
      <c r="B3614" s="553"/>
      <c r="C3614" s="1243" t="s">
        <v>1249</v>
      </c>
      <c r="D3614" s="1243"/>
      <c r="E3614" s="1243"/>
      <c r="F3614" s="1243"/>
      <c r="G3614" s="1243"/>
      <c r="H3614" s="1243"/>
      <c r="I3614" s="1243"/>
      <c r="J3614" s="1243"/>
      <c r="K3614" s="1243"/>
      <c r="L3614" s="1243"/>
      <c r="M3614" s="1243"/>
      <c r="N3614" s="1243"/>
      <c r="O3614" s="1243"/>
      <c r="P3614" s="582">
        <v>20016.509999999998</v>
      </c>
    </row>
    <row r="3615" spans="1:16" x14ac:dyDescent="0.25">
      <c r="A3615" s="552"/>
      <c r="B3615" s="553"/>
      <c r="C3615" s="1243" t="s">
        <v>1250</v>
      </c>
      <c r="D3615" s="1243"/>
      <c r="E3615" s="1243"/>
      <c r="F3615" s="1243"/>
      <c r="G3615" s="1243"/>
      <c r="H3615" s="1243"/>
      <c r="I3615" s="1243"/>
      <c r="J3615" s="1243"/>
      <c r="K3615" s="1243"/>
      <c r="L3615" s="1243"/>
      <c r="M3615" s="1243"/>
      <c r="N3615" s="1243"/>
      <c r="O3615" s="1243"/>
      <c r="P3615" s="583"/>
    </row>
    <row r="3616" spans="1:16" x14ac:dyDescent="0.25">
      <c r="A3616" s="552"/>
      <c r="B3616" s="553"/>
      <c r="C3616" s="1243" t="s">
        <v>1251</v>
      </c>
      <c r="D3616" s="1243"/>
      <c r="E3616" s="1243"/>
      <c r="F3616" s="1243"/>
      <c r="G3616" s="1243"/>
      <c r="H3616" s="1243"/>
      <c r="I3616" s="1243"/>
      <c r="J3616" s="1243"/>
      <c r="K3616" s="1243"/>
      <c r="L3616" s="1243"/>
      <c r="M3616" s="1243"/>
      <c r="N3616" s="1243"/>
      <c r="O3616" s="1243"/>
      <c r="P3616" s="582">
        <v>15176.1</v>
      </c>
    </row>
    <row r="3617" spans="1:16" x14ac:dyDescent="0.25">
      <c r="A3617" s="552"/>
      <c r="B3617" s="553"/>
      <c r="C3617" s="1243" t="s">
        <v>1252</v>
      </c>
      <c r="D3617" s="1243"/>
      <c r="E3617" s="1243"/>
      <c r="F3617" s="1243"/>
      <c r="G3617" s="1243"/>
      <c r="H3617" s="1243"/>
      <c r="I3617" s="1243"/>
      <c r="J3617" s="1243"/>
      <c r="K3617" s="1243"/>
      <c r="L3617" s="1243"/>
      <c r="M3617" s="1243"/>
      <c r="N3617" s="1243"/>
      <c r="O3617" s="1243"/>
      <c r="P3617" s="616">
        <v>27.86</v>
      </c>
    </row>
    <row r="3618" spans="1:16" x14ac:dyDescent="0.25">
      <c r="A3618" s="552"/>
      <c r="B3618" s="553"/>
      <c r="C3618" s="1243" t="s">
        <v>1253</v>
      </c>
      <c r="D3618" s="1243"/>
      <c r="E3618" s="1243"/>
      <c r="F3618" s="1243"/>
      <c r="G3618" s="1243"/>
      <c r="H3618" s="1243"/>
      <c r="I3618" s="1243"/>
      <c r="J3618" s="1243"/>
      <c r="K3618" s="1243"/>
      <c r="L3618" s="1243"/>
      <c r="M3618" s="1243"/>
      <c r="N3618" s="1243"/>
      <c r="O3618" s="1243"/>
      <c r="P3618" s="616">
        <v>9.91</v>
      </c>
    </row>
    <row r="3619" spans="1:16" x14ac:dyDescent="0.25">
      <c r="A3619" s="552"/>
      <c r="B3619" s="553"/>
      <c r="C3619" s="1243" t="s">
        <v>1254</v>
      </c>
      <c r="D3619" s="1243"/>
      <c r="E3619" s="1243"/>
      <c r="F3619" s="1243"/>
      <c r="G3619" s="1243"/>
      <c r="H3619" s="1243"/>
      <c r="I3619" s="1243"/>
      <c r="J3619" s="1243"/>
      <c r="K3619" s="1243"/>
      <c r="L3619" s="1243"/>
      <c r="M3619" s="1243"/>
      <c r="N3619" s="1243"/>
      <c r="O3619" s="1243"/>
      <c r="P3619" s="582">
        <v>4802.6400000000003</v>
      </c>
    </row>
    <row r="3620" spans="1:16" x14ac:dyDescent="0.25">
      <c r="A3620" s="552"/>
      <c r="B3620" s="553"/>
      <c r="C3620" s="1243" t="s">
        <v>2687</v>
      </c>
      <c r="D3620" s="1243"/>
      <c r="E3620" s="1243"/>
      <c r="F3620" s="1243"/>
      <c r="G3620" s="1243"/>
      <c r="H3620" s="1243"/>
      <c r="I3620" s="1243"/>
      <c r="J3620" s="1243"/>
      <c r="K3620" s="1243"/>
      <c r="L3620" s="1243"/>
      <c r="M3620" s="1243"/>
      <c r="N3620" s="1243"/>
      <c r="O3620" s="1243"/>
      <c r="P3620" s="582">
        <v>41798.300000000003</v>
      </c>
    </row>
    <row r="3621" spans="1:16" x14ac:dyDescent="0.25">
      <c r="A3621" s="552"/>
      <c r="B3621" s="553"/>
      <c r="C3621" s="1243" t="s">
        <v>1250</v>
      </c>
      <c r="D3621" s="1243"/>
      <c r="E3621" s="1243"/>
      <c r="F3621" s="1243"/>
      <c r="G3621" s="1243"/>
      <c r="H3621" s="1243"/>
      <c r="I3621" s="1243"/>
      <c r="J3621" s="1243"/>
      <c r="K3621" s="1243"/>
      <c r="L3621" s="1243"/>
      <c r="M3621" s="1243"/>
      <c r="N3621" s="1243"/>
      <c r="O3621" s="1243"/>
      <c r="P3621" s="583"/>
    </row>
    <row r="3622" spans="1:16" x14ac:dyDescent="0.25">
      <c r="A3622" s="552"/>
      <c r="B3622" s="553"/>
      <c r="C3622" s="1243" t="s">
        <v>1467</v>
      </c>
      <c r="D3622" s="1243"/>
      <c r="E3622" s="1243"/>
      <c r="F3622" s="1243"/>
      <c r="G3622" s="1243"/>
      <c r="H3622" s="1243"/>
      <c r="I3622" s="1243"/>
      <c r="J3622" s="1243"/>
      <c r="K3622" s="1243"/>
      <c r="L3622" s="1243"/>
      <c r="M3622" s="1243"/>
      <c r="N3622" s="1243"/>
      <c r="O3622" s="1243"/>
      <c r="P3622" s="582">
        <v>15176.1</v>
      </c>
    </row>
    <row r="3623" spans="1:16" x14ac:dyDescent="0.25">
      <c r="A3623" s="552"/>
      <c r="B3623" s="553"/>
      <c r="C3623" s="1243" t="s">
        <v>1468</v>
      </c>
      <c r="D3623" s="1243"/>
      <c r="E3623" s="1243"/>
      <c r="F3623" s="1243"/>
      <c r="G3623" s="1243"/>
      <c r="H3623" s="1243"/>
      <c r="I3623" s="1243"/>
      <c r="J3623" s="1243"/>
      <c r="K3623" s="1243"/>
      <c r="L3623" s="1243"/>
      <c r="M3623" s="1243"/>
      <c r="N3623" s="1243"/>
      <c r="O3623" s="1243"/>
      <c r="P3623" s="616">
        <v>27.86</v>
      </c>
    </row>
    <row r="3624" spans="1:16" x14ac:dyDescent="0.25">
      <c r="A3624" s="552"/>
      <c r="B3624" s="553"/>
      <c r="C3624" s="1243" t="s">
        <v>1469</v>
      </c>
      <c r="D3624" s="1243"/>
      <c r="E3624" s="1243"/>
      <c r="F3624" s="1243"/>
      <c r="G3624" s="1243"/>
      <c r="H3624" s="1243"/>
      <c r="I3624" s="1243"/>
      <c r="J3624" s="1243"/>
      <c r="K3624" s="1243"/>
      <c r="L3624" s="1243"/>
      <c r="M3624" s="1243"/>
      <c r="N3624" s="1243"/>
      <c r="O3624" s="1243"/>
      <c r="P3624" s="616">
        <v>9.91</v>
      </c>
    </row>
    <row r="3625" spans="1:16" x14ac:dyDescent="0.25">
      <c r="A3625" s="552"/>
      <c r="B3625" s="553"/>
      <c r="C3625" s="1243" t="s">
        <v>1470</v>
      </c>
      <c r="D3625" s="1243"/>
      <c r="E3625" s="1243"/>
      <c r="F3625" s="1243"/>
      <c r="G3625" s="1243"/>
      <c r="H3625" s="1243"/>
      <c r="I3625" s="1243"/>
      <c r="J3625" s="1243"/>
      <c r="K3625" s="1243"/>
      <c r="L3625" s="1243"/>
      <c r="M3625" s="1243"/>
      <c r="N3625" s="1243"/>
      <c r="O3625" s="1243"/>
      <c r="P3625" s="582">
        <v>4802.6400000000003</v>
      </c>
    </row>
    <row r="3626" spans="1:16" x14ac:dyDescent="0.25">
      <c r="A3626" s="552"/>
      <c r="B3626" s="553"/>
      <c r="C3626" s="1243" t="s">
        <v>1471</v>
      </c>
      <c r="D3626" s="1243"/>
      <c r="E3626" s="1243"/>
      <c r="F3626" s="1243"/>
      <c r="G3626" s="1243"/>
      <c r="H3626" s="1243"/>
      <c r="I3626" s="1243"/>
      <c r="J3626" s="1243"/>
      <c r="K3626" s="1243"/>
      <c r="L3626" s="1243"/>
      <c r="M3626" s="1243"/>
      <c r="N3626" s="1243"/>
      <c r="O3626" s="1243"/>
      <c r="P3626" s="582">
        <v>14239.88</v>
      </c>
    </row>
    <row r="3627" spans="1:16" x14ac:dyDescent="0.25">
      <c r="A3627" s="552"/>
      <c r="B3627" s="553"/>
      <c r="C3627" s="1243" t="s">
        <v>1472</v>
      </c>
      <c r="D3627" s="1243"/>
      <c r="E3627" s="1243"/>
      <c r="F3627" s="1243"/>
      <c r="G3627" s="1243"/>
      <c r="H3627" s="1243"/>
      <c r="I3627" s="1243"/>
      <c r="J3627" s="1243"/>
      <c r="K3627" s="1243"/>
      <c r="L3627" s="1243"/>
      <c r="M3627" s="1243"/>
      <c r="N3627" s="1243"/>
      <c r="O3627" s="1243"/>
      <c r="P3627" s="582">
        <v>7541.91</v>
      </c>
    </row>
    <row r="3628" spans="1:16" x14ac:dyDescent="0.25">
      <c r="A3628" s="552"/>
      <c r="B3628" s="553"/>
      <c r="C3628" s="1243" t="s">
        <v>2688</v>
      </c>
      <c r="D3628" s="1243"/>
      <c r="E3628" s="1243"/>
      <c r="F3628" s="1243"/>
      <c r="G3628" s="1243"/>
      <c r="H3628" s="1243"/>
      <c r="I3628" s="1243"/>
      <c r="J3628" s="1243"/>
      <c r="K3628" s="1243"/>
      <c r="L3628" s="1243"/>
      <c r="M3628" s="1243"/>
      <c r="N3628" s="1243"/>
      <c r="O3628" s="1243"/>
      <c r="P3628" s="582">
        <v>6791.81</v>
      </c>
    </row>
    <row r="3629" spans="1:16" x14ac:dyDescent="0.25">
      <c r="A3629" s="552"/>
      <c r="B3629" s="553"/>
      <c r="C3629" s="1243" t="s">
        <v>1266</v>
      </c>
      <c r="D3629" s="1243"/>
      <c r="E3629" s="1243"/>
      <c r="F3629" s="1243"/>
      <c r="G3629" s="1243"/>
      <c r="H3629" s="1243"/>
      <c r="I3629" s="1243"/>
      <c r="J3629" s="1243"/>
      <c r="K3629" s="1243"/>
      <c r="L3629" s="1243"/>
      <c r="M3629" s="1243"/>
      <c r="N3629" s="1243"/>
      <c r="O3629" s="1243"/>
      <c r="P3629" s="582">
        <v>15186.01</v>
      </c>
    </row>
    <row r="3630" spans="1:16" x14ac:dyDescent="0.25">
      <c r="A3630" s="552"/>
      <c r="B3630" s="553"/>
      <c r="C3630" s="1243" t="s">
        <v>1267</v>
      </c>
      <c r="D3630" s="1243"/>
      <c r="E3630" s="1243"/>
      <c r="F3630" s="1243"/>
      <c r="G3630" s="1243"/>
      <c r="H3630" s="1243"/>
      <c r="I3630" s="1243"/>
      <c r="J3630" s="1243"/>
      <c r="K3630" s="1243"/>
      <c r="L3630" s="1243"/>
      <c r="M3630" s="1243"/>
      <c r="N3630" s="1243"/>
      <c r="O3630" s="1243"/>
      <c r="P3630" s="582">
        <v>14239.88</v>
      </c>
    </row>
    <row r="3631" spans="1:16" x14ac:dyDescent="0.25">
      <c r="A3631" s="552"/>
      <c r="B3631" s="553"/>
      <c r="C3631" s="1243" t="s">
        <v>1268</v>
      </c>
      <c r="D3631" s="1243"/>
      <c r="E3631" s="1243"/>
      <c r="F3631" s="1243"/>
      <c r="G3631" s="1243"/>
      <c r="H3631" s="1243"/>
      <c r="I3631" s="1243"/>
      <c r="J3631" s="1243"/>
      <c r="K3631" s="1243"/>
      <c r="L3631" s="1243"/>
      <c r="M3631" s="1243"/>
      <c r="N3631" s="1243"/>
      <c r="O3631" s="1243"/>
      <c r="P3631" s="582">
        <v>7541.91</v>
      </c>
    </row>
    <row r="3632" spans="1:16" x14ac:dyDescent="0.25">
      <c r="A3632" s="552"/>
      <c r="B3632" s="580"/>
      <c r="C3632" s="1246" t="s">
        <v>4306</v>
      </c>
      <c r="D3632" s="1246"/>
      <c r="E3632" s="1246"/>
      <c r="F3632" s="1246"/>
      <c r="G3632" s="1246"/>
      <c r="H3632" s="1246"/>
      <c r="I3632" s="1246"/>
      <c r="J3632" s="1246"/>
      <c r="K3632" s="1246"/>
      <c r="L3632" s="1246"/>
      <c r="M3632" s="1246"/>
      <c r="N3632" s="1246"/>
      <c r="O3632" s="1246"/>
      <c r="P3632" s="584">
        <v>48590.11</v>
      </c>
    </row>
    <row r="3633" spans="1:16" x14ac:dyDescent="0.25">
      <c r="A3633" s="552"/>
      <c r="B3633" s="553"/>
      <c r="C3633" s="1243" t="s">
        <v>1270</v>
      </c>
      <c r="D3633" s="1243"/>
      <c r="E3633" s="1243"/>
      <c r="F3633" s="1243"/>
      <c r="G3633" s="1243"/>
      <c r="H3633" s="1243"/>
      <c r="I3633" s="1243"/>
      <c r="J3633" s="1243"/>
      <c r="K3633" s="1243"/>
      <c r="L3633" s="1243"/>
      <c r="M3633" s="1243"/>
      <c r="N3633" s="1243"/>
      <c r="O3633" s="1243"/>
      <c r="P3633" s="583"/>
    </row>
    <row r="3634" spans="1:16" x14ac:dyDescent="0.25">
      <c r="A3634" s="552"/>
      <c r="B3634" s="553"/>
      <c r="C3634" s="1243" t="s">
        <v>1588</v>
      </c>
      <c r="D3634" s="1243"/>
      <c r="E3634" s="1243"/>
      <c r="F3634" s="1243"/>
      <c r="G3634" s="1243"/>
      <c r="H3634" s="1243"/>
      <c r="I3634" s="1243"/>
      <c r="J3634" s="1243"/>
      <c r="K3634" s="1243"/>
      <c r="L3634" s="1243"/>
      <c r="M3634" s="1243"/>
      <c r="N3634" s="1243"/>
      <c r="O3634" s="1243"/>
      <c r="P3634" s="582">
        <v>2217.6799999999998</v>
      </c>
    </row>
    <row r="3635" spans="1:16" x14ac:dyDescent="0.25">
      <c r="A3635" s="552"/>
      <c r="B3635" s="553"/>
      <c r="C3635" s="1243" t="s">
        <v>2691</v>
      </c>
      <c r="D3635" s="1243"/>
      <c r="E3635" s="1243"/>
      <c r="F3635" s="1243"/>
      <c r="G3635" s="1243"/>
      <c r="H3635" s="1243"/>
      <c r="I3635" s="1243"/>
      <c r="J3635" s="1243"/>
      <c r="K3635" s="1243"/>
      <c r="L3635" s="1243"/>
      <c r="M3635" s="1243"/>
      <c r="N3635" s="1243"/>
      <c r="O3635" s="1243"/>
      <c r="P3635" s="582">
        <v>6791.81</v>
      </c>
    </row>
    <row r="3636" spans="1:16" x14ac:dyDescent="0.25">
      <c r="A3636" s="552"/>
      <c r="B3636" s="553"/>
      <c r="C3636" s="1243" t="s">
        <v>1271</v>
      </c>
      <c r="D3636" s="1243"/>
      <c r="E3636" s="1243"/>
      <c r="F3636" s="1243"/>
      <c r="G3636" s="1243"/>
      <c r="H3636" s="1243"/>
      <c r="I3636" s="1243"/>
      <c r="J3636" s="1243"/>
      <c r="K3636" s="585" t="s">
        <v>4307</v>
      </c>
      <c r="L3636" s="586"/>
      <c r="M3636" s="586"/>
      <c r="O3636" s="586"/>
      <c r="P3636" s="587"/>
    </row>
    <row r="3637" spans="1:16" x14ac:dyDescent="0.25">
      <c r="A3637" s="552"/>
      <c r="B3637" s="553"/>
      <c r="C3637" s="1243" t="s">
        <v>1273</v>
      </c>
      <c r="D3637" s="1243"/>
      <c r="E3637" s="1243"/>
      <c r="F3637" s="1243"/>
      <c r="G3637" s="1243"/>
      <c r="H3637" s="1243"/>
      <c r="I3637" s="1243"/>
      <c r="J3637" s="1243"/>
      <c r="K3637" s="585" t="s">
        <v>4308</v>
      </c>
      <c r="L3637" s="586"/>
      <c r="M3637" s="586"/>
      <c r="O3637" s="586"/>
      <c r="P3637" s="587"/>
    </row>
    <row r="3638" spans="1:16" x14ac:dyDescent="0.25">
      <c r="A3638" s="1251" t="s">
        <v>4309</v>
      </c>
      <c r="B3638" s="1252"/>
      <c r="C3638" s="1252"/>
      <c r="D3638" s="1252"/>
      <c r="E3638" s="1252"/>
      <c r="F3638" s="1252"/>
      <c r="G3638" s="1252"/>
      <c r="H3638" s="1252"/>
      <c r="I3638" s="1252"/>
      <c r="J3638" s="1252"/>
      <c r="K3638" s="1252"/>
      <c r="L3638" s="1252"/>
      <c r="M3638" s="1252"/>
      <c r="N3638" s="1252"/>
      <c r="O3638" s="1252"/>
      <c r="P3638" s="1253"/>
    </row>
    <row r="3639" spans="1:16" x14ac:dyDescent="0.25">
      <c r="A3639" s="514" t="s">
        <v>4310</v>
      </c>
      <c r="B3639" s="515" t="s">
        <v>3744</v>
      </c>
      <c r="C3639" s="1249" t="s">
        <v>3745</v>
      </c>
      <c r="D3639" s="1249"/>
      <c r="E3639" s="1249"/>
      <c r="F3639" s="1249"/>
      <c r="G3639" s="1249"/>
      <c r="H3639" s="516" t="s">
        <v>1575</v>
      </c>
      <c r="I3639" s="517">
        <v>1</v>
      </c>
      <c r="J3639" s="518">
        <v>1</v>
      </c>
      <c r="K3639" s="518">
        <v>1</v>
      </c>
      <c r="L3639" s="520"/>
      <c r="M3639" s="517"/>
      <c r="N3639" s="521"/>
      <c r="O3639" s="517"/>
      <c r="P3639" s="522"/>
    </row>
    <row r="3640" spans="1:16" x14ac:dyDescent="0.25">
      <c r="A3640" s="523"/>
      <c r="B3640" s="524" t="s">
        <v>23</v>
      </c>
      <c r="C3640" s="1247" t="s">
        <v>1203</v>
      </c>
      <c r="D3640" s="1247"/>
      <c r="E3640" s="1247"/>
      <c r="F3640" s="1247"/>
      <c r="G3640" s="1247"/>
      <c r="H3640" s="525" t="s">
        <v>1148</v>
      </c>
      <c r="I3640" s="526"/>
      <c r="J3640" s="526"/>
      <c r="K3640" s="531">
        <v>7.2</v>
      </c>
      <c r="L3640" s="528"/>
      <c r="M3640" s="526"/>
      <c r="N3640" s="528"/>
      <c r="O3640" s="526"/>
      <c r="P3640" s="529">
        <v>2447.64</v>
      </c>
    </row>
    <row r="3641" spans="1:16" x14ac:dyDescent="0.25">
      <c r="A3641" s="530"/>
      <c r="B3641" s="524" t="s">
        <v>3746</v>
      </c>
      <c r="C3641" s="1247" t="s">
        <v>3747</v>
      </c>
      <c r="D3641" s="1247"/>
      <c r="E3641" s="1247"/>
      <c r="F3641" s="1247"/>
      <c r="G3641" s="1247"/>
      <c r="H3641" s="525" t="s">
        <v>1148</v>
      </c>
      <c r="I3641" s="531">
        <v>7.2</v>
      </c>
      <c r="J3641" s="526"/>
      <c r="K3641" s="531">
        <v>7.2</v>
      </c>
      <c r="L3641" s="532"/>
      <c r="M3641" s="533"/>
      <c r="N3641" s="534">
        <v>339.95</v>
      </c>
      <c r="O3641" s="526"/>
      <c r="P3641" s="529">
        <v>2447.64</v>
      </c>
    </row>
    <row r="3642" spans="1:16" x14ac:dyDescent="0.25">
      <c r="A3642" s="523"/>
      <c r="B3642" s="524" t="s">
        <v>36</v>
      </c>
      <c r="C3642" s="1247" t="s">
        <v>134</v>
      </c>
      <c r="D3642" s="1247"/>
      <c r="E3642" s="1247"/>
      <c r="F3642" s="1247"/>
      <c r="G3642" s="1247"/>
      <c r="H3642" s="525"/>
      <c r="I3642" s="526"/>
      <c r="J3642" s="526"/>
      <c r="K3642" s="526"/>
      <c r="L3642" s="528"/>
      <c r="M3642" s="526"/>
      <c r="N3642" s="528"/>
      <c r="O3642" s="526"/>
      <c r="P3642" s="573">
        <v>149.06</v>
      </c>
    </row>
    <row r="3643" spans="1:16" x14ac:dyDescent="0.25">
      <c r="A3643" s="530"/>
      <c r="B3643" s="524" t="s">
        <v>3598</v>
      </c>
      <c r="C3643" s="1247" t="s">
        <v>3599</v>
      </c>
      <c r="D3643" s="1247"/>
      <c r="E3643" s="1247"/>
      <c r="F3643" s="1247"/>
      <c r="G3643" s="1247"/>
      <c r="H3643" s="525" t="s">
        <v>1244</v>
      </c>
      <c r="I3643" s="535">
        <v>5.5999999999999999E-3</v>
      </c>
      <c r="J3643" s="526"/>
      <c r="K3643" s="535">
        <v>5.5999999999999999E-3</v>
      </c>
      <c r="L3643" s="538">
        <v>284.14999999999998</v>
      </c>
      <c r="M3643" s="539">
        <v>1.45</v>
      </c>
      <c r="N3643" s="534">
        <v>412.02</v>
      </c>
      <c r="O3643" s="526"/>
      <c r="P3643" s="529">
        <v>2.31</v>
      </c>
    </row>
    <row r="3644" spans="1:16" x14ac:dyDescent="0.25">
      <c r="A3644" s="530"/>
      <c r="B3644" s="524" t="s">
        <v>1494</v>
      </c>
      <c r="C3644" s="1247" t="s">
        <v>1495</v>
      </c>
      <c r="D3644" s="1247"/>
      <c r="E3644" s="1247"/>
      <c r="F3644" s="1247"/>
      <c r="G3644" s="1247"/>
      <c r="H3644" s="525" t="s">
        <v>1496</v>
      </c>
      <c r="I3644" s="535">
        <v>8.3199999999999996E-2</v>
      </c>
      <c r="J3644" s="526"/>
      <c r="K3644" s="535">
        <v>8.3199999999999996E-2</v>
      </c>
      <c r="L3644" s="532"/>
      <c r="M3644" s="533"/>
      <c r="N3644" s="534">
        <v>6.1</v>
      </c>
      <c r="O3644" s="526"/>
      <c r="P3644" s="529">
        <v>0.51</v>
      </c>
    </row>
    <row r="3645" spans="1:16" x14ac:dyDescent="0.25">
      <c r="A3645" s="530"/>
      <c r="B3645" s="524" t="s">
        <v>3600</v>
      </c>
      <c r="C3645" s="1247" t="s">
        <v>3601</v>
      </c>
      <c r="D3645" s="1247"/>
      <c r="E3645" s="1247"/>
      <c r="F3645" s="1247"/>
      <c r="G3645" s="1247"/>
      <c r="H3645" s="525" t="s">
        <v>1697</v>
      </c>
      <c r="I3645" s="536">
        <v>0.04</v>
      </c>
      <c r="J3645" s="526"/>
      <c r="K3645" s="536">
        <v>0.04</v>
      </c>
      <c r="L3645" s="538">
        <v>978.09</v>
      </c>
      <c r="M3645" s="539">
        <v>1.31</v>
      </c>
      <c r="N3645" s="534">
        <v>1281.3</v>
      </c>
      <c r="O3645" s="526"/>
      <c r="P3645" s="529">
        <v>51.25</v>
      </c>
    </row>
    <row r="3646" spans="1:16" x14ac:dyDescent="0.25">
      <c r="A3646" s="530"/>
      <c r="B3646" s="524" t="s">
        <v>3560</v>
      </c>
      <c r="C3646" s="1247" t="s">
        <v>3561</v>
      </c>
      <c r="D3646" s="1247"/>
      <c r="E3646" s="1247"/>
      <c r="F3646" s="1247"/>
      <c r="G3646" s="1247"/>
      <c r="H3646" s="525" t="s">
        <v>1244</v>
      </c>
      <c r="I3646" s="536">
        <v>0.06</v>
      </c>
      <c r="J3646" s="526"/>
      <c r="K3646" s="536">
        <v>0.06</v>
      </c>
      <c r="L3646" s="538">
        <v>899.56</v>
      </c>
      <c r="M3646" s="539">
        <v>1.76</v>
      </c>
      <c r="N3646" s="534">
        <v>1583.23</v>
      </c>
      <c r="O3646" s="526"/>
      <c r="P3646" s="529">
        <v>94.99</v>
      </c>
    </row>
    <row r="3647" spans="1:16" x14ac:dyDescent="0.25">
      <c r="A3647" s="552"/>
      <c r="B3647" s="553"/>
      <c r="C3647" s="1248" t="s">
        <v>1154</v>
      </c>
      <c r="D3647" s="1248"/>
      <c r="E3647" s="1248"/>
      <c r="F3647" s="1248"/>
      <c r="G3647" s="1248"/>
      <c r="H3647" s="516"/>
      <c r="I3647" s="517"/>
      <c r="J3647" s="517"/>
      <c r="K3647" s="517"/>
      <c r="L3647" s="520"/>
      <c r="M3647" s="517"/>
      <c r="N3647" s="554"/>
      <c r="O3647" s="517"/>
      <c r="P3647" s="555">
        <v>2596.6999999999998</v>
      </c>
    </row>
    <row r="3648" spans="1:16" x14ac:dyDescent="0.25">
      <c r="A3648" s="540" t="s">
        <v>4311</v>
      </c>
      <c r="B3648" s="524" t="s">
        <v>2637</v>
      </c>
      <c r="C3648" s="1247" t="s">
        <v>2638</v>
      </c>
      <c r="D3648" s="1247"/>
      <c r="E3648" s="1247"/>
      <c r="F3648" s="1247"/>
      <c r="G3648" s="1247"/>
      <c r="H3648" s="525" t="s">
        <v>1158</v>
      </c>
      <c r="I3648" s="543">
        <v>2</v>
      </c>
      <c r="J3648" s="526"/>
      <c r="K3648" s="543">
        <v>2</v>
      </c>
      <c r="L3648" s="528"/>
      <c r="M3648" s="526"/>
      <c r="N3648" s="528"/>
      <c r="O3648" s="526"/>
      <c r="P3648" s="573">
        <v>48.95</v>
      </c>
    </row>
    <row r="3649" spans="1:16" x14ac:dyDescent="0.25">
      <c r="A3649" s="540"/>
      <c r="B3649" s="524"/>
      <c r="C3649" s="1247" t="s">
        <v>1155</v>
      </c>
      <c r="D3649" s="1247"/>
      <c r="E3649" s="1247"/>
      <c r="F3649" s="1247"/>
      <c r="G3649" s="1247"/>
      <c r="H3649" s="525"/>
      <c r="I3649" s="526"/>
      <c r="J3649" s="526"/>
      <c r="K3649" s="526"/>
      <c r="L3649" s="528"/>
      <c r="M3649" s="526"/>
      <c r="N3649" s="528"/>
      <c r="O3649" s="526"/>
      <c r="P3649" s="529">
        <v>2447.64</v>
      </c>
    </row>
    <row r="3650" spans="1:16" x14ac:dyDescent="0.25">
      <c r="A3650" s="540"/>
      <c r="B3650" s="524" t="s">
        <v>2795</v>
      </c>
      <c r="C3650" s="1247" t="s">
        <v>2796</v>
      </c>
      <c r="D3650" s="1247"/>
      <c r="E3650" s="1247"/>
      <c r="F3650" s="1247"/>
      <c r="G3650" s="1247"/>
      <c r="H3650" s="525" t="s">
        <v>1158</v>
      </c>
      <c r="I3650" s="543">
        <v>90</v>
      </c>
      <c r="J3650" s="526"/>
      <c r="K3650" s="543">
        <v>90</v>
      </c>
      <c r="L3650" s="528"/>
      <c r="M3650" s="526"/>
      <c r="N3650" s="528"/>
      <c r="O3650" s="526"/>
      <c r="P3650" s="529">
        <v>2202.88</v>
      </c>
    </row>
    <row r="3651" spans="1:16" x14ac:dyDescent="0.25">
      <c r="A3651" s="540"/>
      <c r="B3651" s="524" t="s">
        <v>2797</v>
      </c>
      <c r="C3651" s="1247" t="s">
        <v>2798</v>
      </c>
      <c r="D3651" s="1247"/>
      <c r="E3651" s="1247"/>
      <c r="F3651" s="1247"/>
      <c r="G3651" s="1247"/>
      <c r="H3651" s="525" t="s">
        <v>1158</v>
      </c>
      <c r="I3651" s="543">
        <v>46</v>
      </c>
      <c r="J3651" s="526"/>
      <c r="K3651" s="543">
        <v>46</v>
      </c>
      <c r="L3651" s="528"/>
      <c r="M3651" s="526"/>
      <c r="N3651" s="528"/>
      <c r="O3651" s="526"/>
      <c r="P3651" s="529">
        <v>1125.9100000000001</v>
      </c>
    </row>
    <row r="3652" spans="1:16" x14ac:dyDescent="0.25">
      <c r="A3652" s="556"/>
      <c r="B3652" s="557"/>
      <c r="C3652" s="1248" t="s">
        <v>1161</v>
      </c>
      <c r="D3652" s="1248"/>
      <c r="E3652" s="1248"/>
      <c r="F3652" s="1248"/>
      <c r="G3652" s="1248"/>
      <c r="H3652" s="516"/>
      <c r="I3652" s="517"/>
      <c r="J3652" s="517"/>
      <c r="K3652" s="517"/>
      <c r="L3652" s="520"/>
      <c r="M3652" s="517"/>
      <c r="N3652" s="554">
        <v>5974.44</v>
      </c>
      <c r="O3652" s="517"/>
      <c r="P3652" s="555">
        <v>5974.44</v>
      </c>
    </row>
    <row r="3653" spans="1:16" x14ac:dyDescent="0.25">
      <c r="A3653" s="558"/>
      <c r="B3653" s="559"/>
      <c r="C3653" s="559"/>
      <c r="D3653" s="559"/>
      <c r="E3653" s="559"/>
      <c r="F3653" s="559"/>
      <c r="G3653" s="559"/>
      <c r="H3653" s="560"/>
      <c r="I3653" s="561"/>
      <c r="J3653" s="561"/>
      <c r="K3653" s="561"/>
      <c r="L3653" s="562"/>
      <c r="M3653" s="561"/>
      <c r="N3653" s="562"/>
      <c r="O3653" s="561"/>
      <c r="P3653" s="563"/>
    </row>
    <row r="3654" spans="1:16" ht="22.5" x14ac:dyDescent="0.25">
      <c r="A3654" s="514" t="s">
        <v>4312</v>
      </c>
      <c r="B3654" s="515" t="s">
        <v>3594</v>
      </c>
      <c r="C3654" s="1249" t="s">
        <v>4250</v>
      </c>
      <c r="D3654" s="1249"/>
      <c r="E3654" s="1249"/>
      <c r="F3654" s="1249"/>
      <c r="G3654" s="1249"/>
      <c r="H3654" s="516" t="s">
        <v>1575</v>
      </c>
      <c r="I3654" s="517">
        <v>1</v>
      </c>
      <c r="J3654" s="518">
        <v>1</v>
      </c>
      <c r="K3654" s="518">
        <v>1</v>
      </c>
      <c r="L3654" s="520"/>
      <c r="M3654" s="517"/>
      <c r="N3654" s="564">
        <v>29994.63</v>
      </c>
      <c r="O3654" s="517"/>
      <c r="P3654" s="555">
        <v>29994.63</v>
      </c>
    </row>
    <row r="3655" spans="1:16" x14ac:dyDescent="0.25">
      <c r="A3655" s="556"/>
      <c r="B3655" s="557"/>
      <c r="C3655" s="1248" t="s">
        <v>1161</v>
      </c>
      <c r="D3655" s="1248"/>
      <c r="E3655" s="1248"/>
      <c r="F3655" s="1248"/>
      <c r="G3655" s="1248"/>
      <c r="H3655" s="516"/>
      <c r="I3655" s="517"/>
      <c r="J3655" s="517"/>
      <c r="K3655" s="517"/>
      <c r="L3655" s="520"/>
      <c r="M3655" s="517"/>
      <c r="N3655" s="520"/>
      <c r="O3655" s="517"/>
      <c r="P3655" s="555">
        <v>29994.63</v>
      </c>
    </row>
    <row r="3656" spans="1:16" x14ac:dyDescent="0.25">
      <c r="A3656" s="558"/>
      <c r="B3656" s="559"/>
      <c r="C3656" s="559"/>
      <c r="D3656" s="559"/>
      <c r="E3656" s="559"/>
      <c r="F3656" s="559"/>
      <c r="G3656" s="559"/>
      <c r="H3656" s="560"/>
      <c r="I3656" s="561"/>
      <c r="J3656" s="561"/>
      <c r="K3656" s="561"/>
      <c r="L3656" s="562"/>
      <c r="M3656" s="561"/>
      <c r="N3656" s="562"/>
      <c r="O3656" s="561"/>
      <c r="P3656" s="563"/>
    </row>
    <row r="3657" spans="1:16" x14ac:dyDescent="0.25">
      <c r="A3657" s="514" t="s">
        <v>4313</v>
      </c>
      <c r="B3657" s="515" t="s">
        <v>3799</v>
      </c>
      <c r="C3657" s="1249" t="s">
        <v>3800</v>
      </c>
      <c r="D3657" s="1249"/>
      <c r="E3657" s="1249"/>
      <c r="F3657" s="1249"/>
      <c r="G3657" s="1249"/>
      <c r="H3657" s="516" t="s">
        <v>1575</v>
      </c>
      <c r="I3657" s="517">
        <v>2</v>
      </c>
      <c r="J3657" s="518">
        <v>1</v>
      </c>
      <c r="K3657" s="518">
        <v>2</v>
      </c>
      <c r="L3657" s="520"/>
      <c r="M3657" s="517"/>
      <c r="N3657" s="521"/>
      <c r="O3657" s="517"/>
      <c r="P3657" s="522"/>
    </row>
    <row r="3658" spans="1:16" x14ac:dyDescent="0.25">
      <c r="A3658" s="523"/>
      <c r="B3658" s="524" t="s">
        <v>23</v>
      </c>
      <c r="C3658" s="1247" t="s">
        <v>1203</v>
      </c>
      <c r="D3658" s="1247"/>
      <c r="E3658" s="1247"/>
      <c r="F3658" s="1247"/>
      <c r="G3658" s="1247"/>
      <c r="H3658" s="525" t="s">
        <v>1148</v>
      </c>
      <c r="I3658" s="526"/>
      <c r="J3658" s="526"/>
      <c r="K3658" s="536">
        <v>4.12</v>
      </c>
      <c r="L3658" s="528"/>
      <c r="M3658" s="526"/>
      <c r="N3658" s="528"/>
      <c r="O3658" s="526"/>
      <c r="P3658" s="529">
        <v>1340.57</v>
      </c>
    </row>
    <row r="3659" spans="1:16" x14ac:dyDescent="0.25">
      <c r="A3659" s="530"/>
      <c r="B3659" s="524" t="s">
        <v>2070</v>
      </c>
      <c r="C3659" s="1247" t="s">
        <v>2071</v>
      </c>
      <c r="D3659" s="1247"/>
      <c r="E3659" s="1247"/>
      <c r="F3659" s="1247"/>
      <c r="G3659" s="1247"/>
      <c r="H3659" s="525" t="s">
        <v>1148</v>
      </c>
      <c r="I3659" s="536">
        <v>2.06</v>
      </c>
      <c r="J3659" s="526"/>
      <c r="K3659" s="536">
        <v>4.12</v>
      </c>
      <c r="L3659" s="532"/>
      <c r="M3659" s="533"/>
      <c r="N3659" s="534">
        <v>325.38</v>
      </c>
      <c r="O3659" s="526"/>
      <c r="P3659" s="529">
        <v>1340.57</v>
      </c>
    </row>
    <row r="3660" spans="1:16" x14ac:dyDescent="0.25">
      <c r="A3660" s="523"/>
      <c r="B3660" s="524" t="s">
        <v>36</v>
      </c>
      <c r="C3660" s="1247" t="s">
        <v>134</v>
      </c>
      <c r="D3660" s="1247"/>
      <c r="E3660" s="1247"/>
      <c r="F3660" s="1247"/>
      <c r="G3660" s="1247"/>
      <c r="H3660" s="525"/>
      <c r="I3660" s="526"/>
      <c r="J3660" s="526"/>
      <c r="K3660" s="526"/>
      <c r="L3660" s="528"/>
      <c r="M3660" s="526"/>
      <c r="N3660" s="528"/>
      <c r="O3660" s="526"/>
      <c r="P3660" s="573">
        <v>146.55000000000001</v>
      </c>
    </row>
    <row r="3661" spans="1:16" x14ac:dyDescent="0.25">
      <c r="A3661" s="530"/>
      <c r="B3661" s="524" t="s">
        <v>3801</v>
      </c>
      <c r="C3661" s="1247" t="s">
        <v>3802</v>
      </c>
      <c r="D3661" s="1247"/>
      <c r="E3661" s="1247"/>
      <c r="F3661" s="1247"/>
      <c r="G3661" s="1247"/>
      <c r="H3661" s="525" t="s">
        <v>1164</v>
      </c>
      <c r="I3661" s="527">
        <v>1E-3</v>
      </c>
      <c r="J3661" s="526"/>
      <c r="K3661" s="527">
        <v>2E-3</v>
      </c>
      <c r="L3661" s="542">
        <v>23278.34</v>
      </c>
      <c r="M3661" s="539">
        <v>1.45</v>
      </c>
      <c r="N3661" s="534">
        <v>33753.589999999997</v>
      </c>
      <c r="O3661" s="526"/>
      <c r="P3661" s="529">
        <v>67.510000000000005</v>
      </c>
    </row>
    <row r="3662" spans="1:16" x14ac:dyDescent="0.25">
      <c r="A3662" s="530"/>
      <c r="B3662" s="524" t="s">
        <v>3803</v>
      </c>
      <c r="C3662" s="1247" t="s">
        <v>3804</v>
      </c>
      <c r="D3662" s="1247"/>
      <c r="E3662" s="1247"/>
      <c r="F3662" s="1247"/>
      <c r="G3662" s="1247"/>
      <c r="H3662" s="525" t="s">
        <v>1164</v>
      </c>
      <c r="I3662" s="537">
        <v>1.1E-4</v>
      </c>
      <c r="J3662" s="526"/>
      <c r="K3662" s="537">
        <v>2.2000000000000001E-4</v>
      </c>
      <c r="L3662" s="542">
        <v>118612.74</v>
      </c>
      <c r="M3662" s="539">
        <v>1.45</v>
      </c>
      <c r="N3662" s="534">
        <v>171988.47</v>
      </c>
      <c r="O3662" s="526"/>
      <c r="P3662" s="529">
        <v>37.840000000000003</v>
      </c>
    </row>
    <row r="3663" spans="1:16" x14ac:dyDescent="0.25">
      <c r="A3663" s="530"/>
      <c r="B3663" s="524" t="s">
        <v>3805</v>
      </c>
      <c r="C3663" s="1247" t="s">
        <v>3806</v>
      </c>
      <c r="D3663" s="1247"/>
      <c r="E3663" s="1247"/>
      <c r="F3663" s="1247"/>
      <c r="G3663" s="1247"/>
      <c r="H3663" s="525" t="s">
        <v>1244</v>
      </c>
      <c r="I3663" s="531">
        <v>2.8</v>
      </c>
      <c r="J3663" s="526"/>
      <c r="K3663" s="531">
        <v>5.6</v>
      </c>
      <c r="L3663" s="538">
        <v>14.81</v>
      </c>
      <c r="M3663" s="539">
        <v>0.28000000000000003</v>
      </c>
      <c r="N3663" s="534">
        <v>4.1500000000000004</v>
      </c>
      <c r="O3663" s="526"/>
      <c r="P3663" s="529">
        <v>23.24</v>
      </c>
    </row>
    <row r="3664" spans="1:16" x14ac:dyDescent="0.25">
      <c r="A3664" s="530"/>
      <c r="B3664" s="524" t="s">
        <v>3807</v>
      </c>
      <c r="C3664" s="1247" t="s">
        <v>3808</v>
      </c>
      <c r="D3664" s="1247"/>
      <c r="E3664" s="1247"/>
      <c r="F3664" s="1247"/>
      <c r="G3664" s="1247"/>
      <c r="H3664" s="525" t="s">
        <v>1164</v>
      </c>
      <c r="I3664" s="537">
        <v>3.0000000000000001E-5</v>
      </c>
      <c r="J3664" s="526"/>
      <c r="K3664" s="537">
        <v>6.0000000000000002E-5</v>
      </c>
      <c r="L3664" s="542">
        <v>249385</v>
      </c>
      <c r="M3664" s="575">
        <v>1.2</v>
      </c>
      <c r="N3664" s="534">
        <v>299262</v>
      </c>
      <c r="O3664" s="526"/>
      <c r="P3664" s="529">
        <v>17.96</v>
      </c>
    </row>
    <row r="3665" spans="1:16" x14ac:dyDescent="0.25">
      <c r="A3665" s="552"/>
      <c r="B3665" s="553"/>
      <c r="C3665" s="1248" t="s">
        <v>1154</v>
      </c>
      <c r="D3665" s="1248"/>
      <c r="E3665" s="1248"/>
      <c r="F3665" s="1248"/>
      <c r="G3665" s="1248"/>
      <c r="H3665" s="516"/>
      <c r="I3665" s="517"/>
      <c r="J3665" s="517"/>
      <c r="K3665" s="517"/>
      <c r="L3665" s="520"/>
      <c r="M3665" s="517"/>
      <c r="N3665" s="554"/>
      <c r="O3665" s="517"/>
      <c r="P3665" s="555">
        <v>1487.12</v>
      </c>
    </row>
    <row r="3666" spans="1:16" x14ac:dyDescent="0.25">
      <c r="A3666" s="540" t="s">
        <v>4314</v>
      </c>
      <c r="B3666" s="524" t="s">
        <v>2637</v>
      </c>
      <c r="C3666" s="1247" t="s">
        <v>2638</v>
      </c>
      <c r="D3666" s="1247"/>
      <c r="E3666" s="1247"/>
      <c r="F3666" s="1247"/>
      <c r="G3666" s="1247"/>
      <c r="H3666" s="525" t="s">
        <v>1158</v>
      </c>
      <c r="I3666" s="543">
        <v>2</v>
      </c>
      <c r="J3666" s="526"/>
      <c r="K3666" s="543">
        <v>2</v>
      </c>
      <c r="L3666" s="528"/>
      <c r="M3666" s="526"/>
      <c r="N3666" s="528"/>
      <c r="O3666" s="526"/>
      <c r="P3666" s="573">
        <v>26.81</v>
      </c>
    </row>
    <row r="3667" spans="1:16" x14ac:dyDescent="0.25">
      <c r="A3667" s="540"/>
      <c r="B3667" s="524"/>
      <c r="C3667" s="1247" t="s">
        <v>1155</v>
      </c>
      <c r="D3667" s="1247"/>
      <c r="E3667" s="1247"/>
      <c r="F3667" s="1247"/>
      <c r="G3667" s="1247"/>
      <c r="H3667" s="525"/>
      <c r="I3667" s="526"/>
      <c r="J3667" s="526"/>
      <c r="K3667" s="526"/>
      <c r="L3667" s="528"/>
      <c r="M3667" s="526"/>
      <c r="N3667" s="528"/>
      <c r="O3667" s="526"/>
      <c r="P3667" s="529">
        <v>1340.57</v>
      </c>
    </row>
    <row r="3668" spans="1:16" x14ac:dyDescent="0.25">
      <c r="A3668" s="540"/>
      <c r="B3668" s="524" t="s">
        <v>2639</v>
      </c>
      <c r="C3668" s="1247" t="s">
        <v>2640</v>
      </c>
      <c r="D3668" s="1247"/>
      <c r="E3668" s="1247"/>
      <c r="F3668" s="1247"/>
      <c r="G3668" s="1247"/>
      <c r="H3668" s="525" t="s">
        <v>1158</v>
      </c>
      <c r="I3668" s="543">
        <v>97</v>
      </c>
      <c r="J3668" s="526"/>
      <c r="K3668" s="543">
        <v>97</v>
      </c>
      <c r="L3668" s="528"/>
      <c r="M3668" s="526"/>
      <c r="N3668" s="528"/>
      <c r="O3668" s="526"/>
      <c r="P3668" s="529">
        <v>1300.3499999999999</v>
      </c>
    </row>
    <row r="3669" spans="1:16" x14ac:dyDescent="0.25">
      <c r="A3669" s="540"/>
      <c r="B3669" s="524" t="s">
        <v>2641</v>
      </c>
      <c r="C3669" s="1247" t="s">
        <v>2642</v>
      </c>
      <c r="D3669" s="1247"/>
      <c r="E3669" s="1247"/>
      <c r="F3669" s="1247"/>
      <c r="G3669" s="1247"/>
      <c r="H3669" s="525" t="s">
        <v>1158</v>
      </c>
      <c r="I3669" s="543">
        <v>51</v>
      </c>
      <c r="J3669" s="526"/>
      <c r="K3669" s="543">
        <v>51</v>
      </c>
      <c r="L3669" s="528"/>
      <c r="M3669" s="526"/>
      <c r="N3669" s="528"/>
      <c r="O3669" s="526"/>
      <c r="P3669" s="573">
        <v>683.69</v>
      </c>
    </row>
    <row r="3670" spans="1:16" x14ac:dyDescent="0.25">
      <c r="A3670" s="556"/>
      <c r="B3670" s="557"/>
      <c r="C3670" s="1248" t="s">
        <v>1161</v>
      </c>
      <c r="D3670" s="1248"/>
      <c r="E3670" s="1248"/>
      <c r="F3670" s="1248"/>
      <c r="G3670" s="1248"/>
      <c r="H3670" s="516"/>
      <c r="I3670" s="517"/>
      <c r="J3670" s="517"/>
      <c r="K3670" s="517"/>
      <c r="L3670" s="520"/>
      <c r="M3670" s="517"/>
      <c r="N3670" s="554">
        <v>1748.99</v>
      </c>
      <c r="O3670" s="517"/>
      <c r="P3670" s="555">
        <v>3497.97</v>
      </c>
    </row>
    <row r="3671" spans="1:16" x14ac:dyDescent="0.25">
      <c r="A3671" s="558"/>
      <c r="B3671" s="559"/>
      <c r="C3671" s="559"/>
      <c r="D3671" s="559"/>
      <c r="E3671" s="559"/>
      <c r="F3671" s="559"/>
      <c r="G3671" s="559"/>
      <c r="H3671" s="560"/>
      <c r="I3671" s="561"/>
      <c r="J3671" s="561"/>
      <c r="K3671" s="561"/>
      <c r="L3671" s="562"/>
      <c r="M3671" s="561"/>
      <c r="N3671" s="562"/>
      <c r="O3671" s="561"/>
      <c r="P3671" s="563"/>
    </row>
    <row r="3672" spans="1:16" ht="22.5" x14ac:dyDescent="0.25">
      <c r="A3672" s="514" t="s">
        <v>4315</v>
      </c>
      <c r="B3672" s="515" t="s">
        <v>3594</v>
      </c>
      <c r="C3672" s="1249" t="s">
        <v>3811</v>
      </c>
      <c r="D3672" s="1249"/>
      <c r="E3672" s="1249"/>
      <c r="F3672" s="1249"/>
      <c r="G3672" s="1249"/>
      <c r="H3672" s="516" t="s">
        <v>1575</v>
      </c>
      <c r="I3672" s="517">
        <v>2</v>
      </c>
      <c r="J3672" s="518">
        <v>1</v>
      </c>
      <c r="K3672" s="518">
        <v>2</v>
      </c>
      <c r="L3672" s="520"/>
      <c r="M3672" s="517"/>
      <c r="N3672" s="564">
        <v>5612.38</v>
      </c>
      <c r="O3672" s="517"/>
      <c r="P3672" s="555">
        <v>11224.76</v>
      </c>
    </row>
    <row r="3673" spans="1:16" x14ac:dyDescent="0.25">
      <c r="A3673" s="556"/>
      <c r="B3673" s="557"/>
      <c r="C3673" s="1248" t="s">
        <v>1161</v>
      </c>
      <c r="D3673" s="1248"/>
      <c r="E3673" s="1248"/>
      <c r="F3673" s="1248"/>
      <c r="G3673" s="1248"/>
      <c r="H3673" s="516"/>
      <c r="I3673" s="517"/>
      <c r="J3673" s="517"/>
      <c r="K3673" s="517"/>
      <c r="L3673" s="520"/>
      <c r="M3673" s="517"/>
      <c r="N3673" s="520"/>
      <c r="O3673" s="517"/>
      <c r="P3673" s="555">
        <v>11224.76</v>
      </c>
    </row>
    <row r="3674" spans="1:16" x14ac:dyDescent="0.25">
      <c r="A3674" s="558"/>
      <c r="B3674" s="559"/>
      <c r="C3674" s="559"/>
      <c r="D3674" s="559"/>
      <c r="E3674" s="559"/>
      <c r="F3674" s="559"/>
      <c r="G3674" s="559"/>
      <c r="H3674" s="560"/>
      <c r="I3674" s="561"/>
      <c r="J3674" s="561"/>
      <c r="K3674" s="561"/>
      <c r="L3674" s="562"/>
      <c r="M3674" s="561"/>
      <c r="N3674" s="562"/>
      <c r="O3674" s="561"/>
      <c r="P3674" s="563"/>
    </row>
    <row r="3675" spans="1:16" x14ac:dyDescent="0.25">
      <c r="A3675" s="514" t="s">
        <v>4316</v>
      </c>
      <c r="B3675" s="515" t="s">
        <v>4255</v>
      </c>
      <c r="C3675" s="1249" t="s">
        <v>4256</v>
      </c>
      <c r="D3675" s="1249"/>
      <c r="E3675" s="1249"/>
      <c r="F3675" s="1249"/>
      <c r="G3675" s="1249"/>
      <c r="H3675" s="516" t="s">
        <v>1575</v>
      </c>
      <c r="I3675" s="517">
        <v>5</v>
      </c>
      <c r="J3675" s="518">
        <v>1</v>
      </c>
      <c r="K3675" s="518">
        <v>5</v>
      </c>
      <c r="L3675" s="520"/>
      <c r="M3675" s="517"/>
      <c r="N3675" s="521"/>
      <c r="O3675" s="517"/>
      <c r="P3675" s="522"/>
    </row>
    <row r="3676" spans="1:16" x14ac:dyDescent="0.25">
      <c r="A3676" s="523"/>
      <c r="B3676" s="524" t="s">
        <v>23</v>
      </c>
      <c r="C3676" s="1247" t="s">
        <v>1203</v>
      </c>
      <c r="D3676" s="1247"/>
      <c r="E3676" s="1247"/>
      <c r="F3676" s="1247"/>
      <c r="G3676" s="1247"/>
      <c r="H3676" s="525" t="s">
        <v>1148</v>
      </c>
      <c r="I3676" s="526"/>
      <c r="J3676" s="526"/>
      <c r="K3676" s="531">
        <v>8.4</v>
      </c>
      <c r="L3676" s="528"/>
      <c r="M3676" s="526"/>
      <c r="N3676" s="528"/>
      <c r="O3676" s="526"/>
      <c r="P3676" s="529">
        <v>2733.19</v>
      </c>
    </row>
    <row r="3677" spans="1:16" x14ac:dyDescent="0.25">
      <c r="A3677" s="530"/>
      <c r="B3677" s="524" t="s">
        <v>2070</v>
      </c>
      <c r="C3677" s="1247" t="s">
        <v>2071</v>
      </c>
      <c r="D3677" s="1247"/>
      <c r="E3677" s="1247"/>
      <c r="F3677" s="1247"/>
      <c r="G3677" s="1247"/>
      <c r="H3677" s="525" t="s">
        <v>1148</v>
      </c>
      <c r="I3677" s="536">
        <v>1.68</v>
      </c>
      <c r="J3677" s="526"/>
      <c r="K3677" s="531">
        <v>8.4</v>
      </c>
      <c r="L3677" s="532"/>
      <c r="M3677" s="533"/>
      <c r="N3677" s="534">
        <v>325.38</v>
      </c>
      <c r="O3677" s="526"/>
      <c r="P3677" s="529">
        <v>2733.19</v>
      </c>
    </row>
    <row r="3678" spans="1:16" x14ac:dyDescent="0.25">
      <c r="A3678" s="523"/>
      <c r="B3678" s="524" t="s">
        <v>36</v>
      </c>
      <c r="C3678" s="1247" t="s">
        <v>134</v>
      </c>
      <c r="D3678" s="1247"/>
      <c r="E3678" s="1247"/>
      <c r="F3678" s="1247"/>
      <c r="G3678" s="1247"/>
      <c r="H3678" s="525"/>
      <c r="I3678" s="526"/>
      <c r="J3678" s="526"/>
      <c r="K3678" s="526"/>
      <c r="L3678" s="528"/>
      <c r="M3678" s="526"/>
      <c r="N3678" s="528"/>
      <c r="O3678" s="526"/>
      <c r="P3678" s="573">
        <v>243.17</v>
      </c>
    </row>
    <row r="3679" spans="1:16" x14ac:dyDescent="0.25">
      <c r="A3679" s="530"/>
      <c r="B3679" s="524" t="s">
        <v>3598</v>
      </c>
      <c r="C3679" s="1247" t="s">
        <v>3599</v>
      </c>
      <c r="D3679" s="1247"/>
      <c r="E3679" s="1247"/>
      <c r="F3679" s="1247"/>
      <c r="G3679" s="1247"/>
      <c r="H3679" s="525" t="s">
        <v>1244</v>
      </c>
      <c r="I3679" s="535">
        <v>5.0000000000000001E-4</v>
      </c>
      <c r="J3679" s="526"/>
      <c r="K3679" s="535">
        <v>2.5000000000000001E-3</v>
      </c>
      <c r="L3679" s="538">
        <v>284.14999999999998</v>
      </c>
      <c r="M3679" s="539">
        <v>1.45</v>
      </c>
      <c r="N3679" s="534">
        <v>412.02</v>
      </c>
      <c r="O3679" s="526"/>
      <c r="P3679" s="529">
        <v>1.03</v>
      </c>
    </row>
    <row r="3680" spans="1:16" x14ac:dyDescent="0.25">
      <c r="A3680" s="530"/>
      <c r="B3680" s="524" t="s">
        <v>1494</v>
      </c>
      <c r="C3680" s="1247" t="s">
        <v>1495</v>
      </c>
      <c r="D3680" s="1247"/>
      <c r="E3680" s="1247"/>
      <c r="F3680" s="1247"/>
      <c r="G3680" s="1247"/>
      <c r="H3680" s="525" t="s">
        <v>1496</v>
      </c>
      <c r="I3680" s="535">
        <v>8.3199999999999996E-2</v>
      </c>
      <c r="J3680" s="526"/>
      <c r="K3680" s="527">
        <v>0.41599999999999998</v>
      </c>
      <c r="L3680" s="532"/>
      <c r="M3680" s="533"/>
      <c r="N3680" s="534">
        <v>6.1</v>
      </c>
      <c r="O3680" s="526"/>
      <c r="P3680" s="529">
        <v>2.54</v>
      </c>
    </row>
    <row r="3681" spans="1:16" x14ac:dyDescent="0.25">
      <c r="A3681" s="530"/>
      <c r="B3681" s="524" t="s">
        <v>3600</v>
      </c>
      <c r="C3681" s="1247" t="s">
        <v>3601</v>
      </c>
      <c r="D3681" s="1247"/>
      <c r="E3681" s="1247"/>
      <c r="F3681" s="1247"/>
      <c r="G3681" s="1247"/>
      <c r="H3681" s="525" t="s">
        <v>1697</v>
      </c>
      <c r="I3681" s="527">
        <v>2.5000000000000001E-2</v>
      </c>
      <c r="J3681" s="526"/>
      <c r="K3681" s="527">
        <v>0.125</v>
      </c>
      <c r="L3681" s="538">
        <v>978.09</v>
      </c>
      <c r="M3681" s="539">
        <v>1.31</v>
      </c>
      <c r="N3681" s="534">
        <v>1281.3</v>
      </c>
      <c r="O3681" s="526"/>
      <c r="P3681" s="529">
        <v>160.16</v>
      </c>
    </row>
    <row r="3682" spans="1:16" x14ac:dyDescent="0.25">
      <c r="A3682" s="530"/>
      <c r="B3682" s="524" t="s">
        <v>2605</v>
      </c>
      <c r="C3682" s="1247" t="s">
        <v>2606</v>
      </c>
      <c r="D3682" s="1247"/>
      <c r="E3682" s="1247"/>
      <c r="F3682" s="1247"/>
      <c r="G3682" s="1247"/>
      <c r="H3682" s="525" t="s">
        <v>1164</v>
      </c>
      <c r="I3682" s="537">
        <v>1.0000000000000001E-5</v>
      </c>
      <c r="J3682" s="526"/>
      <c r="K3682" s="537">
        <v>5.0000000000000002E-5</v>
      </c>
      <c r="L3682" s="542">
        <v>4338.2700000000004</v>
      </c>
      <c r="M3682" s="575">
        <v>1.3</v>
      </c>
      <c r="N3682" s="534">
        <v>5639.75</v>
      </c>
      <c r="O3682" s="526"/>
      <c r="P3682" s="529">
        <v>0.28000000000000003</v>
      </c>
    </row>
    <row r="3683" spans="1:16" x14ac:dyDescent="0.25">
      <c r="A3683" s="530"/>
      <c r="B3683" s="524" t="s">
        <v>3560</v>
      </c>
      <c r="C3683" s="1247" t="s">
        <v>3561</v>
      </c>
      <c r="D3683" s="1247"/>
      <c r="E3683" s="1247"/>
      <c r="F3683" s="1247"/>
      <c r="G3683" s="1247"/>
      <c r="H3683" s="525" t="s">
        <v>1244</v>
      </c>
      <c r="I3683" s="536">
        <v>0.01</v>
      </c>
      <c r="J3683" s="526"/>
      <c r="K3683" s="536">
        <v>0.05</v>
      </c>
      <c r="L3683" s="538">
        <v>899.56</v>
      </c>
      <c r="M3683" s="539">
        <v>1.76</v>
      </c>
      <c r="N3683" s="534">
        <v>1583.23</v>
      </c>
      <c r="O3683" s="526"/>
      <c r="P3683" s="529">
        <v>79.16</v>
      </c>
    </row>
    <row r="3684" spans="1:16" x14ac:dyDescent="0.25">
      <c r="A3684" s="552"/>
      <c r="B3684" s="553"/>
      <c r="C3684" s="1248" t="s">
        <v>1154</v>
      </c>
      <c r="D3684" s="1248"/>
      <c r="E3684" s="1248"/>
      <c r="F3684" s="1248"/>
      <c r="G3684" s="1248"/>
      <c r="H3684" s="516"/>
      <c r="I3684" s="517"/>
      <c r="J3684" s="517"/>
      <c r="K3684" s="517"/>
      <c r="L3684" s="520"/>
      <c r="M3684" s="517"/>
      <c r="N3684" s="554"/>
      <c r="O3684" s="517"/>
      <c r="P3684" s="555">
        <v>2976.36</v>
      </c>
    </row>
    <row r="3685" spans="1:16" x14ac:dyDescent="0.25">
      <c r="A3685" s="540" t="s">
        <v>4317</v>
      </c>
      <c r="B3685" s="524" t="s">
        <v>2637</v>
      </c>
      <c r="C3685" s="1247" t="s">
        <v>2638</v>
      </c>
      <c r="D3685" s="1247"/>
      <c r="E3685" s="1247"/>
      <c r="F3685" s="1247"/>
      <c r="G3685" s="1247"/>
      <c r="H3685" s="525" t="s">
        <v>1158</v>
      </c>
      <c r="I3685" s="543">
        <v>2</v>
      </c>
      <c r="J3685" s="526"/>
      <c r="K3685" s="543">
        <v>2</v>
      </c>
      <c r="L3685" s="528"/>
      <c r="M3685" s="526"/>
      <c r="N3685" s="528"/>
      <c r="O3685" s="526"/>
      <c r="P3685" s="573">
        <v>54.66</v>
      </c>
    </row>
    <row r="3686" spans="1:16" x14ac:dyDescent="0.25">
      <c r="A3686" s="540"/>
      <c r="B3686" s="524"/>
      <c r="C3686" s="1247" t="s">
        <v>1155</v>
      </c>
      <c r="D3686" s="1247"/>
      <c r="E3686" s="1247"/>
      <c r="F3686" s="1247"/>
      <c r="G3686" s="1247"/>
      <c r="H3686" s="525"/>
      <c r="I3686" s="526"/>
      <c r="J3686" s="526"/>
      <c r="K3686" s="526"/>
      <c r="L3686" s="528"/>
      <c r="M3686" s="526"/>
      <c r="N3686" s="528"/>
      <c r="O3686" s="526"/>
      <c r="P3686" s="529">
        <v>2733.19</v>
      </c>
    </row>
    <row r="3687" spans="1:16" x14ac:dyDescent="0.25">
      <c r="A3687" s="540"/>
      <c r="B3687" s="524" t="s">
        <v>2795</v>
      </c>
      <c r="C3687" s="1247" t="s">
        <v>2796</v>
      </c>
      <c r="D3687" s="1247"/>
      <c r="E3687" s="1247"/>
      <c r="F3687" s="1247"/>
      <c r="G3687" s="1247"/>
      <c r="H3687" s="525" t="s">
        <v>1158</v>
      </c>
      <c r="I3687" s="543">
        <v>90</v>
      </c>
      <c r="J3687" s="526"/>
      <c r="K3687" s="543">
        <v>90</v>
      </c>
      <c r="L3687" s="528"/>
      <c r="M3687" s="526"/>
      <c r="N3687" s="528"/>
      <c r="O3687" s="526"/>
      <c r="P3687" s="529">
        <v>2459.87</v>
      </c>
    </row>
    <row r="3688" spans="1:16" x14ac:dyDescent="0.25">
      <c r="A3688" s="540"/>
      <c r="B3688" s="524" t="s">
        <v>2797</v>
      </c>
      <c r="C3688" s="1247" t="s">
        <v>2798</v>
      </c>
      <c r="D3688" s="1247"/>
      <c r="E3688" s="1247"/>
      <c r="F3688" s="1247"/>
      <c r="G3688" s="1247"/>
      <c r="H3688" s="525" t="s">
        <v>1158</v>
      </c>
      <c r="I3688" s="543">
        <v>46</v>
      </c>
      <c r="J3688" s="526"/>
      <c r="K3688" s="543">
        <v>46</v>
      </c>
      <c r="L3688" s="528"/>
      <c r="M3688" s="526"/>
      <c r="N3688" s="528"/>
      <c r="O3688" s="526"/>
      <c r="P3688" s="529">
        <v>1257.27</v>
      </c>
    </row>
    <row r="3689" spans="1:16" x14ac:dyDescent="0.25">
      <c r="A3689" s="556"/>
      <c r="B3689" s="557"/>
      <c r="C3689" s="1248" t="s">
        <v>1161</v>
      </c>
      <c r="D3689" s="1248"/>
      <c r="E3689" s="1248"/>
      <c r="F3689" s="1248"/>
      <c r="G3689" s="1248"/>
      <c r="H3689" s="516"/>
      <c r="I3689" s="517"/>
      <c r="J3689" s="517"/>
      <c r="K3689" s="517"/>
      <c r="L3689" s="520"/>
      <c r="M3689" s="517"/>
      <c r="N3689" s="554">
        <v>1349.63</v>
      </c>
      <c r="O3689" s="517"/>
      <c r="P3689" s="555">
        <v>6748.16</v>
      </c>
    </row>
    <row r="3690" spans="1:16" x14ac:dyDescent="0.25">
      <c r="A3690" s="558"/>
      <c r="B3690" s="559"/>
      <c r="C3690" s="559"/>
      <c r="D3690" s="559"/>
      <c r="E3690" s="559"/>
      <c r="F3690" s="559"/>
      <c r="G3690" s="559"/>
      <c r="H3690" s="560"/>
      <c r="I3690" s="561"/>
      <c r="J3690" s="561"/>
      <c r="K3690" s="561"/>
      <c r="L3690" s="562"/>
      <c r="M3690" s="561"/>
      <c r="N3690" s="562"/>
      <c r="O3690" s="561"/>
      <c r="P3690" s="563"/>
    </row>
    <row r="3691" spans="1:16" ht="22.5" x14ac:dyDescent="0.25">
      <c r="A3691" s="514" t="s">
        <v>4318</v>
      </c>
      <c r="B3691" s="515" t="s">
        <v>4259</v>
      </c>
      <c r="C3691" s="1249" t="s">
        <v>4260</v>
      </c>
      <c r="D3691" s="1249"/>
      <c r="E3691" s="1249"/>
      <c r="F3691" s="1249"/>
      <c r="G3691" s="1249"/>
      <c r="H3691" s="516" t="s">
        <v>1568</v>
      </c>
      <c r="I3691" s="517">
        <v>0.5</v>
      </c>
      <c r="J3691" s="518">
        <v>1</v>
      </c>
      <c r="K3691" s="571">
        <v>0.5</v>
      </c>
      <c r="L3691" s="554">
        <v>13655.99</v>
      </c>
      <c r="M3691" s="570">
        <v>1.1100000000000001</v>
      </c>
      <c r="N3691" s="564">
        <v>15158.15</v>
      </c>
      <c r="O3691" s="517"/>
      <c r="P3691" s="555">
        <v>7579.08</v>
      </c>
    </row>
    <row r="3692" spans="1:16" x14ac:dyDescent="0.25">
      <c r="A3692" s="556"/>
      <c r="B3692" s="557"/>
      <c r="C3692" s="1248" t="s">
        <v>1161</v>
      </c>
      <c r="D3692" s="1248"/>
      <c r="E3692" s="1248"/>
      <c r="F3692" s="1248"/>
      <c r="G3692" s="1248"/>
      <c r="H3692" s="516"/>
      <c r="I3692" s="517"/>
      <c r="J3692" s="517"/>
      <c r="K3692" s="517"/>
      <c r="L3692" s="520"/>
      <c r="M3692" s="517"/>
      <c r="N3692" s="520"/>
      <c r="O3692" s="517"/>
      <c r="P3692" s="555">
        <v>7579.08</v>
      </c>
    </row>
    <row r="3693" spans="1:16" x14ac:dyDescent="0.25">
      <c r="A3693" s="558"/>
      <c r="B3693" s="559"/>
      <c r="C3693" s="559"/>
      <c r="D3693" s="559"/>
      <c r="E3693" s="559"/>
      <c r="F3693" s="559"/>
      <c r="G3693" s="559"/>
      <c r="H3693" s="560"/>
      <c r="I3693" s="561"/>
      <c r="J3693" s="561"/>
      <c r="K3693" s="561"/>
      <c r="L3693" s="562"/>
      <c r="M3693" s="561"/>
      <c r="N3693" s="562"/>
      <c r="O3693" s="561"/>
      <c r="P3693" s="563"/>
    </row>
    <row r="3694" spans="1:16" x14ac:dyDescent="0.25">
      <c r="A3694" s="514" t="s">
        <v>4319</v>
      </c>
      <c r="B3694" s="515" t="s">
        <v>3784</v>
      </c>
      <c r="C3694" s="1249" t="s">
        <v>3785</v>
      </c>
      <c r="D3694" s="1249"/>
      <c r="E3694" s="1249"/>
      <c r="F3694" s="1249"/>
      <c r="G3694" s="1249"/>
      <c r="H3694" s="516" t="s">
        <v>1575</v>
      </c>
      <c r="I3694" s="517">
        <v>3</v>
      </c>
      <c r="J3694" s="518">
        <v>1</v>
      </c>
      <c r="K3694" s="518">
        <v>3</v>
      </c>
      <c r="L3694" s="520"/>
      <c r="M3694" s="517"/>
      <c r="N3694" s="521"/>
      <c r="O3694" s="517"/>
      <c r="P3694" s="522"/>
    </row>
    <row r="3695" spans="1:16" x14ac:dyDescent="0.25">
      <c r="A3695" s="523"/>
      <c r="B3695" s="524" t="s">
        <v>23</v>
      </c>
      <c r="C3695" s="1247" t="s">
        <v>1203</v>
      </c>
      <c r="D3695" s="1247"/>
      <c r="E3695" s="1247"/>
      <c r="F3695" s="1247"/>
      <c r="G3695" s="1247"/>
      <c r="H3695" s="525" t="s">
        <v>1148</v>
      </c>
      <c r="I3695" s="526"/>
      <c r="J3695" s="526"/>
      <c r="K3695" s="543">
        <v>6</v>
      </c>
      <c r="L3695" s="528"/>
      <c r="M3695" s="526"/>
      <c r="N3695" s="528"/>
      <c r="O3695" s="526"/>
      <c r="P3695" s="529">
        <v>1733.76</v>
      </c>
    </row>
    <row r="3696" spans="1:16" x14ac:dyDescent="0.25">
      <c r="A3696" s="530"/>
      <c r="B3696" s="524" t="s">
        <v>1482</v>
      </c>
      <c r="C3696" s="1247" t="s">
        <v>1483</v>
      </c>
      <c r="D3696" s="1247"/>
      <c r="E3696" s="1247"/>
      <c r="F3696" s="1247"/>
      <c r="G3696" s="1247"/>
      <c r="H3696" s="525" t="s">
        <v>1148</v>
      </c>
      <c r="I3696" s="543">
        <v>2</v>
      </c>
      <c r="J3696" s="526"/>
      <c r="K3696" s="543">
        <v>6</v>
      </c>
      <c r="L3696" s="532"/>
      <c r="M3696" s="533"/>
      <c r="N3696" s="534">
        <v>288.95999999999998</v>
      </c>
      <c r="O3696" s="526"/>
      <c r="P3696" s="529">
        <v>1733.76</v>
      </c>
    </row>
    <row r="3697" spans="1:16" x14ac:dyDescent="0.25">
      <c r="A3697" s="552"/>
      <c r="B3697" s="553"/>
      <c r="C3697" s="1248" t="s">
        <v>1154</v>
      </c>
      <c r="D3697" s="1248"/>
      <c r="E3697" s="1248"/>
      <c r="F3697" s="1248"/>
      <c r="G3697" s="1248"/>
      <c r="H3697" s="516"/>
      <c r="I3697" s="517"/>
      <c r="J3697" s="517"/>
      <c r="K3697" s="517"/>
      <c r="L3697" s="520"/>
      <c r="M3697" s="517"/>
      <c r="N3697" s="554"/>
      <c r="O3697" s="517"/>
      <c r="P3697" s="555">
        <v>1733.76</v>
      </c>
    </row>
    <row r="3698" spans="1:16" x14ac:dyDescent="0.25">
      <c r="A3698" s="540" t="s">
        <v>4320</v>
      </c>
      <c r="B3698" s="524" t="s">
        <v>2637</v>
      </c>
      <c r="C3698" s="1247" t="s">
        <v>2638</v>
      </c>
      <c r="D3698" s="1247"/>
      <c r="E3698" s="1247"/>
      <c r="F3698" s="1247"/>
      <c r="G3698" s="1247"/>
      <c r="H3698" s="525" t="s">
        <v>1158</v>
      </c>
      <c r="I3698" s="543">
        <v>2</v>
      </c>
      <c r="J3698" s="526"/>
      <c r="K3698" s="543">
        <v>2</v>
      </c>
      <c r="L3698" s="528"/>
      <c r="M3698" s="526"/>
      <c r="N3698" s="528"/>
      <c r="O3698" s="526"/>
      <c r="P3698" s="573">
        <v>34.68</v>
      </c>
    </row>
    <row r="3699" spans="1:16" x14ac:dyDescent="0.25">
      <c r="A3699" s="540"/>
      <c r="B3699" s="524"/>
      <c r="C3699" s="1247" t="s">
        <v>1155</v>
      </c>
      <c r="D3699" s="1247"/>
      <c r="E3699" s="1247"/>
      <c r="F3699" s="1247"/>
      <c r="G3699" s="1247"/>
      <c r="H3699" s="525"/>
      <c r="I3699" s="526"/>
      <c r="J3699" s="526"/>
      <c r="K3699" s="526"/>
      <c r="L3699" s="528"/>
      <c r="M3699" s="526"/>
      <c r="N3699" s="528"/>
      <c r="O3699" s="526"/>
      <c r="P3699" s="529">
        <v>1733.76</v>
      </c>
    </row>
    <row r="3700" spans="1:16" x14ac:dyDescent="0.25">
      <c r="A3700" s="540"/>
      <c r="B3700" s="524" t="s">
        <v>2795</v>
      </c>
      <c r="C3700" s="1247" t="s">
        <v>2796</v>
      </c>
      <c r="D3700" s="1247"/>
      <c r="E3700" s="1247"/>
      <c r="F3700" s="1247"/>
      <c r="G3700" s="1247"/>
      <c r="H3700" s="525" t="s">
        <v>1158</v>
      </c>
      <c r="I3700" s="543">
        <v>90</v>
      </c>
      <c r="J3700" s="526"/>
      <c r="K3700" s="543">
        <v>90</v>
      </c>
      <c r="L3700" s="528"/>
      <c r="M3700" s="526"/>
      <c r="N3700" s="528"/>
      <c r="O3700" s="526"/>
      <c r="P3700" s="529">
        <v>1560.38</v>
      </c>
    </row>
    <row r="3701" spans="1:16" x14ac:dyDescent="0.25">
      <c r="A3701" s="540"/>
      <c r="B3701" s="524" t="s">
        <v>2797</v>
      </c>
      <c r="C3701" s="1247" t="s">
        <v>2798</v>
      </c>
      <c r="D3701" s="1247"/>
      <c r="E3701" s="1247"/>
      <c r="F3701" s="1247"/>
      <c r="G3701" s="1247"/>
      <c r="H3701" s="525" t="s">
        <v>1158</v>
      </c>
      <c r="I3701" s="543">
        <v>46</v>
      </c>
      <c r="J3701" s="526"/>
      <c r="K3701" s="543">
        <v>46</v>
      </c>
      <c r="L3701" s="528"/>
      <c r="M3701" s="526"/>
      <c r="N3701" s="528"/>
      <c r="O3701" s="526"/>
      <c r="P3701" s="573">
        <v>797.53</v>
      </c>
    </row>
    <row r="3702" spans="1:16" x14ac:dyDescent="0.25">
      <c r="A3702" s="556"/>
      <c r="B3702" s="557"/>
      <c r="C3702" s="1248" t="s">
        <v>1161</v>
      </c>
      <c r="D3702" s="1248"/>
      <c r="E3702" s="1248"/>
      <c r="F3702" s="1248"/>
      <c r="G3702" s="1248"/>
      <c r="H3702" s="516"/>
      <c r="I3702" s="517"/>
      <c r="J3702" s="517"/>
      <c r="K3702" s="517"/>
      <c r="L3702" s="520"/>
      <c r="M3702" s="517"/>
      <c r="N3702" s="554">
        <v>1375.45</v>
      </c>
      <c r="O3702" s="517"/>
      <c r="P3702" s="555">
        <v>4126.3500000000004</v>
      </c>
    </row>
    <row r="3703" spans="1:16" x14ac:dyDescent="0.25">
      <c r="A3703" s="558"/>
      <c r="B3703" s="559"/>
      <c r="C3703" s="559"/>
      <c r="D3703" s="559"/>
      <c r="E3703" s="559"/>
      <c r="F3703" s="559"/>
      <c r="G3703" s="559"/>
      <c r="H3703" s="560"/>
      <c r="I3703" s="561"/>
      <c r="J3703" s="561"/>
      <c r="K3703" s="561"/>
      <c r="L3703" s="562"/>
      <c r="M3703" s="561"/>
      <c r="N3703" s="562"/>
      <c r="O3703" s="561"/>
      <c r="P3703" s="563"/>
    </row>
    <row r="3704" spans="1:16" ht="22.5" x14ac:dyDescent="0.25">
      <c r="A3704" s="514" t="s">
        <v>4321</v>
      </c>
      <c r="B3704" s="515" t="s">
        <v>4264</v>
      </c>
      <c r="C3704" s="1249" t="s">
        <v>4265</v>
      </c>
      <c r="D3704" s="1249"/>
      <c r="E3704" s="1249"/>
      <c r="F3704" s="1249"/>
      <c r="G3704" s="1249"/>
      <c r="H3704" s="516" t="s">
        <v>1575</v>
      </c>
      <c r="I3704" s="517">
        <v>3</v>
      </c>
      <c r="J3704" s="518">
        <v>1</v>
      </c>
      <c r="K3704" s="518">
        <v>3</v>
      </c>
      <c r="L3704" s="593">
        <v>879.77</v>
      </c>
      <c r="M3704" s="570">
        <v>1.1100000000000001</v>
      </c>
      <c r="N3704" s="572">
        <v>976.54</v>
      </c>
      <c r="O3704" s="517"/>
      <c r="P3704" s="555">
        <v>2929.62</v>
      </c>
    </row>
    <row r="3705" spans="1:16" x14ac:dyDescent="0.25">
      <c r="A3705" s="556"/>
      <c r="B3705" s="557"/>
      <c r="C3705" s="1248" t="s">
        <v>1161</v>
      </c>
      <c r="D3705" s="1248"/>
      <c r="E3705" s="1248"/>
      <c r="F3705" s="1248"/>
      <c r="G3705" s="1248"/>
      <c r="H3705" s="516"/>
      <c r="I3705" s="517"/>
      <c r="J3705" s="517"/>
      <c r="K3705" s="517"/>
      <c r="L3705" s="520"/>
      <c r="M3705" s="517"/>
      <c r="N3705" s="520"/>
      <c r="O3705" s="517"/>
      <c r="P3705" s="555">
        <v>2929.62</v>
      </c>
    </row>
    <row r="3706" spans="1:16" x14ac:dyDescent="0.25">
      <c r="A3706" s="558"/>
      <c r="B3706" s="559"/>
      <c r="C3706" s="559"/>
      <c r="D3706" s="559"/>
      <c r="E3706" s="559"/>
      <c r="F3706" s="559"/>
      <c r="G3706" s="559"/>
      <c r="H3706" s="560"/>
      <c r="I3706" s="561"/>
      <c r="J3706" s="561"/>
      <c r="K3706" s="561"/>
      <c r="L3706" s="562"/>
      <c r="M3706" s="561"/>
      <c r="N3706" s="562"/>
      <c r="O3706" s="561"/>
      <c r="P3706" s="563"/>
    </row>
    <row r="3707" spans="1:16" x14ac:dyDescent="0.25">
      <c r="A3707" s="514" t="s">
        <v>4322</v>
      </c>
      <c r="B3707" s="515" t="s">
        <v>4085</v>
      </c>
      <c r="C3707" s="1249" t="s">
        <v>4086</v>
      </c>
      <c r="D3707" s="1249"/>
      <c r="E3707" s="1249"/>
      <c r="F3707" s="1249"/>
      <c r="G3707" s="1249"/>
      <c r="H3707" s="516" t="s">
        <v>1575</v>
      </c>
      <c r="I3707" s="517">
        <v>2</v>
      </c>
      <c r="J3707" s="518">
        <v>1</v>
      </c>
      <c r="K3707" s="518">
        <v>2</v>
      </c>
      <c r="L3707" s="520"/>
      <c r="M3707" s="517"/>
      <c r="N3707" s="521"/>
      <c r="O3707" s="517"/>
      <c r="P3707" s="522"/>
    </row>
    <row r="3708" spans="1:16" x14ac:dyDescent="0.25">
      <c r="A3708" s="523"/>
      <c r="B3708" s="524" t="s">
        <v>23</v>
      </c>
      <c r="C3708" s="1247" t="s">
        <v>1203</v>
      </c>
      <c r="D3708" s="1247"/>
      <c r="E3708" s="1247"/>
      <c r="F3708" s="1247"/>
      <c r="G3708" s="1247"/>
      <c r="H3708" s="525" t="s">
        <v>1148</v>
      </c>
      <c r="I3708" s="526"/>
      <c r="J3708" s="526"/>
      <c r="K3708" s="531">
        <v>11.4</v>
      </c>
      <c r="L3708" s="528"/>
      <c r="M3708" s="526"/>
      <c r="N3708" s="528"/>
      <c r="O3708" s="526"/>
      <c r="P3708" s="529">
        <v>3986.12</v>
      </c>
    </row>
    <row r="3709" spans="1:16" x14ac:dyDescent="0.25">
      <c r="A3709" s="530"/>
      <c r="B3709" s="524" t="s">
        <v>3752</v>
      </c>
      <c r="C3709" s="1247" t="s">
        <v>3753</v>
      </c>
      <c r="D3709" s="1247"/>
      <c r="E3709" s="1247"/>
      <c r="F3709" s="1247"/>
      <c r="G3709" s="1247"/>
      <c r="H3709" s="525" t="s">
        <v>1148</v>
      </c>
      <c r="I3709" s="531">
        <v>5.7</v>
      </c>
      <c r="J3709" s="526"/>
      <c r="K3709" s="531">
        <v>11.4</v>
      </c>
      <c r="L3709" s="532"/>
      <c r="M3709" s="533"/>
      <c r="N3709" s="534">
        <v>349.66</v>
      </c>
      <c r="O3709" s="526"/>
      <c r="P3709" s="529">
        <v>3986.12</v>
      </c>
    </row>
    <row r="3710" spans="1:16" x14ac:dyDescent="0.25">
      <c r="A3710" s="523"/>
      <c r="B3710" s="524" t="s">
        <v>36</v>
      </c>
      <c r="C3710" s="1247" t="s">
        <v>134</v>
      </c>
      <c r="D3710" s="1247"/>
      <c r="E3710" s="1247"/>
      <c r="F3710" s="1247"/>
      <c r="G3710" s="1247"/>
      <c r="H3710" s="525"/>
      <c r="I3710" s="526"/>
      <c r="J3710" s="526"/>
      <c r="K3710" s="526"/>
      <c r="L3710" s="528"/>
      <c r="M3710" s="526"/>
      <c r="N3710" s="528"/>
      <c r="O3710" s="526"/>
      <c r="P3710" s="573">
        <v>110.74</v>
      </c>
    </row>
    <row r="3711" spans="1:16" x14ac:dyDescent="0.25">
      <c r="A3711" s="530"/>
      <c r="B3711" s="524" t="s">
        <v>3598</v>
      </c>
      <c r="C3711" s="1247" t="s">
        <v>3599</v>
      </c>
      <c r="D3711" s="1247"/>
      <c r="E3711" s="1247"/>
      <c r="F3711" s="1247"/>
      <c r="G3711" s="1247"/>
      <c r="H3711" s="525" t="s">
        <v>1244</v>
      </c>
      <c r="I3711" s="535">
        <v>1.4E-3</v>
      </c>
      <c r="J3711" s="526"/>
      <c r="K3711" s="535">
        <v>2.8E-3</v>
      </c>
      <c r="L3711" s="538">
        <v>284.14999999999998</v>
      </c>
      <c r="M3711" s="539">
        <v>1.45</v>
      </c>
      <c r="N3711" s="534">
        <v>412.02</v>
      </c>
      <c r="O3711" s="526"/>
      <c r="P3711" s="529">
        <v>1.1499999999999999</v>
      </c>
    </row>
    <row r="3712" spans="1:16" x14ac:dyDescent="0.25">
      <c r="A3712" s="530"/>
      <c r="B3712" s="524" t="s">
        <v>1494</v>
      </c>
      <c r="C3712" s="1247" t="s">
        <v>1495</v>
      </c>
      <c r="D3712" s="1247"/>
      <c r="E3712" s="1247"/>
      <c r="F3712" s="1247"/>
      <c r="G3712" s="1247"/>
      <c r="H3712" s="525" t="s">
        <v>1496</v>
      </c>
      <c r="I3712" s="535">
        <v>6.7599999999999993E-2</v>
      </c>
      <c r="J3712" s="526"/>
      <c r="K3712" s="535">
        <v>0.13519999999999999</v>
      </c>
      <c r="L3712" s="532"/>
      <c r="M3712" s="533"/>
      <c r="N3712" s="534">
        <v>6.1</v>
      </c>
      <c r="O3712" s="526"/>
      <c r="P3712" s="529">
        <v>0.82</v>
      </c>
    </row>
    <row r="3713" spans="1:16" x14ac:dyDescent="0.25">
      <c r="A3713" s="530"/>
      <c r="B3713" s="524" t="s">
        <v>3600</v>
      </c>
      <c r="C3713" s="1247" t="s">
        <v>3601</v>
      </c>
      <c r="D3713" s="1247"/>
      <c r="E3713" s="1247"/>
      <c r="F3713" s="1247"/>
      <c r="G3713" s="1247"/>
      <c r="H3713" s="525" t="s">
        <v>1697</v>
      </c>
      <c r="I3713" s="536">
        <v>0.03</v>
      </c>
      <c r="J3713" s="526"/>
      <c r="K3713" s="536">
        <v>0.06</v>
      </c>
      <c r="L3713" s="538">
        <v>978.09</v>
      </c>
      <c r="M3713" s="539">
        <v>1.31</v>
      </c>
      <c r="N3713" s="534">
        <v>1281.3</v>
      </c>
      <c r="O3713" s="526"/>
      <c r="P3713" s="529">
        <v>76.88</v>
      </c>
    </row>
    <row r="3714" spans="1:16" x14ac:dyDescent="0.25">
      <c r="A3714" s="530"/>
      <c r="B3714" s="524" t="s">
        <v>2605</v>
      </c>
      <c r="C3714" s="1247" t="s">
        <v>2606</v>
      </c>
      <c r="D3714" s="1247"/>
      <c r="E3714" s="1247"/>
      <c r="F3714" s="1247"/>
      <c r="G3714" s="1247"/>
      <c r="H3714" s="525" t="s">
        <v>1164</v>
      </c>
      <c r="I3714" s="537">
        <v>2.0000000000000002E-5</v>
      </c>
      <c r="J3714" s="526"/>
      <c r="K3714" s="537">
        <v>4.0000000000000003E-5</v>
      </c>
      <c r="L3714" s="542">
        <v>4338.2700000000004</v>
      </c>
      <c r="M3714" s="575">
        <v>1.3</v>
      </c>
      <c r="N3714" s="534">
        <v>5639.75</v>
      </c>
      <c r="O3714" s="526"/>
      <c r="P3714" s="529">
        <v>0.23</v>
      </c>
    </row>
    <row r="3715" spans="1:16" x14ac:dyDescent="0.25">
      <c r="A3715" s="530"/>
      <c r="B3715" s="524" t="s">
        <v>3560</v>
      </c>
      <c r="C3715" s="1247" t="s">
        <v>3561</v>
      </c>
      <c r="D3715" s="1247"/>
      <c r="E3715" s="1247"/>
      <c r="F3715" s="1247"/>
      <c r="G3715" s="1247"/>
      <c r="H3715" s="525" t="s">
        <v>1244</v>
      </c>
      <c r="I3715" s="536">
        <v>0.01</v>
      </c>
      <c r="J3715" s="526"/>
      <c r="K3715" s="536">
        <v>0.02</v>
      </c>
      <c r="L3715" s="538">
        <v>899.56</v>
      </c>
      <c r="M3715" s="539">
        <v>1.76</v>
      </c>
      <c r="N3715" s="534">
        <v>1583.23</v>
      </c>
      <c r="O3715" s="526"/>
      <c r="P3715" s="529">
        <v>31.66</v>
      </c>
    </row>
    <row r="3716" spans="1:16" x14ac:dyDescent="0.25">
      <c r="A3716" s="552"/>
      <c r="B3716" s="553"/>
      <c r="C3716" s="1248" t="s">
        <v>1154</v>
      </c>
      <c r="D3716" s="1248"/>
      <c r="E3716" s="1248"/>
      <c r="F3716" s="1248"/>
      <c r="G3716" s="1248"/>
      <c r="H3716" s="516"/>
      <c r="I3716" s="517"/>
      <c r="J3716" s="517"/>
      <c r="K3716" s="517"/>
      <c r="L3716" s="520"/>
      <c r="M3716" s="517"/>
      <c r="N3716" s="554"/>
      <c r="O3716" s="517"/>
      <c r="P3716" s="555">
        <v>4096.8599999999997</v>
      </c>
    </row>
    <row r="3717" spans="1:16" x14ac:dyDescent="0.25">
      <c r="A3717" s="540" t="s">
        <v>4323</v>
      </c>
      <c r="B3717" s="524" t="s">
        <v>2637</v>
      </c>
      <c r="C3717" s="1247" t="s">
        <v>2638</v>
      </c>
      <c r="D3717" s="1247"/>
      <c r="E3717" s="1247"/>
      <c r="F3717" s="1247"/>
      <c r="G3717" s="1247"/>
      <c r="H3717" s="525" t="s">
        <v>1158</v>
      </c>
      <c r="I3717" s="543">
        <v>2</v>
      </c>
      <c r="J3717" s="526"/>
      <c r="K3717" s="543">
        <v>2</v>
      </c>
      <c r="L3717" s="528"/>
      <c r="M3717" s="526"/>
      <c r="N3717" s="528"/>
      <c r="O3717" s="526"/>
      <c r="P3717" s="573">
        <v>79.72</v>
      </c>
    </row>
    <row r="3718" spans="1:16" x14ac:dyDescent="0.25">
      <c r="A3718" s="540"/>
      <c r="B3718" s="524"/>
      <c r="C3718" s="1247" t="s">
        <v>1155</v>
      </c>
      <c r="D3718" s="1247"/>
      <c r="E3718" s="1247"/>
      <c r="F3718" s="1247"/>
      <c r="G3718" s="1247"/>
      <c r="H3718" s="525"/>
      <c r="I3718" s="526"/>
      <c r="J3718" s="526"/>
      <c r="K3718" s="526"/>
      <c r="L3718" s="528"/>
      <c r="M3718" s="526"/>
      <c r="N3718" s="528"/>
      <c r="O3718" s="526"/>
      <c r="P3718" s="529">
        <v>3986.12</v>
      </c>
    </row>
    <row r="3719" spans="1:16" x14ac:dyDescent="0.25">
      <c r="A3719" s="540"/>
      <c r="B3719" s="524" t="s">
        <v>2795</v>
      </c>
      <c r="C3719" s="1247" t="s">
        <v>2796</v>
      </c>
      <c r="D3719" s="1247"/>
      <c r="E3719" s="1247"/>
      <c r="F3719" s="1247"/>
      <c r="G3719" s="1247"/>
      <c r="H3719" s="525" t="s">
        <v>1158</v>
      </c>
      <c r="I3719" s="543">
        <v>90</v>
      </c>
      <c r="J3719" s="526"/>
      <c r="K3719" s="543">
        <v>90</v>
      </c>
      <c r="L3719" s="528"/>
      <c r="M3719" s="526"/>
      <c r="N3719" s="528"/>
      <c r="O3719" s="526"/>
      <c r="P3719" s="529">
        <v>3587.51</v>
      </c>
    </row>
    <row r="3720" spans="1:16" x14ac:dyDescent="0.25">
      <c r="A3720" s="540"/>
      <c r="B3720" s="524" t="s">
        <v>2797</v>
      </c>
      <c r="C3720" s="1247" t="s">
        <v>2798</v>
      </c>
      <c r="D3720" s="1247"/>
      <c r="E3720" s="1247"/>
      <c r="F3720" s="1247"/>
      <c r="G3720" s="1247"/>
      <c r="H3720" s="525" t="s">
        <v>1158</v>
      </c>
      <c r="I3720" s="543">
        <v>46</v>
      </c>
      <c r="J3720" s="526"/>
      <c r="K3720" s="543">
        <v>46</v>
      </c>
      <c r="L3720" s="528"/>
      <c r="M3720" s="526"/>
      <c r="N3720" s="528"/>
      <c r="O3720" s="526"/>
      <c r="P3720" s="529">
        <v>1833.62</v>
      </c>
    </row>
    <row r="3721" spans="1:16" x14ac:dyDescent="0.25">
      <c r="A3721" s="556"/>
      <c r="B3721" s="557"/>
      <c r="C3721" s="1248" t="s">
        <v>1161</v>
      </c>
      <c r="D3721" s="1248"/>
      <c r="E3721" s="1248"/>
      <c r="F3721" s="1248"/>
      <c r="G3721" s="1248"/>
      <c r="H3721" s="516"/>
      <c r="I3721" s="517"/>
      <c r="J3721" s="517"/>
      <c r="K3721" s="517"/>
      <c r="L3721" s="520"/>
      <c r="M3721" s="517"/>
      <c r="N3721" s="554">
        <v>4798.8599999999997</v>
      </c>
      <c r="O3721" s="517"/>
      <c r="P3721" s="555">
        <v>9597.7099999999991</v>
      </c>
    </row>
    <row r="3722" spans="1:16" x14ac:dyDescent="0.25">
      <c r="A3722" s="558"/>
      <c r="B3722" s="559"/>
      <c r="C3722" s="559"/>
      <c r="D3722" s="559"/>
      <c r="E3722" s="559"/>
      <c r="F3722" s="559"/>
      <c r="G3722" s="559"/>
      <c r="H3722" s="560"/>
      <c r="I3722" s="561"/>
      <c r="J3722" s="561"/>
      <c r="K3722" s="561"/>
      <c r="L3722" s="562"/>
      <c r="M3722" s="561"/>
      <c r="N3722" s="562"/>
      <c r="O3722" s="561"/>
      <c r="P3722" s="563"/>
    </row>
    <row r="3723" spans="1:16" ht="22.5" x14ac:dyDescent="0.25">
      <c r="A3723" s="514" t="s">
        <v>4324</v>
      </c>
      <c r="B3723" s="515" t="s">
        <v>3594</v>
      </c>
      <c r="C3723" s="1249" t="s">
        <v>4269</v>
      </c>
      <c r="D3723" s="1249"/>
      <c r="E3723" s="1249"/>
      <c r="F3723" s="1249"/>
      <c r="G3723" s="1249"/>
      <c r="H3723" s="516" t="s">
        <v>1575</v>
      </c>
      <c r="I3723" s="517">
        <v>2</v>
      </c>
      <c r="J3723" s="518">
        <v>1</v>
      </c>
      <c r="K3723" s="518">
        <v>2</v>
      </c>
      <c r="L3723" s="520"/>
      <c r="M3723" s="517"/>
      <c r="N3723" s="564">
        <v>1755.01</v>
      </c>
      <c r="O3723" s="517"/>
      <c r="P3723" s="555">
        <v>3510.02</v>
      </c>
    </row>
    <row r="3724" spans="1:16" x14ac:dyDescent="0.25">
      <c r="A3724" s="556"/>
      <c r="B3724" s="557"/>
      <c r="C3724" s="1248" t="s">
        <v>1161</v>
      </c>
      <c r="D3724" s="1248"/>
      <c r="E3724" s="1248"/>
      <c r="F3724" s="1248"/>
      <c r="G3724" s="1248"/>
      <c r="H3724" s="516"/>
      <c r="I3724" s="517"/>
      <c r="J3724" s="517"/>
      <c r="K3724" s="517"/>
      <c r="L3724" s="520"/>
      <c r="M3724" s="517"/>
      <c r="N3724" s="520"/>
      <c r="O3724" s="517"/>
      <c r="P3724" s="555">
        <v>3510.02</v>
      </c>
    </row>
    <row r="3725" spans="1:16" x14ac:dyDescent="0.25">
      <c r="A3725" s="558"/>
      <c r="B3725" s="559"/>
      <c r="C3725" s="559"/>
      <c r="D3725" s="559"/>
      <c r="E3725" s="559"/>
      <c r="F3725" s="559"/>
      <c r="G3725" s="559"/>
      <c r="H3725" s="560"/>
      <c r="I3725" s="561"/>
      <c r="J3725" s="561"/>
      <c r="K3725" s="561"/>
      <c r="L3725" s="562"/>
      <c r="M3725" s="561"/>
      <c r="N3725" s="562"/>
      <c r="O3725" s="561"/>
      <c r="P3725" s="563"/>
    </row>
    <row r="3726" spans="1:16" x14ac:dyDescent="0.25">
      <c r="A3726" s="514" t="s">
        <v>4325</v>
      </c>
      <c r="B3726" s="515" t="s">
        <v>3641</v>
      </c>
      <c r="C3726" s="1249" t="s">
        <v>3642</v>
      </c>
      <c r="D3726" s="1249"/>
      <c r="E3726" s="1249"/>
      <c r="F3726" s="1249"/>
      <c r="G3726" s="1249"/>
      <c r="H3726" s="516" t="s">
        <v>1440</v>
      </c>
      <c r="I3726" s="517">
        <v>0.8</v>
      </c>
      <c r="J3726" s="518">
        <v>1</v>
      </c>
      <c r="K3726" s="571">
        <v>0.8</v>
      </c>
      <c r="L3726" s="520"/>
      <c r="M3726" s="517"/>
      <c r="N3726" s="521"/>
      <c r="O3726" s="517"/>
      <c r="P3726" s="522"/>
    </row>
    <row r="3727" spans="1:16" x14ac:dyDescent="0.25">
      <c r="A3727" s="523"/>
      <c r="B3727" s="524" t="s">
        <v>23</v>
      </c>
      <c r="C3727" s="1247" t="s">
        <v>1203</v>
      </c>
      <c r="D3727" s="1247"/>
      <c r="E3727" s="1247"/>
      <c r="F3727" s="1247"/>
      <c r="G3727" s="1247"/>
      <c r="H3727" s="525" t="s">
        <v>1148</v>
      </c>
      <c r="I3727" s="526"/>
      <c r="J3727" s="526"/>
      <c r="K3727" s="536">
        <v>12.16</v>
      </c>
      <c r="L3727" s="528"/>
      <c r="M3727" s="526"/>
      <c r="N3727" s="528"/>
      <c r="O3727" s="526"/>
      <c r="P3727" s="529">
        <v>3779.45</v>
      </c>
    </row>
    <row r="3728" spans="1:16" x14ac:dyDescent="0.25">
      <c r="A3728" s="530"/>
      <c r="B3728" s="524" t="s">
        <v>2333</v>
      </c>
      <c r="C3728" s="1247" t="s">
        <v>2334</v>
      </c>
      <c r="D3728" s="1247"/>
      <c r="E3728" s="1247"/>
      <c r="F3728" s="1247"/>
      <c r="G3728" s="1247"/>
      <c r="H3728" s="525" t="s">
        <v>1148</v>
      </c>
      <c r="I3728" s="531">
        <v>15.2</v>
      </c>
      <c r="J3728" s="526"/>
      <c r="K3728" s="536">
        <v>12.16</v>
      </c>
      <c r="L3728" s="532"/>
      <c r="M3728" s="533"/>
      <c r="N3728" s="534">
        <v>310.81</v>
      </c>
      <c r="O3728" s="526"/>
      <c r="P3728" s="529">
        <v>3779.45</v>
      </c>
    </row>
    <row r="3729" spans="1:16" x14ac:dyDescent="0.25">
      <c r="A3729" s="523"/>
      <c r="B3729" s="524" t="s">
        <v>36</v>
      </c>
      <c r="C3729" s="1247" t="s">
        <v>134</v>
      </c>
      <c r="D3729" s="1247"/>
      <c r="E3729" s="1247"/>
      <c r="F3729" s="1247"/>
      <c r="G3729" s="1247"/>
      <c r="H3729" s="525"/>
      <c r="I3729" s="526"/>
      <c r="J3729" s="526"/>
      <c r="K3729" s="526"/>
      <c r="L3729" s="528"/>
      <c r="M3729" s="526"/>
      <c r="N3729" s="528"/>
      <c r="O3729" s="526"/>
      <c r="P3729" s="573">
        <v>135.24</v>
      </c>
    </row>
    <row r="3730" spans="1:16" x14ac:dyDescent="0.25">
      <c r="A3730" s="530"/>
      <c r="B3730" s="524" t="s">
        <v>1494</v>
      </c>
      <c r="C3730" s="1247" t="s">
        <v>1495</v>
      </c>
      <c r="D3730" s="1247"/>
      <c r="E3730" s="1247"/>
      <c r="F3730" s="1247"/>
      <c r="G3730" s="1247"/>
      <c r="H3730" s="525" t="s">
        <v>1496</v>
      </c>
      <c r="I3730" s="535">
        <v>5.3376000000000001</v>
      </c>
      <c r="J3730" s="526"/>
      <c r="K3730" s="537">
        <v>4.2700800000000001</v>
      </c>
      <c r="L3730" s="532"/>
      <c r="M3730" s="533"/>
      <c r="N3730" s="534">
        <v>6.1</v>
      </c>
      <c r="O3730" s="526"/>
      <c r="P3730" s="529">
        <v>26.05</v>
      </c>
    </row>
    <row r="3731" spans="1:16" x14ac:dyDescent="0.25">
      <c r="A3731" s="530"/>
      <c r="B3731" s="524" t="s">
        <v>2360</v>
      </c>
      <c r="C3731" s="1247" t="s">
        <v>2361</v>
      </c>
      <c r="D3731" s="1247"/>
      <c r="E3731" s="1247"/>
      <c r="F3731" s="1247"/>
      <c r="G3731" s="1247"/>
      <c r="H3731" s="525" t="s">
        <v>1697</v>
      </c>
      <c r="I3731" s="536">
        <v>1.75</v>
      </c>
      <c r="J3731" s="526"/>
      <c r="K3731" s="531">
        <v>1.4</v>
      </c>
      <c r="L3731" s="538">
        <v>52.34</v>
      </c>
      <c r="M3731" s="539">
        <v>1.49</v>
      </c>
      <c r="N3731" s="534">
        <v>77.989999999999995</v>
      </c>
      <c r="O3731" s="526"/>
      <c r="P3731" s="529">
        <v>109.19</v>
      </c>
    </row>
    <row r="3732" spans="1:16" x14ac:dyDescent="0.25">
      <c r="A3732" s="552"/>
      <c r="B3732" s="553"/>
      <c r="C3732" s="1248" t="s">
        <v>1154</v>
      </c>
      <c r="D3732" s="1248"/>
      <c r="E3732" s="1248"/>
      <c r="F3732" s="1248"/>
      <c r="G3732" s="1248"/>
      <c r="H3732" s="516"/>
      <c r="I3732" s="517"/>
      <c r="J3732" s="517"/>
      <c r="K3732" s="517"/>
      <c r="L3732" s="520"/>
      <c r="M3732" s="517"/>
      <c r="N3732" s="554"/>
      <c r="O3732" s="517"/>
      <c r="P3732" s="555">
        <v>3914.69</v>
      </c>
    </row>
    <row r="3733" spans="1:16" x14ac:dyDescent="0.25">
      <c r="A3733" s="540" t="s">
        <v>4326</v>
      </c>
      <c r="B3733" s="524" t="s">
        <v>2637</v>
      </c>
      <c r="C3733" s="1247" t="s">
        <v>2638</v>
      </c>
      <c r="D3733" s="1247"/>
      <c r="E3733" s="1247"/>
      <c r="F3733" s="1247"/>
      <c r="G3733" s="1247"/>
      <c r="H3733" s="525" t="s">
        <v>1158</v>
      </c>
      <c r="I3733" s="543">
        <v>2</v>
      </c>
      <c r="J3733" s="526"/>
      <c r="K3733" s="543">
        <v>2</v>
      </c>
      <c r="L3733" s="528"/>
      <c r="M3733" s="526"/>
      <c r="N3733" s="528"/>
      <c r="O3733" s="526"/>
      <c r="P3733" s="573">
        <v>75.59</v>
      </c>
    </row>
    <row r="3734" spans="1:16" x14ac:dyDescent="0.25">
      <c r="A3734" s="540"/>
      <c r="B3734" s="524"/>
      <c r="C3734" s="1247" t="s">
        <v>1155</v>
      </c>
      <c r="D3734" s="1247"/>
      <c r="E3734" s="1247"/>
      <c r="F3734" s="1247"/>
      <c r="G3734" s="1247"/>
      <c r="H3734" s="525"/>
      <c r="I3734" s="526"/>
      <c r="J3734" s="526"/>
      <c r="K3734" s="526"/>
      <c r="L3734" s="528"/>
      <c r="M3734" s="526"/>
      <c r="N3734" s="528"/>
      <c r="O3734" s="526"/>
      <c r="P3734" s="529">
        <v>3779.45</v>
      </c>
    </row>
    <row r="3735" spans="1:16" x14ac:dyDescent="0.25">
      <c r="A3735" s="540"/>
      <c r="B3735" s="524" t="s">
        <v>2639</v>
      </c>
      <c r="C3735" s="1247" t="s">
        <v>2640</v>
      </c>
      <c r="D3735" s="1247"/>
      <c r="E3735" s="1247"/>
      <c r="F3735" s="1247"/>
      <c r="G3735" s="1247"/>
      <c r="H3735" s="525" t="s">
        <v>1158</v>
      </c>
      <c r="I3735" s="543">
        <v>97</v>
      </c>
      <c r="J3735" s="526"/>
      <c r="K3735" s="543">
        <v>97</v>
      </c>
      <c r="L3735" s="528"/>
      <c r="M3735" s="526"/>
      <c r="N3735" s="528"/>
      <c r="O3735" s="526"/>
      <c r="P3735" s="529">
        <v>3666.07</v>
      </c>
    </row>
    <row r="3736" spans="1:16" x14ac:dyDescent="0.25">
      <c r="A3736" s="540"/>
      <c r="B3736" s="524" t="s">
        <v>2641</v>
      </c>
      <c r="C3736" s="1247" t="s">
        <v>2642</v>
      </c>
      <c r="D3736" s="1247"/>
      <c r="E3736" s="1247"/>
      <c r="F3736" s="1247"/>
      <c r="G3736" s="1247"/>
      <c r="H3736" s="525" t="s">
        <v>1158</v>
      </c>
      <c r="I3736" s="543">
        <v>51</v>
      </c>
      <c r="J3736" s="526"/>
      <c r="K3736" s="543">
        <v>51</v>
      </c>
      <c r="L3736" s="528"/>
      <c r="M3736" s="526"/>
      <c r="N3736" s="528"/>
      <c r="O3736" s="526"/>
      <c r="P3736" s="529">
        <v>1927.52</v>
      </c>
    </row>
    <row r="3737" spans="1:16" x14ac:dyDescent="0.25">
      <c r="A3737" s="556"/>
      <c r="B3737" s="557"/>
      <c r="C3737" s="1248" t="s">
        <v>1161</v>
      </c>
      <c r="D3737" s="1248"/>
      <c r="E3737" s="1248"/>
      <c r="F3737" s="1248"/>
      <c r="G3737" s="1248"/>
      <c r="H3737" s="516"/>
      <c r="I3737" s="517"/>
      <c r="J3737" s="517"/>
      <c r="K3737" s="517"/>
      <c r="L3737" s="520"/>
      <c r="M3737" s="517"/>
      <c r="N3737" s="554">
        <v>11979.84</v>
      </c>
      <c r="O3737" s="517"/>
      <c r="P3737" s="555">
        <v>9583.8700000000008</v>
      </c>
    </row>
    <row r="3738" spans="1:16" x14ac:dyDescent="0.25">
      <c r="A3738" s="558"/>
      <c r="B3738" s="559"/>
      <c r="C3738" s="559"/>
      <c r="D3738" s="559"/>
      <c r="E3738" s="559"/>
      <c r="F3738" s="559"/>
      <c r="G3738" s="559"/>
      <c r="H3738" s="560"/>
      <c r="I3738" s="561"/>
      <c r="J3738" s="561"/>
      <c r="K3738" s="561"/>
      <c r="L3738" s="562"/>
      <c r="M3738" s="561"/>
      <c r="N3738" s="562"/>
      <c r="O3738" s="561"/>
      <c r="P3738" s="563"/>
    </row>
    <row r="3739" spans="1:16" x14ac:dyDescent="0.25">
      <c r="A3739" s="514" t="s">
        <v>4327</v>
      </c>
      <c r="B3739" s="515" t="s">
        <v>3643</v>
      </c>
      <c r="C3739" s="1249" t="s">
        <v>3644</v>
      </c>
      <c r="D3739" s="1249"/>
      <c r="E3739" s="1249"/>
      <c r="F3739" s="1249"/>
      <c r="G3739" s="1249"/>
      <c r="H3739" s="516" t="s">
        <v>2159</v>
      </c>
      <c r="I3739" s="517">
        <v>81.599999999999994</v>
      </c>
      <c r="J3739" s="518">
        <v>1</v>
      </c>
      <c r="K3739" s="571">
        <v>81.599999999999994</v>
      </c>
      <c r="L3739" s="593">
        <v>17.010000000000002</v>
      </c>
      <c r="M3739" s="570">
        <v>1.04</v>
      </c>
      <c r="N3739" s="572">
        <v>17.690000000000001</v>
      </c>
      <c r="O3739" s="517"/>
      <c r="P3739" s="555">
        <v>1443.5</v>
      </c>
    </row>
    <row r="3740" spans="1:16" x14ac:dyDescent="0.25">
      <c r="A3740" s="556"/>
      <c r="B3740" s="557"/>
      <c r="C3740" s="1248" t="s">
        <v>1161</v>
      </c>
      <c r="D3740" s="1248"/>
      <c r="E3740" s="1248"/>
      <c r="F3740" s="1248"/>
      <c r="G3740" s="1248"/>
      <c r="H3740" s="516"/>
      <c r="I3740" s="517"/>
      <c r="J3740" s="517"/>
      <c r="K3740" s="517"/>
      <c r="L3740" s="520"/>
      <c r="M3740" s="517"/>
      <c r="N3740" s="520"/>
      <c r="O3740" s="517"/>
      <c r="P3740" s="555">
        <v>1443.5</v>
      </c>
    </row>
    <row r="3741" spans="1:16" x14ac:dyDescent="0.25">
      <c r="A3741" s="558"/>
      <c r="B3741" s="559"/>
      <c r="C3741" s="559"/>
      <c r="D3741" s="559"/>
      <c r="E3741" s="559"/>
      <c r="F3741" s="559"/>
      <c r="G3741" s="559"/>
      <c r="H3741" s="560"/>
      <c r="I3741" s="561"/>
      <c r="J3741" s="561"/>
      <c r="K3741" s="561"/>
      <c r="L3741" s="562"/>
      <c r="M3741" s="561"/>
      <c r="N3741" s="562"/>
      <c r="O3741" s="561"/>
      <c r="P3741" s="563"/>
    </row>
    <row r="3742" spans="1:16" x14ac:dyDescent="0.25">
      <c r="A3742" s="514" t="s">
        <v>4328</v>
      </c>
      <c r="B3742" s="515" t="s">
        <v>3645</v>
      </c>
      <c r="C3742" s="1249" t="s">
        <v>3646</v>
      </c>
      <c r="D3742" s="1249"/>
      <c r="E3742" s="1249"/>
      <c r="F3742" s="1249"/>
      <c r="G3742" s="1249"/>
      <c r="H3742" s="516" t="s">
        <v>1440</v>
      </c>
      <c r="I3742" s="517">
        <v>0.8</v>
      </c>
      <c r="J3742" s="518">
        <v>1</v>
      </c>
      <c r="K3742" s="571">
        <v>0.8</v>
      </c>
      <c r="L3742" s="520"/>
      <c r="M3742" s="517"/>
      <c r="N3742" s="521"/>
      <c r="O3742" s="517"/>
      <c r="P3742" s="522"/>
    </row>
    <row r="3743" spans="1:16" x14ac:dyDescent="0.25">
      <c r="A3743" s="523"/>
      <c r="B3743" s="524" t="s">
        <v>23</v>
      </c>
      <c r="C3743" s="1247" t="s">
        <v>1203</v>
      </c>
      <c r="D3743" s="1247"/>
      <c r="E3743" s="1247"/>
      <c r="F3743" s="1247"/>
      <c r="G3743" s="1247"/>
      <c r="H3743" s="525" t="s">
        <v>1148</v>
      </c>
      <c r="I3743" s="526"/>
      <c r="J3743" s="526"/>
      <c r="K3743" s="527">
        <v>3.5920000000000001</v>
      </c>
      <c r="L3743" s="528"/>
      <c r="M3743" s="526"/>
      <c r="N3743" s="528"/>
      <c r="O3743" s="526"/>
      <c r="P3743" s="529">
        <v>1142.58</v>
      </c>
    </row>
    <row r="3744" spans="1:16" x14ac:dyDescent="0.25">
      <c r="A3744" s="530"/>
      <c r="B3744" s="524" t="s">
        <v>2403</v>
      </c>
      <c r="C3744" s="1247" t="s">
        <v>2404</v>
      </c>
      <c r="D3744" s="1247"/>
      <c r="E3744" s="1247"/>
      <c r="F3744" s="1247"/>
      <c r="G3744" s="1247"/>
      <c r="H3744" s="525" t="s">
        <v>1148</v>
      </c>
      <c r="I3744" s="536">
        <v>4.49</v>
      </c>
      <c r="J3744" s="526"/>
      <c r="K3744" s="527">
        <v>3.5920000000000001</v>
      </c>
      <c r="L3744" s="532"/>
      <c r="M3744" s="533"/>
      <c r="N3744" s="534">
        <v>318.08999999999997</v>
      </c>
      <c r="O3744" s="526"/>
      <c r="P3744" s="529">
        <v>1142.58</v>
      </c>
    </row>
    <row r="3745" spans="1:16" x14ac:dyDescent="0.25">
      <c r="A3745" s="523"/>
      <c r="B3745" s="524" t="s">
        <v>28</v>
      </c>
      <c r="C3745" s="1247" t="s">
        <v>132</v>
      </c>
      <c r="D3745" s="1247"/>
      <c r="E3745" s="1247"/>
      <c r="F3745" s="1247"/>
      <c r="G3745" s="1247"/>
      <c r="H3745" s="525"/>
      <c r="I3745" s="526"/>
      <c r="J3745" s="526"/>
      <c r="K3745" s="526"/>
      <c r="L3745" s="528"/>
      <c r="M3745" s="526"/>
      <c r="N3745" s="528"/>
      <c r="O3745" s="526"/>
      <c r="P3745" s="573">
        <v>17.14</v>
      </c>
    </row>
    <row r="3746" spans="1:16" x14ac:dyDescent="0.25">
      <c r="A3746" s="523"/>
      <c r="B3746" s="524"/>
      <c r="C3746" s="1247" t="s">
        <v>1147</v>
      </c>
      <c r="D3746" s="1247"/>
      <c r="E3746" s="1247"/>
      <c r="F3746" s="1247"/>
      <c r="G3746" s="1247"/>
      <c r="H3746" s="525" t="s">
        <v>1148</v>
      </c>
      <c r="I3746" s="526"/>
      <c r="J3746" s="526"/>
      <c r="K3746" s="527">
        <v>1.6E-2</v>
      </c>
      <c r="L3746" s="528"/>
      <c r="M3746" s="526"/>
      <c r="N3746" s="528"/>
      <c r="O3746" s="526"/>
      <c r="P3746" s="573">
        <v>6.1</v>
      </c>
    </row>
    <row r="3747" spans="1:16" x14ac:dyDescent="0.25">
      <c r="A3747" s="530"/>
      <c r="B3747" s="524" t="s">
        <v>1443</v>
      </c>
      <c r="C3747" s="1247" t="s">
        <v>1444</v>
      </c>
      <c r="D3747" s="1247"/>
      <c r="E3747" s="1247"/>
      <c r="F3747" s="1247"/>
      <c r="G3747" s="1247"/>
      <c r="H3747" s="525" t="s">
        <v>1151</v>
      </c>
      <c r="I3747" s="536">
        <v>0.01</v>
      </c>
      <c r="J3747" s="526"/>
      <c r="K3747" s="527">
        <v>8.0000000000000002E-3</v>
      </c>
      <c r="L3747" s="532"/>
      <c r="M3747" s="533"/>
      <c r="N3747" s="534">
        <v>1550.39</v>
      </c>
      <c r="O3747" s="526"/>
      <c r="P3747" s="529">
        <v>12.4</v>
      </c>
    </row>
    <row r="3748" spans="1:16" x14ac:dyDescent="0.25">
      <c r="A3748" s="540"/>
      <c r="B3748" s="524" t="s">
        <v>1152</v>
      </c>
      <c r="C3748" s="1247" t="s">
        <v>1153</v>
      </c>
      <c r="D3748" s="1247"/>
      <c r="E3748" s="1247"/>
      <c r="F3748" s="1247"/>
      <c r="G3748" s="1247"/>
      <c r="H3748" s="525" t="s">
        <v>1148</v>
      </c>
      <c r="I3748" s="536">
        <v>0.01</v>
      </c>
      <c r="J3748" s="526"/>
      <c r="K3748" s="527">
        <v>8.0000000000000002E-3</v>
      </c>
      <c r="L3748" s="528"/>
      <c r="M3748" s="526"/>
      <c r="N3748" s="541">
        <v>437.08</v>
      </c>
      <c r="O3748" s="526"/>
      <c r="P3748" s="573">
        <v>3.5</v>
      </c>
    </row>
    <row r="3749" spans="1:16" x14ac:dyDescent="0.25">
      <c r="A3749" s="530"/>
      <c r="B3749" s="524" t="s">
        <v>1445</v>
      </c>
      <c r="C3749" s="1247" t="s">
        <v>1446</v>
      </c>
      <c r="D3749" s="1247"/>
      <c r="E3749" s="1247"/>
      <c r="F3749" s="1247"/>
      <c r="G3749" s="1247"/>
      <c r="H3749" s="525" t="s">
        <v>1151</v>
      </c>
      <c r="I3749" s="536">
        <v>0.01</v>
      </c>
      <c r="J3749" s="526"/>
      <c r="K3749" s="527">
        <v>8.0000000000000002E-3</v>
      </c>
      <c r="L3749" s="538">
        <v>477.92</v>
      </c>
      <c r="M3749" s="539">
        <v>1.24</v>
      </c>
      <c r="N3749" s="534">
        <v>592.62</v>
      </c>
      <c r="O3749" s="526"/>
      <c r="P3749" s="529">
        <v>4.74</v>
      </c>
    </row>
    <row r="3750" spans="1:16" x14ac:dyDescent="0.25">
      <c r="A3750" s="540"/>
      <c r="B3750" s="524" t="s">
        <v>1208</v>
      </c>
      <c r="C3750" s="1247" t="s">
        <v>1209</v>
      </c>
      <c r="D3750" s="1247"/>
      <c r="E3750" s="1247"/>
      <c r="F3750" s="1247"/>
      <c r="G3750" s="1247"/>
      <c r="H3750" s="525" t="s">
        <v>1148</v>
      </c>
      <c r="I3750" s="536">
        <v>0.01</v>
      </c>
      <c r="J3750" s="526"/>
      <c r="K3750" s="527">
        <v>8.0000000000000002E-3</v>
      </c>
      <c r="L3750" s="528"/>
      <c r="M3750" s="526"/>
      <c r="N3750" s="541">
        <v>325.38</v>
      </c>
      <c r="O3750" s="526"/>
      <c r="P3750" s="573">
        <v>2.6</v>
      </c>
    </row>
    <row r="3751" spans="1:16" x14ac:dyDescent="0.25">
      <c r="A3751" s="523"/>
      <c r="B3751" s="524" t="s">
        <v>36</v>
      </c>
      <c r="C3751" s="1247" t="s">
        <v>134</v>
      </c>
      <c r="D3751" s="1247"/>
      <c r="E3751" s="1247"/>
      <c r="F3751" s="1247"/>
      <c r="G3751" s="1247"/>
      <c r="H3751" s="525"/>
      <c r="I3751" s="526"/>
      <c r="J3751" s="526"/>
      <c r="K3751" s="526"/>
      <c r="L3751" s="528"/>
      <c r="M3751" s="526"/>
      <c r="N3751" s="528"/>
      <c r="O3751" s="526"/>
      <c r="P3751" s="573">
        <v>123.61</v>
      </c>
    </row>
    <row r="3752" spans="1:16" x14ac:dyDescent="0.25">
      <c r="A3752" s="530"/>
      <c r="B3752" s="524" t="s">
        <v>2623</v>
      </c>
      <c r="C3752" s="1247" t="s">
        <v>2624</v>
      </c>
      <c r="D3752" s="1247"/>
      <c r="E3752" s="1247"/>
      <c r="F3752" s="1247"/>
      <c r="G3752" s="1247"/>
      <c r="H3752" s="525" t="s">
        <v>2159</v>
      </c>
      <c r="I3752" s="536">
        <v>13.33</v>
      </c>
      <c r="J3752" s="526"/>
      <c r="K3752" s="527">
        <v>10.664</v>
      </c>
      <c r="L3752" s="538">
        <v>5.87</v>
      </c>
      <c r="M3752" s="539">
        <v>0.97</v>
      </c>
      <c r="N3752" s="534">
        <v>5.69</v>
      </c>
      <c r="O3752" s="526"/>
      <c r="P3752" s="529">
        <v>60.68</v>
      </c>
    </row>
    <row r="3753" spans="1:16" x14ac:dyDescent="0.25">
      <c r="A3753" s="530"/>
      <c r="B3753" s="524" t="s">
        <v>3647</v>
      </c>
      <c r="C3753" s="1247" t="s">
        <v>3648</v>
      </c>
      <c r="D3753" s="1247"/>
      <c r="E3753" s="1247"/>
      <c r="F3753" s="1247"/>
      <c r="G3753" s="1247"/>
      <c r="H3753" s="525" t="s">
        <v>1164</v>
      </c>
      <c r="I3753" s="537">
        <v>4.2999999999999999E-4</v>
      </c>
      <c r="J3753" s="526"/>
      <c r="K3753" s="574">
        <v>3.4400000000000001E-4</v>
      </c>
      <c r="L3753" s="542">
        <v>43821.53</v>
      </c>
      <c r="M3753" s="539">
        <v>1.35</v>
      </c>
      <c r="N3753" s="534">
        <v>59159.07</v>
      </c>
      <c r="O3753" s="526"/>
      <c r="P3753" s="529">
        <v>20.350000000000001</v>
      </c>
    </row>
    <row r="3754" spans="1:16" x14ac:dyDescent="0.25">
      <c r="A3754" s="530"/>
      <c r="B3754" s="524" t="s">
        <v>2627</v>
      </c>
      <c r="C3754" s="1247" t="s">
        <v>2628</v>
      </c>
      <c r="D3754" s="1247"/>
      <c r="E3754" s="1247"/>
      <c r="F3754" s="1247"/>
      <c r="G3754" s="1247"/>
      <c r="H3754" s="525" t="s">
        <v>1244</v>
      </c>
      <c r="I3754" s="536">
        <v>0.02</v>
      </c>
      <c r="J3754" s="526"/>
      <c r="K3754" s="527">
        <v>1.6E-2</v>
      </c>
      <c r="L3754" s="538">
        <v>79.88</v>
      </c>
      <c r="M3754" s="539">
        <v>1.53</v>
      </c>
      <c r="N3754" s="534">
        <v>122.22</v>
      </c>
      <c r="O3754" s="526"/>
      <c r="P3754" s="529">
        <v>1.96</v>
      </c>
    </row>
    <row r="3755" spans="1:16" x14ac:dyDescent="0.25">
      <c r="A3755" s="530"/>
      <c r="B3755" s="524" t="s">
        <v>3649</v>
      </c>
      <c r="C3755" s="1247" t="s">
        <v>3650</v>
      </c>
      <c r="D3755" s="1247"/>
      <c r="E3755" s="1247"/>
      <c r="F3755" s="1247"/>
      <c r="G3755" s="1247"/>
      <c r="H3755" s="525" t="s">
        <v>1697</v>
      </c>
      <c r="I3755" s="536">
        <v>0.05</v>
      </c>
      <c r="J3755" s="526"/>
      <c r="K3755" s="536">
        <v>0.04</v>
      </c>
      <c r="L3755" s="538">
        <v>412.93</v>
      </c>
      <c r="M3755" s="539">
        <v>1.26</v>
      </c>
      <c r="N3755" s="534">
        <v>520.29</v>
      </c>
      <c r="O3755" s="526"/>
      <c r="P3755" s="529">
        <v>20.81</v>
      </c>
    </row>
    <row r="3756" spans="1:16" x14ac:dyDescent="0.25">
      <c r="A3756" s="530"/>
      <c r="B3756" s="524" t="s">
        <v>3651</v>
      </c>
      <c r="C3756" s="1247" t="s">
        <v>3652</v>
      </c>
      <c r="D3756" s="1247"/>
      <c r="E3756" s="1247"/>
      <c r="F3756" s="1247"/>
      <c r="G3756" s="1247"/>
      <c r="H3756" s="525" t="s">
        <v>2435</v>
      </c>
      <c r="I3756" s="535">
        <v>1.2200000000000001E-2</v>
      </c>
      <c r="J3756" s="526"/>
      <c r="K3756" s="537">
        <v>9.7599999999999996E-3</v>
      </c>
      <c r="L3756" s="542">
        <v>1481.45</v>
      </c>
      <c r="M3756" s="539">
        <v>1.37</v>
      </c>
      <c r="N3756" s="534">
        <v>2029.59</v>
      </c>
      <c r="O3756" s="526"/>
      <c r="P3756" s="529">
        <v>19.809999999999999</v>
      </c>
    </row>
    <row r="3757" spans="1:16" x14ac:dyDescent="0.25">
      <c r="A3757" s="552"/>
      <c r="B3757" s="553"/>
      <c r="C3757" s="1248" t="s">
        <v>1154</v>
      </c>
      <c r="D3757" s="1248"/>
      <c r="E3757" s="1248"/>
      <c r="F3757" s="1248"/>
      <c r="G3757" s="1248"/>
      <c r="H3757" s="516"/>
      <c r="I3757" s="517"/>
      <c r="J3757" s="517"/>
      <c r="K3757" s="517"/>
      <c r="L3757" s="520"/>
      <c r="M3757" s="517"/>
      <c r="N3757" s="554"/>
      <c r="O3757" s="517"/>
      <c r="P3757" s="555">
        <v>1289.43</v>
      </c>
    </row>
    <row r="3758" spans="1:16" x14ac:dyDescent="0.25">
      <c r="A3758" s="540" t="s">
        <v>4329</v>
      </c>
      <c r="B3758" s="524" t="s">
        <v>2637</v>
      </c>
      <c r="C3758" s="1247" t="s">
        <v>2638</v>
      </c>
      <c r="D3758" s="1247"/>
      <c r="E3758" s="1247"/>
      <c r="F3758" s="1247"/>
      <c r="G3758" s="1247"/>
      <c r="H3758" s="525" t="s">
        <v>1158</v>
      </c>
      <c r="I3758" s="543">
        <v>2</v>
      </c>
      <c r="J3758" s="526"/>
      <c r="K3758" s="543">
        <v>2</v>
      </c>
      <c r="L3758" s="528"/>
      <c r="M3758" s="526"/>
      <c r="N3758" s="528"/>
      <c r="O3758" s="526"/>
      <c r="P3758" s="573">
        <v>22.85</v>
      </c>
    </row>
    <row r="3759" spans="1:16" x14ac:dyDescent="0.25">
      <c r="A3759" s="540"/>
      <c r="B3759" s="524"/>
      <c r="C3759" s="1247" t="s">
        <v>1155</v>
      </c>
      <c r="D3759" s="1247"/>
      <c r="E3759" s="1247"/>
      <c r="F3759" s="1247"/>
      <c r="G3759" s="1247"/>
      <c r="H3759" s="525"/>
      <c r="I3759" s="526"/>
      <c r="J3759" s="526"/>
      <c r="K3759" s="526"/>
      <c r="L3759" s="528"/>
      <c r="M3759" s="526"/>
      <c r="N3759" s="528"/>
      <c r="O3759" s="526"/>
      <c r="P3759" s="529">
        <v>1148.68</v>
      </c>
    </row>
    <row r="3760" spans="1:16" x14ac:dyDescent="0.25">
      <c r="A3760" s="540"/>
      <c r="B3760" s="524" t="s">
        <v>2639</v>
      </c>
      <c r="C3760" s="1247" t="s">
        <v>2640</v>
      </c>
      <c r="D3760" s="1247"/>
      <c r="E3760" s="1247"/>
      <c r="F3760" s="1247"/>
      <c r="G3760" s="1247"/>
      <c r="H3760" s="525" t="s">
        <v>1158</v>
      </c>
      <c r="I3760" s="543">
        <v>97</v>
      </c>
      <c r="J3760" s="526"/>
      <c r="K3760" s="543">
        <v>97</v>
      </c>
      <c r="L3760" s="528"/>
      <c r="M3760" s="526"/>
      <c r="N3760" s="528"/>
      <c r="O3760" s="526"/>
      <c r="P3760" s="529">
        <v>1114.22</v>
      </c>
    </row>
    <row r="3761" spans="1:16" x14ac:dyDescent="0.25">
      <c r="A3761" s="540"/>
      <c r="B3761" s="524" t="s">
        <v>2641</v>
      </c>
      <c r="C3761" s="1247" t="s">
        <v>2642</v>
      </c>
      <c r="D3761" s="1247"/>
      <c r="E3761" s="1247"/>
      <c r="F3761" s="1247"/>
      <c r="G3761" s="1247"/>
      <c r="H3761" s="525" t="s">
        <v>1158</v>
      </c>
      <c r="I3761" s="543">
        <v>51</v>
      </c>
      <c r="J3761" s="526"/>
      <c r="K3761" s="543">
        <v>51</v>
      </c>
      <c r="L3761" s="528"/>
      <c r="M3761" s="526"/>
      <c r="N3761" s="528"/>
      <c r="O3761" s="526"/>
      <c r="P3761" s="573">
        <v>585.83000000000004</v>
      </c>
    </row>
    <row r="3762" spans="1:16" x14ac:dyDescent="0.25">
      <c r="A3762" s="556"/>
      <c r="B3762" s="557"/>
      <c r="C3762" s="1248" t="s">
        <v>1161</v>
      </c>
      <c r="D3762" s="1248"/>
      <c r="E3762" s="1248"/>
      <c r="F3762" s="1248"/>
      <c r="G3762" s="1248"/>
      <c r="H3762" s="516"/>
      <c r="I3762" s="517"/>
      <c r="J3762" s="517"/>
      <c r="K3762" s="517"/>
      <c r="L3762" s="520"/>
      <c r="M3762" s="517"/>
      <c r="N3762" s="554">
        <v>3765.41</v>
      </c>
      <c r="O3762" s="517"/>
      <c r="P3762" s="555">
        <v>3012.33</v>
      </c>
    </row>
    <row r="3763" spans="1:16" x14ac:dyDescent="0.25">
      <c r="A3763" s="558"/>
      <c r="B3763" s="559"/>
      <c r="C3763" s="559"/>
      <c r="D3763" s="559"/>
      <c r="E3763" s="559"/>
      <c r="F3763" s="559"/>
      <c r="G3763" s="559"/>
      <c r="H3763" s="560"/>
      <c r="I3763" s="561"/>
      <c r="J3763" s="561"/>
      <c r="K3763" s="561"/>
      <c r="L3763" s="562"/>
      <c r="M3763" s="561"/>
      <c r="N3763" s="562"/>
      <c r="O3763" s="561"/>
      <c r="P3763" s="563"/>
    </row>
    <row r="3764" spans="1:16" ht="22.5" x14ac:dyDescent="0.25">
      <c r="A3764" s="514" t="s">
        <v>4330</v>
      </c>
      <c r="B3764" s="515" t="s">
        <v>3657</v>
      </c>
      <c r="C3764" s="1249" t="s">
        <v>4276</v>
      </c>
      <c r="D3764" s="1249"/>
      <c r="E3764" s="1249"/>
      <c r="F3764" s="1249"/>
      <c r="G3764" s="1249"/>
      <c r="H3764" s="516" t="s">
        <v>2159</v>
      </c>
      <c r="I3764" s="517">
        <v>61.2</v>
      </c>
      <c r="J3764" s="518">
        <v>1</v>
      </c>
      <c r="K3764" s="571">
        <v>61.2</v>
      </c>
      <c r="L3764" s="520"/>
      <c r="M3764" s="517"/>
      <c r="N3764" s="572">
        <v>24.21</v>
      </c>
      <c r="O3764" s="517"/>
      <c r="P3764" s="555">
        <v>1481.65</v>
      </c>
    </row>
    <row r="3765" spans="1:16" x14ac:dyDescent="0.25">
      <c r="A3765" s="556"/>
      <c r="B3765" s="557"/>
      <c r="C3765" s="1248" t="s">
        <v>1161</v>
      </c>
      <c r="D3765" s="1248"/>
      <c r="E3765" s="1248"/>
      <c r="F3765" s="1248"/>
      <c r="G3765" s="1248"/>
      <c r="H3765" s="516"/>
      <c r="I3765" s="517"/>
      <c r="J3765" s="517"/>
      <c r="K3765" s="517"/>
      <c r="L3765" s="520"/>
      <c r="M3765" s="517"/>
      <c r="N3765" s="520"/>
      <c r="O3765" s="517"/>
      <c r="P3765" s="555">
        <v>1481.65</v>
      </c>
    </row>
    <row r="3766" spans="1:16" x14ac:dyDescent="0.25">
      <c r="A3766" s="558"/>
      <c r="B3766" s="559"/>
      <c r="C3766" s="559"/>
      <c r="D3766" s="559"/>
      <c r="E3766" s="559"/>
      <c r="F3766" s="559"/>
      <c r="G3766" s="559"/>
      <c r="H3766" s="560"/>
      <c r="I3766" s="561"/>
      <c r="J3766" s="561"/>
      <c r="K3766" s="561"/>
      <c r="L3766" s="562"/>
      <c r="M3766" s="561"/>
      <c r="N3766" s="562"/>
      <c r="O3766" s="561"/>
      <c r="P3766" s="563"/>
    </row>
    <row r="3767" spans="1:16" ht="22.5" x14ac:dyDescent="0.25">
      <c r="A3767" s="514" t="s">
        <v>4331</v>
      </c>
      <c r="B3767" s="515" t="s">
        <v>3657</v>
      </c>
      <c r="C3767" s="1249" t="s">
        <v>4278</v>
      </c>
      <c r="D3767" s="1249"/>
      <c r="E3767" s="1249"/>
      <c r="F3767" s="1249"/>
      <c r="G3767" s="1249"/>
      <c r="H3767" s="516" t="s">
        <v>2159</v>
      </c>
      <c r="I3767" s="517">
        <v>5.0999999999999996</v>
      </c>
      <c r="J3767" s="518">
        <v>1</v>
      </c>
      <c r="K3767" s="571">
        <v>5.0999999999999996</v>
      </c>
      <c r="L3767" s="520"/>
      <c r="M3767" s="517"/>
      <c r="N3767" s="572">
        <v>31.06</v>
      </c>
      <c r="O3767" s="517"/>
      <c r="P3767" s="612">
        <v>158.41</v>
      </c>
    </row>
    <row r="3768" spans="1:16" x14ac:dyDescent="0.25">
      <c r="A3768" s="556"/>
      <c r="B3768" s="557"/>
      <c r="C3768" s="1248" t="s">
        <v>1161</v>
      </c>
      <c r="D3768" s="1248"/>
      <c r="E3768" s="1248"/>
      <c r="F3768" s="1248"/>
      <c r="G3768" s="1248"/>
      <c r="H3768" s="516"/>
      <c r="I3768" s="517"/>
      <c r="J3768" s="517"/>
      <c r="K3768" s="517"/>
      <c r="L3768" s="520"/>
      <c r="M3768" s="517"/>
      <c r="N3768" s="520"/>
      <c r="O3768" s="517"/>
      <c r="P3768" s="612">
        <v>158.41</v>
      </c>
    </row>
    <row r="3769" spans="1:16" x14ac:dyDescent="0.25">
      <c r="A3769" s="558"/>
      <c r="B3769" s="559"/>
      <c r="C3769" s="559"/>
      <c r="D3769" s="559"/>
      <c r="E3769" s="559"/>
      <c r="F3769" s="559"/>
      <c r="G3769" s="559"/>
      <c r="H3769" s="560"/>
      <c r="I3769" s="561"/>
      <c r="J3769" s="561"/>
      <c r="K3769" s="561"/>
      <c r="L3769" s="562"/>
      <c r="M3769" s="561"/>
      <c r="N3769" s="562"/>
      <c r="O3769" s="561"/>
      <c r="P3769" s="563"/>
    </row>
    <row r="3770" spans="1:16" ht="22.5" x14ac:dyDescent="0.25">
      <c r="A3770" s="514" t="s">
        <v>4332</v>
      </c>
      <c r="B3770" s="515" t="s">
        <v>3657</v>
      </c>
      <c r="C3770" s="1249" t="s">
        <v>3658</v>
      </c>
      <c r="D3770" s="1249"/>
      <c r="E3770" s="1249"/>
      <c r="F3770" s="1249"/>
      <c r="G3770" s="1249"/>
      <c r="H3770" s="516" t="s">
        <v>2159</v>
      </c>
      <c r="I3770" s="517">
        <v>15.3</v>
      </c>
      <c r="J3770" s="518">
        <v>1</v>
      </c>
      <c r="K3770" s="571">
        <v>15.3</v>
      </c>
      <c r="L3770" s="520"/>
      <c r="M3770" s="517"/>
      <c r="N3770" s="572">
        <v>85.63</v>
      </c>
      <c r="O3770" s="517"/>
      <c r="P3770" s="555">
        <v>1310.1400000000001</v>
      </c>
    </row>
    <row r="3771" spans="1:16" x14ac:dyDescent="0.25">
      <c r="A3771" s="556"/>
      <c r="B3771" s="557"/>
      <c r="C3771" s="1248" t="s">
        <v>1161</v>
      </c>
      <c r="D3771" s="1248"/>
      <c r="E3771" s="1248"/>
      <c r="F3771" s="1248"/>
      <c r="G3771" s="1248"/>
      <c r="H3771" s="516"/>
      <c r="I3771" s="517"/>
      <c r="J3771" s="517"/>
      <c r="K3771" s="517"/>
      <c r="L3771" s="520"/>
      <c r="M3771" s="517"/>
      <c r="N3771" s="520"/>
      <c r="O3771" s="517"/>
      <c r="P3771" s="555">
        <v>1310.1400000000001</v>
      </c>
    </row>
    <row r="3772" spans="1:16" x14ac:dyDescent="0.25">
      <c r="A3772" s="558"/>
      <c r="B3772" s="559"/>
      <c r="C3772" s="559"/>
      <c r="D3772" s="559"/>
      <c r="E3772" s="559"/>
      <c r="F3772" s="559"/>
      <c r="G3772" s="559"/>
      <c r="H3772" s="560"/>
      <c r="I3772" s="561"/>
      <c r="J3772" s="561"/>
      <c r="K3772" s="561"/>
      <c r="L3772" s="562"/>
      <c r="M3772" s="561"/>
      <c r="N3772" s="562"/>
      <c r="O3772" s="561"/>
      <c r="P3772" s="563"/>
    </row>
    <row r="3773" spans="1:16" x14ac:dyDescent="0.25">
      <c r="A3773" s="514" t="s">
        <v>4333</v>
      </c>
      <c r="B3773" s="515" t="s">
        <v>3715</v>
      </c>
      <c r="C3773" s="1249" t="s">
        <v>3716</v>
      </c>
      <c r="D3773" s="1249"/>
      <c r="E3773" s="1249"/>
      <c r="F3773" s="1249"/>
      <c r="G3773" s="1249"/>
      <c r="H3773" s="516" t="s">
        <v>1697</v>
      </c>
      <c r="I3773" s="517">
        <v>0.08</v>
      </c>
      <c r="J3773" s="518">
        <v>1</v>
      </c>
      <c r="K3773" s="570">
        <v>0.08</v>
      </c>
      <c r="L3773" s="593">
        <v>200.09</v>
      </c>
      <c r="M3773" s="570">
        <v>0.97</v>
      </c>
      <c r="N3773" s="572">
        <v>194.09</v>
      </c>
      <c r="O3773" s="517"/>
      <c r="P3773" s="612">
        <v>15.53</v>
      </c>
    </row>
    <row r="3774" spans="1:16" x14ac:dyDescent="0.25">
      <c r="A3774" s="556"/>
      <c r="B3774" s="557"/>
      <c r="C3774" s="1248" t="s">
        <v>1161</v>
      </c>
      <c r="D3774" s="1248"/>
      <c r="E3774" s="1248"/>
      <c r="F3774" s="1248"/>
      <c r="G3774" s="1248"/>
      <c r="H3774" s="516"/>
      <c r="I3774" s="517"/>
      <c r="J3774" s="517"/>
      <c r="K3774" s="517"/>
      <c r="L3774" s="520"/>
      <c r="M3774" s="517"/>
      <c r="N3774" s="520"/>
      <c r="O3774" s="517"/>
      <c r="P3774" s="612">
        <v>15.53</v>
      </c>
    </row>
    <row r="3775" spans="1:16" x14ac:dyDescent="0.25">
      <c r="A3775" s="558"/>
      <c r="B3775" s="559"/>
      <c r="C3775" s="559"/>
      <c r="D3775" s="559"/>
      <c r="E3775" s="559"/>
      <c r="F3775" s="559"/>
      <c r="G3775" s="559"/>
      <c r="H3775" s="560"/>
      <c r="I3775" s="561"/>
      <c r="J3775" s="561"/>
      <c r="K3775" s="561"/>
      <c r="L3775" s="562"/>
      <c r="M3775" s="561"/>
      <c r="N3775" s="562"/>
      <c r="O3775" s="561"/>
      <c r="P3775" s="563"/>
    </row>
    <row r="3776" spans="1:16" x14ac:dyDescent="0.25">
      <c r="A3776" s="558"/>
      <c r="B3776" s="576"/>
      <c r="C3776" s="576"/>
      <c r="D3776" s="576"/>
      <c r="E3776" s="576"/>
      <c r="F3776" s="561"/>
      <c r="G3776" s="561"/>
      <c r="H3776" s="561"/>
      <c r="I3776" s="561"/>
      <c r="J3776" s="562"/>
      <c r="K3776" s="561"/>
      <c r="L3776" s="562"/>
      <c r="M3776" s="577"/>
      <c r="N3776" s="562"/>
      <c r="O3776" s="578"/>
      <c r="P3776" s="579"/>
    </row>
    <row r="3777" spans="1:16" x14ac:dyDescent="0.25">
      <c r="A3777" s="552"/>
      <c r="B3777" s="580"/>
      <c r="C3777" s="1246" t="s">
        <v>4334</v>
      </c>
      <c r="D3777" s="1246"/>
      <c r="E3777" s="1246"/>
      <c r="F3777" s="1246"/>
      <c r="G3777" s="1246"/>
      <c r="H3777" s="1246"/>
      <c r="I3777" s="1246"/>
      <c r="J3777" s="1246"/>
      <c r="K3777" s="1246"/>
      <c r="L3777" s="1246"/>
      <c r="M3777" s="1246"/>
      <c r="N3777" s="1246"/>
      <c r="O3777" s="1246"/>
      <c r="P3777" s="581"/>
    </row>
    <row r="3778" spans="1:16" x14ac:dyDescent="0.25">
      <c r="A3778" s="552"/>
      <c r="B3778" s="553"/>
      <c r="C3778" s="1243" t="s">
        <v>1249</v>
      </c>
      <c r="D3778" s="1243"/>
      <c r="E3778" s="1243"/>
      <c r="F3778" s="1243"/>
      <c r="G3778" s="1243"/>
      <c r="H3778" s="1243"/>
      <c r="I3778" s="1243"/>
      <c r="J3778" s="1243"/>
      <c r="K3778" s="1243"/>
      <c r="L3778" s="1243"/>
      <c r="M3778" s="1243"/>
      <c r="N3778" s="1243"/>
      <c r="O3778" s="1243"/>
      <c r="P3778" s="582">
        <v>22847.41</v>
      </c>
    </row>
    <row r="3779" spans="1:16" x14ac:dyDescent="0.25">
      <c r="A3779" s="552"/>
      <c r="B3779" s="553"/>
      <c r="C3779" s="1243" t="s">
        <v>1250</v>
      </c>
      <c r="D3779" s="1243"/>
      <c r="E3779" s="1243"/>
      <c r="F3779" s="1243"/>
      <c r="G3779" s="1243"/>
      <c r="H3779" s="1243"/>
      <c r="I3779" s="1243"/>
      <c r="J3779" s="1243"/>
      <c r="K3779" s="1243"/>
      <c r="L3779" s="1243"/>
      <c r="M3779" s="1243"/>
      <c r="N3779" s="1243"/>
      <c r="O3779" s="1243"/>
      <c r="P3779" s="583"/>
    </row>
    <row r="3780" spans="1:16" x14ac:dyDescent="0.25">
      <c r="A3780" s="552"/>
      <c r="B3780" s="553"/>
      <c r="C3780" s="1243" t="s">
        <v>1251</v>
      </c>
      <c r="D3780" s="1243"/>
      <c r="E3780" s="1243"/>
      <c r="F3780" s="1243"/>
      <c r="G3780" s="1243"/>
      <c r="H3780" s="1243"/>
      <c r="I3780" s="1243"/>
      <c r="J3780" s="1243"/>
      <c r="K3780" s="1243"/>
      <c r="L3780" s="1243"/>
      <c r="M3780" s="1243"/>
      <c r="N3780" s="1243"/>
      <c r="O3780" s="1243"/>
      <c r="P3780" s="582">
        <v>17163.310000000001</v>
      </c>
    </row>
    <row r="3781" spans="1:16" x14ac:dyDescent="0.25">
      <c r="A3781" s="552"/>
      <c r="B3781" s="553"/>
      <c r="C3781" s="1243" t="s">
        <v>1252</v>
      </c>
      <c r="D3781" s="1243"/>
      <c r="E3781" s="1243"/>
      <c r="F3781" s="1243"/>
      <c r="G3781" s="1243"/>
      <c r="H3781" s="1243"/>
      <c r="I3781" s="1243"/>
      <c r="J3781" s="1243"/>
      <c r="K3781" s="1243"/>
      <c r="L3781" s="1243"/>
      <c r="M3781" s="1243"/>
      <c r="N3781" s="1243"/>
      <c r="O3781" s="1243"/>
      <c r="P3781" s="616">
        <v>17.14</v>
      </c>
    </row>
    <row r="3782" spans="1:16" x14ac:dyDescent="0.25">
      <c r="A3782" s="552"/>
      <c r="B3782" s="553"/>
      <c r="C3782" s="1243" t="s">
        <v>1253</v>
      </c>
      <c r="D3782" s="1243"/>
      <c r="E3782" s="1243"/>
      <c r="F3782" s="1243"/>
      <c r="G3782" s="1243"/>
      <c r="H3782" s="1243"/>
      <c r="I3782" s="1243"/>
      <c r="J3782" s="1243"/>
      <c r="K3782" s="1243"/>
      <c r="L3782" s="1243"/>
      <c r="M3782" s="1243"/>
      <c r="N3782" s="1243"/>
      <c r="O3782" s="1243"/>
      <c r="P3782" s="616">
        <v>6.1</v>
      </c>
    </row>
    <row r="3783" spans="1:16" x14ac:dyDescent="0.25">
      <c r="A3783" s="552"/>
      <c r="B3783" s="553"/>
      <c r="C3783" s="1243" t="s">
        <v>1254</v>
      </c>
      <c r="D3783" s="1243"/>
      <c r="E3783" s="1243"/>
      <c r="F3783" s="1243"/>
      <c r="G3783" s="1243"/>
      <c r="H3783" s="1243"/>
      <c r="I3783" s="1243"/>
      <c r="J3783" s="1243"/>
      <c r="K3783" s="1243"/>
      <c r="L3783" s="1243"/>
      <c r="M3783" s="1243"/>
      <c r="N3783" s="1243"/>
      <c r="O3783" s="1243"/>
      <c r="P3783" s="582">
        <v>5660.86</v>
      </c>
    </row>
    <row r="3784" spans="1:16" x14ac:dyDescent="0.25">
      <c r="A3784" s="552"/>
      <c r="B3784" s="553"/>
      <c r="C3784" s="1243" t="s">
        <v>2687</v>
      </c>
      <c r="D3784" s="1243"/>
      <c r="E3784" s="1243"/>
      <c r="F3784" s="1243"/>
      <c r="G3784" s="1243"/>
      <c r="H3784" s="1243"/>
      <c r="I3784" s="1243"/>
      <c r="J3784" s="1243"/>
      <c r="K3784" s="1243"/>
      <c r="L3784" s="1243"/>
      <c r="M3784" s="1243"/>
      <c r="N3784" s="1243"/>
      <c r="O3784" s="1243"/>
      <c r="P3784" s="582">
        <v>46950.06</v>
      </c>
    </row>
    <row r="3785" spans="1:16" x14ac:dyDescent="0.25">
      <c r="A3785" s="552"/>
      <c r="B3785" s="553"/>
      <c r="C3785" s="1243" t="s">
        <v>1250</v>
      </c>
      <c r="D3785" s="1243"/>
      <c r="E3785" s="1243"/>
      <c r="F3785" s="1243"/>
      <c r="G3785" s="1243"/>
      <c r="H3785" s="1243"/>
      <c r="I3785" s="1243"/>
      <c r="J3785" s="1243"/>
      <c r="K3785" s="1243"/>
      <c r="L3785" s="1243"/>
      <c r="M3785" s="1243"/>
      <c r="N3785" s="1243"/>
      <c r="O3785" s="1243"/>
      <c r="P3785" s="583"/>
    </row>
    <row r="3786" spans="1:16" x14ac:dyDescent="0.25">
      <c r="A3786" s="552"/>
      <c r="B3786" s="553"/>
      <c r="C3786" s="1243" t="s">
        <v>1467</v>
      </c>
      <c r="D3786" s="1243"/>
      <c r="E3786" s="1243"/>
      <c r="F3786" s="1243"/>
      <c r="G3786" s="1243"/>
      <c r="H3786" s="1243"/>
      <c r="I3786" s="1243"/>
      <c r="J3786" s="1243"/>
      <c r="K3786" s="1243"/>
      <c r="L3786" s="1243"/>
      <c r="M3786" s="1243"/>
      <c r="N3786" s="1243"/>
      <c r="O3786" s="1243"/>
      <c r="P3786" s="582">
        <v>17163.310000000001</v>
      </c>
    </row>
    <row r="3787" spans="1:16" x14ac:dyDescent="0.25">
      <c r="A3787" s="552"/>
      <c r="B3787" s="553"/>
      <c r="C3787" s="1243" t="s">
        <v>1468</v>
      </c>
      <c r="D3787" s="1243"/>
      <c r="E3787" s="1243"/>
      <c r="F3787" s="1243"/>
      <c r="G3787" s="1243"/>
      <c r="H3787" s="1243"/>
      <c r="I3787" s="1243"/>
      <c r="J3787" s="1243"/>
      <c r="K3787" s="1243"/>
      <c r="L3787" s="1243"/>
      <c r="M3787" s="1243"/>
      <c r="N3787" s="1243"/>
      <c r="O3787" s="1243"/>
      <c r="P3787" s="616">
        <v>17.14</v>
      </c>
    </row>
    <row r="3788" spans="1:16" x14ac:dyDescent="0.25">
      <c r="A3788" s="552"/>
      <c r="B3788" s="553"/>
      <c r="C3788" s="1243" t="s">
        <v>1469</v>
      </c>
      <c r="D3788" s="1243"/>
      <c r="E3788" s="1243"/>
      <c r="F3788" s="1243"/>
      <c r="G3788" s="1243"/>
      <c r="H3788" s="1243"/>
      <c r="I3788" s="1243"/>
      <c r="J3788" s="1243"/>
      <c r="K3788" s="1243"/>
      <c r="L3788" s="1243"/>
      <c r="M3788" s="1243"/>
      <c r="N3788" s="1243"/>
      <c r="O3788" s="1243"/>
      <c r="P3788" s="616">
        <v>6.1</v>
      </c>
    </row>
    <row r="3789" spans="1:16" x14ac:dyDescent="0.25">
      <c r="A3789" s="552"/>
      <c r="B3789" s="553"/>
      <c r="C3789" s="1243" t="s">
        <v>1470</v>
      </c>
      <c r="D3789" s="1243"/>
      <c r="E3789" s="1243"/>
      <c r="F3789" s="1243"/>
      <c r="G3789" s="1243"/>
      <c r="H3789" s="1243"/>
      <c r="I3789" s="1243"/>
      <c r="J3789" s="1243"/>
      <c r="K3789" s="1243"/>
      <c r="L3789" s="1243"/>
      <c r="M3789" s="1243"/>
      <c r="N3789" s="1243"/>
      <c r="O3789" s="1243"/>
      <c r="P3789" s="582">
        <v>5660.86</v>
      </c>
    </row>
    <row r="3790" spans="1:16" x14ac:dyDescent="0.25">
      <c r="A3790" s="552"/>
      <c r="B3790" s="553"/>
      <c r="C3790" s="1243" t="s">
        <v>1471</v>
      </c>
      <c r="D3790" s="1243"/>
      <c r="E3790" s="1243"/>
      <c r="F3790" s="1243"/>
      <c r="G3790" s="1243"/>
      <c r="H3790" s="1243"/>
      <c r="I3790" s="1243"/>
      <c r="J3790" s="1243"/>
      <c r="K3790" s="1243"/>
      <c r="L3790" s="1243"/>
      <c r="M3790" s="1243"/>
      <c r="N3790" s="1243"/>
      <c r="O3790" s="1243"/>
      <c r="P3790" s="582">
        <v>15891.28</v>
      </c>
    </row>
    <row r="3791" spans="1:16" x14ac:dyDescent="0.25">
      <c r="A3791" s="552"/>
      <c r="B3791" s="553"/>
      <c r="C3791" s="1243" t="s">
        <v>1472</v>
      </c>
      <c r="D3791" s="1243"/>
      <c r="E3791" s="1243"/>
      <c r="F3791" s="1243"/>
      <c r="G3791" s="1243"/>
      <c r="H3791" s="1243"/>
      <c r="I3791" s="1243"/>
      <c r="J3791" s="1243"/>
      <c r="K3791" s="1243"/>
      <c r="L3791" s="1243"/>
      <c r="M3791" s="1243"/>
      <c r="N3791" s="1243"/>
      <c r="O3791" s="1243"/>
      <c r="P3791" s="582">
        <v>8211.3700000000008</v>
      </c>
    </row>
    <row r="3792" spans="1:16" x14ac:dyDescent="0.25">
      <c r="A3792" s="552"/>
      <c r="B3792" s="553"/>
      <c r="C3792" s="1243" t="s">
        <v>2688</v>
      </c>
      <c r="D3792" s="1243"/>
      <c r="E3792" s="1243"/>
      <c r="F3792" s="1243"/>
      <c r="G3792" s="1243"/>
      <c r="H3792" s="1243"/>
      <c r="I3792" s="1243"/>
      <c r="J3792" s="1243"/>
      <c r="K3792" s="1243"/>
      <c r="L3792" s="1243"/>
      <c r="M3792" s="1243"/>
      <c r="N3792" s="1243"/>
      <c r="O3792" s="1243"/>
      <c r="P3792" s="582">
        <v>55238.11</v>
      </c>
    </row>
    <row r="3793" spans="1:16" x14ac:dyDescent="0.25">
      <c r="A3793" s="552"/>
      <c r="B3793" s="553"/>
      <c r="C3793" s="1243" t="s">
        <v>3663</v>
      </c>
      <c r="D3793" s="1243"/>
      <c r="E3793" s="1243"/>
      <c r="F3793" s="1243"/>
      <c r="G3793" s="1243"/>
      <c r="H3793" s="1243"/>
      <c r="I3793" s="1243"/>
      <c r="J3793" s="1243"/>
      <c r="K3793" s="1243"/>
      <c r="L3793" s="1243"/>
      <c r="M3793" s="1243"/>
      <c r="N3793" s="1243"/>
      <c r="O3793" s="1243"/>
      <c r="P3793" s="582">
        <v>44729.41</v>
      </c>
    </row>
    <row r="3794" spans="1:16" x14ac:dyDescent="0.25">
      <c r="A3794" s="552"/>
      <c r="B3794" s="553"/>
      <c r="C3794" s="1243" t="s">
        <v>2689</v>
      </c>
      <c r="D3794" s="1243"/>
      <c r="E3794" s="1243"/>
      <c r="F3794" s="1243"/>
      <c r="G3794" s="1243"/>
      <c r="H3794" s="1243"/>
      <c r="I3794" s="1243"/>
      <c r="J3794" s="1243"/>
      <c r="K3794" s="1243"/>
      <c r="L3794" s="1243"/>
      <c r="M3794" s="1243"/>
      <c r="N3794" s="1243"/>
      <c r="O3794" s="1243"/>
      <c r="P3794" s="582">
        <v>10508.7</v>
      </c>
    </row>
    <row r="3795" spans="1:16" x14ac:dyDescent="0.25">
      <c r="A3795" s="552"/>
      <c r="B3795" s="553"/>
      <c r="C3795" s="1243" t="s">
        <v>1266</v>
      </c>
      <c r="D3795" s="1243"/>
      <c r="E3795" s="1243"/>
      <c r="F3795" s="1243"/>
      <c r="G3795" s="1243"/>
      <c r="H3795" s="1243"/>
      <c r="I3795" s="1243"/>
      <c r="J3795" s="1243"/>
      <c r="K3795" s="1243"/>
      <c r="L3795" s="1243"/>
      <c r="M3795" s="1243"/>
      <c r="N3795" s="1243"/>
      <c r="O3795" s="1243"/>
      <c r="P3795" s="582">
        <v>17169.41</v>
      </c>
    </row>
    <row r="3796" spans="1:16" x14ac:dyDescent="0.25">
      <c r="A3796" s="552"/>
      <c r="B3796" s="553"/>
      <c r="C3796" s="1243" t="s">
        <v>1267</v>
      </c>
      <c r="D3796" s="1243"/>
      <c r="E3796" s="1243"/>
      <c r="F3796" s="1243"/>
      <c r="G3796" s="1243"/>
      <c r="H3796" s="1243"/>
      <c r="I3796" s="1243"/>
      <c r="J3796" s="1243"/>
      <c r="K3796" s="1243"/>
      <c r="L3796" s="1243"/>
      <c r="M3796" s="1243"/>
      <c r="N3796" s="1243"/>
      <c r="O3796" s="1243"/>
      <c r="P3796" s="582">
        <v>15891.28</v>
      </c>
    </row>
    <row r="3797" spans="1:16" x14ac:dyDescent="0.25">
      <c r="A3797" s="552"/>
      <c r="B3797" s="553"/>
      <c r="C3797" s="1243" t="s">
        <v>1268</v>
      </c>
      <c r="D3797" s="1243"/>
      <c r="E3797" s="1243"/>
      <c r="F3797" s="1243"/>
      <c r="G3797" s="1243"/>
      <c r="H3797" s="1243"/>
      <c r="I3797" s="1243"/>
      <c r="J3797" s="1243"/>
      <c r="K3797" s="1243"/>
      <c r="L3797" s="1243"/>
      <c r="M3797" s="1243"/>
      <c r="N3797" s="1243"/>
      <c r="O3797" s="1243"/>
      <c r="P3797" s="582">
        <v>8211.3700000000008</v>
      </c>
    </row>
    <row r="3798" spans="1:16" x14ac:dyDescent="0.25">
      <c r="A3798" s="552"/>
      <c r="B3798" s="580"/>
      <c r="C3798" s="1246" t="s">
        <v>4335</v>
      </c>
      <c r="D3798" s="1246"/>
      <c r="E3798" s="1246"/>
      <c r="F3798" s="1246"/>
      <c r="G3798" s="1246"/>
      <c r="H3798" s="1246"/>
      <c r="I3798" s="1246"/>
      <c r="J3798" s="1246"/>
      <c r="K3798" s="1246"/>
      <c r="L3798" s="1246"/>
      <c r="M3798" s="1246"/>
      <c r="N3798" s="1246"/>
      <c r="O3798" s="1246"/>
      <c r="P3798" s="584">
        <v>102188.17</v>
      </c>
    </row>
    <row r="3799" spans="1:16" x14ac:dyDescent="0.25">
      <c r="A3799" s="552"/>
      <c r="B3799" s="553"/>
      <c r="C3799" s="1243" t="s">
        <v>1270</v>
      </c>
      <c r="D3799" s="1243"/>
      <c r="E3799" s="1243"/>
      <c r="F3799" s="1243"/>
      <c r="G3799" s="1243"/>
      <c r="H3799" s="1243"/>
      <c r="I3799" s="1243"/>
      <c r="J3799" s="1243"/>
      <c r="K3799" s="1243"/>
      <c r="L3799" s="1243"/>
      <c r="M3799" s="1243"/>
      <c r="N3799" s="1243"/>
      <c r="O3799" s="1243"/>
      <c r="P3799" s="583"/>
    </row>
    <row r="3800" spans="1:16" x14ac:dyDescent="0.25">
      <c r="A3800" s="552"/>
      <c r="B3800" s="553"/>
      <c r="C3800" s="1243" t="s">
        <v>1588</v>
      </c>
      <c r="D3800" s="1243"/>
      <c r="E3800" s="1243"/>
      <c r="F3800" s="1243"/>
      <c r="G3800" s="1243"/>
      <c r="H3800" s="1243"/>
      <c r="I3800" s="1243"/>
      <c r="J3800" s="1243"/>
      <c r="K3800" s="1243"/>
      <c r="L3800" s="1243"/>
      <c r="M3800" s="1243"/>
      <c r="N3800" s="1243"/>
      <c r="O3800" s="1243"/>
      <c r="P3800" s="582">
        <v>2950.2</v>
      </c>
    </row>
    <row r="3801" spans="1:16" x14ac:dyDescent="0.25">
      <c r="A3801" s="552"/>
      <c r="B3801" s="553"/>
      <c r="C3801" s="1243" t="s">
        <v>2691</v>
      </c>
      <c r="D3801" s="1243"/>
      <c r="E3801" s="1243"/>
      <c r="F3801" s="1243"/>
      <c r="G3801" s="1243"/>
      <c r="H3801" s="1243"/>
      <c r="I3801" s="1243"/>
      <c r="J3801" s="1243"/>
      <c r="K3801" s="1243"/>
      <c r="L3801" s="1243"/>
      <c r="M3801" s="1243"/>
      <c r="N3801" s="1243"/>
      <c r="O3801" s="1243"/>
      <c r="P3801" s="582">
        <v>44729.41</v>
      </c>
    </row>
    <row r="3802" spans="1:16" x14ac:dyDescent="0.25">
      <c r="A3802" s="552"/>
      <c r="B3802" s="553"/>
      <c r="C3802" s="1243" t="s">
        <v>1271</v>
      </c>
      <c r="D3802" s="1243"/>
      <c r="E3802" s="1243"/>
      <c r="F3802" s="1243"/>
      <c r="G3802" s="1243"/>
      <c r="H3802" s="1243"/>
      <c r="I3802" s="1243"/>
      <c r="J3802" s="1243"/>
      <c r="K3802" s="585" t="s">
        <v>4283</v>
      </c>
      <c r="L3802" s="586"/>
      <c r="M3802" s="586"/>
      <c r="O3802" s="586"/>
      <c r="P3802" s="587"/>
    </row>
    <row r="3803" spans="1:16" x14ac:dyDescent="0.25">
      <c r="A3803" s="552"/>
      <c r="B3803" s="553"/>
      <c r="C3803" s="1243" t="s">
        <v>1273</v>
      </c>
      <c r="D3803" s="1243"/>
      <c r="E3803" s="1243"/>
      <c r="F3803" s="1243"/>
      <c r="G3803" s="1243"/>
      <c r="H3803" s="1243"/>
      <c r="I3803" s="1243"/>
      <c r="J3803" s="1243"/>
      <c r="K3803" s="585" t="s">
        <v>4284</v>
      </c>
      <c r="L3803" s="586"/>
      <c r="M3803" s="586"/>
      <c r="O3803" s="586"/>
      <c r="P3803" s="587"/>
    </row>
    <row r="3804" spans="1:16" x14ac:dyDescent="0.25">
      <c r="A3804" s="1251" t="s">
        <v>4336</v>
      </c>
      <c r="B3804" s="1252"/>
      <c r="C3804" s="1252"/>
      <c r="D3804" s="1252"/>
      <c r="E3804" s="1252"/>
      <c r="F3804" s="1252"/>
      <c r="G3804" s="1252"/>
      <c r="H3804" s="1252"/>
      <c r="I3804" s="1252"/>
      <c r="J3804" s="1252"/>
      <c r="K3804" s="1252"/>
      <c r="L3804" s="1252"/>
      <c r="M3804" s="1252"/>
      <c r="N3804" s="1252"/>
      <c r="O3804" s="1252"/>
      <c r="P3804" s="1253"/>
    </row>
    <row r="3805" spans="1:16" x14ac:dyDescent="0.25">
      <c r="A3805" s="514" t="s">
        <v>4337</v>
      </c>
      <c r="B3805" s="515" t="s">
        <v>3789</v>
      </c>
      <c r="C3805" s="1249" t="s">
        <v>3790</v>
      </c>
      <c r="D3805" s="1249"/>
      <c r="E3805" s="1249"/>
      <c r="F3805" s="1249"/>
      <c r="G3805" s="1249"/>
      <c r="H3805" s="516" t="s">
        <v>1697</v>
      </c>
      <c r="I3805" s="517">
        <v>0.03</v>
      </c>
      <c r="J3805" s="518">
        <v>1</v>
      </c>
      <c r="K3805" s="570">
        <v>0.03</v>
      </c>
      <c r="L3805" s="520"/>
      <c r="M3805" s="517"/>
      <c r="N3805" s="521"/>
      <c r="O3805" s="517"/>
      <c r="P3805" s="522"/>
    </row>
    <row r="3806" spans="1:16" x14ac:dyDescent="0.25">
      <c r="A3806" s="523"/>
      <c r="B3806" s="524" t="s">
        <v>23</v>
      </c>
      <c r="C3806" s="1247" t="s">
        <v>1203</v>
      </c>
      <c r="D3806" s="1247"/>
      <c r="E3806" s="1247"/>
      <c r="F3806" s="1247"/>
      <c r="G3806" s="1247"/>
      <c r="H3806" s="525" t="s">
        <v>1148</v>
      </c>
      <c r="I3806" s="526"/>
      <c r="J3806" s="526"/>
      <c r="K3806" s="535">
        <v>2.3567999999999998</v>
      </c>
      <c r="L3806" s="528"/>
      <c r="M3806" s="526"/>
      <c r="N3806" s="528"/>
      <c r="O3806" s="526"/>
      <c r="P3806" s="573">
        <v>789.74</v>
      </c>
    </row>
    <row r="3807" spans="1:16" x14ac:dyDescent="0.25">
      <c r="A3807" s="530"/>
      <c r="B3807" s="524" t="s">
        <v>2190</v>
      </c>
      <c r="C3807" s="1247" t="s">
        <v>2191</v>
      </c>
      <c r="D3807" s="1247"/>
      <c r="E3807" s="1247"/>
      <c r="F3807" s="1247"/>
      <c r="G3807" s="1247"/>
      <c r="H3807" s="525" t="s">
        <v>1148</v>
      </c>
      <c r="I3807" s="536">
        <v>78.56</v>
      </c>
      <c r="J3807" s="526"/>
      <c r="K3807" s="535">
        <v>2.3567999999999998</v>
      </c>
      <c r="L3807" s="532"/>
      <c r="M3807" s="533"/>
      <c r="N3807" s="534">
        <v>335.09</v>
      </c>
      <c r="O3807" s="526"/>
      <c r="P3807" s="529">
        <v>789.74</v>
      </c>
    </row>
    <row r="3808" spans="1:16" x14ac:dyDescent="0.25">
      <c r="A3808" s="523"/>
      <c r="B3808" s="524" t="s">
        <v>28</v>
      </c>
      <c r="C3808" s="1247" t="s">
        <v>132</v>
      </c>
      <c r="D3808" s="1247"/>
      <c r="E3808" s="1247"/>
      <c r="F3808" s="1247"/>
      <c r="G3808" s="1247"/>
      <c r="H3808" s="525"/>
      <c r="I3808" s="526"/>
      <c r="J3808" s="526"/>
      <c r="K3808" s="526"/>
      <c r="L3808" s="528"/>
      <c r="M3808" s="526"/>
      <c r="N3808" s="528"/>
      <c r="O3808" s="526"/>
      <c r="P3808" s="573">
        <v>12.86</v>
      </c>
    </row>
    <row r="3809" spans="1:16" x14ac:dyDescent="0.25">
      <c r="A3809" s="523"/>
      <c r="B3809" s="524"/>
      <c r="C3809" s="1247" t="s">
        <v>1147</v>
      </c>
      <c r="D3809" s="1247"/>
      <c r="E3809" s="1247"/>
      <c r="F3809" s="1247"/>
      <c r="G3809" s="1247"/>
      <c r="H3809" s="525" t="s">
        <v>1148</v>
      </c>
      <c r="I3809" s="526"/>
      <c r="J3809" s="526"/>
      <c r="K3809" s="527">
        <v>1.2E-2</v>
      </c>
      <c r="L3809" s="528"/>
      <c r="M3809" s="526"/>
      <c r="N3809" s="528"/>
      <c r="O3809" s="526"/>
      <c r="P3809" s="573">
        <v>4.57</v>
      </c>
    </row>
    <row r="3810" spans="1:16" x14ac:dyDescent="0.25">
      <c r="A3810" s="530"/>
      <c r="B3810" s="524" t="s">
        <v>1443</v>
      </c>
      <c r="C3810" s="1247" t="s">
        <v>1444</v>
      </c>
      <c r="D3810" s="1247"/>
      <c r="E3810" s="1247"/>
      <c r="F3810" s="1247"/>
      <c r="G3810" s="1247"/>
      <c r="H3810" s="525" t="s">
        <v>1151</v>
      </c>
      <c r="I3810" s="531">
        <v>0.2</v>
      </c>
      <c r="J3810" s="526"/>
      <c r="K3810" s="527">
        <v>6.0000000000000001E-3</v>
      </c>
      <c r="L3810" s="532"/>
      <c r="M3810" s="533"/>
      <c r="N3810" s="534">
        <v>1550.39</v>
      </c>
      <c r="O3810" s="526"/>
      <c r="P3810" s="529">
        <v>9.3000000000000007</v>
      </c>
    </row>
    <row r="3811" spans="1:16" x14ac:dyDescent="0.25">
      <c r="A3811" s="540"/>
      <c r="B3811" s="524" t="s">
        <v>1152</v>
      </c>
      <c r="C3811" s="1247" t="s">
        <v>1153</v>
      </c>
      <c r="D3811" s="1247"/>
      <c r="E3811" s="1247"/>
      <c r="F3811" s="1247"/>
      <c r="G3811" s="1247"/>
      <c r="H3811" s="525" t="s">
        <v>1148</v>
      </c>
      <c r="I3811" s="531">
        <v>0.2</v>
      </c>
      <c r="J3811" s="526"/>
      <c r="K3811" s="527">
        <v>6.0000000000000001E-3</v>
      </c>
      <c r="L3811" s="528"/>
      <c r="M3811" s="526"/>
      <c r="N3811" s="541">
        <v>437.08</v>
      </c>
      <c r="O3811" s="526"/>
      <c r="P3811" s="573">
        <v>2.62</v>
      </c>
    </row>
    <row r="3812" spans="1:16" x14ac:dyDescent="0.25">
      <c r="A3812" s="530"/>
      <c r="B3812" s="524" t="s">
        <v>1445</v>
      </c>
      <c r="C3812" s="1247" t="s">
        <v>1446</v>
      </c>
      <c r="D3812" s="1247"/>
      <c r="E3812" s="1247"/>
      <c r="F3812" s="1247"/>
      <c r="G3812" s="1247"/>
      <c r="H3812" s="525" t="s">
        <v>1151</v>
      </c>
      <c r="I3812" s="531">
        <v>0.2</v>
      </c>
      <c r="J3812" s="526"/>
      <c r="K3812" s="527">
        <v>6.0000000000000001E-3</v>
      </c>
      <c r="L3812" s="538">
        <v>477.92</v>
      </c>
      <c r="M3812" s="539">
        <v>1.24</v>
      </c>
      <c r="N3812" s="534">
        <v>592.62</v>
      </c>
      <c r="O3812" s="526"/>
      <c r="P3812" s="529">
        <v>3.56</v>
      </c>
    </row>
    <row r="3813" spans="1:16" x14ac:dyDescent="0.25">
      <c r="A3813" s="540"/>
      <c r="B3813" s="524" t="s">
        <v>1208</v>
      </c>
      <c r="C3813" s="1247" t="s">
        <v>1209</v>
      </c>
      <c r="D3813" s="1247"/>
      <c r="E3813" s="1247"/>
      <c r="F3813" s="1247"/>
      <c r="G3813" s="1247"/>
      <c r="H3813" s="525" t="s">
        <v>1148</v>
      </c>
      <c r="I3813" s="531">
        <v>0.2</v>
      </c>
      <c r="J3813" s="526"/>
      <c r="K3813" s="527">
        <v>6.0000000000000001E-3</v>
      </c>
      <c r="L3813" s="528"/>
      <c r="M3813" s="526"/>
      <c r="N3813" s="541">
        <v>325.38</v>
      </c>
      <c r="O3813" s="526"/>
      <c r="P3813" s="573">
        <v>1.95</v>
      </c>
    </row>
    <row r="3814" spans="1:16" x14ac:dyDescent="0.25">
      <c r="A3814" s="523"/>
      <c r="B3814" s="524" t="s">
        <v>36</v>
      </c>
      <c r="C3814" s="1247" t="s">
        <v>134</v>
      </c>
      <c r="D3814" s="1247"/>
      <c r="E3814" s="1247"/>
      <c r="F3814" s="1247"/>
      <c r="G3814" s="1247"/>
      <c r="H3814" s="525"/>
      <c r="I3814" s="526"/>
      <c r="J3814" s="526"/>
      <c r="K3814" s="526"/>
      <c r="L3814" s="528"/>
      <c r="M3814" s="526"/>
      <c r="N3814" s="528"/>
      <c r="O3814" s="526"/>
      <c r="P3814" s="573">
        <v>60.63</v>
      </c>
    </row>
    <row r="3815" spans="1:16" x14ac:dyDescent="0.25">
      <c r="A3815" s="530"/>
      <c r="B3815" s="524" t="s">
        <v>2623</v>
      </c>
      <c r="C3815" s="1247" t="s">
        <v>2624</v>
      </c>
      <c r="D3815" s="1247"/>
      <c r="E3815" s="1247"/>
      <c r="F3815" s="1247"/>
      <c r="G3815" s="1247"/>
      <c r="H3815" s="525" t="s">
        <v>2159</v>
      </c>
      <c r="I3815" s="531">
        <v>17.5</v>
      </c>
      <c r="J3815" s="526"/>
      <c r="K3815" s="527">
        <v>0.52500000000000002</v>
      </c>
      <c r="L3815" s="538">
        <v>5.87</v>
      </c>
      <c r="M3815" s="539">
        <v>0.97</v>
      </c>
      <c r="N3815" s="534">
        <v>5.69</v>
      </c>
      <c r="O3815" s="526"/>
      <c r="P3815" s="529">
        <v>2.99</v>
      </c>
    </row>
    <row r="3816" spans="1:16" x14ac:dyDescent="0.25">
      <c r="A3816" s="530"/>
      <c r="B3816" s="524" t="s">
        <v>2625</v>
      </c>
      <c r="C3816" s="1247" t="s">
        <v>2626</v>
      </c>
      <c r="D3816" s="1247"/>
      <c r="E3816" s="1247"/>
      <c r="F3816" s="1247"/>
      <c r="G3816" s="1247"/>
      <c r="H3816" s="525" t="s">
        <v>1697</v>
      </c>
      <c r="I3816" s="536">
        <v>4.08</v>
      </c>
      <c r="J3816" s="526"/>
      <c r="K3816" s="535">
        <v>0.12239999999999999</v>
      </c>
      <c r="L3816" s="538">
        <v>41.71</v>
      </c>
      <c r="M3816" s="539">
        <v>1.31</v>
      </c>
      <c r="N3816" s="534">
        <v>54.64</v>
      </c>
      <c r="O3816" s="526"/>
      <c r="P3816" s="529">
        <v>6.69</v>
      </c>
    </row>
    <row r="3817" spans="1:16" x14ac:dyDescent="0.25">
      <c r="A3817" s="530"/>
      <c r="B3817" s="524" t="s">
        <v>3791</v>
      </c>
      <c r="C3817" s="1247" t="s">
        <v>3792</v>
      </c>
      <c r="D3817" s="1247"/>
      <c r="E3817" s="1247"/>
      <c r="F3817" s="1247"/>
      <c r="G3817" s="1247"/>
      <c r="H3817" s="525" t="s">
        <v>1164</v>
      </c>
      <c r="I3817" s="537">
        <v>1.5299999999999999E-3</v>
      </c>
      <c r="J3817" s="526"/>
      <c r="K3817" s="569">
        <v>4.5899999999999998E-5</v>
      </c>
      <c r="L3817" s="542">
        <v>948687.13</v>
      </c>
      <c r="M3817" s="539">
        <v>1.17</v>
      </c>
      <c r="N3817" s="534">
        <v>1109963.94</v>
      </c>
      <c r="O3817" s="526"/>
      <c r="P3817" s="529">
        <v>50.95</v>
      </c>
    </row>
    <row r="3818" spans="1:16" x14ac:dyDescent="0.25">
      <c r="A3818" s="552"/>
      <c r="B3818" s="553"/>
      <c r="C3818" s="1248" t="s">
        <v>1154</v>
      </c>
      <c r="D3818" s="1248"/>
      <c r="E3818" s="1248"/>
      <c r="F3818" s="1248"/>
      <c r="G3818" s="1248"/>
      <c r="H3818" s="516"/>
      <c r="I3818" s="517"/>
      <c r="J3818" s="517"/>
      <c r="K3818" s="517"/>
      <c r="L3818" s="520"/>
      <c r="M3818" s="517"/>
      <c r="N3818" s="554"/>
      <c r="O3818" s="517"/>
      <c r="P3818" s="555">
        <v>867.8</v>
      </c>
    </row>
    <row r="3819" spans="1:16" x14ac:dyDescent="0.25">
      <c r="A3819" s="540" t="s">
        <v>4338</v>
      </c>
      <c r="B3819" s="524" t="s">
        <v>2637</v>
      </c>
      <c r="C3819" s="1247" t="s">
        <v>2638</v>
      </c>
      <c r="D3819" s="1247"/>
      <c r="E3819" s="1247"/>
      <c r="F3819" s="1247"/>
      <c r="G3819" s="1247"/>
      <c r="H3819" s="525" t="s">
        <v>1158</v>
      </c>
      <c r="I3819" s="543">
        <v>2</v>
      </c>
      <c r="J3819" s="526"/>
      <c r="K3819" s="543">
        <v>2</v>
      </c>
      <c r="L3819" s="528"/>
      <c r="M3819" s="526"/>
      <c r="N3819" s="528"/>
      <c r="O3819" s="526"/>
      <c r="P3819" s="573">
        <v>15.79</v>
      </c>
    </row>
    <row r="3820" spans="1:16" x14ac:dyDescent="0.25">
      <c r="A3820" s="540"/>
      <c r="B3820" s="524"/>
      <c r="C3820" s="1247" t="s">
        <v>1155</v>
      </c>
      <c r="D3820" s="1247"/>
      <c r="E3820" s="1247"/>
      <c r="F3820" s="1247"/>
      <c r="G3820" s="1247"/>
      <c r="H3820" s="525"/>
      <c r="I3820" s="526"/>
      <c r="J3820" s="526"/>
      <c r="K3820" s="526"/>
      <c r="L3820" s="528"/>
      <c r="M3820" s="526"/>
      <c r="N3820" s="528"/>
      <c r="O3820" s="526"/>
      <c r="P3820" s="573">
        <v>794.31</v>
      </c>
    </row>
    <row r="3821" spans="1:16" x14ac:dyDescent="0.25">
      <c r="A3821" s="540"/>
      <c r="B3821" s="524" t="s">
        <v>2639</v>
      </c>
      <c r="C3821" s="1247" t="s">
        <v>2640</v>
      </c>
      <c r="D3821" s="1247"/>
      <c r="E3821" s="1247"/>
      <c r="F3821" s="1247"/>
      <c r="G3821" s="1247"/>
      <c r="H3821" s="525" t="s">
        <v>1158</v>
      </c>
      <c r="I3821" s="543">
        <v>97</v>
      </c>
      <c r="J3821" s="526"/>
      <c r="K3821" s="543">
        <v>97</v>
      </c>
      <c r="L3821" s="528"/>
      <c r="M3821" s="526"/>
      <c r="N3821" s="528"/>
      <c r="O3821" s="526"/>
      <c r="P3821" s="573">
        <v>770.48</v>
      </c>
    </row>
    <row r="3822" spans="1:16" x14ac:dyDescent="0.25">
      <c r="A3822" s="540"/>
      <c r="B3822" s="524" t="s">
        <v>2641</v>
      </c>
      <c r="C3822" s="1247" t="s">
        <v>2642</v>
      </c>
      <c r="D3822" s="1247"/>
      <c r="E3822" s="1247"/>
      <c r="F3822" s="1247"/>
      <c r="G3822" s="1247"/>
      <c r="H3822" s="525" t="s">
        <v>1158</v>
      </c>
      <c r="I3822" s="543">
        <v>51</v>
      </c>
      <c r="J3822" s="526"/>
      <c r="K3822" s="543">
        <v>51</v>
      </c>
      <c r="L3822" s="528"/>
      <c r="M3822" s="526"/>
      <c r="N3822" s="528"/>
      <c r="O3822" s="526"/>
      <c r="P3822" s="573">
        <v>405.1</v>
      </c>
    </row>
    <row r="3823" spans="1:16" x14ac:dyDescent="0.25">
      <c r="A3823" s="556"/>
      <c r="B3823" s="557"/>
      <c r="C3823" s="1248" t="s">
        <v>1161</v>
      </c>
      <c r="D3823" s="1248"/>
      <c r="E3823" s="1248"/>
      <c r="F3823" s="1248"/>
      <c r="G3823" s="1248"/>
      <c r="H3823" s="516"/>
      <c r="I3823" s="517"/>
      <c r="J3823" s="517"/>
      <c r="K3823" s="517"/>
      <c r="L3823" s="520"/>
      <c r="M3823" s="517"/>
      <c r="N3823" s="554">
        <v>68639</v>
      </c>
      <c r="O3823" s="517"/>
      <c r="P3823" s="555">
        <v>2059.17</v>
      </c>
    </row>
    <row r="3824" spans="1:16" x14ac:dyDescent="0.25">
      <c r="A3824" s="558"/>
      <c r="B3824" s="559"/>
      <c r="C3824" s="559"/>
      <c r="D3824" s="559"/>
      <c r="E3824" s="559"/>
      <c r="F3824" s="559"/>
      <c r="G3824" s="559"/>
      <c r="H3824" s="560"/>
      <c r="I3824" s="561"/>
      <c r="J3824" s="561"/>
      <c r="K3824" s="561"/>
      <c r="L3824" s="562"/>
      <c r="M3824" s="561"/>
      <c r="N3824" s="562"/>
      <c r="O3824" s="561"/>
      <c r="P3824" s="563"/>
    </row>
    <row r="3825" spans="1:16" ht="22.5" x14ac:dyDescent="0.25">
      <c r="A3825" s="514" t="s">
        <v>4339</v>
      </c>
      <c r="B3825" s="515" t="s">
        <v>3594</v>
      </c>
      <c r="C3825" s="1249" t="s">
        <v>4289</v>
      </c>
      <c r="D3825" s="1249"/>
      <c r="E3825" s="1249"/>
      <c r="F3825" s="1249"/>
      <c r="G3825" s="1249"/>
      <c r="H3825" s="516" t="s">
        <v>1575</v>
      </c>
      <c r="I3825" s="517">
        <v>3</v>
      </c>
      <c r="J3825" s="518">
        <v>1</v>
      </c>
      <c r="K3825" s="518">
        <v>3</v>
      </c>
      <c r="L3825" s="520"/>
      <c r="M3825" s="517"/>
      <c r="N3825" s="572">
        <v>419.98</v>
      </c>
      <c r="O3825" s="517"/>
      <c r="P3825" s="555">
        <v>1259.94</v>
      </c>
    </row>
    <row r="3826" spans="1:16" x14ac:dyDescent="0.25">
      <c r="A3826" s="556"/>
      <c r="B3826" s="557"/>
      <c r="C3826" s="1248" t="s">
        <v>1161</v>
      </c>
      <c r="D3826" s="1248"/>
      <c r="E3826" s="1248"/>
      <c r="F3826" s="1248"/>
      <c r="G3826" s="1248"/>
      <c r="H3826" s="516"/>
      <c r="I3826" s="517"/>
      <c r="J3826" s="517"/>
      <c r="K3826" s="517"/>
      <c r="L3826" s="520"/>
      <c r="M3826" s="517"/>
      <c r="N3826" s="520"/>
      <c r="O3826" s="517"/>
      <c r="P3826" s="555">
        <v>1259.94</v>
      </c>
    </row>
    <row r="3827" spans="1:16" x14ac:dyDescent="0.25">
      <c r="A3827" s="558"/>
      <c r="B3827" s="559"/>
      <c r="C3827" s="559"/>
      <c r="D3827" s="559"/>
      <c r="E3827" s="559"/>
      <c r="F3827" s="559"/>
      <c r="G3827" s="559"/>
      <c r="H3827" s="560"/>
      <c r="I3827" s="561"/>
      <c r="J3827" s="561"/>
      <c r="K3827" s="561"/>
      <c r="L3827" s="562"/>
      <c r="M3827" s="561"/>
      <c r="N3827" s="562"/>
      <c r="O3827" s="561"/>
      <c r="P3827" s="563"/>
    </row>
    <row r="3828" spans="1:16" x14ac:dyDescent="0.25">
      <c r="A3828" s="514" t="s">
        <v>4340</v>
      </c>
      <c r="B3828" s="515" t="s">
        <v>3881</v>
      </c>
      <c r="C3828" s="1249" t="s">
        <v>3882</v>
      </c>
      <c r="D3828" s="1249"/>
      <c r="E3828" s="1249"/>
      <c r="F3828" s="1249"/>
      <c r="G3828" s="1249"/>
      <c r="H3828" s="516" t="s">
        <v>1575</v>
      </c>
      <c r="I3828" s="517">
        <v>7</v>
      </c>
      <c r="J3828" s="518">
        <v>1</v>
      </c>
      <c r="K3828" s="518">
        <v>7</v>
      </c>
      <c r="L3828" s="520"/>
      <c r="M3828" s="517"/>
      <c r="N3828" s="521"/>
      <c r="O3828" s="517"/>
      <c r="P3828" s="522"/>
    </row>
    <row r="3829" spans="1:16" x14ac:dyDescent="0.25">
      <c r="A3829" s="523"/>
      <c r="B3829" s="524" t="s">
        <v>23</v>
      </c>
      <c r="C3829" s="1247" t="s">
        <v>1203</v>
      </c>
      <c r="D3829" s="1247"/>
      <c r="E3829" s="1247"/>
      <c r="F3829" s="1247"/>
      <c r="G3829" s="1247"/>
      <c r="H3829" s="525" t="s">
        <v>1148</v>
      </c>
      <c r="I3829" s="526"/>
      <c r="J3829" s="526"/>
      <c r="K3829" s="543">
        <v>14</v>
      </c>
      <c r="L3829" s="528"/>
      <c r="M3829" s="526"/>
      <c r="N3829" s="528"/>
      <c r="O3829" s="526"/>
      <c r="P3829" s="529">
        <v>4300.38</v>
      </c>
    </row>
    <row r="3830" spans="1:16" x14ac:dyDescent="0.25">
      <c r="A3830" s="530"/>
      <c r="B3830" s="524" t="s">
        <v>2350</v>
      </c>
      <c r="C3830" s="1247" t="s">
        <v>2351</v>
      </c>
      <c r="D3830" s="1247"/>
      <c r="E3830" s="1247"/>
      <c r="F3830" s="1247"/>
      <c r="G3830" s="1247"/>
      <c r="H3830" s="525" t="s">
        <v>1148</v>
      </c>
      <c r="I3830" s="543">
        <v>2</v>
      </c>
      <c r="J3830" s="526"/>
      <c r="K3830" s="543">
        <v>14</v>
      </c>
      <c r="L3830" s="532"/>
      <c r="M3830" s="533"/>
      <c r="N3830" s="534">
        <v>307.17</v>
      </c>
      <c r="O3830" s="526"/>
      <c r="P3830" s="529">
        <v>4300.38</v>
      </c>
    </row>
    <row r="3831" spans="1:16" x14ac:dyDescent="0.25">
      <c r="A3831" s="523"/>
      <c r="B3831" s="524" t="s">
        <v>36</v>
      </c>
      <c r="C3831" s="1247" t="s">
        <v>134</v>
      </c>
      <c r="D3831" s="1247"/>
      <c r="E3831" s="1247"/>
      <c r="F3831" s="1247"/>
      <c r="G3831" s="1247"/>
      <c r="H3831" s="525"/>
      <c r="I3831" s="526"/>
      <c r="J3831" s="526"/>
      <c r="K3831" s="526"/>
      <c r="L3831" s="528"/>
      <c r="M3831" s="526"/>
      <c r="N3831" s="528"/>
      <c r="O3831" s="526"/>
      <c r="P3831" s="573">
        <v>711.85</v>
      </c>
    </row>
    <row r="3832" spans="1:16" x14ac:dyDescent="0.25">
      <c r="A3832" s="530"/>
      <c r="B3832" s="524" t="s">
        <v>3570</v>
      </c>
      <c r="C3832" s="1247" t="s">
        <v>3571</v>
      </c>
      <c r="D3832" s="1247"/>
      <c r="E3832" s="1247"/>
      <c r="F3832" s="1247"/>
      <c r="G3832" s="1247"/>
      <c r="H3832" s="525" t="s">
        <v>2159</v>
      </c>
      <c r="I3832" s="536">
        <v>3.16</v>
      </c>
      <c r="J3832" s="526"/>
      <c r="K3832" s="536">
        <v>22.12</v>
      </c>
      <c r="L3832" s="538">
        <v>2.27</v>
      </c>
      <c r="M3832" s="539">
        <v>1.54</v>
      </c>
      <c r="N3832" s="534">
        <v>3.5</v>
      </c>
      <c r="O3832" s="526"/>
      <c r="P3832" s="529">
        <v>77.42</v>
      </c>
    </row>
    <row r="3833" spans="1:16" x14ac:dyDescent="0.25">
      <c r="A3833" s="530"/>
      <c r="B3833" s="524" t="s">
        <v>3883</v>
      </c>
      <c r="C3833" s="1247" t="s">
        <v>3884</v>
      </c>
      <c r="D3833" s="1247"/>
      <c r="E3833" s="1247"/>
      <c r="F3833" s="1247"/>
      <c r="G3833" s="1247"/>
      <c r="H3833" s="525" t="s">
        <v>2759</v>
      </c>
      <c r="I3833" s="527">
        <v>5.0000000000000001E-3</v>
      </c>
      <c r="J3833" s="526"/>
      <c r="K3833" s="527">
        <v>3.5000000000000003E-2</v>
      </c>
      <c r="L3833" s="542">
        <v>14395.23</v>
      </c>
      <c r="M3833" s="575">
        <v>1.2</v>
      </c>
      <c r="N3833" s="534">
        <v>17274.28</v>
      </c>
      <c r="O3833" s="526"/>
      <c r="P3833" s="529">
        <v>604.6</v>
      </c>
    </row>
    <row r="3834" spans="1:16" x14ac:dyDescent="0.25">
      <c r="A3834" s="530"/>
      <c r="B3834" s="524" t="s">
        <v>3885</v>
      </c>
      <c r="C3834" s="1247" t="s">
        <v>3886</v>
      </c>
      <c r="D3834" s="1247"/>
      <c r="E3834" s="1247"/>
      <c r="F3834" s="1247"/>
      <c r="G3834" s="1247"/>
      <c r="H3834" s="525" t="s">
        <v>1697</v>
      </c>
      <c r="I3834" s="527">
        <v>1.0999999999999999E-2</v>
      </c>
      <c r="J3834" s="526"/>
      <c r="K3834" s="527">
        <v>7.6999999999999999E-2</v>
      </c>
      <c r="L3834" s="538">
        <v>260.02999999999997</v>
      </c>
      <c r="M3834" s="539">
        <v>1.49</v>
      </c>
      <c r="N3834" s="534">
        <v>387.44</v>
      </c>
      <c r="O3834" s="526"/>
      <c r="P3834" s="529">
        <v>29.83</v>
      </c>
    </row>
    <row r="3835" spans="1:16" x14ac:dyDescent="0.25">
      <c r="A3835" s="552"/>
      <c r="B3835" s="553"/>
      <c r="C3835" s="1248" t="s">
        <v>1154</v>
      </c>
      <c r="D3835" s="1248"/>
      <c r="E3835" s="1248"/>
      <c r="F3835" s="1248"/>
      <c r="G3835" s="1248"/>
      <c r="H3835" s="516"/>
      <c r="I3835" s="517"/>
      <c r="J3835" s="517"/>
      <c r="K3835" s="517"/>
      <c r="L3835" s="520"/>
      <c r="M3835" s="517"/>
      <c r="N3835" s="554"/>
      <c r="O3835" s="517"/>
      <c r="P3835" s="555">
        <v>5012.2299999999996</v>
      </c>
    </row>
    <row r="3836" spans="1:16" x14ac:dyDescent="0.25">
      <c r="A3836" s="540" t="s">
        <v>4341</v>
      </c>
      <c r="B3836" s="524" t="s">
        <v>2637</v>
      </c>
      <c r="C3836" s="1247" t="s">
        <v>2638</v>
      </c>
      <c r="D3836" s="1247"/>
      <c r="E3836" s="1247"/>
      <c r="F3836" s="1247"/>
      <c r="G3836" s="1247"/>
      <c r="H3836" s="525" t="s">
        <v>1158</v>
      </c>
      <c r="I3836" s="543">
        <v>2</v>
      </c>
      <c r="J3836" s="526"/>
      <c r="K3836" s="543">
        <v>2</v>
      </c>
      <c r="L3836" s="528"/>
      <c r="M3836" s="526"/>
      <c r="N3836" s="528"/>
      <c r="O3836" s="526"/>
      <c r="P3836" s="573">
        <v>86.01</v>
      </c>
    </row>
    <row r="3837" spans="1:16" x14ac:dyDescent="0.25">
      <c r="A3837" s="540"/>
      <c r="B3837" s="524"/>
      <c r="C3837" s="1247" t="s">
        <v>1155</v>
      </c>
      <c r="D3837" s="1247"/>
      <c r="E3837" s="1247"/>
      <c r="F3837" s="1247"/>
      <c r="G3837" s="1247"/>
      <c r="H3837" s="525"/>
      <c r="I3837" s="526"/>
      <c r="J3837" s="526"/>
      <c r="K3837" s="526"/>
      <c r="L3837" s="528"/>
      <c r="M3837" s="526"/>
      <c r="N3837" s="528"/>
      <c r="O3837" s="526"/>
      <c r="P3837" s="529">
        <v>4300.38</v>
      </c>
    </row>
    <row r="3838" spans="1:16" x14ac:dyDescent="0.25">
      <c r="A3838" s="540"/>
      <c r="B3838" s="524" t="s">
        <v>3630</v>
      </c>
      <c r="C3838" s="1247" t="s">
        <v>3631</v>
      </c>
      <c r="D3838" s="1247"/>
      <c r="E3838" s="1247"/>
      <c r="F3838" s="1247"/>
      <c r="G3838" s="1247"/>
      <c r="H3838" s="525" t="s">
        <v>1158</v>
      </c>
      <c r="I3838" s="543">
        <v>95</v>
      </c>
      <c r="J3838" s="526"/>
      <c r="K3838" s="543">
        <v>95</v>
      </c>
      <c r="L3838" s="528"/>
      <c r="M3838" s="526"/>
      <c r="N3838" s="528"/>
      <c r="O3838" s="526"/>
      <c r="P3838" s="529">
        <v>4085.36</v>
      </c>
    </row>
    <row r="3839" spans="1:16" x14ac:dyDescent="0.25">
      <c r="A3839" s="540"/>
      <c r="B3839" s="524" t="s">
        <v>3632</v>
      </c>
      <c r="C3839" s="1247" t="s">
        <v>3633</v>
      </c>
      <c r="D3839" s="1247"/>
      <c r="E3839" s="1247"/>
      <c r="F3839" s="1247"/>
      <c r="G3839" s="1247"/>
      <c r="H3839" s="525" t="s">
        <v>1158</v>
      </c>
      <c r="I3839" s="543">
        <v>53</v>
      </c>
      <c r="J3839" s="526"/>
      <c r="K3839" s="543">
        <v>53</v>
      </c>
      <c r="L3839" s="528"/>
      <c r="M3839" s="526"/>
      <c r="N3839" s="528"/>
      <c r="O3839" s="526"/>
      <c r="P3839" s="529">
        <v>2279.1999999999998</v>
      </c>
    </row>
    <row r="3840" spans="1:16" x14ac:dyDescent="0.25">
      <c r="A3840" s="556"/>
      <c r="B3840" s="557"/>
      <c r="C3840" s="1248" t="s">
        <v>1161</v>
      </c>
      <c r="D3840" s="1248"/>
      <c r="E3840" s="1248"/>
      <c r="F3840" s="1248"/>
      <c r="G3840" s="1248"/>
      <c r="H3840" s="516"/>
      <c r="I3840" s="517"/>
      <c r="J3840" s="517"/>
      <c r="K3840" s="517"/>
      <c r="L3840" s="520"/>
      <c r="M3840" s="517"/>
      <c r="N3840" s="554">
        <v>1637.54</v>
      </c>
      <c r="O3840" s="517"/>
      <c r="P3840" s="555">
        <v>11462.8</v>
      </c>
    </row>
    <row r="3841" spans="1:16" x14ac:dyDescent="0.25">
      <c r="A3841" s="558"/>
      <c r="B3841" s="559"/>
      <c r="C3841" s="559"/>
      <c r="D3841" s="559"/>
      <c r="E3841" s="559"/>
      <c r="F3841" s="559"/>
      <c r="G3841" s="559"/>
      <c r="H3841" s="560"/>
      <c r="I3841" s="561"/>
      <c r="J3841" s="561"/>
      <c r="K3841" s="561"/>
      <c r="L3841" s="562"/>
      <c r="M3841" s="561"/>
      <c r="N3841" s="562"/>
      <c r="O3841" s="561"/>
      <c r="P3841" s="563"/>
    </row>
    <row r="3842" spans="1:16" ht="22.5" x14ac:dyDescent="0.25">
      <c r="A3842" s="514" t="s">
        <v>4342</v>
      </c>
      <c r="B3842" s="515" t="s">
        <v>3594</v>
      </c>
      <c r="C3842" s="1249" t="s">
        <v>4293</v>
      </c>
      <c r="D3842" s="1249"/>
      <c r="E3842" s="1249"/>
      <c r="F3842" s="1249"/>
      <c r="G3842" s="1249"/>
      <c r="H3842" s="516" t="s">
        <v>1575</v>
      </c>
      <c r="I3842" s="517">
        <v>7</v>
      </c>
      <c r="J3842" s="518">
        <v>1</v>
      </c>
      <c r="K3842" s="518">
        <v>7</v>
      </c>
      <c r="L3842" s="520"/>
      <c r="M3842" s="517"/>
      <c r="N3842" s="572">
        <v>669.61</v>
      </c>
      <c r="O3842" s="517"/>
      <c r="P3842" s="555">
        <v>4687.2700000000004</v>
      </c>
    </row>
    <row r="3843" spans="1:16" x14ac:dyDescent="0.25">
      <c r="A3843" s="556"/>
      <c r="B3843" s="557"/>
      <c r="C3843" s="1248" t="s">
        <v>1161</v>
      </c>
      <c r="D3843" s="1248"/>
      <c r="E3843" s="1248"/>
      <c r="F3843" s="1248"/>
      <c r="G3843" s="1248"/>
      <c r="H3843" s="516"/>
      <c r="I3843" s="517"/>
      <c r="J3843" s="517"/>
      <c r="K3843" s="517"/>
      <c r="L3843" s="520"/>
      <c r="M3843" s="517"/>
      <c r="N3843" s="520"/>
      <c r="O3843" s="517"/>
      <c r="P3843" s="555">
        <v>4687.2700000000004</v>
      </c>
    </row>
    <row r="3844" spans="1:16" x14ac:dyDescent="0.25">
      <c r="A3844" s="558"/>
      <c r="B3844" s="559"/>
      <c r="C3844" s="559"/>
      <c r="D3844" s="559"/>
      <c r="E3844" s="559"/>
      <c r="F3844" s="559"/>
      <c r="G3844" s="559"/>
      <c r="H3844" s="560"/>
      <c r="I3844" s="561"/>
      <c r="J3844" s="561"/>
      <c r="K3844" s="561"/>
      <c r="L3844" s="562"/>
      <c r="M3844" s="561"/>
      <c r="N3844" s="562"/>
      <c r="O3844" s="561"/>
      <c r="P3844" s="563"/>
    </row>
    <row r="3845" spans="1:16" x14ac:dyDescent="0.25">
      <c r="A3845" s="514" t="s">
        <v>4343</v>
      </c>
      <c r="B3845" s="515" t="s">
        <v>3784</v>
      </c>
      <c r="C3845" s="1249" t="s">
        <v>3785</v>
      </c>
      <c r="D3845" s="1249"/>
      <c r="E3845" s="1249"/>
      <c r="F3845" s="1249"/>
      <c r="G3845" s="1249"/>
      <c r="H3845" s="516" t="s">
        <v>1575</v>
      </c>
      <c r="I3845" s="517">
        <v>10</v>
      </c>
      <c r="J3845" s="518">
        <v>1</v>
      </c>
      <c r="K3845" s="518">
        <v>10</v>
      </c>
      <c r="L3845" s="520"/>
      <c r="M3845" s="517"/>
      <c r="N3845" s="521"/>
      <c r="O3845" s="517"/>
      <c r="P3845" s="522"/>
    </row>
    <row r="3846" spans="1:16" x14ac:dyDescent="0.25">
      <c r="A3846" s="523"/>
      <c r="B3846" s="524" t="s">
        <v>23</v>
      </c>
      <c r="C3846" s="1247" t="s">
        <v>1203</v>
      </c>
      <c r="D3846" s="1247"/>
      <c r="E3846" s="1247"/>
      <c r="F3846" s="1247"/>
      <c r="G3846" s="1247"/>
      <c r="H3846" s="525" t="s">
        <v>1148</v>
      </c>
      <c r="I3846" s="526"/>
      <c r="J3846" s="526"/>
      <c r="K3846" s="543">
        <v>20</v>
      </c>
      <c r="L3846" s="528"/>
      <c r="M3846" s="526"/>
      <c r="N3846" s="528"/>
      <c r="O3846" s="526"/>
      <c r="P3846" s="529">
        <v>5779.2</v>
      </c>
    </row>
    <row r="3847" spans="1:16" x14ac:dyDescent="0.25">
      <c r="A3847" s="530"/>
      <c r="B3847" s="524" t="s">
        <v>1482</v>
      </c>
      <c r="C3847" s="1247" t="s">
        <v>1483</v>
      </c>
      <c r="D3847" s="1247"/>
      <c r="E3847" s="1247"/>
      <c r="F3847" s="1247"/>
      <c r="G3847" s="1247"/>
      <c r="H3847" s="525" t="s">
        <v>1148</v>
      </c>
      <c r="I3847" s="543">
        <v>2</v>
      </c>
      <c r="J3847" s="526"/>
      <c r="K3847" s="543">
        <v>20</v>
      </c>
      <c r="L3847" s="532"/>
      <c r="M3847" s="533"/>
      <c r="N3847" s="534">
        <v>288.95999999999998</v>
      </c>
      <c r="O3847" s="526"/>
      <c r="P3847" s="529">
        <v>5779.2</v>
      </c>
    </row>
    <row r="3848" spans="1:16" x14ac:dyDescent="0.25">
      <c r="A3848" s="552"/>
      <c r="B3848" s="553"/>
      <c r="C3848" s="1248" t="s">
        <v>1154</v>
      </c>
      <c r="D3848" s="1248"/>
      <c r="E3848" s="1248"/>
      <c r="F3848" s="1248"/>
      <c r="G3848" s="1248"/>
      <c r="H3848" s="516"/>
      <c r="I3848" s="517"/>
      <c r="J3848" s="517"/>
      <c r="K3848" s="517"/>
      <c r="L3848" s="520"/>
      <c r="M3848" s="517"/>
      <c r="N3848" s="554"/>
      <c r="O3848" s="517"/>
      <c r="P3848" s="555">
        <v>5779.2</v>
      </c>
    </row>
    <row r="3849" spans="1:16" x14ac:dyDescent="0.25">
      <c r="A3849" s="540" t="s">
        <v>4344</v>
      </c>
      <c r="B3849" s="524" t="s">
        <v>2637</v>
      </c>
      <c r="C3849" s="1247" t="s">
        <v>2638</v>
      </c>
      <c r="D3849" s="1247"/>
      <c r="E3849" s="1247"/>
      <c r="F3849" s="1247"/>
      <c r="G3849" s="1247"/>
      <c r="H3849" s="525" t="s">
        <v>1158</v>
      </c>
      <c r="I3849" s="543">
        <v>2</v>
      </c>
      <c r="J3849" s="526"/>
      <c r="K3849" s="543">
        <v>2</v>
      </c>
      <c r="L3849" s="528"/>
      <c r="M3849" s="526"/>
      <c r="N3849" s="528"/>
      <c r="O3849" s="526"/>
      <c r="P3849" s="573">
        <v>115.58</v>
      </c>
    </row>
    <row r="3850" spans="1:16" x14ac:dyDescent="0.25">
      <c r="A3850" s="540"/>
      <c r="B3850" s="524"/>
      <c r="C3850" s="1247" t="s">
        <v>1155</v>
      </c>
      <c r="D3850" s="1247"/>
      <c r="E3850" s="1247"/>
      <c r="F3850" s="1247"/>
      <c r="G3850" s="1247"/>
      <c r="H3850" s="525"/>
      <c r="I3850" s="526"/>
      <c r="J3850" s="526"/>
      <c r="K3850" s="526"/>
      <c r="L3850" s="528"/>
      <c r="M3850" s="526"/>
      <c r="N3850" s="528"/>
      <c r="O3850" s="526"/>
      <c r="P3850" s="529">
        <v>5779.2</v>
      </c>
    </row>
    <row r="3851" spans="1:16" x14ac:dyDescent="0.25">
      <c r="A3851" s="540"/>
      <c r="B3851" s="524" t="s">
        <v>2795</v>
      </c>
      <c r="C3851" s="1247" t="s">
        <v>2796</v>
      </c>
      <c r="D3851" s="1247"/>
      <c r="E3851" s="1247"/>
      <c r="F3851" s="1247"/>
      <c r="G3851" s="1247"/>
      <c r="H3851" s="525" t="s">
        <v>1158</v>
      </c>
      <c r="I3851" s="543">
        <v>90</v>
      </c>
      <c r="J3851" s="526"/>
      <c r="K3851" s="543">
        <v>90</v>
      </c>
      <c r="L3851" s="528"/>
      <c r="M3851" s="526"/>
      <c r="N3851" s="528"/>
      <c r="O3851" s="526"/>
      <c r="P3851" s="529">
        <v>5201.28</v>
      </c>
    </row>
    <row r="3852" spans="1:16" x14ac:dyDescent="0.25">
      <c r="A3852" s="540"/>
      <c r="B3852" s="524" t="s">
        <v>2797</v>
      </c>
      <c r="C3852" s="1247" t="s">
        <v>2798</v>
      </c>
      <c r="D3852" s="1247"/>
      <c r="E3852" s="1247"/>
      <c r="F3852" s="1247"/>
      <c r="G3852" s="1247"/>
      <c r="H3852" s="525" t="s">
        <v>1158</v>
      </c>
      <c r="I3852" s="543">
        <v>46</v>
      </c>
      <c r="J3852" s="526"/>
      <c r="K3852" s="543">
        <v>46</v>
      </c>
      <c r="L3852" s="528"/>
      <c r="M3852" s="526"/>
      <c r="N3852" s="528"/>
      <c r="O3852" s="526"/>
      <c r="P3852" s="529">
        <v>2658.43</v>
      </c>
    </row>
    <row r="3853" spans="1:16" x14ac:dyDescent="0.25">
      <c r="A3853" s="556"/>
      <c r="B3853" s="557"/>
      <c r="C3853" s="1248" t="s">
        <v>1161</v>
      </c>
      <c r="D3853" s="1248"/>
      <c r="E3853" s="1248"/>
      <c r="F3853" s="1248"/>
      <c r="G3853" s="1248"/>
      <c r="H3853" s="516"/>
      <c r="I3853" s="517"/>
      <c r="J3853" s="517"/>
      <c r="K3853" s="517"/>
      <c r="L3853" s="520"/>
      <c r="M3853" s="517"/>
      <c r="N3853" s="554">
        <v>1375.45</v>
      </c>
      <c r="O3853" s="517"/>
      <c r="P3853" s="555">
        <v>13754.49</v>
      </c>
    </row>
    <row r="3854" spans="1:16" x14ac:dyDescent="0.25">
      <c r="A3854" s="558"/>
      <c r="B3854" s="559"/>
      <c r="C3854" s="559"/>
      <c r="D3854" s="559"/>
      <c r="E3854" s="559"/>
      <c r="F3854" s="559"/>
      <c r="G3854" s="559"/>
      <c r="H3854" s="560"/>
      <c r="I3854" s="561"/>
      <c r="J3854" s="561"/>
      <c r="K3854" s="561"/>
      <c r="L3854" s="562"/>
      <c r="M3854" s="561"/>
      <c r="N3854" s="562"/>
      <c r="O3854" s="561"/>
      <c r="P3854" s="563"/>
    </row>
    <row r="3855" spans="1:16" ht="22.5" x14ac:dyDescent="0.25">
      <c r="A3855" s="514" t="s">
        <v>4345</v>
      </c>
      <c r="B3855" s="515" t="s">
        <v>3594</v>
      </c>
      <c r="C3855" s="1249" t="s">
        <v>4297</v>
      </c>
      <c r="D3855" s="1249"/>
      <c r="E3855" s="1249"/>
      <c r="F3855" s="1249"/>
      <c r="G3855" s="1249"/>
      <c r="H3855" s="516" t="s">
        <v>1575</v>
      </c>
      <c r="I3855" s="517">
        <v>10</v>
      </c>
      <c r="J3855" s="518">
        <v>1</v>
      </c>
      <c r="K3855" s="518">
        <v>10</v>
      </c>
      <c r="L3855" s="520"/>
      <c r="M3855" s="517"/>
      <c r="N3855" s="572">
        <v>84.46</v>
      </c>
      <c r="O3855" s="517"/>
      <c r="P3855" s="612">
        <v>844.6</v>
      </c>
    </row>
    <row r="3856" spans="1:16" x14ac:dyDescent="0.25">
      <c r="A3856" s="556"/>
      <c r="B3856" s="557"/>
      <c r="C3856" s="1248" t="s">
        <v>1161</v>
      </c>
      <c r="D3856" s="1248"/>
      <c r="E3856" s="1248"/>
      <c r="F3856" s="1248"/>
      <c r="G3856" s="1248"/>
      <c r="H3856" s="516"/>
      <c r="I3856" s="517"/>
      <c r="J3856" s="517"/>
      <c r="K3856" s="517"/>
      <c r="L3856" s="520"/>
      <c r="M3856" s="517"/>
      <c r="N3856" s="520"/>
      <c r="O3856" s="517"/>
      <c r="P3856" s="612">
        <v>844.6</v>
      </c>
    </row>
    <row r="3857" spans="1:16" x14ac:dyDescent="0.25">
      <c r="A3857" s="558"/>
      <c r="B3857" s="559"/>
      <c r="C3857" s="559"/>
      <c r="D3857" s="559"/>
      <c r="E3857" s="559"/>
      <c r="F3857" s="559"/>
      <c r="G3857" s="559"/>
      <c r="H3857" s="560"/>
      <c r="I3857" s="561"/>
      <c r="J3857" s="561"/>
      <c r="K3857" s="561"/>
      <c r="L3857" s="562"/>
      <c r="M3857" s="561"/>
      <c r="N3857" s="562"/>
      <c r="O3857" s="561"/>
      <c r="P3857" s="563"/>
    </row>
    <row r="3858" spans="1:16" x14ac:dyDescent="0.25">
      <c r="A3858" s="514" t="s">
        <v>4346</v>
      </c>
      <c r="B3858" s="515" t="s">
        <v>3641</v>
      </c>
      <c r="C3858" s="1249" t="s">
        <v>3642</v>
      </c>
      <c r="D3858" s="1249"/>
      <c r="E3858" s="1249"/>
      <c r="F3858" s="1249"/>
      <c r="G3858" s="1249"/>
      <c r="H3858" s="516" t="s">
        <v>1440</v>
      </c>
      <c r="I3858" s="517">
        <v>0.7</v>
      </c>
      <c r="J3858" s="518">
        <v>1</v>
      </c>
      <c r="K3858" s="571">
        <v>0.7</v>
      </c>
      <c r="L3858" s="520"/>
      <c r="M3858" s="517"/>
      <c r="N3858" s="521"/>
      <c r="O3858" s="517"/>
      <c r="P3858" s="522"/>
    </row>
    <row r="3859" spans="1:16" x14ac:dyDescent="0.25">
      <c r="A3859" s="523"/>
      <c r="B3859" s="524" t="s">
        <v>23</v>
      </c>
      <c r="C3859" s="1247" t="s">
        <v>1203</v>
      </c>
      <c r="D3859" s="1247"/>
      <c r="E3859" s="1247"/>
      <c r="F3859" s="1247"/>
      <c r="G3859" s="1247"/>
      <c r="H3859" s="525" t="s">
        <v>1148</v>
      </c>
      <c r="I3859" s="526"/>
      <c r="J3859" s="526"/>
      <c r="K3859" s="536">
        <v>10.64</v>
      </c>
      <c r="L3859" s="528"/>
      <c r="M3859" s="526"/>
      <c r="N3859" s="528"/>
      <c r="O3859" s="526"/>
      <c r="P3859" s="529">
        <v>3307.02</v>
      </c>
    </row>
    <row r="3860" spans="1:16" x14ac:dyDescent="0.25">
      <c r="A3860" s="530"/>
      <c r="B3860" s="524" t="s">
        <v>2333</v>
      </c>
      <c r="C3860" s="1247" t="s">
        <v>2334</v>
      </c>
      <c r="D3860" s="1247"/>
      <c r="E3860" s="1247"/>
      <c r="F3860" s="1247"/>
      <c r="G3860" s="1247"/>
      <c r="H3860" s="525" t="s">
        <v>1148</v>
      </c>
      <c r="I3860" s="531">
        <v>15.2</v>
      </c>
      <c r="J3860" s="526"/>
      <c r="K3860" s="536">
        <v>10.64</v>
      </c>
      <c r="L3860" s="532"/>
      <c r="M3860" s="533"/>
      <c r="N3860" s="534">
        <v>310.81</v>
      </c>
      <c r="O3860" s="526"/>
      <c r="P3860" s="529">
        <v>3307.02</v>
      </c>
    </row>
    <row r="3861" spans="1:16" x14ac:dyDescent="0.25">
      <c r="A3861" s="523"/>
      <c r="B3861" s="524" t="s">
        <v>36</v>
      </c>
      <c r="C3861" s="1247" t="s">
        <v>134</v>
      </c>
      <c r="D3861" s="1247"/>
      <c r="E3861" s="1247"/>
      <c r="F3861" s="1247"/>
      <c r="G3861" s="1247"/>
      <c r="H3861" s="525"/>
      <c r="I3861" s="526"/>
      <c r="J3861" s="526"/>
      <c r="K3861" s="526"/>
      <c r="L3861" s="528"/>
      <c r="M3861" s="526"/>
      <c r="N3861" s="528"/>
      <c r="O3861" s="526"/>
      <c r="P3861" s="573">
        <v>118.33</v>
      </c>
    </row>
    <row r="3862" spans="1:16" x14ac:dyDescent="0.25">
      <c r="A3862" s="530"/>
      <c r="B3862" s="524" t="s">
        <v>1494</v>
      </c>
      <c r="C3862" s="1247" t="s">
        <v>1495</v>
      </c>
      <c r="D3862" s="1247"/>
      <c r="E3862" s="1247"/>
      <c r="F3862" s="1247"/>
      <c r="G3862" s="1247"/>
      <c r="H3862" s="525" t="s">
        <v>1496</v>
      </c>
      <c r="I3862" s="535">
        <v>5.3376000000000001</v>
      </c>
      <c r="J3862" s="526"/>
      <c r="K3862" s="537">
        <v>3.7363200000000001</v>
      </c>
      <c r="L3862" s="532"/>
      <c r="M3862" s="533"/>
      <c r="N3862" s="534">
        <v>6.1</v>
      </c>
      <c r="O3862" s="526"/>
      <c r="P3862" s="529">
        <v>22.79</v>
      </c>
    </row>
    <row r="3863" spans="1:16" x14ac:dyDescent="0.25">
      <c r="A3863" s="530"/>
      <c r="B3863" s="524" t="s">
        <v>2360</v>
      </c>
      <c r="C3863" s="1247" t="s">
        <v>2361</v>
      </c>
      <c r="D3863" s="1247"/>
      <c r="E3863" s="1247"/>
      <c r="F3863" s="1247"/>
      <c r="G3863" s="1247"/>
      <c r="H3863" s="525" t="s">
        <v>1697</v>
      </c>
      <c r="I3863" s="536">
        <v>1.75</v>
      </c>
      <c r="J3863" s="526"/>
      <c r="K3863" s="527">
        <v>1.2250000000000001</v>
      </c>
      <c r="L3863" s="538">
        <v>52.34</v>
      </c>
      <c r="M3863" s="539">
        <v>1.49</v>
      </c>
      <c r="N3863" s="534">
        <v>77.989999999999995</v>
      </c>
      <c r="O3863" s="526"/>
      <c r="P3863" s="529">
        <v>95.54</v>
      </c>
    </row>
    <row r="3864" spans="1:16" x14ac:dyDescent="0.25">
      <c r="A3864" s="552"/>
      <c r="B3864" s="553"/>
      <c r="C3864" s="1248" t="s">
        <v>1154</v>
      </c>
      <c r="D3864" s="1248"/>
      <c r="E3864" s="1248"/>
      <c r="F3864" s="1248"/>
      <c r="G3864" s="1248"/>
      <c r="H3864" s="516"/>
      <c r="I3864" s="517"/>
      <c r="J3864" s="517"/>
      <c r="K3864" s="517"/>
      <c r="L3864" s="520"/>
      <c r="M3864" s="517"/>
      <c r="N3864" s="554"/>
      <c r="O3864" s="517"/>
      <c r="P3864" s="555">
        <v>3425.35</v>
      </c>
    </row>
    <row r="3865" spans="1:16" x14ac:dyDescent="0.25">
      <c r="A3865" s="540" t="s">
        <v>4347</v>
      </c>
      <c r="B3865" s="524" t="s">
        <v>2637</v>
      </c>
      <c r="C3865" s="1247" t="s">
        <v>2638</v>
      </c>
      <c r="D3865" s="1247"/>
      <c r="E3865" s="1247"/>
      <c r="F3865" s="1247"/>
      <c r="G3865" s="1247"/>
      <c r="H3865" s="525" t="s">
        <v>1158</v>
      </c>
      <c r="I3865" s="543">
        <v>2</v>
      </c>
      <c r="J3865" s="526"/>
      <c r="K3865" s="543">
        <v>2</v>
      </c>
      <c r="L3865" s="528"/>
      <c r="M3865" s="526"/>
      <c r="N3865" s="528"/>
      <c r="O3865" s="526"/>
      <c r="P3865" s="573">
        <v>66.14</v>
      </c>
    </row>
    <row r="3866" spans="1:16" x14ac:dyDescent="0.25">
      <c r="A3866" s="540"/>
      <c r="B3866" s="524"/>
      <c r="C3866" s="1247" t="s">
        <v>1155</v>
      </c>
      <c r="D3866" s="1247"/>
      <c r="E3866" s="1247"/>
      <c r="F3866" s="1247"/>
      <c r="G3866" s="1247"/>
      <c r="H3866" s="525"/>
      <c r="I3866" s="526"/>
      <c r="J3866" s="526"/>
      <c r="K3866" s="526"/>
      <c r="L3866" s="528"/>
      <c r="M3866" s="526"/>
      <c r="N3866" s="528"/>
      <c r="O3866" s="526"/>
      <c r="P3866" s="529">
        <v>3307.02</v>
      </c>
    </row>
    <row r="3867" spans="1:16" x14ac:dyDescent="0.25">
      <c r="A3867" s="540"/>
      <c r="B3867" s="524" t="s">
        <v>2639</v>
      </c>
      <c r="C3867" s="1247" t="s">
        <v>2640</v>
      </c>
      <c r="D3867" s="1247"/>
      <c r="E3867" s="1247"/>
      <c r="F3867" s="1247"/>
      <c r="G3867" s="1247"/>
      <c r="H3867" s="525" t="s">
        <v>1158</v>
      </c>
      <c r="I3867" s="543">
        <v>97</v>
      </c>
      <c r="J3867" s="526"/>
      <c r="K3867" s="543">
        <v>97</v>
      </c>
      <c r="L3867" s="528"/>
      <c r="M3867" s="526"/>
      <c r="N3867" s="528"/>
      <c r="O3867" s="526"/>
      <c r="P3867" s="529">
        <v>3207.81</v>
      </c>
    </row>
    <row r="3868" spans="1:16" x14ac:dyDescent="0.25">
      <c r="A3868" s="540"/>
      <c r="B3868" s="524" t="s">
        <v>2641</v>
      </c>
      <c r="C3868" s="1247" t="s">
        <v>2642</v>
      </c>
      <c r="D3868" s="1247"/>
      <c r="E3868" s="1247"/>
      <c r="F3868" s="1247"/>
      <c r="G3868" s="1247"/>
      <c r="H3868" s="525" t="s">
        <v>1158</v>
      </c>
      <c r="I3868" s="543">
        <v>51</v>
      </c>
      <c r="J3868" s="526"/>
      <c r="K3868" s="543">
        <v>51</v>
      </c>
      <c r="L3868" s="528"/>
      <c r="M3868" s="526"/>
      <c r="N3868" s="528"/>
      <c r="O3868" s="526"/>
      <c r="P3868" s="529">
        <v>1686.58</v>
      </c>
    </row>
    <row r="3869" spans="1:16" x14ac:dyDescent="0.25">
      <c r="A3869" s="556"/>
      <c r="B3869" s="557"/>
      <c r="C3869" s="1248" t="s">
        <v>1161</v>
      </c>
      <c r="D3869" s="1248"/>
      <c r="E3869" s="1248"/>
      <c r="F3869" s="1248"/>
      <c r="G3869" s="1248"/>
      <c r="H3869" s="516"/>
      <c r="I3869" s="517"/>
      <c r="J3869" s="517"/>
      <c r="K3869" s="517"/>
      <c r="L3869" s="520"/>
      <c r="M3869" s="517"/>
      <c r="N3869" s="554">
        <v>11979.83</v>
      </c>
      <c r="O3869" s="517"/>
      <c r="P3869" s="555">
        <v>8385.8799999999992</v>
      </c>
    </row>
    <row r="3870" spans="1:16" x14ac:dyDescent="0.25">
      <c r="A3870" s="558"/>
      <c r="B3870" s="559"/>
      <c r="C3870" s="559"/>
      <c r="D3870" s="559"/>
      <c r="E3870" s="559"/>
      <c r="F3870" s="559"/>
      <c r="G3870" s="559"/>
      <c r="H3870" s="560"/>
      <c r="I3870" s="561"/>
      <c r="J3870" s="561"/>
      <c r="K3870" s="561"/>
      <c r="L3870" s="562"/>
      <c r="M3870" s="561"/>
      <c r="N3870" s="562"/>
      <c r="O3870" s="561"/>
      <c r="P3870" s="563"/>
    </row>
    <row r="3871" spans="1:16" x14ac:dyDescent="0.25">
      <c r="A3871" s="514" t="s">
        <v>4348</v>
      </c>
      <c r="B3871" s="515" t="s">
        <v>3643</v>
      </c>
      <c r="C3871" s="1249" t="s">
        <v>3644</v>
      </c>
      <c r="D3871" s="1249"/>
      <c r="E3871" s="1249"/>
      <c r="F3871" s="1249"/>
      <c r="G3871" s="1249"/>
      <c r="H3871" s="516" t="s">
        <v>2159</v>
      </c>
      <c r="I3871" s="517">
        <v>71.400000000000006</v>
      </c>
      <c r="J3871" s="518">
        <v>1</v>
      </c>
      <c r="K3871" s="571">
        <v>71.400000000000006</v>
      </c>
      <c r="L3871" s="593">
        <v>17.010000000000002</v>
      </c>
      <c r="M3871" s="570">
        <v>1.04</v>
      </c>
      <c r="N3871" s="572">
        <v>17.690000000000001</v>
      </c>
      <c r="O3871" s="517"/>
      <c r="P3871" s="555">
        <v>1263.07</v>
      </c>
    </row>
    <row r="3872" spans="1:16" x14ac:dyDescent="0.25">
      <c r="A3872" s="556"/>
      <c r="B3872" s="557"/>
      <c r="C3872" s="1248" t="s">
        <v>1161</v>
      </c>
      <c r="D3872" s="1248"/>
      <c r="E3872" s="1248"/>
      <c r="F3872" s="1248"/>
      <c r="G3872" s="1248"/>
      <c r="H3872" s="516"/>
      <c r="I3872" s="517"/>
      <c r="J3872" s="517"/>
      <c r="K3872" s="517"/>
      <c r="L3872" s="520"/>
      <c r="M3872" s="517"/>
      <c r="N3872" s="520"/>
      <c r="O3872" s="517"/>
      <c r="P3872" s="555">
        <v>1263.07</v>
      </c>
    </row>
    <row r="3873" spans="1:16" x14ac:dyDescent="0.25">
      <c r="A3873" s="558"/>
      <c r="B3873" s="559"/>
      <c r="C3873" s="559"/>
      <c r="D3873" s="559"/>
      <c r="E3873" s="559"/>
      <c r="F3873" s="559"/>
      <c r="G3873" s="559"/>
      <c r="H3873" s="560"/>
      <c r="I3873" s="561"/>
      <c r="J3873" s="561"/>
      <c r="K3873" s="561"/>
      <c r="L3873" s="562"/>
      <c r="M3873" s="561"/>
      <c r="N3873" s="562"/>
      <c r="O3873" s="561"/>
      <c r="P3873" s="563"/>
    </row>
    <row r="3874" spans="1:16" x14ac:dyDescent="0.25">
      <c r="A3874" s="514" t="s">
        <v>4349</v>
      </c>
      <c r="B3874" s="515" t="s">
        <v>3645</v>
      </c>
      <c r="C3874" s="1249" t="s">
        <v>3646</v>
      </c>
      <c r="D3874" s="1249"/>
      <c r="E3874" s="1249"/>
      <c r="F3874" s="1249"/>
      <c r="G3874" s="1249"/>
      <c r="H3874" s="516" t="s">
        <v>1440</v>
      </c>
      <c r="I3874" s="517">
        <v>0.7</v>
      </c>
      <c r="J3874" s="518">
        <v>1</v>
      </c>
      <c r="K3874" s="571">
        <v>0.7</v>
      </c>
      <c r="L3874" s="520"/>
      <c r="M3874" s="517"/>
      <c r="N3874" s="521"/>
      <c r="O3874" s="517"/>
      <c r="P3874" s="522"/>
    </row>
    <row r="3875" spans="1:16" x14ac:dyDescent="0.25">
      <c r="A3875" s="523"/>
      <c r="B3875" s="524" t="s">
        <v>23</v>
      </c>
      <c r="C3875" s="1247" t="s">
        <v>1203</v>
      </c>
      <c r="D3875" s="1247"/>
      <c r="E3875" s="1247"/>
      <c r="F3875" s="1247"/>
      <c r="G3875" s="1247"/>
      <c r="H3875" s="525" t="s">
        <v>1148</v>
      </c>
      <c r="I3875" s="526"/>
      <c r="J3875" s="526"/>
      <c r="K3875" s="527">
        <v>3.1429999999999998</v>
      </c>
      <c r="L3875" s="528"/>
      <c r="M3875" s="526"/>
      <c r="N3875" s="528"/>
      <c r="O3875" s="526"/>
      <c r="P3875" s="573">
        <v>999.76</v>
      </c>
    </row>
    <row r="3876" spans="1:16" x14ac:dyDescent="0.25">
      <c r="A3876" s="530"/>
      <c r="B3876" s="524" t="s">
        <v>2403</v>
      </c>
      <c r="C3876" s="1247" t="s">
        <v>2404</v>
      </c>
      <c r="D3876" s="1247"/>
      <c r="E3876" s="1247"/>
      <c r="F3876" s="1247"/>
      <c r="G3876" s="1247"/>
      <c r="H3876" s="525" t="s">
        <v>1148</v>
      </c>
      <c r="I3876" s="536">
        <v>4.49</v>
      </c>
      <c r="J3876" s="526"/>
      <c r="K3876" s="527">
        <v>3.1429999999999998</v>
      </c>
      <c r="L3876" s="532"/>
      <c r="M3876" s="533"/>
      <c r="N3876" s="534">
        <v>318.08999999999997</v>
      </c>
      <c r="O3876" s="526"/>
      <c r="P3876" s="529">
        <v>999.76</v>
      </c>
    </row>
    <row r="3877" spans="1:16" x14ac:dyDescent="0.25">
      <c r="A3877" s="523"/>
      <c r="B3877" s="524" t="s">
        <v>28</v>
      </c>
      <c r="C3877" s="1247" t="s">
        <v>132</v>
      </c>
      <c r="D3877" s="1247"/>
      <c r="E3877" s="1247"/>
      <c r="F3877" s="1247"/>
      <c r="G3877" s="1247"/>
      <c r="H3877" s="525"/>
      <c r="I3877" s="526"/>
      <c r="J3877" s="526"/>
      <c r="K3877" s="526"/>
      <c r="L3877" s="528"/>
      <c r="M3877" s="526"/>
      <c r="N3877" s="528"/>
      <c r="O3877" s="526"/>
      <c r="P3877" s="573">
        <v>15</v>
      </c>
    </row>
    <row r="3878" spans="1:16" x14ac:dyDescent="0.25">
      <c r="A3878" s="523"/>
      <c r="B3878" s="524"/>
      <c r="C3878" s="1247" t="s">
        <v>1147</v>
      </c>
      <c r="D3878" s="1247"/>
      <c r="E3878" s="1247"/>
      <c r="F3878" s="1247"/>
      <c r="G3878" s="1247"/>
      <c r="H3878" s="525" t="s">
        <v>1148</v>
      </c>
      <c r="I3878" s="526"/>
      <c r="J3878" s="526"/>
      <c r="K3878" s="527">
        <v>1.4E-2</v>
      </c>
      <c r="L3878" s="528"/>
      <c r="M3878" s="526"/>
      <c r="N3878" s="528"/>
      <c r="O3878" s="526"/>
      <c r="P3878" s="573">
        <v>5.34</v>
      </c>
    </row>
    <row r="3879" spans="1:16" x14ac:dyDescent="0.25">
      <c r="A3879" s="530"/>
      <c r="B3879" s="524" t="s">
        <v>1443</v>
      </c>
      <c r="C3879" s="1247" t="s">
        <v>1444</v>
      </c>
      <c r="D3879" s="1247"/>
      <c r="E3879" s="1247"/>
      <c r="F3879" s="1247"/>
      <c r="G3879" s="1247"/>
      <c r="H3879" s="525" t="s">
        <v>1151</v>
      </c>
      <c r="I3879" s="536">
        <v>0.01</v>
      </c>
      <c r="J3879" s="526"/>
      <c r="K3879" s="527">
        <v>7.0000000000000001E-3</v>
      </c>
      <c r="L3879" s="532"/>
      <c r="M3879" s="533"/>
      <c r="N3879" s="534">
        <v>1550.39</v>
      </c>
      <c r="O3879" s="526"/>
      <c r="P3879" s="529">
        <v>10.85</v>
      </c>
    </row>
    <row r="3880" spans="1:16" x14ac:dyDescent="0.25">
      <c r="A3880" s="540"/>
      <c r="B3880" s="524" t="s">
        <v>1152</v>
      </c>
      <c r="C3880" s="1247" t="s">
        <v>1153</v>
      </c>
      <c r="D3880" s="1247"/>
      <c r="E3880" s="1247"/>
      <c r="F3880" s="1247"/>
      <c r="G3880" s="1247"/>
      <c r="H3880" s="525" t="s">
        <v>1148</v>
      </c>
      <c r="I3880" s="536">
        <v>0.01</v>
      </c>
      <c r="J3880" s="526"/>
      <c r="K3880" s="527">
        <v>7.0000000000000001E-3</v>
      </c>
      <c r="L3880" s="528"/>
      <c r="M3880" s="526"/>
      <c r="N3880" s="541">
        <v>437.08</v>
      </c>
      <c r="O3880" s="526"/>
      <c r="P3880" s="573">
        <v>3.06</v>
      </c>
    </row>
    <row r="3881" spans="1:16" x14ac:dyDescent="0.25">
      <c r="A3881" s="530"/>
      <c r="B3881" s="524" t="s">
        <v>1445</v>
      </c>
      <c r="C3881" s="1247" t="s">
        <v>1446</v>
      </c>
      <c r="D3881" s="1247"/>
      <c r="E3881" s="1247"/>
      <c r="F3881" s="1247"/>
      <c r="G3881" s="1247"/>
      <c r="H3881" s="525" t="s">
        <v>1151</v>
      </c>
      <c r="I3881" s="536">
        <v>0.01</v>
      </c>
      <c r="J3881" s="526"/>
      <c r="K3881" s="527">
        <v>7.0000000000000001E-3</v>
      </c>
      <c r="L3881" s="538">
        <v>477.92</v>
      </c>
      <c r="M3881" s="539">
        <v>1.24</v>
      </c>
      <c r="N3881" s="534">
        <v>592.62</v>
      </c>
      <c r="O3881" s="526"/>
      <c r="P3881" s="529">
        <v>4.1500000000000004</v>
      </c>
    </row>
    <row r="3882" spans="1:16" x14ac:dyDescent="0.25">
      <c r="A3882" s="540"/>
      <c r="B3882" s="524" t="s">
        <v>1208</v>
      </c>
      <c r="C3882" s="1247" t="s">
        <v>1209</v>
      </c>
      <c r="D3882" s="1247"/>
      <c r="E3882" s="1247"/>
      <c r="F3882" s="1247"/>
      <c r="G3882" s="1247"/>
      <c r="H3882" s="525" t="s">
        <v>1148</v>
      </c>
      <c r="I3882" s="536">
        <v>0.01</v>
      </c>
      <c r="J3882" s="526"/>
      <c r="K3882" s="527">
        <v>7.0000000000000001E-3</v>
      </c>
      <c r="L3882" s="528"/>
      <c r="M3882" s="526"/>
      <c r="N3882" s="541">
        <v>325.38</v>
      </c>
      <c r="O3882" s="526"/>
      <c r="P3882" s="573">
        <v>2.2799999999999998</v>
      </c>
    </row>
    <row r="3883" spans="1:16" x14ac:dyDescent="0.25">
      <c r="A3883" s="523"/>
      <c r="B3883" s="524" t="s">
        <v>36</v>
      </c>
      <c r="C3883" s="1247" t="s">
        <v>134</v>
      </c>
      <c r="D3883" s="1247"/>
      <c r="E3883" s="1247"/>
      <c r="F3883" s="1247"/>
      <c r="G3883" s="1247"/>
      <c r="H3883" s="525"/>
      <c r="I3883" s="526"/>
      <c r="J3883" s="526"/>
      <c r="K3883" s="526"/>
      <c r="L3883" s="528"/>
      <c r="M3883" s="526"/>
      <c r="N3883" s="528"/>
      <c r="O3883" s="526"/>
      <c r="P3883" s="573">
        <v>108.15</v>
      </c>
    </row>
    <row r="3884" spans="1:16" x14ac:dyDescent="0.25">
      <c r="A3884" s="530"/>
      <c r="B3884" s="524" t="s">
        <v>2623</v>
      </c>
      <c r="C3884" s="1247" t="s">
        <v>2624</v>
      </c>
      <c r="D3884" s="1247"/>
      <c r="E3884" s="1247"/>
      <c r="F3884" s="1247"/>
      <c r="G3884" s="1247"/>
      <c r="H3884" s="525" t="s">
        <v>2159</v>
      </c>
      <c r="I3884" s="536">
        <v>13.33</v>
      </c>
      <c r="J3884" s="526"/>
      <c r="K3884" s="527">
        <v>9.3309999999999995</v>
      </c>
      <c r="L3884" s="538">
        <v>5.87</v>
      </c>
      <c r="M3884" s="539">
        <v>0.97</v>
      </c>
      <c r="N3884" s="534">
        <v>5.69</v>
      </c>
      <c r="O3884" s="526"/>
      <c r="P3884" s="529">
        <v>53.09</v>
      </c>
    </row>
    <row r="3885" spans="1:16" x14ac:dyDescent="0.25">
      <c r="A3885" s="530"/>
      <c r="B3885" s="524" t="s">
        <v>3647</v>
      </c>
      <c r="C3885" s="1247" t="s">
        <v>3648</v>
      </c>
      <c r="D3885" s="1247"/>
      <c r="E3885" s="1247"/>
      <c r="F3885" s="1247"/>
      <c r="G3885" s="1247"/>
      <c r="H3885" s="525" t="s">
        <v>1164</v>
      </c>
      <c r="I3885" s="537">
        <v>4.2999999999999999E-4</v>
      </c>
      <c r="J3885" s="526"/>
      <c r="K3885" s="574">
        <v>3.01E-4</v>
      </c>
      <c r="L3885" s="542">
        <v>43821.53</v>
      </c>
      <c r="M3885" s="539">
        <v>1.35</v>
      </c>
      <c r="N3885" s="534">
        <v>59159.07</v>
      </c>
      <c r="O3885" s="526"/>
      <c r="P3885" s="529">
        <v>17.809999999999999</v>
      </c>
    </row>
    <row r="3886" spans="1:16" x14ac:dyDescent="0.25">
      <c r="A3886" s="530"/>
      <c r="B3886" s="524" t="s">
        <v>2627</v>
      </c>
      <c r="C3886" s="1247" t="s">
        <v>2628</v>
      </c>
      <c r="D3886" s="1247"/>
      <c r="E3886" s="1247"/>
      <c r="F3886" s="1247"/>
      <c r="G3886" s="1247"/>
      <c r="H3886" s="525" t="s">
        <v>1244</v>
      </c>
      <c r="I3886" s="536">
        <v>0.02</v>
      </c>
      <c r="J3886" s="526"/>
      <c r="K3886" s="527">
        <v>1.4E-2</v>
      </c>
      <c r="L3886" s="538">
        <v>79.88</v>
      </c>
      <c r="M3886" s="539">
        <v>1.53</v>
      </c>
      <c r="N3886" s="534">
        <v>122.22</v>
      </c>
      <c r="O3886" s="526"/>
      <c r="P3886" s="529">
        <v>1.71</v>
      </c>
    </row>
    <row r="3887" spans="1:16" x14ac:dyDescent="0.25">
      <c r="A3887" s="530"/>
      <c r="B3887" s="524" t="s">
        <v>3649</v>
      </c>
      <c r="C3887" s="1247" t="s">
        <v>3650</v>
      </c>
      <c r="D3887" s="1247"/>
      <c r="E3887" s="1247"/>
      <c r="F3887" s="1247"/>
      <c r="G3887" s="1247"/>
      <c r="H3887" s="525" t="s">
        <v>1697</v>
      </c>
      <c r="I3887" s="536">
        <v>0.05</v>
      </c>
      <c r="J3887" s="526"/>
      <c r="K3887" s="527">
        <v>3.5000000000000003E-2</v>
      </c>
      <c r="L3887" s="538">
        <v>412.93</v>
      </c>
      <c r="M3887" s="539">
        <v>1.26</v>
      </c>
      <c r="N3887" s="534">
        <v>520.29</v>
      </c>
      <c r="O3887" s="526"/>
      <c r="P3887" s="529">
        <v>18.21</v>
      </c>
    </row>
    <row r="3888" spans="1:16" x14ac:dyDescent="0.25">
      <c r="A3888" s="530"/>
      <c r="B3888" s="524" t="s">
        <v>3651</v>
      </c>
      <c r="C3888" s="1247" t="s">
        <v>3652</v>
      </c>
      <c r="D3888" s="1247"/>
      <c r="E3888" s="1247"/>
      <c r="F3888" s="1247"/>
      <c r="G3888" s="1247"/>
      <c r="H3888" s="525" t="s">
        <v>2435</v>
      </c>
      <c r="I3888" s="535">
        <v>1.2200000000000001E-2</v>
      </c>
      <c r="J3888" s="526"/>
      <c r="K3888" s="537">
        <v>8.5400000000000007E-3</v>
      </c>
      <c r="L3888" s="542">
        <v>1481.45</v>
      </c>
      <c r="M3888" s="539">
        <v>1.37</v>
      </c>
      <c r="N3888" s="534">
        <v>2029.59</v>
      </c>
      <c r="O3888" s="526"/>
      <c r="P3888" s="529">
        <v>17.329999999999998</v>
      </c>
    </row>
    <row r="3889" spans="1:16" x14ac:dyDescent="0.25">
      <c r="A3889" s="552"/>
      <c r="B3889" s="553"/>
      <c r="C3889" s="1248" t="s">
        <v>1154</v>
      </c>
      <c r="D3889" s="1248"/>
      <c r="E3889" s="1248"/>
      <c r="F3889" s="1248"/>
      <c r="G3889" s="1248"/>
      <c r="H3889" s="516"/>
      <c r="I3889" s="517"/>
      <c r="J3889" s="517"/>
      <c r="K3889" s="517"/>
      <c r="L3889" s="520"/>
      <c r="M3889" s="517"/>
      <c r="N3889" s="554"/>
      <c r="O3889" s="517"/>
      <c r="P3889" s="555">
        <v>1128.25</v>
      </c>
    </row>
    <row r="3890" spans="1:16" x14ac:dyDescent="0.25">
      <c r="A3890" s="540" t="s">
        <v>4350</v>
      </c>
      <c r="B3890" s="524" t="s">
        <v>2637</v>
      </c>
      <c r="C3890" s="1247" t="s">
        <v>2638</v>
      </c>
      <c r="D3890" s="1247"/>
      <c r="E3890" s="1247"/>
      <c r="F3890" s="1247"/>
      <c r="G3890" s="1247"/>
      <c r="H3890" s="525" t="s">
        <v>1158</v>
      </c>
      <c r="I3890" s="543">
        <v>2</v>
      </c>
      <c r="J3890" s="526"/>
      <c r="K3890" s="543">
        <v>2</v>
      </c>
      <c r="L3890" s="528"/>
      <c r="M3890" s="526"/>
      <c r="N3890" s="528"/>
      <c r="O3890" s="526"/>
      <c r="P3890" s="573">
        <v>20</v>
      </c>
    </row>
    <row r="3891" spans="1:16" x14ac:dyDescent="0.25">
      <c r="A3891" s="540"/>
      <c r="B3891" s="524"/>
      <c r="C3891" s="1247" t="s">
        <v>1155</v>
      </c>
      <c r="D3891" s="1247"/>
      <c r="E3891" s="1247"/>
      <c r="F3891" s="1247"/>
      <c r="G3891" s="1247"/>
      <c r="H3891" s="525"/>
      <c r="I3891" s="526"/>
      <c r="J3891" s="526"/>
      <c r="K3891" s="526"/>
      <c r="L3891" s="528"/>
      <c r="M3891" s="526"/>
      <c r="N3891" s="528"/>
      <c r="O3891" s="526"/>
      <c r="P3891" s="529">
        <v>1005.1</v>
      </c>
    </row>
    <row r="3892" spans="1:16" x14ac:dyDescent="0.25">
      <c r="A3892" s="540"/>
      <c r="B3892" s="524" t="s">
        <v>2639</v>
      </c>
      <c r="C3892" s="1247" t="s">
        <v>2640</v>
      </c>
      <c r="D3892" s="1247"/>
      <c r="E3892" s="1247"/>
      <c r="F3892" s="1247"/>
      <c r="G3892" s="1247"/>
      <c r="H3892" s="525" t="s">
        <v>1158</v>
      </c>
      <c r="I3892" s="543">
        <v>97</v>
      </c>
      <c r="J3892" s="526"/>
      <c r="K3892" s="543">
        <v>97</v>
      </c>
      <c r="L3892" s="528"/>
      <c r="M3892" s="526"/>
      <c r="N3892" s="528"/>
      <c r="O3892" s="526"/>
      <c r="P3892" s="573">
        <v>974.95</v>
      </c>
    </row>
    <row r="3893" spans="1:16" x14ac:dyDescent="0.25">
      <c r="A3893" s="540"/>
      <c r="B3893" s="524" t="s">
        <v>2641</v>
      </c>
      <c r="C3893" s="1247" t="s">
        <v>2642</v>
      </c>
      <c r="D3893" s="1247"/>
      <c r="E3893" s="1247"/>
      <c r="F3893" s="1247"/>
      <c r="G3893" s="1247"/>
      <c r="H3893" s="525" t="s">
        <v>1158</v>
      </c>
      <c r="I3893" s="543">
        <v>51</v>
      </c>
      <c r="J3893" s="526"/>
      <c r="K3893" s="543">
        <v>51</v>
      </c>
      <c r="L3893" s="528"/>
      <c r="M3893" s="526"/>
      <c r="N3893" s="528"/>
      <c r="O3893" s="526"/>
      <c r="P3893" s="573">
        <v>512.6</v>
      </c>
    </row>
    <row r="3894" spans="1:16" x14ac:dyDescent="0.25">
      <c r="A3894" s="556"/>
      <c r="B3894" s="557"/>
      <c r="C3894" s="1248" t="s">
        <v>1161</v>
      </c>
      <c r="D3894" s="1248"/>
      <c r="E3894" s="1248"/>
      <c r="F3894" s="1248"/>
      <c r="G3894" s="1248"/>
      <c r="H3894" s="516"/>
      <c r="I3894" s="517"/>
      <c r="J3894" s="517"/>
      <c r="K3894" s="517"/>
      <c r="L3894" s="520"/>
      <c r="M3894" s="517"/>
      <c r="N3894" s="554">
        <v>3765.43</v>
      </c>
      <c r="O3894" s="517"/>
      <c r="P3894" s="555">
        <v>2635.8</v>
      </c>
    </row>
    <row r="3895" spans="1:16" x14ac:dyDescent="0.25">
      <c r="A3895" s="558"/>
      <c r="B3895" s="559"/>
      <c r="C3895" s="559"/>
      <c r="D3895" s="559"/>
      <c r="E3895" s="559"/>
      <c r="F3895" s="559"/>
      <c r="G3895" s="559"/>
      <c r="H3895" s="560"/>
      <c r="I3895" s="561"/>
      <c r="J3895" s="561"/>
      <c r="K3895" s="561"/>
      <c r="L3895" s="562"/>
      <c r="M3895" s="561"/>
      <c r="N3895" s="562"/>
      <c r="O3895" s="561"/>
      <c r="P3895" s="563"/>
    </row>
    <row r="3896" spans="1:16" ht="22.5" x14ac:dyDescent="0.25">
      <c r="A3896" s="514" t="s">
        <v>4351</v>
      </c>
      <c r="B3896" s="515" t="s">
        <v>3657</v>
      </c>
      <c r="C3896" s="1249" t="s">
        <v>4278</v>
      </c>
      <c r="D3896" s="1249"/>
      <c r="E3896" s="1249"/>
      <c r="F3896" s="1249"/>
      <c r="G3896" s="1249"/>
      <c r="H3896" s="516" t="s">
        <v>2159</v>
      </c>
      <c r="I3896" s="517">
        <v>71.400000000000006</v>
      </c>
      <c r="J3896" s="518">
        <v>1</v>
      </c>
      <c r="K3896" s="571">
        <v>71.400000000000006</v>
      </c>
      <c r="L3896" s="520"/>
      <c r="M3896" s="517"/>
      <c r="N3896" s="572">
        <v>31.06</v>
      </c>
      <c r="O3896" s="517"/>
      <c r="P3896" s="555">
        <v>2217.6799999999998</v>
      </c>
    </row>
    <row r="3897" spans="1:16" x14ac:dyDescent="0.25">
      <c r="A3897" s="556"/>
      <c r="B3897" s="557"/>
      <c r="C3897" s="1248" t="s">
        <v>1161</v>
      </c>
      <c r="D3897" s="1248"/>
      <c r="E3897" s="1248"/>
      <c r="F3897" s="1248"/>
      <c r="G3897" s="1248"/>
      <c r="H3897" s="516"/>
      <c r="I3897" s="517"/>
      <c r="J3897" s="517"/>
      <c r="K3897" s="517"/>
      <c r="L3897" s="520"/>
      <c r="M3897" s="517"/>
      <c r="N3897" s="520"/>
      <c r="O3897" s="517"/>
      <c r="P3897" s="555">
        <v>2217.6799999999998</v>
      </c>
    </row>
    <row r="3898" spans="1:16" x14ac:dyDescent="0.25">
      <c r="A3898" s="558"/>
      <c r="B3898" s="559"/>
      <c r="C3898" s="559"/>
      <c r="D3898" s="559"/>
      <c r="E3898" s="559"/>
      <c r="F3898" s="559"/>
      <c r="G3898" s="559"/>
      <c r="H3898" s="560"/>
      <c r="I3898" s="561"/>
      <c r="J3898" s="561"/>
      <c r="K3898" s="561"/>
      <c r="L3898" s="562"/>
      <c r="M3898" s="561"/>
      <c r="N3898" s="562"/>
      <c r="O3898" s="561"/>
      <c r="P3898" s="563"/>
    </row>
    <row r="3899" spans="1:16" x14ac:dyDescent="0.25">
      <c r="A3899" s="514" t="s">
        <v>4352</v>
      </c>
      <c r="B3899" s="515" t="s">
        <v>3715</v>
      </c>
      <c r="C3899" s="1249" t="s">
        <v>3716</v>
      </c>
      <c r="D3899" s="1249"/>
      <c r="E3899" s="1249"/>
      <c r="F3899" s="1249"/>
      <c r="G3899" s="1249"/>
      <c r="H3899" s="516" t="s">
        <v>1697</v>
      </c>
      <c r="I3899" s="517">
        <v>0.1</v>
      </c>
      <c r="J3899" s="518">
        <v>1</v>
      </c>
      <c r="K3899" s="571">
        <v>0.1</v>
      </c>
      <c r="L3899" s="593">
        <v>200.09</v>
      </c>
      <c r="M3899" s="570">
        <v>0.97</v>
      </c>
      <c r="N3899" s="572">
        <v>194.09</v>
      </c>
      <c r="O3899" s="517"/>
      <c r="P3899" s="612">
        <v>19.41</v>
      </c>
    </row>
    <row r="3900" spans="1:16" x14ac:dyDescent="0.25">
      <c r="A3900" s="556"/>
      <c r="B3900" s="557"/>
      <c r="C3900" s="1248" t="s">
        <v>1161</v>
      </c>
      <c r="D3900" s="1248"/>
      <c r="E3900" s="1248"/>
      <c r="F3900" s="1248"/>
      <c r="G3900" s="1248"/>
      <c r="H3900" s="516"/>
      <c r="I3900" s="517"/>
      <c r="J3900" s="517"/>
      <c r="K3900" s="517"/>
      <c r="L3900" s="520"/>
      <c r="M3900" s="517"/>
      <c r="N3900" s="520"/>
      <c r="O3900" s="517"/>
      <c r="P3900" s="612">
        <v>19.41</v>
      </c>
    </row>
    <row r="3901" spans="1:16" x14ac:dyDescent="0.25">
      <c r="A3901" s="558"/>
      <c r="B3901" s="559"/>
      <c r="C3901" s="559"/>
      <c r="D3901" s="559"/>
      <c r="E3901" s="559"/>
      <c r="F3901" s="559"/>
      <c r="G3901" s="559"/>
      <c r="H3901" s="560"/>
      <c r="I3901" s="561"/>
      <c r="J3901" s="561"/>
      <c r="K3901" s="561"/>
      <c r="L3901" s="562"/>
      <c r="M3901" s="561"/>
      <c r="N3901" s="562"/>
      <c r="O3901" s="561"/>
      <c r="P3901" s="563"/>
    </row>
    <row r="3902" spans="1:16" x14ac:dyDescent="0.25">
      <c r="A3902" s="558"/>
      <c r="B3902" s="576"/>
      <c r="C3902" s="576"/>
      <c r="D3902" s="576"/>
      <c r="E3902" s="576"/>
      <c r="F3902" s="561"/>
      <c r="G3902" s="561"/>
      <c r="H3902" s="561"/>
      <c r="I3902" s="561"/>
      <c r="J3902" s="562"/>
      <c r="K3902" s="561"/>
      <c r="L3902" s="562"/>
      <c r="M3902" s="577"/>
      <c r="N3902" s="562"/>
      <c r="O3902" s="578"/>
      <c r="P3902" s="579"/>
    </row>
    <row r="3903" spans="1:16" x14ac:dyDescent="0.25">
      <c r="A3903" s="552"/>
      <c r="B3903" s="580"/>
      <c r="C3903" s="1246" t="s">
        <v>4353</v>
      </c>
      <c r="D3903" s="1246"/>
      <c r="E3903" s="1246"/>
      <c r="F3903" s="1246"/>
      <c r="G3903" s="1246"/>
      <c r="H3903" s="1246"/>
      <c r="I3903" s="1246"/>
      <c r="J3903" s="1246"/>
      <c r="K3903" s="1246"/>
      <c r="L3903" s="1246"/>
      <c r="M3903" s="1246"/>
      <c r="N3903" s="1246"/>
      <c r="O3903" s="1246"/>
      <c r="P3903" s="581"/>
    </row>
    <row r="3904" spans="1:16" x14ac:dyDescent="0.25">
      <c r="A3904" s="552"/>
      <c r="B3904" s="553"/>
      <c r="C3904" s="1243" t="s">
        <v>1249</v>
      </c>
      <c r="D3904" s="1243"/>
      <c r="E3904" s="1243"/>
      <c r="F3904" s="1243"/>
      <c r="G3904" s="1243"/>
      <c r="H3904" s="1243"/>
      <c r="I3904" s="1243"/>
      <c r="J3904" s="1243"/>
      <c r="K3904" s="1243"/>
      <c r="L3904" s="1243"/>
      <c r="M3904" s="1243"/>
      <c r="N3904" s="1243"/>
      <c r="O3904" s="1243"/>
      <c r="P3904" s="582">
        <v>20016.509999999998</v>
      </c>
    </row>
    <row r="3905" spans="1:16" x14ac:dyDescent="0.25">
      <c r="A3905" s="552"/>
      <c r="B3905" s="553"/>
      <c r="C3905" s="1243" t="s">
        <v>1250</v>
      </c>
      <c r="D3905" s="1243"/>
      <c r="E3905" s="1243"/>
      <c r="F3905" s="1243"/>
      <c r="G3905" s="1243"/>
      <c r="H3905" s="1243"/>
      <c r="I3905" s="1243"/>
      <c r="J3905" s="1243"/>
      <c r="K3905" s="1243"/>
      <c r="L3905" s="1243"/>
      <c r="M3905" s="1243"/>
      <c r="N3905" s="1243"/>
      <c r="O3905" s="1243"/>
      <c r="P3905" s="583"/>
    </row>
    <row r="3906" spans="1:16" x14ac:dyDescent="0.25">
      <c r="A3906" s="552"/>
      <c r="B3906" s="553"/>
      <c r="C3906" s="1243" t="s">
        <v>1251</v>
      </c>
      <c r="D3906" s="1243"/>
      <c r="E3906" s="1243"/>
      <c r="F3906" s="1243"/>
      <c r="G3906" s="1243"/>
      <c r="H3906" s="1243"/>
      <c r="I3906" s="1243"/>
      <c r="J3906" s="1243"/>
      <c r="K3906" s="1243"/>
      <c r="L3906" s="1243"/>
      <c r="M3906" s="1243"/>
      <c r="N3906" s="1243"/>
      <c r="O3906" s="1243"/>
      <c r="P3906" s="582">
        <v>15176.1</v>
      </c>
    </row>
    <row r="3907" spans="1:16" x14ac:dyDescent="0.25">
      <c r="A3907" s="552"/>
      <c r="B3907" s="553"/>
      <c r="C3907" s="1243" t="s">
        <v>1252</v>
      </c>
      <c r="D3907" s="1243"/>
      <c r="E3907" s="1243"/>
      <c r="F3907" s="1243"/>
      <c r="G3907" s="1243"/>
      <c r="H3907" s="1243"/>
      <c r="I3907" s="1243"/>
      <c r="J3907" s="1243"/>
      <c r="K3907" s="1243"/>
      <c r="L3907" s="1243"/>
      <c r="M3907" s="1243"/>
      <c r="N3907" s="1243"/>
      <c r="O3907" s="1243"/>
      <c r="P3907" s="616">
        <v>27.86</v>
      </c>
    </row>
    <row r="3908" spans="1:16" x14ac:dyDescent="0.25">
      <c r="A3908" s="552"/>
      <c r="B3908" s="553"/>
      <c r="C3908" s="1243" t="s">
        <v>1253</v>
      </c>
      <c r="D3908" s="1243"/>
      <c r="E3908" s="1243"/>
      <c r="F3908" s="1243"/>
      <c r="G3908" s="1243"/>
      <c r="H3908" s="1243"/>
      <c r="I3908" s="1243"/>
      <c r="J3908" s="1243"/>
      <c r="K3908" s="1243"/>
      <c r="L3908" s="1243"/>
      <c r="M3908" s="1243"/>
      <c r="N3908" s="1243"/>
      <c r="O3908" s="1243"/>
      <c r="P3908" s="616">
        <v>9.91</v>
      </c>
    </row>
    <row r="3909" spans="1:16" x14ac:dyDescent="0.25">
      <c r="A3909" s="552"/>
      <c r="B3909" s="553"/>
      <c r="C3909" s="1243" t="s">
        <v>1254</v>
      </c>
      <c r="D3909" s="1243"/>
      <c r="E3909" s="1243"/>
      <c r="F3909" s="1243"/>
      <c r="G3909" s="1243"/>
      <c r="H3909" s="1243"/>
      <c r="I3909" s="1243"/>
      <c r="J3909" s="1243"/>
      <c r="K3909" s="1243"/>
      <c r="L3909" s="1243"/>
      <c r="M3909" s="1243"/>
      <c r="N3909" s="1243"/>
      <c r="O3909" s="1243"/>
      <c r="P3909" s="582">
        <v>4802.6400000000003</v>
      </c>
    </row>
    <row r="3910" spans="1:16" x14ac:dyDescent="0.25">
      <c r="A3910" s="552"/>
      <c r="B3910" s="553"/>
      <c r="C3910" s="1243" t="s">
        <v>2687</v>
      </c>
      <c r="D3910" s="1243"/>
      <c r="E3910" s="1243"/>
      <c r="F3910" s="1243"/>
      <c r="G3910" s="1243"/>
      <c r="H3910" s="1243"/>
      <c r="I3910" s="1243"/>
      <c r="J3910" s="1243"/>
      <c r="K3910" s="1243"/>
      <c r="L3910" s="1243"/>
      <c r="M3910" s="1243"/>
      <c r="N3910" s="1243"/>
      <c r="O3910" s="1243"/>
      <c r="P3910" s="582">
        <v>41798.300000000003</v>
      </c>
    </row>
    <row r="3911" spans="1:16" x14ac:dyDescent="0.25">
      <c r="A3911" s="552"/>
      <c r="B3911" s="553"/>
      <c r="C3911" s="1243" t="s">
        <v>1250</v>
      </c>
      <c r="D3911" s="1243"/>
      <c r="E3911" s="1243"/>
      <c r="F3911" s="1243"/>
      <c r="G3911" s="1243"/>
      <c r="H3911" s="1243"/>
      <c r="I3911" s="1243"/>
      <c r="J3911" s="1243"/>
      <c r="K3911" s="1243"/>
      <c r="L3911" s="1243"/>
      <c r="M3911" s="1243"/>
      <c r="N3911" s="1243"/>
      <c r="O3911" s="1243"/>
      <c r="P3911" s="583"/>
    </row>
    <row r="3912" spans="1:16" x14ac:dyDescent="0.25">
      <c r="A3912" s="552"/>
      <c r="B3912" s="553"/>
      <c r="C3912" s="1243" t="s">
        <v>1467</v>
      </c>
      <c r="D3912" s="1243"/>
      <c r="E3912" s="1243"/>
      <c r="F3912" s="1243"/>
      <c r="G3912" s="1243"/>
      <c r="H3912" s="1243"/>
      <c r="I3912" s="1243"/>
      <c r="J3912" s="1243"/>
      <c r="K3912" s="1243"/>
      <c r="L3912" s="1243"/>
      <c r="M3912" s="1243"/>
      <c r="N3912" s="1243"/>
      <c r="O3912" s="1243"/>
      <c r="P3912" s="582">
        <v>15176.1</v>
      </c>
    </row>
    <row r="3913" spans="1:16" x14ac:dyDescent="0.25">
      <c r="A3913" s="552"/>
      <c r="B3913" s="553"/>
      <c r="C3913" s="1243" t="s">
        <v>1468</v>
      </c>
      <c r="D3913" s="1243"/>
      <c r="E3913" s="1243"/>
      <c r="F3913" s="1243"/>
      <c r="G3913" s="1243"/>
      <c r="H3913" s="1243"/>
      <c r="I3913" s="1243"/>
      <c r="J3913" s="1243"/>
      <c r="K3913" s="1243"/>
      <c r="L3913" s="1243"/>
      <c r="M3913" s="1243"/>
      <c r="N3913" s="1243"/>
      <c r="O3913" s="1243"/>
      <c r="P3913" s="616">
        <v>27.86</v>
      </c>
    </row>
    <row r="3914" spans="1:16" x14ac:dyDescent="0.25">
      <c r="A3914" s="552"/>
      <c r="B3914" s="553"/>
      <c r="C3914" s="1243" t="s">
        <v>1469</v>
      </c>
      <c r="D3914" s="1243"/>
      <c r="E3914" s="1243"/>
      <c r="F3914" s="1243"/>
      <c r="G3914" s="1243"/>
      <c r="H3914" s="1243"/>
      <c r="I3914" s="1243"/>
      <c r="J3914" s="1243"/>
      <c r="K3914" s="1243"/>
      <c r="L3914" s="1243"/>
      <c r="M3914" s="1243"/>
      <c r="N3914" s="1243"/>
      <c r="O3914" s="1243"/>
      <c r="P3914" s="616">
        <v>9.91</v>
      </c>
    </row>
    <row r="3915" spans="1:16" x14ac:dyDescent="0.25">
      <c r="A3915" s="552"/>
      <c r="B3915" s="553"/>
      <c r="C3915" s="1243" t="s">
        <v>1470</v>
      </c>
      <c r="D3915" s="1243"/>
      <c r="E3915" s="1243"/>
      <c r="F3915" s="1243"/>
      <c r="G3915" s="1243"/>
      <c r="H3915" s="1243"/>
      <c r="I3915" s="1243"/>
      <c r="J3915" s="1243"/>
      <c r="K3915" s="1243"/>
      <c r="L3915" s="1243"/>
      <c r="M3915" s="1243"/>
      <c r="N3915" s="1243"/>
      <c r="O3915" s="1243"/>
      <c r="P3915" s="582">
        <v>4802.6400000000003</v>
      </c>
    </row>
    <row r="3916" spans="1:16" x14ac:dyDescent="0.25">
      <c r="A3916" s="552"/>
      <c r="B3916" s="553"/>
      <c r="C3916" s="1243" t="s">
        <v>1471</v>
      </c>
      <c r="D3916" s="1243"/>
      <c r="E3916" s="1243"/>
      <c r="F3916" s="1243"/>
      <c r="G3916" s="1243"/>
      <c r="H3916" s="1243"/>
      <c r="I3916" s="1243"/>
      <c r="J3916" s="1243"/>
      <c r="K3916" s="1243"/>
      <c r="L3916" s="1243"/>
      <c r="M3916" s="1243"/>
      <c r="N3916" s="1243"/>
      <c r="O3916" s="1243"/>
      <c r="P3916" s="582">
        <v>14239.88</v>
      </c>
    </row>
    <row r="3917" spans="1:16" x14ac:dyDescent="0.25">
      <c r="A3917" s="552"/>
      <c r="B3917" s="553"/>
      <c r="C3917" s="1243" t="s">
        <v>1472</v>
      </c>
      <c r="D3917" s="1243"/>
      <c r="E3917" s="1243"/>
      <c r="F3917" s="1243"/>
      <c r="G3917" s="1243"/>
      <c r="H3917" s="1243"/>
      <c r="I3917" s="1243"/>
      <c r="J3917" s="1243"/>
      <c r="K3917" s="1243"/>
      <c r="L3917" s="1243"/>
      <c r="M3917" s="1243"/>
      <c r="N3917" s="1243"/>
      <c r="O3917" s="1243"/>
      <c r="P3917" s="582">
        <v>7541.91</v>
      </c>
    </row>
    <row r="3918" spans="1:16" x14ac:dyDescent="0.25">
      <c r="A3918" s="552"/>
      <c r="B3918" s="553"/>
      <c r="C3918" s="1243" t="s">
        <v>2688</v>
      </c>
      <c r="D3918" s="1243"/>
      <c r="E3918" s="1243"/>
      <c r="F3918" s="1243"/>
      <c r="G3918" s="1243"/>
      <c r="H3918" s="1243"/>
      <c r="I3918" s="1243"/>
      <c r="J3918" s="1243"/>
      <c r="K3918" s="1243"/>
      <c r="L3918" s="1243"/>
      <c r="M3918" s="1243"/>
      <c r="N3918" s="1243"/>
      <c r="O3918" s="1243"/>
      <c r="P3918" s="582">
        <v>6791.81</v>
      </c>
    </row>
    <row r="3919" spans="1:16" x14ac:dyDescent="0.25">
      <c r="A3919" s="552"/>
      <c r="B3919" s="553"/>
      <c r="C3919" s="1243" t="s">
        <v>1266</v>
      </c>
      <c r="D3919" s="1243"/>
      <c r="E3919" s="1243"/>
      <c r="F3919" s="1243"/>
      <c r="G3919" s="1243"/>
      <c r="H3919" s="1243"/>
      <c r="I3919" s="1243"/>
      <c r="J3919" s="1243"/>
      <c r="K3919" s="1243"/>
      <c r="L3919" s="1243"/>
      <c r="M3919" s="1243"/>
      <c r="N3919" s="1243"/>
      <c r="O3919" s="1243"/>
      <c r="P3919" s="582">
        <v>15186.01</v>
      </c>
    </row>
    <row r="3920" spans="1:16" x14ac:dyDescent="0.25">
      <c r="A3920" s="552"/>
      <c r="B3920" s="553"/>
      <c r="C3920" s="1243" t="s">
        <v>1267</v>
      </c>
      <c r="D3920" s="1243"/>
      <c r="E3920" s="1243"/>
      <c r="F3920" s="1243"/>
      <c r="G3920" s="1243"/>
      <c r="H3920" s="1243"/>
      <c r="I3920" s="1243"/>
      <c r="J3920" s="1243"/>
      <c r="K3920" s="1243"/>
      <c r="L3920" s="1243"/>
      <c r="M3920" s="1243"/>
      <c r="N3920" s="1243"/>
      <c r="O3920" s="1243"/>
      <c r="P3920" s="582">
        <v>14239.88</v>
      </c>
    </row>
    <row r="3921" spans="1:16" x14ac:dyDescent="0.25">
      <c r="A3921" s="552"/>
      <c r="B3921" s="553"/>
      <c r="C3921" s="1243" t="s">
        <v>1268</v>
      </c>
      <c r="D3921" s="1243"/>
      <c r="E3921" s="1243"/>
      <c r="F3921" s="1243"/>
      <c r="G3921" s="1243"/>
      <c r="H3921" s="1243"/>
      <c r="I3921" s="1243"/>
      <c r="J3921" s="1243"/>
      <c r="K3921" s="1243"/>
      <c r="L3921" s="1243"/>
      <c r="M3921" s="1243"/>
      <c r="N3921" s="1243"/>
      <c r="O3921" s="1243"/>
      <c r="P3921" s="582">
        <v>7541.91</v>
      </c>
    </row>
    <row r="3922" spans="1:16" x14ac:dyDescent="0.25">
      <c r="A3922" s="552"/>
      <c r="B3922" s="580"/>
      <c r="C3922" s="1246" t="s">
        <v>4354</v>
      </c>
      <c r="D3922" s="1246"/>
      <c r="E3922" s="1246"/>
      <c r="F3922" s="1246"/>
      <c r="G3922" s="1246"/>
      <c r="H3922" s="1246"/>
      <c r="I3922" s="1246"/>
      <c r="J3922" s="1246"/>
      <c r="K3922" s="1246"/>
      <c r="L3922" s="1246"/>
      <c r="M3922" s="1246"/>
      <c r="N3922" s="1246"/>
      <c r="O3922" s="1246"/>
      <c r="P3922" s="584">
        <v>48590.11</v>
      </c>
    </row>
    <row r="3923" spans="1:16" x14ac:dyDescent="0.25">
      <c r="A3923" s="552"/>
      <c r="B3923" s="553"/>
      <c r="C3923" s="1243" t="s">
        <v>1270</v>
      </c>
      <c r="D3923" s="1243"/>
      <c r="E3923" s="1243"/>
      <c r="F3923" s="1243"/>
      <c r="G3923" s="1243"/>
      <c r="H3923" s="1243"/>
      <c r="I3923" s="1243"/>
      <c r="J3923" s="1243"/>
      <c r="K3923" s="1243"/>
      <c r="L3923" s="1243"/>
      <c r="M3923" s="1243"/>
      <c r="N3923" s="1243"/>
      <c r="O3923" s="1243"/>
      <c r="P3923" s="583"/>
    </row>
    <row r="3924" spans="1:16" x14ac:dyDescent="0.25">
      <c r="A3924" s="552"/>
      <c r="B3924" s="553"/>
      <c r="C3924" s="1243" t="s">
        <v>1588</v>
      </c>
      <c r="D3924" s="1243"/>
      <c r="E3924" s="1243"/>
      <c r="F3924" s="1243"/>
      <c r="G3924" s="1243"/>
      <c r="H3924" s="1243"/>
      <c r="I3924" s="1243"/>
      <c r="J3924" s="1243"/>
      <c r="K3924" s="1243"/>
      <c r="L3924" s="1243"/>
      <c r="M3924" s="1243"/>
      <c r="N3924" s="1243"/>
      <c r="O3924" s="1243"/>
      <c r="P3924" s="582">
        <v>2217.6799999999998</v>
      </c>
    </row>
    <row r="3925" spans="1:16" x14ac:dyDescent="0.25">
      <c r="A3925" s="552"/>
      <c r="B3925" s="553"/>
      <c r="C3925" s="1243" t="s">
        <v>2691</v>
      </c>
      <c r="D3925" s="1243"/>
      <c r="E3925" s="1243"/>
      <c r="F3925" s="1243"/>
      <c r="G3925" s="1243"/>
      <c r="H3925" s="1243"/>
      <c r="I3925" s="1243"/>
      <c r="J3925" s="1243"/>
      <c r="K3925" s="1243"/>
      <c r="L3925" s="1243"/>
      <c r="M3925" s="1243"/>
      <c r="N3925" s="1243"/>
      <c r="O3925" s="1243"/>
      <c r="P3925" s="582">
        <v>6791.81</v>
      </c>
    </row>
    <row r="3926" spans="1:16" x14ac:dyDescent="0.25">
      <c r="A3926" s="552"/>
      <c r="B3926" s="553"/>
      <c r="C3926" s="1243" t="s">
        <v>1271</v>
      </c>
      <c r="D3926" s="1243"/>
      <c r="E3926" s="1243"/>
      <c r="F3926" s="1243"/>
      <c r="G3926" s="1243"/>
      <c r="H3926" s="1243"/>
      <c r="I3926" s="1243"/>
      <c r="J3926" s="1243"/>
      <c r="K3926" s="585" t="s">
        <v>4307</v>
      </c>
      <c r="L3926" s="586"/>
      <c r="M3926" s="586"/>
      <c r="O3926" s="586"/>
      <c r="P3926" s="587"/>
    </row>
    <row r="3927" spans="1:16" x14ac:dyDescent="0.25">
      <c r="A3927" s="552"/>
      <c r="B3927" s="553"/>
      <c r="C3927" s="1243" t="s">
        <v>1273</v>
      </c>
      <c r="D3927" s="1243"/>
      <c r="E3927" s="1243"/>
      <c r="F3927" s="1243"/>
      <c r="G3927" s="1243"/>
      <c r="H3927" s="1243"/>
      <c r="I3927" s="1243"/>
      <c r="J3927" s="1243"/>
      <c r="K3927" s="585" t="s">
        <v>4308</v>
      </c>
      <c r="L3927" s="586"/>
      <c r="M3927" s="586"/>
      <c r="O3927" s="586"/>
      <c r="P3927" s="587"/>
    </row>
    <row r="3928" spans="1:16" x14ac:dyDescent="0.25">
      <c r="A3928" s="1251" t="s">
        <v>4355</v>
      </c>
      <c r="B3928" s="1252"/>
      <c r="C3928" s="1252"/>
      <c r="D3928" s="1252"/>
      <c r="E3928" s="1252"/>
      <c r="F3928" s="1252"/>
      <c r="G3928" s="1252"/>
      <c r="H3928" s="1252"/>
      <c r="I3928" s="1252"/>
      <c r="J3928" s="1252"/>
      <c r="K3928" s="1252"/>
      <c r="L3928" s="1252"/>
      <c r="M3928" s="1252"/>
      <c r="N3928" s="1252"/>
      <c r="O3928" s="1252"/>
      <c r="P3928" s="1253"/>
    </row>
    <row r="3929" spans="1:16" x14ac:dyDescent="0.25">
      <c r="A3929" s="514" t="s">
        <v>4356</v>
      </c>
      <c r="B3929" s="515" t="s">
        <v>4357</v>
      </c>
      <c r="C3929" s="1249" t="s">
        <v>4358</v>
      </c>
      <c r="D3929" s="1249"/>
      <c r="E3929" s="1249"/>
      <c r="F3929" s="1249"/>
      <c r="G3929" s="1249"/>
      <c r="H3929" s="516" t="s">
        <v>1575</v>
      </c>
      <c r="I3929" s="517">
        <v>2</v>
      </c>
      <c r="J3929" s="518">
        <v>1</v>
      </c>
      <c r="K3929" s="518">
        <v>2</v>
      </c>
      <c r="L3929" s="520"/>
      <c r="M3929" s="517"/>
      <c r="N3929" s="521"/>
      <c r="O3929" s="517"/>
      <c r="P3929" s="522"/>
    </row>
    <row r="3930" spans="1:16" x14ac:dyDescent="0.25">
      <c r="A3930" s="523"/>
      <c r="B3930" s="524" t="s">
        <v>23</v>
      </c>
      <c r="C3930" s="1247" t="s">
        <v>1203</v>
      </c>
      <c r="D3930" s="1247"/>
      <c r="E3930" s="1247"/>
      <c r="F3930" s="1247"/>
      <c r="G3930" s="1247"/>
      <c r="H3930" s="525" t="s">
        <v>1148</v>
      </c>
      <c r="I3930" s="526"/>
      <c r="J3930" s="526"/>
      <c r="K3930" s="536">
        <v>1.44</v>
      </c>
      <c r="L3930" s="528"/>
      <c r="M3930" s="526"/>
      <c r="N3930" s="528"/>
      <c r="O3930" s="526"/>
      <c r="P3930" s="573">
        <v>468.55</v>
      </c>
    </row>
    <row r="3931" spans="1:16" x14ac:dyDescent="0.25">
      <c r="A3931" s="530"/>
      <c r="B3931" s="524" t="s">
        <v>2070</v>
      </c>
      <c r="C3931" s="1247" t="s">
        <v>2071</v>
      </c>
      <c r="D3931" s="1247"/>
      <c r="E3931" s="1247"/>
      <c r="F3931" s="1247"/>
      <c r="G3931" s="1247"/>
      <c r="H3931" s="525" t="s">
        <v>1148</v>
      </c>
      <c r="I3931" s="536">
        <v>0.72</v>
      </c>
      <c r="J3931" s="526"/>
      <c r="K3931" s="536">
        <v>1.44</v>
      </c>
      <c r="L3931" s="532"/>
      <c r="M3931" s="533"/>
      <c r="N3931" s="534">
        <v>325.38</v>
      </c>
      <c r="O3931" s="526"/>
      <c r="P3931" s="529">
        <v>468.55</v>
      </c>
    </row>
    <row r="3932" spans="1:16" x14ac:dyDescent="0.25">
      <c r="A3932" s="523"/>
      <c r="B3932" s="524" t="s">
        <v>36</v>
      </c>
      <c r="C3932" s="1247" t="s">
        <v>134</v>
      </c>
      <c r="D3932" s="1247"/>
      <c r="E3932" s="1247"/>
      <c r="F3932" s="1247"/>
      <c r="G3932" s="1247"/>
      <c r="H3932" s="525"/>
      <c r="I3932" s="526"/>
      <c r="J3932" s="526"/>
      <c r="K3932" s="526"/>
      <c r="L3932" s="528"/>
      <c r="M3932" s="526"/>
      <c r="N3932" s="528"/>
      <c r="O3932" s="526"/>
      <c r="P3932" s="573">
        <v>180.01</v>
      </c>
    </row>
    <row r="3933" spans="1:16" x14ac:dyDescent="0.25">
      <c r="A3933" s="530"/>
      <c r="B3933" s="524" t="s">
        <v>3598</v>
      </c>
      <c r="C3933" s="1247" t="s">
        <v>3599</v>
      </c>
      <c r="D3933" s="1247"/>
      <c r="E3933" s="1247"/>
      <c r="F3933" s="1247"/>
      <c r="G3933" s="1247"/>
      <c r="H3933" s="525" t="s">
        <v>1244</v>
      </c>
      <c r="I3933" s="536">
        <v>0.01</v>
      </c>
      <c r="J3933" s="526"/>
      <c r="K3933" s="536">
        <v>0.02</v>
      </c>
      <c r="L3933" s="538">
        <v>284.14999999999998</v>
      </c>
      <c r="M3933" s="539">
        <v>1.45</v>
      </c>
      <c r="N3933" s="534">
        <v>412.02</v>
      </c>
      <c r="O3933" s="526"/>
      <c r="P3933" s="529">
        <v>8.24</v>
      </c>
    </row>
    <row r="3934" spans="1:16" x14ac:dyDescent="0.25">
      <c r="A3934" s="530"/>
      <c r="B3934" s="524" t="s">
        <v>3226</v>
      </c>
      <c r="C3934" s="1247" t="s">
        <v>3227</v>
      </c>
      <c r="D3934" s="1247"/>
      <c r="E3934" s="1247"/>
      <c r="F3934" s="1247"/>
      <c r="G3934" s="1247"/>
      <c r="H3934" s="525" t="s">
        <v>1244</v>
      </c>
      <c r="I3934" s="536">
        <v>0.01</v>
      </c>
      <c r="J3934" s="526"/>
      <c r="K3934" s="536">
        <v>0.02</v>
      </c>
      <c r="L3934" s="538">
        <v>675.01</v>
      </c>
      <c r="M3934" s="539">
        <v>1.54</v>
      </c>
      <c r="N3934" s="534">
        <v>1039.52</v>
      </c>
      <c r="O3934" s="526"/>
      <c r="P3934" s="529">
        <v>20.79</v>
      </c>
    </row>
    <row r="3935" spans="1:16" x14ac:dyDescent="0.25">
      <c r="A3935" s="530"/>
      <c r="B3935" s="524" t="s">
        <v>3600</v>
      </c>
      <c r="C3935" s="1247" t="s">
        <v>3601</v>
      </c>
      <c r="D3935" s="1247"/>
      <c r="E3935" s="1247"/>
      <c r="F3935" s="1247"/>
      <c r="G3935" s="1247"/>
      <c r="H3935" s="525" t="s">
        <v>1697</v>
      </c>
      <c r="I3935" s="536">
        <v>0.02</v>
      </c>
      <c r="J3935" s="526"/>
      <c r="K3935" s="536">
        <v>0.04</v>
      </c>
      <c r="L3935" s="538">
        <v>978.09</v>
      </c>
      <c r="M3935" s="539">
        <v>1.31</v>
      </c>
      <c r="N3935" s="534">
        <v>1281.3</v>
      </c>
      <c r="O3935" s="526"/>
      <c r="P3935" s="529">
        <v>51.25</v>
      </c>
    </row>
    <row r="3936" spans="1:16" x14ac:dyDescent="0.25">
      <c r="A3936" s="530"/>
      <c r="B3936" s="524" t="s">
        <v>3683</v>
      </c>
      <c r="C3936" s="1247" t="s">
        <v>3684</v>
      </c>
      <c r="D3936" s="1247"/>
      <c r="E3936" s="1247"/>
      <c r="F3936" s="1247"/>
      <c r="G3936" s="1247"/>
      <c r="H3936" s="525" t="s">
        <v>1568</v>
      </c>
      <c r="I3936" s="531">
        <v>0.2</v>
      </c>
      <c r="J3936" s="526"/>
      <c r="K3936" s="531">
        <v>0.4</v>
      </c>
      <c r="L3936" s="538">
        <v>46.93</v>
      </c>
      <c r="M3936" s="539">
        <v>1.49</v>
      </c>
      <c r="N3936" s="534">
        <v>69.930000000000007</v>
      </c>
      <c r="O3936" s="526"/>
      <c r="P3936" s="529">
        <v>27.97</v>
      </c>
    </row>
    <row r="3937" spans="1:16" x14ac:dyDescent="0.25">
      <c r="A3937" s="530"/>
      <c r="B3937" s="524" t="s">
        <v>3560</v>
      </c>
      <c r="C3937" s="1247" t="s">
        <v>3561</v>
      </c>
      <c r="D3937" s="1247"/>
      <c r="E3937" s="1247"/>
      <c r="F3937" s="1247"/>
      <c r="G3937" s="1247"/>
      <c r="H3937" s="525" t="s">
        <v>1244</v>
      </c>
      <c r="I3937" s="536">
        <v>0.01</v>
      </c>
      <c r="J3937" s="526"/>
      <c r="K3937" s="536">
        <v>0.02</v>
      </c>
      <c r="L3937" s="538">
        <v>899.56</v>
      </c>
      <c r="M3937" s="539">
        <v>1.76</v>
      </c>
      <c r="N3937" s="534">
        <v>1583.23</v>
      </c>
      <c r="O3937" s="526"/>
      <c r="P3937" s="529">
        <v>31.66</v>
      </c>
    </row>
    <row r="3938" spans="1:16" x14ac:dyDescent="0.25">
      <c r="A3938" s="530"/>
      <c r="B3938" s="524" t="s">
        <v>3687</v>
      </c>
      <c r="C3938" s="1247" t="s">
        <v>3688</v>
      </c>
      <c r="D3938" s="1247"/>
      <c r="E3938" s="1247"/>
      <c r="F3938" s="1247"/>
      <c r="G3938" s="1247"/>
      <c r="H3938" s="525" t="s">
        <v>1212</v>
      </c>
      <c r="I3938" s="527">
        <v>1E-3</v>
      </c>
      <c r="J3938" s="526"/>
      <c r="K3938" s="527">
        <v>2E-3</v>
      </c>
      <c r="L3938" s="542">
        <v>7555</v>
      </c>
      <c r="M3938" s="575">
        <v>1.5</v>
      </c>
      <c r="N3938" s="534">
        <v>11332.5</v>
      </c>
      <c r="O3938" s="526"/>
      <c r="P3938" s="529">
        <v>22.67</v>
      </c>
    </row>
    <row r="3939" spans="1:16" x14ac:dyDescent="0.25">
      <c r="A3939" s="530"/>
      <c r="B3939" s="524" t="s">
        <v>3689</v>
      </c>
      <c r="C3939" s="1247" t="s">
        <v>3690</v>
      </c>
      <c r="D3939" s="1247"/>
      <c r="E3939" s="1247"/>
      <c r="F3939" s="1247"/>
      <c r="G3939" s="1247"/>
      <c r="H3939" s="525" t="s">
        <v>1697</v>
      </c>
      <c r="I3939" s="536">
        <v>0.01</v>
      </c>
      <c r="J3939" s="526"/>
      <c r="K3939" s="536">
        <v>0.02</v>
      </c>
      <c r="L3939" s="538">
        <v>565.89</v>
      </c>
      <c r="M3939" s="539">
        <v>1.54</v>
      </c>
      <c r="N3939" s="534">
        <v>871.47</v>
      </c>
      <c r="O3939" s="526"/>
      <c r="P3939" s="529">
        <v>17.43</v>
      </c>
    </row>
    <row r="3940" spans="1:16" x14ac:dyDescent="0.25">
      <c r="A3940" s="544" t="s">
        <v>1239</v>
      </c>
      <c r="B3940" s="545" t="s">
        <v>2792</v>
      </c>
      <c r="C3940" s="1250" t="s">
        <v>2793</v>
      </c>
      <c r="D3940" s="1250"/>
      <c r="E3940" s="1250"/>
      <c r="F3940" s="1250"/>
      <c r="G3940" s="1250"/>
      <c r="H3940" s="546" t="s">
        <v>1164</v>
      </c>
      <c r="I3940" s="549">
        <v>1E-3</v>
      </c>
      <c r="J3940" s="548"/>
      <c r="K3940" s="549">
        <v>2E-3</v>
      </c>
      <c r="L3940" s="550"/>
      <c r="M3940" s="548"/>
      <c r="N3940" s="550"/>
      <c r="O3940" s="548"/>
      <c r="P3940" s="551"/>
    </row>
    <row r="3941" spans="1:16" x14ac:dyDescent="0.25">
      <c r="A3941" s="552"/>
      <c r="B3941" s="553"/>
      <c r="C3941" s="1248" t="s">
        <v>1154</v>
      </c>
      <c r="D3941" s="1248"/>
      <c r="E3941" s="1248"/>
      <c r="F3941" s="1248"/>
      <c r="G3941" s="1248"/>
      <c r="H3941" s="516"/>
      <c r="I3941" s="517"/>
      <c r="J3941" s="517"/>
      <c r="K3941" s="517"/>
      <c r="L3941" s="520"/>
      <c r="M3941" s="517"/>
      <c r="N3941" s="554"/>
      <c r="O3941" s="517"/>
      <c r="P3941" s="555">
        <v>648.55999999999995</v>
      </c>
    </row>
    <row r="3942" spans="1:16" x14ac:dyDescent="0.25">
      <c r="A3942" s="540" t="s">
        <v>4359</v>
      </c>
      <c r="B3942" s="524" t="s">
        <v>2637</v>
      </c>
      <c r="C3942" s="1247" t="s">
        <v>2638</v>
      </c>
      <c r="D3942" s="1247"/>
      <c r="E3942" s="1247"/>
      <c r="F3942" s="1247"/>
      <c r="G3942" s="1247"/>
      <c r="H3942" s="525" t="s">
        <v>1158</v>
      </c>
      <c r="I3942" s="543">
        <v>2</v>
      </c>
      <c r="J3942" s="526"/>
      <c r="K3942" s="543">
        <v>2</v>
      </c>
      <c r="L3942" s="528"/>
      <c r="M3942" s="526"/>
      <c r="N3942" s="528"/>
      <c r="O3942" s="526"/>
      <c r="P3942" s="573">
        <v>9.3699999999999992</v>
      </c>
    </row>
    <row r="3943" spans="1:16" x14ac:dyDescent="0.25">
      <c r="A3943" s="540"/>
      <c r="B3943" s="524"/>
      <c r="C3943" s="1247" t="s">
        <v>1155</v>
      </c>
      <c r="D3943" s="1247"/>
      <c r="E3943" s="1247"/>
      <c r="F3943" s="1247"/>
      <c r="G3943" s="1247"/>
      <c r="H3943" s="525"/>
      <c r="I3943" s="526"/>
      <c r="J3943" s="526"/>
      <c r="K3943" s="526"/>
      <c r="L3943" s="528"/>
      <c r="M3943" s="526"/>
      <c r="N3943" s="528"/>
      <c r="O3943" s="526"/>
      <c r="P3943" s="573">
        <v>468.55</v>
      </c>
    </row>
    <row r="3944" spans="1:16" x14ac:dyDescent="0.25">
      <c r="A3944" s="540"/>
      <c r="B3944" s="524" t="s">
        <v>2795</v>
      </c>
      <c r="C3944" s="1247" t="s">
        <v>2796</v>
      </c>
      <c r="D3944" s="1247"/>
      <c r="E3944" s="1247"/>
      <c r="F3944" s="1247"/>
      <c r="G3944" s="1247"/>
      <c r="H3944" s="525" t="s">
        <v>1158</v>
      </c>
      <c r="I3944" s="543">
        <v>90</v>
      </c>
      <c r="J3944" s="526"/>
      <c r="K3944" s="543">
        <v>90</v>
      </c>
      <c r="L3944" s="528"/>
      <c r="M3944" s="526"/>
      <c r="N3944" s="528"/>
      <c r="O3944" s="526"/>
      <c r="P3944" s="573">
        <v>421.7</v>
      </c>
    </row>
    <row r="3945" spans="1:16" x14ac:dyDescent="0.25">
      <c r="A3945" s="540"/>
      <c r="B3945" s="524" t="s">
        <v>2797</v>
      </c>
      <c r="C3945" s="1247" t="s">
        <v>2798</v>
      </c>
      <c r="D3945" s="1247"/>
      <c r="E3945" s="1247"/>
      <c r="F3945" s="1247"/>
      <c r="G3945" s="1247"/>
      <c r="H3945" s="525" t="s">
        <v>1158</v>
      </c>
      <c r="I3945" s="543">
        <v>46</v>
      </c>
      <c r="J3945" s="526"/>
      <c r="K3945" s="543">
        <v>46</v>
      </c>
      <c r="L3945" s="528"/>
      <c r="M3945" s="526"/>
      <c r="N3945" s="528"/>
      <c r="O3945" s="526"/>
      <c r="P3945" s="573">
        <v>215.53</v>
      </c>
    </row>
    <row r="3946" spans="1:16" x14ac:dyDescent="0.25">
      <c r="A3946" s="556"/>
      <c r="B3946" s="557"/>
      <c r="C3946" s="1248" t="s">
        <v>1161</v>
      </c>
      <c r="D3946" s="1248"/>
      <c r="E3946" s="1248"/>
      <c r="F3946" s="1248"/>
      <c r="G3946" s="1248"/>
      <c r="H3946" s="516"/>
      <c r="I3946" s="517"/>
      <c r="J3946" s="517"/>
      <c r="K3946" s="517"/>
      <c r="L3946" s="520"/>
      <c r="M3946" s="517"/>
      <c r="N3946" s="593">
        <v>647.58000000000004</v>
      </c>
      <c r="O3946" s="517"/>
      <c r="P3946" s="555">
        <v>1295.1600000000001</v>
      </c>
    </row>
    <row r="3947" spans="1:16" x14ac:dyDescent="0.25">
      <c r="A3947" s="558"/>
      <c r="B3947" s="559"/>
      <c r="C3947" s="559"/>
      <c r="D3947" s="559"/>
      <c r="E3947" s="559"/>
      <c r="F3947" s="559"/>
      <c r="G3947" s="559"/>
      <c r="H3947" s="560"/>
      <c r="I3947" s="561"/>
      <c r="J3947" s="561"/>
      <c r="K3947" s="561"/>
      <c r="L3947" s="562"/>
      <c r="M3947" s="561"/>
      <c r="N3947" s="562"/>
      <c r="O3947" s="561"/>
      <c r="P3947" s="563"/>
    </row>
    <row r="3948" spans="1:16" ht="22.5" x14ac:dyDescent="0.25">
      <c r="A3948" s="514" t="s">
        <v>4360</v>
      </c>
      <c r="B3948" s="515" t="s">
        <v>3594</v>
      </c>
      <c r="C3948" s="1249" t="s">
        <v>4361</v>
      </c>
      <c r="D3948" s="1249"/>
      <c r="E3948" s="1249"/>
      <c r="F3948" s="1249"/>
      <c r="G3948" s="1249"/>
      <c r="H3948" s="516" t="s">
        <v>1575</v>
      </c>
      <c r="I3948" s="517">
        <v>2</v>
      </c>
      <c r="J3948" s="518">
        <v>1</v>
      </c>
      <c r="K3948" s="518">
        <v>2</v>
      </c>
      <c r="L3948" s="520"/>
      <c r="M3948" s="517"/>
      <c r="N3948" s="564">
        <v>48778.400000000001</v>
      </c>
      <c r="O3948" s="517"/>
      <c r="P3948" s="555">
        <v>97556.800000000003</v>
      </c>
    </row>
    <row r="3949" spans="1:16" x14ac:dyDescent="0.25">
      <c r="A3949" s="556"/>
      <c r="B3949" s="557"/>
      <c r="C3949" s="1248" t="s">
        <v>1161</v>
      </c>
      <c r="D3949" s="1248"/>
      <c r="E3949" s="1248"/>
      <c r="F3949" s="1248"/>
      <c r="G3949" s="1248"/>
      <c r="H3949" s="516"/>
      <c r="I3949" s="517"/>
      <c r="J3949" s="517"/>
      <c r="K3949" s="517"/>
      <c r="L3949" s="520"/>
      <c r="M3949" s="517"/>
      <c r="N3949" s="520"/>
      <c r="O3949" s="517"/>
      <c r="P3949" s="555">
        <v>97556.800000000003</v>
      </c>
    </row>
    <row r="3950" spans="1:16" x14ac:dyDescent="0.25">
      <c r="A3950" s="558"/>
      <c r="B3950" s="559"/>
      <c r="C3950" s="559"/>
      <c r="D3950" s="559"/>
      <c r="E3950" s="559"/>
      <c r="F3950" s="559"/>
      <c r="G3950" s="559"/>
      <c r="H3950" s="560"/>
      <c r="I3950" s="561"/>
      <c r="J3950" s="561"/>
      <c r="K3950" s="561"/>
      <c r="L3950" s="562"/>
      <c r="M3950" s="561"/>
      <c r="N3950" s="562"/>
      <c r="O3950" s="561"/>
      <c r="P3950" s="563"/>
    </row>
    <row r="3951" spans="1:16" x14ac:dyDescent="0.25">
      <c r="A3951" s="514" t="s">
        <v>4362</v>
      </c>
      <c r="B3951" s="515" t="s">
        <v>3568</v>
      </c>
      <c r="C3951" s="1249" t="s">
        <v>3569</v>
      </c>
      <c r="D3951" s="1249"/>
      <c r="E3951" s="1249"/>
      <c r="F3951" s="1249"/>
      <c r="G3951" s="1249"/>
      <c r="H3951" s="516" t="s">
        <v>1575</v>
      </c>
      <c r="I3951" s="517">
        <v>2</v>
      </c>
      <c r="J3951" s="518">
        <v>1</v>
      </c>
      <c r="K3951" s="518">
        <v>2</v>
      </c>
      <c r="L3951" s="520"/>
      <c r="M3951" s="517"/>
      <c r="N3951" s="521"/>
      <c r="O3951" s="517"/>
      <c r="P3951" s="522"/>
    </row>
    <row r="3952" spans="1:16" x14ac:dyDescent="0.25">
      <c r="A3952" s="523"/>
      <c r="B3952" s="524" t="s">
        <v>23</v>
      </c>
      <c r="C3952" s="1247" t="s">
        <v>1203</v>
      </c>
      <c r="D3952" s="1247"/>
      <c r="E3952" s="1247"/>
      <c r="F3952" s="1247"/>
      <c r="G3952" s="1247"/>
      <c r="H3952" s="525" t="s">
        <v>1148</v>
      </c>
      <c r="I3952" s="526"/>
      <c r="J3952" s="526"/>
      <c r="K3952" s="536">
        <v>4.12</v>
      </c>
      <c r="L3952" s="528"/>
      <c r="M3952" s="526"/>
      <c r="N3952" s="528"/>
      <c r="O3952" s="526"/>
      <c r="P3952" s="529">
        <v>1310.53</v>
      </c>
    </row>
    <row r="3953" spans="1:16" x14ac:dyDescent="0.25">
      <c r="A3953" s="530"/>
      <c r="B3953" s="524" t="s">
        <v>2403</v>
      </c>
      <c r="C3953" s="1247" t="s">
        <v>2404</v>
      </c>
      <c r="D3953" s="1247"/>
      <c r="E3953" s="1247"/>
      <c r="F3953" s="1247"/>
      <c r="G3953" s="1247"/>
      <c r="H3953" s="525" t="s">
        <v>1148</v>
      </c>
      <c r="I3953" s="536">
        <v>2.06</v>
      </c>
      <c r="J3953" s="526"/>
      <c r="K3953" s="536">
        <v>4.12</v>
      </c>
      <c r="L3953" s="532"/>
      <c r="M3953" s="533"/>
      <c r="N3953" s="534">
        <v>318.08999999999997</v>
      </c>
      <c r="O3953" s="526"/>
      <c r="P3953" s="529">
        <v>1310.53</v>
      </c>
    </row>
    <row r="3954" spans="1:16" x14ac:dyDescent="0.25">
      <c r="A3954" s="523"/>
      <c r="B3954" s="524" t="s">
        <v>36</v>
      </c>
      <c r="C3954" s="1247" t="s">
        <v>134</v>
      </c>
      <c r="D3954" s="1247"/>
      <c r="E3954" s="1247"/>
      <c r="F3954" s="1247"/>
      <c r="G3954" s="1247"/>
      <c r="H3954" s="525"/>
      <c r="I3954" s="526"/>
      <c r="J3954" s="526"/>
      <c r="K3954" s="526"/>
      <c r="L3954" s="528"/>
      <c r="M3954" s="526"/>
      <c r="N3954" s="528"/>
      <c r="O3954" s="526"/>
      <c r="P3954" s="573">
        <v>106.21</v>
      </c>
    </row>
    <row r="3955" spans="1:16" x14ac:dyDescent="0.25">
      <c r="A3955" s="530"/>
      <c r="B3955" s="524" t="s">
        <v>3570</v>
      </c>
      <c r="C3955" s="1247" t="s">
        <v>3571</v>
      </c>
      <c r="D3955" s="1247"/>
      <c r="E3955" s="1247"/>
      <c r="F3955" s="1247"/>
      <c r="G3955" s="1247"/>
      <c r="H3955" s="525" t="s">
        <v>2159</v>
      </c>
      <c r="I3955" s="536">
        <v>0.42</v>
      </c>
      <c r="J3955" s="526"/>
      <c r="K3955" s="536">
        <v>0.84</v>
      </c>
      <c r="L3955" s="538">
        <v>2.27</v>
      </c>
      <c r="M3955" s="539">
        <v>1.54</v>
      </c>
      <c r="N3955" s="534">
        <v>3.5</v>
      </c>
      <c r="O3955" s="526"/>
      <c r="P3955" s="529">
        <v>2.94</v>
      </c>
    </row>
    <row r="3956" spans="1:16" x14ac:dyDescent="0.25">
      <c r="A3956" s="530"/>
      <c r="B3956" s="524" t="s">
        <v>3572</v>
      </c>
      <c r="C3956" s="1247" t="s">
        <v>3573</v>
      </c>
      <c r="D3956" s="1247"/>
      <c r="E3956" s="1247"/>
      <c r="F3956" s="1247"/>
      <c r="G3956" s="1247"/>
      <c r="H3956" s="525" t="s">
        <v>1244</v>
      </c>
      <c r="I3956" s="527">
        <v>1E-3</v>
      </c>
      <c r="J3956" s="526"/>
      <c r="K3956" s="527">
        <v>2E-3</v>
      </c>
      <c r="L3956" s="542">
        <v>1193.3399999999999</v>
      </c>
      <c r="M3956" s="539">
        <v>1.05</v>
      </c>
      <c r="N3956" s="534">
        <v>1253.01</v>
      </c>
      <c r="O3956" s="526"/>
      <c r="P3956" s="529">
        <v>2.5099999999999998</v>
      </c>
    </row>
    <row r="3957" spans="1:16" x14ac:dyDescent="0.25">
      <c r="A3957" s="530"/>
      <c r="B3957" s="524" t="s">
        <v>3574</v>
      </c>
      <c r="C3957" s="1247" t="s">
        <v>3575</v>
      </c>
      <c r="D3957" s="1247"/>
      <c r="E3957" s="1247"/>
      <c r="F3957" s="1247"/>
      <c r="G3957" s="1247"/>
      <c r="H3957" s="525" t="s">
        <v>1244</v>
      </c>
      <c r="I3957" s="527">
        <v>1.4999999999999999E-2</v>
      </c>
      <c r="J3957" s="526"/>
      <c r="K3957" s="536">
        <v>0.03</v>
      </c>
      <c r="L3957" s="538">
        <v>89.75</v>
      </c>
      <c r="M3957" s="575">
        <v>1.7</v>
      </c>
      <c r="N3957" s="534">
        <v>152.58000000000001</v>
      </c>
      <c r="O3957" s="526"/>
      <c r="P3957" s="529">
        <v>4.58</v>
      </c>
    </row>
    <row r="3958" spans="1:16" x14ac:dyDescent="0.25">
      <c r="A3958" s="530"/>
      <c r="B3958" s="524" t="s">
        <v>3576</v>
      </c>
      <c r="C3958" s="1247" t="s">
        <v>3577</v>
      </c>
      <c r="D3958" s="1247"/>
      <c r="E3958" s="1247"/>
      <c r="F3958" s="1247"/>
      <c r="G3958" s="1247"/>
      <c r="H3958" s="525" t="s">
        <v>1244</v>
      </c>
      <c r="I3958" s="535">
        <v>1E-4</v>
      </c>
      <c r="J3958" s="526"/>
      <c r="K3958" s="535">
        <v>2.0000000000000001E-4</v>
      </c>
      <c r="L3958" s="538">
        <v>451.21</v>
      </c>
      <c r="M3958" s="575">
        <v>1.4</v>
      </c>
      <c r="N3958" s="534">
        <v>631.69000000000005</v>
      </c>
      <c r="O3958" s="526"/>
      <c r="P3958" s="529">
        <v>0.13</v>
      </c>
    </row>
    <row r="3959" spans="1:16" x14ac:dyDescent="0.25">
      <c r="A3959" s="530"/>
      <c r="B3959" s="524" t="s">
        <v>3578</v>
      </c>
      <c r="C3959" s="1247" t="s">
        <v>3579</v>
      </c>
      <c r="D3959" s="1247"/>
      <c r="E3959" s="1247"/>
      <c r="F3959" s="1247"/>
      <c r="G3959" s="1247"/>
      <c r="H3959" s="525" t="s">
        <v>1164</v>
      </c>
      <c r="I3959" s="537">
        <v>1.0000000000000001E-5</v>
      </c>
      <c r="J3959" s="526"/>
      <c r="K3959" s="537">
        <v>2.0000000000000002E-5</v>
      </c>
      <c r="L3959" s="542">
        <v>1050091.7</v>
      </c>
      <c r="M3959" s="575">
        <v>1.2</v>
      </c>
      <c r="N3959" s="534">
        <v>1260110.04</v>
      </c>
      <c r="O3959" s="526"/>
      <c r="P3959" s="529">
        <v>25.2</v>
      </c>
    </row>
    <row r="3960" spans="1:16" x14ac:dyDescent="0.25">
      <c r="A3960" s="530"/>
      <c r="B3960" s="524" t="s">
        <v>3580</v>
      </c>
      <c r="C3960" s="1247" t="s">
        <v>3581</v>
      </c>
      <c r="D3960" s="1247"/>
      <c r="E3960" s="1247"/>
      <c r="F3960" s="1247"/>
      <c r="G3960" s="1247"/>
      <c r="H3960" s="525" t="s">
        <v>1244</v>
      </c>
      <c r="I3960" s="535">
        <v>1.1000000000000001E-3</v>
      </c>
      <c r="J3960" s="526"/>
      <c r="K3960" s="535">
        <v>2.2000000000000001E-3</v>
      </c>
      <c r="L3960" s="542">
        <v>1562.87</v>
      </c>
      <c r="M3960" s="539">
        <v>1.76</v>
      </c>
      <c r="N3960" s="534">
        <v>2750.65</v>
      </c>
      <c r="O3960" s="526"/>
      <c r="P3960" s="529">
        <v>6.05</v>
      </c>
    </row>
    <row r="3961" spans="1:16" x14ac:dyDescent="0.25">
      <c r="A3961" s="530"/>
      <c r="B3961" s="524" t="s">
        <v>3582</v>
      </c>
      <c r="C3961" s="1247" t="s">
        <v>3583</v>
      </c>
      <c r="D3961" s="1247"/>
      <c r="E3961" s="1247"/>
      <c r="F3961" s="1247"/>
      <c r="G3961" s="1247"/>
      <c r="H3961" s="525" t="s">
        <v>1244</v>
      </c>
      <c r="I3961" s="535">
        <v>2.3999999999999998E-3</v>
      </c>
      <c r="J3961" s="526"/>
      <c r="K3961" s="535">
        <v>4.7999999999999996E-3</v>
      </c>
      <c r="L3961" s="542">
        <v>1836.83</v>
      </c>
      <c r="M3961" s="539">
        <v>1.76</v>
      </c>
      <c r="N3961" s="534">
        <v>3232.82</v>
      </c>
      <c r="O3961" s="526"/>
      <c r="P3961" s="529">
        <v>15.52</v>
      </c>
    </row>
    <row r="3962" spans="1:16" x14ac:dyDescent="0.25">
      <c r="A3962" s="530"/>
      <c r="B3962" s="524" t="s">
        <v>3584</v>
      </c>
      <c r="C3962" s="1247" t="s">
        <v>3585</v>
      </c>
      <c r="D3962" s="1247"/>
      <c r="E3962" s="1247"/>
      <c r="F3962" s="1247"/>
      <c r="G3962" s="1247"/>
      <c r="H3962" s="525" t="s">
        <v>1244</v>
      </c>
      <c r="I3962" s="535">
        <v>1.5E-3</v>
      </c>
      <c r="J3962" s="526"/>
      <c r="K3962" s="527">
        <v>3.0000000000000001E-3</v>
      </c>
      <c r="L3962" s="542">
        <v>8329.08</v>
      </c>
      <c r="M3962" s="539">
        <v>1.29</v>
      </c>
      <c r="N3962" s="534">
        <v>10744.51</v>
      </c>
      <c r="O3962" s="526"/>
      <c r="P3962" s="529">
        <v>32.229999999999997</v>
      </c>
    </row>
    <row r="3963" spans="1:16" x14ac:dyDescent="0.25">
      <c r="A3963" s="530"/>
      <c r="B3963" s="524" t="s">
        <v>3586</v>
      </c>
      <c r="C3963" s="1247" t="s">
        <v>3587</v>
      </c>
      <c r="D3963" s="1247"/>
      <c r="E3963" s="1247"/>
      <c r="F3963" s="1247"/>
      <c r="G3963" s="1247"/>
      <c r="H3963" s="525" t="s">
        <v>1164</v>
      </c>
      <c r="I3963" s="537">
        <v>1.0000000000000001E-5</v>
      </c>
      <c r="J3963" s="526"/>
      <c r="K3963" s="537">
        <v>2.0000000000000002E-5</v>
      </c>
      <c r="L3963" s="542">
        <v>155497.88</v>
      </c>
      <c r="M3963" s="539">
        <v>1.29</v>
      </c>
      <c r="N3963" s="534">
        <v>200592.27</v>
      </c>
      <c r="O3963" s="526"/>
      <c r="P3963" s="529">
        <v>4.01</v>
      </c>
    </row>
    <row r="3964" spans="1:16" x14ac:dyDescent="0.25">
      <c r="A3964" s="530"/>
      <c r="B3964" s="524" t="s">
        <v>3588</v>
      </c>
      <c r="C3964" s="1247" t="s">
        <v>3589</v>
      </c>
      <c r="D3964" s="1247"/>
      <c r="E3964" s="1247"/>
      <c r="F3964" s="1247"/>
      <c r="G3964" s="1247"/>
      <c r="H3964" s="525" t="s">
        <v>1697</v>
      </c>
      <c r="I3964" s="536">
        <v>0.01</v>
      </c>
      <c r="J3964" s="526"/>
      <c r="K3964" s="536">
        <v>0.02</v>
      </c>
      <c r="L3964" s="538">
        <v>233.18</v>
      </c>
      <c r="M3964" s="539">
        <v>1.1399999999999999</v>
      </c>
      <c r="N3964" s="534">
        <v>265.83</v>
      </c>
      <c r="O3964" s="526"/>
      <c r="P3964" s="529">
        <v>5.32</v>
      </c>
    </row>
    <row r="3965" spans="1:16" x14ac:dyDescent="0.25">
      <c r="A3965" s="530"/>
      <c r="B3965" s="524" t="s">
        <v>2635</v>
      </c>
      <c r="C3965" s="1247" t="s">
        <v>2636</v>
      </c>
      <c r="D3965" s="1247"/>
      <c r="E3965" s="1247"/>
      <c r="F3965" s="1247"/>
      <c r="G3965" s="1247"/>
      <c r="H3965" s="525" t="s">
        <v>1244</v>
      </c>
      <c r="I3965" s="535">
        <v>6.7999999999999996E-3</v>
      </c>
      <c r="J3965" s="526"/>
      <c r="K3965" s="535">
        <v>1.3599999999999999E-2</v>
      </c>
      <c r="L3965" s="538">
        <v>196.41</v>
      </c>
      <c r="M3965" s="539">
        <v>1.18</v>
      </c>
      <c r="N3965" s="534">
        <v>231.76</v>
      </c>
      <c r="O3965" s="526"/>
      <c r="P3965" s="529">
        <v>3.15</v>
      </c>
    </row>
    <row r="3966" spans="1:16" x14ac:dyDescent="0.25">
      <c r="A3966" s="530"/>
      <c r="B3966" s="524" t="s">
        <v>3590</v>
      </c>
      <c r="C3966" s="1247" t="s">
        <v>3591</v>
      </c>
      <c r="D3966" s="1247"/>
      <c r="E3966" s="1247"/>
      <c r="F3966" s="1247"/>
      <c r="G3966" s="1247"/>
      <c r="H3966" s="525" t="s">
        <v>1697</v>
      </c>
      <c r="I3966" s="536">
        <v>0.01</v>
      </c>
      <c r="J3966" s="526"/>
      <c r="K3966" s="536">
        <v>0.02</v>
      </c>
      <c r="L3966" s="538">
        <v>235.73</v>
      </c>
      <c r="M3966" s="539">
        <v>0.97</v>
      </c>
      <c r="N3966" s="534">
        <v>228.66</v>
      </c>
      <c r="O3966" s="526"/>
      <c r="P3966" s="529">
        <v>4.57</v>
      </c>
    </row>
    <row r="3967" spans="1:16" x14ac:dyDescent="0.25">
      <c r="A3967" s="552"/>
      <c r="B3967" s="553"/>
      <c r="C3967" s="1248" t="s">
        <v>1154</v>
      </c>
      <c r="D3967" s="1248"/>
      <c r="E3967" s="1248"/>
      <c r="F3967" s="1248"/>
      <c r="G3967" s="1248"/>
      <c r="H3967" s="516"/>
      <c r="I3967" s="517"/>
      <c r="J3967" s="517"/>
      <c r="K3967" s="517"/>
      <c r="L3967" s="520"/>
      <c r="M3967" s="517"/>
      <c r="N3967" s="554"/>
      <c r="O3967" s="517"/>
      <c r="P3967" s="555">
        <v>1416.74</v>
      </c>
    </row>
    <row r="3968" spans="1:16" x14ac:dyDescent="0.25">
      <c r="A3968" s="540" t="s">
        <v>4363</v>
      </c>
      <c r="B3968" s="524" t="s">
        <v>2637</v>
      </c>
      <c r="C3968" s="1247" t="s">
        <v>2638</v>
      </c>
      <c r="D3968" s="1247"/>
      <c r="E3968" s="1247"/>
      <c r="F3968" s="1247"/>
      <c r="G3968" s="1247"/>
      <c r="H3968" s="525" t="s">
        <v>1158</v>
      </c>
      <c r="I3968" s="543">
        <v>2</v>
      </c>
      <c r="J3968" s="526"/>
      <c r="K3968" s="543">
        <v>2</v>
      </c>
      <c r="L3968" s="528"/>
      <c r="M3968" s="526"/>
      <c r="N3968" s="528"/>
      <c r="O3968" s="526"/>
      <c r="P3968" s="573">
        <v>26.21</v>
      </c>
    </row>
    <row r="3969" spans="1:16" x14ac:dyDescent="0.25">
      <c r="A3969" s="540"/>
      <c r="B3969" s="524"/>
      <c r="C3969" s="1247" t="s">
        <v>1155</v>
      </c>
      <c r="D3969" s="1247"/>
      <c r="E3969" s="1247"/>
      <c r="F3969" s="1247"/>
      <c r="G3969" s="1247"/>
      <c r="H3969" s="525"/>
      <c r="I3969" s="526"/>
      <c r="J3969" s="526"/>
      <c r="K3969" s="526"/>
      <c r="L3969" s="528"/>
      <c r="M3969" s="526"/>
      <c r="N3969" s="528"/>
      <c r="O3969" s="526"/>
      <c r="P3969" s="529">
        <v>1310.53</v>
      </c>
    </row>
    <row r="3970" spans="1:16" x14ac:dyDescent="0.25">
      <c r="A3970" s="540"/>
      <c r="B3970" s="524" t="s">
        <v>3336</v>
      </c>
      <c r="C3970" s="1247" t="s">
        <v>3337</v>
      </c>
      <c r="D3970" s="1247"/>
      <c r="E3970" s="1247"/>
      <c r="F3970" s="1247"/>
      <c r="G3970" s="1247"/>
      <c r="H3970" s="525" t="s">
        <v>1158</v>
      </c>
      <c r="I3970" s="543">
        <v>90</v>
      </c>
      <c r="J3970" s="526"/>
      <c r="K3970" s="543">
        <v>90</v>
      </c>
      <c r="L3970" s="528"/>
      <c r="M3970" s="526"/>
      <c r="N3970" s="528"/>
      <c r="O3970" s="526"/>
      <c r="P3970" s="529">
        <v>1179.48</v>
      </c>
    </row>
    <row r="3971" spans="1:16" x14ac:dyDescent="0.25">
      <c r="A3971" s="540"/>
      <c r="B3971" s="524" t="s">
        <v>3338</v>
      </c>
      <c r="C3971" s="1247" t="s">
        <v>3339</v>
      </c>
      <c r="D3971" s="1247"/>
      <c r="E3971" s="1247"/>
      <c r="F3971" s="1247"/>
      <c r="G3971" s="1247"/>
      <c r="H3971" s="525" t="s">
        <v>1158</v>
      </c>
      <c r="I3971" s="543">
        <v>46</v>
      </c>
      <c r="J3971" s="526"/>
      <c r="K3971" s="543">
        <v>46</v>
      </c>
      <c r="L3971" s="528"/>
      <c r="M3971" s="526"/>
      <c r="N3971" s="528"/>
      <c r="O3971" s="526"/>
      <c r="P3971" s="573">
        <v>602.84</v>
      </c>
    </row>
    <row r="3972" spans="1:16" x14ac:dyDescent="0.25">
      <c r="A3972" s="556"/>
      <c r="B3972" s="557"/>
      <c r="C3972" s="1248" t="s">
        <v>1161</v>
      </c>
      <c r="D3972" s="1248"/>
      <c r="E3972" s="1248"/>
      <c r="F3972" s="1248"/>
      <c r="G3972" s="1248"/>
      <c r="H3972" s="516"/>
      <c r="I3972" s="517"/>
      <c r="J3972" s="517"/>
      <c r="K3972" s="517"/>
      <c r="L3972" s="520"/>
      <c r="M3972" s="517"/>
      <c r="N3972" s="554">
        <v>1612.64</v>
      </c>
      <c r="O3972" s="517"/>
      <c r="P3972" s="555">
        <v>3225.27</v>
      </c>
    </row>
    <row r="3973" spans="1:16" x14ac:dyDescent="0.25">
      <c r="A3973" s="558"/>
      <c r="B3973" s="559"/>
      <c r="C3973" s="559"/>
      <c r="D3973" s="559"/>
      <c r="E3973" s="559"/>
      <c r="F3973" s="559"/>
      <c r="G3973" s="559"/>
      <c r="H3973" s="560"/>
      <c r="I3973" s="561"/>
      <c r="J3973" s="561"/>
      <c r="K3973" s="561"/>
      <c r="L3973" s="562"/>
      <c r="M3973" s="561"/>
      <c r="N3973" s="562"/>
      <c r="O3973" s="561"/>
      <c r="P3973" s="563"/>
    </row>
    <row r="3974" spans="1:16" ht="22.5" x14ac:dyDescent="0.25">
      <c r="A3974" s="514" t="s">
        <v>4364</v>
      </c>
      <c r="B3974" s="515" t="s">
        <v>3592</v>
      </c>
      <c r="C3974" s="1249" t="s">
        <v>4365</v>
      </c>
      <c r="D3974" s="1249"/>
      <c r="E3974" s="1249"/>
      <c r="F3974" s="1249"/>
      <c r="G3974" s="1249"/>
      <c r="H3974" s="516" t="s">
        <v>1575</v>
      </c>
      <c r="I3974" s="517">
        <v>2</v>
      </c>
      <c r="J3974" s="518">
        <v>1</v>
      </c>
      <c r="K3974" s="518">
        <v>2</v>
      </c>
      <c r="L3974" s="520"/>
      <c r="M3974" s="517"/>
      <c r="N3974" s="572">
        <v>184.19</v>
      </c>
      <c r="O3974" s="517"/>
      <c r="P3974" s="612">
        <v>368.38</v>
      </c>
    </row>
    <row r="3975" spans="1:16" x14ac:dyDescent="0.25">
      <c r="A3975" s="556"/>
      <c r="B3975" s="557"/>
      <c r="C3975" s="1248" t="s">
        <v>1161</v>
      </c>
      <c r="D3975" s="1248"/>
      <c r="E3975" s="1248"/>
      <c r="F3975" s="1248"/>
      <c r="G3975" s="1248"/>
      <c r="H3975" s="516"/>
      <c r="I3975" s="517"/>
      <c r="J3975" s="517"/>
      <c r="K3975" s="517"/>
      <c r="L3975" s="520"/>
      <c r="M3975" s="517"/>
      <c r="N3975" s="520"/>
      <c r="O3975" s="517"/>
      <c r="P3975" s="612">
        <v>368.38</v>
      </c>
    </row>
    <row r="3976" spans="1:16" x14ac:dyDescent="0.25">
      <c r="A3976" s="558"/>
      <c r="B3976" s="559"/>
      <c r="C3976" s="559"/>
      <c r="D3976" s="559"/>
      <c r="E3976" s="559"/>
      <c r="F3976" s="559"/>
      <c r="G3976" s="559"/>
      <c r="H3976" s="560"/>
      <c r="I3976" s="561"/>
      <c r="J3976" s="561"/>
      <c r="K3976" s="561"/>
      <c r="L3976" s="562"/>
      <c r="M3976" s="561"/>
      <c r="N3976" s="562"/>
      <c r="O3976" s="561"/>
      <c r="P3976" s="563"/>
    </row>
    <row r="3977" spans="1:16" x14ac:dyDescent="0.25">
      <c r="A3977" s="558"/>
      <c r="B3977" s="576"/>
      <c r="C3977" s="576"/>
      <c r="D3977" s="576"/>
      <c r="E3977" s="576"/>
      <c r="F3977" s="561"/>
      <c r="G3977" s="561"/>
      <c r="H3977" s="561"/>
      <c r="I3977" s="561"/>
      <c r="J3977" s="562"/>
      <c r="K3977" s="561"/>
      <c r="L3977" s="562"/>
      <c r="M3977" s="577"/>
      <c r="N3977" s="562"/>
      <c r="O3977" s="578"/>
      <c r="P3977" s="579"/>
    </row>
    <row r="3978" spans="1:16" x14ac:dyDescent="0.25">
      <c r="A3978" s="552"/>
      <c r="B3978" s="580"/>
      <c r="C3978" s="1246" t="s">
        <v>4366</v>
      </c>
      <c r="D3978" s="1246"/>
      <c r="E3978" s="1246"/>
      <c r="F3978" s="1246"/>
      <c r="G3978" s="1246"/>
      <c r="H3978" s="1246"/>
      <c r="I3978" s="1246"/>
      <c r="J3978" s="1246"/>
      <c r="K3978" s="1246"/>
      <c r="L3978" s="1246"/>
      <c r="M3978" s="1246"/>
      <c r="N3978" s="1246"/>
      <c r="O3978" s="1246"/>
      <c r="P3978" s="581"/>
    </row>
    <row r="3979" spans="1:16" x14ac:dyDescent="0.25">
      <c r="A3979" s="552"/>
      <c r="B3979" s="553"/>
      <c r="C3979" s="1243" t="s">
        <v>1249</v>
      </c>
      <c r="D3979" s="1243"/>
      <c r="E3979" s="1243"/>
      <c r="F3979" s="1243"/>
      <c r="G3979" s="1243"/>
      <c r="H3979" s="1243"/>
      <c r="I3979" s="1243"/>
      <c r="J3979" s="1243"/>
      <c r="K3979" s="1243"/>
      <c r="L3979" s="1243"/>
      <c r="M3979" s="1243"/>
      <c r="N3979" s="1243"/>
      <c r="O3979" s="1243"/>
      <c r="P3979" s="582">
        <v>2469.2600000000002</v>
      </c>
    </row>
    <row r="3980" spans="1:16" x14ac:dyDescent="0.25">
      <c r="A3980" s="552"/>
      <c r="B3980" s="553"/>
      <c r="C3980" s="1243" t="s">
        <v>1250</v>
      </c>
      <c r="D3980" s="1243"/>
      <c r="E3980" s="1243"/>
      <c r="F3980" s="1243"/>
      <c r="G3980" s="1243"/>
      <c r="H3980" s="1243"/>
      <c r="I3980" s="1243"/>
      <c r="J3980" s="1243"/>
      <c r="K3980" s="1243"/>
      <c r="L3980" s="1243"/>
      <c r="M3980" s="1243"/>
      <c r="N3980" s="1243"/>
      <c r="O3980" s="1243"/>
      <c r="P3980" s="583"/>
    </row>
    <row r="3981" spans="1:16" x14ac:dyDescent="0.25">
      <c r="A3981" s="552"/>
      <c r="B3981" s="553"/>
      <c r="C3981" s="1243" t="s">
        <v>1251</v>
      </c>
      <c r="D3981" s="1243"/>
      <c r="E3981" s="1243"/>
      <c r="F3981" s="1243"/>
      <c r="G3981" s="1243"/>
      <c r="H3981" s="1243"/>
      <c r="I3981" s="1243"/>
      <c r="J3981" s="1243"/>
      <c r="K3981" s="1243"/>
      <c r="L3981" s="1243"/>
      <c r="M3981" s="1243"/>
      <c r="N3981" s="1243"/>
      <c r="O3981" s="1243"/>
      <c r="P3981" s="582">
        <v>1779.08</v>
      </c>
    </row>
    <row r="3982" spans="1:16" x14ac:dyDescent="0.25">
      <c r="A3982" s="552"/>
      <c r="B3982" s="553"/>
      <c r="C3982" s="1243" t="s">
        <v>1254</v>
      </c>
      <c r="D3982" s="1243"/>
      <c r="E3982" s="1243"/>
      <c r="F3982" s="1243"/>
      <c r="G3982" s="1243"/>
      <c r="H3982" s="1243"/>
      <c r="I3982" s="1243"/>
      <c r="J3982" s="1243"/>
      <c r="K3982" s="1243"/>
      <c r="L3982" s="1243"/>
      <c r="M3982" s="1243"/>
      <c r="N3982" s="1243"/>
      <c r="O3982" s="1243"/>
      <c r="P3982" s="616">
        <v>690.18</v>
      </c>
    </row>
    <row r="3983" spans="1:16" x14ac:dyDescent="0.25">
      <c r="A3983" s="552"/>
      <c r="B3983" s="553"/>
      <c r="C3983" s="1243" t="s">
        <v>2687</v>
      </c>
      <c r="D3983" s="1243"/>
      <c r="E3983" s="1243"/>
      <c r="F3983" s="1243"/>
      <c r="G3983" s="1243"/>
      <c r="H3983" s="1243"/>
      <c r="I3983" s="1243"/>
      <c r="J3983" s="1243"/>
      <c r="K3983" s="1243"/>
      <c r="L3983" s="1243"/>
      <c r="M3983" s="1243"/>
      <c r="N3983" s="1243"/>
      <c r="O3983" s="1243"/>
      <c r="P3983" s="582">
        <v>4888.8100000000004</v>
      </c>
    </row>
    <row r="3984" spans="1:16" x14ac:dyDescent="0.25">
      <c r="A3984" s="552"/>
      <c r="B3984" s="553"/>
      <c r="C3984" s="1243" t="s">
        <v>1250</v>
      </c>
      <c r="D3984" s="1243"/>
      <c r="E3984" s="1243"/>
      <c r="F3984" s="1243"/>
      <c r="G3984" s="1243"/>
      <c r="H3984" s="1243"/>
      <c r="I3984" s="1243"/>
      <c r="J3984" s="1243"/>
      <c r="K3984" s="1243"/>
      <c r="L3984" s="1243"/>
      <c r="M3984" s="1243"/>
      <c r="N3984" s="1243"/>
      <c r="O3984" s="1243"/>
      <c r="P3984" s="583"/>
    </row>
    <row r="3985" spans="1:16" x14ac:dyDescent="0.25">
      <c r="A3985" s="552"/>
      <c r="B3985" s="553"/>
      <c r="C3985" s="1243" t="s">
        <v>1467</v>
      </c>
      <c r="D3985" s="1243"/>
      <c r="E3985" s="1243"/>
      <c r="F3985" s="1243"/>
      <c r="G3985" s="1243"/>
      <c r="H3985" s="1243"/>
      <c r="I3985" s="1243"/>
      <c r="J3985" s="1243"/>
      <c r="K3985" s="1243"/>
      <c r="L3985" s="1243"/>
      <c r="M3985" s="1243"/>
      <c r="N3985" s="1243"/>
      <c r="O3985" s="1243"/>
      <c r="P3985" s="582">
        <v>1779.08</v>
      </c>
    </row>
    <row r="3986" spans="1:16" x14ac:dyDescent="0.25">
      <c r="A3986" s="552"/>
      <c r="B3986" s="553"/>
      <c r="C3986" s="1243" t="s">
        <v>1470</v>
      </c>
      <c r="D3986" s="1243"/>
      <c r="E3986" s="1243"/>
      <c r="F3986" s="1243"/>
      <c r="G3986" s="1243"/>
      <c r="H3986" s="1243"/>
      <c r="I3986" s="1243"/>
      <c r="J3986" s="1243"/>
      <c r="K3986" s="1243"/>
      <c r="L3986" s="1243"/>
      <c r="M3986" s="1243"/>
      <c r="N3986" s="1243"/>
      <c r="O3986" s="1243"/>
      <c r="P3986" s="616">
        <v>690.18</v>
      </c>
    </row>
    <row r="3987" spans="1:16" x14ac:dyDescent="0.25">
      <c r="A3987" s="552"/>
      <c r="B3987" s="553"/>
      <c r="C3987" s="1243" t="s">
        <v>1471</v>
      </c>
      <c r="D3987" s="1243"/>
      <c r="E3987" s="1243"/>
      <c r="F3987" s="1243"/>
      <c r="G3987" s="1243"/>
      <c r="H3987" s="1243"/>
      <c r="I3987" s="1243"/>
      <c r="J3987" s="1243"/>
      <c r="K3987" s="1243"/>
      <c r="L3987" s="1243"/>
      <c r="M3987" s="1243"/>
      <c r="N3987" s="1243"/>
      <c r="O3987" s="1243"/>
      <c r="P3987" s="582">
        <v>1601.18</v>
      </c>
    </row>
    <row r="3988" spans="1:16" x14ac:dyDescent="0.25">
      <c r="A3988" s="552"/>
      <c r="B3988" s="553"/>
      <c r="C3988" s="1243" t="s">
        <v>1472</v>
      </c>
      <c r="D3988" s="1243"/>
      <c r="E3988" s="1243"/>
      <c r="F3988" s="1243"/>
      <c r="G3988" s="1243"/>
      <c r="H3988" s="1243"/>
      <c r="I3988" s="1243"/>
      <c r="J3988" s="1243"/>
      <c r="K3988" s="1243"/>
      <c r="L3988" s="1243"/>
      <c r="M3988" s="1243"/>
      <c r="N3988" s="1243"/>
      <c r="O3988" s="1243"/>
      <c r="P3988" s="616">
        <v>818.37</v>
      </c>
    </row>
    <row r="3989" spans="1:16" x14ac:dyDescent="0.25">
      <c r="A3989" s="552"/>
      <c r="B3989" s="553"/>
      <c r="C3989" s="1243" t="s">
        <v>2688</v>
      </c>
      <c r="D3989" s="1243"/>
      <c r="E3989" s="1243"/>
      <c r="F3989" s="1243"/>
      <c r="G3989" s="1243"/>
      <c r="H3989" s="1243"/>
      <c r="I3989" s="1243"/>
      <c r="J3989" s="1243"/>
      <c r="K3989" s="1243"/>
      <c r="L3989" s="1243"/>
      <c r="M3989" s="1243"/>
      <c r="N3989" s="1243"/>
      <c r="O3989" s="1243"/>
      <c r="P3989" s="582">
        <v>97556.800000000003</v>
      </c>
    </row>
    <row r="3990" spans="1:16" x14ac:dyDescent="0.25">
      <c r="A3990" s="552"/>
      <c r="B3990" s="553"/>
      <c r="C3990" s="1243" t="s">
        <v>1266</v>
      </c>
      <c r="D3990" s="1243"/>
      <c r="E3990" s="1243"/>
      <c r="F3990" s="1243"/>
      <c r="G3990" s="1243"/>
      <c r="H3990" s="1243"/>
      <c r="I3990" s="1243"/>
      <c r="J3990" s="1243"/>
      <c r="K3990" s="1243"/>
      <c r="L3990" s="1243"/>
      <c r="M3990" s="1243"/>
      <c r="N3990" s="1243"/>
      <c r="O3990" s="1243"/>
      <c r="P3990" s="582">
        <v>1779.08</v>
      </c>
    </row>
    <row r="3991" spans="1:16" x14ac:dyDescent="0.25">
      <c r="A3991" s="552"/>
      <c r="B3991" s="553"/>
      <c r="C3991" s="1243" t="s">
        <v>1267</v>
      </c>
      <c r="D3991" s="1243"/>
      <c r="E3991" s="1243"/>
      <c r="F3991" s="1243"/>
      <c r="G3991" s="1243"/>
      <c r="H3991" s="1243"/>
      <c r="I3991" s="1243"/>
      <c r="J3991" s="1243"/>
      <c r="K3991" s="1243"/>
      <c r="L3991" s="1243"/>
      <c r="M3991" s="1243"/>
      <c r="N3991" s="1243"/>
      <c r="O3991" s="1243"/>
      <c r="P3991" s="582">
        <v>1601.18</v>
      </c>
    </row>
    <row r="3992" spans="1:16" x14ac:dyDescent="0.25">
      <c r="A3992" s="552"/>
      <c r="B3992" s="553"/>
      <c r="C3992" s="1243" t="s">
        <v>1268</v>
      </c>
      <c r="D3992" s="1243"/>
      <c r="E3992" s="1243"/>
      <c r="F3992" s="1243"/>
      <c r="G3992" s="1243"/>
      <c r="H3992" s="1243"/>
      <c r="I3992" s="1243"/>
      <c r="J3992" s="1243"/>
      <c r="K3992" s="1243"/>
      <c r="L3992" s="1243"/>
      <c r="M3992" s="1243"/>
      <c r="N3992" s="1243"/>
      <c r="O3992" s="1243"/>
      <c r="P3992" s="616">
        <v>818.37</v>
      </c>
    </row>
    <row r="3993" spans="1:16" x14ac:dyDescent="0.25">
      <c r="A3993" s="552"/>
      <c r="B3993" s="580"/>
      <c r="C3993" s="1246" t="s">
        <v>4367</v>
      </c>
      <c r="D3993" s="1246"/>
      <c r="E3993" s="1246"/>
      <c r="F3993" s="1246"/>
      <c r="G3993" s="1246"/>
      <c r="H3993" s="1246"/>
      <c r="I3993" s="1246"/>
      <c r="J3993" s="1246"/>
      <c r="K3993" s="1246"/>
      <c r="L3993" s="1246"/>
      <c r="M3993" s="1246"/>
      <c r="N3993" s="1246"/>
      <c r="O3993" s="1246"/>
      <c r="P3993" s="584">
        <v>102445.61</v>
      </c>
    </row>
    <row r="3994" spans="1:16" x14ac:dyDescent="0.25">
      <c r="A3994" s="552"/>
      <c r="B3994" s="553"/>
      <c r="C3994" s="1243" t="s">
        <v>1270</v>
      </c>
      <c r="D3994" s="1243"/>
      <c r="E3994" s="1243"/>
      <c r="F3994" s="1243"/>
      <c r="G3994" s="1243"/>
      <c r="H3994" s="1243"/>
      <c r="I3994" s="1243"/>
      <c r="J3994" s="1243"/>
      <c r="K3994" s="1243"/>
      <c r="L3994" s="1243"/>
      <c r="M3994" s="1243"/>
      <c r="N3994" s="1243"/>
      <c r="O3994" s="1243"/>
      <c r="P3994" s="583"/>
    </row>
    <row r="3995" spans="1:16" x14ac:dyDescent="0.25">
      <c r="A3995" s="552"/>
      <c r="B3995" s="553"/>
      <c r="C3995" s="1243" t="s">
        <v>1588</v>
      </c>
      <c r="D3995" s="1243"/>
      <c r="E3995" s="1243"/>
      <c r="F3995" s="1243"/>
      <c r="G3995" s="1243"/>
      <c r="H3995" s="1243"/>
      <c r="I3995" s="1243"/>
      <c r="J3995" s="1243"/>
      <c r="K3995" s="1243"/>
      <c r="L3995" s="1243"/>
      <c r="M3995" s="1243"/>
      <c r="N3995" s="1243"/>
      <c r="O3995" s="1243"/>
      <c r="P3995" s="616">
        <v>368.38</v>
      </c>
    </row>
    <row r="3996" spans="1:16" x14ac:dyDescent="0.25">
      <c r="A3996" s="552"/>
      <c r="B3996" s="553"/>
      <c r="C3996" s="1243" t="s">
        <v>2691</v>
      </c>
      <c r="D3996" s="1243"/>
      <c r="E3996" s="1243"/>
      <c r="F3996" s="1243"/>
      <c r="G3996" s="1243"/>
      <c r="H3996" s="1243"/>
      <c r="I3996" s="1243"/>
      <c r="J3996" s="1243"/>
      <c r="K3996" s="1243"/>
      <c r="L3996" s="1243"/>
      <c r="M3996" s="1243"/>
      <c r="N3996" s="1243"/>
      <c r="O3996" s="1243"/>
      <c r="P3996" s="582">
        <v>97556.800000000003</v>
      </c>
    </row>
    <row r="3997" spans="1:16" x14ac:dyDescent="0.25">
      <c r="A3997" s="552"/>
      <c r="B3997" s="553"/>
      <c r="C3997" s="1243" t="s">
        <v>1271</v>
      </c>
      <c r="D3997" s="1243"/>
      <c r="E3997" s="1243"/>
      <c r="F3997" s="1243"/>
      <c r="G3997" s="1243"/>
      <c r="H3997" s="1243"/>
      <c r="I3997" s="1243"/>
      <c r="J3997" s="1243"/>
      <c r="K3997" s="585" t="s">
        <v>4368</v>
      </c>
      <c r="L3997" s="586"/>
      <c r="M3997" s="586"/>
      <c r="O3997" s="586"/>
      <c r="P3997" s="587"/>
    </row>
    <row r="3998" spans="1:16" x14ac:dyDescent="0.25">
      <c r="A3998" s="1251" t="s">
        <v>4369</v>
      </c>
      <c r="B3998" s="1252"/>
      <c r="C3998" s="1252"/>
      <c r="D3998" s="1252"/>
      <c r="E3998" s="1252"/>
      <c r="F3998" s="1252"/>
      <c r="G3998" s="1252"/>
      <c r="H3998" s="1252"/>
      <c r="I3998" s="1252"/>
      <c r="J3998" s="1252"/>
      <c r="K3998" s="1252"/>
      <c r="L3998" s="1252"/>
      <c r="M3998" s="1252"/>
      <c r="N3998" s="1252"/>
      <c r="O3998" s="1252"/>
      <c r="P3998" s="1253"/>
    </row>
    <row r="3999" spans="1:16" x14ac:dyDescent="0.25">
      <c r="A3999" s="514" t="s">
        <v>4370</v>
      </c>
      <c r="B3999" s="515" t="s">
        <v>3381</v>
      </c>
      <c r="C3999" s="1249" t="s">
        <v>3382</v>
      </c>
      <c r="D3999" s="1249"/>
      <c r="E3999" s="1249"/>
      <c r="F3999" s="1249"/>
      <c r="G3999" s="1249"/>
      <c r="H3999" s="516" t="s">
        <v>1575</v>
      </c>
      <c r="I3999" s="517">
        <v>2</v>
      </c>
      <c r="J3999" s="518">
        <v>1</v>
      </c>
      <c r="K3999" s="518">
        <v>2</v>
      </c>
      <c r="L3999" s="520"/>
      <c r="M3999" s="517"/>
      <c r="N3999" s="521"/>
      <c r="O3999" s="517"/>
      <c r="P3999" s="522"/>
    </row>
    <row r="4000" spans="1:16" x14ac:dyDescent="0.25">
      <c r="A4000" s="523"/>
      <c r="B4000" s="524" t="s">
        <v>23</v>
      </c>
      <c r="C4000" s="1247" t="s">
        <v>1203</v>
      </c>
      <c r="D4000" s="1247"/>
      <c r="E4000" s="1247"/>
      <c r="F4000" s="1247"/>
      <c r="G4000" s="1247"/>
      <c r="H4000" s="525" t="s">
        <v>1148</v>
      </c>
      <c r="I4000" s="526"/>
      <c r="J4000" s="526"/>
      <c r="K4000" s="536">
        <v>2.06</v>
      </c>
      <c r="L4000" s="528"/>
      <c r="M4000" s="526"/>
      <c r="N4000" s="528"/>
      <c r="O4000" s="526"/>
      <c r="P4000" s="573">
        <v>595.26</v>
      </c>
    </row>
    <row r="4001" spans="1:16" x14ac:dyDescent="0.25">
      <c r="A4001" s="530"/>
      <c r="B4001" s="524" t="s">
        <v>1482</v>
      </c>
      <c r="C4001" s="1247" t="s">
        <v>1483</v>
      </c>
      <c r="D4001" s="1247"/>
      <c r="E4001" s="1247"/>
      <c r="F4001" s="1247"/>
      <c r="G4001" s="1247"/>
      <c r="H4001" s="525" t="s">
        <v>1148</v>
      </c>
      <c r="I4001" s="536">
        <v>1.03</v>
      </c>
      <c r="J4001" s="526"/>
      <c r="K4001" s="536">
        <v>2.06</v>
      </c>
      <c r="L4001" s="532"/>
      <c r="M4001" s="533"/>
      <c r="N4001" s="534">
        <v>288.95999999999998</v>
      </c>
      <c r="O4001" s="526"/>
      <c r="P4001" s="529">
        <v>595.26</v>
      </c>
    </row>
    <row r="4002" spans="1:16" x14ac:dyDescent="0.25">
      <c r="A4002" s="523"/>
      <c r="B4002" s="524" t="s">
        <v>28</v>
      </c>
      <c r="C4002" s="1247" t="s">
        <v>132</v>
      </c>
      <c r="D4002" s="1247"/>
      <c r="E4002" s="1247"/>
      <c r="F4002" s="1247"/>
      <c r="G4002" s="1247"/>
      <c r="H4002" s="525"/>
      <c r="I4002" s="526"/>
      <c r="J4002" s="526"/>
      <c r="K4002" s="526"/>
      <c r="L4002" s="528"/>
      <c r="M4002" s="526"/>
      <c r="N4002" s="528"/>
      <c r="O4002" s="526"/>
      <c r="P4002" s="573">
        <v>189.64</v>
      </c>
    </row>
    <row r="4003" spans="1:16" x14ac:dyDescent="0.25">
      <c r="A4003" s="523"/>
      <c r="B4003" s="524"/>
      <c r="C4003" s="1247" t="s">
        <v>1147</v>
      </c>
      <c r="D4003" s="1247"/>
      <c r="E4003" s="1247"/>
      <c r="F4003" s="1247"/>
      <c r="G4003" s="1247"/>
      <c r="H4003" s="525" t="s">
        <v>1148</v>
      </c>
      <c r="I4003" s="526"/>
      <c r="J4003" s="526"/>
      <c r="K4003" s="536">
        <v>0.32</v>
      </c>
      <c r="L4003" s="528"/>
      <c r="M4003" s="526"/>
      <c r="N4003" s="528"/>
      <c r="O4003" s="526"/>
      <c r="P4003" s="573">
        <v>104.12</v>
      </c>
    </row>
    <row r="4004" spans="1:16" x14ac:dyDescent="0.25">
      <c r="A4004" s="530"/>
      <c r="B4004" s="524" t="s">
        <v>1445</v>
      </c>
      <c r="C4004" s="1247" t="s">
        <v>1446</v>
      </c>
      <c r="D4004" s="1247"/>
      <c r="E4004" s="1247"/>
      <c r="F4004" s="1247"/>
      <c r="G4004" s="1247"/>
      <c r="H4004" s="525" t="s">
        <v>1151</v>
      </c>
      <c r="I4004" s="536">
        <v>0.16</v>
      </c>
      <c r="J4004" s="526"/>
      <c r="K4004" s="536">
        <v>0.32</v>
      </c>
      <c r="L4004" s="538">
        <v>477.92</v>
      </c>
      <c r="M4004" s="539">
        <v>1.24</v>
      </c>
      <c r="N4004" s="534">
        <v>592.62</v>
      </c>
      <c r="O4004" s="526"/>
      <c r="P4004" s="529">
        <v>189.64</v>
      </c>
    </row>
    <row r="4005" spans="1:16" x14ac:dyDescent="0.25">
      <c r="A4005" s="540"/>
      <c r="B4005" s="524" t="s">
        <v>1208</v>
      </c>
      <c r="C4005" s="1247" t="s">
        <v>1209</v>
      </c>
      <c r="D4005" s="1247"/>
      <c r="E4005" s="1247"/>
      <c r="F4005" s="1247"/>
      <c r="G4005" s="1247"/>
      <c r="H4005" s="525" t="s">
        <v>1148</v>
      </c>
      <c r="I4005" s="536">
        <v>0.16</v>
      </c>
      <c r="J4005" s="526"/>
      <c r="K4005" s="536">
        <v>0.32</v>
      </c>
      <c r="L4005" s="528"/>
      <c r="M4005" s="526"/>
      <c r="N4005" s="541">
        <v>325.38</v>
      </c>
      <c r="O4005" s="526"/>
      <c r="P4005" s="573">
        <v>104.12</v>
      </c>
    </row>
    <row r="4006" spans="1:16" x14ac:dyDescent="0.25">
      <c r="A4006" s="552"/>
      <c r="B4006" s="553"/>
      <c r="C4006" s="1248" t="s">
        <v>1154</v>
      </c>
      <c r="D4006" s="1248"/>
      <c r="E4006" s="1248"/>
      <c r="F4006" s="1248"/>
      <c r="G4006" s="1248"/>
      <c r="H4006" s="516"/>
      <c r="I4006" s="517"/>
      <c r="J4006" s="517"/>
      <c r="K4006" s="517"/>
      <c r="L4006" s="520"/>
      <c r="M4006" s="517"/>
      <c r="N4006" s="554"/>
      <c r="O4006" s="517"/>
      <c r="P4006" s="555">
        <v>889.02</v>
      </c>
    </row>
    <row r="4007" spans="1:16" x14ac:dyDescent="0.25">
      <c r="A4007" s="540" t="s">
        <v>4371</v>
      </c>
      <c r="B4007" s="524" t="s">
        <v>2637</v>
      </c>
      <c r="C4007" s="1247" t="s">
        <v>2638</v>
      </c>
      <c r="D4007" s="1247"/>
      <c r="E4007" s="1247"/>
      <c r="F4007" s="1247"/>
      <c r="G4007" s="1247"/>
      <c r="H4007" s="525" t="s">
        <v>1158</v>
      </c>
      <c r="I4007" s="543">
        <v>2</v>
      </c>
      <c r="J4007" s="526"/>
      <c r="K4007" s="543">
        <v>2</v>
      </c>
      <c r="L4007" s="528"/>
      <c r="M4007" s="526"/>
      <c r="N4007" s="528"/>
      <c r="O4007" s="526"/>
      <c r="P4007" s="573">
        <v>11.91</v>
      </c>
    </row>
    <row r="4008" spans="1:16" x14ac:dyDescent="0.25">
      <c r="A4008" s="540"/>
      <c r="B4008" s="524"/>
      <c r="C4008" s="1247" t="s">
        <v>1155</v>
      </c>
      <c r="D4008" s="1247"/>
      <c r="E4008" s="1247"/>
      <c r="F4008" s="1247"/>
      <c r="G4008" s="1247"/>
      <c r="H4008" s="525"/>
      <c r="I4008" s="526"/>
      <c r="J4008" s="526"/>
      <c r="K4008" s="526"/>
      <c r="L4008" s="528"/>
      <c r="M4008" s="526"/>
      <c r="N4008" s="528"/>
      <c r="O4008" s="526"/>
      <c r="P4008" s="573">
        <v>699.38</v>
      </c>
    </row>
    <row r="4009" spans="1:16" x14ac:dyDescent="0.25">
      <c r="A4009" s="540"/>
      <c r="B4009" s="524" t="s">
        <v>3336</v>
      </c>
      <c r="C4009" s="1247" t="s">
        <v>3337</v>
      </c>
      <c r="D4009" s="1247"/>
      <c r="E4009" s="1247"/>
      <c r="F4009" s="1247"/>
      <c r="G4009" s="1247"/>
      <c r="H4009" s="525" t="s">
        <v>1158</v>
      </c>
      <c r="I4009" s="543">
        <v>90</v>
      </c>
      <c r="J4009" s="526"/>
      <c r="K4009" s="543">
        <v>90</v>
      </c>
      <c r="L4009" s="528"/>
      <c r="M4009" s="526"/>
      <c r="N4009" s="528"/>
      <c r="O4009" s="526"/>
      <c r="P4009" s="573">
        <v>629.44000000000005</v>
      </c>
    </row>
    <row r="4010" spans="1:16" x14ac:dyDescent="0.25">
      <c r="A4010" s="540"/>
      <c r="B4010" s="524" t="s">
        <v>3338</v>
      </c>
      <c r="C4010" s="1247" t="s">
        <v>3339</v>
      </c>
      <c r="D4010" s="1247"/>
      <c r="E4010" s="1247"/>
      <c r="F4010" s="1247"/>
      <c r="G4010" s="1247"/>
      <c r="H4010" s="525" t="s">
        <v>1158</v>
      </c>
      <c r="I4010" s="543">
        <v>46</v>
      </c>
      <c r="J4010" s="526"/>
      <c r="K4010" s="543">
        <v>46</v>
      </c>
      <c r="L4010" s="528"/>
      <c r="M4010" s="526"/>
      <c r="N4010" s="528"/>
      <c r="O4010" s="526"/>
      <c r="P4010" s="573">
        <v>321.70999999999998</v>
      </c>
    </row>
    <row r="4011" spans="1:16" x14ac:dyDescent="0.25">
      <c r="A4011" s="556"/>
      <c r="B4011" s="557"/>
      <c r="C4011" s="1248" t="s">
        <v>1161</v>
      </c>
      <c r="D4011" s="1248"/>
      <c r="E4011" s="1248"/>
      <c r="F4011" s="1248"/>
      <c r="G4011" s="1248"/>
      <c r="H4011" s="516"/>
      <c r="I4011" s="517"/>
      <c r="J4011" s="517"/>
      <c r="K4011" s="517"/>
      <c r="L4011" s="520"/>
      <c r="M4011" s="517"/>
      <c r="N4011" s="593">
        <v>926.04</v>
      </c>
      <c r="O4011" s="517"/>
      <c r="P4011" s="555">
        <v>1852.08</v>
      </c>
    </row>
    <row r="4012" spans="1:16" x14ac:dyDescent="0.25">
      <c r="A4012" s="558"/>
      <c r="B4012" s="559"/>
      <c r="C4012" s="559"/>
      <c r="D4012" s="559"/>
      <c r="E4012" s="559"/>
      <c r="F4012" s="559"/>
      <c r="G4012" s="559"/>
      <c r="H4012" s="560"/>
      <c r="I4012" s="561"/>
      <c r="J4012" s="561"/>
      <c r="K4012" s="561"/>
      <c r="L4012" s="562"/>
      <c r="M4012" s="561"/>
      <c r="N4012" s="562"/>
      <c r="O4012" s="561"/>
      <c r="P4012" s="563"/>
    </row>
    <row r="4013" spans="1:16" ht="22.5" x14ac:dyDescent="0.25">
      <c r="A4013" s="514" t="s">
        <v>4372</v>
      </c>
      <c r="B4013" s="515" t="s">
        <v>3594</v>
      </c>
      <c r="C4013" s="1249" t="s">
        <v>4373</v>
      </c>
      <c r="D4013" s="1249"/>
      <c r="E4013" s="1249"/>
      <c r="F4013" s="1249"/>
      <c r="G4013" s="1249"/>
      <c r="H4013" s="516" t="s">
        <v>1575</v>
      </c>
      <c r="I4013" s="517">
        <v>2</v>
      </c>
      <c r="J4013" s="518">
        <v>1</v>
      </c>
      <c r="K4013" s="518">
        <v>2</v>
      </c>
      <c r="L4013" s="520"/>
      <c r="M4013" s="517"/>
      <c r="N4013" s="564">
        <v>11638</v>
      </c>
      <c r="O4013" s="517"/>
      <c r="P4013" s="555">
        <v>23276</v>
      </c>
    </row>
    <row r="4014" spans="1:16" x14ac:dyDescent="0.25">
      <c r="A4014" s="556"/>
      <c r="B4014" s="557"/>
      <c r="C4014" s="1248" t="s">
        <v>1161</v>
      </c>
      <c r="D4014" s="1248"/>
      <c r="E4014" s="1248"/>
      <c r="F4014" s="1248"/>
      <c r="G4014" s="1248"/>
      <c r="H4014" s="516"/>
      <c r="I4014" s="517"/>
      <c r="J4014" s="517"/>
      <c r="K4014" s="517"/>
      <c r="L4014" s="520"/>
      <c r="M4014" s="517"/>
      <c r="N4014" s="520"/>
      <c r="O4014" s="517"/>
      <c r="P4014" s="555">
        <v>23276</v>
      </c>
    </row>
    <row r="4015" spans="1:16" x14ac:dyDescent="0.25">
      <c r="A4015" s="558"/>
      <c r="B4015" s="559"/>
      <c r="C4015" s="559"/>
      <c r="D4015" s="559"/>
      <c r="E4015" s="559"/>
      <c r="F4015" s="559"/>
      <c r="G4015" s="559"/>
      <c r="H4015" s="560"/>
      <c r="I4015" s="561"/>
      <c r="J4015" s="561"/>
      <c r="K4015" s="561"/>
      <c r="L4015" s="562"/>
      <c r="M4015" s="561"/>
      <c r="N4015" s="562"/>
      <c r="O4015" s="561"/>
      <c r="P4015" s="563"/>
    </row>
    <row r="4016" spans="1:16" x14ac:dyDescent="0.25">
      <c r="A4016" s="558"/>
      <c r="B4016" s="576"/>
      <c r="C4016" s="576"/>
      <c r="D4016" s="576"/>
      <c r="E4016" s="576"/>
      <c r="F4016" s="561"/>
      <c r="G4016" s="561"/>
      <c r="H4016" s="561"/>
      <c r="I4016" s="561"/>
      <c r="J4016" s="562"/>
      <c r="K4016" s="561"/>
      <c r="L4016" s="562"/>
      <c r="M4016" s="577"/>
      <c r="N4016" s="562"/>
      <c r="O4016" s="578"/>
      <c r="P4016" s="579"/>
    </row>
    <row r="4017" spans="1:16" x14ac:dyDescent="0.25">
      <c r="A4017" s="552"/>
      <c r="B4017" s="580"/>
      <c r="C4017" s="1246" t="s">
        <v>4374</v>
      </c>
      <c r="D4017" s="1246"/>
      <c r="E4017" s="1246"/>
      <c r="F4017" s="1246"/>
      <c r="G4017" s="1246"/>
      <c r="H4017" s="1246"/>
      <c r="I4017" s="1246"/>
      <c r="J4017" s="1246"/>
      <c r="K4017" s="1246"/>
      <c r="L4017" s="1246"/>
      <c r="M4017" s="1246"/>
      <c r="N4017" s="1246"/>
      <c r="O4017" s="1246"/>
      <c r="P4017" s="581"/>
    </row>
    <row r="4018" spans="1:16" x14ac:dyDescent="0.25">
      <c r="A4018" s="552"/>
      <c r="B4018" s="553"/>
      <c r="C4018" s="1243" t="s">
        <v>1249</v>
      </c>
      <c r="D4018" s="1243"/>
      <c r="E4018" s="1243"/>
      <c r="F4018" s="1243"/>
      <c r="G4018" s="1243"/>
      <c r="H4018" s="1243"/>
      <c r="I4018" s="1243"/>
      <c r="J4018" s="1243"/>
      <c r="K4018" s="1243"/>
      <c r="L4018" s="1243"/>
      <c r="M4018" s="1243"/>
      <c r="N4018" s="1243"/>
      <c r="O4018" s="1243"/>
      <c r="P4018" s="616">
        <v>900.93</v>
      </c>
    </row>
    <row r="4019" spans="1:16" x14ac:dyDescent="0.25">
      <c r="A4019" s="552"/>
      <c r="B4019" s="553"/>
      <c r="C4019" s="1243" t="s">
        <v>1250</v>
      </c>
      <c r="D4019" s="1243"/>
      <c r="E4019" s="1243"/>
      <c r="F4019" s="1243"/>
      <c r="G4019" s="1243"/>
      <c r="H4019" s="1243"/>
      <c r="I4019" s="1243"/>
      <c r="J4019" s="1243"/>
      <c r="K4019" s="1243"/>
      <c r="L4019" s="1243"/>
      <c r="M4019" s="1243"/>
      <c r="N4019" s="1243"/>
      <c r="O4019" s="1243"/>
      <c r="P4019" s="583"/>
    </row>
    <row r="4020" spans="1:16" x14ac:dyDescent="0.25">
      <c r="A4020" s="552"/>
      <c r="B4020" s="553"/>
      <c r="C4020" s="1243" t="s">
        <v>1251</v>
      </c>
      <c r="D4020" s="1243"/>
      <c r="E4020" s="1243"/>
      <c r="F4020" s="1243"/>
      <c r="G4020" s="1243"/>
      <c r="H4020" s="1243"/>
      <c r="I4020" s="1243"/>
      <c r="J4020" s="1243"/>
      <c r="K4020" s="1243"/>
      <c r="L4020" s="1243"/>
      <c r="M4020" s="1243"/>
      <c r="N4020" s="1243"/>
      <c r="O4020" s="1243"/>
      <c r="P4020" s="616">
        <v>595.26</v>
      </c>
    </row>
    <row r="4021" spans="1:16" x14ac:dyDescent="0.25">
      <c r="A4021" s="552"/>
      <c r="B4021" s="553"/>
      <c r="C4021" s="1243" t="s">
        <v>1252</v>
      </c>
      <c r="D4021" s="1243"/>
      <c r="E4021" s="1243"/>
      <c r="F4021" s="1243"/>
      <c r="G4021" s="1243"/>
      <c r="H4021" s="1243"/>
      <c r="I4021" s="1243"/>
      <c r="J4021" s="1243"/>
      <c r="K4021" s="1243"/>
      <c r="L4021" s="1243"/>
      <c r="M4021" s="1243"/>
      <c r="N4021" s="1243"/>
      <c r="O4021" s="1243"/>
      <c r="P4021" s="616">
        <v>189.64</v>
      </c>
    </row>
    <row r="4022" spans="1:16" x14ac:dyDescent="0.25">
      <c r="A4022" s="552"/>
      <c r="B4022" s="553"/>
      <c r="C4022" s="1243" t="s">
        <v>1253</v>
      </c>
      <c r="D4022" s="1243"/>
      <c r="E4022" s="1243"/>
      <c r="F4022" s="1243"/>
      <c r="G4022" s="1243"/>
      <c r="H4022" s="1243"/>
      <c r="I4022" s="1243"/>
      <c r="J4022" s="1243"/>
      <c r="K4022" s="1243"/>
      <c r="L4022" s="1243"/>
      <c r="M4022" s="1243"/>
      <c r="N4022" s="1243"/>
      <c r="O4022" s="1243"/>
      <c r="P4022" s="616">
        <v>104.12</v>
      </c>
    </row>
    <row r="4023" spans="1:16" x14ac:dyDescent="0.25">
      <c r="A4023" s="552"/>
      <c r="B4023" s="553"/>
      <c r="C4023" s="1243" t="s">
        <v>1254</v>
      </c>
      <c r="D4023" s="1243"/>
      <c r="E4023" s="1243"/>
      <c r="F4023" s="1243"/>
      <c r="G4023" s="1243"/>
      <c r="H4023" s="1243"/>
      <c r="I4023" s="1243"/>
      <c r="J4023" s="1243"/>
      <c r="K4023" s="1243"/>
      <c r="L4023" s="1243"/>
      <c r="M4023" s="1243"/>
      <c r="N4023" s="1243"/>
      <c r="O4023" s="1243"/>
      <c r="P4023" s="616">
        <v>11.91</v>
      </c>
    </row>
    <row r="4024" spans="1:16" x14ac:dyDescent="0.25">
      <c r="A4024" s="552"/>
      <c r="B4024" s="553"/>
      <c r="C4024" s="1243" t="s">
        <v>2687</v>
      </c>
      <c r="D4024" s="1243"/>
      <c r="E4024" s="1243"/>
      <c r="F4024" s="1243"/>
      <c r="G4024" s="1243"/>
      <c r="H4024" s="1243"/>
      <c r="I4024" s="1243"/>
      <c r="J4024" s="1243"/>
      <c r="K4024" s="1243"/>
      <c r="L4024" s="1243"/>
      <c r="M4024" s="1243"/>
      <c r="N4024" s="1243"/>
      <c r="O4024" s="1243"/>
      <c r="P4024" s="582">
        <v>1852.08</v>
      </c>
    </row>
    <row r="4025" spans="1:16" x14ac:dyDescent="0.25">
      <c r="A4025" s="552"/>
      <c r="B4025" s="553"/>
      <c r="C4025" s="1243" t="s">
        <v>1250</v>
      </c>
      <c r="D4025" s="1243"/>
      <c r="E4025" s="1243"/>
      <c r="F4025" s="1243"/>
      <c r="G4025" s="1243"/>
      <c r="H4025" s="1243"/>
      <c r="I4025" s="1243"/>
      <c r="J4025" s="1243"/>
      <c r="K4025" s="1243"/>
      <c r="L4025" s="1243"/>
      <c r="M4025" s="1243"/>
      <c r="N4025" s="1243"/>
      <c r="O4025" s="1243"/>
      <c r="P4025" s="583"/>
    </row>
    <row r="4026" spans="1:16" x14ac:dyDescent="0.25">
      <c r="A4026" s="552"/>
      <c r="B4026" s="553"/>
      <c r="C4026" s="1243" t="s">
        <v>1467</v>
      </c>
      <c r="D4026" s="1243"/>
      <c r="E4026" s="1243"/>
      <c r="F4026" s="1243"/>
      <c r="G4026" s="1243"/>
      <c r="H4026" s="1243"/>
      <c r="I4026" s="1243"/>
      <c r="J4026" s="1243"/>
      <c r="K4026" s="1243"/>
      <c r="L4026" s="1243"/>
      <c r="M4026" s="1243"/>
      <c r="N4026" s="1243"/>
      <c r="O4026" s="1243"/>
      <c r="P4026" s="616">
        <v>595.26</v>
      </c>
    </row>
    <row r="4027" spans="1:16" x14ac:dyDescent="0.25">
      <c r="A4027" s="552"/>
      <c r="B4027" s="553"/>
      <c r="C4027" s="1243" t="s">
        <v>1468</v>
      </c>
      <c r="D4027" s="1243"/>
      <c r="E4027" s="1243"/>
      <c r="F4027" s="1243"/>
      <c r="G4027" s="1243"/>
      <c r="H4027" s="1243"/>
      <c r="I4027" s="1243"/>
      <c r="J4027" s="1243"/>
      <c r="K4027" s="1243"/>
      <c r="L4027" s="1243"/>
      <c r="M4027" s="1243"/>
      <c r="N4027" s="1243"/>
      <c r="O4027" s="1243"/>
      <c r="P4027" s="616">
        <v>189.64</v>
      </c>
    </row>
    <row r="4028" spans="1:16" x14ac:dyDescent="0.25">
      <c r="A4028" s="552"/>
      <c r="B4028" s="553"/>
      <c r="C4028" s="1243" t="s">
        <v>1469</v>
      </c>
      <c r="D4028" s="1243"/>
      <c r="E4028" s="1243"/>
      <c r="F4028" s="1243"/>
      <c r="G4028" s="1243"/>
      <c r="H4028" s="1243"/>
      <c r="I4028" s="1243"/>
      <c r="J4028" s="1243"/>
      <c r="K4028" s="1243"/>
      <c r="L4028" s="1243"/>
      <c r="M4028" s="1243"/>
      <c r="N4028" s="1243"/>
      <c r="O4028" s="1243"/>
      <c r="P4028" s="616">
        <v>104.12</v>
      </c>
    </row>
    <row r="4029" spans="1:16" x14ac:dyDescent="0.25">
      <c r="A4029" s="552"/>
      <c r="B4029" s="553"/>
      <c r="C4029" s="1243" t="s">
        <v>1470</v>
      </c>
      <c r="D4029" s="1243"/>
      <c r="E4029" s="1243"/>
      <c r="F4029" s="1243"/>
      <c r="G4029" s="1243"/>
      <c r="H4029" s="1243"/>
      <c r="I4029" s="1243"/>
      <c r="J4029" s="1243"/>
      <c r="K4029" s="1243"/>
      <c r="L4029" s="1243"/>
      <c r="M4029" s="1243"/>
      <c r="N4029" s="1243"/>
      <c r="O4029" s="1243"/>
      <c r="P4029" s="616">
        <v>11.91</v>
      </c>
    </row>
    <row r="4030" spans="1:16" x14ac:dyDescent="0.25">
      <c r="A4030" s="552"/>
      <c r="B4030" s="553"/>
      <c r="C4030" s="1243" t="s">
        <v>1471</v>
      </c>
      <c r="D4030" s="1243"/>
      <c r="E4030" s="1243"/>
      <c r="F4030" s="1243"/>
      <c r="G4030" s="1243"/>
      <c r="H4030" s="1243"/>
      <c r="I4030" s="1243"/>
      <c r="J4030" s="1243"/>
      <c r="K4030" s="1243"/>
      <c r="L4030" s="1243"/>
      <c r="M4030" s="1243"/>
      <c r="N4030" s="1243"/>
      <c r="O4030" s="1243"/>
      <c r="P4030" s="616">
        <v>629.44000000000005</v>
      </c>
    </row>
    <row r="4031" spans="1:16" x14ac:dyDescent="0.25">
      <c r="A4031" s="552"/>
      <c r="B4031" s="553"/>
      <c r="C4031" s="1243" t="s">
        <v>1472</v>
      </c>
      <c r="D4031" s="1243"/>
      <c r="E4031" s="1243"/>
      <c r="F4031" s="1243"/>
      <c r="G4031" s="1243"/>
      <c r="H4031" s="1243"/>
      <c r="I4031" s="1243"/>
      <c r="J4031" s="1243"/>
      <c r="K4031" s="1243"/>
      <c r="L4031" s="1243"/>
      <c r="M4031" s="1243"/>
      <c r="N4031" s="1243"/>
      <c r="O4031" s="1243"/>
      <c r="P4031" s="616">
        <v>321.70999999999998</v>
      </c>
    </row>
    <row r="4032" spans="1:16" x14ac:dyDescent="0.25">
      <c r="A4032" s="552"/>
      <c r="B4032" s="553"/>
      <c r="C4032" s="1243" t="s">
        <v>2688</v>
      </c>
      <c r="D4032" s="1243"/>
      <c r="E4032" s="1243"/>
      <c r="F4032" s="1243"/>
      <c r="G4032" s="1243"/>
      <c r="H4032" s="1243"/>
      <c r="I4032" s="1243"/>
      <c r="J4032" s="1243"/>
      <c r="K4032" s="1243"/>
      <c r="L4032" s="1243"/>
      <c r="M4032" s="1243"/>
      <c r="N4032" s="1243"/>
      <c r="O4032" s="1243"/>
      <c r="P4032" s="582">
        <v>23276</v>
      </c>
    </row>
    <row r="4033" spans="1:16" x14ac:dyDescent="0.25">
      <c r="A4033" s="552"/>
      <c r="B4033" s="553"/>
      <c r="C4033" s="1243" t="s">
        <v>1266</v>
      </c>
      <c r="D4033" s="1243"/>
      <c r="E4033" s="1243"/>
      <c r="F4033" s="1243"/>
      <c r="G4033" s="1243"/>
      <c r="H4033" s="1243"/>
      <c r="I4033" s="1243"/>
      <c r="J4033" s="1243"/>
      <c r="K4033" s="1243"/>
      <c r="L4033" s="1243"/>
      <c r="M4033" s="1243"/>
      <c r="N4033" s="1243"/>
      <c r="O4033" s="1243"/>
      <c r="P4033" s="616">
        <v>699.38</v>
      </c>
    </row>
    <row r="4034" spans="1:16" x14ac:dyDescent="0.25">
      <c r="A4034" s="552"/>
      <c r="B4034" s="553"/>
      <c r="C4034" s="1243" t="s">
        <v>1267</v>
      </c>
      <c r="D4034" s="1243"/>
      <c r="E4034" s="1243"/>
      <c r="F4034" s="1243"/>
      <c r="G4034" s="1243"/>
      <c r="H4034" s="1243"/>
      <c r="I4034" s="1243"/>
      <c r="J4034" s="1243"/>
      <c r="K4034" s="1243"/>
      <c r="L4034" s="1243"/>
      <c r="M4034" s="1243"/>
      <c r="N4034" s="1243"/>
      <c r="O4034" s="1243"/>
      <c r="P4034" s="616">
        <v>629.44000000000005</v>
      </c>
    </row>
    <row r="4035" spans="1:16" x14ac:dyDescent="0.25">
      <c r="A4035" s="552"/>
      <c r="B4035" s="553"/>
      <c r="C4035" s="1243" t="s">
        <v>1268</v>
      </c>
      <c r="D4035" s="1243"/>
      <c r="E4035" s="1243"/>
      <c r="F4035" s="1243"/>
      <c r="G4035" s="1243"/>
      <c r="H4035" s="1243"/>
      <c r="I4035" s="1243"/>
      <c r="J4035" s="1243"/>
      <c r="K4035" s="1243"/>
      <c r="L4035" s="1243"/>
      <c r="M4035" s="1243"/>
      <c r="N4035" s="1243"/>
      <c r="O4035" s="1243"/>
      <c r="P4035" s="616">
        <v>321.70999999999998</v>
      </c>
    </row>
    <row r="4036" spans="1:16" x14ac:dyDescent="0.25">
      <c r="A4036" s="552"/>
      <c r="B4036" s="580"/>
      <c r="C4036" s="1246" t="s">
        <v>4375</v>
      </c>
      <c r="D4036" s="1246"/>
      <c r="E4036" s="1246"/>
      <c r="F4036" s="1246"/>
      <c r="G4036" s="1246"/>
      <c r="H4036" s="1246"/>
      <c r="I4036" s="1246"/>
      <c r="J4036" s="1246"/>
      <c r="K4036" s="1246"/>
      <c r="L4036" s="1246"/>
      <c r="M4036" s="1246"/>
      <c r="N4036" s="1246"/>
      <c r="O4036" s="1246"/>
      <c r="P4036" s="584">
        <v>25128.080000000002</v>
      </c>
    </row>
    <row r="4037" spans="1:16" x14ac:dyDescent="0.25">
      <c r="A4037" s="552"/>
      <c r="B4037" s="553"/>
      <c r="C4037" s="1243" t="s">
        <v>1270</v>
      </c>
      <c r="D4037" s="1243"/>
      <c r="E4037" s="1243"/>
      <c r="F4037" s="1243"/>
      <c r="G4037" s="1243"/>
      <c r="H4037" s="1243"/>
      <c r="I4037" s="1243"/>
      <c r="J4037" s="1243"/>
      <c r="K4037" s="1243"/>
      <c r="L4037" s="1243"/>
      <c r="M4037" s="1243"/>
      <c r="N4037" s="1243"/>
      <c r="O4037" s="1243"/>
      <c r="P4037" s="583"/>
    </row>
    <row r="4038" spans="1:16" x14ac:dyDescent="0.25">
      <c r="A4038" s="552"/>
      <c r="B4038" s="553"/>
      <c r="C4038" s="1243" t="s">
        <v>2691</v>
      </c>
      <c r="D4038" s="1243"/>
      <c r="E4038" s="1243"/>
      <c r="F4038" s="1243"/>
      <c r="G4038" s="1243"/>
      <c r="H4038" s="1243"/>
      <c r="I4038" s="1243"/>
      <c r="J4038" s="1243"/>
      <c r="K4038" s="1243"/>
      <c r="L4038" s="1243"/>
      <c r="M4038" s="1243"/>
      <c r="N4038" s="1243"/>
      <c r="O4038" s="1243"/>
      <c r="P4038" s="582">
        <v>23276</v>
      </c>
    </row>
    <row r="4039" spans="1:16" x14ac:dyDescent="0.25">
      <c r="A4039" s="552"/>
      <c r="B4039" s="553"/>
      <c r="C4039" s="1243" t="s">
        <v>1271</v>
      </c>
      <c r="D4039" s="1243"/>
      <c r="E4039" s="1243"/>
      <c r="F4039" s="1243"/>
      <c r="G4039" s="1243"/>
      <c r="H4039" s="1243"/>
      <c r="I4039" s="1243"/>
      <c r="J4039" s="1243"/>
      <c r="K4039" s="585" t="s">
        <v>4376</v>
      </c>
      <c r="L4039" s="586"/>
      <c r="M4039" s="586"/>
      <c r="O4039" s="586"/>
      <c r="P4039" s="587"/>
    </row>
    <row r="4040" spans="1:16" x14ac:dyDescent="0.25">
      <c r="A4040" s="552"/>
      <c r="B4040" s="553"/>
      <c r="C4040" s="1243" t="s">
        <v>1273</v>
      </c>
      <c r="D4040" s="1243"/>
      <c r="E4040" s="1243"/>
      <c r="F4040" s="1243"/>
      <c r="G4040" s="1243"/>
      <c r="H4040" s="1243"/>
      <c r="I4040" s="1243"/>
      <c r="J4040" s="1243"/>
      <c r="K4040" s="585" t="s">
        <v>4377</v>
      </c>
      <c r="L4040" s="586"/>
      <c r="M4040" s="586"/>
      <c r="O4040" s="586"/>
      <c r="P4040" s="587"/>
    </row>
    <row r="4041" spans="1:16" x14ac:dyDescent="0.25">
      <c r="A4041" s="594"/>
      <c r="B4041" s="595"/>
      <c r="C4041" s="595"/>
      <c r="D4041" s="595"/>
      <c r="E4041" s="595"/>
      <c r="F4041" s="595"/>
      <c r="G4041" s="595"/>
      <c r="H4041" s="595"/>
      <c r="I4041" s="595"/>
      <c r="J4041" s="595"/>
      <c r="K4041" s="595"/>
      <c r="L4041" s="595"/>
      <c r="M4041" s="595"/>
      <c r="N4041" s="497"/>
      <c r="O4041" s="596"/>
      <c r="P4041" s="597"/>
    </row>
    <row r="4042" spans="1:16" x14ac:dyDescent="0.25">
      <c r="A4042" s="552"/>
      <c r="B4042" s="580"/>
      <c r="C4042" s="1246" t="s">
        <v>594</v>
      </c>
      <c r="D4042" s="1246"/>
      <c r="E4042" s="1246"/>
      <c r="F4042" s="1246"/>
      <c r="G4042" s="1246"/>
      <c r="H4042" s="1246"/>
      <c r="I4042" s="1246"/>
      <c r="J4042" s="1246"/>
      <c r="K4042" s="1246"/>
      <c r="L4042" s="1246"/>
      <c r="M4042" s="1246"/>
      <c r="N4042" s="1246"/>
      <c r="O4042" s="1246"/>
      <c r="P4042" s="581"/>
    </row>
    <row r="4043" spans="1:16" x14ac:dyDescent="0.25">
      <c r="A4043" s="552"/>
      <c r="B4043" s="553"/>
      <c r="C4043" s="1243" t="s">
        <v>1249</v>
      </c>
      <c r="D4043" s="1243"/>
      <c r="E4043" s="1243"/>
      <c r="F4043" s="1243"/>
      <c r="G4043" s="1243"/>
      <c r="H4043" s="1243"/>
      <c r="I4043" s="1243"/>
      <c r="J4043" s="1243"/>
      <c r="K4043" s="1243"/>
      <c r="L4043" s="1243"/>
      <c r="M4043" s="1243"/>
      <c r="N4043" s="1243"/>
      <c r="O4043" s="1243"/>
      <c r="P4043" s="582">
        <v>5739249.5800000001</v>
      </c>
    </row>
    <row r="4044" spans="1:16" x14ac:dyDescent="0.25">
      <c r="A4044" s="552"/>
      <c r="B4044" s="553"/>
      <c r="C4044" s="1243" t="s">
        <v>1250</v>
      </c>
      <c r="D4044" s="1243"/>
      <c r="E4044" s="1243"/>
      <c r="F4044" s="1243"/>
      <c r="G4044" s="1243"/>
      <c r="H4044" s="1243"/>
      <c r="I4044" s="1243"/>
      <c r="J4044" s="1243"/>
      <c r="K4044" s="1243"/>
      <c r="L4044" s="1243"/>
      <c r="M4044" s="1243"/>
      <c r="N4044" s="1243"/>
      <c r="O4044" s="1243"/>
      <c r="P4044" s="583"/>
    </row>
    <row r="4045" spans="1:16" x14ac:dyDescent="0.25">
      <c r="A4045" s="552"/>
      <c r="B4045" s="553"/>
      <c r="C4045" s="1243" t="s">
        <v>1251</v>
      </c>
      <c r="D4045" s="1243"/>
      <c r="E4045" s="1243"/>
      <c r="F4045" s="1243"/>
      <c r="G4045" s="1243"/>
      <c r="H4045" s="1243"/>
      <c r="I4045" s="1243"/>
      <c r="J4045" s="1243"/>
      <c r="K4045" s="1243"/>
      <c r="L4045" s="1243"/>
      <c r="M4045" s="1243"/>
      <c r="N4045" s="1243"/>
      <c r="O4045" s="1243"/>
      <c r="P4045" s="582">
        <v>1863610.71</v>
      </c>
    </row>
    <row r="4046" spans="1:16" x14ac:dyDescent="0.25">
      <c r="A4046" s="552"/>
      <c r="B4046" s="553"/>
      <c r="C4046" s="1243" t="s">
        <v>1252</v>
      </c>
      <c r="D4046" s="1243"/>
      <c r="E4046" s="1243"/>
      <c r="F4046" s="1243"/>
      <c r="G4046" s="1243"/>
      <c r="H4046" s="1243"/>
      <c r="I4046" s="1243"/>
      <c r="J4046" s="1243"/>
      <c r="K4046" s="1243"/>
      <c r="L4046" s="1243"/>
      <c r="M4046" s="1243"/>
      <c r="N4046" s="1243"/>
      <c r="O4046" s="1243"/>
      <c r="P4046" s="582">
        <v>120776.26</v>
      </c>
    </row>
    <row r="4047" spans="1:16" x14ac:dyDescent="0.25">
      <c r="A4047" s="552"/>
      <c r="B4047" s="553"/>
      <c r="C4047" s="1243" t="s">
        <v>1253</v>
      </c>
      <c r="D4047" s="1243"/>
      <c r="E4047" s="1243"/>
      <c r="F4047" s="1243"/>
      <c r="G4047" s="1243"/>
      <c r="H4047" s="1243"/>
      <c r="I4047" s="1243"/>
      <c r="J4047" s="1243"/>
      <c r="K4047" s="1243"/>
      <c r="L4047" s="1243"/>
      <c r="M4047" s="1243"/>
      <c r="N4047" s="1243"/>
      <c r="O4047" s="1243"/>
      <c r="P4047" s="582">
        <v>34705.54</v>
      </c>
    </row>
    <row r="4048" spans="1:16" x14ac:dyDescent="0.25">
      <c r="A4048" s="552"/>
      <c r="B4048" s="553"/>
      <c r="C4048" s="1243" t="s">
        <v>1254</v>
      </c>
      <c r="D4048" s="1243"/>
      <c r="E4048" s="1243"/>
      <c r="F4048" s="1243"/>
      <c r="G4048" s="1243"/>
      <c r="H4048" s="1243"/>
      <c r="I4048" s="1243"/>
      <c r="J4048" s="1243"/>
      <c r="K4048" s="1243"/>
      <c r="L4048" s="1243"/>
      <c r="M4048" s="1243"/>
      <c r="N4048" s="1243"/>
      <c r="O4048" s="1243"/>
      <c r="P4048" s="582">
        <v>3720157.07</v>
      </c>
    </row>
    <row r="4049" spans="1:16" x14ac:dyDescent="0.25">
      <c r="A4049" s="552"/>
      <c r="B4049" s="553"/>
      <c r="C4049" s="1243" t="s">
        <v>1256</v>
      </c>
      <c r="D4049" s="1243"/>
      <c r="E4049" s="1243"/>
      <c r="F4049" s="1243"/>
      <c r="G4049" s="1243"/>
      <c r="H4049" s="1243"/>
      <c r="I4049" s="1243"/>
      <c r="J4049" s="1243"/>
      <c r="K4049" s="1243"/>
      <c r="L4049" s="1243"/>
      <c r="M4049" s="1243"/>
      <c r="N4049" s="1243"/>
      <c r="O4049" s="1243"/>
      <c r="P4049" s="582">
        <v>100939.76</v>
      </c>
    </row>
    <row r="4050" spans="1:16" x14ac:dyDescent="0.25">
      <c r="A4050" s="552"/>
      <c r="B4050" s="553"/>
      <c r="C4050" s="1243" t="s">
        <v>1250</v>
      </c>
      <c r="D4050" s="1243"/>
      <c r="E4050" s="1243"/>
      <c r="F4050" s="1243"/>
      <c r="G4050" s="1243"/>
      <c r="H4050" s="1243"/>
      <c r="I4050" s="1243"/>
      <c r="J4050" s="1243"/>
      <c r="K4050" s="1243"/>
      <c r="L4050" s="1243"/>
      <c r="M4050" s="1243"/>
      <c r="N4050" s="1243"/>
      <c r="O4050" s="1243"/>
      <c r="P4050" s="583"/>
    </row>
    <row r="4051" spans="1:16" x14ac:dyDescent="0.25">
      <c r="A4051" s="552"/>
      <c r="B4051" s="553"/>
      <c r="C4051" s="1243" t="s">
        <v>1467</v>
      </c>
      <c r="D4051" s="1243"/>
      <c r="E4051" s="1243"/>
      <c r="F4051" s="1243"/>
      <c r="G4051" s="1243"/>
      <c r="H4051" s="1243"/>
      <c r="I4051" s="1243"/>
      <c r="J4051" s="1243"/>
      <c r="K4051" s="1243"/>
      <c r="L4051" s="1243"/>
      <c r="M4051" s="1243"/>
      <c r="N4051" s="1243"/>
      <c r="O4051" s="1243"/>
      <c r="P4051" s="582">
        <v>21395.18</v>
      </c>
    </row>
    <row r="4052" spans="1:16" x14ac:dyDescent="0.25">
      <c r="A4052" s="552"/>
      <c r="B4052" s="553"/>
      <c r="C4052" s="1243" t="s">
        <v>1468</v>
      </c>
      <c r="D4052" s="1243"/>
      <c r="E4052" s="1243"/>
      <c r="F4052" s="1243"/>
      <c r="G4052" s="1243"/>
      <c r="H4052" s="1243"/>
      <c r="I4052" s="1243"/>
      <c r="J4052" s="1243"/>
      <c r="K4052" s="1243"/>
      <c r="L4052" s="1243"/>
      <c r="M4052" s="1243"/>
      <c r="N4052" s="1243"/>
      <c r="O4052" s="1243"/>
      <c r="P4052" s="616">
        <v>13.31</v>
      </c>
    </row>
    <row r="4053" spans="1:16" x14ac:dyDescent="0.25">
      <c r="A4053" s="552"/>
      <c r="B4053" s="553"/>
      <c r="C4053" s="1243" t="s">
        <v>1469</v>
      </c>
      <c r="D4053" s="1243"/>
      <c r="E4053" s="1243"/>
      <c r="F4053" s="1243"/>
      <c r="G4053" s="1243"/>
      <c r="H4053" s="1243"/>
      <c r="I4053" s="1243"/>
      <c r="J4053" s="1243"/>
      <c r="K4053" s="1243"/>
      <c r="L4053" s="1243"/>
      <c r="M4053" s="1243"/>
      <c r="N4053" s="1243"/>
      <c r="O4053" s="1243"/>
      <c r="P4053" s="616">
        <v>416.1</v>
      </c>
    </row>
    <row r="4054" spans="1:16" x14ac:dyDescent="0.25">
      <c r="A4054" s="552"/>
      <c r="B4054" s="553"/>
      <c r="C4054" s="1243" t="s">
        <v>1470</v>
      </c>
      <c r="D4054" s="1243"/>
      <c r="E4054" s="1243"/>
      <c r="F4054" s="1243"/>
      <c r="G4054" s="1243"/>
      <c r="H4054" s="1243"/>
      <c r="I4054" s="1243"/>
      <c r="J4054" s="1243"/>
      <c r="K4054" s="1243"/>
      <c r="L4054" s="1243"/>
      <c r="M4054" s="1243"/>
      <c r="N4054" s="1243"/>
      <c r="O4054" s="1243"/>
      <c r="P4054" s="582">
        <v>45307.69</v>
      </c>
    </row>
    <row r="4055" spans="1:16" x14ac:dyDescent="0.25">
      <c r="A4055" s="552"/>
      <c r="B4055" s="553"/>
      <c r="C4055" s="1243" t="s">
        <v>1471</v>
      </c>
      <c r="D4055" s="1243"/>
      <c r="E4055" s="1243"/>
      <c r="F4055" s="1243"/>
      <c r="G4055" s="1243"/>
      <c r="H4055" s="1243"/>
      <c r="I4055" s="1243"/>
      <c r="J4055" s="1243"/>
      <c r="K4055" s="1243"/>
      <c r="L4055" s="1243"/>
      <c r="M4055" s="1243"/>
      <c r="N4055" s="1243"/>
      <c r="O4055" s="1243"/>
      <c r="P4055" s="582">
        <v>20284.490000000002</v>
      </c>
    </row>
    <row r="4056" spans="1:16" x14ac:dyDescent="0.25">
      <c r="A4056" s="552"/>
      <c r="B4056" s="553"/>
      <c r="C4056" s="1243" t="s">
        <v>1472</v>
      </c>
      <c r="D4056" s="1243"/>
      <c r="E4056" s="1243"/>
      <c r="F4056" s="1243"/>
      <c r="G4056" s="1243"/>
      <c r="H4056" s="1243"/>
      <c r="I4056" s="1243"/>
      <c r="J4056" s="1243"/>
      <c r="K4056" s="1243"/>
      <c r="L4056" s="1243"/>
      <c r="M4056" s="1243"/>
      <c r="N4056" s="1243"/>
      <c r="O4056" s="1243"/>
      <c r="P4056" s="582">
        <v>13522.99</v>
      </c>
    </row>
    <row r="4057" spans="1:16" x14ac:dyDescent="0.25">
      <c r="A4057" s="552"/>
      <c r="B4057" s="553"/>
      <c r="C4057" s="1243" t="s">
        <v>2687</v>
      </c>
      <c r="D4057" s="1243"/>
      <c r="E4057" s="1243"/>
      <c r="F4057" s="1243"/>
      <c r="G4057" s="1243"/>
      <c r="H4057" s="1243"/>
      <c r="I4057" s="1243"/>
      <c r="J4057" s="1243"/>
      <c r="K4057" s="1243"/>
      <c r="L4057" s="1243"/>
      <c r="M4057" s="1243"/>
      <c r="N4057" s="1243"/>
      <c r="O4057" s="1243"/>
      <c r="P4057" s="582">
        <v>8325602.8899999997</v>
      </c>
    </row>
    <row r="4058" spans="1:16" x14ac:dyDescent="0.25">
      <c r="A4058" s="552"/>
      <c r="B4058" s="553"/>
      <c r="C4058" s="1243" t="s">
        <v>1250</v>
      </c>
      <c r="D4058" s="1243"/>
      <c r="E4058" s="1243"/>
      <c r="F4058" s="1243"/>
      <c r="G4058" s="1243"/>
      <c r="H4058" s="1243"/>
      <c r="I4058" s="1243"/>
      <c r="J4058" s="1243"/>
      <c r="K4058" s="1243"/>
      <c r="L4058" s="1243"/>
      <c r="M4058" s="1243"/>
      <c r="N4058" s="1243"/>
      <c r="O4058" s="1243"/>
      <c r="P4058" s="583"/>
    </row>
    <row r="4059" spans="1:16" x14ac:dyDescent="0.25">
      <c r="A4059" s="552"/>
      <c r="B4059" s="553"/>
      <c r="C4059" s="1243" t="s">
        <v>1467</v>
      </c>
      <c r="D4059" s="1243"/>
      <c r="E4059" s="1243"/>
      <c r="F4059" s="1243"/>
      <c r="G4059" s="1243"/>
      <c r="H4059" s="1243"/>
      <c r="I4059" s="1243"/>
      <c r="J4059" s="1243"/>
      <c r="K4059" s="1243"/>
      <c r="L4059" s="1243"/>
      <c r="M4059" s="1243"/>
      <c r="N4059" s="1243"/>
      <c r="O4059" s="1243"/>
      <c r="P4059" s="582">
        <v>1842215.53</v>
      </c>
    </row>
    <row r="4060" spans="1:16" x14ac:dyDescent="0.25">
      <c r="A4060" s="552"/>
      <c r="B4060" s="553"/>
      <c r="C4060" s="1243" t="s">
        <v>1468</v>
      </c>
      <c r="D4060" s="1243"/>
      <c r="E4060" s="1243"/>
      <c r="F4060" s="1243"/>
      <c r="G4060" s="1243"/>
      <c r="H4060" s="1243"/>
      <c r="I4060" s="1243"/>
      <c r="J4060" s="1243"/>
      <c r="K4060" s="1243"/>
      <c r="L4060" s="1243"/>
      <c r="M4060" s="1243"/>
      <c r="N4060" s="1243"/>
      <c r="O4060" s="1243"/>
      <c r="P4060" s="582">
        <v>120762.95</v>
      </c>
    </row>
    <row r="4061" spans="1:16" x14ac:dyDescent="0.25">
      <c r="A4061" s="552"/>
      <c r="B4061" s="553"/>
      <c r="C4061" s="1243" t="s">
        <v>1469</v>
      </c>
      <c r="D4061" s="1243"/>
      <c r="E4061" s="1243"/>
      <c r="F4061" s="1243"/>
      <c r="G4061" s="1243"/>
      <c r="H4061" s="1243"/>
      <c r="I4061" s="1243"/>
      <c r="J4061" s="1243"/>
      <c r="K4061" s="1243"/>
      <c r="L4061" s="1243"/>
      <c r="M4061" s="1243"/>
      <c r="N4061" s="1243"/>
      <c r="O4061" s="1243"/>
      <c r="P4061" s="582">
        <v>34289.440000000002</v>
      </c>
    </row>
    <row r="4062" spans="1:16" x14ac:dyDescent="0.25">
      <c r="A4062" s="552"/>
      <c r="B4062" s="553"/>
      <c r="C4062" s="1243" t="s">
        <v>1470</v>
      </c>
      <c r="D4062" s="1243"/>
      <c r="E4062" s="1243"/>
      <c r="F4062" s="1243"/>
      <c r="G4062" s="1243"/>
      <c r="H4062" s="1243"/>
      <c r="I4062" s="1243"/>
      <c r="J4062" s="1243"/>
      <c r="K4062" s="1243"/>
      <c r="L4062" s="1243"/>
      <c r="M4062" s="1243"/>
      <c r="N4062" s="1243"/>
      <c r="O4062" s="1243"/>
      <c r="P4062" s="582">
        <v>3674849.38</v>
      </c>
    </row>
    <row r="4063" spans="1:16" x14ac:dyDescent="0.25">
      <c r="A4063" s="552"/>
      <c r="B4063" s="553"/>
      <c r="C4063" s="1243" t="s">
        <v>1471</v>
      </c>
      <c r="D4063" s="1243"/>
      <c r="E4063" s="1243"/>
      <c r="F4063" s="1243"/>
      <c r="G4063" s="1243"/>
      <c r="H4063" s="1243"/>
      <c r="I4063" s="1243"/>
      <c r="J4063" s="1243"/>
      <c r="K4063" s="1243"/>
      <c r="L4063" s="1243"/>
      <c r="M4063" s="1243"/>
      <c r="N4063" s="1243"/>
      <c r="O4063" s="1243"/>
      <c r="P4063" s="582">
        <v>1743807.33</v>
      </c>
    </row>
    <row r="4064" spans="1:16" x14ac:dyDescent="0.25">
      <c r="A4064" s="552"/>
      <c r="B4064" s="553"/>
      <c r="C4064" s="1243" t="s">
        <v>1472</v>
      </c>
      <c r="D4064" s="1243"/>
      <c r="E4064" s="1243"/>
      <c r="F4064" s="1243"/>
      <c r="G4064" s="1243"/>
      <c r="H4064" s="1243"/>
      <c r="I4064" s="1243"/>
      <c r="J4064" s="1243"/>
      <c r="K4064" s="1243"/>
      <c r="L4064" s="1243"/>
      <c r="M4064" s="1243"/>
      <c r="N4064" s="1243"/>
      <c r="O4064" s="1243"/>
      <c r="P4064" s="582">
        <v>909678.26</v>
      </c>
    </row>
    <row r="4065" spans="1:16" x14ac:dyDescent="0.25">
      <c r="A4065" s="552"/>
      <c r="B4065" s="553"/>
      <c r="C4065" s="1243" t="s">
        <v>2688</v>
      </c>
      <c r="D4065" s="1243"/>
      <c r="E4065" s="1243"/>
      <c r="F4065" s="1243"/>
      <c r="G4065" s="1243"/>
      <c r="H4065" s="1243"/>
      <c r="I4065" s="1243"/>
      <c r="J4065" s="1243"/>
      <c r="K4065" s="1243"/>
      <c r="L4065" s="1243"/>
      <c r="M4065" s="1243"/>
      <c r="N4065" s="1243"/>
      <c r="O4065" s="1243"/>
      <c r="P4065" s="582">
        <v>45267572.159999996</v>
      </c>
    </row>
    <row r="4066" spans="1:16" x14ac:dyDescent="0.25">
      <c r="A4066" s="552"/>
      <c r="B4066" s="553"/>
      <c r="C4066" s="1243" t="s">
        <v>3663</v>
      </c>
      <c r="D4066" s="1243"/>
      <c r="E4066" s="1243"/>
      <c r="F4066" s="1243"/>
      <c r="G4066" s="1243"/>
      <c r="H4066" s="1243"/>
      <c r="I4066" s="1243"/>
      <c r="J4066" s="1243"/>
      <c r="K4066" s="1243"/>
      <c r="L4066" s="1243"/>
      <c r="M4066" s="1243"/>
      <c r="N4066" s="1243"/>
      <c r="O4066" s="1243"/>
      <c r="P4066" s="582">
        <v>43053497.359999999</v>
      </c>
    </row>
    <row r="4067" spans="1:16" x14ac:dyDescent="0.25">
      <c r="A4067" s="552"/>
      <c r="B4067" s="553"/>
      <c r="C4067" s="1243" t="s">
        <v>2689</v>
      </c>
      <c r="D4067" s="1243"/>
      <c r="E4067" s="1243"/>
      <c r="F4067" s="1243"/>
      <c r="G4067" s="1243"/>
      <c r="H4067" s="1243"/>
      <c r="I4067" s="1243"/>
      <c r="J4067" s="1243"/>
      <c r="K4067" s="1243"/>
      <c r="L4067" s="1243"/>
      <c r="M4067" s="1243"/>
      <c r="N4067" s="1243"/>
      <c r="O4067" s="1243"/>
      <c r="P4067" s="582">
        <v>2214074.7999999998</v>
      </c>
    </row>
    <row r="4068" spans="1:16" x14ac:dyDescent="0.25">
      <c r="A4068" s="552"/>
      <c r="B4068" s="553"/>
      <c r="C4068" s="1243" t="s">
        <v>1266</v>
      </c>
      <c r="D4068" s="1243"/>
      <c r="E4068" s="1243"/>
      <c r="F4068" s="1243"/>
      <c r="G4068" s="1243"/>
      <c r="H4068" s="1243"/>
      <c r="I4068" s="1243"/>
      <c r="J4068" s="1243"/>
      <c r="K4068" s="1243"/>
      <c r="L4068" s="1243"/>
      <c r="M4068" s="1243"/>
      <c r="N4068" s="1243"/>
      <c r="O4068" s="1243"/>
      <c r="P4068" s="582">
        <v>1898316.25</v>
      </c>
    </row>
    <row r="4069" spans="1:16" x14ac:dyDescent="0.25">
      <c r="A4069" s="552"/>
      <c r="B4069" s="553"/>
      <c r="C4069" s="1243" t="s">
        <v>1267</v>
      </c>
      <c r="D4069" s="1243"/>
      <c r="E4069" s="1243"/>
      <c r="F4069" s="1243"/>
      <c r="G4069" s="1243"/>
      <c r="H4069" s="1243"/>
      <c r="I4069" s="1243"/>
      <c r="J4069" s="1243"/>
      <c r="K4069" s="1243"/>
      <c r="L4069" s="1243"/>
      <c r="M4069" s="1243"/>
      <c r="N4069" s="1243"/>
      <c r="O4069" s="1243"/>
      <c r="P4069" s="582">
        <v>1764091.82</v>
      </c>
    </row>
    <row r="4070" spans="1:16" x14ac:dyDescent="0.25">
      <c r="A4070" s="552"/>
      <c r="B4070" s="553"/>
      <c r="C4070" s="1243" t="s">
        <v>1268</v>
      </c>
      <c r="D4070" s="1243"/>
      <c r="E4070" s="1243"/>
      <c r="F4070" s="1243"/>
      <c r="G4070" s="1243"/>
      <c r="H4070" s="1243"/>
      <c r="I4070" s="1243"/>
      <c r="J4070" s="1243"/>
      <c r="K4070" s="1243"/>
      <c r="L4070" s="1243"/>
      <c r="M4070" s="1243"/>
      <c r="N4070" s="1243"/>
      <c r="O4070" s="1243"/>
      <c r="P4070" s="582">
        <v>923201.25</v>
      </c>
    </row>
    <row r="4071" spans="1:16" x14ac:dyDescent="0.25">
      <c r="A4071" s="552"/>
      <c r="B4071" s="580"/>
      <c r="C4071" s="1246" t="s">
        <v>1275</v>
      </c>
      <c r="D4071" s="1246"/>
      <c r="E4071" s="1246"/>
      <c r="F4071" s="1246"/>
      <c r="G4071" s="1246"/>
      <c r="H4071" s="1246"/>
      <c r="I4071" s="1246"/>
      <c r="J4071" s="1246"/>
      <c r="K4071" s="1246"/>
      <c r="L4071" s="1246"/>
      <c r="M4071" s="1246"/>
      <c r="N4071" s="1246"/>
      <c r="O4071" s="1246"/>
      <c r="P4071" s="584">
        <v>53694114.810000002</v>
      </c>
    </row>
    <row r="4072" spans="1:16" x14ac:dyDescent="0.25">
      <c r="A4072" s="552"/>
      <c r="B4072" s="553"/>
      <c r="C4072" s="1243" t="s">
        <v>1270</v>
      </c>
      <c r="D4072" s="1243"/>
      <c r="E4072" s="1243"/>
      <c r="F4072" s="1243"/>
      <c r="G4072" s="1243"/>
      <c r="H4072" s="1243"/>
      <c r="I4072" s="1243"/>
      <c r="J4072" s="1243"/>
      <c r="K4072" s="1243"/>
      <c r="L4072" s="1243"/>
      <c r="M4072" s="1243"/>
      <c r="N4072" s="1243"/>
      <c r="O4072" s="1243"/>
      <c r="P4072" s="583"/>
    </row>
    <row r="4073" spans="1:16" x14ac:dyDescent="0.25">
      <c r="A4073" s="552"/>
      <c r="B4073" s="553"/>
      <c r="C4073" s="1243" t="s">
        <v>1588</v>
      </c>
      <c r="D4073" s="1243"/>
      <c r="E4073" s="1243"/>
      <c r="F4073" s="1243"/>
      <c r="G4073" s="1243"/>
      <c r="H4073" s="1243"/>
      <c r="I4073" s="1243"/>
      <c r="J4073" s="1243"/>
      <c r="K4073" s="1243"/>
      <c r="L4073" s="1243"/>
      <c r="M4073" s="1243"/>
      <c r="N4073" s="1243"/>
      <c r="O4073" s="1243"/>
      <c r="P4073" s="582">
        <v>2672958.59</v>
      </c>
    </row>
    <row r="4074" spans="1:16" x14ac:dyDescent="0.25">
      <c r="A4074" s="552"/>
      <c r="B4074" s="553"/>
      <c r="C4074" s="1243" t="s">
        <v>2691</v>
      </c>
      <c r="D4074" s="1243"/>
      <c r="E4074" s="1243"/>
      <c r="F4074" s="1243"/>
      <c r="G4074" s="1243"/>
      <c r="H4074" s="1243"/>
      <c r="I4074" s="1243"/>
      <c r="J4074" s="1243"/>
      <c r="K4074" s="1243"/>
      <c r="L4074" s="1243"/>
      <c r="M4074" s="1243"/>
      <c r="N4074" s="1243"/>
      <c r="O4074" s="1243"/>
      <c r="P4074" s="582">
        <v>45210959.5</v>
      </c>
    </row>
    <row r="4075" spans="1:16" x14ac:dyDescent="0.25">
      <c r="A4075" s="552"/>
      <c r="B4075" s="553"/>
      <c r="C4075" s="1243" t="s">
        <v>1271</v>
      </c>
      <c r="D4075" s="1243"/>
      <c r="E4075" s="1243"/>
      <c r="F4075" s="1243"/>
      <c r="G4075" s="1243"/>
      <c r="H4075" s="1243"/>
      <c r="I4075" s="1243"/>
      <c r="J4075" s="1243"/>
      <c r="K4075" s="585" t="s">
        <v>4378</v>
      </c>
      <c r="L4075" s="586"/>
      <c r="M4075" s="586"/>
      <c r="O4075" s="598"/>
      <c r="P4075" s="587"/>
    </row>
    <row r="4076" spans="1:16" x14ac:dyDescent="0.25">
      <c r="A4076" s="552"/>
      <c r="B4076" s="553"/>
      <c r="C4076" s="1243" t="s">
        <v>1273</v>
      </c>
      <c r="D4076" s="1243"/>
      <c r="E4076" s="1243"/>
      <c r="F4076" s="1243"/>
      <c r="G4076" s="1243"/>
      <c r="H4076" s="1243"/>
      <c r="I4076" s="1243"/>
      <c r="J4076" s="1243"/>
      <c r="K4076" s="585" t="s">
        <v>4379</v>
      </c>
      <c r="L4076" s="586"/>
      <c r="M4076" s="586"/>
      <c r="O4076" s="598"/>
      <c r="P4076" s="587"/>
    </row>
    <row r="4077" spans="1:16" x14ac:dyDescent="0.25">
      <c r="A4077" s="594"/>
      <c r="B4077" s="562"/>
      <c r="C4077" s="576"/>
      <c r="D4077" s="576"/>
      <c r="E4077" s="576"/>
      <c r="F4077" s="576"/>
      <c r="G4077" s="576"/>
      <c r="H4077" s="576"/>
      <c r="I4077" s="576"/>
      <c r="J4077" s="576"/>
      <c r="K4077" s="576"/>
      <c r="L4077" s="599"/>
      <c r="M4077" s="600"/>
      <c r="N4077" s="601"/>
      <c r="O4077" s="602"/>
      <c r="P4077" s="603"/>
    </row>
    <row r="4078" spans="1:16" x14ac:dyDescent="0.25">
      <c r="A4078" s="478"/>
      <c r="B4078" s="604"/>
      <c r="C4078" s="605"/>
      <c r="D4078" s="605"/>
      <c r="E4078" s="605"/>
      <c r="F4078" s="605"/>
      <c r="G4078" s="605"/>
      <c r="H4078" s="605"/>
      <c r="I4078" s="605"/>
      <c r="J4078" s="605"/>
      <c r="K4078" s="605"/>
      <c r="L4078" s="606"/>
      <c r="M4078" s="607"/>
      <c r="N4078" s="608"/>
      <c r="O4078" s="478"/>
      <c r="P4078" s="478"/>
    </row>
    <row r="4079" spans="1:16" x14ac:dyDescent="0.25">
      <c r="A4079" s="480"/>
      <c r="B4079" s="609" t="s">
        <v>179</v>
      </c>
      <c r="C4079" s="1244"/>
      <c r="D4079" s="1244"/>
      <c r="E4079" s="1244"/>
      <c r="F4079" s="1244"/>
      <c r="G4079" s="1244"/>
      <c r="H4079" s="1244"/>
      <c r="I4079" s="1245" t="s">
        <v>181</v>
      </c>
      <c r="J4079" s="1245"/>
      <c r="K4079" s="1245"/>
      <c r="L4079" s="1245"/>
      <c r="M4079" s="1245"/>
      <c r="N4079" s="1245"/>
    </row>
    <row r="4080" spans="1:16" x14ac:dyDescent="0.25">
      <c r="A4080" s="482"/>
      <c r="B4080" s="609"/>
      <c r="C4080" s="1240" t="s">
        <v>151</v>
      </c>
      <c r="D4080" s="1240"/>
      <c r="E4080" s="1240"/>
      <c r="F4080" s="1240"/>
      <c r="G4080" s="1240"/>
      <c r="H4080" s="1240"/>
      <c r="I4080" s="1240"/>
      <c r="J4080" s="1240"/>
      <c r="K4080" s="1240"/>
      <c r="L4080" s="1240"/>
      <c r="M4080" s="1240"/>
      <c r="N4080" s="1240"/>
      <c r="O4080" s="610"/>
      <c r="P4080" s="610"/>
    </row>
    <row r="4081" spans="1:16" x14ac:dyDescent="0.25">
      <c r="A4081" s="480"/>
      <c r="B4081" s="609" t="s">
        <v>182</v>
      </c>
      <c r="C4081" s="1244"/>
      <c r="D4081" s="1244"/>
      <c r="E4081" s="1244"/>
      <c r="F4081" s="1244"/>
      <c r="G4081" s="1244"/>
      <c r="H4081" s="1244"/>
      <c r="I4081" s="1245" t="s">
        <v>177</v>
      </c>
      <c r="J4081" s="1245"/>
      <c r="K4081" s="1245"/>
      <c r="L4081" s="1245"/>
      <c r="M4081" s="1245"/>
      <c r="N4081" s="1245"/>
    </row>
    <row r="4082" spans="1:16" x14ac:dyDescent="0.25">
      <c r="A4082" s="482"/>
      <c r="B4082" s="610"/>
      <c r="C4082" s="1240" t="s">
        <v>151</v>
      </c>
      <c r="D4082" s="1240"/>
      <c r="E4082" s="1240"/>
      <c r="F4082" s="1240"/>
      <c r="G4082" s="1240"/>
      <c r="H4082" s="1240"/>
      <c r="I4082" s="1240"/>
      <c r="J4082" s="1240"/>
      <c r="K4082" s="1240"/>
      <c r="L4082" s="1240"/>
      <c r="M4082" s="1240"/>
      <c r="N4082" s="1240"/>
      <c r="O4082" s="610"/>
      <c r="P4082" s="610"/>
    </row>
    <row r="4083" spans="1:16" x14ac:dyDescent="0.25">
      <c r="A4083" s="478"/>
      <c r="B4083" s="478"/>
      <c r="C4083" s="478"/>
      <c r="D4083" s="478"/>
      <c r="E4083" s="478"/>
      <c r="F4083" s="478"/>
      <c r="G4083" s="478"/>
      <c r="H4083" s="478"/>
      <c r="I4083" s="478"/>
      <c r="J4083" s="478"/>
      <c r="K4083" s="478"/>
      <c r="L4083" s="478"/>
      <c r="M4083" s="478"/>
      <c r="N4083" s="478"/>
      <c r="O4083" s="478"/>
      <c r="P4083" s="478"/>
    </row>
    <row r="4084" spans="1:16" x14ac:dyDescent="0.25">
      <c r="A4084" s="1241" t="s">
        <v>1276</v>
      </c>
      <c r="B4084" s="1242"/>
      <c r="C4084" s="1242"/>
      <c r="D4084" s="1242"/>
      <c r="E4084" s="1242"/>
      <c r="F4084" s="1242"/>
      <c r="G4084" s="1242"/>
      <c r="H4084" s="1242"/>
      <c r="I4084" s="1242"/>
      <c r="J4084" s="1242"/>
      <c r="K4084" s="1242"/>
      <c r="L4084" s="1242"/>
      <c r="M4084" s="1242"/>
      <c r="N4084" s="1242"/>
      <c r="O4084" s="1242"/>
      <c r="P4084" s="1242"/>
    </row>
    <row r="4085" spans="1:16" x14ac:dyDescent="0.25">
      <c r="A4085" s="1241" t="s">
        <v>1277</v>
      </c>
      <c r="B4085" s="1241"/>
      <c r="C4085" s="1241"/>
      <c r="D4085" s="1241"/>
      <c r="E4085" s="1241"/>
      <c r="F4085" s="1241"/>
      <c r="G4085" s="1241"/>
      <c r="H4085" s="1241"/>
      <c r="I4085" s="1241"/>
      <c r="J4085" s="1241"/>
      <c r="K4085" s="1241"/>
      <c r="L4085" s="1241"/>
      <c r="M4085" s="1241"/>
      <c r="N4085" s="1241"/>
      <c r="O4085" s="1241"/>
      <c r="P4085" s="1241"/>
    </row>
    <row r="4086" spans="1:16" x14ac:dyDescent="0.25">
      <c r="A4086" s="1241" t="s">
        <v>1278</v>
      </c>
      <c r="B4086" s="1241"/>
      <c r="C4086" s="1241"/>
      <c r="D4086" s="1241"/>
      <c r="E4086" s="1241"/>
      <c r="F4086" s="1241"/>
      <c r="G4086" s="1241"/>
      <c r="H4086" s="1241"/>
      <c r="I4086" s="1241"/>
      <c r="J4086" s="1241"/>
      <c r="K4086" s="1241"/>
      <c r="L4086" s="1241"/>
      <c r="M4086" s="1241"/>
      <c r="N4086" s="1241"/>
      <c r="O4086" s="1241"/>
      <c r="P4086" s="1241"/>
    </row>
    <row r="4087" spans="1:16" x14ac:dyDescent="0.25">
      <c r="A4087" s="611"/>
      <c r="B4087" s="611"/>
      <c r="C4087" s="611"/>
      <c r="D4087" s="611"/>
      <c r="E4087" s="611"/>
      <c r="F4087" s="611"/>
      <c r="G4087" s="611"/>
      <c r="H4087" s="611"/>
      <c r="I4087" s="611"/>
      <c r="J4087" s="611"/>
      <c r="K4087" s="611"/>
      <c r="L4087" s="611"/>
      <c r="M4087" s="611"/>
      <c r="N4087" s="611"/>
      <c r="O4087" s="611"/>
      <c r="P4087" s="611"/>
    </row>
    <row r="4088" spans="1:16" x14ac:dyDescent="0.25">
      <c r="A4088" s="478"/>
    </row>
    <row r="4089" spans="1:16" x14ac:dyDescent="0.25">
      <c r="A4089" s="478"/>
    </row>
    <row r="4090" spans="1:16" x14ac:dyDescent="0.25">
      <c r="A4090" s="478"/>
    </row>
    <row r="4091" spans="1:16" x14ac:dyDescent="0.25">
      <c r="A4091" s="478"/>
    </row>
    <row r="4092" spans="1:16" x14ac:dyDescent="0.25">
      <c r="A4092" s="478"/>
    </row>
    <row r="4093" spans="1:16" x14ac:dyDescent="0.25">
      <c r="A4093" s="478"/>
    </row>
    <row r="4094" spans="1:16" x14ac:dyDescent="0.25">
      <c r="A4094" s="478"/>
    </row>
    <row r="4095" spans="1:16" x14ac:dyDescent="0.25">
      <c r="A4095" s="478"/>
    </row>
    <row r="4096" spans="1:16" x14ac:dyDescent="0.25">
      <c r="A4096" s="478"/>
    </row>
    <row r="4097" spans="1:1" x14ac:dyDescent="0.25">
      <c r="A4097" s="478"/>
    </row>
    <row r="4098" spans="1:1" x14ac:dyDescent="0.25">
      <c r="A4098" s="478"/>
    </row>
    <row r="4099" spans="1:1" x14ac:dyDescent="0.25">
      <c r="A4099" s="478"/>
    </row>
    <row r="4100" spans="1:1" x14ac:dyDescent="0.25">
      <c r="A4100" s="478"/>
    </row>
    <row r="4101" spans="1:1" x14ac:dyDescent="0.25">
      <c r="A4101" s="478"/>
    </row>
    <row r="4102" spans="1:1" x14ac:dyDescent="0.25">
      <c r="A4102" s="478"/>
    </row>
    <row r="4103" spans="1:1" x14ac:dyDescent="0.25">
      <c r="A4103" s="478"/>
    </row>
    <row r="4104" spans="1:1" x14ac:dyDescent="0.25">
      <c r="A4104" s="478"/>
    </row>
    <row r="4105" spans="1:1" x14ac:dyDescent="0.25">
      <c r="A4105" s="478"/>
    </row>
  </sheetData>
  <mergeCells count="3683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C48:G48"/>
    <mergeCell ref="C49:G49"/>
    <mergeCell ref="C50:G50"/>
    <mergeCell ref="C51:G51"/>
    <mergeCell ref="C52:G52"/>
    <mergeCell ref="C53:G53"/>
    <mergeCell ref="C42:G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C40:G40"/>
    <mergeCell ref="C41:G41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4:G54"/>
    <mergeCell ref="C55:G55"/>
    <mergeCell ref="C56:G56"/>
    <mergeCell ref="C57:G57"/>
    <mergeCell ref="C59:G59"/>
    <mergeCell ref="C60:G60"/>
    <mergeCell ref="C88:G88"/>
    <mergeCell ref="C89:G89"/>
    <mergeCell ref="C90:G90"/>
    <mergeCell ref="C91:G91"/>
    <mergeCell ref="C93:G93"/>
    <mergeCell ref="C94:G94"/>
    <mergeCell ref="C82:G82"/>
    <mergeCell ref="C83:G83"/>
    <mergeCell ref="C84:G84"/>
    <mergeCell ref="C85:G85"/>
    <mergeCell ref="C86:G86"/>
    <mergeCell ref="C87:G87"/>
    <mergeCell ref="C74:G74"/>
    <mergeCell ref="C76:G76"/>
    <mergeCell ref="C77:G77"/>
    <mergeCell ref="C79:G79"/>
    <mergeCell ref="C80:G80"/>
    <mergeCell ref="C81:G81"/>
    <mergeCell ref="C108:G108"/>
    <mergeCell ref="C110:G110"/>
    <mergeCell ref="C111:G111"/>
    <mergeCell ref="C113:G113"/>
    <mergeCell ref="C114:G114"/>
    <mergeCell ref="C116:G116"/>
    <mergeCell ref="C102:G102"/>
    <mergeCell ref="C103:G103"/>
    <mergeCell ref="C104:G104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30:G130"/>
    <mergeCell ref="C131:G131"/>
    <mergeCell ref="C133:G133"/>
    <mergeCell ref="C134:G134"/>
    <mergeCell ref="C135:G135"/>
    <mergeCell ref="C136:G136"/>
    <mergeCell ref="C123:G123"/>
    <mergeCell ref="C124:G124"/>
    <mergeCell ref="C125:G125"/>
    <mergeCell ref="C126:G126"/>
    <mergeCell ref="C127:G127"/>
    <mergeCell ref="C128:G128"/>
    <mergeCell ref="C117:G117"/>
    <mergeCell ref="C118:G118"/>
    <mergeCell ref="C119:G119"/>
    <mergeCell ref="C120:G120"/>
    <mergeCell ref="C121:G121"/>
    <mergeCell ref="C122:G122"/>
    <mergeCell ref="C151:G151"/>
    <mergeCell ref="C152:G152"/>
    <mergeCell ref="C153:G153"/>
    <mergeCell ref="C154:G154"/>
    <mergeCell ref="C155:G155"/>
    <mergeCell ref="C156:G156"/>
    <mergeCell ref="C143:G143"/>
    <mergeCell ref="C144:G144"/>
    <mergeCell ref="C145:G145"/>
    <mergeCell ref="C147:G147"/>
    <mergeCell ref="C148:G148"/>
    <mergeCell ref="C150:G150"/>
    <mergeCell ref="C137:G137"/>
    <mergeCell ref="C138:G138"/>
    <mergeCell ref="C139:G139"/>
    <mergeCell ref="C140:G140"/>
    <mergeCell ref="C141:G141"/>
    <mergeCell ref="C142:G142"/>
    <mergeCell ref="C171:G171"/>
    <mergeCell ref="C172:G172"/>
    <mergeCell ref="C173:G173"/>
    <mergeCell ref="C174:G174"/>
    <mergeCell ref="C175:G175"/>
    <mergeCell ref="C176:G176"/>
    <mergeCell ref="C163:G163"/>
    <mergeCell ref="C164:G164"/>
    <mergeCell ref="C165:G165"/>
    <mergeCell ref="C166:G166"/>
    <mergeCell ref="C168:G168"/>
    <mergeCell ref="C169:G169"/>
    <mergeCell ref="C157:G157"/>
    <mergeCell ref="C158:G158"/>
    <mergeCell ref="C159:G159"/>
    <mergeCell ref="C160:G160"/>
    <mergeCell ref="C161:G161"/>
    <mergeCell ref="C162:G162"/>
    <mergeCell ref="C190:G190"/>
    <mergeCell ref="C192:G192"/>
    <mergeCell ref="C193:G193"/>
    <mergeCell ref="C194:G194"/>
    <mergeCell ref="C195:G195"/>
    <mergeCell ref="C196:G196"/>
    <mergeCell ref="C183:G183"/>
    <mergeCell ref="C184:G184"/>
    <mergeCell ref="C185:G185"/>
    <mergeCell ref="C186:G186"/>
    <mergeCell ref="C187:G187"/>
    <mergeCell ref="C189:G189"/>
    <mergeCell ref="C177:G177"/>
    <mergeCell ref="C178:G178"/>
    <mergeCell ref="C179:G179"/>
    <mergeCell ref="C180:G180"/>
    <mergeCell ref="C181:G181"/>
    <mergeCell ref="C182:G182"/>
    <mergeCell ref="C211:G211"/>
    <mergeCell ref="C212:G212"/>
    <mergeCell ref="C213:G213"/>
    <mergeCell ref="C214:G214"/>
    <mergeCell ref="C215:G215"/>
    <mergeCell ref="C216:G216"/>
    <mergeCell ref="C203:G203"/>
    <mergeCell ref="C204:G204"/>
    <mergeCell ref="C206:G206"/>
    <mergeCell ref="C207:G207"/>
    <mergeCell ref="C209:G209"/>
    <mergeCell ref="C210:G210"/>
    <mergeCell ref="C197:G197"/>
    <mergeCell ref="C198:G198"/>
    <mergeCell ref="C199:G199"/>
    <mergeCell ref="C200:G200"/>
    <mergeCell ref="C201:G201"/>
    <mergeCell ref="C202:G202"/>
    <mergeCell ref="C229:G229"/>
    <mergeCell ref="C230:G230"/>
    <mergeCell ref="C232:G232"/>
    <mergeCell ref="C233:G233"/>
    <mergeCell ref="C235:G235"/>
    <mergeCell ref="C236:G236"/>
    <mergeCell ref="C223:G223"/>
    <mergeCell ref="C224:G224"/>
    <mergeCell ref="C225:G225"/>
    <mergeCell ref="C226:G226"/>
    <mergeCell ref="C227:G227"/>
    <mergeCell ref="C228:G228"/>
    <mergeCell ref="C217:G217"/>
    <mergeCell ref="C218:G218"/>
    <mergeCell ref="C219:G219"/>
    <mergeCell ref="C220:G220"/>
    <mergeCell ref="C221:G221"/>
    <mergeCell ref="C222:G222"/>
    <mergeCell ref="C250:G250"/>
    <mergeCell ref="C252:G252"/>
    <mergeCell ref="C253:G253"/>
    <mergeCell ref="C254:G254"/>
    <mergeCell ref="C255:G255"/>
    <mergeCell ref="C256:G256"/>
    <mergeCell ref="C243:G243"/>
    <mergeCell ref="C244:G244"/>
    <mergeCell ref="C245:G245"/>
    <mergeCell ref="C246:G246"/>
    <mergeCell ref="C247:G247"/>
    <mergeCell ref="C249:G249"/>
    <mergeCell ref="C237:G237"/>
    <mergeCell ref="C238:G238"/>
    <mergeCell ref="C239:G239"/>
    <mergeCell ref="C240:G240"/>
    <mergeCell ref="C241:G241"/>
    <mergeCell ref="C242:G242"/>
    <mergeCell ref="C269:G269"/>
    <mergeCell ref="C270:G270"/>
    <mergeCell ref="C271:G271"/>
    <mergeCell ref="C272:G272"/>
    <mergeCell ref="C273:G273"/>
    <mergeCell ref="C274:G274"/>
    <mergeCell ref="C263:G263"/>
    <mergeCell ref="C264:G264"/>
    <mergeCell ref="C265:G265"/>
    <mergeCell ref="C266:G266"/>
    <mergeCell ref="C267:G267"/>
    <mergeCell ref="C268:G268"/>
    <mergeCell ref="C257:G257"/>
    <mergeCell ref="C258:G258"/>
    <mergeCell ref="C259:G259"/>
    <mergeCell ref="C260:G260"/>
    <mergeCell ref="C261:G261"/>
    <mergeCell ref="C262:G262"/>
    <mergeCell ref="C289:G289"/>
    <mergeCell ref="C290:G290"/>
    <mergeCell ref="C291:G291"/>
    <mergeCell ref="C292:G292"/>
    <mergeCell ref="C293:G293"/>
    <mergeCell ref="C294:G294"/>
    <mergeCell ref="C283:G283"/>
    <mergeCell ref="C284:G284"/>
    <mergeCell ref="C285:G285"/>
    <mergeCell ref="C286:G286"/>
    <mergeCell ref="C287:G287"/>
    <mergeCell ref="C288:G288"/>
    <mergeCell ref="C275:G275"/>
    <mergeCell ref="C276:G276"/>
    <mergeCell ref="C277:G277"/>
    <mergeCell ref="C278:G278"/>
    <mergeCell ref="C280:G280"/>
    <mergeCell ref="C281:G281"/>
    <mergeCell ref="C309:G309"/>
    <mergeCell ref="C310:G310"/>
    <mergeCell ref="C311:G311"/>
    <mergeCell ref="C312:G312"/>
    <mergeCell ref="C314:G314"/>
    <mergeCell ref="C315:G315"/>
    <mergeCell ref="C303:G303"/>
    <mergeCell ref="C304:G304"/>
    <mergeCell ref="C305:G305"/>
    <mergeCell ref="C306:G306"/>
    <mergeCell ref="C307:G307"/>
    <mergeCell ref="C308:G308"/>
    <mergeCell ref="C295:G295"/>
    <mergeCell ref="C297:G297"/>
    <mergeCell ref="C298:G298"/>
    <mergeCell ref="C300:G300"/>
    <mergeCell ref="C301:G301"/>
    <mergeCell ref="C302:G302"/>
    <mergeCell ref="C330:G330"/>
    <mergeCell ref="C331:G331"/>
    <mergeCell ref="C332:G332"/>
    <mergeCell ref="C334:G334"/>
    <mergeCell ref="C335:G335"/>
    <mergeCell ref="C336:G336"/>
    <mergeCell ref="C324:G324"/>
    <mergeCell ref="C325:G325"/>
    <mergeCell ref="C326:G326"/>
    <mergeCell ref="C327:G327"/>
    <mergeCell ref="C328:G328"/>
    <mergeCell ref="C329:G329"/>
    <mergeCell ref="C317:G317"/>
    <mergeCell ref="C318:G318"/>
    <mergeCell ref="C320:G320"/>
    <mergeCell ref="C321:G321"/>
    <mergeCell ref="C322:G322"/>
    <mergeCell ref="C323:G323"/>
    <mergeCell ref="C349:G349"/>
    <mergeCell ref="C350:G350"/>
    <mergeCell ref="C351:G351"/>
    <mergeCell ref="C352:G352"/>
    <mergeCell ref="C353:G353"/>
    <mergeCell ref="C354:G354"/>
    <mergeCell ref="C343:G343"/>
    <mergeCell ref="C344:G344"/>
    <mergeCell ref="C345:G345"/>
    <mergeCell ref="C346:G346"/>
    <mergeCell ref="C347:G347"/>
    <mergeCell ref="C348:G348"/>
    <mergeCell ref="C337:G337"/>
    <mergeCell ref="C338:G338"/>
    <mergeCell ref="C339:G339"/>
    <mergeCell ref="C340:G340"/>
    <mergeCell ref="C341:G341"/>
    <mergeCell ref="C342:G342"/>
    <mergeCell ref="C369:G369"/>
    <mergeCell ref="C370:G370"/>
    <mergeCell ref="C371:G371"/>
    <mergeCell ref="C373:G373"/>
    <mergeCell ref="C374:G374"/>
    <mergeCell ref="C376:G376"/>
    <mergeCell ref="C363:G363"/>
    <mergeCell ref="C364:G364"/>
    <mergeCell ref="C365:G365"/>
    <mergeCell ref="C366:G366"/>
    <mergeCell ref="C367:G367"/>
    <mergeCell ref="C368:G368"/>
    <mergeCell ref="C355:G355"/>
    <mergeCell ref="C357:G357"/>
    <mergeCell ref="C358:G358"/>
    <mergeCell ref="C360:G360"/>
    <mergeCell ref="C361:G361"/>
    <mergeCell ref="C362:G362"/>
    <mergeCell ref="C389:G389"/>
    <mergeCell ref="C390:G390"/>
    <mergeCell ref="C391:G391"/>
    <mergeCell ref="C393:G393"/>
    <mergeCell ref="C394:G394"/>
    <mergeCell ref="C396:G396"/>
    <mergeCell ref="C383:G383"/>
    <mergeCell ref="C384:G384"/>
    <mergeCell ref="C385:G385"/>
    <mergeCell ref="C386:G386"/>
    <mergeCell ref="C387:G387"/>
    <mergeCell ref="C388:G388"/>
    <mergeCell ref="C377:G377"/>
    <mergeCell ref="C378:G378"/>
    <mergeCell ref="C379:G379"/>
    <mergeCell ref="C380:G380"/>
    <mergeCell ref="C381:G381"/>
    <mergeCell ref="C382:G382"/>
    <mergeCell ref="C410:G410"/>
    <mergeCell ref="C412:G412"/>
    <mergeCell ref="C413:G413"/>
    <mergeCell ref="C414:G414"/>
    <mergeCell ref="C415:G415"/>
    <mergeCell ref="C416:G416"/>
    <mergeCell ref="C403:G403"/>
    <mergeCell ref="C404:G404"/>
    <mergeCell ref="C405:G405"/>
    <mergeCell ref="C406:G406"/>
    <mergeCell ref="C407:G407"/>
    <mergeCell ref="C409:G409"/>
    <mergeCell ref="C397:G397"/>
    <mergeCell ref="C398:G398"/>
    <mergeCell ref="C399:G399"/>
    <mergeCell ref="C400:G400"/>
    <mergeCell ref="C401:G401"/>
    <mergeCell ref="C402:G402"/>
    <mergeCell ref="C431:G431"/>
    <mergeCell ref="C432:G432"/>
    <mergeCell ref="C433:G433"/>
    <mergeCell ref="C434:G434"/>
    <mergeCell ref="C435:G435"/>
    <mergeCell ref="C436:G436"/>
    <mergeCell ref="C425:G425"/>
    <mergeCell ref="C426:G426"/>
    <mergeCell ref="C427:G427"/>
    <mergeCell ref="C428:G428"/>
    <mergeCell ref="C429:G429"/>
    <mergeCell ref="C430:G430"/>
    <mergeCell ref="C417:G417"/>
    <mergeCell ref="C418:G418"/>
    <mergeCell ref="C419:G419"/>
    <mergeCell ref="C420:G420"/>
    <mergeCell ref="C422:G422"/>
    <mergeCell ref="C423:G423"/>
    <mergeCell ref="C451:G451"/>
    <mergeCell ref="C452:G452"/>
    <mergeCell ref="C453:G453"/>
    <mergeCell ref="C454:G454"/>
    <mergeCell ref="C455:G455"/>
    <mergeCell ref="C456:G456"/>
    <mergeCell ref="C445:G445"/>
    <mergeCell ref="C446:G446"/>
    <mergeCell ref="C447:G447"/>
    <mergeCell ref="C448:G448"/>
    <mergeCell ref="C449:G449"/>
    <mergeCell ref="C450:G450"/>
    <mergeCell ref="C438:G438"/>
    <mergeCell ref="C439:G439"/>
    <mergeCell ref="C441:G441"/>
    <mergeCell ref="C442:G442"/>
    <mergeCell ref="C443:G443"/>
    <mergeCell ref="C444:G444"/>
    <mergeCell ref="C470:G470"/>
    <mergeCell ref="C471:G471"/>
    <mergeCell ref="C472:G472"/>
    <mergeCell ref="C473:G473"/>
    <mergeCell ref="C474:G474"/>
    <mergeCell ref="C475:G475"/>
    <mergeCell ref="C464:G464"/>
    <mergeCell ref="C465:G465"/>
    <mergeCell ref="C466:G466"/>
    <mergeCell ref="C467:G467"/>
    <mergeCell ref="C468:G468"/>
    <mergeCell ref="C469:G469"/>
    <mergeCell ref="C457:G457"/>
    <mergeCell ref="C458:G458"/>
    <mergeCell ref="C459:G459"/>
    <mergeCell ref="C460:G460"/>
    <mergeCell ref="C461:G461"/>
    <mergeCell ref="C463:G463"/>
    <mergeCell ref="C490:G490"/>
    <mergeCell ref="C491:G491"/>
    <mergeCell ref="C492:G492"/>
    <mergeCell ref="C493:G493"/>
    <mergeCell ref="C494:G494"/>
    <mergeCell ref="C495:G495"/>
    <mergeCell ref="C482:G482"/>
    <mergeCell ref="C484:G484"/>
    <mergeCell ref="C485:G485"/>
    <mergeCell ref="C487:G487"/>
    <mergeCell ref="C488:G488"/>
    <mergeCell ref="C489:G489"/>
    <mergeCell ref="C476:G476"/>
    <mergeCell ref="C477:G477"/>
    <mergeCell ref="C478:G478"/>
    <mergeCell ref="C479:G479"/>
    <mergeCell ref="C480:G480"/>
    <mergeCell ref="C481:G481"/>
    <mergeCell ref="C509:G509"/>
    <mergeCell ref="C510:G510"/>
    <mergeCell ref="C512:G512"/>
    <mergeCell ref="C513:G513"/>
    <mergeCell ref="C514:G514"/>
    <mergeCell ref="C515:G515"/>
    <mergeCell ref="C502:G502"/>
    <mergeCell ref="C503:G503"/>
    <mergeCell ref="C504:G504"/>
    <mergeCell ref="C505:G505"/>
    <mergeCell ref="C506:G506"/>
    <mergeCell ref="C507:G507"/>
    <mergeCell ref="C496:G496"/>
    <mergeCell ref="C497:G497"/>
    <mergeCell ref="C498:G498"/>
    <mergeCell ref="C499:G499"/>
    <mergeCell ref="C500:G500"/>
    <mergeCell ref="C501:G501"/>
    <mergeCell ref="C531:O531"/>
    <mergeCell ref="C532:O532"/>
    <mergeCell ref="C533:O533"/>
    <mergeCell ref="C534:O534"/>
    <mergeCell ref="C535:O535"/>
    <mergeCell ref="C536:O536"/>
    <mergeCell ref="C522:G522"/>
    <mergeCell ref="C524:G524"/>
    <mergeCell ref="C525:G525"/>
    <mergeCell ref="C528:O528"/>
    <mergeCell ref="C529:O529"/>
    <mergeCell ref="C530:O530"/>
    <mergeCell ref="C516:G516"/>
    <mergeCell ref="C517:G517"/>
    <mergeCell ref="C518:G518"/>
    <mergeCell ref="C519:G519"/>
    <mergeCell ref="C520:G520"/>
    <mergeCell ref="C521:G521"/>
    <mergeCell ref="C549:O549"/>
    <mergeCell ref="C550:O550"/>
    <mergeCell ref="C551:O551"/>
    <mergeCell ref="C552:O552"/>
    <mergeCell ref="C553:J553"/>
    <mergeCell ref="C554:J554"/>
    <mergeCell ref="C543:O543"/>
    <mergeCell ref="C544:O544"/>
    <mergeCell ref="C545:O545"/>
    <mergeCell ref="C546:O546"/>
    <mergeCell ref="C547:O547"/>
    <mergeCell ref="C548:O548"/>
    <mergeCell ref="C537:O537"/>
    <mergeCell ref="C538:O538"/>
    <mergeCell ref="C539:O539"/>
    <mergeCell ref="C540:O540"/>
    <mergeCell ref="C541:O541"/>
    <mergeCell ref="C542:O542"/>
    <mergeCell ref="C567:G567"/>
    <mergeCell ref="C568:G568"/>
    <mergeCell ref="C570:G570"/>
    <mergeCell ref="C571:G571"/>
    <mergeCell ref="C573:G573"/>
    <mergeCell ref="C574:G574"/>
    <mergeCell ref="C561:G561"/>
    <mergeCell ref="C562:G562"/>
    <mergeCell ref="C563:G563"/>
    <mergeCell ref="C564:G564"/>
    <mergeCell ref="C565:G565"/>
    <mergeCell ref="C566:G566"/>
    <mergeCell ref="A555:P555"/>
    <mergeCell ref="C556:G556"/>
    <mergeCell ref="C557:G557"/>
    <mergeCell ref="C558:G558"/>
    <mergeCell ref="C559:G559"/>
    <mergeCell ref="C560:G560"/>
    <mergeCell ref="C588:G588"/>
    <mergeCell ref="C590:G590"/>
    <mergeCell ref="C591:G591"/>
    <mergeCell ref="C592:G592"/>
    <mergeCell ref="C593:G593"/>
    <mergeCell ref="C594:G594"/>
    <mergeCell ref="C581:G581"/>
    <mergeCell ref="C582:G582"/>
    <mergeCell ref="C583:G583"/>
    <mergeCell ref="C584:G584"/>
    <mergeCell ref="C585:G585"/>
    <mergeCell ref="C587:G587"/>
    <mergeCell ref="C575:G575"/>
    <mergeCell ref="C576:G576"/>
    <mergeCell ref="C577:G577"/>
    <mergeCell ref="C578:G578"/>
    <mergeCell ref="C579:G579"/>
    <mergeCell ref="C580:G580"/>
    <mergeCell ref="C610:G610"/>
    <mergeCell ref="C611:G611"/>
    <mergeCell ref="C612:G612"/>
    <mergeCell ref="C613:G613"/>
    <mergeCell ref="C614:G614"/>
    <mergeCell ref="C615:G615"/>
    <mergeCell ref="C601:G601"/>
    <mergeCell ref="C602:G602"/>
    <mergeCell ref="C604:G604"/>
    <mergeCell ref="C605:G605"/>
    <mergeCell ref="C607:G607"/>
    <mergeCell ref="C608:G608"/>
    <mergeCell ref="C595:G595"/>
    <mergeCell ref="C596:G596"/>
    <mergeCell ref="C597:G597"/>
    <mergeCell ref="C598:G598"/>
    <mergeCell ref="C599:G599"/>
    <mergeCell ref="C600:G600"/>
    <mergeCell ref="C630:G630"/>
    <mergeCell ref="C631:G631"/>
    <mergeCell ref="C632:G632"/>
    <mergeCell ref="C633:G633"/>
    <mergeCell ref="C634:G634"/>
    <mergeCell ref="C635:G635"/>
    <mergeCell ref="C622:G622"/>
    <mergeCell ref="C624:G624"/>
    <mergeCell ref="C625:G625"/>
    <mergeCell ref="C627:G627"/>
    <mergeCell ref="C628:G628"/>
    <mergeCell ref="C629:G629"/>
    <mergeCell ref="C616:G616"/>
    <mergeCell ref="C617:G617"/>
    <mergeCell ref="C618:G618"/>
    <mergeCell ref="C619:G619"/>
    <mergeCell ref="C620:G620"/>
    <mergeCell ref="C621:G621"/>
    <mergeCell ref="C648:G648"/>
    <mergeCell ref="C649:G649"/>
    <mergeCell ref="C650:G650"/>
    <mergeCell ref="C651:G651"/>
    <mergeCell ref="C652:G652"/>
    <mergeCell ref="C653:G653"/>
    <mergeCell ref="C642:G642"/>
    <mergeCell ref="C643:G643"/>
    <mergeCell ref="C644:G644"/>
    <mergeCell ref="C645:G645"/>
    <mergeCell ref="C646:G646"/>
    <mergeCell ref="C647:G647"/>
    <mergeCell ref="C636:G636"/>
    <mergeCell ref="C637:G637"/>
    <mergeCell ref="C638:G638"/>
    <mergeCell ref="C639:G639"/>
    <mergeCell ref="C640:G640"/>
    <mergeCell ref="C641:G641"/>
    <mergeCell ref="C668:G668"/>
    <mergeCell ref="C669:G669"/>
    <mergeCell ref="C670:G670"/>
    <mergeCell ref="C671:G671"/>
    <mergeCell ref="C672:G672"/>
    <mergeCell ref="C673:G673"/>
    <mergeCell ref="C662:G662"/>
    <mergeCell ref="C663:G663"/>
    <mergeCell ref="C664:G664"/>
    <mergeCell ref="C665:G665"/>
    <mergeCell ref="C666:G666"/>
    <mergeCell ref="C667:G667"/>
    <mergeCell ref="C655:G655"/>
    <mergeCell ref="C656:G656"/>
    <mergeCell ref="C658:G658"/>
    <mergeCell ref="C659:G659"/>
    <mergeCell ref="C660:G660"/>
    <mergeCell ref="C661:G661"/>
    <mergeCell ref="C688:G688"/>
    <mergeCell ref="C689:G689"/>
    <mergeCell ref="C690:G690"/>
    <mergeCell ref="C691:G691"/>
    <mergeCell ref="C692:G692"/>
    <mergeCell ref="C693:G693"/>
    <mergeCell ref="C680:G680"/>
    <mergeCell ref="C682:G682"/>
    <mergeCell ref="C683:G683"/>
    <mergeCell ref="C685:G685"/>
    <mergeCell ref="C686:G686"/>
    <mergeCell ref="C687:G687"/>
    <mergeCell ref="C674:G674"/>
    <mergeCell ref="C675:G675"/>
    <mergeCell ref="C676:G676"/>
    <mergeCell ref="C677:G677"/>
    <mergeCell ref="C678:G678"/>
    <mergeCell ref="C679:G679"/>
    <mergeCell ref="C708:G708"/>
    <mergeCell ref="C709:G709"/>
    <mergeCell ref="C710:G710"/>
    <mergeCell ref="C711:G711"/>
    <mergeCell ref="C712:G712"/>
    <mergeCell ref="C713:G713"/>
    <mergeCell ref="C700:G700"/>
    <mergeCell ref="C701:G701"/>
    <mergeCell ref="C702:G702"/>
    <mergeCell ref="C703:G703"/>
    <mergeCell ref="C705:G705"/>
    <mergeCell ref="C706:G706"/>
    <mergeCell ref="C694:G694"/>
    <mergeCell ref="C695:G695"/>
    <mergeCell ref="C696:G696"/>
    <mergeCell ref="C697:G697"/>
    <mergeCell ref="C698:G698"/>
    <mergeCell ref="C699:G699"/>
    <mergeCell ref="C728:G728"/>
    <mergeCell ref="C729:G729"/>
    <mergeCell ref="C730:G730"/>
    <mergeCell ref="C731:G731"/>
    <mergeCell ref="C732:G732"/>
    <mergeCell ref="C733:G733"/>
    <mergeCell ref="C720:G720"/>
    <mergeCell ref="C721:G721"/>
    <mergeCell ref="C723:G723"/>
    <mergeCell ref="C724:G724"/>
    <mergeCell ref="C726:G726"/>
    <mergeCell ref="C727:G727"/>
    <mergeCell ref="C714:G714"/>
    <mergeCell ref="C715:G715"/>
    <mergeCell ref="C716:G716"/>
    <mergeCell ref="C717:G717"/>
    <mergeCell ref="C718:G718"/>
    <mergeCell ref="C719:G719"/>
    <mergeCell ref="C747:G747"/>
    <mergeCell ref="C749:G749"/>
    <mergeCell ref="C750:G750"/>
    <mergeCell ref="C751:G751"/>
    <mergeCell ref="C752:G752"/>
    <mergeCell ref="C753:G753"/>
    <mergeCell ref="C740:G740"/>
    <mergeCell ref="C741:G741"/>
    <mergeCell ref="C742:G742"/>
    <mergeCell ref="C743:G743"/>
    <mergeCell ref="C744:G744"/>
    <mergeCell ref="C746:G746"/>
    <mergeCell ref="C734:G734"/>
    <mergeCell ref="C735:G735"/>
    <mergeCell ref="C736:G736"/>
    <mergeCell ref="C737:G737"/>
    <mergeCell ref="C738:G738"/>
    <mergeCell ref="C739:G739"/>
    <mergeCell ref="C768:G768"/>
    <mergeCell ref="C769:G769"/>
    <mergeCell ref="C770:G770"/>
    <mergeCell ref="C771:G771"/>
    <mergeCell ref="C772:G772"/>
    <mergeCell ref="C773:G773"/>
    <mergeCell ref="C760:G760"/>
    <mergeCell ref="C761:G761"/>
    <mergeCell ref="C762:G762"/>
    <mergeCell ref="C764:G764"/>
    <mergeCell ref="C765:G765"/>
    <mergeCell ref="C767:G767"/>
    <mergeCell ref="C754:G754"/>
    <mergeCell ref="C755:G755"/>
    <mergeCell ref="C756:G756"/>
    <mergeCell ref="C757:G757"/>
    <mergeCell ref="C758:G758"/>
    <mergeCell ref="C759:G759"/>
    <mergeCell ref="C786:G786"/>
    <mergeCell ref="C787:G787"/>
    <mergeCell ref="C788:G788"/>
    <mergeCell ref="C789:G789"/>
    <mergeCell ref="C790:G790"/>
    <mergeCell ref="C791:G791"/>
    <mergeCell ref="C780:G780"/>
    <mergeCell ref="C781:G781"/>
    <mergeCell ref="C782:G782"/>
    <mergeCell ref="C783:G783"/>
    <mergeCell ref="C784:G784"/>
    <mergeCell ref="C785:G785"/>
    <mergeCell ref="C774:G774"/>
    <mergeCell ref="C775:G775"/>
    <mergeCell ref="C776:G776"/>
    <mergeCell ref="C777:G777"/>
    <mergeCell ref="C778:G778"/>
    <mergeCell ref="C779:G779"/>
    <mergeCell ref="C806:G806"/>
    <mergeCell ref="C807:G807"/>
    <mergeCell ref="C808:G808"/>
    <mergeCell ref="C809:G809"/>
    <mergeCell ref="C810:G810"/>
    <mergeCell ref="C812:G812"/>
    <mergeCell ref="C800:G800"/>
    <mergeCell ref="C801:G801"/>
    <mergeCell ref="C802:G802"/>
    <mergeCell ref="C803:G803"/>
    <mergeCell ref="C804:G804"/>
    <mergeCell ref="C805:G805"/>
    <mergeCell ref="C792:G792"/>
    <mergeCell ref="C793:G793"/>
    <mergeCell ref="C795:G795"/>
    <mergeCell ref="C796:G796"/>
    <mergeCell ref="C798:G798"/>
    <mergeCell ref="C799:G799"/>
    <mergeCell ref="C826:G826"/>
    <mergeCell ref="C827:G827"/>
    <mergeCell ref="C829:G829"/>
    <mergeCell ref="C830:G830"/>
    <mergeCell ref="C831:G831"/>
    <mergeCell ref="C832:G832"/>
    <mergeCell ref="C820:G820"/>
    <mergeCell ref="C821:G821"/>
    <mergeCell ref="C822:G822"/>
    <mergeCell ref="C823:G823"/>
    <mergeCell ref="C824:G824"/>
    <mergeCell ref="C825:G825"/>
    <mergeCell ref="C813:G813"/>
    <mergeCell ref="C815:G815"/>
    <mergeCell ref="C816:G816"/>
    <mergeCell ref="C817:G817"/>
    <mergeCell ref="C818:G818"/>
    <mergeCell ref="C819:G819"/>
    <mergeCell ref="C847:G847"/>
    <mergeCell ref="C848:G848"/>
    <mergeCell ref="C849:G849"/>
    <mergeCell ref="C850:G850"/>
    <mergeCell ref="C852:G852"/>
    <mergeCell ref="C853:G853"/>
    <mergeCell ref="C840:G840"/>
    <mergeCell ref="C842:G842"/>
    <mergeCell ref="C843:G843"/>
    <mergeCell ref="C844:G844"/>
    <mergeCell ref="C845:G845"/>
    <mergeCell ref="C846:G846"/>
    <mergeCell ref="C833:G833"/>
    <mergeCell ref="C834:G834"/>
    <mergeCell ref="C835:G835"/>
    <mergeCell ref="C836:G836"/>
    <mergeCell ref="C837:G837"/>
    <mergeCell ref="C839:G839"/>
    <mergeCell ref="C868:G868"/>
    <mergeCell ref="C869:G869"/>
    <mergeCell ref="C871:G871"/>
    <mergeCell ref="C872:G872"/>
    <mergeCell ref="C873:G873"/>
    <mergeCell ref="C874:G874"/>
    <mergeCell ref="C861:G861"/>
    <mergeCell ref="C862:G862"/>
    <mergeCell ref="C863:G863"/>
    <mergeCell ref="C864:G864"/>
    <mergeCell ref="C865:G865"/>
    <mergeCell ref="C866:G866"/>
    <mergeCell ref="C855:G855"/>
    <mergeCell ref="C856:G856"/>
    <mergeCell ref="C857:G857"/>
    <mergeCell ref="C858:G858"/>
    <mergeCell ref="C859:G859"/>
    <mergeCell ref="C860:G860"/>
    <mergeCell ref="C887:G887"/>
    <mergeCell ref="C888:G888"/>
    <mergeCell ref="C889:G889"/>
    <mergeCell ref="C890:G890"/>
    <mergeCell ref="C891:G891"/>
    <mergeCell ref="C893:G893"/>
    <mergeCell ref="C881:G881"/>
    <mergeCell ref="C882:G882"/>
    <mergeCell ref="C883:G883"/>
    <mergeCell ref="C884:G884"/>
    <mergeCell ref="C885:G885"/>
    <mergeCell ref="C886:G886"/>
    <mergeCell ref="C875:G875"/>
    <mergeCell ref="C876:G876"/>
    <mergeCell ref="C877:G877"/>
    <mergeCell ref="C878:G878"/>
    <mergeCell ref="C879:G879"/>
    <mergeCell ref="C880:G880"/>
    <mergeCell ref="C909:G909"/>
    <mergeCell ref="C910:G910"/>
    <mergeCell ref="C913:O913"/>
    <mergeCell ref="C914:O914"/>
    <mergeCell ref="C915:O915"/>
    <mergeCell ref="C916:O916"/>
    <mergeCell ref="C901:G901"/>
    <mergeCell ref="C902:G902"/>
    <mergeCell ref="C903:G903"/>
    <mergeCell ref="C904:G904"/>
    <mergeCell ref="C906:G906"/>
    <mergeCell ref="C907:G907"/>
    <mergeCell ref="C894:G894"/>
    <mergeCell ref="C896:G896"/>
    <mergeCell ref="C897:G897"/>
    <mergeCell ref="C898:G898"/>
    <mergeCell ref="C899:G899"/>
    <mergeCell ref="C900:G900"/>
    <mergeCell ref="C929:O929"/>
    <mergeCell ref="C930:O930"/>
    <mergeCell ref="C931:O931"/>
    <mergeCell ref="C932:O932"/>
    <mergeCell ref="C933:O933"/>
    <mergeCell ref="C934:O934"/>
    <mergeCell ref="C923:O923"/>
    <mergeCell ref="C924:O924"/>
    <mergeCell ref="C925:O925"/>
    <mergeCell ref="C926:O926"/>
    <mergeCell ref="C927:O927"/>
    <mergeCell ref="C928:O928"/>
    <mergeCell ref="C917:O917"/>
    <mergeCell ref="C918:O918"/>
    <mergeCell ref="C919:O919"/>
    <mergeCell ref="C920:O920"/>
    <mergeCell ref="C921:O921"/>
    <mergeCell ref="C922:O922"/>
    <mergeCell ref="C947:G947"/>
    <mergeCell ref="C948:G948"/>
    <mergeCell ref="C949:G949"/>
    <mergeCell ref="C950:G950"/>
    <mergeCell ref="C951:G951"/>
    <mergeCell ref="C952:G952"/>
    <mergeCell ref="A941:P941"/>
    <mergeCell ref="C942:G942"/>
    <mergeCell ref="C943:G943"/>
    <mergeCell ref="C944:G944"/>
    <mergeCell ref="C945:G945"/>
    <mergeCell ref="C946:G946"/>
    <mergeCell ref="C935:O935"/>
    <mergeCell ref="C936:O936"/>
    <mergeCell ref="C937:O937"/>
    <mergeCell ref="C938:O938"/>
    <mergeCell ref="C939:J939"/>
    <mergeCell ref="C940:J940"/>
    <mergeCell ref="C967:G967"/>
    <mergeCell ref="C968:G968"/>
    <mergeCell ref="C969:G969"/>
    <mergeCell ref="C970:G970"/>
    <mergeCell ref="C971:G971"/>
    <mergeCell ref="C972:G972"/>
    <mergeCell ref="C959:G959"/>
    <mergeCell ref="C960:G960"/>
    <mergeCell ref="C962:G962"/>
    <mergeCell ref="C963:G963"/>
    <mergeCell ref="C965:G965"/>
    <mergeCell ref="C966:G966"/>
    <mergeCell ref="C953:G953"/>
    <mergeCell ref="C954:G954"/>
    <mergeCell ref="C955:G955"/>
    <mergeCell ref="C956:G956"/>
    <mergeCell ref="C957:G957"/>
    <mergeCell ref="C958:G958"/>
    <mergeCell ref="C987:G987"/>
    <mergeCell ref="C988:G988"/>
    <mergeCell ref="C989:G989"/>
    <mergeCell ref="C990:G990"/>
    <mergeCell ref="C991:G991"/>
    <mergeCell ref="C992:G992"/>
    <mergeCell ref="C980:G980"/>
    <mergeCell ref="C981:G981"/>
    <mergeCell ref="C983:G983"/>
    <mergeCell ref="C984:G984"/>
    <mergeCell ref="C985:G985"/>
    <mergeCell ref="C986:G986"/>
    <mergeCell ref="C973:G973"/>
    <mergeCell ref="C974:G974"/>
    <mergeCell ref="C975:G975"/>
    <mergeCell ref="C976:G976"/>
    <mergeCell ref="C977:G977"/>
    <mergeCell ref="C978:G978"/>
    <mergeCell ref="C1007:G1007"/>
    <mergeCell ref="C1008:G1008"/>
    <mergeCell ref="C1009:G1009"/>
    <mergeCell ref="C1010:G1010"/>
    <mergeCell ref="C1011:G1011"/>
    <mergeCell ref="C1012:G1012"/>
    <mergeCell ref="C999:G999"/>
    <mergeCell ref="C1001:G1001"/>
    <mergeCell ref="C1002:G1002"/>
    <mergeCell ref="C1004:G1004"/>
    <mergeCell ref="C1005:G1005"/>
    <mergeCell ref="C1006:G1006"/>
    <mergeCell ref="C993:G993"/>
    <mergeCell ref="C994:G994"/>
    <mergeCell ref="C995:G995"/>
    <mergeCell ref="C996:G996"/>
    <mergeCell ref="C997:G997"/>
    <mergeCell ref="C998:G998"/>
    <mergeCell ref="C1027:G1027"/>
    <mergeCell ref="C1028:G1028"/>
    <mergeCell ref="C1029:G1029"/>
    <mergeCell ref="C1030:G1030"/>
    <mergeCell ref="C1031:G1031"/>
    <mergeCell ref="C1032:G1032"/>
    <mergeCell ref="C1019:G1019"/>
    <mergeCell ref="C1020:G1020"/>
    <mergeCell ref="C1022:G1022"/>
    <mergeCell ref="C1023:G1023"/>
    <mergeCell ref="C1025:G1025"/>
    <mergeCell ref="C1026:G1026"/>
    <mergeCell ref="C1013:G1013"/>
    <mergeCell ref="C1014:G1014"/>
    <mergeCell ref="C1015:G1015"/>
    <mergeCell ref="C1016:G1016"/>
    <mergeCell ref="C1017:G1017"/>
    <mergeCell ref="C1018:G1018"/>
    <mergeCell ref="C1047:G1047"/>
    <mergeCell ref="C1048:G1048"/>
    <mergeCell ref="C1049:G1049"/>
    <mergeCell ref="C1050:G1050"/>
    <mergeCell ref="C1051:G1051"/>
    <mergeCell ref="C1052:G1052"/>
    <mergeCell ref="C1040:G1040"/>
    <mergeCell ref="C1042:G1042"/>
    <mergeCell ref="C1043:G1043"/>
    <mergeCell ref="C1044:G1044"/>
    <mergeCell ref="C1045:G1045"/>
    <mergeCell ref="C1046:G1046"/>
    <mergeCell ref="C1033:G1033"/>
    <mergeCell ref="C1034:G1034"/>
    <mergeCell ref="C1035:G1035"/>
    <mergeCell ref="C1036:G1036"/>
    <mergeCell ref="C1037:G1037"/>
    <mergeCell ref="C1039:G1039"/>
    <mergeCell ref="C1067:G1067"/>
    <mergeCell ref="C1068:G1068"/>
    <mergeCell ref="C1069:G1069"/>
    <mergeCell ref="C1070:G1070"/>
    <mergeCell ref="C1071:G1071"/>
    <mergeCell ref="C1073:G1073"/>
    <mergeCell ref="C1061:G1061"/>
    <mergeCell ref="C1062:G1062"/>
    <mergeCell ref="C1063:G1063"/>
    <mergeCell ref="C1064:G1064"/>
    <mergeCell ref="C1065:G1065"/>
    <mergeCell ref="C1066:G1066"/>
    <mergeCell ref="C1053:G1053"/>
    <mergeCell ref="C1054:G1054"/>
    <mergeCell ref="C1056:G1056"/>
    <mergeCell ref="C1057:G1057"/>
    <mergeCell ref="C1059:G1059"/>
    <mergeCell ref="C1060:G1060"/>
    <mergeCell ref="C1089:G1089"/>
    <mergeCell ref="C1090:G1090"/>
    <mergeCell ref="C1091:G1091"/>
    <mergeCell ref="C1092:G1092"/>
    <mergeCell ref="C1093:G1093"/>
    <mergeCell ref="C1094:G1094"/>
    <mergeCell ref="C1081:G1081"/>
    <mergeCell ref="C1082:G1082"/>
    <mergeCell ref="C1083:G1083"/>
    <mergeCell ref="C1084:G1084"/>
    <mergeCell ref="C1086:G1086"/>
    <mergeCell ref="C1087:G1087"/>
    <mergeCell ref="C1074:G1074"/>
    <mergeCell ref="C1076:G1076"/>
    <mergeCell ref="C1077:G1077"/>
    <mergeCell ref="C1078:G1078"/>
    <mergeCell ref="C1079:G1079"/>
    <mergeCell ref="C1080:G1080"/>
    <mergeCell ref="C1109:G1109"/>
    <mergeCell ref="C1110:G1110"/>
    <mergeCell ref="C1111:G1111"/>
    <mergeCell ref="C1112:G1112"/>
    <mergeCell ref="C1113:G1113"/>
    <mergeCell ref="C1114:G1114"/>
    <mergeCell ref="C1103:G1103"/>
    <mergeCell ref="C1104:G1104"/>
    <mergeCell ref="C1105:G1105"/>
    <mergeCell ref="C1106:G1106"/>
    <mergeCell ref="C1107:G1107"/>
    <mergeCell ref="C1108:G1108"/>
    <mergeCell ref="C1095:G1095"/>
    <mergeCell ref="C1096:G1096"/>
    <mergeCell ref="C1097:G1097"/>
    <mergeCell ref="C1099:G1099"/>
    <mergeCell ref="C1100:G1100"/>
    <mergeCell ref="C1102:G1102"/>
    <mergeCell ref="C1129:G1129"/>
    <mergeCell ref="C1130:G1130"/>
    <mergeCell ref="C1131:G1131"/>
    <mergeCell ref="C1132:G1132"/>
    <mergeCell ref="C1133:G1133"/>
    <mergeCell ref="C1134:G1134"/>
    <mergeCell ref="C1121:G1121"/>
    <mergeCell ref="C1122:G1122"/>
    <mergeCell ref="C1124:G1124"/>
    <mergeCell ref="C1125:G1125"/>
    <mergeCell ref="C1127:G1127"/>
    <mergeCell ref="C1128:G1128"/>
    <mergeCell ref="C1115:G1115"/>
    <mergeCell ref="C1116:G1116"/>
    <mergeCell ref="C1117:G1117"/>
    <mergeCell ref="C1118:G1118"/>
    <mergeCell ref="C1119:G1119"/>
    <mergeCell ref="C1120:G1120"/>
    <mergeCell ref="C1147:G1147"/>
    <mergeCell ref="C1149:G1149"/>
    <mergeCell ref="C1150:G1150"/>
    <mergeCell ref="C1152:G1152"/>
    <mergeCell ref="C1153:G1153"/>
    <mergeCell ref="C1154:G1154"/>
    <mergeCell ref="C1141:G1141"/>
    <mergeCell ref="C1142:G1142"/>
    <mergeCell ref="C1143:G1143"/>
    <mergeCell ref="C1144:G1144"/>
    <mergeCell ref="C1145:G1145"/>
    <mergeCell ref="C1146:G1146"/>
    <mergeCell ref="C1135:G1135"/>
    <mergeCell ref="C1136:G1136"/>
    <mergeCell ref="C1137:G1137"/>
    <mergeCell ref="C1138:G1138"/>
    <mergeCell ref="C1139:G1139"/>
    <mergeCell ref="C1140:G1140"/>
    <mergeCell ref="C1167:G1167"/>
    <mergeCell ref="C1168:G1168"/>
    <mergeCell ref="C1169:G1169"/>
    <mergeCell ref="C1170:G1170"/>
    <mergeCell ref="C1171:G1171"/>
    <mergeCell ref="C1172:G1172"/>
    <mergeCell ref="C1161:G1161"/>
    <mergeCell ref="C1162:G1162"/>
    <mergeCell ref="C1163:G1163"/>
    <mergeCell ref="C1164:G1164"/>
    <mergeCell ref="C1165:G1165"/>
    <mergeCell ref="C1166:G1166"/>
    <mergeCell ref="C1155:G1155"/>
    <mergeCell ref="C1156:G1156"/>
    <mergeCell ref="C1157:G1157"/>
    <mergeCell ref="C1158:G1158"/>
    <mergeCell ref="C1159:G1159"/>
    <mergeCell ref="C1160:G1160"/>
    <mergeCell ref="C1188:G1188"/>
    <mergeCell ref="C1190:G1190"/>
    <mergeCell ref="C1191:G1191"/>
    <mergeCell ref="C1192:G1192"/>
    <mergeCell ref="C1193:G1193"/>
    <mergeCell ref="C1194:G1194"/>
    <mergeCell ref="C1181:G1181"/>
    <mergeCell ref="C1182:G1182"/>
    <mergeCell ref="C1183:G1183"/>
    <mergeCell ref="C1184:G1184"/>
    <mergeCell ref="C1185:G1185"/>
    <mergeCell ref="C1187:G1187"/>
    <mergeCell ref="C1174:G1174"/>
    <mergeCell ref="C1175:G1175"/>
    <mergeCell ref="C1177:G1177"/>
    <mergeCell ref="C1178:G1178"/>
    <mergeCell ref="C1179:G1179"/>
    <mergeCell ref="C1180:G1180"/>
    <mergeCell ref="C1210:O1210"/>
    <mergeCell ref="C1211:O1211"/>
    <mergeCell ref="C1212:O1212"/>
    <mergeCell ref="C1213:O1213"/>
    <mergeCell ref="C1214:O1214"/>
    <mergeCell ref="C1215:O1215"/>
    <mergeCell ref="C1204:O1204"/>
    <mergeCell ref="C1205:O1205"/>
    <mergeCell ref="C1206:O1206"/>
    <mergeCell ref="C1207:O1207"/>
    <mergeCell ref="C1208:O1208"/>
    <mergeCell ref="C1209:O1209"/>
    <mergeCell ref="C1195:G1195"/>
    <mergeCell ref="C1196:G1196"/>
    <mergeCell ref="C1197:G1197"/>
    <mergeCell ref="C1198:G1198"/>
    <mergeCell ref="C1200:G1200"/>
    <mergeCell ref="C1201:G1201"/>
    <mergeCell ref="C1228:J1228"/>
    <mergeCell ref="A1229:P1229"/>
    <mergeCell ref="C1230:G1230"/>
    <mergeCell ref="C1231:G1231"/>
    <mergeCell ref="C1232:G1232"/>
    <mergeCell ref="C1233:G1233"/>
    <mergeCell ref="C1222:O1222"/>
    <mergeCell ref="C1223:O1223"/>
    <mergeCell ref="C1224:O1224"/>
    <mergeCell ref="C1225:O1225"/>
    <mergeCell ref="C1226:O1226"/>
    <mergeCell ref="C1227:J1227"/>
    <mergeCell ref="C1216:O1216"/>
    <mergeCell ref="C1217:O1217"/>
    <mergeCell ref="C1218:O1218"/>
    <mergeCell ref="C1219:O1219"/>
    <mergeCell ref="C1220:O1220"/>
    <mergeCell ref="C1221:O1221"/>
    <mergeCell ref="C1248:G1248"/>
    <mergeCell ref="C1249:G1249"/>
    <mergeCell ref="C1250:G1250"/>
    <mergeCell ref="C1251:G1251"/>
    <mergeCell ref="C1252:G1252"/>
    <mergeCell ref="C1253:G1253"/>
    <mergeCell ref="C1240:G1240"/>
    <mergeCell ref="C1241:G1241"/>
    <mergeCell ref="C1242:G1242"/>
    <mergeCell ref="C1243:G1243"/>
    <mergeCell ref="C1245:G1245"/>
    <mergeCell ref="C1246:G1246"/>
    <mergeCell ref="C1234:G1234"/>
    <mergeCell ref="C1235:G1235"/>
    <mergeCell ref="C1236:G1236"/>
    <mergeCell ref="C1237:G1237"/>
    <mergeCell ref="C1238:G1238"/>
    <mergeCell ref="C1239:G1239"/>
    <mergeCell ref="C1268:G1268"/>
    <mergeCell ref="C1269:G1269"/>
    <mergeCell ref="C1270:G1270"/>
    <mergeCell ref="C1271:G1271"/>
    <mergeCell ref="C1272:G1272"/>
    <mergeCell ref="C1273:G1273"/>
    <mergeCell ref="C1260:G1260"/>
    <mergeCell ref="C1261:G1261"/>
    <mergeCell ref="C1262:G1262"/>
    <mergeCell ref="C1264:G1264"/>
    <mergeCell ref="C1265:G1265"/>
    <mergeCell ref="C1267:G1267"/>
    <mergeCell ref="C1254:G1254"/>
    <mergeCell ref="C1255:G1255"/>
    <mergeCell ref="C1256:G1256"/>
    <mergeCell ref="C1257:G1257"/>
    <mergeCell ref="C1258:G1258"/>
    <mergeCell ref="C1259:G1259"/>
    <mergeCell ref="C1288:G1288"/>
    <mergeCell ref="C1289:G1289"/>
    <mergeCell ref="C1290:G1290"/>
    <mergeCell ref="C1291:G1291"/>
    <mergeCell ref="C1292:G1292"/>
    <mergeCell ref="C1293:G1293"/>
    <mergeCell ref="C1280:G1280"/>
    <mergeCell ref="C1282:G1282"/>
    <mergeCell ref="C1283:G1283"/>
    <mergeCell ref="C1285:G1285"/>
    <mergeCell ref="C1286:G1286"/>
    <mergeCell ref="C1287:G1287"/>
    <mergeCell ref="C1274:G1274"/>
    <mergeCell ref="C1275:G1275"/>
    <mergeCell ref="C1276:G1276"/>
    <mergeCell ref="C1277:G1277"/>
    <mergeCell ref="C1278:G1278"/>
    <mergeCell ref="C1279:G1279"/>
    <mergeCell ref="C1308:G1308"/>
    <mergeCell ref="C1309:G1309"/>
    <mergeCell ref="C1310:G1310"/>
    <mergeCell ref="C1311:G1311"/>
    <mergeCell ref="C1312:G1312"/>
    <mergeCell ref="C1313:G1313"/>
    <mergeCell ref="C1301:G1301"/>
    <mergeCell ref="C1302:G1302"/>
    <mergeCell ref="C1304:G1304"/>
    <mergeCell ref="C1305:G1305"/>
    <mergeCell ref="C1306:G1306"/>
    <mergeCell ref="C1307:G1307"/>
    <mergeCell ref="C1294:G1294"/>
    <mergeCell ref="C1295:G1295"/>
    <mergeCell ref="C1296:G1296"/>
    <mergeCell ref="C1297:G1297"/>
    <mergeCell ref="C1298:G1298"/>
    <mergeCell ref="C1299:G1299"/>
    <mergeCell ref="C1328:G1328"/>
    <mergeCell ref="C1329:G1329"/>
    <mergeCell ref="C1330:G1330"/>
    <mergeCell ref="C1331:G1331"/>
    <mergeCell ref="C1332:G1332"/>
    <mergeCell ref="C1333:G1333"/>
    <mergeCell ref="C1321:G1321"/>
    <mergeCell ref="C1323:G1323"/>
    <mergeCell ref="C1324:G1324"/>
    <mergeCell ref="C1325:G1325"/>
    <mergeCell ref="C1326:G1326"/>
    <mergeCell ref="C1327:G1327"/>
    <mergeCell ref="C1314:G1314"/>
    <mergeCell ref="C1315:G1315"/>
    <mergeCell ref="C1316:G1316"/>
    <mergeCell ref="C1317:G1317"/>
    <mergeCell ref="C1318:G1318"/>
    <mergeCell ref="C1320:G1320"/>
    <mergeCell ref="C1348:G1348"/>
    <mergeCell ref="C1349:G1349"/>
    <mergeCell ref="C1350:G1350"/>
    <mergeCell ref="C1351:G1351"/>
    <mergeCell ref="C1352:G1352"/>
    <mergeCell ref="C1353:G1353"/>
    <mergeCell ref="C1342:G1342"/>
    <mergeCell ref="C1343:G1343"/>
    <mergeCell ref="C1344:G1344"/>
    <mergeCell ref="C1345:G1345"/>
    <mergeCell ref="C1346:G1346"/>
    <mergeCell ref="C1347:G1347"/>
    <mergeCell ref="C1334:G1334"/>
    <mergeCell ref="C1335:G1335"/>
    <mergeCell ref="C1336:G1336"/>
    <mergeCell ref="C1337:G1337"/>
    <mergeCell ref="C1339:G1339"/>
    <mergeCell ref="C1340:G1340"/>
    <mergeCell ref="C1368:G1368"/>
    <mergeCell ref="C1369:G1369"/>
    <mergeCell ref="C1370:G1370"/>
    <mergeCell ref="C1372:G1372"/>
    <mergeCell ref="C1373:G1373"/>
    <mergeCell ref="C1375:G1375"/>
    <mergeCell ref="C1362:G1362"/>
    <mergeCell ref="C1363:G1363"/>
    <mergeCell ref="C1364:G1364"/>
    <mergeCell ref="C1365:G1365"/>
    <mergeCell ref="C1366:G1366"/>
    <mergeCell ref="C1367:G1367"/>
    <mergeCell ref="C1354:G1354"/>
    <mergeCell ref="C1355:G1355"/>
    <mergeCell ref="C1356:G1356"/>
    <mergeCell ref="C1357:G1357"/>
    <mergeCell ref="C1359:G1359"/>
    <mergeCell ref="C1360:G1360"/>
    <mergeCell ref="C1388:G1388"/>
    <mergeCell ref="C1389:G1389"/>
    <mergeCell ref="C1390:G1390"/>
    <mergeCell ref="C1391:G1391"/>
    <mergeCell ref="C1392:G1392"/>
    <mergeCell ref="C1393:G1393"/>
    <mergeCell ref="C1382:G1382"/>
    <mergeCell ref="C1383:G1383"/>
    <mergeCell ref="C1384:G1384"/>
    <mergeCell ref="C1385:G1385"/>
    <mergeCell ref="C1386:G1386"/>
    <mergeCell ref="C1387:G1387"/>
    <mergeCell ref="C1376:G1376"/>
    <mergeCell ref="C1377:G1377"/>
    <mergeCell ref="C1378:G1378"/>
    <mergeCell ref="C1379:G1379"/>
    <mergeCell ref="C1380:G1380"/>
    <mergeCell ref="C1381:G1381"/>
    <mergeCell ref="C1408:G1408"/>
    <mergeCell ref="C1409:G1409"/>
    <mergeCell ref="C1410:G1410"/>
    <mergeCell ref="C1411:G1411"/>
    <mergeCell ref="C1412:G1412"/>
    <mergeCell ref="C1413:G1413"/>
    <mergeCell ref="C1402:G1402"/>
    <mergeCell ref="C1403:G1403"/>
    <mergeCell ref="C1404:G1404"/>
    <mergeCell ref="C1405:G1405"/>
    <mergeCell ref="C1406:G1406"/>
    <mergeCell ref="C1407:G1407"/>
    <mergeCell ref="C1395:G1395"/>
    <mergeCell ref="C1396:G1396"/>
    <mergeCell ref="C1398:G1398"/>
    <mergeCell ref="C1399:G1399"/>
    <mergeCell ref="C1400:G1400"/>
    <mergeCell ref="C1401:G1401"/>
    <mergeCell ref="C1428:G1428"/>
    <mergeCell ref="C1429:G1429"/>
    <mergeCell ref="C1430:G1430"/>
    <mergeCell ref="C1431:G1431"/>
    <mergeCell ref="C1432:G1432"/>
    <mergeCell ref="C1433:G1433"/>
    <mergeCell ref="C1421:G1421"/>
    <mergeCell ref="C1423:G1423"/>
    <mergeCell ref="C1424:G1424"/>
    <mergeCell ref="C1425:G1425"/>
    <mergeCell ref="C1426:G1426"/>
    <mergeCell ref="C1427:G1427"/>
    <mergeCell ref="C1414:G1414"/>
    <mergeCell ref="C1415:G1415"/>
    <mergeCell ref="C1416:G1416"/>
    <mergeCell ref="C1417:G1417"/>
    <mergeCell ref="C1418:G1418"/>
    <mergeCell ref="C1420:G1420"/>
    <mergeCell ref="C1451:G1451"/>
    <mergeCell ref="C1453:G1453"/>
    <mergeCell ref="C1454:G1454"/>
    <mergeCell ref="C1455:G1455"/>
    <mergeCell ref="C1456:G1456"/>
    <mergeCell ref="C1457:G1457"/>
    <mergeCell ref="C1442:G1442"/>
    <mergeCell ref="C1444:G1444"/>
    <mergeCell ref="C1445:G1445"/>
    <mergeCell ref="C1447:G1447"/>
    <mergeCell ref="C1448:G1448"/>
    <mergeCell ref="C1450:G1450"/>
    <mergeCell ref="C1434:G1434"/>
    <mergeCell ref="C1435:G1435"/>
    <mergeCell ref="C1436:G1436"/>
    <mergeCell ref="C1438:G1438"/>
    <mergeCell ref="C1439:G1439"/>
    <mergeCell ref="C1441:G1441"/>
    <mergeCell ref="C1472:G1472"/>
    <mergeCell ref="C1473:G1473"/>
    <mergeCell ref="C1474:G1474"/>
    <mergeCell ref="C1475:G1475"/>
    <mergeCell ref="C1476:G1476"/>
    <mergeCell ref="C1477:G1477"/>
    <mergeCell ref="C1464:G1464"/>
    <mergeCell ref="C1465:G1465"/>
    <mergeCell ref="C1467:G1467"/>
    <mergeCell ref="C1468:G1468"/>
    <mergeCell ref="C1470:G1470"/>
    <mergeCell ref="C1471:G1471"/>
    <mergeCell ref="C1458:G1458"/>
    <mergeCell ref="C1459:G1459"/>
    <mergeCell ref="C1460:G1460"/>
    <mergeCell ref="C1461:G1461"/>
    <mergeCell ref="C1462:G1462"/>
    <mergeCell ref="C1463:G1463"/>
    <mergeCell ref="C1492:G1492"/>
    <mergeCell ref="C1493:G1493"/>
    <mergeCell ref="C1494:G1494"/>
    <mergeCell ref="C1495:G1495"/>
    <mergeCell ref="C1496:G1496"/>
    <mergeCell ref="C1497:G1497"/>
    <mergeCell ref="C1485:G1485"/>
    <mergeCell ref="C1487:G1487"/>
    <mergeCell ref="C1488:G1488"/>
    <mergeCell ref="C1489:G1489"/>
    <mergeCell ref="C1490:G1490"/>
    <mergeCell ref="C1491:G1491"/>
    <mergeCell ref="C1478:G1478"/>
    <mergeCell ref="C1479:G1479"/>
    <mergeCell ref="C1480:G1480"/>
    <mergeCell ref="C1481:G1481"/>
    <mergeCell ref="C1482:G1482"/>
    <mergeCell ref="C1484:G1484"/>
    <mergeCell ref="C1510:G1510"/>
    <mergeCell ref="C1511:G1511"/>
    <mergeCell ref="C1512:G1512"/>
    <mergeCell ref="C1513:G1513"/>
    <mergeCell ref="C1515:G1515"/>
    <mergeCell ref="C1516:G1516"/>
    <mergeCell ref="C1504:G1504"/>
    <mergeCell ref="C1505:G1505"/>
    <mergeCell ref="C1506:G1506"/>
    <mergeCell ref="C1507:G1507"/>
    <mergeCell ref="C1508:G1508"/>
    <mergeCell ref="C1509:G1509"/>
    <mergeCell ref="C1498:G1498"/>
    <mergeCell ref="C1499:G1499"/>
    <mergeCell ref="C1500:G1500"/>
    <mergeCell ref="C1501:G1501"/>
    <mergeCell ref="C1502:G1502"/>
    <mergeCell ref="C1503:G1503"/>
    <mergeCell ref="C1531:G1531"/>
    <mergeCell ref="C1532:G1532"/>
    <mergeCell ref="C1534:G1534"/>
    <mergeCell ref="C1535:G1535"/>
    <mergeCell ref="C1536:G1536"/>
    <mergeCell ref="C1537:G1537"/>
    <mergeCell ref="C1524:G1524"/>
    <mergeCell ref="C1525:G1525"/>
    <mergeCell ref="C1526:G1526"/>
    <mergeCell ref="C1527:G1527"/>
    <mergeCell ref="C1528:G1528"/>
    <mergeCell ref="C1529:G1529"/>
    <mergeCell ref="C1518:G1518"/>
    <mergeCell ref="C1519:G1519"/>
    <mergeCell ref="C1520:G1520"/>
    <mergeCell ref="C1521:G1521"/>
    <mergeCell ref="C1522:G1522"/>
    <mergeCell ref="C1523:G1523"/>
    <mergeCell ref="C1550:G1550"/>
    <mergeCell ref="C1551:G1551"/>
    <mergeCell ref="C1552:G1552"/>
    <mergeCell ref="C1553:G1553"/>
    <mergeCell ref="C1554:G1554"/>
    <mergeCell ref="C1556:G1556"/>
    <mergeCell ref="C1544:G1544"/>
    <mergeCell ref="C1545:G1545"/>
    <mergeCell ref="C1546:G1546"/>
    <mergeCell ref="C1547:G1547"/>
    <mergeCell ref="C1548:G1548"/>
    <mergeCell ref="C1549:G1549"/>
    <mergeCell ref="C1538:G1538"/>
    <mergeCell ref="C1539:G1539"/>
    <mergeCell ref="C1540:G1540"/>
    <mergeCell ref="C1541:G1541"/>
    <mergeCell ref="C1542:G1542"/>
    <mergeCell ref="C1543:G1543"/>
    <mergeCell ref="C1572:G1572"/>
    <mergeCell ref="C1573:G1573"/>
    <mergeCell ref="C1576:O1576"/>
    <mergeCell ref="C1577:O1577"/>
    <mergeCell ref="C1578:O1578"/>
    <mergeCell ref="C1579:O1579"/>
    <mergeCell ref="C1565:G1565"/>
    <mergeCell ref="C1566:G1566"/>
    <mergeCell ref="C1567:G1567"/>
    <mergeCell ref="C1568:G1568"/>
    <mergeCell ref="C1569:G1569"/>
    <mergeCell ref="C1570:G1570"/>
    <mergeCell ref="C1557:G1557"/>
    <mergeCell ref="C1559:G1559"/>
    <mergeCell ref="C1560:G1560"/>
    <mergeCell ref="C1562:G1562"/>
    <mergeCell ref="C1563:G1563"/>
    <mergeCell ref="C1564:G1564"/>
    <mergeCell ref="C1592:O1592"/>
    <mergeCell ref="C1593:O1593"/>
    <mergeCell ref="C1594:O1594"/>
    <mergeCell ref="C1595:O1595"/>
    <mergeCell ref="C1596:O1596"/>
    <mergeCell ref="C1597:O1597"/>
    <mergeCell ref="C1586:O1586"/>
    <mergeCell ref="C1587:O1587"/>
    <mergeCell ref="C1588:O1588"/>
    <mergeCell ref="C1589:O1589"/>
    <mergeCell ref="C1590:O1590"/>
    <mergeCell ref="C1591:O1591"/>
    <mergeCell ref="C1580:O1580"/>
    <mergeCell ref="C1581:O1581"/>
    <mergeCell ref="C1582:O1582"/>
    <mergeCell ref="C1583:O1583"/>
    <mergeCell ref="C1584:O1584"/>
    <mergeCell ref="C1585:O1585"/>
    <mergeCell ref="C1610:G1610"/>
    <mergeCell ref="C1611:G1611"/>
    <mergeCell ref="C1612:G1612"/>
    <mergeCell ref="C1613:G1613"/>
    <mergeCell ref="C1614:G1614"/>
    <mergeCell ref="C1615:G1615"/>
    <mergeCell ref="C1604:G1604"/>
    <mergeCell ref="C1605:G1605"/>
    <mergeCell ref="C1606:G1606"/>
    <mergeCell ref="C1607:G1607"/>
    <mergeCell ref="C1608:G1608"/>
    <mergeCell ref="C1609:G1609"/>
    <mergeCell ref="C1598:O1598"/>
    <mergeCell ref="C1599:O1599"/>
    <mergeCell ref="C1600:O1600"/>
    <mergeCell ref="C1601:J1601"/>
    <mergeCell ref="C1602:J1602"/>
    <mergeCell ref="A1603:P1603"/>
    <mergeCell ref="C1628:G1628"/>
    <mergeCell ref="C1630:G1630"/>
    <mergeCell ref="C1631:G1631"/>
    <mergeCell ref="C1633:G1633"/>
    <mergeCell ref="C1634:G1634"/>
    <mergeCell ref="C1635:G1635"/>
    <mergeCell ref="C1622:G1622"/>
    <mergeCell ref="C1623:G1623"/>
    <mergeCell ref="C1624:G1624"/>
    <mergeCell ref="C1625:G1625"/>
    <mergeCell ref="C1626:G1626"/>
    <mergeCell ref="C1627:G1627"/>
    <mergeCell ref="C1616:G1616"/>
    <mergeCell ref="C1617:G1617"/>
    <mergeCell ref="C1618:G1618"/>
    <mergeCell ref="C1619:G1619"/>
    <mergeCell ref="C1620:G1620"/>
    <mergeCell ref="C1621:G1621"/>
    <mergeCell ref="C1648:G1648"/>
    <mergeCell ref="C1649:G1649"/>
    <mergeCell ref="C1650:G1650"/>
    <mergeCell ref="C1651:G1651"/>
    <mergeCell ref="C1652:G1652"/>
    <mergeCell ref="C1653:G1653"/>
    <mergeCell ref="C1642:G1642"/>
    <mergeCell ref="C1643:G1643"/>
    <mergeCell ref="C1644:G1644"/>
    <mergeCell ref="C1645:G1645"/>
    <mergeCell ref="C1646:G1646"/>
    <mergeCell ref="C1647:G1647"/>
    <mergeCell ref="C1636:G1636"/>
    <mergeCell ref="C1637:G1637"/>
    <mergeCell ref="C1638:G1638"/>
    <mergeCell ref="C1639:G1639"/>
    <mergeCell ref="C1640:G1640"/>
    <mergeCell ref="C1641:G1641"/>
    <mergeCell ref="C1668:G1668"/>
    <mergeCell ref="C1669:G1669"/>
    <mergeCell ref="C1670:G1670"/>
    <mergeCell ref="C1671:G1671"/>
    <mergeCell ref="C1672:G1672"/>
    <mergeCell ref="C1673:G1673"/>
    <mergeCell ref="C1662:G1662"/>
    <mergeCell ref="C1663:G1663"/>
    <mergeCell ref="C1664:G1664"/>
    <mergeCell ref="C1665:G1665"/>
    <mergeCell ref="C1666:G1666"/>
    <mergeCell ref="C1667:G1667"/>
    <mergeCell ref="C1654:G1654"/>
    <mergeCell ref="C1655:G1655"/>
    <mergeCell ref="C1656:G1656"/>
    <mergeCell ref="C1657:G1657"/>
    <mergeCell ref="C1659:G1659"/>
    <mergeCell ref="C1660:G1660"/>
    <mergeCell ref="C1688:G1688"/>
    <mergeCell ref="C1689:G1689"/>
    <mergeCell ref="C1690:G1690"/>
    <mergeCell ref="C1691:G1691"/>
    <mergeCell ref="C1693:G1693"/>
    <mergeCell ref="C1694:G1694"/>
    <mergeCell ref="C1682:G1682"/>
    <mergeCell ref="C1683:G1683"/>
    <mergeCell ref="C1684:G1684"/>
    <mergeCell ref="C1685:G1685"/>
    <mergeCell ref="C1686:G1686"/>
    <mergeCell ref="C1687:G1687"/>
    <mergeCell ref="C1674:G1674"/>
    <mergeCell ref="C1676:G1676"/>
    <mergeCell ref="C1677:G1677"/>
    <mergeCell ref="C1679:G1679"/>
    <mergeCell ref="C1680:G1680"/>
    <mergeCell ref="C1681:G1681"/>
    <mergeCell ref="C1708:G1708"/>
    <mergeCell ref="C1710:G1710"/>
    <mergeCell ref="C1711:G1711"/>
    <mergeCell ref="C1713:G1713"/>
    <mergeCell ref="C1714:G1714"/>
    <mergeCell ref="C1715:G1715"/>
    <mergeCell ref="C1702:G1702"/>
    <mergeCell ref="C1703:G1703"/>
    <mergeCell ref="C1704:G1704"/>
    <mergeCell ref="C1705:G1705"/>
    <mergeCell ref="C1706:G1706"/>
    <mergeCell ref="C1707:G1707"/>
    <mergeCell ref="C1696:G1696"/>
    <mergeCell ref="C1697:G1697"/>
    <mergeCell ref="C1698:G1698"/>
    <mergeCell ref="C1699:G1699"/>
    <mergeCell ref="C1700:G1700"/>
    <mergeCell ref="C1701:G1701"/>
    <mergeCell ref="C1730:G1730"/>
    <mergeCell ref="C1731:G1731"/>
    <mergeCell ref="C1732:G1732"/>
    <mergeCell ref="C1733:G1733"/>
    <mergeCell ref="C1734:G1734"/>
    <mergeCell ref="C1735:G1735"/>
    <mergeCell ref="C1722:G1722"/>
    <mergeCell ref="C1723:G1723"/>
    <mergeCell ref="C1724:G1724"/>
    <mergeCell ref="C1725:G1725"/>
    <mergeCell ref="C1727:G1727"/>
    <mergeCell ref="C1728:G1728"/>
    <mergeCell ref="C1716:G1716"/>
    <mergeCell ref="C1717:G1717"/>
    <mergeCell ref="C1718:G1718"/>
    <mergeCell ref="C1719:G1719"/>
    <mergeCell ref="C1720:G1720"/>
    <mergeCell ref="C1721:G1721"/>
    <mergeCell ref="C1748:G1748"/>
    <mergeCell ref="C1749:G1749"/>
    <mergeCell ref="C1750:G1750"/>
    <mergeCell ref="C1751:G1751"/>
    <mergeCell ref="C1752:G1752"/>
    <mergeCell ref="C1753:G1753"/>
    <mergeCell ref="C1742:G1742"/>
    <mergeCell ref="C1743:G1743"/>
    <mergeCell ref="C1744:G1744"/>
    <mergeCell ref="C1745:G1745"/>
    <mergeCell ref="C1746:G1746"/>
    <mergeCell ref="C1747:G1747"/>
    <mergeCell ref="C1736:G1736"/>
    <mergeCell ref="C1737:G1737"/>
    <mergeCell ref="C1738:G1738"/>
    <mergeCell ref="C1739:G1739"/>
    <mergeCell ref="C1740:G1740"/>
    <mergeCell ref="C1741:G1741"/>
    <mergeCell ref="C1768:G1768"/>
    <mergeCell ref="C1769:G1769"/>
    <mergeCell ref="C1770:G1770"/>
    <mergeCell ref="C1771:G1771"/>
    <mergeCell ref="C1772:G1772"/>
    <mergeCell ref="C1773:G1773"/>
    <mergeCell ref="C1762:G1762"/>
    <mergeCell ref="C1763:G1763"/>
    <mergeCell ref="C1764:G1764"/>
    <mergeCell ref="C1765:G1765"/>
    <mergeCell ref="C1766:G1766"/>
    <mergeCell ref="C1767:G1767"/>
    <mergeCell ref="C1754:G1754"/>
    <mergeCell ref="C1755:G1755"/>
    <mergeCell ref="C1756:G1756"/>
    <mergeCell ref="C1758:G1758"/>
    <mergeCell ref="C1759:G1759"/>
    <mergeCell ref="C1761:G1761"/>
    <mergeCell ref="C1788:G1788"/>
    <mergeCell ref="C1789:G1789"/>
    <mergeCell ref="C1790:G1790"/>
    <mergeCell ref="C1791:G1791"/>
    <mergeCell ref="C1793:G1793"/>
    <mergeCell ref="C1794:G1794"/>
    <mergeCell ref="C1782:G1782"/>
    <mergeCell ref="C1783:G1783"/>
    <mergeCell ref="C1784:G1784"/>
    <mergeCell ref="C1785:G1785"/>
    <mergeCell ref="C1786:G1786"/>
    <mergeCell ref="C1787:G1787"/>
    <mergeCell ref="C1774:G1774"/>
    <mergeCell ref="C1776:G1776"/>
    <mergeCell ref="C1777:G1777"/>
    <mergeCell ref="C1779:G1779"/>
    <mergeCell ref="C1780:G1780"/>
    <mergeCell ref="C1781:G1781"/>
    <mergeCell ref="C1808:G1808"/>
    <mergeCell ref="C1809:G1809"/>
    <mergeCell ref="C1810:G1810"/>
    <mergeCell ref="C1811:G1811"/>
    <mergeCell ref="C1812:G1812"/>
    <mergeCell ref="C1813:G1813"/>
    <mergeCell ref="C1802:G1802"/>
    <mergeCell ref="C1803:G1803"/>
    <mergeCell ref="C1804:G1804"/>
    <mergeCell ref="C1805:G1805"/>
    <mergeCell ref="C1806:G1806"/>
    <mergeCell ref="C1807:G1807"/>
    <mergeCell ref="C1796:G1796"/>
    <mergeCell ref="C1797:G1797"/>
    <mergeCell ref="C1798:G1798"/>
    <mergeCell ref="C1799:G1799"/>
    <mergeCell ref="C1800:G1800"/>
    <mergeCell ref="C1801:G1801"/>
    <mergeCell ref="C1828:G1828"/>
    <mergeCell ref="C1829:G1829"/>
    <mergeCell ref="C1830:G1830"/>
    <mergeCell ref="C1831:G1831"/>
    <mergeCell ref="C1832:G1832"/>
    <mergeCell ref="C1833:G1833"/>
    <mergeCell ref="C1822:G1822"/>
    <mergeCell ref="C1823:G1823"/>
    <mergeCell ref="C1824:G1824"/>
    <mergeCell ref="C1825:G1825"/>
    <mergeCell ref="C1826:G1826"/>
    <mergeCell ref="C1827:G1827"/>
    <mergeCell ref="C1815:G1815"/>
    <mergeCell ref="C1816:G1816"/>
    <mergeCell ref="C1818:G1818"/>
    <mergeCell ref="C1819:G1819"/>
    <mergeCell ref="C1820:G1820"/>
    <mergeCell ref="C1821:G1821"/>
    <mergeCell ref="C1848:G1848"/>
    <mergeCell ref="C1849:G1849"/>
    <mergeCell ref="C1850:G1850"/>
    <mergeCell ref="C1851:G1851"/>
    <mergeCell ref="C1852:G1852"/>
    <mergeCell ref="C1854:G1854"/>
    <mergeCell ref="C1842:G1842"/>
    <mergeCell ref="C1843:G1843"/>
    <mergeCell ref="C1844:G1844"/>
    <mergeCell ref="C1845:G1845"/>
    <mergeCell ref="C1846:G1846"/>
    <mergeCell ref="C1847:G1847"/>
    <mergeCell ref="C1834:G1834"/>
    <mergeCell ref="C1835:G1835"/>
    <mergeCell ref="C1837:G1837"/>
    <mergeCell ref="C1838:G1838"/>
    <mergeCell ref="C1840:G1840"/>
    <mergeCell ref="C1841:G1841"/>
    <mergeCell ref="C1868:G1868"/>
    <mergeCell ref="C1869:G1869"/>
    <mergeCell ref="C1871:G1871"/>
    <mergeCell ref="C1872:G1872"/>
    <mergeCell ref="C1874:G1874"/>
    <mergeCell ref="C1875:G1875"/>
    <mergeCell ref="C1862:G1862"/>
    <mergeCell ref="C1863:G1863"/>
    <mergeCell ref="C1864:G1864"/>
    <mergeCell ref="C1865:G1865"/>
    <mergeCell ref="C1866:G1866"/>
    <mergeCell ref="C1867:G1867"/>
    <mergeCell ref="C1855:G1855"/>
    <mergeCell ref="C1857:G1857"/>
    <mergeCell ref="C1858:G1858"/>
    <mergeCell ref="C1859:G1859"/>
    <mergeCell ref="C1860:G1860"/>
    <mergeCell ref="C1861:G1861"/>
    <mergeCell ref="C1889:G1889"/>
    <mergeCell ref="C1891:G1891"/>
    <mergeCell ref="C1892:G1892"/>
    <mergeCell ref="C1893:G1893"/>
    <mergeCell ref="C1894:G1894"/>
    <mergeCell ref="C1895:G1895"/>
    <mergeCell ref="C1882:G1882"/>
    <mergeCell ref="C1883:G1883"/>
    <mergeCell ref="C1884:G1884"/>
    <mergeCell ref="C1885:G1885"/>
    <mergeCell ref="C1886:G1886"/>
    <mergeCell ref="C1888:G1888"/>
    <mergeCell ref="C1876:G1876"/>
    <mergeCell ref="C1877:G1877"/>
    <mergeCell ref="C1878:G1878"/>
    <mergeCell ref="C1879:G1879"/>
    <mergeCell ref="C1880:G1880"/>
    <mergeCell ref="C1881:G1881"/>
    <mergeCell ref="C1910:G1910"/>
    <mergeCell ref="C1911:G1911"/>
    <mergeCell ref="C1912:G1912"/>
    <mergeCell ref="C1913:G1913"/>
    <mergeCell ref="C1914:G1914"/>
    <mergeCell ref="C1915:G1915"/>
    <mergeCell ref="C1902:G1902"/>
    <mergeCell ref="C1903:G1903"/>
    <mergeCell ref="C1905:G1905"/>
    <mergeCell ref="C1906:G1906"/>
    <mergeCell ref="C1908:G1908"/>
    <mergeCell ref="C1909:G1909"/>
    <mergeCell ref="C1896:G1896"/>
    <mergeCell ref="C1897:G1897"/>
    <mergeCell ref="C1898:G1898"/>
    <mergeCell ref="C1899:G1899"/>
    <mergeCell ref="C1900:G1900"/>
    <mergeCell ref="C1901:G1901"/>
    <mergeCell ref="C1930:G1930"/>
    <mergeCell ref="C1931:G1931"/>
    <mergeCell ref="C1932:G1932"/>
    <mergeCell ref="C1933:G1933"/>
    <mergeCell ref="C1934:G1934"/>
    <mergeCell ref="C1935:G1935"/>
    <mergeCell ref="C1922:G1922"/>
    <mergeCell ref="C1923:G1923"/>
    <mergeCell ref="C1924:G1924"/>
    <mergeCell ref="C1925:G1925"/>
    <mergeCell ref="C1927:G1927"/>
    <mergeCell ref="C1928:G1928"/>
    <mergeCell ref="C1916:G1916"/>
    <mergeCell ref="C1917:G1917"/>
    <mergeCell ref="C1918:G1918"/>
    <mergeCell ref="C1919:G1919"/>
    <mergeCell ref="C1920:G1920"/>
    <mergeCell ref="C1921:G1921"/>
    <mergeCell ref="C1950:G1950"/>
    <mergeCell ref="C1951:G1951"/>
    <mergeCell ref="C1952:G1952"/>
    <mergeCell ref="C1953:G1953"/>
    <mergeCell ref="C1954:G1954"/>
    <mergeCell ref="C1955:G1955"/>
    <mergeCell ref="C1942:G1942"/>
    <mergeCell ref="C1944:G1944"/>
    <mergeCell ref="C1945:G1945"/>
    <mergeCell ref="C1947:G1947"/>
    <mergeCell ref="C1948:G1948"/>
    <mergeCell ref="C1949:G1949"/>
    <mergeCell ref="C1936:G1936"/>
    <mergeCell ref="C1937:G1937"/>
    <mergeCell ref="C1938:G1938"/>
    <mergeCell ref="C1939:G1939"/>
    <mergeCell ref="C1940:G1940"/>
    <mergeCell ref="C1941:G1941"/>
    <mergeCell ref="C1970:G1970"/>
    <mergeCell ref="C1971:G1971"/>
    <mergeCell ref="C1972:G1972"/>
    <mergeCell ref="C1973:G1973"/>
    <mergeCell ref="C1974:G1974"/>
    <mergeCell ref="C1975:G1975"/>
    <mergeCell ref="C1962:G1962"/>
    <mergeCell ref="C1963:G1963"/>
    <mergeCell ref="C1965:G1965"/>
    <mergeCell ref="C1966:G1966"/>
    <mergeCell ref="C1968:G1968"/>
    <mergeCell ref="C1969:G1969"/>
    <mergeCell ref="C1956:G1956"/>
    <mergeCell ref="C1957:G1957"/>
    <mergeCell ref="C1958:G1958"/>
    <mergeCell ref="C1959:G1959"/>
    <mergeCell ref="C1960:G1960"/>
    <mergeCell ref="C1961:G1961"/>
    <mergeCell ref="C1990:G1990"/>
    <mergeCell ref="C1991:G1991"/>
    <mergeCell ref="C1992:G1992"/>
    <mergeCell ref="C1993:G1993"/>
    <mergeCell ref="C1994:G1994"/>
    <mergeCell ref="C1995:G1995"/>
    <mergeCell ref="C1983:G1983"/>
    <mergeCell ref="C1985:G1985"/>
    <mergeCell ref="C1986:G1986"/>
    <mergeCell ref="C1987:G1987"/>
    <mergeCell ref="C1988:G1988"/>
    <mergeCell ref="C1989:G1989"/>
    <mergeCell ref="C1976:G1976"/>
    <mergeCell ref="C1977:G1977"/>
    <mergeCell ref="C1978:G1978"/>
    <mergeCell ref="C1979:G1979"/>
    <mergeCell ref="C1980:G1980"/>
    <mergeCell ref="C1982:G1982"/>
    <mergeCell ref="C2010:G2010"/>
    <mergeCell ref="C2011:G2011"/>
    <mergeCell ref="C2012:G2012"/>
    <mergeCell ref="C2013:G2013"/>
    <mergeCell ref="C2015:G2015"/>
    <mergeCell ref="C2016:G2016"/>
    <mergeCell ref="C2004:G2004"/>
    <mergeCell ref="C2005:G2005"/>
    <mergeCell ref="C2006:G2006"/>
    <mergeCell ref="C2007:G2007"/>
    <mergeCell ref="C2008:G2008"/>
    <mergeCell ref="C2009:G2009"/>
    <mergeCell ref="C1996:G1996"/>
    <mergeCell ref="C1997:G1997"/>
    <mergeCell ref="C1999:G1999"/>
    <mergeCell ref="C2000:G2000"/>
    <mergeCell ref="C2002:G2002"/>
    <mergeCell ref="C2003:G2003"/>
    <mergeCell ref="C2030:G2030"/>
    <mergeCell ref="C2032:G2032"/>
    <mergeCell ref="C2033:G2033"/>
    <mergeCell ref="C2035:G2035"/>
    <mergeCell ref="C2036:G2036"/>
    <mergeCell ref="C2037:G2037"/>
    <mergeCell ref="C2024:G2024"/>
    <mergeCell ref="C2025:G2025"/>
    <mergeCell ref="C2026:G2026"/>
    <mergeCell ref="C2027:G2027"/>
    <mergeCell ref="C2028:G2028"/>
    <mergeCell ref="C2029:G2029"/>
    <mergeCell ref="C2018:G2018"/>
    <mergeCell ref="C2019:G2019"/>
    <mergeCell ref="C2020:G2020"/>
    <mergeCell ref="C2021:G2021"/>
    <mergeCell ref="C2022:G2022"/>
    <mergeCell ref="C2023:G2023"/>
    <mergeCell ref="C2052:G2052"/>
    <mergeCell ref="C2053:G2053"/>
    <mergeCell ref="C2054:G2054"/>
    <mergeCell ref="C2055:G2055"/>
    <mergeCell ref="C2056:G2056"/>
    <mergeCell ref="C2057:G2057"/>
    <mergeCell ref="C2044:G2044"/>
    <mergeCell ref="C2045:G2045"/>
    <mergeCell ref="C2046:G2046"/>
    <mergeCell ref="C2047:G2047"/>
    <mergeCell ref="C2049:G2049"/>
    <mergeCell ref="C2050:G2050"/>
    <mergeCell ref="C2038:G2038"/>
    <mergeCell ref="C2039:G2039"/>
    <mergeCell ref="C2040:G2040"/>
    <mergeCell ref="C2041:G2041"/>
    <mergeCell ref="C2042:G2042"/>
    <mergeCell ref="C2043:G2043"/>
    <mergeCell ref="C2070:G2070"/>
    <mergeCell ref="C2071:G2071"/>
    <mergeCell ref="C2072:G2072"/>
    <mergeCell ref="C2073:G2073"/>
    <mergeCell ref="C2074:G2074"/>
    <mergeCell ref="C2075:G2075"/>
    <mergeCell ref="C2064:G2064"/>
    <mergeCell ref="C2065:G2065"/>
    <mergeCell ref="C2066:G2066"/>
    <mergeCell ref="C2067:G2067"/>
    <mergeCell ref="C2068:G2068"/>
    <mergeCell ref="C2069:G2069"/>
    <mergeCell ref="C2058:G2058"/>
    <mergeCell ref="C2059:G2059"/>
    <mergeCell ref="C2060:G2060"/>
    <mergeCell ref="C2061:G2061"/>
    <mergeCell ref="C2062:G2062"/>
    <mergeCell ref="C2063:G2063"/>
    <mergeCell ref="C2090:G2090"/>
    <mergeCell ref="C2091:G2091"/>
    <mergeCell ref="C2092:G2092"/>
    <mergeCell ref="C2093:G2093"/>
    <mergeCell ref="C2094:G2094"/>
    <mergeCell ref="C2095:G2095"/>
    <mergeCell ref="C2084:G2084"/>
    <mergeCell ref="C2085:G2085"/>
    <mergeCell ref="C2086:G2086"/>
    <mergeCell ref="C2087:G2087"/>
    <mergeCell ref="C2088:G2088"/>
    <mergeCell ref="C2089:G2089"/>
    <mergeCell ref="C2076:G2076"/>
    <mergeCell ref="C2077:G2077"/>
    <mergeCell ref="C2078:G2078"/>
    <mergeCell ref="C2080:G2080"/>
    <mergeCell ref="C2081:G2081"/>
    <mergeCell ref="C2083:G2083"/>
    <mergeCell ref="C2110:G2110"/>
    <mergeCell ref="C2111:G2111"/>
    <mergeCell ref="C2112:G2112"/>
    <mergeCell ref="C2113:G2113"/>
    <mergeCell ref="C2114:G2114"/>
    <mergeCell ref="C2115:G2115"/>
    <mergeCell ref="C2102:G2102"/>
    <mergeCell ref="C2103:G2103"/>
    <mergeCell ref="C2105:G2105"/>
    <mergeCell ref="C2106:G2106"/>
    <mergeCell ref="C2108:G2108"/>
    <mergeCell ref="C2109:G2109"/>
    <mergeCell ref="C2096:G2096"/>
    <mergeCell ref="C2097:G2097"/>
    <mergeCell ref="C2098:G2098"/>
    <mergeCell ref="C2099:G2099"/>
    <mergeCell ref="C2100:G2100"/>
    <mergeCell ref="C2101:G2101"/>
    <mergeCell ref="C2128:G2128"/>
    <mergeCell ref="C2130:G2130"/>
    <mergeCell ref="C2131:G2131"/>
    <mergeCell ref="C2133:G2133"/>
    <mergeCell ref="C2134:G2134"/>
    <mergeCell ref="C2135:G2135"/>
    <mergeCell ref="C2122:G2122"/>
    <mergeCell ref="C2123:G2123"/>
    <mergeCell ref="C2124:G2124"/>
    <mergeCell ref="C2125:G2125"/>
    <mergeCell ref="C2126:G2126"/>
    <mergeCell ref="C2127:G2127"/>
    <mergeCell ref="C2116:G2116"/>
    <mergeCell ref="C2117:G2117"/>
    <mergeCell ref="C2118:G2118"/>
    <mergeCell ref="C2119:G2119"/>
    <mergeCell ref="C2120:G2120"/>
    <mergeCell ref="C2121:G2121"/>
    <mergeCell ref="C2148:G2148"/>
    <mergeCell ref="C2149:G2149"/>
    <mergeCell ref="C2150:G2150"/>
    <mergeCell ref="C2151:G2151"/>
    <mergeCell ref="C2152:G2152"/>
    <mergeCell ref="C2153:G2153"/>
    <mergeCell ref="C2142:G2142"/>
    <mergeCell ref="C2143:G2143"/>
    <mergeCell ref="C2144:G2144"/>
    <mergeCell ref="C2145:G2145"/>
    <mergeCell ref="C2146:G2146"/>
    <mergeCell ref="C2147:G2147"/>
    <mergeCell ref="C2136:G2136"/>
    <mergeCell ref="C2137:G2137"/>
    <mergeCell ref="C2138:G2138"/>
    <mergeCell ref="C2139:G2139"/>
    <mergeCell ref="C2140:G2140"/>
    <mergeCell ref="C2141:G2141"/>
    <mergeCell ref="C2168:G2168"/>
    <mergeCell ref="C2169:G2169"/>
    <mergeCell ref="C2170:G2170"/>
    <mergeCell ref="C2171:G2171"/>
    <mergeCell ref="C2172:G2172"/>
    <mergeCell ref="C2173:G2173"/>
    <mergeCell ref="C2162:G2162"/>
    <mergeCell ref="C2163:G2163"/>
    <mergeCell ref="C2164:G2164"/>
    <mergeCell ref="C2165:G2165"/>
    <mergeCell ref="C2166:G2166"/>
    <mergeCell ref="C2167:G2167"/>
    <mergeCell ref="C2155:G2155"/>
    <mergeCell ref="C2156:G2156"/>
    <mergeCell ref="C2158:G2158"/>
    <mergeCell ref="C2159:G2159"/>
    <mergeCell ref="C2160:G2160"/>
    <mergeCell ref="C2161:G2161"/>
    <mergeCell ref="C2188:G2188"/>
    <mergeCell ref="C2189:G2189"/>
    <mergeCell ref="C2190:G2190"/>
    <mergeCell ref="C2191:G2191"/>
    <mergeCell ref="C2192:G2192"/>
    <mergeCell ref="C2193:G2193"/>
    <mergeCell ref="C2181:G2181"/>
    <mergeCell ref="C2183:G2183"/>
    <mergeCell ref="C2184:G2184"/>
    <mergeCell ref="C2185:G2185"/>
    <mergeCell ref="C2186:G2186"/>
    <mergeCell ref="C2187:G2187"/>
    <mergeCell ref="C2174:G2174"/>
    <mergeCell ref="C2175:G2175"/>
    <mergeCell ref="C2176:G2176"/>
    <mergeCell ref="C2177:G2177"/>
    <mergeCell ref="C2178:G2178"/>
    <mergeCell ref="C2180:G2180"/>
    <mergeCell ref="C2208:G2208"/>
    <mergeCell ref="C2209:G2209"/>
    <mergeCell ref="C2210:G2210"/>
    <mergeCell ref="C2211:G2211"/>
    <mergeCell ref="C2212:G2212"/>
    <mergeCell ref="C2213:G2213"/>
    <mergeCell ref="C2200:G2200"/>
    <mergeCell ref="C2201:G2201"/>
    <mergeCell ref="C2202:G2202"/>
    <mergeCell ref="C2203:G2203"/>
    <mergeCell ref="C2205:G2205"/>
    <mergeCell ref="C2206:G2206"/>
    <mergeCell ref="C2194:G2194"/>
    <mergeCell ref="C2195:G2195"/>
    <mergeCell ref="C2196:G2196"/>
    <mergeCell ref="C2197:G2197"/>
    <mergeCell ref="C2198:G2198"/>
    <mergeCell ref="C2199:G2199"/>
    <mergeCell ref="C2226:G2226"/>
    <mergeCell ref="C2227:G2227"/>
    <mergeCell ref="C2228:G2228"/>
    <mergeCell ref="C2230:G2230"/>
    <mergeCell ref="C2231:G2231"/>
    <mergeCell ref="C2233:G2233"/>
    <mergeCell ref="C2220:G2220"/>
    <mergeCell ref="C2221:G2221"/>
    <mergeCell ref="C2222:G2222"/>
    <mergeCell ref="C2223:G2223"/>
    <mergeCell ref="C2224:G2224"/>
    <mergeCell ref="C2225:G2225"/>
    <mergeCell ref="C2214:G2214"/>
    <mergeCell ref="C2215:G2215"/>
    <mergeCell ref="C2216:G2216"/>
    <mergeCell ref="C2217:G2217"/>
    <mergeCell ref="C2218:G2218"/>
    <mergeCell ref="C2219:G2219"/>
    <mergeCell ref="C2247:G2247"/>
    <mergeCell ref="C2249:G2249"/>
    <mergeCell ref="C2250:G2250"/>
    <mergeCell ref="C2251:G2251"/>
    <mergeCell ref="C2252:G2252"/>
    <mergeCell ref="C2253:G2253"/>
    <mergeCell ref="C2240:G2240"/>
    <mergeCell ref="C2241:G2241"/>
    <mergeCell ref="C2242:G2242"/>
    <mergeCell ref="C2243:G2243"/>
    <mergeCell ref="C2244:G2244"/>
    <mergeCell ref="C2246:G2246"/>
    <mergeCell ref="C2234:G2234"/>
    <mergeCell ref="C2235:G2235"/>
    <mergeCell ref="C2236:G2236"/>
    <mergeCell ref="C2237:G2237"/>
    <mergeCell ref="C2238:G2238"/>
    <mergeCell ref="C2239:G2239"/>
    <mergeCell ref="C2266:G2266"/>
    <mergeCell ref="C2267:G2267"/>
    <mergeCell ref="C2268:G2268"/>
    <mergeCell ref="C2269:G2269"/>
    <mergeCell ref="C2271:G2271"/>
    <mergeCell ref="C2272:G2272"/>
    <mergeCell ref="C2260:G2260"/>
    <mergeCell ref="C2261:G2261"/>
    <mergeCell ref="C2262:G2262"/>
    <mergeCell ref="C2263:G2263"/>
    <mergeCell ref="C2264:G2264"/>
    <mergeCell ref="C2265:G2265"/>
    <mergeCell ref="C2254:G2254"/>
    <mergeCell ref="C2255:G2255"/>
    <mergeCell ref="C2256:G2256"/>
    <mergeCell ref="C2257:G2257"/>
    <mergeCell ref="C2258:G2258"/>
    <mergeCell ref="C2259:G2259"/>
    <mergeCell ref="C2289:O2289"/>
    <mergeCell ref="C2290:O2290"/>
    <mergeCell ref="C2291:O2291"/>
    <mergeCell ref="C2292:O2292"/>
    <mergeCell ref="C2293:O2293"/>
    <mergeCell ref="C2294:O2294"/>
    <mergeCell ref="C2280:G2280"/>
    <mergeCell ref="C2281:G2281"/>
    <mergeCell ref="C2282:G2282"/>
    <mergeCell ref="C2284:G2284"/>
    <mergeCell ref="C2285:G2285"/>
    <mergeCell ref="C2288:O2288"/>
    <mergeCell ref="C2274:G2274"/>
    <mergeCell ref="C2275:G2275"/>
    <mergeCell ref="C2276:G2276"/>
    <mergeCell ref="C2277:G2277"/>
    <mergeCell ref="C2278:G2278"/>
    <mergeCell ref="C2279:G2279"/>
    <mergeCell ref="C2307:O2307"/>
    <mergeCell ref="C2308:O2308"/>
    <mergeCell ref="C2309:O2309"/>
    <mergeCell ref="C2310:O2310"/>
    <mergeCell ref="C2311:J2311"/>
    <mergeCell ref="C2312:J2312"/>
    <mergeCell ref="C2301:O2301"/>
    <mergeCell ref="C2302:O2302"/>
    <mergeCell ref="C2303:O2303"/>
    <mergeCell ref="C2304:O2304"/>
    <mergeCell ref="C2305:O2305"/>
    <mergeCell ref="C2306:O2306"/>
    <mergeCell ref="C2295:O2295"/>
    <mergeCell ref="C2296:O2296"/>
    <mergeCell ref="C2297:O2297"/>
    <mergeCell ref="C2298:O2298"/>
    <mergeCell ref="C2299:O2299"/>
    <mergeCell ref="C2300:O2300"/>
    <mergeCell ref="C2325:G2325"/>
    <mergeCell ref="C2326:G2326"/>
    <mergeCell ref="C2327:G2327"/>
    <mergeCell ref="C2329:G2329"/>
    <mergeCell ref="C2330:G2330"/>
    <mergeCell ref="C2332:G2332"/>
    <mergeCell ref="C2319:G2319"/>
    <mergeCell ref="C2320:G2320"/>
    <mergeCell ref="C2321:G2321"/>
    <mergeCell ref="C2322:G2322"/>
    <mergeCell ref="C2323:G2323"/>
    <mergeCell ref="C2324:G2324"/>
    <mergeCell ref="A2313:P2313"/>
    <mergeCell ref="C2314:G2314"/>
    <mergeCell ref="C2315:G2315"/>
    <mergeCell ref="C2316:G2316"/>
    <mergeCell ref="C2317:G2317"/>
    <mergeCell ref="C2318:G2318"/>
    <mergeCell ref="C2345:G2345"/>
    <mergeCell ref="C2346:G2346"/>
    <mergeCell ref="C2347:G2347"/>
    <mergeCell ref="C2348:G2348"/>
    <mergeCell ref="C2349:G2349"/>
    <mergeCell ref="C2350:G2350"/>
    <mergeCell ref="C2339:G2339"/>
    <mergeCell ref="C2340:G2340"/>
    <mergeCell ref="C2341:G2341"/>
    <mergeCell ref="C2342:G2342"/>
    <mergeCell ref="C2343:G2343"/>
    <mergeCell ref="C2344:G2344"/>
    <mergeCell ref="C2333:G2333"/>
    <mergeCell ref="C2334:G2334"/>
    <mergeCell ref="C2335:G2335"/>
    <mergeCell ref="C2336:G2336"/>
    <mergeCell ref="C2337:G2337"/>
    <mergeCell ref="C2338:G2338"/>
    <mergeCell ref="C2364:G2364"/>
    <mergeCell ref="C2366:G2366"/>
    <mergeCell ref="C2367:G2367"/>
    <mergeCell ref="C2368:G2368"/>
    <mergeCell ref="C2369:G2369"/>
    <mergeCell ref="C2370:G2370"/>
    <mergeCell ref="C2357:G2357"/>
    <mergeCell ref="C2358:G2358"/>
    <mergeCell ref="C2359:G2359"/>
    <mergeCell ref="C2360:G2360"/>
    <mergeCell ref="C2361:G2361"/>
    <mergeCell ref="C2363:G2363"/>
    <mergeCell ref="C2351:G2351"/>
    <mergeCell ref="C2352:G2352"/>
    <mergeCell ref="C2353:G2353"/>
    <mergeCell ref="C2354:G2354"/>
    <mergeCell ref="C2355:G2355"/>
    <mergeCell ref="C2356:G2356"/>
    <mergeCell ref="C2384:G2384"/>
    <mergeCell ref="C2385:G2385"/>
    <mergeCell ref="C2387:G2387"/>
    <mergeCell ref="C2388:G2388"/>
    <mergeCell ref="C2389:G2389"/>
    <mergeCell ref="C2390:G2390"/>
    <mergeCell ref="C2377:G2377"/>
    <mergeCell ref="C2378:G2378"/>
    <mergeCell ref="C2379:G2379"/>
    <mergeCell ref="C2380:G2380"/>
    <mergeCell ref="C2381:G2381"/>
    <mergeCell ref="C2382:G2382"/>
    <mergeCell ref="C2371:G2371"/>
    <mergeCell ref="C2372:G2372"/>
    <mergeCell ref="C2373:G2373"/>
    <mergeCell ref="C2374:G2374"/>
    <mergeCell ref="C2375:G2375"/>
    <mergeCell ref="C2376:G2376"/>
    <mergeCell ref="C2405:G2405"/>
    <mergeCell ref="C2406:G2406"/>
    <mergeCell ref="C2407:G2407"/>
    <mergeCell ref="C2408:G2408"/>
    <mergeCell ref="C2409:G2409"/>
    <mergeCell ref="C2410:G2410"/>
    <mergeCell ref="C2397:G2397"/>
    <mergeCell ref="C2398:G2398"/>
    <mergeCell ref="C2399:G2399"/>
    <mergeCell ref="C2401:G2401"/>
    <mergeCell ref="C2402:G2402"/>
    <mergeCell ref="C2404:G2404"/>
    <mergeCell ref="C2391:G2391"/>
    <mergeCell ref="C2392:G2392"/>
    <mergeCell ref="C2393:G2393"/>
    <mergeCell ref="C2394:G2394"/>
    <mergeCell ref="C2395:G2395"/>
    <mergeCell ref="C2396:G2396"/>
    <mergeCell ref="C2425:G2425"/>
    <mergeCell ref="C2426:G2426"/>
    <mergeCell ref="C2427:G2427"/>
    <mergeCell ref="C2428:G2428"/>
    <mergeCell ref="C2429:G2429"/>
    <mergeCell ref="C2430:G2430"/>
    <mergeCell ref="C2418:G2418"/>
    <mergeCell ref="C2419:G2419"/>
    <mergeCell ref="C2421:G2421"/>
    <mergeCell ref="C2422:G2422"/>
    <mergeCell ref="C2423:G2423"/>
    <mergeCell ref="C2424:G2424"/>
    <mergeCell ref="C2411:G2411"/>
    <mergeCell ref="C2412:G2412"/>
    <mergeCell ref="C2413:G2413"/>
    <mergeCell ref="C2414:G2414"/>
    <mergeCell ref="C2415:G2415"/>
    <mergeCell ref="C2416:G2416"/>
    <mergeCell ref="C2443:G2443"/>
    <mergeCell ref="C2444:G2444"/>
    <mergeCell ref="C2445:G2445"/>
    <mergeCell ref="C2446:G2446"/>
    <mergeCell ref="C2447:G2447"/>
    <mergeCell ref="C2449:G2449"/>
    <mergeCell ref="C2437:G2437"/>
    <mergeCell ref="C2438:G2438"/>
    <mergeCell ref="C2439:G2439"/>
    <mergeCell ref="C2440:G2440"/>
    <mergeCell ref="C2441:G2441"/>
    <mergeCell ref="C2442:G2442"/>
    <mergeCell ref="C2431:G2431"/>
    <mergeCell ref="C2432:G2432"/>
    <mergeCell ref="C2433:G2433"/>
    <mergeCell ref="C2434:G2434"/>
    <mergeCell ref="C2435:G2435"/>
    <mergeCell ref="C2436:G2436"/>
    <mergeCell ref="C2465:G2465"/>
    <mergeCell ref="C2466:G2466"/>
    <mergeCell ref="C2467:G2467"/>
    <mergeCell ref="C2468:G2468"/>
    <mergeCell ref="C2469:G2469"/>
    <mergeCell ref="C2470:G2470"/>
    <mergeCell ref="C2457:G2457"/>
    <mergeCell ref="C2458:G2458"/>
    <mergeCell ref="C2459:G2459"/>
    <mergeCell ref="C2460:G2460"/>
    <mergeCell ref="C2462:G2462"/>
    <mergeCell ref="C2463:G2463"/>
    <mergeCell ref="C2450:G2450"/>
    <mergeCell ref="C2452:G2452"/>
    <mergeCell ref="C2453:G2453"/>
    <mergeCell ref="C2454:G2454"/>
    <mergeCell ref="C2455:G2455"/>
    <mergeCell ref="C2456:G2456"/>
    <mergeCell ref="C2485:G2485"/>
    <mergeCell ref="C2486:G2486"/>
    <mergeCell ref="C2487:G2487"/>
    <mergeCell ref="C2488:G2488"/>
    <mergeCell ref="C2489:G2489"/>
    <mergeCell ref="C2491:G2491"/>
    <mergeCell ref="C2479:G2479"/>
    <mergeCell ref="C2480:G2480"/>
    <mergeCell ref="C2481:G2481"/>
    <mergeCell ref="C2482:G2482"/>
    <mergeCell ref="C2483:G2483"/>
    <mergeCell ref="C2484:G2484"/>
    <mergeCell ref="C2471:G2471"/>
    <mergeCell ref="C2472:G2472"/>
    <mergeCell ref="C2473:G2473"/>
    <mergeCell ref="C2475:G2475"/>
    <mergeCell ref="C2476:G2476"/>
    <mergeCell ref="C2478:G2478"/>
    <mergeCell ref="C2505:G2505"/>
    <mergeCell ref="C2506:G2506"/>
    <mergeCell ref="C2507:G2507"/>
    <mergeCell ref="C2508:G2508"/>
    <mergeCell ref="C2509:G2509"/>
    <mergeCell ref="C2510:G2510"/>
    <mergeCell ref="C2499:G2499"/>
    <mergeCell ref="C2500:G2500"/>
    <mergeCell ref="C2501:G2501"/>
    <mergeCell ref="C2502:G2502"/>
    <mergeCell ref="C2503:G2503"/>
    <mergeCell ref="C2504:G2504"/>
    <mergeCell ref="C2492:G2492"/>
    <mergeCell ref="C2494:G2494"/>
    <mergeCell ref="C2495:G2495"/>
    <mergeCell ref="C2496:G2496"/>
    <mergeCell ref="C2497:G2497"/>
    <mergeCell ref="C2498:G2498"/>
    <mergeCell ref="C2526:O2526"/>
    <mergeCell ref="C2527:O2527"/>
    <mergeCell ref="C2528:O2528"/>
    <mergeCell ref="C2529:O2529"/>
    <mergeCell ref="C2530:O2530"/>
    <mergeCell ref="C2531:O2531"/>
    <mergeCell ref="C2520:O2520"/>
    <mergeCell ref="C2521:O2521"/>
    <mergeCell ref="C2522:O2522"/>
    <mergeCell ref="C2523:O2523"/>
    <mergeCell ref="C2524:O2524"/>
    <mergeCell ref="C2525:O2525"/>
    <mergeCell ref="C2511:G2511"/>
    <mergeCell ref="C2512:G2512"/>
    <mergeCell ref="C2513:G2513"/>
    <mergeCell ref="C2514:G2514"/>
    <mergeCell ref="C2516:G2516"/>
    <mergeCell ref="C2517:G2517"/>
    <mergeCell ref="C2544:J2544"/>
    <mergeCell ref="A2545:P2545"/>
    <mergeCell ref="C2546:G2546"/>
    <mergeCell ref="C2547:G2547"/>
    <mergeCell ref="C2548:G2548"/>
    <mergeCell ref="C2549:G2549"/>
    <mergeCell ref="C2538:O2538"/>
    <mergeCell ref="C2539:O2539"/>
    <mergeCell ref="C2540:O2540"/>
    <mergeCell ref="C2541:O2541"/>
    <mergeCell ref="C2542:O2542"/>
    <mergeCell ref="C2543:J2543"/>
    <mergeCell ref="C2532:O2532"/>
    <mergeCell ref="C2533:O2533"/>
    <mergeCell ref="C2534:O2534"/>
    <mergeCell ref="C2535:O2535"/>
    <mergeCell ref="C2536:O2536"/>
    <mergeCell ref="C2537:O2537"/>
    <mergeCell ref="C2562:G2562"/>
    <mergeCell ref="C2563:G2563"/>
    <mergeCell ref="C2564:G2564"/>
    <mergeCell ref="C2565:G2565"/>
    <mergeCell ref="C2567:G2567"/>
    <mergeCell ref="C2568:G2568"/>
    <mergeCell ref="C2556:G2556"/>
    <mergeCell ref="C2557:G2557"/>
    <mergeCell ref="C2558:G2558"/>
    <mergeCell ref="C2559:G2559"/>
    <mergeCell ref="C2560:G2560"/>
    <mergeCell ref="C2561:G2561"/>
    <mergeCell ref="C2550:G2550"/>
    <mergeCell ref="C2551:G2551"/>
    <mergeCell ref="C2552:G2552"/>
    <mergeCell ref="C2553:G2553"/>
    <mergeCell ref="C2554:G2554"/>
    <mergeCell ref="C2555:G2555"/>
    <mergeCell ref="C2584:G2584"/>
    <mergeCell ref="C2585:G2585"/>
    <mergeCell ref="C2586:G2586"/>
    <mergeCell ref="C2587:G2587"/>
    <mergeCell ref="C2588:G2588"/>
    <mergeCell ref="C2589:G2589"/>
    <mergeCell ref="C2576:G2576"/>
    <mergeCell ref="C2577:G2577"/>
    <mergeCell ref="C2578:G2578"/>
    <mergeCell ref="C2580:G2580"/>
    <mergeCell ref="C2581:G2581"/>
    <mergeCell ref="C2583:G2583"/>
    <mergeCell ref="C2570:G2570"/>
    <mergeCell ref="C2571:G2571"/>
    <mergeCell ref="C2572:G2572"/>
    <mergeCell ref="C2573:G2573"/>
    <mergeCell ref="C2574:G2574"/>
    <mergeCell ref="C2575:G2575"/>
    <mergeCell ref="C2606:O2606"/>
    <mergeCell ref="C2607:O2607"/>
    <mergeCell ref="C2608:O2608"/>
    <mergeCell ref="C2609:O2609"/>
    <mergeCell ref="C2610:O2610"/>
    <mergeCell ref="C2611:O2611"/>
    <mergeCell ref="C2600:O2600"/>
    <mergeCell ref="C2601:O2601"/>
    <mergeCell ref="C2602:O2602"/>
    <mergeCell ref="C2603:O2603"/>
    <mergeCell ref="C2604:O2604"/>
    <mergeCell ref="C2605:O2605"/>
    <mergeCell ref="C2590:G2590"/>
    <mergeCell ref="C2591:G2591"/>
    <mergeCell ref="C2593:G2593"/>
    <mergeCell ref="C2594:G2594"/>
    <mergeCell ref="C2596:G2596"/>
    <mergeCell ref="C2597:G2597"/>
    <mergeCell ref="C2624:O2624"/>
    <mergeCell ref="C2625:O2625"/>
    <mergeCell ref="C2626:O2626"/>
    <mergeCell ref="C2627:J2627"/>
    <mergeCell ref="C2628:J2628"/>
    <mergeCell ref="A2629:P2629"/>
    <mergeCell ref="C2618:O2618"/>
    <mergeCell ref="C2619:O2619"/>
    <mergeCell ref="C2620:O2620"/>
    <mergeCell ref="C2621:O2621"/>
    <mergeCell ref="C2622:O2622"/>
    <mergeCell ref="C2623:O2623"/>
    <mergeCell ref="C2612:O2612"/>
    <mergeCell ref="C2613:O2613"/>
    <mergeCell ref="C2614:O2614"/>
    <mergeCell ref="C2615:O2615"/>
    <mergeCell ref="C2616:O2616"/>
    <mergeCell ref="C2617:O2617"/>
    <mergeCell ref="C2642:G2642"/>
    <mergeCell ref="C2643:G2643"/>
    <mergeCell ref="C2644:G2644"/>
    <mergeCell ref="C2645:G2645"/>
    <mergeCell ref="C2646:G2646"/>
    <mergeCell ref="C2647:G2647"/>
    <mergeCell ref="C2636:G2636"/>
    <mergeCell ref="C2637:G2637"/>
    <mergeCell ref="C2638:G2638"/>
    <mergeCell ref="C2639:G2639"/>
    <mergeCell ref="C2640:G2640"/>
    <mergeCell ref="C2641:G2641"/>
    <mergeCell ref="C2630:G2630"/>
    <mergeCell ref="C2631:G2631"/>
    <mergeCell ref="C2632:G2632"/>
    <mergeCell ref="C2633:G2633"/>
    <mergeCell ref="C2634:G2634"/>
    <mergeCell ref="C2635:G2635"/>
    <mergeCell ref="C2662:G2662"/>
    <mergeCell ref="C2663:G2663"/>
    <mergeCell ref="C2664:G2664"/>
    <mergeCell ref="C2665:G2665"/>
    <mergeCell ref="C2666:G2666"/>
    <mergeCell ref="C2667:G2667"/>
    <mergeCell ref="C2654:G2654"/>
    <mergeCell ref="C2655:G2655"/>
    <mergeCell ref="C2656:G2656"/>
    <mergeCell ref="C2658:G2658"/>
    <mergeCell ref="C2659:G2659"/>
    <mergeCell ref="C2661:G2661"/>
    <mergeCell ref="C2648:G2648"/>
    <mergeCell ref="C2649:G2649"/>
    <mergeCell ref="C2650:G2650"/>
    <mergeCell ref="C2651:G2651"/>
    <mergeCell ref="C2652:G2652"/>
    <mergeCell ref="C2653:G2653"/>
    <mergeCell ref="C2682:G2682"/>
    <mergeCell ref="C2683:G2683"/>
    <mergeCell ref="C2684:G2684"/>
    <mergeCell ref="C2685:G2685"/>
    <mergeCell ref="C2686:G2686"/>
    <mergeCell ref="C2687:G2687"/>
    <mergeCell ref="C2674:G2674"/>
    <mergeCell ref="C2676:G2676"/>
    <mergeCell ref="C2677:G2677"/>
    <mergeCell ref="C2679:G2679"/>
    <mergeCell ref="C2680:G2680"/>
    <mergeCell ref="C2681:G2681"/>
    <mergeCell ref="C2668:G2668"/>
    <mergeCell ref="C2669:G2669"/>
    <mergeCell ref="C2670:G2670"/>
    <mergeCell ref="C2671:G2671"/>
    <mergeCell ref="C2672:G2672"/>
    <mergeCell ref="C2673:G2673"/>
    <mergeCell ref="C2702:G2702"/>
    <mergeCell ref="C2703:G2703"/>
    <mergeCell ref="C2704:G2704"/>
    <mergeCell ref="C2705:G2705"/>
    <mergeCell ref="C2706:G2706"/>
    <mergeCell ref="C2707:G2707"/>
    <mergeCell ref="C2695:G2695"/>
    <mergeCell ref="C2696:G2696"/>
    <mergeCell ref="C2698:G2698"/>
    <mergeCell ref="C2699:G2699"/>
    <mergeCell ref="C2700:G2700"/>
    <mergeCell ref="C2701:G2701"/>
    <mergeCell ref="C2688:G2688"/>
    <mergeCell ref="C2689:G2689"/>
    <mergeCell ref="C2690:G2690"/>
    <mergeCell ref="C2691:G2691"/>
    <mergeCell ref="C2692:G2692"/>
    <mergeCell ref="C2693:G2693"/>
    <mergeCell ref="C2722:G2722"/>
    <mergeCell ref="C2723:G2723"/>
    <mergeCell ref="C2724:G2724"/>
    <mergeCell ref="C2725:G2725"/>
    <mergeCell ref="C2726:G2726"/>
    <mergeCell ref="C2727:G2727"/>
    <mergeCell ref="C2715:G2715"/>
    <mergeCell ref="C2717:G2717"/>
    <mergeCell ref="C2718:G2718"/>
    <mergeCell ref="C2719:G2719"/>
    <mergeCell ref="C2720:G2720"/>
    <mergeCell ref="C2721:G2721"/>
    <mergeCell ref="C2708:G2708"/>
    <mergeCell ref="C2709:G2709"/>
    <mergeCell ref="C2710:G2710"/>
    <mergeCell ref="C2711:G2711"/>
    <mergeCell ref="C2712:G2712"/>
    <mergeCell ref="C2714:G2714"/>
    <mergeCell ref="C2742:G2742"/>
    <mergeCell ref="C2743:G2743"/>
    <mergeCell ref="C2744:G2744"/>
    <mergeCell ref="C2745:G2745"/>
    <mergeCell ref="C2746:G2746"/>
    <mergeCell ref="C2747:G2747"/>
    <mergeCell ref="C2736:G2736"/>
    <mergeCell ref="C2737:G2737"/>
    <mergeCell ref="C2738:G2738"/>
    <mergeCell ref="C2739:G2739"/>
    <mergeCell ref="C2740:G2740"/>
    <mergeCell ref="C2741:G2741"/>
    <mergeCell ref="C2728:G2728"/>
    <mergeCell ref="C2729:G2729"/>
    <mergeCell ref="C2730:G2730"/>
    <mergeCell ref="C2731:G2731"/>
    <mergeCell ref="C2733:G2733"/>
    <mergeCell ref="C2734:G2734"/>
    <mergeCell ref="C2762:G2762"/>
    <mergeCell ref="C2763:G2763"/>
    <mergeCell ref="C2764:G2764"/>
    <mergeCell ref="C2765:G2765"/>
    <mergeCell ref="C2766:G2766"/>
    <mergeCell ref="C2767:G2767"/>
    <mergeCell ref="C2756:G2756"/>
    <mergeCell ref="C2757:G2757"/>
    <mergeCell ref="C2758:G2758"/>
    <mergeCell ref="C2759:G2759"/>
    <mergeCell ref="C2760:G2760"/>
    <mergeCell ref="C2761:G2761"/>
    <mergeCell ref="C2748:G2748"/>
    <mergeCell ref="C2749:G2749"/>
    <mergeCell ref="C2750:G2750"/>
    <mergeCell ref="C2752:G2752"/>
    <mergeCell ref="C2753:G2753"/>
    <mergeCell ref="C2755:G2755"/>
    <mergeCell ref="C2782:G2782"/>
    <mergeCell ref="C2783:G2783"/>
    <mergeCell ref="C2784:G2784"/>
    <mergeCell ref="C2785:G2785"/>
    <mergeCell ref="C2786:G2786"/>
    <mergeCell ref="C2787:G2787"/>
    <mergeCell ref="C2776:G2776"/>
    <mergeCell ref="C2777:G2777"/>
    <mergeCell ref="C2778:G2778"/>
    <mergeCell ref="C2779:G2779"/>
    <mergeCell ref="C2780:G2780"/>
    <mergeCell ref="C2781:G2781"/>
    <mergeCell ref="C2768:G2768"/>
    <mergeCell ref="C2769:G2769"/>
    <mergeCell ref="C2771:G2771"/>
    <mergeCell ref="C2772:G2772"/>
    <mergeCell ref="C2774:G2774"/>
    <mergeCell ref="C2775:G2775"/>
    <mergeCell ref="C2802:G2802"/>
    <mergeCell ref="C2803:G2803"/>
    <mergeCell ref="C2804:G2804"/>
    <mergeCell ref="C2805:G2805"/>
    <mergeCell ref="C2806:G2806"/>
    <mergeCell ref="C2807:G2807"/>
    <mergeCell ref="C2796:G2796"/>
    <mergeCell ref="C2797:G2797"/>
    <mergeCell ref="C2798:G2798"/>
    <mergeCell ref="C2799:G2799"/>
    <mergeCell ref="C2800:G2800"/>
    <mergeCell ref="C2801:G2801"/>
    <mergeCell ref="C2788:G2788"/>
    <mergeCell ref="C2789:G2789"/>
    <mergeCell ref="C2791:G2791"/>
    <mergeCell ref="C2792:G2792"/>
    <mergeCell ref="C2794:G2794"/>
    <mergeCell ref="C2795:G2795"/>
    <mergeCell ref="C2822:G2822"/>
    <mergeCell ref="C2823:G2823"/>
    <mergeCell ref="C2824:G2824"/>
    <mergeCell ref="C2826:G2826"/>
    <mergeCell ref="C2827:G2827"/>
    <mergeCell ref="C2829:G2829"/>
    <mergeCell ref="C2816:G2816"/>
    <mergeCell ref="C2817:G2817"/>
    <mergeCell ref="C2818:G2818"/>
    <mergeCell ref="C2819:G2819"/>
    <mergeCell ref="C2820:G2820"/>
    <mergeCell ref="C2821:G2821"/>
    <mergeCell ref="C2808:G2808"/>
    <mergeCell ref="C2810:G2810"/>
    <mergeCell ref="C2811:G2811"/>
    <mergeCell ref="C2813:G2813"/>
    <mergeCell ref="C2814:G2814"/>
    <mergeCell ref="C2815:G2815"/>
    <mergeCell ref="C2842:G2842"/>
    <mergeCell ref="C2843:G2843"/>
    <mergeCell ref="C2844:G2844"/>
    <mergeCell ref="C2845:G2845"/>
    <mergeCell ref="C2846:G2846"/>
    <mergeCell ref="C2847:G2847"/>
    <mergeCell ref="C2836:G2836"/>
    <mergeCell ref="C2837:G2837"/>
    <mergeCell ref="C2838:G2838"/>
    <mergeCell ref="C2839:G2839"/>
    <mergeCell ref="C2840:G2840"/>
    <mergeCell ref="C2841:G2841"/>
    <mergeCell ref="C2830:G2830"/>
    <mergeCell ref="C2831:G2831"/>
    <mergeCell ref="C2832:G2832"/>
    <mergeCell ref="C2833:G2833"/>
    <mergeCell ref="C2834:G2834"/>
    <mergeCell ref="C2835:G2835"/>
    <mergeCell ref="C2867:O2867"/>
    <mergeCell ref="C2868:O2868"/>
    <mergeCell ref="C2869:O2869"/>
    <mergeCell ref="C2870:O2870"/>
    <mergeCell ref="C2871:O2871"/>
    <mergeCell ref="C2872:O2872"/>
    <mergeCell ref="C2857:G2857"/>
    <mergeCell ref="C2858:G2858"/>
    <mergeCell ref="C2860:G2860"/>
    <mergeCell ref="C2861:G2861"/>
    <mergeCell ref="C2863:G2863"/>
    <mergeCell ref="C2864:G2864"/>
    <mergeCell ref="C2848:G2848"/>
    <mergeCell ref="C2849:G2849"/>
    <mergeCell ref="C2851:G2851"/>
    <mergeCell ref="C2852:G2852"/>
    <mergeCell ref="C2854:G2854"/>
    <mergeCell ref="C2855:G2855"/>
    <mergeCell ref="C2885:O2885"/>
    <mergeCell ref="C2886:O2886"/>
    <mergeCell ref="C2887:O2887"/>
    <mergeCell ref="C2888:O2888"/>
    <mergeCell ref="C2889:O2889"/>
    <mergeCell ref="C2890:O2890"/>
    <mergeCell ref="C2879:O2879"/>
    <mergeCell ref="C2880:O2880"/>
    <mergeCell ref="C2881:O2881"/>
    <mergeCell ref="C2882:O2882"/>
    <mergeCell ref="C2883:O2883"/>
    <mergeCell ref="C2884:O2884"/>
    <mergeCell ref="C2873:O2873"/>
    <mergeCell ref="C2874:O2874"/>
    <mergeCell ref="C2875:O2875"/>
    <mergeCell ref="C2876:O2876"/>
    <mergeCell ref="C2877:O2877"/>
    <mergeCell ref="C2878:O2878"/>
    <mergeCell ref="C2903:G2903"/>
    <mergeCell ref="C2904:G2904"/>
    <mergeCell ref="C2905:G2905"/>
    <mergeCell ref="C2906:G2906"/>
    <mergeCell ref="C2907:G2907"/>
    <mergeCell ref="C2908:G2908"/>
    <mergeCell ref="C2897:G2897"/>
    <mergeCell ref="C2898:G2898"/>
    <mergeCell ref="C2899:G2899"/>
    <mergeCell ref="C2900:G2900"/>
    <mergeCell ref="C2901:G2901"/>
    <mergeCell ref="C2902:G2902"/>
    <mergeCell ref="C2891:O2891"/>
    <mergeCell ref="C2892:J2892"/>
    <mergeCell ref="C2893:J2893"/>
    <mergeCell ref="A2894:P2894"/>
    <mergeCell ref="C2895:G2895"/>
    <mergeCell ref="C2896:G2896"/>
    <mergeCell ref="C2924:G2924"/>
    <mergeCell ref="C2925:G2925"/>
    <mergeCell ref="C2926:G2926"/>
    <mergeCell ref="C2927:G2927"/>
    <mergeCell ref="C2928:G2928"/>
    <mergeCell ref="C2929:G2929"/>
    <mergeCell ref="C2915:G2915"/>
    <mergeCell ref="C2917:G2917"/>
    <mergeCell ref="C2918:G2918"/>
    <mergeCell ref="C2920:G2920"/>
    <mergeCell ref="C2921:G2921"/>
    <mergeCell ref="C2923:G2923"/>
    <mergeCell ref="C2909:G2909"/>
    <mergeCell ref="C2910:G2910"/>
    <mergeCell ref="C2911:G2911"/>
    <mergeCell ref="C2912:G2912"/>
    <mergeCell ref="C2913:G2913"/>
    <mergeCell ref="C2914:G2914"/>
    <mergeCell ref="C2942:G2942"/>
    <mergeCell ref="C2943:G2943"/>
    <mergeCell ref="C2945:G2945"/>
    <mergeCell ref="C2946:G2946"/>
    <mergeCell ref="C2948:G2948"/>
    <mergeCell ref="C2949:G2949"/>
    <mergeCell ref="C2936:G2936"/>
    <mergeCell ref="C2937:G2937"/>
    <mergeCell ref="C2938:G2938"/>
    <mergeCell ref="C2939:G2939"/>
    <mergeCell ref="C2940:G2940"/>
    <mergeCell ref="C2941:G2941"/>
    <mergeCell ref="C2930:G2930"/>
    <mergeCell ref="C2931:G2931"/>
    <mergeCell ref="C2932:G2932"/>
    <mergeCell ref="C2933:G2933"/>
    <mergeCell ref="C2934:G2934"/>
    <mergeCell ref="C2935:G2935"/>
    <mergeCell ref="C2964:G2964"/>
    <mergeCell ref="C2965:G2965"/>
    <mergeCell ref="C2966:G2966"/>
    <mergeCell ref="C2968:G2968"/>
    <mergeCell ref="C2969:G2969"/>
    <mergeCell ref="C2971:G2971"/>
    <mergeCell ref="C2958:G2958"/>
    <mergeCell ref="C2959:G2959"/>
    <mergeCell ref="C2960:G2960"/>
    <mergeCell ref="C2961:G2961"/>
    <mergeCell ref="C2962:G2962"/>
    <mergeCell ref="C2963:G2963"/>
    <mergeCell ref="C2951:G2951"/>
    <mergeCell ref="C2952:G2952"/>
    <mergeCell ref="C2954:G2954"/>
    <mergeCell ref="C2955:G2955"/>
    <mergeCell ref="C2956:G2956"/>
    <mergeCell ref="C2957:G2957"/>
    <mergeCell ref="C2985:G2985"/>
    <mergeCell ref="C2986:G2986"/>
    <mergeCell ref="C2987:G2987"/>
    <mergeCell ref="C2988:G2988"/>
    <mergeCell ref="C2989:G2989"/>
    <mergeCell ref="C2990:G2990"/>
    <mergeCell ref="C2979:G2979"/>
    <mergeCell ref="C2980:G2980"/>
    <mergeCell ref="C2981:G2981"/>
    <mergeCell ref="C2982:G2982"/>
    <mergeCell ref="C2983:G2983"/>
    <mergeCell ref="C2984:G2984"/>
    <mergeCell ref="C2972:G2972"/>
    <mergeCell ref="C2974:G2974"/>
    <mergeCell ref="C2975:G2975"/>
    <mergeCell ref="C2976:G2976"/>
    <mergeCell ref="C2977:G2977"/>
    <mergeCell ref="C2978:G2978"/>
    <mergeCell ref="C3005:G3005"/>
    <mergeCell ref="C3006:G3006"/>
    <mergeCell ref="C3007:G3007"/>
    <mergeCell ref="C3008:G3008"/>
    <mergeCell ref="C3009:G3009"/>
    <mergeCell ref="C3010:G3010"/>
    <mergeCell ref="C2999:G2999"/>
    <mergeCell ref="C3000:G3000"/>
    <mergeCell ref="C3001:G3001"/>
    <mergeCell ref="C3002:G3002"/>
    <mergeCell ref="C3003:G3003"/>
    <mergeCell ref="C3004:G3004"/>
    <mergeCell ref="C2991:G2991"/>
    <mergeCell ref="C2992:G2992"/>
    <mergeCell ref="C2993:G2993"/>
    <mergeCell ref="C2994:G2994"/>
    <mergeCell ref="C2996:G2996"/>
    <mergeCell ref="C2997:G2997"/>
    <mergeCell ref="C3025:G3025"/>
    <mergeCell ref="C3026:G3026"/>
    <mergeCell ref="C3027:G3027"/>
    <mergeCell ref="C3028:G3028"/>
    <mergeCell ref="C3029:G3029"/>
    <mergeCell ref="C3030:G3030"/>
    <mergeCell ref="C3018:G3018"/>
    <mergeCell ref="C3019:G3019"/>
    <mergeCell ref="C3021:G3021"/>
    <mergeCell ref="C3022:G3022"/>
    <mergeCell ref="C3023:G3023"/>
    <mergeCell ref="C3024:G3024"/>
    <mergeCell ref="C3011:G3011"/>
    <mergeCell ref="C3012:G3012"/>
    <mergeCell ref="C3013:G3013"/>
    <mergeCell ref="C3014:G3014"/>
    <mergeCell ref="C3015:G3015"/>
    <mergeCell ref="C3016:G3016"/>
    <mergeCell ref="C3044:G3044"/>
    <mergeCell ref="C3046:G3046"/>
    <mergeCell ref="C3047:G3047"/>
    <mergeCell ref="C3048:G3048"/>
    <mergeCell ref="C3049:G3049"/>
    <mergeCell ref="C3050:G3050"/>
    <mergeCell ref="C3037:G3037"/>
    <mergeCell ref="C3038:G3038"/>
    <mergeCell ref="C3039:G3039"/>
    <mergeCell ref="C3040:G3040"/>
    <mergeCell ref="C3041:G3041"/>
    <mergeCell ref="C3043:G3043"/>
    <mergeCell ref="C3031:G3031"/>
    <mergeCell ref="C3032:G3032"/>
    <mergeCell ref="C3033:G3033"/>
    <mergeCell ref="C3034:G3034"/>
    <mergeCell ref="C3035:G3035"/>
    <mergeCell ref="C3036:G3036"/>
    <mergeCell ref="C3065:G3065"/>
    <mergeCell ref="C3066:G3066"/>
    <mergeCell ref="C3067:G3067"/>
    <mergeCell ref="C3068:G3068"/>
    <mergeCell ref="C3069:G3069"/>
    <mergeCell ref="C3070:G3070"/>
    <mergeCell ref="C3057:G3057"/>
    <mergeCell ref="C3058:G3058"/>
    <mergeCell ref="C3059:G3059"/>
    <mergeCell ref="C3060:G3060"/>
    <mergeCell ref="C3062:G3062"/>
    <mergeCell ref="C3063:G3063"/>
    <mergeCell ref="C3051:G3051"/>
    <mergeCell ref="C3052:G3052"/>
    <mergeCell ref="C3053:G3053"/>
    <mergeCell ref="C3054:G3054"/>
    <mergeCell ref="C3055:G3055"/>
    <mergeCell ref="C3056:G3056"/>
    <mergeCell ref="C3085:G3085"/>
    <mergeCell ref="C3086:G3086"/>
    <mergeCell ref="C3087:G3087"/>
    <mergeCell ref="C3088:G3088"/>
    <mergeCell ref="C3089:G3089"/>
    <mergeCell ref="C3090:G3090"/>
    <mergeCell ref="C3078:G3078"/>
    <mergeCell ref="C3080:G3080"/>
    <mergeCell ref="C3081:G3081"/>
    <mergeCell ref="C3082:G3082"/>
    <mergeCell ref="C3083:G3083"/>
    <mergeCell ref="C3084:G3084"/>
    <mergeCell ref="C3071:G3071"/>
    <mergeCell ref="C3072:G3072"/>
    <mergeCell ref="C3073:G3073"/>
    <mergeCell ref="C3074:G3074"/>
    <mergeCell ref="C3075:G3075"/>
    <mergeCell ref="C3077:G3077"/>
    <mergeCell ref="C3106:G3106"/>
    <mergeCell ref="C3107:G3107"/>
    <mergeCell ref="C3108:G3108"/>
    <mergeCell ref="C3109:G3109"/>
    <mergeCell ref="C3110:G3110"/>
    <mergeCell ref="C3111:G3111"/>
    <mergeCell ref="C3097:G3097"/>
    <mergeCell ref="C3098:G3098"/>
    <mergeCell ref="C3100:G3100"/>
    <mergeCell ref="C3101:G3101"/>
    <mergeCell ref="C3103:G3103"/>
    <mergeCell ref="C3104:G3104"/>
    <mergeCell ref="C3091:G3091"/>
    <mergeCell ref="C3092:G3092"/>
    <mergeCell ref="C3093:G3093"/>
    <mergeCell ref="C3094:G3094"/>
    <mergeCell ref="C3095:G3095"/>
    <mergeCell ref="C3096:G3096"/>
    <mergeCell ref="C3126:G3126"/>
    <mergeCell ref="C3127:G3127"/>
    <mergeCell ref="C3128:G3128"/>
    <mergeCell ref="C3129:G3129"/>
    <mergeCell ref="C3130:G3130"/>
    <mergeCell ref="C3131:G3131"/>
    <mergeCell ref="C3118:G3118"/>
    <mergeCell ref="C3120:G3120"/>
    <mergeCell ref="C3121:G3121"/>
    <mergeCell ref="C3123:G3123"/>
    <mergeCell ref="C3124:G3124"/>
    <mergeCell ref="C3125:G3125"/>
    <mergeCell ref="C3112:G3112"/>
    <mergeCell ref="C3113:G3113"/>
    <mergeCell ref="C3114:G3114"/>
    <mergeCell ref="C3115:G3115"/>
    <mergeCell ref="C3116:G3116"/>
    <mergeCell ref="C3117:G3117"/>
    <mergeCell ref="C3147:G3147"/>
    <mergeCell ref="C3148:G3148"/>
    <mergeCell ref="C3149:G3149"/>
    <mergeCell ref="C3150:G3150"/>
    <mergeCell ref="C3151:G3151"/>
    <mergeCell ref="C3152:G3152"/>
    <mergeCell ref="C3141:G3141"/>
    <mergeCell ref="C3142:G3142"/>
    <mergeCell ref="C3143:G3143"/>
    <mergeCell ref="C3144:G3144"/>
    <mergeCell ref="C3145:G3145"/>
    <mergeCell ref="C3146:G3146"/>
    <mergeCell ref="C3132:G3132"/>
    <mergeCell ref="C3133:G3133"/>
    <mergeCell ref="C3135:G3135"/>
    <mergeCell ref="C3136:G3136"/>
    <mergeCell ref="C3138:G3138"/>
    <mergeCell ref="C3139:G3139"/>
    <mergeCell ref="C3169:G3169"/>
    <mergeCell ref="C3170:G3170"/>
    <mergeCell ref="C3171:G3171"/>
    <mergeCell ref="C3172:G3172"/>
    <mergeCell ref="C3173:G3173"/>
    <mergeCell ref="C3174:G3174"/>
    <mergeCell ref="C3162:P3162"/>
    <mergeCell ref="C3163:G3163"/>
    <mergeCell ref="C3165:G3165"/>
    <mergeCell ref="C3166:G3166"/>
    <mergeCell ref="C3167:G3167"/>
    <mergeCell ref="C3168:G3168"/>
    <mergeCell ref="C3153:G3153"/>
    <mergeCell ref="C3155:G3155"/>
    <mergeCell ref="C3156:G3156"/>
    <mergeCell ref="C3158:G3158"/>
    <mergeCell ref="C3159:G3159"/>
    <mergeCell ref="C3161:G3161"/>
    <mergeCell ref="C3188:G3188"/>
    <mergeCell ref="C3190:G3190"/>
    <mergeCell ref="C3191:G3191"/>
    <mergeCell ref="C3193:G3193"/>
    <mergeCell ref="C3194:G3194"/>
    <mergeCell ref="C3195:G3195"/>
    <mergeCell ref="C3181:G3181"/>
    <mergeCell ref="C3182:G3182"/>
    <mergeCell ref="C3183:G3183"/>
    <mergeCell ref="C3184:G3184"/>
    <mergeCell ref="C3185:G3185"/>
    <mergeCell ref="C3187:G3187"/>
    <mergeCell ref="C3175:G3175"/>
    <mergeCell ref="C3176:G3176"/>
    <mergeCell ref="C3177:G3177"/>
    <mergeCell ref="C3178:G3178"/>
    <mergeCell ref="C3179:G3179"/>
    <mergeCell ref="C3180:G3180"/>
    <mergeCell ref="C3208:G3208"/>
    <mergeCell ref="C3209:G3209"/>
    <mergeCell ref="C3210:G3210"/>
    <mergeCell ref="C3211:G3211"/>
    <mergeCell ref="C3212:G3212"/>
    <mergeCell ref="C3213:G3213"/>
    <mergeCell ref="C3202:G3202"/>
    <mergeCell ref="C3203:G3203"/>
    <mergeCell ref="C3204:G3204"/>
    <mergeCell ref="C3205:G3205"/>
    <mergeCell ref="C3206:G3206"/>
    <mergeCell ref="C3207:G3207"/>
    <mergeCell ref="C3196:G3196"/>
    <mergeCell ref="C3197:G3197"/>
    <mergeCell ref="C3198:G3198"/>
    <mergeCell ref="C3199:G3199"/>
    <mergeCell ref="C3200:G3200"/>
    <mergeCell ref="C3201:G3201"/>
    <mergeCell ref="C3231:O3231"/>
    <mergeCell ref="C3232:O3232"/>
    <mergeCell ref="C3233:O3233"/>
    <mergeCell ref="C3234:O3234"/>
    <mergeCell ref="C3235:O3235"/>
    <mergeCell ref="C3236:O3236"/>
    <mergeCell ref="C3225:O3225"/>
    <mergeCell ref="C3226:O3226"/>
    <mergeCell ref="C3227:O3227"/>
    <mergeCell ref="C3228:O3228"/>
    <mergeCell ref="C3229:O3229"/>
    <mergeCell ref="C3230:O3230"/>
    <mergeCell ref="C3215:G3215"/>
    <mergeCell ref="C3216:G3216"/>
    <mergeCell ref="C3218:G3218"/>
    <mergeCell ref="C3219:G3219"/>
    <mergeCell ref="C3221:G3221"/>
    <mergeCell ref="C3222:G3222"/>
    <mergeCell ref="C3249:O3249"/>
    <mergeCell ref="C3250:O3250"/>
    <mergeCell ref="C3251:O3251"/>
    <mergeCell ref="C3252:O3252"/>
    <mergeCell ref="C3253:O3253"/>
    <mergeCell ref="C3254:O3254"/>
    <mergeCell ref="C3243:O3243"/>
    <mergeCell ref="C3244:O3244"/>
    <mergeCell ref="C3245:O3245"/>
    <mergeCell ref="C3246:O3246"/>
    <mergeCell ref="C3247:O3247"/>
    <mergeCell ref="C3248:O3248"/>
    <mergeCell ref="C3237:O3237"/>
    <mergeCell ref="C3238:O3238"/>
    <mergeCell ref="C3239:O3239"/>
    <mergeCell ref="C3240:O3240"/>
    <mergeCell ref="C3241:O3241"/>
    <mergeCell ref="C3242:O3242"/>
    <mergeCell ref="C3267:G3267"/>
    <mergeCell ref="C3268:G3268"/>
    <mergeCell ref="C3269:G3269"/>
    <mergeCell ref="C3270:G3270"/>
    <mergeCell ref="C3272:G3272"/>
    <mergeCell ref="C3273:G3273"/>
    <mergeCell ref="C3261:G3261"/>
    <mergeCell ref="C3262:G3262"/>
    <mergeCell ref="C3263:G3263"/>
    <mergeCell ref="C3264:G3264"/>
    <mergeCell ref="C3265:G3265"/>
    <mergeCell ref="C3266:G3266"/>
    <mergeCell ref="C3255:J3255"/>
    <mergeCell ref="C3256:J3256"/>
    <mergeCell ref="A3257:P3257"/>
    <mergeCell ref="C3258:G3258"/>
    <mergeCell ref="C3259:G3259"/>
    <mergeCell ref="C3260:G3260"/>
    <mergeCell ref="C3287:G3287"/>
    <mergeCell ref="C3289:G3289"/>
    <mergeCell ref="C3290:G3290"/>
    <mergeCell ref="C3292:G3292"/>
    <mergeCell ref="C3293:G3293"/>
    <mergeCell ref="C3294:G3294"/>
    <mergeCell ref="C3281:G3281"/>
    <mergeCell ref="C3282:G3282"/>
    <mergeCell ref="C3283:G3283"/>
    <mergeCell ref="C3284:G3284"/>
    <mergeCell ref="C3285:G3285"/>
    <mergeCell ref="C3286:G3286"/>
    <mergeCell ref="C3275:G3275"/>
    <mergeCell ref="C3276:G3276"/>
    <mergeCell ref="C3277:G3277"/>
    <mergeCell ref="C3278:G3278"/>
    <mergeCell ref="C3279:G3279"/>
    <mergeCell ref="C3280:G3280"/>
    <mergeCell ref="C3307:G3307"/>
    <mergeCell ref="C3308:G3308"/>
    <mergeCell ref="C3309:G3309"/>
    <mergeCell ref="C3310:G3310"/>
    <mergeCell ref="C3311:G3311"/>
    <mergeCell ref="C3312:G3312"/>
    <mergeCell ref="C3301:G3301"/>
    <mergeCell ref="C3302:G3302"/>
    <mergeCell ref="C3303:G3303"/>
    <mergeCell ref="C3304:G3304"/>
    <mergeCell ref="C3305:G3305"/>
    <mergeCell ref="C3306:G3306"/>
    <mergeCell ref="C3295:G3295"/>
    <mergeCell ref="C3296:G3296"/>
    <mergeCell ref="C3297:G3297"/>
    <mergeCell ref="C3298:G3298"/>
    <mergeCell ref="C3299:G3299"/>
    <mergeCell ref="C3300:G3300"/>
    <mergeCell ref="C3328:O3328"/>
    <mergeCell ref="C3329:O3329"/>
    <mergeCell ref="C3330:O3330"/>
    <mergeCell ref="C3331:O3331"/>
    <mergeCell ref="C3332:O3332"/>
    <mergeCell ref="C3333:O3333"/>
    <mergeCell ref="C3320:G3320"/>
    <mergeCell ref="C3321:G3321"/>
    <mergeCell ref="C3324:O3324"/>
    <mergeCell ref="C3325:O3325"/>
    <mergeCell ref="C3326:O3326"/>
    <mergeCell ref="C3327:O3327"/>
    <mergeCell ref="C3313:G3313"/>
    <mergeCell ref="C3314:G3314"/>
    <mergeCell ref="C3315:G3315"/>
    <mergeCell ref="C3316:G3316"/>
    <mergeCell ref="C3317:G3317"/>
    <mergeCell ref="C3318:G3318"/>
    <mergeCell ref="C3346:J3346"/>
    <mergeCell ref="C3347:J3347"/>
    <mergeCell ref="A3348:P3348"/>
    <mergeCell ref="C3349:G3349"/>
    <mergeCell ref="C3350:G3350"/>
    <mergeCell ref="C3351:G3351"/>
    <mergeCell ref="C3340:O3340"/>
    <mergeCell ref="C3341:O3341"/>
    <mergeCell ref="C3342:O3342"/>
    <mergeCell ref="C3343:O3343"/>
    <mergeCell ref="C3344:O3344"/>
    <mergeCell ref="C3345:O3345"/>
    <mergeCell ref="C3334:O3334"/>
    <mergeCell ref="C3335:O3335"/>
    <mergeCell ref="C3336:O3336"/>
    <mergeCell ref="C3337:O3337"/>
    <mergeCell ref="C3338:O3338"/>
    <mergeCell ref="C3339:O3339"/>
    <mergeCell ref="C3365:G3365"/>
    <mergeCell ref="C3367:G3367"/>
    <mergeCell ref="C3368:G3368"/>
    <mergeCell ref="C3369:G3369"/>
    <mergeCell ref="C3370:G3370"/>
    <mergeCell ref="C3371:G3371"/>
    <mergeCell ref="C3358:G3358"/>
    <mergeCell ref="C3359:G3359"/>
    <mergeCell ref="C3360:G3360"/>
    <mergeCell ref="C3361:G3361"/>
    <mergeCell ref="C3362:G3362"/>
    <mergeCell ref="C3364:G3364"/>
    <mergeCell ref="C3352:G3352"/>
    <mergeCell ref="C3353:G3353"/>
    <mergeCell ref="C3354:G3354"/>
    <mergeCell ref="C3355:G3355"/>
    <mergeCell ref="C3356:G3356"/>
    <mergeCell ref="C3357:G3357"/>
    <mergeCell ref="C3386:G3386"/>
    <mergeCell ref="C3387:G3387"/>
    <mergeCell ref="C3388:G3388"/>
    <mergeCell ref="C3389:G3389"/>
    <mergeCell ref="C3390:G3390"/>
    <mergeCell ref="C3391:G3391"/>
    <mergeCell ref="C3378:G3378"/>
    <mergeCell ref="C3379:G3379"/>
    <mergeCell ref="C3380:G3380"/>
    <mergeCell ref="C3382:G3382"/>
    <mergeCell ref="C3383:G3383"/>
    <mergeCell ref="C3385:G3385"/>
    <mergeCell ref="C3372:G3372"/>
    <mergeCell ref="C3373:G3373"/>
    <mergeCell ref="C3374:G3374"/>
    <mergeCell ref="C3375:G3375"/>
    <mergeCell ref="C3376:G3376"/>
    <mergeCell ref="C3377:G3377"/>
    <mergeCell ref="C3406:G3406"/>
    <mergeCell ref="C3407:G3407"/>
    <mergeCell ref="C3408:G3408"/>
    <mergeCell ref="C3409:G3409"/>
    <mergeCell ref="C3410:G3410"/>
    <mergeCell ref="C3411:G3411"/>
    <mergeCell ref="C3398:G3398"/>
    <mergeCell ref="C3399:G3399"/>
    <mergeCell ref="C3401:G3401"/>
    <mergeCell ref="C3402:G3402"/>
    <mergeCell ref="C3404:G3404"/>
    <mergeCell ref="C3405:G3405"/>
    <mergeCell ref="C3392:G3392"/>
    <mergeCell ref="C3393:G3393"/>
    <mergeCell ref="C3394:G3394"/>
    <mergeCell ref="C3395:G3395"/>
    <mergeCell ref="C3396:G3396"/>
    <mergeCell ref="C3397:G3397"/>
    <mergeCell ref="C3426:G3426"/>
    <mergeCell ref="C3427:G3427"/>
    <mergeCell ref="C3428:G3428"/>
    <mergeCell ref="C3429:G3429"/>
    <mergeCell ref="C3430:G3430"/>
    <mergeCell ref="C3431:G3431"/>
    <mergeCell ref="C3420:G3420"/>
    <mergeCell ref="C3421:G3421"/>
    <mergeCell ref="C3422:G3422"/>
    <mergeCell ref="C3423:G3423"/>
    <mergeCell ref="C3424:G3424"/>
    <mergeCell ref="C3425:G3425"/>
    <mergeCell ref="C3412:G3412"/>
    <mergeCell ref="C3414:G3414"/>
    <mergeCell ref="C3415:G3415"/>
    <mergeCell ref="C3417:G3417"/>
    <mergeCell ref="C3418:G3418"/>
    <mergeCell ref="C3419:G3419"/>
    <mergeCell ref="C3446:G3446"/>
    <mergeCell ref="C3447:G3447"/>
    <mergeCell ref="C3449:G3449"/>
    <mergeCell ref="C3450:G3450"/>
    <mergeCell ref="C3452:G3452"/>
    <mergeCell ref="C3453:G3453"/>
    <mergeCell ref="C3440:G3440"/>
    <mergeCell ref="C3441:G3441"/>
    <mergeCell ref="C3442:G3442"/>
    <mergeCell ref="C3443:G3443"/>
    <mergeCell ref="C3444:G3444"/>
    <mergeCell ref="C3445:G3445"/>
    <mergeCell ref="C3433:G3433"/>
    <mergeCell ref="C3434:G3434"/>
    <mergeCell ref="C3436:G3436"/>
    <mergeCell ref="C3437:G3437"/>
    <mergeCell ref="C3438:G3438"/>
    <mergeCell ref="C3439:G3439"/>
    <mergeCell ref="C3466:G3466"/>
    <mergeCell ref="C3467:G3467"/>
    <mergeCell ref="C3468:G3468"/>
    <mergeCell ref="C3469:G3469"/>
    <mergeCell ref="C3470:G3470"/>
    <mergeCell ref="C3471:G3471"/>
    <mergeCell ref="C3460:G3460"/>
    <mergeCell ref="C3461:G3461"/>
    <mergeCell ref="C3462:G3462"/>
    <mergeCell ref="C3463:G3463"/>
    <mergeCell ref="C3464:G3464"/>
    <mergeCell ref="C3465:G3465"/>
    <mergeCell ref="C3454:G3454"/>
    <mergeCell ref="C3455:G3455"/>
    <mergeCell ref="C3456:G3456"/>
    <mergeCell ref="C3457:G3457"/>
    <mergeCell ref="C3458:G3458"/>
    <mergeCell ref="C3459:G3459"/>
    <mergeCell ref="C3490:O3490"/>
    <mergeCell ref="C3491:O3491"/>
    <mergeCell ref="C3492:O3492"/>
    <mergeCell ref="C3493:O3493"/>
    <mergeCell ref="C3494:O3494"/>
    <mergeCell ref="C3495:O3495"/>
    <mergeCell ref="C3481:G3481"/>
    <mergeCell ref="C3483:G3483"/>
    <mergeCell ref="C3484:G3484"/>
    <mergeCell ref="C3487:O3487"/>
    <mergeCell ref="C3488:O3488"/>
    <mergeCell ref="C3489:O3489"/>
    <mergeCell ref="C3472:G3472"/>
    <mergeCell ref="C3474:G3474"/>
    <mergeCell ref="C3475:G3475"/>
    <mergeCell ref="C3477:G3477"/>
    <mergeCell ref="C3478:G3478"/>
    <mergeCell ref="C3480:G3480"/>
    <mergeCell ref="C3508:O3508"/>
    <mergeCell ref="C3509:O3509"/>
    <mergeCell ref="C3510:O3510"/>
    <mergeCell ref="C3511:O3511"/>
    <mergeCell ref="C3512:J3512"/>
    <mergeCell ref="C3513:J3513"/>
    <mergeCell ref="C3502:O3502"/>
    <mergeCell ref="C3503:O3503"/>
    <mergeCell ref="C3504:O3504"/>
    <mergeCell ref="C3505:O3505"/>
    <mergeCell ref="C3506:O3506"/>
    <mergeCell ref="C3507:O3507"/>
    <mergeCell ref="C3496:O3496"/>
    <mergeCell ref="C3497:O3497"/>
    <mergeCell ref="C3498:O3498"/>
    <mergeCell ref="C3499:O3499"/>
    <mergeCell ref="C3500:O3500"/>
    <mergeCell ref="C3501:O3501"/>
    <mergeCell ref="C3526:G3526"/>
    <mergeCell ref="C3527:G3527"/>
    <mergeCell ref="C3528:G3528"/>
    <mergeCell ref="C3529:G3529"/>
    <mergeCell ref="C3530:G3530"/>
    <mergeCell ref="C3531:G3531"/>
    <mergeCell ref="C3520:G3520"/>
    <mergeCell ref="C3521:G3521"/>
    <mergeCell ref="C3522:G3522"/>
    <mergeCell ref="C3523:G3523"/>
    <mergeCell ref="C3524:G3524"/>
    <mergeCell ref="C3525:G3525"/>
    <mergeCell ref="A3514:P3514"/>
    <mergeCell ref="C3515:G3515"/>
    <mergeCell ref="C3516:G3516"/>
    <mergeCell ref="C3517:G3517"/>
    <mergeCell ref="C3518:G3518"/>
    <mergeCell ref="C3519:G3519"/>
    <mergeCell ref="C3546:G3546"/>
    <mergeCell ref="C3547:G3547"/>
    <mergeCell ref="C3548:G3548"/>
    <mergeCell ref="C3549:G3549"/>
    <mergeCell ref="C3550:G3550"/>
    <mergeCell ref="C3552:G3552"/>
    <mergeCell ref="C3540:G3540"/>
    <mergeCell ref="C3541:G3541"/>
    <mergeCell ref="C3542:G3542"/>
    <mergeCell ref="C3543:G3543"/>
    <mergeCell ref="C3544:G3544"/>
    <mergeCell ref="C3545:G3545"/>
    <mergeCell ref="C3532:G3532"/>
    <mergeCell ref="C3533:G3533"/>
    <mergeCell ref="C3535:G3535"/>
    <mergeCell ref="C3536:G3536"/>
    <mergeCell ref="C3538:G3538"/>
    <mergeCell ref="C3539:G3539"/>
    <mergeCell ref="C3568:G3568"/>
    <mergeCell ref="C3569:G3569"/>
    <mergeCell ref="C3570:G3570"/>
    <mergeCell ref="C3571:G3571"/>
    <mergeCell ref="C3572:G3572"/>
    <mergeCell ref="C3573:G3573"/>
    <mergeCell ref="C3560:G3560"/>
    <mergeCell ref="C3561:G3561"/>
    <mergeCell ref="C3562:G3562"/>
    <mergeCell ref="C3563:G3563"/>
    <mergeCell ref="C3565:G3565"/>
    <mergeCell ref="C3566:G3566"/>
    <mergeCell ref="C3553:G3553"/>
    <mergeCell ref="C3555:G3555"/>
    <mergeCell ref="C3556:G3556"/>
    <mergeCell ref="C3557:G3557"/>
    <mergeCell ref="C3558:G3558"/>
    <mergeCell ref="C3559:G3559"/>
    <mergeCell ref="C3588:G3588"/>
    <mergeCell ref="C3589:G3589"/>
    <mergeCell ref="C3590:G3590"/>
    <mergeCell ref="C3591:G3591"/>
    <mergeCell ref="C3592:G3592"/>
    <mergeCell ref="C3593:G3593"/>
    <mergeCell ref="C3581:G3581"/>
    <mergeCell ref="C3582:G3582"/>
    <mergeCell ref="C3584:G3584"/>
    <mergeCell ref="C3585:G3585"/>
    <mergeCell ref="C3586:G3586"/>
    <mergeCell ref="C3587:G3587"/>
    <mergeCell ref="C3574:G3574"/>
    <mergeCell ref="C3575:G3575"/>
    <mergeCell ref="C3576:G3576"/>
    <mergeCell ref="C3577:G3577"/>
    <mergeCell ref="C3578:G3578"/>
    <mergeCell ref="C3579:G3579"/>
    <mergeCell ref="C3607:G3607"/>
    <mergeCell ref="C3609:G3609"/>
    <mergeCell ref="C3610:G3610"/>
    <mergeCell ref="C3613:O3613"/>
    <mergeCell ref="C3614:O3614"/>
    <mergeCell ref="C3615:O3615"/>
    <mergeCell ref="C3600:G3600"/>
    <mergeCell ref="C3601:G3601"/>
    <mergeCell ref="C3602:G3602"/>
    <mergeCell ref="C3603:G3603"/>
    <mergeCell ref="C3604:G3604"/>
    <mergeCell ref="C3606:G3606"/>
    <mergeCell ref="C3594:G3594"/>
    <mergeCell ref="C3595:G3595"/>
    <mergeCell ref="C3596:G3596"/>
    <mergeCell ref="C3597:G3597"/>
    <mergeCell ref="C3598:G3598"/>
    <mergeCell ref="C3599:G3599"/>
    <mergeCell ref="C3628:O3628"/>
    <mergeCell ref="C3629:O3629"/>
    <mergeCell ref="C3630:O3630"/>
    <mergeCell ref="C3631:O3631"/>
    <mergeCell ref="C3632:O3632"/>
    <mergeCell ref="C3633:O3633"/>
    <mergeCell ref="C3622:O3622"/>
    <mergeCell ref="C3623:O3623"/>
    <mergeCell ref="C3624:O3624"/>
    <mergeCell ref="C3625:O3625"/>
    <mergeCell ref="C3626:O3626"/>
    <mergeCell ref="C3627:O3627"/>
    <mergeCell ref="C3616:O3616"/>
    <mergeCell ref="C3617:O3617"/>
    <mergeCell ref="C3618:O3618"/>
    <mergeCell ref="C3619:O3619"/>
    <mergeCell ref="C3620:O3620"/>
    <mergeCell ref="C3621:O3621"/>
    <mergeCell ref="C3646:G3646"/>
    <mergeCell ref="C3647:G3647"/>
    <mergeCell ref="C3648:G3648"/>
    <mergeCell ref="C3649:G3649"/>
    <mergeCell ref="C3650:G3650"/>
    <mergeCell ref="C3651:G3651"/>
    <mergeCell ref="C3640:G3640"/>
    <mergeCell ref="C3641:G3641"/>
    <mergeCell ref="C3642:G3642"/>
    <mergeCell ref="C3643:G3643"/>
    <mergeCell ref="C3644:G3644"/>
    <mergeCell ref="C3645:G3645"/>
    <mergeCell ref="C3634:O3634"/>
    <mergeCell ref="C3635:O3635"/>
    <mergeCell ref="C3636:J3636"/>
    <mergeCell ref="C3637:J3637"/>
    <mergeCell ref="A3638:P3638"/>
    <mergeCell ref="C3639:G3639"/>
    <mergeCell ref="C3666:G3666"/>
    <mergeCell ref="C3667:G3667"/>
    <mergeCell ref="C3668:G3668"/>
    <mergeCell ref="C3669:G3669"/>
    <mergeCell ref="C3670:G3670"/>
    <mergeCell ref="C3672:G3672"/>
    <mergeCell ref="C3660:G3660"/>
    <mergeCell ref="C3661:G3661"/>
    <mergeCell ref="C3662:G3662"/>
    <mergeCell ref="C3663:G3663"/>
    <mergeCell ref="C3664:G3664"/>
    <mergeCell ref="C3665:G3665"/>
    <mergeCell ref="C3652:G3652"/>
    <mergeCell ref="C3654:G3654"/>
    <mergeCell ref="C3655:G3655"/>
    <mergeCell ref="C3657:G3657"/>
    <mergeCell ref="C3658:G3658"/>
    <mergeCell ref="C3659:G3659"/>
    <mergeCell ref="C3686:G3686"/>
    <mergeCell ref="C3687:G3687"/>
    <mergeCell ref="C3688:G3688"/>
    <mergeCell ref="C3689:G3689"/>
    <mergeCell ref="C3691:G3691"/>
    <mergeCell ref="C3692:G3692"/>
    <mergeCell ref="C3680:G3680"/>
    <mergeCell ref="C3681:G3681"/>
    <mergeCell ref="C3682:G3682"/>
    <mergeCell ref="C3683:G3683"/>
    <mergeCell ref="C3684:G3684"/>
    <mergeCell ref="C3685:G3685"/>
    <mergeCell ref="C3673:G3673"/>
    <mergeCell ref="C3675:G3675"/>
    <mergeCell ref="C3676:G3676"/>
    <mergeCell ref="C3677:G3677"/>
    <mergeCell ref="C3678:G3678"/>
    <mergeCell ref="C3679:G3679"/>
    <mergeCell ref="C3708:G3708"/>
    <mergeCell ref="C3709:G3709"/>
    <mergeCell ref="C3710:G3710"/>
    <mergeCell ref="C3711:G3711"/>
    <mergeCell ref="C3712:G3712"/>
    <mergeCell ref="C3713:G3713"/>
    <mergeCell ref="C3700:G3700"/>
    <mergeCell ref="C3701:G3701"/>
    <mergeCell ref="C3702:G3702"/>
    <mergeCell ref="C3704:G3704"/>
    <mergeCell ref="C3705:G3705"/>
    <mergeCell ref="C3707:G3707"/>
    <mergeCell ref="C3694:G3694"/>
    <mergeCell ref="C3695:G3695"/>
    <mergeCell ref="C3696:G3696"/>
    <mergeCell ref="C3697:G3697"/>
    <mergeCell ref="C3698:G3698"/>
    <mergeCell ref="C3699:G3699"/>
    <mergeCell ref="C3728:G3728"/>
    <mergeCell ref="C3729:G3729"/>
    <mergeCell ref="C3730:G3730"/>
    <mergeCell ref="C3731:G3731"/>
    <mergeCell ref="C3732:G3732"/>
    <mergeCell ref="C3733:G3733"/>
    <mergeCell ref="C3720:G3720"/>
    <mergeCell ref="C3721:G3721"/>
    <mergeCell ref="C3723:G3723"/>
    <mergeCell ref="C3724:G3724"/>
    <mergeCell ref="C3726:G3726"/>
    <mergeCell ref="C3727:G3727"/>
    <mergeCell ref="C3714:G3714"/>
    <mergeCell ref="C3715:G3715"/>
    <mergeCell ref="C3716:G3716"/>
    <mergeCell ref="C3717:G3717"/>
    <mergeCell ref="C3718:G3718"/>
    <mergeCell ref="C3719:G3719"/>
    <mergeCell ref="C3748:G3748"/>
    <mergeCell ref="C3749:G3749"/>
    <mergeCell ref="C3750:G3750"/>
    <mergeCell ref="C3751:G3751"/>
    <mergeCell ref="C3752:G3752"/>
    <mergeCell ref="C3753:G3753"/>
    <mergeCell ref="C3742:G3742"/>
    <mergeCell ref="C3743:G3743"/>
    <mergeCell ref="C3744:G3744"/>
    <mergeCell ref="C3745:G3745"/>
    <mergeCell ref="C3746:G3746"/>
    <mergeCell ref="C3747:G3747"/>
    <mergeCell ref="C3734:G3734"/>
    <mergeCell ref="C3735:G3735"/>
    <mergeCell ref="C3736:G3736"/>
    <mergeCell ref="C3737:G3737"/>
    <mergeCell ref="C3739:G3739"/>
    <mergeCell ref="C3740:G3740"/>
    <mergeCell ref="C3768:G3768"/>
    <mergeCell ref="C3770:G3770"/>
    <mergeCell ref="C3771:G3771"/>
    <mergeCell ref="C3773:G3773"/>
    <mergeCell ref="C3774:G3774"/>
    <mergeCell ref="C3777:O3777"/>
    <mergeCell ref="C3760:G3760"/>
    <mergeCell ref="C3761:G3761"/>
    <mergeCell ref="C3762:G3762"/>
    <mergeCell ref="C3764:G3764"/>
    <mergeCell ref="C3765:G3765"/>
    <mergeCell ref="C3767:G3767"/>
    <mergeCell ref="C3754:G3754"/>
    <mergeCell ref="C3755:G3755"/>
    <mergeCell ref="C3756:G3756"/>
    <mergeCell ref="C3757:G3757"/>
    <mergeCell ref="C3758:G3758"/>
    <mergeCell ref="C3759:G3759"/>
    <mergeCell ref="C3790:O3790"/>
    <mergeCell ref="C3791:O3791"/>
    <mergeCell ref="C3792:O3792"/>
    <mergeCell ref="C3793:O3793"/>
    <mergeCell ref="C3794:O3794"/>
    <mergeCell ref="C3795:O3795"/>
    <mergeCell ref="C3784:O3784"/>
    <mergeCell ref="C3785:O3785"/>
    <mergeCell ref="C3786:O3786"/>
    <mergeCell ref="C3787:O3787"/>
    <mergeCell ref="C3788:O3788"/>
    <mergeCell ref="C3789:O3789"/>
    <mergeCell ref="C3778:O3778"/>
    <mergeCell ref="C3779:O3779"/>
    <mergeCell ref="C3780:O3780"/>
    <mergeCell ref="C3781:O3781"/>
    <mergeCell ref="C3782:O3782"/>
    <mergeCell ref="C3783:O3783"/>
    <mergeCell ref="C3808:G3808"/>
    <mergeCell ref="C3809:G3809"/>
    <mergeCell ref="C3810:G3810"/>
    <mergeCell ref="C3811:G3811"/>
    <mergeCell ref="C3812:G3812"/>
    <mergeCell ref="C3813:G3813"/>
    <mergeCell ref="C3802:J3802"/>
    <mergeCell ref="C3803:J3803"/>
    <mergeCell ref="A3804:P3804"/>
    <mergeCell ref="C3805:G3805"/>
    <mergeCell ref="C3806:G3806"/>
    <mergeCell ref="C3807:G3807"/>
    <mergeCell ref="C3796:O3796"/>
    <mergeCell ref="C3797:O3797"/>
    <mergeCell ref="C3798:O3798"/>
    <mergeCell ref="C3799:O3799"/>
    <mergeCell ref="C3800:O3800"/>
    <mergeCell ref="C3801:O3801"/>
    <mergeCell ref="C3828:G3828"/>
    <mergeCell ref="C3829:G3829"/>
    <mergeCell ref="C3830:G3830"/>
    <mergeCell ref="C3831:G3831"/>
    <mergeCell ref="C3832:G3832"/>
    <mergeCell ref="C3833:G3833"/>
    <mergeCell ref="C3820:G3820"/>
    <mergeCell ref="C3821:G3821"/>
    <mergeCell ref="C3822:G3822"/>
    <mergeCell ref="C3823:G3823"/>
    <mergeCell ref="C3825:G3825"/>
    <mergeCell ref="C3826:G3826"/>
    <mergeCell ref="C3814:G3814"/>
    <mergeCell ref="C3815:G3815"/>
    <mergeCell ref="C3816:G3816"/>
    <mergeCell ref="C3817:G3817"/>
    <mergeCell ref="C3818:G3818"/>
    <mergeCell ref="C3819:G3819"/>
    <mergeCell ref="C3848:G3848"/>
    <mergeCell ref="C3849:G3849"/>
    <mergeCell ref="C3850:G3850"/>
    <mergeCell ref="C3851:G3851"/>
    <mergeCell ref="C3852:G3852"/>
    <mergeCell ref="C3853:G3853"/>
    <mergeCell ref="C3840:G3840"/>
    <mergeCell ref="C3842:G3842"/>
    <mergeCell ref="C3843:G3843"/>
    <mergeCell ref="C3845:G3845"/>
    <mergeCell ref="C3846:G3846"/>
    <mergeCell ref="C3847:G3847"/>
    <mergeCell ref="C3834:G3834"/>
    <mergeCell ref="C3835:G3835"/>
    <mergeCell ref="C3836:G3836"/>
    <mergeCell ref="C3837:G3837"/>
    <mergeCell ref="C3838:G3838"/>
    <mergeCell ref="C3839:G3839"/>
    <mergeCell ref="C3868:G3868"/>
    <mergeCell ref="C3869:G3869"/>
    <mergeCell ref="C3871:G3871"/>
    <mergeCell ref="C3872:G3872"/>
    <mergeCell ref="C3874:G3874"/>
    <mergeCell ref="C3875:G3875"/>
    <mergeCell ref="C3862:G3862"/>
    <mergeCell ref="C3863:G3863"/>
    <mergeCell ref="C3864:G3864"/>
    <mergeCell ref="C3865:G3865"/>
    <mergeCell ref="C3866:G3866"/>
    <mergeCell ref="C3867:G3867"/>
    <mergeCell ref="C3855:G3855"/>
    <mergeCell ref="C3856:G3856"/>
    <mergeCell ref="C3858:G3858"/>
    <mergeCell ref="C3859:G3859"/>
    <mergeCell ref="C3860:G3860"/>
    <mergeCell ref="C3861:G3861"/>
    <mergeCell ref="C3888:G3888"/>
    <mergeCell ref="C3889:G3889"/>
    <mergeCell ref="C3890:G3890"/>
    <mergeCell ref="C3891:G3891"/>
    <mergeCell ref="C3892:G3892"/>
    <mergeCell ref="C3893:G3893"/>
    <mergeCell ref="C3882:G3882"/>
    <mergeCell ref="C3883:G3883"/>
    <mergeCell ref="C3884:G3884"/>
    <mergeCell ref="C3885:G3885"/>
    <mergeCell ref="C3886:G3886"/>
    <mergeCell ref="C3887:G3887"/>
    <mergeCell ref="C3876:G3876"/>
    <mergeCell ref="C3877:G3877"/>
    <mergeCell ref="C3878:G3878"/>
    <mergeCell ref="C3879:G3879"/>
    <mergeCell ref="C3880:G3880"/>
    <mergeCell ref="C3881:G3881"/>
    <mergeCell ref="C3910:O3910"/>
    <mergeCell ref="C3911:O3911"/>
    <mergeCell ref="C3912:O3912"/>
    <mergeCell ref="C3913:O3913"/>
    <mergeCell ref="C3914:O3914"/>
    <mergeCell ref="C3915:O3915"/>
    <mergeCell ref="C3904:O3904"/>
    <mergeCell ref="C3905:O3905"/>
    <mergeCell ref="C3906:O3906"/>
    <mergeCell ref="C3907:O3907"/>
    <mergeCell ref="C3908:O3908"/>
    <mergeCell ref="C3909:O3909"/>
    <mergeCell ref="C3894:G3894"/>
    <mergeCell ref="C3896:G3896"/>
    <mergeCell ref="C3897:G3897"/>
    <mergeCell ref="C3899:G3899"/>
    <mergeCell ref="C3900:G3900"/>
    <mergeCell ref="C3903:O3903"/>
    <mergeCell ref="A3928:P3928"/>
    <mergeCell ref="C3929:G3929"/>
    <mergeCell ref="C3930:G3930"/>
    <mergeCell ref="C3931:G3931"/>
    <mergeCell ref="C3932:G3932"/>
    <mergeCell ref="C3933:G3933"/>
    <mergeCell ref="C3922:O3922"/>
    <mergeCell ref="C3923:O3923"/>
    <mergeCell ref="C3924:O3924"/>
    <mergeCell ref="C3925:O3925"/>
    <mergeCell ref="C3926:J3926"/>
    <mergeCell ref="C3927:J3927"/>
    <mergeCell ref="C3916:O3916"/>
    <mergeCell ref="C3917:O3917"/>
    <mergeCell ref="C3918:O3918"/>
    <mergeCell ref="C3919:O3919"/>
    <mergeCell ref="C3920:O3920"/>
    <mergeCell ref="C3921:O3921"/>
    <mergeCell ref="C3946:G3946"/>
    <mergeCell ref="C3948:G3948"/>
    <mergeCell ref="C3949:G3949"/>
    <mergeCell ref="C3951:G3951"/>
    <mergeCell ref="C3952:G3952"/>
    <mergeCell ref="C3953:G3953"/>
    <mergeCell ref="C3940:G3940"/>
    <mergeCell ref="C3941:G3941"/>
    <mergeCell ref="C3942:G3942"/>
    <mergeCell ref="C3943:G3943"/>
    <mergeCell ref="C3944:G3944"/>
    <mergeCell ref="C3945:G3945"/>
    <mergeCell ref="C3934:G3934"/>
    <mergeCell ref="C3935:G3935"/>
    <mergeCell ref="C3936:G3936"/>
    <mergeCell ref="C3937:G3937"/>
    <mergeCell ref="C3938:G3938"/>
    <mergeCell ref="C3939:G3939"/>
    <mergeCell ref="C3966:G3966"/>
    <mergeCell ref="C3967:G3967"/>
    <mergeCell ref="C3968:G3968"/>
    <mergeCell ref="C3969:G3969"/>
    <mergeCell ref="C3970:G3970"/>
    <mergeCell ref="C3971:G3971"/>
    <mergeCell ref="C3960:G3960"/>
    <mergeCell ref="C3961:G3961"/>
    <mergeCell ref="C3962:G3962"/>
    <mergeCell ref="C3963:G3963"/>
    <mergeCell ref="C3964:G3964"/>
    <mergeCell ref="C3965:G3965"/>
    <mergeCell ref="C3954:G3954"/>
    <mergeCell ref="C3955:G3955"/>
    <mergeCell ref="C3956:G3956"/>
    <mergeCell ref="C3957:G3957"/>
    <mergeCell ref="C3958:G3958"/>
    <mergeCell ref="C3959:G3959"/>
    <mergeCell ref="C3987:O3987"/>
    <mergeCell ref="C3988:O3988"/>
    <mergeCell ref="C3989:O3989"/>
    <mergeCell ref="C3990:O3990"/>
    <mergeCell ref="C3991:O3991"/>
    <mergeCell ref="C3992:O3992"/>
    <mergeCell ref="C3981:O3981"/>
    <mergeCell ref="C3982:O3982"/>
    <mergeCell ref="C3983:O3983"/>
    <mergeCell ref="C3984:O3984"/>
    <mergeCell ref="C3985:O3985"/>
    <mergeCell ref="C3986:O3986"/>
    <mergeCell ref="C3972:G3972"/>
    <mergeCell ref="C3974:G3974"/>
    <mergeCell ref="C3975:G3975"/>
    <mergeCell ref="C3978:O3978"/>
    <mergeCell ref="C3979:O3979"/>
    <mergeCell ref="C3980:O3980"/>
    <mergeCell ref="C4005:G4005"/>
    <mergeCell ref="C4006:G4006"/>
    <mergeCell ref="C4007:G4007"/>
    <mergeCell ref="C4008:G4008"/>
    <mergeCell ref="C4009:G4009"/>
    <mergeCell ref="C4010:G4010"/>
    <mergeCell ref="C3999:G3999"/>
    <mergeCell ref="C4000:G4000"/>
    <mergeCell ref="C4001:G4001"/>
    <mergeCell ref="C4002:G4002"/>
    <mergeCell ref="C4003:G4003"/>
    <mergeCell ref="C4004:G4004"/>
    <mergeCell ref="C3993:O3993"/>
    <mergeCell ref="C3994:O3994"/>
    <mergeCell ref="C3995:O3995"/>
    <mergeCell ref="C3996:O3996"/>
    <mergeCell ref="C3997:J3997"/>
    <mergeCell ref="A3998:P3998"/>
    <mergeCell ref="C4026:O4026"/>
    <mergeCell ref="C4027:O4027"/>
    <mergeCell ref="C4028:O4028"/>
    <mergeCell ref="C4029:O4029"/>
    <mergeCell ref="C4030:O4030"/>
    <mergeCell ref="C4031:O4031"/>
    <mergeCell ref="C4020:O4020"/>
    <mergeCell ref="C4021:O4021"/>
    <mergeCell ref="C4022:O4022"/>
    <mergeCell ref="C4023:O4023"/>
    <mergeCell ref="C4024:O4024"/>
    <mergeCell ref="C4025:O4025"/>
    <mergeCell ref="C4011:G4011"/>
    <mergeCell ref="C4013:G4013"/>
    <mergeCell ref="C4014:G4014"/>
    <mergeCell ref="C4017:O4017"/>
    <mergeCell ref="C4018:O4018"/>
    <mergeCell ref="C4019:O4019"/>
    <mergeCell ref="C4045:O4045"/>
    <mergeCell ref="C4046:O4046"/>
    <mergeCell ref="C4047:O4047"/>
    <mergeCell ref="C4048:O4048"/>
    <mergeCell ref="C4049:O4049"/>
    <mergeCell ref="C4050:O4050"/>
    <mergeCell ref="C4038:O4038"/>
    <mergeCell ref="C4039:J4039"/>
    <mergeCell ref="C4040:J4040"/>
    <mergeCell ref="C4042:O4042"/>
    <mergeCell ref="C4043:O4043"/>
    <mergeCell ref="C4044:O4044"/>
    <mergeCell ref="C4032:O4032"/>
    <mergeCell ref="C4033:O4033"/>
    <mergeCell ref="C4034:O4034"/>
    <mergeCell ref="C4035:O4035"/>
    <mergeCell ref="C4036:O4036"/>
    <mergeCell ref="C4037:O4037"/>
    <mergeCell ref="C4063:O4063"/>
    <mergeCell ref="C4064:O4064"/>
    <mergeCell ref="C4065:O4065"/>
    <mergeCell ref="C4066:O4066"/>
    <mergeCell ref="C4067:O4067"/>
    <mergeCell ref="C4068:O4068"/>
    <mergeCell ref="C4057:O4057"/>
    <mergeCell ref="C4058:O4058"/>
    <mergeCell ref="C4059:O4059"/>
    <mergeCell ref="C4060:O4060"/>
    <mergeCell ref="C4061:O4061"/>
    <mergeCell ref="C4062:O4062"/>
    <mergeCell ref="C4051:O4051"/>
    <mergeCell ref="C4052:O4052"/>
    <mergeCell ref="C4053:O4053"/>
    <mergeCell ref="C4054:O4054"/>
    <mergeCell ref="C4055:O4055"/>
    <mergeCell ref="C4056:O4056"/>
    <mergeCell ref="C4082:N4082"/>
    <mergeCell ref="A4084:P4084"/>
    <mergeCell ref="A4085:P4085"/>
    <mergeCell ref="A4086:P4086"/>
    <mergeCell ref="C4075:J4075"/>
    <mergeCell ref="C4076:J4076"/>
    <mergeCell ref="C4079:H4079"/>
    <mergeCell ref="I4079:N4079"/>
    <mergeCell ref="C4080:N4080"/>
    <mergeCell ref="C4081:H4081"/>
    <mergeCell ref="I4081:N4081"/>
    <mergeCell ref="C4069:O4069"/>
    <mergeCell ref="C4070:O4070"/>
    <mergeCell ref="C4071:O4071"/>
    <mergeCell ref="C4072:O4072"/>
    <mergeCell ref="C4073:O4073"/>
    <mergeCell ref="C4074:O407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6"/>
  <sheetViews>
    <sheetView topLeftCell="A588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10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4380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4381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43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4382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16650.77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2092.2199999999998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1356.47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14550.14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53.2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8.41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4305.07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132.72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1949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ht="41.25" customHeight="1" x14ac:dyDescent="0.25">
      <c r="A40" s="514" t="s">
        <v>23</v>
      </c>
      <c r="B40" s="515" t="s">
        <v>1950</v>
      </c>
      <c r="C40" s="1249" t="s">
        <v>1951</v>
      </c>
      <c r="D40" s="1249"/>
      <c r="E40" s="1249"/>
      <c r="F40" s="1249"/>
      <c r="G40" s="1249"/>
      <c r="H40" s="516" t="s">
        <v>1146</v>
      </c>
      <c r="I40" s="517">
        <v>1.3858002</v>
      </c>
      <c r="J40" s="518">
        <v>1</v>
      </c>
      <c r="K40" s="613">
        <v>1.3858002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28</v>
      </c>
      <c r="C41" s="1247" t="s">
        <v>132</v>
      </c>
      <c r="D41" s="1247"/>
      <c r="E41" s="1247"/>
      <c r="F41" s="1247"/>
      <c r="G41" s="1247"/>
      <c r="H41" s="525"/>
      <c r="I41" s="526"/>
      <c r="J41" s="526"/>
      <c r="K41" s="526"/>
      <c r="L41" s="528"/>
      <c r="M41" s="526"/>
      <c r="N41" s="528"/>
      <c r="O41" s="526"/>
      <c r="P41" s="529">
        <v>48954.52</v>
      </c>
    </row>
    <row r="42" spans="1:16" x14ac:dyDescent="0.25">
      <c r="A42" s="523"/>
      <c r="B42" s="524"/>
      <c r="C42" s="1247" t="s">
        <v>1147</v>
      </c>
      <c r="D42" s="1247"/>
      <c r="E42" s="1247"/>
      <c r="F42" s="1247"/>
      <c r="G42" s="1247"/>
      <c r="H42" s="525" t="s">
        <v>1148</v>
      </c>
      <c r="I42" s="526"/>
      <c r="J42" s="526"/>
      <c r="K42" s="569">
        <v>32.829606699999999</v>
      </c>
      <c r="L42" s="528"/>
      <c r="M42" s="526"/>
      <c r="N42" s="528"/>
      <c r="O42" s="526"/>
      <c r="P42" s="529">
        <v>14349.16</v>
      </c>
    </row>
    <row r="43" spans="1:16" x14ac:dyDescent="0.25">
      <c r="A43" s="530"/>
      <c r="B43" s="524" t="s">
        <v>1149</v>
      </c>
      <c r="C43" s="1247" t="s">
        <v>1150</v>
      </c>
      <c r="D43" s="1247"/>
      <c r="E43" s="1247"/>
      <c r="F43" s="1247"/>
      <c r="G43" s="1247"/>
      <c r="H43" s="525" t="s">
        <v>1151</v>
      </c>
      <c r="I43" s="536">
        <v>23.69</v>
      </c>
      <c r="J43" s="526"/>
      <c r="K43" s="569">
        <v>32.829606699999999</v>
      </c>
      <c r="L43" s="532"/>
      <c r="M43" s="533"/>
      <c r="N43" s="534">
        <v>1491.17</v>
      </c>
      <c r="O43" s="526"/>
      <c r="P43" s="529">
        <v>48954.52</v>
      </c>
    </row>
    <row r="44" spans="1:16" x14ac:dyDescent="0.25">
      <c r="A44" s="540"/>
      <c r="B44" s="524" t="s">
        <v>1152</v>
      </c>
      <c r="C44" s="1247" t="s">
        <v>1153</v>
      </c>
      <c r="D44" s="1247"/>
      <c r="E44" s="1247"/>
      <c r="F44" s="1247"/>
      <c r="G44" s="1247"/>
      <c r="H44" s="525" t="s">
        <v>1148</v>
      </c>
      <c r="I44" s="536">
        <v>23.69</v>
      </c>
      <c r="J44" s="526"/>
      <c r="K44" s="569">
        <v>32.829606699999999</v>
      </c>
      <c r="L44" s="528"/>
      <c r="M44" s="526"/>
      <c r="N44" s="541">
        <v>437.08</v>
      </c>
      <c r="O44" s="526"/>
      <c r="P44" s="529">
        <v>14349.16</v>
      </c>
    </row>
    <row r="45" spans="1:16" x14ac:dyDescent="0.25">
      <c r="A45" s="552"/>
      <c r="B45" s="553"/>
      <c r="C45" s="1248" t="s">
        <v>1154</v>
      </c>
      <c r="D45" s="1248"/>
      <c r="E45" s="1248"/>
      <c r="F45" s="1248"/>
      <c r="G45" s="1248"/>
      <c r="H45" s="516"/>
      <c r="I45" s="517"/>
      <c r="J45" s="517"/>
      <c r="K45" s="517"/>
      <c r="L45" s="520"/>
      <c r="M45" s="517"/>
      <c r="N45" s="554"/>
      <c r="O45" s="517"/>
      <c r="P45" s="555">
        <v>63303.68</v>
      </c>
    </row>
    <row r="46" spans="1:16" x14ac:dyDescent="0.25">
      <c r="A46" s="540"/>
      <c r="B46" s="524"/>
      <c r="C46" s="1247" t="s">
        <v>1155</v>
      </c>
      <c r="D46" s="1247"/>
      <c r="E46" s="1247"/>
      <c r="F46" s="1247"/>
      <c r="G46" s="1247"/>
      <c r="H46" s="525"/>
      <c r="I46" s="526"/>
      <c r="J46" s="526"/>
      <c r="K46" s="526"/>
      <c r="L46" s="528"/>
      <c r="M46" s="526"/>
      <c r="N46" s="528"/>
      <c r="O46" s="526"/>
      <c r="P46" s="529">
        <v>14349.16</v>
      </c>
    </row>
    <row r="47" spans="1:16" x14ac:dyDescent="0.25">
      <c r="A47" s="540"/>
      <c r="B47" s="524" t="s">
        <v>1156</v>
      </c>
      <c r="C47" s="1247" t="s">
        <v>1157</v>
      </c>
      <c r="D47" s="1247"/>
      <c r="E47" s="1247"/>
      <c r="F47" s="1247"/>
      <c r="G47" s="1247"/>
      <c r="H47" s="525" t="s">
        <v>1158</v>
      </c>
      <c r="I47" s="543">
        <v>92</v>
      </c>
      <c r="J47" s="526"/>
      <c r="K47" s="543">
        <v>92</v>
      </c>
      <c r="L47" s="528"/>
      <c r="M47" s="526"/>
      <c r="N47" s="528"/>
      <c r="O47" s="526"/>
      <c r="P47" s="529">
        <v>13201.23</v>
      </c>
    </row>
    <row r="48" spans="1:16" x14ac:dyDescent="0.25">
      <c r="A48" s="540"/>
      <c r="B48" s="524" t="s">
        <v>1159</v>
      </c>
      <c r="C48" s="1247" t="s">
        <v>1160</v>
      </c>
      <c r="D48" s="1247"/>
      <c r="E48" s="1247"/>
      <c r="F48" s="1247"/>
      <c r="G48" s="1247"/>
      <c r="H48" s="525" t="s">
        <v>1158</v>
      </c>
      <c r="I48" s="543">
        <v>46</v>
      </c>
      <c r="J48" s="526"/>
      <c r="K48" s="543">
        <v>46</v>
      </c>
      <c r="L48" s="528"/>
      <c r="M48" s="526"/>
      <c r="N48" s="528"/>
      <c r="O48" s="526"/>
      <c r="P48" s="529">
        <v>6600.61</v>
      </c>
    </row>
    <row r="49" spans="1:16" x14ac:dyDescent="0.25">
      <c r="A49" s="556"/>
      <c r="B49" s="557"/>
      <c r="C49" s="1248" t="s">
        <v>1161</v>
      </c>
      <c r="D49" s="1248"/>
      <c r="E49" s="1248"/>
      <c r="F49" s="1248"/>
      <c r="G49" s="1248"/>
      <c r="H49" s="516"/>
      <c r="I49" s="517"/>
      <c r="J49" s="517"/>
      <c r="K49" s="517"/>
      <c r="L49" s="520"/>
      <c r="M49" s="517"/>
      <c r="N49" s="554">
        <v>59969.34</v>
      </c>
      <c r="O49" s="517"/>
      <c r="P49" s="555">
        <v>83105.52</v>
      </c>
    </row>
    <row r="50" spans="1:16" x14ac:dyDescent="0.25">
      <c r="A50" s="558"/>
      <c r="B50" s="559"/>
      <c r="C50" s="559"/>
      <c r="D50" s="559"/>
      <c r="E50" s="559"/>
      <c r="F50" s="559"/>
      <c r="G50" s="559"/>
      <c r="H50" s="560"/>
      <c r="I50" s="561"/>
      <c r="J50" s="561"/>
      <c r="K50" s="561"/>
      <c r="L50" s="562"/>
      <c r="M50" s="561"/>
      <c r="N50" s="562"/>
      <c r="O50" s="561"/>
      <c r="P50" s="563"/>
    </row>
    <row r="51" spans="1:16" x14ac:dyDescent="0.25">
      <c r="A51" s="514" t="s">
        <v>28</v>
      </c>
      <c r="B51" s="515" t="s">
        <v>1178</v>
      </c>
      <c r="C51" s="1249" t="s">
        <v>1179</v>
      </c>
      <c r="D51" s="1249"/>
      <c r="E51" s="1249"/>
      <c r="F51" s="1249"/>
      <c r="G51" s="1249"/>
      <c r="H51" s="516" t="s">
        <v>1146</v>
      </c>
      <c r="I51" s="517">
        <v>0.71433000000000002</v>
      </c>
      <c r="J51" s="518">
        <v>1</v>
      </c>
      <c r="K51" s="590">
        <v>0.71433000000000002</v>
      </c>
      <c r="L51" s="520"/>
      <c r="M51" s="517"/>
      <c r="N51" s="521"/>
      <c r="O51" s="517"/>
      <c r="P51" s="522"/>
    </row>
    <row r="52" spans="1:16" x14ac:dyDescent="0.25">
      <c r="A52" s="523"/>
      <c r="B52" s="524" t="s">
        <v>28</v>
      </c>
      <c r="C52" s="1247" t="s">
        <v>132</v>
      </c>
      <c r="D52" s="1247"/>
      <c r="E52" s="1247"/>
      <c r="F52" s="1247"/>
      <c r="G52" s="1247"/>
      <c r="H52" s="525"/>
      <c r="I52" s="526"/>
      <c r="J52" s="526"/>
      <c r="K52" s="526"/>
      <c r="L52" s="528"/>
      <c r="M52" s="526"/>
      <c r="N52" s="528"/>
      <c r="O52" s="526"/>
      <c r="P52" s="529">
        <v>27162.28</v>
      </c>
    </row>
    <row r="53" spans="1:16" x14ac:dyDescent="0.25">
      <c r="A53" s="523"/>
      <c r="B53" s="524"/>
      <c r="C53" s="1247" t="s">
        <v>1147</v>
      </c>
      <c r="D53" s="1247"/>
      <c r="E53" s="1247"/>
      <c r="F53" s="1247"/>
      <c r="G53" s="1247"/>
      <c r="H53" s="525" t="s">
        <v>1148</v>
      </c>
      <c r="I53" s="526"/>
      <c r="J53" s="526"/>
      <c r="K53" s="574">
        <v>18.215415</v>
      </c>
      <c r="L53" s="528"/>
      <c r="M53" s="526"/>
      <c r="N53" s="528"/>
      <c r="O53" s="526"/>
      <c r="P53" s="529">
        <v>7961.59</v>
      </c>
    </row>
    <row r="54" spans="1:16" x14ac:dyDescent="0.25">
      <c r="A54" s="530"/>
      <c r="B54" s="524" t="s">
        <v>1149</v>
      </c>
      <c r="C54" s="1247" t="s">
        <v>1150</v>
      </c>
      <c r="D54" s="1247"/>
      <c r="E54" s="1247"/>
      <c r="F54" s="1247"/>
      <c r="G54" s="1247"/>
      <c r="H54" s="525" t="s">
        <v>1151</v>
      </c>
      <c r="I54" s="531">
        <v>25.5</v>
      </c>
      <c r="J54" s="526"/>
      <c r="K54" s="574">
        <v>18.215415</v>
      </c>
      <c r="L54" s="532"/>
      <c r="M54" s="533"/>
      <c r="N54" s="534">
        <v>1491.17</v>
      </c>
      <c r="O54" s="526"/>
      <c r="P54" s="529">
        <v>27162.28</v>
      </c>
    </row>
    <row r="55" spans="1:16" x14ac:dyDescent="0.25">
      <c r="A55" s="540"/>
      <c r="B55" s="524" t="s">
        <v>1152</v>
      </c>
      <c r="C55" s="1247" t="s">
        <v>1153</v>
      </c>
      <c r="D55" s="1247"/>
      <c r="E55" s="1247"/>
      <c r="F55" s="1247"/>
      <c r="G55" s="1247"/>
      <c r="H55" s="525" t="s">
        <v>1148</v>
      </c>
      <c r="I55" s="531">
        <v>25.5</v>
      </c>
      <c r="J55" s="526"/>
      <c r="K55" s="574">
        <v>18.215415</v>
      </c>
      <c r="L55" s="528"/>
      <c r="M55" s="526"/>
      <c r="N55" s="541">
        <v>437.08</v>
      </c>
      <c r="O55" s="526"/>
      <c r="P55" s="529">
        <v>7961.59</v>
      </c>
    </row>
    <row r="56" spans="1:16" x14ac:dyDescent="0.25">
      <c r="A56" s="552"/>
      <c r="B56" s="553"/>
      <c r="C56" s="1248" t="s">
        <v>1154</v>
      </c>
      <c r="D56" s="1248"/>
      <c r="E56" s="1248"/>
      <c r="F56" s="1248"/>
      <c r="G56" s="1248"/>
      <c r="H56" s="516"/>
      <c r="I56" s="517"/>
      <c r="J56" s="517"/>
      <c r="K56" s="517"/>
      <c r="L56" s="520"/>
      <c r="M56" s="517"/>
      <c r="N56" s="554"/>
      <c r="O56" s="517"/>
      <c r="P56" s="555">
        <v>35123.870000000003</v>
      </c>
    </row>
    <row r="57" spans="1:16" x14ac:dyDescent="0.25">
      <c r="A57" s="540"/>
      <c r="B57" s="524"/>
      <c r="C57" s="1247" t="s">
        <v>1155</v>
      </c>
      <c r="D57" s="1247"/>
      <c r="E57" s="1247"/>
      <c r="F57" s="1247"/>
      <c r="G57" s="1247"/>
      <c r="H57" s="525"/>
      <c r="I57" s="526"/>
      <c r="J57" s="526"/>
      <c r="K57" s="526"/>
      <c r="L57" s="528"/>
      <c r="M57" s="526"/>
      <c r="N57" s="528"/>
      <c r="O57" s="526"/>
      <c r="P57" s="529">
        <v>7961.59</v>
      </c>
    </row>
    <row r="58" spans="1:16" x14ac:dyDescent="0.25">
      <c r="A58" s="540"/>
      <c r="B58" s="524" t="s">
        <v>1156</v>
      </c>
      <c r="C58" s="1247" t="s">
        <v>1157</v>
      </c>
      <c r="D58" s="1247"/>
      <c r="E58" s="1247"/>
      <c r="F58" s="1247"/>
      <c r="G58" s="1247"/>
      <c r="H58" s="525" t="s">
        <v>1158</v>
      </c>
      <c r="I58" s="543">
        <v>92</v>
      </c>
      <c r="J58" s="526"/>
      <c r="K58" s="543">
        <v>92</v>
      </c>
      <c r="L58" s="528"/>
      <c r="M58" s="526"/>
      <c r="N58" s="528"/>
      <c r="O58" s="526"/>
      <c r="P58" s="529">
        <v>7324.66</v>
      </c>
    </row>
    <row r="59" spans="1:16" x14ac:dyDescent="0.25">
      <c r="A59" s="540"/>
      <c r="B59" s="524" t="s">
        <v>1159</v>
      </c>
      <c r="C59" s="1247" t="s">
        <v>1160</v>
      </c>
      <c r="D59" s="1247"/>
      <c r="E59" s="1247"/>
      <c r="F59" s="1247"/>
      <c r="G59" s="1247"/>
      <c r="H59" s="525" t="s">
        <v>1158</v>
      </c>
      <c r="I59" s="543">
        <v>46</v>
      </c>
      <c r="J59" s="526"/>
      <c r="K59" s="543">
        <v>46</v>
      </c>
      <c r="L59" s="528"/>
      <c r="M59" s="526"/>
      <c r="N59" s="528"/>
      <c r="O59" s="526"/>
      <c r="P59" s="529">
        <v>3662.33</v>
      </c>
    </row>
    <row r="60" spans="1:16" x14ac:dyDescent="0.25">
      <c r="A60" s="556"/>
      <c r="B60" s="557"/>
      <c r="C60" s="1248" t="s">
        <v>1161</v>
      </c>
      <c r="D60" s="1248"/>
      <c r="E60" s="1248"/>
      <c r="F60" s="1248"/>
      <c r="G60" s="1248"/>
      <c r="H60" s="516"/>
      <c r="I60" s="517"/>
      <c r="J60" s="517"/>
      <c r="K60" s="517"/>
      <c r="L60" s="520"/>
      <c r="M60" s="517"/>
      <c r="N60" s="554">
        <v>64551.199999999997</v>
      </c>
      <c r="O60" s="517"/>
      <c r="P60" s="555">
        <v>46110.86</v>
      </c>
    </row>
    <row r="61" spans="1:16" x14ac:dyDescent="0.25">
      <c r="A61" s="558"/>
      <c r="B61" s="559"/>
      <c r="C61" s="559"/>
      <c r="D61" s="559"/>
      <c r="E61" s="559"/>
      <c r="F61" s="559"/>
      <c r="G61" s="559"/>
      <c r="H61" s="560"/>
      <c r="I61" s="561"/>
      <c r="J61" s="561"/>
      <c r="K61" s="561"/>
      <c r="L61" s="562"/>
      <c r="M61" s="561"/>
      <c r="N61" s="562"/>
      <c r="O61" s="561"/>
      <c r="P61" s="563"/>
    </row>
    <row r="62" spans="1:16" x14ac:dyDescent="0.25">
      <c r="A62" s="514" t="s">
        <v>31</v>
      </c>
      <c r="B62" s="515" t="s">
        <v>1952</v>
      </c>
      <c r="C62" s="1249" t="s">
        <v>1953</v>
      </c>
      <c r="D62" s="1249"/>
      <c r="E62" s="1249"/>
      <c r="F62" s="1249"/>
      <c r="G62" s="1249"/>
      <c r="H62" s="516" t="s">
        <v>1164</v>
      </c>
      <c r="I62" s="517">
        <v>1142.9280000000001</v>
      </c>
      <c r="J62" s="518">
        <v>1</v>
      </c>
      <c r="K62" s="519">
        <v>1142.9280000000001</v>
      </c>
      <c r="L62" s="520"/>
      <c r="M62" s="517"/>
      <c r="N62" s="572">
        <v>242.69</v>
      </c>
      <c r="O62" s="517"/>
      <c r="P62" s="555">
        <v>277377.2</v>
      </c>
    </row>
    <row r="63" spans="1:16" x14ac:dyDescent="0.25">
      <c r="A63" s="556"/>
      <c r="B63" s="557"/>
      <c r="C63" s="1248" t="s">
        <v>1161</v>
      </c>
      <c r="D63" s="1248"/>
      <c r="E63" s="1248"/>
      <c r="F63" s="1248"/>
      <c r="G63" s="1248"/>
      <c r="H63" s="516"/>
      <c r="I63" s="517"/>
      <c r="J63" s="517"/>
      <c r="K63" s="517"/>
      <c r="L63" s="520"/>
      <c r="M63" s="517"/>
      <c r="N63" s="520"/>
      <c r="O63" s="517"/>
      <c r="P63" s="555">
        <v>277377.2</v>
      </c>
    </row>
    <row r="64" spans="1:16" x14ac:dyDescent="0.25">
      <c r="A64" s="558"/>
      <c r="B64" s="559"/>
      <c r="C64" s="559"/>
      <c r="D64" s="559"/>
      <c r="E64" s="559"/>
      <c r="F64" s="559"/>
      <c r="G64" s="559"/>
      <c r="H64" s="560"/>
      <c r="I64" s="561"/>
      <c r="J64" s="561"/>
      <c r="K64" s="561"/>
      <c r="L64" s="562"/>
      <c r="M64" s="561"/>
      <c r="N64" s="562"/>
      <c r="O64" s="561"/>
      <c r="P64" s="563"/>
    </row>
    <row r="65" spans="1:16" ht="52.5" customHeight="1" x14ac:dyDescent="0.25">
      <c r="A65" s="514" t="s">
        <v>36</v>
      </c>
      <c r="B65" s="515" t="s">
        <v>2802</v>
      </c>
      <c r="C65" s="1249" t="s">
        <v>2803</v>
      </c>
      <c r="D65" s="1249"/>
      <c r="E65" s="1249"/>
      <c r="F65" s="1249"/>
      <c r="G65" s="1249"/>
      <c r="H65" s="516" t="s">
        <v>1390</v>
      </c>
      <c r="I65" s="517">
        <v>0.42859799999999998</v>
      </c>
      <c r="J65" s="518">
        <v>1</v>
      </c>
      <c r="K65" s="614">
        <v>0.42859799999999998</v>
      </c>
      <c r="L65" s="520"/>
      <c r="M65" s="517"/>
      <c r="N65" s="521"/>
      <c r="O65" s="517"/>
      <c r="P65" s="522"/>
    </row>
    <row r="66" spans="1:16" x14ac:dyDescent="0.25">
      <c r="A66" s="523"/>
      <c r="B66" s="524" t="s">
        <v>23</v>
      </c>
      <c r="C66" s="1247" t="s">
        <v>1203</v>
      </c>
      <c r="D66" s="1247"/>
      <c r="E66" s="1247"/>
      <c r="F66" s="1247"/>
      <c r="G66" s="1247"/>
      <c r="H66" s="525" t="s">
        <v>1148</v>
      </c>
      <c r="I66" s="526"/>
      <c r="J66" s="526"/>
      <c r="K66" s="574">
        <v>66.004092</v>
      </c>
      <c r="L66" s="528"/>
      <c r="M66" s="526"/>
      <c r="N66" s="528"/>
      <c r="O66" s="526"/>
      <c r="P66" s="529">
        <v>17469.3</v>
      </c>
    </row>
    <row r="67" spans="1:16" x14ac:dyDescent="0.25">
      <c r="A67" s="530"/>
      <c r="B67" s="524" t="s">
        <v>1989</v>
      </c>
      <c r="C67" s="1247" t="s">
        <v>1990</v>
      </c>
      <c r="D67" s="1247"/>
      <c r="E67" s="1247"/>
      <c r="F67" s="1247"/>
      <c r="G67" s="1247"/>
      <c r="H67" s="525" t="s">
        <v>1148</v>
      </c>
      <c r="I67" s="543">
        <v>154</v>
      </c>
      <c r="J67" s="526"/>
      <c r="K67" s="574">
        <v>66.004092</v>
      </c>
      <c r="L67" s="532"/>
      <c r="M67" s="533"/>
      <c r="N67" s="534">
        <v>264.67</v>
      </c>
      <c r="O67" s="526"/>
      <c r="P67" s="529">
        <v>17469.3</v>
      </c>
    </row>
    <row r="68" spans="1:16" x14ac:dyDescent="0.25">
      <c r="A68" s="552"/>
      <c r="B68" s="553"/>
      <c r="C68" s="1248" t="s">
        <v>1154</v>
      </c>
      <c r="D68" s="1248"/>
      <c r="E68" s="1248"/>
      <c r="F68" s="1248"/>
      <c r="G68" s="1248"/>
      <c r="H68" s="516"/>
      <c r="I68" s="517"/>
      <c r="J68" s="517"/>
      <c r="K68" s="517"/>
      <c r="L68" s="520"/>
      <c r="M68" s="517"/>
      <c r="N68" s="554"/>
      <c r="O68" s="517"/>
      <c r="P68" s="555">
        <v>17469.3</v>
      </c>
    </row>
    <row r="69" spans="1:16" x14ac:dyDescent="0.25">
      <c r="A69" s="540"/>
      <c r="B69" s="524"/>
      <c r="C69" s="1247" t="s">
        <v>1155</v>
      </c>
      <c r="D69" s="1247"/>
      <c r="E69" s="1247"/>
      <c r="F69" s="1247"/>
      <c r="G69" s="1247"/>
      <c r="H69" s="525"/>
      <c r="I69" s="526"/>
      <c r="J69" s="526"/>
      <c r="K69" s="526"/>
      <c r="L69" s="528"/>
      <c r="M69" s="526"/>
      <c r="N69" s="528"/>
      <c r="O69" s="526"/>
      <c r="P69" s="529">
        <v>17469.3</v>
      </c>
    </row>
    <row r="70" spans="1:16" x14ac:dyDescent="0.25">
      <c r="A70" s="540"/>
      <c r="B70" s="524" t="s">
        <v>2804</v>
      </c>
      <c r="C70" s="1247" t="s">
        <v>2805</v>
      </c>
      <c r="D70" s="1247"/>
      <c r="E70" s="1247"/>
      <c r="F70" s="1247"/>
      <c r="G70" s="1247"/>
      <c r="H70" s="525" t="s">
        <v>1158</v>
      </c>
      <c r="I70" s="543">
        <v>89</v>
      </c>
      <c r="J70" s="526"/>
      <c r="K70" s="543">
        <v>89</v>
      </c>
      <c r="L70" s="528"/>
      <c r="M70" s="526"/>
      <c r="N70" s="528"/>
      <c r="O70" s="526"/>
      <c r="P70" s="529">
        <v>15547.68</v>
      </c>
    </row>
    <row r="71" spans="1:16" x14ac:dyDescent="0.25">
      <c r="A71" s="540"/>
      <c r="B71" s="524" t="s">
        <v>2806</v>
      </c>
      <c r="C71" s="1247" t="s">
        <v>2807</v>
      </c>
      <c r="D71" s="1247"/>
      <c r="E71" s="1247"/>
      <c r="F71" s="1247"/>
      <c r="G71" s="1247"/>
      <c r="H71" s="525" t="s">
        <v>1158</v>
      </c>
      <c r="I71" s="543">
        <v>40</v>
      </c>
      <c r="J71" s="526"/>
      <c r="K71" s="543">
        <v>40</v>
      </c>
      <c r="L71" s="528"/>
      <c r="M71" s="526"/>
      <c r="N71" s="528"/>
      <c r="O71" s="526"/>
      <c r="P71" s="529">
        <v>6987.72</v>
      </c>
    </row>
    <row r="72" spans="1:16" x14ac:dyDescent="0.25">
      <c r="A72" s="556"/>
      <c r="B72" s="557"/>
      <c r="C72" s="1248" t="s">
        <v>1161</v>
      </c>
      <c r="D72" s="1248"/>
      <c r="E72" s="1248"/>
      <c r="F72" s="1248"/>
      <c r="G72" s="1248"/>
      <c r="H72" s="516"/>
      <c r="I72" s="517"/>
      <c r="J72" s="517"/>
      <c r="K72" s="517"/>
      <c r="L72" s="520"/>
      <c r="M72" s="517"/>
      <c r="N72" s="554">
        <v>93338.51</v>
      </c>
      <c r="O72" s="517"/>
      <c r="P72" s="555">
        <v>40004.699999999997</v>
      </c>
    </row>
    <row r="73" spans="1:16" x14ac:dyDescent="0.25">
      <c r="A73" s="558"/>
      <c r="B73" s="559"/>
      <c r="C73" s="559"/>
      <c r="D73" s="559"/>
      <c r="E73" s="559"/>
      <c r="F73" s="559"/>
      <c r="G73" s="559"/>
      <c r="H73" s="560"/>
      <c r="I73" s="561"/>
      <c r="J73" s="561"/>
      <c r="K73" s="561"/>
      <c r="L73" s="562"/>
      <c r="M73" s="561"/>
      <c r="N73" s="562"/>
      <c r="O73" s="561"/>
      <c r="P73" s="563"/>
    </row>
    <row r="74" spans="1:16" x14ac:dyDescent="0.25">
      <c r="A74" s="514" t="s">
        <v>41</v>
      </c>
      <c r="B74" s="515" t="s">
        <v>4383</v>
      </c>
      <c r="C74" s="1249" t="s">
        <v>4384</v>
      </c>
      <c r="D74" s="1249"/>
      <c r="E74" s="1249"/>
      <c r="F74" s="1249"/>
      <c r="G74" s="1249"/>
      <c r="H74" s="516" t="s">
        <v>4385</v>
      </c>
      <c r="I74" s="517">
        <v>71.433000000000007</v>
      </c>
      <c r="J74" s="518">
        <v>1</v>
      </c>
      <c r="K74" s="519">
        <v>71.433000000000007</v>
      </c>
      <c r="L74" s="520"/>
      <c r="M74" s="517"/>
      <c r="N74" s="521"/>
      <c r="O74" s="517"/>
      <c r="P74" s="522"/>
    </row>
    <row r="75" spans="1:16" x14ac:dyDescent="0.25">
      <c r="A75" s="523"/>
      <c r="B75" s="524" t="s">
        <v>23</v>
      </c>
      <c r="C75" s="1247" t="s">
        <v>1203</v>
      </c>
      <c r="D75" s="1247"/>
      <c r="E75" s="1247"/>
      <c r="F75" s="1247"/>
      <c r="G75" s="1247"/>
      <c r="H75" s="525" t="s">
        <v>1148</v>
      </c>
      <c r="I75" s="526"/>
      <c r="J75" s="526"/>
      <c r="K75" s="535">
        <v>728.61659999999995</v>
      </c>
      <c r="L75" s="528"/>
      <c r="M75" s="526"/>
      <c r="N75" s="528"/>
      <c r="O75" s="526"/>
      <c r="P75" s="529">
        <v>201688.36</v>
      </c>
    </row>
    <row r="76" spans="1:16" x14ac:dyDescent="0.25">
      <c r="A76" s="530"/>
      <c r="B76" s="524" t="s">
        <v>1285</v>
      </c>
      <c r="C76" s="1247" t="s">
        <v>1286</v>
      </c>
      <c r="D76" s="1247"/>
      <c r="E76" s="1247"/>
      <c r="F76" s="1247"/>
      <c r="G76" s="1247"/>
      <c r="H76" s="525" t="s">
        <v>1148</v>
      </c>
      <c r="I76" s="531">
        <v>10.199999999999999</v>
      </c>
      <c r="J76" s="526"/>
      <c r="K76" s="535">
        <v>728.61659999999995</v>
      </c>
      <c r="L76" s="532"/>
      <c r="M76" s="533"/>
      <c r="N76" s="534">
        <v>276.81</v>
      </c>
      <c r="O76" s="526"/>
      <c r="P76" s="529">
        <v>201688.36</v>
      </c>
    </row>
    <row r="77" spans="1:16" x14ac:dyDescent="0.25">
      <c r="A77" s="523"/>
      <c r="B77" s="524" t="s">
        <v>28</v>
      </c>
      <c r="C77" s="1247" t="s">
        <v>132</v>
      </c>
      <c r="D77" s="1247"/>
      <c r="E77" s="1247"/>
      <c r="F77" s="1247"/>
      <c r="G77" s="1247"/>
      <c r="H77" s="525"/>
      <c r="I77" s="526"/>
      <c r="J77" s="526"/>
      <c r="K77" s="526"/>
      <c r="L77" s="528"/>
      <c r="M77" s="526"/>
      <c r="N77" s="528"/>
      <c r="O77" s="526"/>
      <c r="P77" s="529">
        <v>36820.339999999997</v>
      </c>
    </row>
    <row r="78" spans="1:16" x14ac:dyDescent="0.25">
      <c r="A78" s="523"/>
      <c r="B78" s="524"/>
      <c r="C78" s="1247" t="s">
        <v>1147</v>
      </c>
      <c r="D78" s="1247"/>
      <c r="E78" s="1247"/>
      <c r="F78" s="1247"/>
      <c r="G78" s="1247"/>
      <c r="H78" s="525" t="s">
        <v>1148</v>
      </c>
      <c r="I78" s="526"/>
      <c r="J78" s="526"/>
      <c r="K78" s="537">
        <v>22.858560000000001</v>
      </c>
      <c r="L78" s="528"/>
      <c r="M78" s="526"/>
      <c r="N78" s="528"/>
      <c r="O78" s="526"/>
      <c r="P78" s="529">
        <v>8547.73</v>
      </c>
    </row>
    <row r="79" spans="1:16" x14ac:dyDescent="0.25">
      <c r="A79" s="530"/>
      <c r="B79" s="524" t="s">
        <v>1287</v>
      </c>
      <c r="C79" s="1247" t="s">
        <v>1288</v>
      </c>
      <c r="D79" s="1247"/>
      <c r="E79" s="1247"/>
      <c r="F79" s="1247"/>
      <c r="G79" s="1247"/>
      <c r="H79" s="525" t="s">
        <v>1151</v>
      </c>
      <c r="I79" s="536">
        <v>0.32</v>
      </c>
      <c r="J79" s="526"/>
      <c r="K79" s="537">
        <v>22.858560000000001</v>
      </c>
      <c r="L79" s="532"/>
      <c r="M79" s="533"/>
      <c r="N79" s="534">
        <v>1610.79</v>
      </c>
      <c r="O79" s="526"/>
      <c r="P79" s="529">
        <v>36820.339999999997</v>
      </c>
    </row>
    <row r="80" spans="1:16" x14ac:dyDescent="0.25">
      <c r="A80" s="540"/>
      <c r="B80" s="524" t="s">
        <v>1191</v>
      </c>
      <c r="C80" s="1247" t="s">
        <v>1192</v>
      </c>
      <c r="D80" s="1247"/>
      <c r="E80" s="1247"/>
      <c r="F80" s="1247"/>
      <c r="G80" s="1247"/>
      <c r="H80" s="525" t="s">
        <v>1148</v>
      </c>
      <c r="I80" s="536">
        <v>0.32</v>
      </c>
      <c r="J80" s="526"/>
      <c r="K80" s="537">
        <v>22.858560000000001</v>
      </c>
      <c r="L80" s="528"/>
      <c r="M80" s="526"/>
      <c r="N80" s="541">
        <v>373.94</v>
      </c>
      <c r="O80" s="526"/>
      <c r="P80" s="529">
        <v>8547.73</v>
      </c>
    </row>
    <row r="81" spans="1:16" x14ac:dyDescent="0.25">
      <c r="A81" s="544" t="s">
        <v>1239</v>
      </c>
      <c r="B81" s="545" t="s">
        <v>1395</v>
      </c>
      <c r="C81" s="1250" t="s">
        <v>1396</v>
      </c>
      <c r="D81" s="1250"/>
      <c r="E81" s="1250"/>
      <c r="F81" s="1250"/>
      <c r="G81" s="1250"/>
      <c r="H81" s="546" t="s">
        <v>1212</v>
      </c>
      <c r="I81" s="547">
        <v>11</v>
      </c>
      <c r="J81" s="548"/>
      <c r="K81" s="549">
        <v>785.76300000000003</v>
      </c>
      <c r="L81" s="550"/>
      <c r="M81" s="548"/>
      <c r="N81" s="550"/>
      <c r="O81" s="548"/>
      <c r="P81" s="551"/>
    </row>
    <row r="82" spans="1:16" x14ac:dyDescent="0.25">
      <c r="A82" s="552"/>
      <c r="B82" s="553"/>
      <c r="C82" s="1248" t="s">
        <v>1154</v>
      </c>
      <c r="D82" s="1248"/>
      <c r="E82" s="1248"/>
      <c r="F82" s="1248"/>
      <c r="G82" s="1248"/>
      <c r="H82" s="516"/>
      <c r="I82" s="517"/>
      <c r="J82" s="517"/>
      <c r="K82" s="517"/>
      <c r="L82" s="520"/>
      <c r="M82" s="517"/>
      <c r="N82" s="554"/>
      <c r="O82" s="517"/>
      <c r="P82" s="555">
        <v>247056.43</v>
      </c>
    </row>
    <row r="83" spans="1:16" x14ac:dyDescent="0.25">
      <c r="A83" s="540"/>
      <c r="B83" s="524"/>
      <c r="C83" s="1247" t="s">
        <v>1155</v>
      </c>
      <c r="D83" s="1247"/>
      <c r="E83" s="1247"/>
      <c r="F83" s="1247"/>
      <c r="G83" s="1247"/>
      <c r="H83" s="525"/>
      <c r="I83" s="526"/>
      <c r="J83" s="526"/>
      <c r="K83" s="526"/>
      <c r="L83" s="528"/>
      <c r="M83" s="526"/>
      <c r="N83" s="528"/>
      <c r="O83" s="526"/>
      <c r="P83" s="529">
        <v>210236.09</v>
      </c>
    </row>
    <row r="84" spans="1:16" x14ac:dyDescent="0.25">
      <c r="A84" s="540"/>
      <c r="B84" s="524" t="s">
        <v>4386</v>
      </c>
      <c r="C84" s="1247" t="s">
        <v>4387</v>
      </c>
      <c r="D84" s="1247"/>
      <c r="E84" s="1247"/>
      <c r="F84" s="1247"/>
      <c r="G84" s="1247"/>
      <c r="H84" s="525" t="s">
        <v>1158</v>
      </c>
      <c r="I84" s="543">
        <v>117</v>
      </c>
      <c r="J84" s="526"/>
      <c r="K84" s="543">
        <v>117</v>
      </c>
      <c r="L84" s="528"/>
      <c r="M84" s="526"/>
      <c r="N84" s="528"/>
      <c r="O84" s="526"/>
      <c r="P84" s="529">
        <v>245976.23</v>
      </c>
    </row>
    <row r="85" spans="1:16" x14ac:dyDescent="0.25">
      <c r="A85" s="540"/>
      <c r="B85" s="524" t="s">
        <v>4388</v>
      </c>
      <c r="C85" s="1247" t="s">
        <v>4389</v>
      </c>
      <c r="D85" s="1247"/>
      <c r="E85" s="1247"/>
      <c r="F85" s="1247"/>
      <c r="G85" s="1247"/>
      <c r="H85" s="525" t="s">
        <v>1158</v>
      </c>
      <c r="I85" s="543">
        <v>74</v>
      </c>
      <c r="J85" s="526"/>
      <c r="K85" s="543">
        <v>74</v>
      </c>
      <c r="L85" s="528"/>
      <c r="M85" s="526"/>
      <c r="N85" s="528"/>
      <c r="O85" s="526"/>
      <c r="P85" s="529">
        <v>155574.71</v>
      </c>
    </row>
    <row r="86" spans="1:16" x14ac:dyDescent="0.25">
      <c r="A86" s="556"/>
      <c r="B86" s="557"/>
      <c r="C86" s="1248" t="s">
        <v>1161</v>
      </c>
      <c r="D86" s="1248"/>
      <c r="E86" s="1248"/>
      <c r="F86" s="1248"/>
      <c r="G86" s="1248"/>
      <c r="H86" s="516"/>
      <c r="I86" s="517"/>
      <c r="J86" s="517"/>
      <c r="K86" s="517"/>
      <c r="L86" s="520"/>
      <c r="M86" s="517"/>
      <c r="N86" s="554">
        <v>9079.94</v>
      </c>
      <c r="O86" s="517"/>
      <c r="P86" s="555">
        <v>648607.37</v>
      </c>
    </row>
    <row r="87" spans="1:16" x14ac:dyDescent="0.25">
      <c r="A87" s="558"/>
      <c r="B87" s="559"/>
      <c r="C87" s="559"/>
      <c r="D87" s="559"/>
      <c r="E87" s="559"/>
      <c r="F87" s="559"/>
      <c r="G87" s="559"/>
      <c r="H87" s="560"/>
      <c r="I87" s="561"/>
      <c r="J87" s="561"/>
      <c r="K87" s="561"/>
      <c r="L87" s="562"/>
      <c r="M87" s="561"/>
      <c r="N87" s="562"/>
      <c r="O87" s="561"/>
      <c r="P87" s="563"/>
    </row>
    <row r="88" spans="1:16" x14ac:dyDescent="0.25">
      <c r="A88" s="514" t="s">
        <v>44</v>
      </c>
      <c r="B88" s="515" t="s">
        <v>4390</v>
      </c>
      <c r="C88" s="1249" t="s">
        <v>4391</v>
      </c>
      <c r="D88" s="1249"/>
      <c r="E88" s="1249"/>
      <c r="F88" s="1249"/>
      <c r="G88" s="1249"/>
      <c r="H88" s="516" t="s">
        <v>1212</v>
      </c>
      <c r="I88" s="517">
        <v>785.76300000000003</v>
      </c>
      <c r="J88" s="518">
        <v>1</v>
      </c>
      <c r="K88" s="519">
        <v>785.76300000000003</v>
      </c>
      <c r="L88" s="520"/>
      <c r="M88" s="517"/>
      <c r="N88" s="564">
        <v>1098.8399999999999</v>
      </c>
      <c r="O88" s="517"/>
      <c r="P88" s="555">
        <v>863427.81</v>
      </c>
    </row>
    <row r="89" spans="1:16" x14ac:dyDescent="0.25">
      <c r="A89" s="540" t="s">
        <v>44</v>
      </c>
      <c r="B89" s="524" t="s">
        <v>4390</v>
      </c>
      <c r="C89" s="1247" t="s">
        <v>4392</v>
      </c>
      <c r="D89" s="1247"/>
      <c r="E89" s="1247"/>
      <c r="F89" s="1247"/>
      <c r="G89" s="1247"/>
      <c r="H89" s="525" t="s">
        <v>1212</v>
      </c>
      <c r="I89" s="527">
        <v>785.76300000000003</v>
      </c>
      <c r="J89" s="526"/>
      <c r="K89" s="527">
        <v>785.76300000000003</v>
      </c>
      <c r="L89" s="541">
        <v>650.20000000000005</v>
      </c>
      <c r="M89" s="536">
        <v>1.69</v>
      </c>
      <c r="N89" s="534">
        <v>1098.8399999999999</v>
      </c>
      <c r="O89" s="526"/>
      <c r="P89" s="529">
        <v>863427.81</v>
      </c>
    </row>
    <row r="90" spans="1:16" ht="22.5" x14ac:dyDescent="0.25">
      <c r="A90" s="540" t="s">
        <v>1313</v>
      </c>
      <c r="B90" s="524" t="s">
        <v>4393</v>
      </c>
      <c r="C90" s="1247" t="s">
        <v>1303</v>
      </c>
      <c r="D90" s="1247"/>
      <c r="E90" s="1247"/>
      <c r="F90" s="1247"/>
      <c r="G90" s="1247"/>
      <c r="H90" s="525" t="s">
        <v>1304</v>
      </c>
      <c r="I90" s="526"/>
      <c r="J90" s="526"/>
      <c r="K90" s="535">
        <v>1.2572000000000001</v>
      </c>
      <c r="L90" s="528"/>
      <c r="M90" s="526"/>
      <c r="N90" s="541">
        <v>155.02000000000001</v>
      </c>
      <c r="O90" s="543">
        <v>-1</v>
      </c>
      <c r="P90" s="573">
        <v>-194.89</v>
      </c>
    </row>
    <row r="91" spans="1:16" ht="22.5" x14ac:dyDescent="0.25">
      <c r="A91" s="540" t="s">
        <v>966</v>
      </c>
      <c r="B91" s="524" t="s">
        <v>4394</v>
      </c>
      <c r="C91" s="1247" t="s">
        <v>1306</v>
      </c>
      <c r="D91" s="1247"/>
      <c r="E91" s="1247"/>
      <c r="F91" s="1247"/>
      <c r="G91" s="1247"/>
      <c r="H91" s="525" t="s">
        <v>1304</v>
      </c>
      <c r="I91" s="526"/>
      <c r="J91" s="526"/>
      <c r="K91" s="535">
        <v>1.2572000000000001</v>
      </c>
      <c r="L91" s="528"/>
      <c r="M91" s="526"/>
      <c r="N91" s="541">
        <v>298.58</v>
      </c>
      <c r="O91" s="526"/>
      <c r="P91" s="573">
        <v>375.37</v>
      </c>
    </row>
    <row r="92" spans="1:16" x14ac:dyDescent="0.25">
      <c r="A92" s="556"/>
      <c r="B92" s="557"/>
      <c r="C92" s="1248" t="s">
        <v>1161</v>
      </c>
      <c r="D92" s="1248"/>
      <c r="E92" s="1248"/>
      <c r="F92" s="1248"/>
      <c r="G92" s="1248"/>
      <c r="H92" s="516"/>
      <c r="I92" s="517"/>
      <c r="J92" s="517"/>
      <c r="K92" s="517"/>
      <c r="L92" s="520"/>
      <c r="M92" s="517"/>
      <c r="N92" s="520"/>
      <c r="O92" s="517"/>
      <c r="P92" s="555">
        <v>863608.29</v>
      </c>
    </row>
    <row r="93" spans="1:16" x14ac:dyDescent="0.25">
      <c r="A93" s="558"/>
      <c r="B93" s="559"/>
      <c r="C93" s="559"/>
      <c r="D93" s="559"/>
      <c r="E93" s="559"/>
      <c r="F93" s="559"/>
      <c r="G93" s="559"/>
      <c r="H93" s="560"/>
      <c r="I93" s="561"/>
      <c r="J93" s="561"/>
      <c r="K93" s="561"/>
      <c r="L93" s="562"/>
      <c r="M93" s="561"/>
      <c r="N93" s="562"/>
      <c r="O93" s="561"/>
      <c r="P93" s="563"/>
    </row>
    <row r="94" spans="1:16" x14ac:dyDescent="0.25">
      <c r="A94" s="514" t="s">
        <v>49</v>
      </c>
      <c r="B94" s="515" t="s">
        <v>1974</v>
      </c>
      <c r="C94" s="1249" t="s">
        <v>1975</v>
      </c>
      <c r="D94" s="1249"/>
      <c r="E94" s="1249"/>
      <c r="F94" s="1249"/>
      <c r="G94" s="1249"/>
      <c r="H94" s="516" t="s">
        <v>1146</v>
      </c>
      <c r="I94" s="517">
        <v>1.42866</v>
      </c>
      <c r="J94" s="518">
        <v>1</v>
      </c>
      <c r="K94" s="590">
        <v>1.42866</v>
      </c>
      <c r="L94" s="520"/>
      <c r="M94" s="517"/>
      <c r="N94" s="521"/>
      <c r="O94" s="517"/>
      <c r="P94" s="522"/>
    </row>
    <row r="95" spans="1:16" x14ac:dyDescent="0.25">
      <c r="A95" s="523"/>
      <c r="B95" s="524" t="s">
        <v>28</v>
      </c>
      <c r="C95" s="1247" t="s">
        <v>132</v>
      </c>
      <c r="D95" s="1247"/>
      <c r="E95" s="1247"/>
      <c r="F95" s="1247"/>
      <c r="G95" s="1247"/>
      <c r="H95" s="525"/>
      <c r="I95" s="526"/>
      <c r="J95" s="526"/>
      <c r="K95" s="526"/>
      <c r="L95" s="528"/>
      <c r="M95" s="526"/>
      <c r="N95" s="528"/>
      <c r="O95" s="526"/>
      <c r="P95" s="529">
        <v>6552.96</v>
      </c>
    </row>
    <row r="96" spans="1:16" x14ac:dyDescent="0.25">
      <c r="A96" s="523"/>
      <c r="B96" s="524"/>
      <c r="C96" s="1247" t="s">
        <v>1147</v>
      </c>
      <c r="D96" s="1247"/>
      <c r="E96" s="1247"/>
      <c r="F96" s="1247"/>
      <c r="G96" s="1247"/>
      <c r="H96" s="525" t="s">
        <v>1148</v>
      </c>
      <c r="I96" s="526"/>
      <c r="J96" s="526"/>
      <c r="K96" s="574">
        <v>5.4289079999999998</v>
      </c>
      <c r="L96" s="528"/>
      <c r="M96" s="526"/>
      <c r="N96" s="528"/>
      <c r="O96" s="526"/>
      <c r="P96" s="529">
        <v>2372.87</v>
      </c>
    </row>
    <row r="97" spans="1:16" x14ac:dyDescent="0.25">
      <c r="A97" s="530"/>
      <c r="B97" s="524" t="s">
        <v>1185</v>
      </c>
      <c r="C97" s="1247" t="s">
        <v>1186</v>
      </c>
      <c r="D97" s="1247"/>
      <c r="E97" s="1247"/>
      <c r="F97" s="1247"/>
      <c r="G97" s="1247"/>
      <c r="H97" s="525" t="s">
        <v>1151</v>
      </c>
      <c r="I97" s="531">
        <v>3.8</v>
      </c>
      <c r="J97" s="526"/>
      <c r="K97" s="574">
        <v>5.4289079999999998</v>
      </c>
      <c r="L97" s="538">
        <v>887.54</v>
      </c>
      <c r="M97" s="539">
        <v>1.36</v>
      </c>
      <c r="N97" s="534">
        <v>1207.05</v>
      </c>
      <c r="O97" s="526"/>
      <c r="P97" s="529">
        <v>6552.96</v>
      </c>
    </row>
    <row r="98" spans="1:16" x14ac:dyDescent="0.25">
      <c r="A98" s="540"/>
      <c r="B98" s="524" t="s">
        <v>1152</v>
      </c>
      <c r="C98" s="1247" t="s">
        <v>1153</v>
      </c>
      <c r="D98" s="1247"/>
      <c r="E98" s="1247"/>
      <c r="F98" s="1247"/>
      <c r="G98" s="1247"/>
      <c r="H98" s="525" t="s">
        <v>1148</v>
      </c>
      <c r="I98" s="531">
        <v>3.8</v>
      </c>
      <c r="J98" s="526"/>
      <c r="K98" s="574">
        <v>5.4289079999999998</v>
      </c>
      <c r="L98" s="528"/>
      <c r="M98" s="526"/>
      <c r="N98" s="541">
        <v>437.08</v>
      </c>
      <c r="O98" s="526"/>
      <c r="P98" s="529">
        <v>2372.87</v>
      </c>
    </row>
    <row r="99" spans="1:16" x14ac:dyDescent="0.25">
      <c r="A99" s="552"/>
      <c r="B99" s="553"/>
      <c r="C99" s="1248" t="s">
        <v>1154</v>
      </c>
      <c r="D99" s="1248"/>
      <c r="E99" s="1248"/>
      <c r="F99" s="1248"/>
      <c r="G99" s="1248"/>
      <c r="H99" s="516"/>
      <c r="I99" s="517"/>
      <c r="J99" s="517"/>
      <c r="K99" s="517"/>
      <c r="L99" s="520"/>
      <c r="M99" s="517"/>
      <c r="N99" s="554"/>
      <c r="O99" s="517"/>
      <c r="P99" s="555">
        <v>8925.83</v>
      </c>
    </row>
    <row r="100" spans="1:16" x14ac:dyDescent="0.25">
      <c r="A100" s="540"/>
      <c r="B100" s="524"/>
      <c r="C100" s="1247" t="s">
        <v>1155</v>
      </c>
      <c r="D100" s="1247"/>
      <c r="E100" s="1247"/>
      <c r="F100" s="1247"/>
      <c r="G100" s="1247"/>
      <c r="H100" s="525"/>
      <c r="I100" s="526"/>
      <c r="J100" s="526"/>
      <c r="K100" s="526"/>
      <c r="L100" s="528"/>
      <c r="M100" s="526"/>
      <c r="N100" s="528"/>
      <c r="O100" s="526"/>
      <c r="P100" s="529">
        <v>2372.87</v>
      </c>
    </row>
    <row r="101" spans="1:16" x14ac:dyDescent="0.25">
      <c r="A101" s="540"/>
      <c r="B101" s="524" t="s">
        <v>1156</v>
      </c>
      <c r="C101" s="1247" t="s">
        <v>1157</v>
      </c>
      <c r="D101" s="1247"/>
      <c r="E101" s="1247"/>
      <c r="F101" s="1247"/>
      <c r="G101" s="1247"/>
      <c r="H101" s="525" t="s">
        <v>1158</v>
      </c>
      <c r="I101" s="543">
        <v>92</v>
      </c>
      <c r="J101" s="526"/>
      <c r="K101" s="543">
        <v>92</v>
      </c>
      <c r="L101" s="528"/>
      <c r="M101" s="526"/>
      <c r="N101" s="528"/>
      <c r="O101" s="526"/>
      <c r="P101" s="529">
        <v>2183.04</v>
      </c>
    </row>
    <row r="102" spans="1:16" x14ac:dyDescent="0.25">
      <c r="A102" s="540"/>
      <c r="B102" s="524" t="s">
        <v>1159</v>
      </c>
      <c r="C102" s="1247" t="s">
        <v>1160</v>
      </c>
      <c r="D102" s="1247"/>
      <c r="E102" s="1247"/>
      <c r="F102" s="1247"/>
      <c r="G102" s="1247"/>
      <c r="H102" s="525" t="s">
        <v>1158</v>
      </c>
      <c r="I102" s="543">
        <v>46</v>
      </c>
      <c r="J102" s="526"/>
      <c r="K102" s="543">
        <v>46</v>
      </c>
      <c r="L102" s="528"/>
      <c r="M102" s="526"/>
      <c r="N102" s="528"/>
      <c r="O102" s="526"/>
      <c r="P102" s="529">
        <v>1091.52</v>
      </c>
    </row>
    <row r="103" spans="1:16" x14ac:dyDescent="0.25">
      <c r="A103" s="556"/>
      <c r="B103" s="557"/>
      <c r="C103" s="1248" t="s">
        <v>1161</v>
      </c>
      <c r="D103" s="1248"/>
      <c r="E103" s="1248"/>
      <c r="F103" s="1248"/>
      <c r="G103" s="1248"/>
      <c r="H103" s="516"/>
      <c r="I103" s="517"/>
      <c r="J103" s="517"/>
      <c r="K103" s="517"/>
      <c r="L103" s="520"/>
      <c r="M103" s="517"/>
      <c r="N103" s="554">
        <v>8539.74</v>
      </c>
      <c r="O103" s="517"/>
      <c r="P103" s="555">
        <v>12200.39</v>
      </c>
    </row>
    <row r="104" spans="1:16" x14ac:dyDescent="0.25">
      <c r="A104" s="558"/>
      <c r="B104" s="559"/>
      <c r="C104" s="559"/>
      <c r="D104" s="559"/>
      <c r="E104" s="559"/>
      <c r="F104" s="559"/>
      <c r="G104" s="559"/>
      <c r="H104" s="560"/>
      <c r="I104" s="561"/>
      <c r="J104" s="561"/>
      <c r="K104" s="561"/>
      <c r="L104" s="562"/>
      <c r="M104" s="561"/>
      <c r="N104" s="562"/>
      <c r="O104" s="561"/>
      <c r="P104" s="563"/>
    </row>
    <row r="105" spans="1:16" x14ac:dyDescent="0.25">
      <c r="A105" s="558"/>
      <c r="B105" s="576"/>
      <c r="C105" s="576"/>
      <c r="D105" s="576"/>
      <c r="E105" s="576"/>
      <c r="F105" s="561"/>
      <c r="G105" s="561"/>
      <c r="H105" s="561"/>
      <c r="I105" s="561"/>
      <c r="J105" s="562"/>
      <c r="K105" s="561"/>
      <c r="L105" s="562"/>
      <c r="M105" s="577"/>
      <c r="N105" s="562"/>
      <c r="O105" s="578"/>
      <c r="P105" s="579"/>
    </row>
    <row r="106" spans="1:16" x14ac:dyDescent="0.25">
      <c r="A106" s="552"/>
      <c r="B106" s="580"/>
      <c r="C106" s="1246" t="s">
        <v>1982</v>
      </c>
      <c r="D106" s="1246"/>
      <c r="E106" s="1246"/>
      <c r="F106" s="1246"/>
      <c r="G106" s="1246"/>
      <c r="H106" s="1246"/>
      <c r="I106" s="1246"/>
      <c r="J106" s="1246"/>
      <c r="K106" s="1246"/>
      <c r="L106" s="1246"/>
      <c r="M106" s="1246"/>
      <c r="N106" s="1246"/>
      <c r="O106" s="1246"/>
      <c r="P106" s="581"/>
    </row>
    <row r="107" spans="1:16" x14ac:dyDescent="0.25">
      <c r="A107" s="552"/>
      <c r="B107" s="553"/>
      <c r="C107" s="1243" t="s">
        <v>1249</v>
      </c>
      <c r="D107" s="1243"/>
      <c r="E107" s="1243"/>
      <c r="F107" s="1243"/>
      <c r="G107" s="1243"/>
      <c r="H107" s="1243"/>
      <c r="I107" s="1243"/>
      <c r="J107" s="1243"/>
      <c r="K107" s="1243"/>
      <c r="L107" s="1243"/>
      <c r="M107" s="1243"/>
      <c r="N107" s="1243"/>
      <c r="O107" s="1243"/>
      <c r="P107" s="582">
        <v>1512864.6</v>
      </c>
    </row>
    <row r="108" spans="1:16" x14ac:dyDescent="0.25">
      <c r="A108" s="552"/>
      <c r="B108" s="553"/>
      <c r="C108" s="1243" t="s">
        <v>1250</v>
      </c>
      <c r="D108" s="1243"/>
      <c r="E108" s="1243"/>
      <c r="F108" s="1243"/>
      <c r="G108" s="1243"/>
      <c r="H108" s="1243"/>
      <c r="I108" s="1243"/>
      <c r="J108" s="1243"/>
      <c r="K108" s="1243"/>
      <c r="L108" s="1243"/>
      <c r="M108" s="1243"/>
      <c r="N108" s="1243"/>
      <c r="O108" s="1243"/>
      <c r="P108" s="583"/>
    </row>
    <row r="109" spans="1:16" x14ac:dyDescent="0.25">
      <c r="A109" s="552"/>
      <c r="B109" s="553"/>
      <c r="C109" s="1243" t="s">
        <v>1251</v>
      </c>
      <c r="D109" s="1243"/>
      <c r="E109" s="1243"/>
      <c r="F109" s="1243"/>
      <c r="G109" s="1243"/>
      <c r="H109" s="1243"/>
      <c r="I109" s="1243"/>
      <c r="J109" s="1243"/>
      <c r="K109" s="1243"/>
      <c r="L109" s="1243"/>
      <c r="M109" s="1243"/>
      <c r="N109" s="1243"/>
      <c r="O109" s="1243"/>
      <c r="P109" s="582">
        <v>219157.66</v>
      </c>
    </row>
    <row r="110" spans="1:16" x14ac:dyDescent="0.25">
      <c r="A110" s="552"/>
      <c r="B110" s="553"/>
      <c r="C110" s="1243" t="s">
        <v>1252</v>
      </c>
      <c r="D110" s="1243"/>
      <c r="E110" s="1243"/>
      <c r="F110" s="1243"/>
      <c r="G110" s="1243"/>
      <c r="H110" s="1243"/>
      <c r="I110" s="1243"/>
      <c r="J110" s="1243"/>
      <c r="K110" s="1243"/>
      <c r="L110" s="1243"/>
      <c r="M110" s="1243"/>
      <c r="N110" s="1243"/>
      <c r="O110" s="1243"/>
      <c r="P110" s="582">
        <v>119490.1</v>
      </c>
    </row>
    <row r="111" spans="1:16" x14ac:dyDescent="0.25">
      <c r="A111" s="552"/>
      <c r="B111" s="553"/>
      <c r="C111" s="1243" t="s">
        <v>1253</v>
      </c>
      <c r="D111" s="1243"/>
      <c r="E111" s="1243"/>
      <c r="F111" s="1243"/>
      <c r="G111" s="1243"/>
      <c r="H111" s="1243"/>
      <c r="I111" s="1243"/>
      <c r="J111" s="1243"/>
      <c r="K111" s="1243"/>
      <c r="L111" s="1243"/>
      <c r="M111" s="1243"/>
      <c r="N111" s="1243"/>
      <c r="O111" s="1243"/>
      <c r="P111" s="582">
        <v>33231.35</v>
      </c>
    </row>
    <row r="112" spans="1:16" x14ac:dyDescent="0.25">
      <c r="A112" s="552"/>
      <c r="B112" s="553"/>
      <c r="C112" s="1243" t="s">
        <v>1254</v>
      </c>
      <c r="D112" s="1243"/>
      <c r="E112" s="1243"/>
      <c r="F112" s="1243"/>
      <c r="G112" s="1243"/>
      <c r="H112" s="1243"/>
      <c r="I112" s="1243"/>
      <c r="J112" s="1243"/>
      <c r="K112" s="1243"/>
      <c r="L112" s="1243"/>
      <c r="M112" s="1243"/>
      <c r="N112" s="1243"/>
      <c r="O112" s="1243"/>
      <c r="P112" s="582">
        <v>863608.29</v>
      </c>
    </row>
    <row r="113" spans="1:16" x14ac:dyDescent="0.25">
      <c r="A113" s="552"/>
      <c r="B113" s="553"/>
      <c r="C113" s="1243" t="s">
        <v>1255</v>
      </c>
      <c r="D113" s="1243"/>
      <c r="E113" s="1243"/>
      <c r="F113" s="1243"/>
      <c r="G113" s="1243"/>
      <c r="H113" s="1243"/>
      <c r="I113" s="1243"/>
      <c r="J113" s="1243"/>
      <c r="K113" s="1243"/>
      <c r="L113" s="1243"/>
      <c r="M113" s="1243"/>
      <c r="N113" s="1243"/>
      <c r="O113" s="1243"/>
      <c r="P113" s="582">
        <v>277377.2</v>
      </c>
    </row>
    <row r="114" spans="1:16" x14ac:dyDescent="0.25">
      <c r="A114" s="552"/>
      <c r="B114" s="553"/>
      <c r="C114" s="1243" t="s">
        <v>1256</v>
      </c>
      <c r="D114" s="1243"/>
      <c r="E114" s="1243"/>
      <c r="F114" s="1243"/>
      <c r="G114" s="1243"/>
      <c r="H114" s="1243"/>
      <c r="I114" s="1243"/>
      <c r="J114" s="1243"/>
      <c r="K114" s="1243"/>
      <c r="L114" s="1243"/>
      <c r="M114" s="1243"/>
      <c r="N114" s="1243"/>
      <c r="O114" s="1243"/>
      <c r="P114" s="582">
        <v>1971014.33</v>
      </c>
    </row>
    <row r="115" spans="1:16" x14ac:dyDescent="0.25">
      <c r="A115" s="552"/>
      <c r="B115" s="553"/>
      <c r="C115" s="1243" t="s">
        <v>1257</v>
      </c>
      <c r="D115" s="1243"/>
      <c r="E115" s="1243"/>
      <c r="F115" s="1243"/>
      <c r="G115" s="1243"/>
      <c r="H115" s="1243"/>
      <c r="I115" s="1243"/>
      <c r="J115" s="1243"/>
      <c r="K115" s="1243"/>
      <c r="L115" s="1243"/>
      <c r="M115" s="1243"/>
      <c r="N115" s="1243"/>
      <c r="O115" s="1243"/>
      <c r="P115" s="582">
        <v>1693637.13</v>
      </c>
    </row>
    <row r="116" spans="1:16" x14ac:dyDescent="0.25">
      <c r="A116" s="552"/>
      <c r="B116" s="553"/>
      <c r="C116" s="1243" t="s">
        <v>1258</v>
      </c>
      <c r="D116" s="1243"/>
      <c r="E116" s="1243"/>
      <c r="F116" s="1243"/>
      <c r="G116" s="1243"/>
      <c r="H116" s="1243"/>
      <c r="I116" s="1243"/>
      <c r="J116" s="1243"/>
      <c r="K116" s="1243"/>
      <c r="L116" s="1243"/>
      <c r="M116" s="1243"/>
      <c r="N116" s="1243"/>
      <c r="O116" s="1243"/>
      <c r="P116" s="583"/>
    </row>
    <row r="117" spans="1:16" x14ac:dyDescent="0.25">
      <c r="A117" s="552"/>
      <c r="B117" s="553"/>
      <c r="C117" s="1243" t="s">
        <v>1259</v>
      </c>
      <c r="D117" s="1243"/>
      <c r="E117" s="1243"/>
      <c r="F117" s="1243"/>
      <c r="G117" s="1243"/>
      <c r="H117" s="1243"/>
      <c r="I117" s="1243"/>
      <c r="J117" s="1243"/>
      <c r="K117" s="1243"/>
      <c r="L117" s="1243"/>
      <c r="M117" s="1243"/>
      <c r="N117" s="1243"/>
      <c r="O117" s="1243"/>
      <c r="P117" s="582">
        <v>219157.66</v>
      </c>
    </row>
    <row r="118" spans="1:16" x14ac:dyDescent="0.25">
      <c r="A118" s="552"/>
      <c r="B118" s="553"/>
      <c r="C118" s="1243" t="s">
        <v>1260</v>
      </c>
      <c r="D118" s="1243"/>
      <c r="E118" s="1243"/>
      <c r="F118" s="1243"/>
      <c r="G118" s="1243"/>
      <c r="H118" s="1243"/>
      <c r="I118" s="1243"/>
      <c r="J118" s="1243"/>
      <c r="K118" s="1243"/>
      <c r="L118" s="1243"/>
      <c r="M118" s="1243"/>
      <c r="N118" s="1243"/>
      <c r="O118" s="1243"/>
      <c r="P118" s="582">
        <v>119490.1</v>
      </c>
    </row>
    <row r="119" spans="1:16" x14ac:dyDescent="0.25">
      <c r="A119" s="552"/>
      <c r="B119" s="553"/>
      <c r="C119" s="1243" t="s">
        <v>1261</v>
      </c>
      <c r="D119" s="1243"/>
      <c r="E119" s="1243"/>
      <c r="F119" s="1243"/>
      <c r="G119" s="1243"/>
      <c r="H119" s="1243"/>
      <c r="I119" s="1243"/>
      <c r="J119" s="1243"/>
      <c r="K119" s="1243"/>
      <c r="L119" s="1243"/>
      <c r="M119" s="1243"/>
      <c r="N119" s="1243"/>
      <c r="O119" s="1243"/>
      <c r="P119" s="582">
        <v>33231.35</v>
      </c>
    </row>
    <row r="120" spans="1:16" x14ac:dyDescent="0.25">
      <c r="A120" s="552"/>
      <c r="B120" s="553"/>
      <c r="C120" s="1243" t="s">
        <v>1262</v>
      </c>
      <c r="D120" s="1243"/>
      <c r="E120" s="1243"/>
      <c r="F120" s="1243"/>
      <c r="G120" s="1243"/>
      <c r="H120" s="1243"/>
      <c r="I120" s="1243"/>
      <c r="J120" s="1243"/>
      <c r="K120" s="1243"/>
      <c r="L120" s="1243"/>
      <c r="M120" s="1243"/>
      <c r="N120" s="1243"/>
      <c r="O120" s="1243"/>
      <c r="P120" s="582">
        <v>863608.29</v>
      </c>
    </row>
    <row r="121" spans="1:16" x14ac:dyDescent="0.25">
      <c r="A121" s="552"/>
      <c r="B121" s="553"/>
      <c r="C121" s="1243" t="s">
        <v>1263</v>
      </c>
      <c r="D121" s="1243"/>
      <c r="E121" s="1243"/>
      <c r="F121" s="1243"/>
      <c r="G121" s="1243"/>
      <c r="H121" s="1243"/>
      <c r="I121" s="1243"/>
      <c r="J121" s="1243"/>
      <c r="K121" s="1243"/>
      <c r="L121" s="1243"/>
      <c r="M121" s="1243"/>
      <c r="N121" s="1243"/>
      <c r="O121" s="1243"/>
      <c r="P121" s="582">
        <v>284232.84000000003</v>
      </c>
    </row>
    <row r="122" spans="1:16" x14ac:dyDescent="0.25">
      <c r="A122" s="552"/>
      <c r="B122" s="553"/>
      <c r="C122" s="1243" t="s">
        <v>1264</v>
      </c>
      <c r="D122" s="1243"/>
      <c r="E122" s="1243"/>
      <c r="F122" s="1243"/>
      <c r="G122" s="1243"/>
      <c r="H122" s="1243"/>
      <c r="I122" s="1243"/>
      <c r="J122" s="1243"/>
      <c r="K122" s="1243"/>
      <c r="L122" s="1243"/>
      <c r="M122" s="1243"/>
      <c r="N122" s="1243"/>
      <c r="O122" s="1243"/>
      <c r="P122" s="582">
        <v>173916.89</v>
      </c>
    </row>
    <row r="123" spans="1:16" x14ac:dyDescent="0.25">
      <c r="A123" s="552"/>
      <c r="B123" s="553"/>
      <c r="C123" s="1243" t="s">
        <v>1265</v>
      </c>
      <c r="D123" s="1243"/>
      <c r="E123" s="1243"/>
      <c r="F123" s="1243"/>
      <c r="G123" s="1243"/>
      <c r="H123" s="1243"/>
      <c r="I123" s="1243"/>
      <c r="J123" s="1243"/>
      <c r="K123" s="1243"/>
      <c r="L123" s="1243"/>
      <c r="M123" s="1243"/>
      <c r="N123" s="1243"/>
      <c r="O123" s="1243"/>
      <c r="P123" s="582">
        <v>277377.2</v>
      </c>
    </row>
    <row r="124" spans="1:16" x14ac:dyDescent="0.25">
      <c r="A124" s="552"/>
      <c r="B124" s="553"/>
      <c r="C124" s="1243" t="s">
        <v>1266</v>
      </c>
      <c r="D124" s="1243"/>
      <c r="E124" s="1243"/>
      <c r="F124" s="1243"/>
      <c r="G124" s="1243"/>
      <c r="H124" s="1243"/>
      <c r="I124" s="1243"/>
      <c r="J124" s="1243"/>
      <c r="K124" s="1243"/>
      <c r="L124" s="1243"/>
      <c r="M124" s="1243"/>
      <c r="N124" s="1243"/>
      <c r="O124" s="1243"/>
      <c r="P124" s="582">
        <v>252389.01</v>
      </c>
    </row>
    <row r="125" spans="1:16" x14ac:dyDescent="0.25">
      <c r="A125" s="552"/>
      <c r="B125" s="553"/>
      <c r="C125" s="1243" t="s">
        <v>1267</v>
      </c>
      <c r="D125" s="1243"/>
      <c r="E125" s="1243"/>
      <c r="F125" s="1243"/>
      <c r="G125" s="1243"/>
      <c r="H125" s="1243"/>
      <c r="I125" s="1243"/>
      <c r="J125" s="1243"/>
      <c r="K125" s="1243"/>
      <c r="L125" s="1243"/>
      <c r="M125" s="1243"/>
      <c r="N125" s="1243"/>
      <c r="O125" s="1243"/>
      <c r="P125" s="582">
        <v>284232.84000000003</v>
      </c>
    </row>
    <row r="126" spans="1:16" x14ac:dyDescent="0.25">
      <c r="A126" s="552"/>
      <c r="B126" s="553"/>
      <c r="C126" s="1243" t="s">
        <v>1268</v>
      </c>
      <c r="D126" s="1243"/>
      <c r="E126" s="1243"/>
      <c r="F126" s="1243"/>
      <c r="G126" s="1243"/>
      <c r="H126" s="1243"/>
      <c r="I126" s="1243"/>
      <c r="J126" s="1243"/>
      <c r="K126" s="1243"/>
      <c r="L126" s="1243"/>
      <c r="M126" s="1243"/>
      <c r="N126" s="1243"/>
      <c r="O126" s="1243"/>
      <c r="P126" s="582">
        <v>173916.89</v>
      </c>
    </row>
    <row r="127" spans="1:16" x14ac:dyDescent="0.25">
      <c r="A127" s="552"/>
      <c r="B127" s="580"/>
      <c r="C127" s="1246" t="s">
        <v>1983</v>
      </c>
      <c r="D127" s="1246"/>
      <c r="E127" s="1246"/>
      <c r="F127" s="1246"/>
      <c r="G127" s="1246"/>
      <c r="H127" s="1246"/>
      <c r="I127" s="1246"/>
      <c r="J127" s="1246"/>
      <c r="K127" s="1246"/>
      <c r="L127" s="1246"/>
      <c r="M127" s="1246"/>
      <c r="N127" s="1246"/>
      <c r="O127" s="1246"/>
      <c r="P127" s="584">
        <v>1971014.33</v>
      </c>
    </row>
    <row r="128" spans="1:16" x14ac:dyDescent="0.25">
      <c r="A128" s="552"/>
      <c r="B128" s="553"/>
      <c r="C128" s="1243" t="s">
        <v>1270</v>
      </c>
      <c r="D128" s="1243"/>
      <c r="E128" s="1243"/>
      <c r="F128" s="1243"/>
      <c r="G128" s="1243"/>
      <c r="H128" s="1243"/>
      <c r="I128" s="1243"/>
      <c r="J128" s="1243"/>
      <c r="K128" s="1243"/>
      <c r="L128" s="1243"/>
      <c r="M128" s="1243"/>
      <c r="N128" s="1243"/>
      <c r="O128" s="1243"/>
      <c r="P128" s="583"/>
    </row>
    <row r="129" spans="1:16" x14ac:dyDescent="0.25">
      <c r="A129" s="552"/>
      <c r="B129" s="553"/>
      <c r="C129" s="1243" t="s">
        <v>1271</v>
      </c>
      <c r="D129" s="1243"/>
      <c r="E129" s="1243"/>
      <c r="F129" s="1243"/>
      <c r="G129" s="1243"/>
      <c r="H129" s="1243"/>
      <c r="I129" s="1243"/>
      <c r="J129" s="1243"/>
      <c r="K129" s="585" t="s">
        <v>4395</v>
      </c>
      <c r="L129" s="586"/>
      <c r="M129" s="586"/>
      <c r="O129" s="586"/>
      <c r="P129" s="587"/>
    </row>
    <row r="130" spans="1:16" x14ac:dyDescent="0.25">
      <c r="A130" s="552"/>
      <c r="B130" s="553"/>
      <c r="C130" s="1243" t="s">
        <v>1273</v>
      </c>
      <c r="D130" s="1243"/>
      <c r="E130" s="1243"/>
      <c r="F130" s="1243"/>
      <c r="G130" s="1243"/>
      <c r="H130" s="1243"/>
      <c r="I130" s="1243"/>
      <c r="J130" s="1243"/>
      <c r="K130" s="585" t="s">
        <v>4396</v>
      </c>
      <c r="L130" s="586"/>
      <c r="M130" s="586"/>
      <c r="O130" s="586"/>
      <c r="P130" s="587"/>
    </row>
    <row r="131" spans="1:16" x14ac:dyDescent="0.25">
      <c r="A131" s="1251" t="s">
        <v>4397</v>
      </c>
      <c r="B131" s="1252"/>
      <c r="C131" s="1252"/>
      <c r="D131" s="1252"/>
      <c r="E131" s="1252"/>
      <c r="F131" s="1252"/>
      <c r="G131" s="1252"/>
      <c r="H131" s="1252"/>
      <c r="I131" s="1252"/>
      <c r="J131" s="1252"/>
      <c r="K131" s="1252"/>
      <c r="L131" s="1252"/>
      <c r="M131" s="1252"/>
      <c r="N131" s="1252"/>
      <c r="O131" s="1252"/>
      <c r="P131" s="1253"/>
    </row>
    <row r="132" spans="1:16" ht="40.5" customHeight="1" x14ac:dyDescent="0.25">
      <c r="A132" s="514" t="s">
        <v>54</v>
      </c>
      <c r="B132" s="515" t="s">
        <v>4398</v>
      </c>
      <c r="C132" s="1249" t="s">
        <v>4399</v>
      </c>
      <c r="D132" s="1249"/>
      <c r="E132" s="1249"/>
      <c r="F132" s="1249"/>
      <c r="G132" s="1249"/>
      <c r="H132" s="516" t="s">
        <v>1697</v>
      </c>
      <c r="I132" s="517">
        <v>10.54</v>
      </c>
      <c r="J132" s="518">
        <v>1</v>
      </c>
      <c r="K132" s="570">
        <v>10.54</v>
      </c>
      <c r="L132" s="520"/>
      <c r="M132" s="517"/>
      <c r="N132" s="521"/>
      <c r="O132" s="517"/>
      <c r="P132" s="522"/>
    </row>
    <row r="133" spans="1:16" x14ac:dyDescent="0.25">
      <c r="A133" s="523"/>
      <c r="B133" s="524" t="s">
        <v>23</v>
      </c>
      <c r="C133" s="1247" t="s">
        <v>1203</v>
      </c>
      <c r="D133" s="1247"/>
      <c r="E133" s="1247"/>
      <c r="F133" s="1247"/>
      <c r="G133" s="1247"/>
      <c r="H133" s="525" t="s">
        <v>1148</v>
      </c>
      <c r="I133" s="526"/>
      <c r="J133" s="526"/>
      <c r="K133" s="535">
        <v>1644.1346000000001</v>
      </c>
      <c r="L133" s="528"/>
      <c r="M133" s="526"/>
      <c r="N133" s="528"/>
      <c r="O133" s="526"/>
      <c r="P133" s="529">
        <v>574359.57999999996</v>
      </c>
    </row>
    <row r="134" spans="1:16" x14ac:dyDescent="0.25">
      <c r="A134" s="530"/>
      <c r="B134" s="524" t="s">
        <v>2233</v>
      </c>
      <c r="C134" s="1247" t="s">
        <v>2234</v>
      </c>
      <c r="D134" s="1247"/>
      <c r="E134" s="1247"/>
      <c r="F134" s="1247"/>
      <c r="G134" s="1247"/>
      <c r="H134" s="525" t="s">
        <v>1148</v>
      </c>
      <c r="I134" s="536">
        <v>0.59</v>
      </c>
      <c r="J134" s="526"/>
      <c r="K134" s="535">
        <v>6.2186000000000003</v>
      </c>
      <c r="L134" s="532"/>
      <c r="M134" s="533"/>
      <c r="N134" s="534">
        <v>264.67</v>
      </c>
      <c r="O134" s="526"/>
      <c r="P134" s="529">
        <v>1645.88</v>
      </c>
    </row>
    <row r="135" spans="1:16" x14ac:dyDescent="0.25">
      <c r="A135" s="530"/>
      <c r="B135" s="524" t="s">
        <v>2237</v>
      </c>
      <c r="C135" s="1247" t="s">
        <v>2238</v>
      </c>
      <c r="D135" s="1247"/>
      <c r="E135" s="1247"/>
      <c r="F135" s="1247"/>
      <c r="G135" s="1247"/>
      <c r="H135" s="525" t="s">
        <v>1148</v>
      </c>
      <c r="I135" s="531">
        <v>77.7</v>
      </c>
      <c r="J135" s="526"/>
      <c r="K135" s="527">
        <v>818.95799999999997</v>
      </c>
      <c r="L135" s="532"/>
      <c r="M135" s="533"/>
      <c r="N135" s="534">
        <v>325.38</v>
      </c>
      <c r="O135" s="526"/>
      <c r="P135" s="529">
        <v>266472.55</v>
      </c>
    </row>
    <row r="136" spans="1:16" x14ac:dyDescent="0.25">
      <c r="A136" s="530"/>
      <c r="B136" s="524" t="s">
        <v>3695</v>
      </c>
      <c r="C136" s="1247" t="s">
        <v>3696</v>
      </c>
      <c r="D136" s="1247"/>
      <c r="E136" s="1247"/>
      <c r="F136" s="1247"/>
      <c r="G136" s="1247"/>
      <c r="H136" s="525" t="s">
        <v>1148</v>
      </c>
      <c r="I136" s="531">
        <v>77.7</v>
      </c>
      <c r="J136" s="526"/>
      <c r="K136" s="527">
        <v>818.95799999999997</v>
      </c>
      <c r="L136" s="532"/>
      <c r="M136" s="533"/>
      <c r="N136" s="534">
        <v>373.94</v>
      </c>
      <c r="O136" s="526"/>
      <c r="P136" s="529">
        <v>306241.15000000002</v>
      </c>
    </row>
    <row r="137" spans="1:16" x14ac:dyDescent="0.25">
      <c r="A137" s="523"/>
      <c r="B137" s="524" t="s">
        <v>28</v>
      </c>
      <c r="C137" s="1247" t="s">
        <v>132</v>
      </c>
      <c r="D137" s="1247"/>
      <c r="E137" s="1247"/>
      <c r="F137" s="1247"/>
      <c r="G137" s="1247"/>
      <c r="H137" s="525"/>
      <c r="I137" s="526"/>
      <c r="J137" s="526"/>
      <c r="K137" s="526"/>
      <c r="L137" s="528"/>
      <c r="M137" s="526"/>
      <c r="N137" s="528"/>
      <c r="O137" s="526"/>
      <c r="P137" s="529">
        <v>2561.84</v>
      </c>
    </row>
    <row r="138" spans="1:16" x14ac:dyDescent="0.25">
      <c r="A138" s="523"/>
      <c r="B138" s="524"/>
      <c r="C138" s="1247" t="s">
        <v>1147</v>
      </c>
      <c r="D138" s="1247"/>
      <c r="E138" s="1247"/>
      <c r="F138" s="1247"/>
      <c r="G138" s="1247"/>
      <c r="H138" s="525" t="s">
        <v>1148</v>
      </c>
      <c r="I138" s="526"/>
      <c r="J138" s="526"/>
      <c r="K138" s="535">
        <v>1.6863999999999999</v>
      </c>
      <c r="L138" s="528"/>
      <c r="M138" s="526"/>
      <c r="N138" s="528"/>
      <c r="O138" s="526"/>
      <c r="P138" s="573">
        <v>548.72</v>
      </c>
    </row>
    <row r="139" spans="1:16" x14ac:dyDescent="0.25">
      <c r="A139" s="530"/>
      <c r="B139" s="524" t="s">
        <v>1445</v>
      </c>
      <c r="C139" s="1247" t="s">
        <v>1446</v>
      </c>
      <c r="D139" s="1247"/>
      <c r="E139" s="1247"/>
      <c r="F139" s="1247"/>
      <c r="G139" s="1247"/>
      <c r="H139" s="525" t="s">
        <v>1151</v>
      </c>
      <c r="I139" s="536">
        <v>0.16</v>
      </c>
      <c r="J139" s="526"/>
      <c r="K139" s="535">
        <v>1.6863999999999999</v>
      </c>
      <c r="L139" s="538">
        <v>477.92</v>
      </c>
      <c r="M139" s="539">
        <v>1.24</v>
      </c>
      <c r="N139" s="534">
        <v>592.62</v>
      </c>
      <c r="O139" s="526"/>
      <c r="P139" s="529">
        <v>999.39</v>
      </c>
    </row>
    <row r="140" spans="1:16" x14ac:dyDescent="0.25">
      <c r="A140" s="540"/>
      <c r="B140" s="524" t="s">
        <v>1208</v>
      </c>
      <c r="C140" s="1247" t="s">
        <v>1209</v>
      </c>
      <c r="D140" s="1247"/>
      <c r="E140" s="1247"/>
      <c r="F140" s="1247"/>
      <c r="G140" s="1247"/>
      <c r="H140" s="525" t="s">
        <v>1148</v>
      </c>
      <c r="I140" s="536">
        <v>0.16</v>
      </c>
      <c r="J140" s="526"/>
      <c r="K140" s="535">
        <v>1.6863999999999999</v>
      </c>
      <c r="L140" s="528"/>
      <c r="M140" s="526"/>
      <c r="N140" s="541">
        <v>325.38</v>
      </c>
      <c r="O140" s="526"/>
      <c r="P140" s="573">
        <v>548.72</v>
      </c>
    </row>
    <row r="141" spans="1:16" x14ac:dyDescent="0.25">
      <c r="A141" s="530"/>
      <c r="B141" s="524" t="s">
        <v>2025</v>
      </c>
      <c r="C141" s="1247" t="s">
        <v>2026</v>
      </c>
      <c r="D141" s="1247"/>
      <c r="E141" s="1247"/>
      <c r="F141" s="1247"/>
      <c r="G141" s="1247"/>
      <c r="H141" s="525" t="s">
        <v>1151</v>
      </c>
      <c r="I141" s="543">
        <v>17</v>
      </c>
      <c r="J141" s="526"/>
      <c r="K141" s="536">
        <v>179.18</v>
      </c>
      <c r="L141" s="538">
        <v>7.52</v>
      </c>
      <c r="M141" s="539">
        <v>1.1599999999999999</v>
      </c>
      <c r="N141" s="534">
        <v>8.7200000000000006</v>
      </c>
      <c r="O141" s="526"/>
      <c r="P141" s="529">
        <v>1562.45</v>
      </c>
    </row>
    <row r="142" spans="1:16" x14ac:dyDescent="0.25">
      <c r="A142" s="523"/>
      <c r="B142" s="524" t="s">
        <v>36</v>
      </c>
      <c r="C142" s="1247" t="s">
        <v>134</v>
      </c>
      <c r="D142" s="1247"/>
      <c r="E142" s="1247"/>
      <c r="F142" s="1247"/>
      <c r="G142" s="1247"/>
      <c r="H142" s="525"/>
      <c r="I142" s="526"/>
      <c r="J142" s="526"/>
      <c r="K142" s="526"/>
      <c r="L142" s="528"/>
      <c r="M142" s="526"/>
      <c r="N142" s="528"/>
      <c r="O142" s="526"/>
      <c r="P142" s="529">
        <v>311599.5</v>
      </c>
    </row>
    <row r="143" spans="1:16" x14ac:dyDescent="0.25">
      <c r="A143" s="530"/>
      <c r="B143" s="524" t="s">
        <v>4400</v>
      </c>
      <c r="C143" s="1247" t="s">
        <v>4401</v>
      </c>
      <c r="D143" s="1247"/>
      <c r="E143" s="1247"/>
      <c r="F143" s="1247"/>
      <c r="G143" s="1247"/>
      <c r="H143" s="525" t="s">
        <v>1164</v>
      </c>
      <c r="I143" s="535">
        <v>3.8E-3</v>
      </c>
      <c r="J143" s="526"/>
      <c r="K143" s="574">
        <v>4.0051999999999997E-2</v>
      </c>
      <c r="L143" s="542">
        <v>116448.72</v>
      </c>
      <c r="M143" s="539">
        <v>1.18</v>
      </c>
      <c r="N143" s="534">
        <v>137409.49</v>
      </c>
      <c r="O143" s="526"/>
      <c r="P143" s="529">
        <v>5503.52</v>
      </c>
    </row>
    <row r="144" spans="1:16" x14ac:dyDescent="0.25">
      <c r="A144" s="530"/>
      <c r="B144" s="524" t="s">
        <v>1492</v>
      </c>
      <c r="C144" s="1247" t="s">
        <v>1493</v>
      </c>
      <c r="D144" s="1247"/>
      <c r="E144" s="1247"/>
      <c r="F144" s="1247"/>
      <c r="G144" s="1247"/>
      <c r="H144" s="525" t="s">
        <v>1244</v>
      </c>
      <c r="I144" s="531">
        <v>30.6</v>
      </c>
      <c r="J144" s="526"/>
      <c r="K144" s="527">
        <v>322.524</v>
      </c>
      <c r="L144" s="538">
        <v>41.38</v>
      </c>
      <c r="M144" s="539">
        <v>1.37</v>
      </c>
      <c r="N144" s="534">
        <v>56.69</v>
      </c>
      <c r="O144" s="526"/>
      <c r="P144" s="529">
        <v>18283.89</v>
      </c>
    </row>
    <row r="145" spans="1:16" x14ac:dyDescent="0.25">
      <c r="A145" s="530"/>
      <c r="B145" s="524" t="s">
        <v>4402</v>
      </c>
      <c r="C145" s="1247" t="s">
        <v>4403</v>
      </c>
      <c r="D145" s="1247"/>
      <c r="E145" s="1247"/>
      <c r="F145" s="1247"/>
      <c r="G145" s="1247"/>
      <c r="H145" s="525" t="s">
        <v>1554</v>
      </c>
      <c r="I145" s="543">
        <v>1</v>
      </c>
      <c r="J145" s="526"/>
      <c r="K145" s="536">
        <v>10.54</v>
      </c>
      <c r="L145" s="538">
        <v>742.3</v>
      </c>
      <c r="M145" s="539">
        <v>1.35</v>
      </c>
      <c r="N145" s="534">
        <v>1002.11</v>
      </c>
      <c r="O145" s="526"/>
      <c r="P145" s="529">
        <v>10562.24</v>
      </c>
    </row>
    <row r="146" spans="1:16" x14ac:dyDescent="0.25">
      <c r="A146" s="530"/>
      <c r="B146" s="524" t="s">
        <v>2531</v>
      </c>
      <c r="C146" s="1247" t="s">
        <v>2532</v>
      </c>
      <c r="D146" s="1247"/>
      <c r="E146" s="1247"/>
      <c r="F146" s="1247"/>
      <c r="G146" s="1247"/>
      <c r="H146" s="525" t="s">
        <v>1244</v>
      </c>
      <c r="I146" s="543">
        <v>10</v>
      </c>
      <c r="J146" s="526"/>
      <c r="K146" s="531">
        <v>105.4</v>
      </c>
      <c r="L146" s="538">
        <v>56.11</v>
      </c>
      <c r="M146" s="575">
        <v>1.4</v>
      </c>
      <c r="N146" s="534">
        <v>78.55</v>
      </c>
      <c r="O146" s="526"/>
      <c r="P146" s="529">
        <v>8279.17</v>
      </c>
    </row>
    <row r="147" spans="1:16" x14ac:dyDescent="0.25">
      <c r="A147" s="530"/>
      <c r="B147" s="524" t="s">
        <v>4404</v>
      </c>
      <c r="C147" s="1247" t="s">
        <v>4405</v>
      </c>
      <c r="D147" s="1247"/>
      <c r="E147" s="1247"/>
      <c r="F147" s="1247"/>
      <c r="G147" s="1247"/>
      <c r="H147" s="525" t="s">
        <v>1697</v>
      </c>
      <c r="I147" s="543">
        <v>2</v>
      </c>
      <c r="J147" s="526"/>
      <c r="K147" s="536">
        <v>21.08</v>
      </c>
      <c r="L147" s="538">
        <v>111.69</v>
      </c>
      <c r="M147" s="539">
        <v>1.37</v>
      </c>
      <c r="N147" s="534">
        <v>153.02000000000001</v>
      </c>
      <c r="O147" s="526"/>
      <c r="P147" s="529">
        <v>3225.66</v>
      </c>
    </row>
    <row r="148" spans="1:16" x14ac:dyDescent="0.25">
      <c r="A148" s="530"/>
      <c r="B148" s="524" t="s">
        <v>4406</v>
      </c>
      <c r="C148" s="1247" t="s">
        <v>4407</v>
      </c>
      <c r="D148" s="1247"/>
      <c r="E148" s="1247"/>
      <c r="F148" s="1247"/>
      <c r="G148" s="1247"/>
      <c r="H148" s="525" t="s">
        <v>1575</v>
      </c>
      <c r="I148" s="543">
        <v>100</v>
      </c>
      <c r="J148" s="526"/>
      <c r="K148" s="543">
        <v>1054</v>
      </c>
      <c r="L148" s="538">
        <v>184.04</v>
      </c>
      <c r="M148" s="539">
        <v>1.37</v>
      </c>
      <c r="N148" s="534">
        <v>252.13</v>
      </c>
      <c r="O148" s="526"/>
      <c r="P148" s="529">
        <v>265745.02</v>
      </c>
    </row>
    <row r="149" spans="1:16" x14ac:dyDescent="0.25">
      <c r="A149" s="552"/>
      <c r="B149" s="553"/>
      <c r="C149" s="1248" t="s">
        <v>1154</v>
      </c>
      <c r="D149" s="1248"/>
      <c r="E149" s="1248"/>
      <c r="F149" s="1248"/>
      <c r="G149" s="1248"/>
      <c r="H149" s="516"/>
      <c r="I149" s="517"/>
      <c r="J149" s="517"/>
      <c r="K149" s="517"/>
      <c r="L149" s="520"/>
      <c r="M149" s="517"/>
      <c r="N149" s="554"/>
      <c r="O149" s="517"/>
      <c r="P149" s="555">
        <v>889069.64</v>
      </c>
    </row>
    <row r="150" spans="1:16" x14ac:dyDescent="0.25">
      <c r="A150" s="540" t="s">
        <v>1315</v>
      </c>
      <c r="B150" s="524" t="s">
        <v>2637</v>
      </c>
      <c r="C150" s="1247" t="s">
        <v>2638</v>
      </c>
      <c r="D150" s="1247"/>
      <c r="E150" s="1247"/>
      <c r="F150" s="1247"/>
      <c r="G150" s="1247"/>
      <c r="H150" s="525" t="s">
        <v>1158</v>
      </c>
      <c r="I150" s="543">
        <v>2</v>
      </c>
      <c r="J150" s="526"/>
      <c r="K150" s="543">
        <v>2</v>
      </c>
      <c r="L150" s="528"/>
      <c r="M150" s="526"/>
      <c r="N150" s="528"/>
      <c r="O150" s="526"/>
      <c r="P150" s="529">
        <v>11487.19</v>
      </c>
    </row>
    <row r="151" spans="1:16" x14ac:dyDescent="0.25">
      <c r="A151" s="540"/>
      <c r="B151" s="524"/>
      <c r="C151" s="1247" t="s">
        <v>1155</v>
      </c>
      <c r="D151" s="1247"/>
      <c r="E151" s="1247"/>
      <c r="F151" s="1247"/>
      <c r="G151" s="1247"/>
      <c r="H151" s="525"/>
      <c r="I151" s="526"/>
      <c r="J151" s="526"/>
      <c r="K151" s="526"/>
      <c r="L151" s="528"/>
      <c r="M151" s="526"/>
      <c r="N151" s="528"/>
      <c r="O151" s="526"/>
      <c r="P151" s="529">
        <v>574908.30000000005</v>
      </c>
    </row>
    <row r="152" spans="1:16" x14ac:dyDescent="0.25">
      <c r="A152" s="540"/>
      <c r="B152" s="524" t="s">
        <v>2639</v>
      </c>
      <c r="C152" s="1247" t="s">
        <v>2640</v>
      </c>
      <c r="D152" s="1247"/>
      <c r="E152" s="1247"/>
      <c r="F152" s="1247"/>
      <c r="G152" s="1247"/>
      <c r="H152" s="525" t="s">
        <v>1158</v>
      </c>
      <c r="I152" s="543">
        <v>97</v>
      </c>
      <c r="J152" s="526"/>
      <c r="K152" s="543">
        <v>97</v>
      </c>
      <c r="L152" s="528"/>
      <c r="M152" s="526"/>
      <c r="N152" s="528"/>
      <c r="O152" s="526"/>
      <c r="P152" s="529">
        <v>557661.05000000005</v>
      </c>
    </row>
    <row r="153" spans="1:16" x14ac:dyDescent="0.25">
      <c r="A153" s="540"/>
      <c r="B153" s="524" t="s">
        <v>2641</v>
      </c>
      <c r="C153" s="1247" t="s">
        <v>2642</v>
      </c>
      <c r="D153" s="1247"/>
      <c r="E153" s="1247"/>
      <c r="F153" s="1247"/>
      <c r="G153" s="1247"/>
      <c r="H153" s="525" t="s">
        <v>1158</v>
      </c>
      <c r="I153" s="543">
        <v>51</v>
      </c>
      <c r="J153" s="526"/>
      <c r="K153" s="543">
        <v>51</v>
      </c>
      <c r="L153" s="528"/>
      <c r="M153" s="526"/>
      <c r="N153" s="528"/>
      <c r="O153" s="526"/>
      <c r="P153" s="529">
        <v>293203.23</v>
      </c>
    </row>
    <row r="154" spans="1:16" x14ac:dyDescent="0.25">
      <c r="A154" s="556"/>
      <c r="B154" s="557"/>
      <c r="C154" s="1248" t="s">
        <v>1161</v>
      </c>
      <c r="D154" s="1248"/>
      <c r="E154" s="1248"/>
      <c r="F154" s="1248"/>
      <c r="G154" s="1248"/>
      <c r="H154" s="516"/>
      <c r="I154" s="517"/>
      <c r="J154" s="517"/>
      <c r="K154" s="517"/>
      <c r="L154" s="520"/>
      <c r="M154" s="517"/>
      <c r="N154" s="554">
        <v>166168.99</v>
      </c>
      <c r="O154" s="517"/>
      <c r="P154" s="555">
        <v>1751421.11</v>
      </c>
    </row>
    <row r="155" spans="1:16" x14ac:dyDescent="0.25">
      <c r="A155" s="558"/>
      <c r="B155" s="559"/>
      <c r="C155" s="559"/>
      <c r="D155" s="559"/>
      <c r="E155" s="559"/>
      <c r="F155" s="559"/>
      <c r="G155" s="559"/>
      <c r="H155" s="560"/>
      <c r="I155" s="561"/>
      <c r="J155" s="561"/>
      <c r="K155" s="561"/>
      <c r="L155" s="562"/>
      <c r="M155" s="561"/>
      <c r="N155" s="562"/>
      <c r="O155" s="561"/>
      <c r="P155" s="563"/>
    </row>
    <row r="156" spans="1:16" x14ac:dyDescent="0.25">
      <c r="A156" s="514" t="s">
        <v>61</v>
      </c>
      <c r="B156" s="515" t="s">
        <v>4408</v>
      </c>
      <c r="C156" s="1249" t="s">
        <v>4409</v>
      </c>
      <c r="D156" s="1249"/>
      <c r="E156" s="1249"/>
      <c r="F156" s="1249"/>
      <c r="G156" s="1249"/>
      <c r="H156" s="516" t="s">
        <v>1440</v>
      </c>
      <c r="I156" s="517">
        <v>110.55200000000001</v>
      </c>
      <c r="J156" s="518">
        <v>1</v>
      </c>
      <c r="K156" s="519">
        <v>110.55200000000001</v>
      </c>
      <c r="L156" s="520"/>
      <c r="M156" s="517"/>
      <c r="N156" s="521"/>
      <c r="O156" s="517"/>
      <c r="P156" s="522"/>
    </row>
    <row r="157" spans="1:16" x14ac:dyDescent="0.25">
      <c r="A157" s="523"/>
      <c r="B157" s="524" t="s">
        <v>23</v>
      </c>
      <c r="C157" s="1247" t="s">
        <v>1203</v>
      </c>
      <c r="D157" s="1247"/>
      <c r="E157" s="1247"/>
      <c r="F157" s="1247"/>
      <c r="G157" s="1247"/>
      <c r="H157" s="525" t="s">
        <v>1148</v>
      </c>
      <c r="I157" s="526"/>
      <c r="J157" s="526"/>
      <c r="K157" s="537">
        <v>535.07168000000001</v>
      </c>
      <c r="L157" s="528"/>
      <c r="M157" s="526"/>
      <c r="N157" s="528"/>
      <c r="O157" s="526"/>
      <c r="P157" s="529">
        <v>139279.16</v>
      </c>
    </row>
    <row r="158" spans="1:16" x14ac:dyDescent="0.25">
      <c r="A158" s="530"/>
      <c r="B158" s="524" t="s">
        <v>1218</v>
      </c>
      <c r="C158" s="1247" t="s">
        <v>1219</v>
      </c>
      <c r="D158" s="1247"/>
      <c r="E158" s="1247"/>
      <c r="F158" s="1247"/>
      <c r="G158" s="1247"/>
      <c r="H158" s="525" t="s">
        <v>1148</v>
      </c>
      <c r="I158" s="536">
        <v>4.84</v>
      </c>
      <c r="J158" s="526"/>
      <c r="K158" s="537">
        <v>535.07168000000001</v>
      </c>
      <c r="L158" s="532"/>
      <c r="M158" s="533"/>
      <c r="N158" s="534">
        <v>260.3</v>
      </c>
      <c r="O158" s="526"/>
      <c r="P158" s="529">
        <v>139279.16</v>
      </c>
    </row>
    <row r="159" spans="1:16" x14ac:dyDescent="0.25">
      <c r="A159" s="523"/>
      <c r="B159" s="524" t="s">
        <v>28</v>
      </c>
      <c r="C159" s="1247" t="s">
        <v>132</v>
      </c>
      <c r="D159" s="1247"/>
      <c r="E159" s="1247"/>
      <c r="F159" s="1247"/>
      <c r="G159" s="1247"/>
      <c r="H159" s="525"/>
      <c r="I159" s="526"/>
      <c r="J159" s="526"/>
      <c r="K159" s="526"/>
      <c r="L159" s="528"/>
      <c r="M159" s="526"/>
      <c r="N159" s="528"/>
      <c r="O159" s="526"/>
      <c r="P159" s="529">
        <v>1965.46</v>
      </c>
    </row>
    <row r="160" spans="1:16" x14ac:dyDescent="0.25">
      <c r="A160" s="523"/>
      <c r="B160" s="524"/>
      <c r="C160" s="1247" t="s">
        <v>1147</v>
      </c>
      <c r="D160" s="1247"/>
      <c r="E160" s="1247"/>
      <c r="F160" s="1247"/>
      <c r="G160" s="1247"/>
      <c r="H160" s="525" t="s">
        <v>1148</v>
      </c>
      <c r="I160" s="526"/>
      <c r="J160" s="526"/>
      <c r="K160" s="537">
        <v>3.31656</v>
      </c>
      <c r="L160" s="528"/>
      <c r="M160" s="526"/>
      <c r="N160" s="528"/>
      <c r="O160" s="526"/>
      <c r="P160" s="529">
        <v>1079.1400000000001</v>
      </c>
    </row>
    <row r="161" spans="1:16" x14ac:dyDescent="0.25">
      <c r="A161" s="530"/>
      <c r="B161" s="524" t="s">
        <v>1445</v>
      </c>
      <c r="C161" s="1247" t="s">
        <v>1446</v>
      </c>
      <c r="D161" s="1247"/>
      <c r="E161" s="1247"/>
      <c r="F161" s="1247"/>
      <c r="G161" s="1247"/>
      <c r="H161" s="525" t="s">
        <v>1151</v>
      </c>
      <c r="I161" s="536">
        <v>0.03</v>
      </c>
      <c r="J161" s="526"/>
      <c r="K161" s="537">
        <v>3.31656</v>
      </c>
      <c r="L161" s="538">
        <v>477.92</v>
      </c>
      <c r="M161" s="539">
        <v>1.24</v>
      </c>
      <c r="N161" s="534">
        <v>592.62</v>
      </c>
      <c r="O161" s="526"/>
      <c r="P161" s="529">
        <v>1965.46</v>
      </c>
    </row>
    <row r="162" spans="1:16" x14ac:dyDescent="0.25">
      <c r="A162" s="540"/>
      <c r="B162" s="524" t="s">
        <v>1208</v>
      </c>
      <c r="C162" s="1247" t="s">
        <v>1209</v>
      </c>
      <c r="D162" s="1247"/>
      <c r="E162" s="1247"/>
      <c r="F162" s="1247"/>
      <c r="G162" s="1247"/>
      <c r="H162" s="525" t="s">
        <v>1148</v>
      </c>
      <c r="I162" s="536">
        <v>0.03</v>
      </c>
      <c r="J162" s="526"/>
      <c r="K162" s="537">
        <v>3.31656</v>
      </c>
      <c r="L162" s="528"/>
      <c r="M162" s="526"/>
      <c r="N162" s="541">
        <v>325.38</v>
      </c>
      <c r="O162" s="526"/>
      <c r="P162" s="529">
        <v>1079.1400000000001</v>
      </c>
    </row>
    <row r="163" spans="1:16" x14ac:dyDescent="0.25">
      <c r="A163" s="552"/>
      <c r="B163" s="553"/>
      <c r="C163" s="1248" t="s">
        <v>1154</v>
      </c>
      <c r="D163" s="1248"/>
      <c r="E163" s="1248"/>
      <c r="F163" s="1248"/>
      <c r="G163" s="1248"/>
      <c r="H163" s="516"/>
      <c r="I163" s="517"/>
      <c r="J163" s="517"/>
      <c r="K163" s="517"/>
      <c r="L163" s="520"/>
      <c r="M163" s="517"/>
      <c r="N163" s="554"/>
      <c r="O163" s="517"/>
      <c r="P163" s="555">
        <v>142323.76</v>
      </c>
    </row>
    <row r="164" spans="1:16" x14ac:dyDescent="0.25">
      <c r="A164" s="540" t="s">
        <v>1724</v>
      </c>
      <c r="B164" s="524" t="s">
        <v>2637</v>
      </c>
      <c r="C164" s="1247" t="s">
        <v>2638</v>
      </c>
      <c r="D164" s="1247"/>
      <c r="E164" s="1247"/>
      <c r="F164" s="1247"/>
      <c r="G164" s="1247"/>
      <c r="H164" s="525" t="s">
        <v>1158</v>
      </c>
      <c r="I164" s="543">
        <v>2</v>
      </c>
      <c r="J164" s="526"/>
      <c r="K164" s="543">
        <v>2</v>
      </c>
      <c r="L164" s="528"/>
      <c r="M164" s="526"/>
      <c r="N164" s="528"/>
      <c r="O164" s="526"/>
      <c r="P164" s="529">
        <v>2785.58</v>
      </c>
    </row>
    <row r="165" spans="1:16" x14ac:dyDescent="0.25">
      <c r="A165" s="540"/>
      <c r="B165" s="524"/>
      <c r="C165" s="1247" t="s">
        <v>1155</v>
      </c>
      <c r="D165" s="1247"/>
      <c r="E165" s="1247"/>
      <c r="F165" s="1247"/>
      <c r="G165" s="1247"/>
      <c r="H165" s="525"/>
      <c r="I165" s="526"/>
      <c r="J165" s="526"/>
      <c r="K165" s="526"/>
      <c r="L165" s="528"/>
      <c r="M165" s="526"/>
      <c r="N165" s="528"/>
      <c r="O165" s="526"/>
      <c r="P165" s="529">
        <v>140358.29999999999</v>
      </c>
    </row>
    <row r="166" spans="1:16" x14ac:dyDescent="0.25">
      <c r="A166" s="540"/>
      <c r="B166" s="524" t="s">
        <v>2639</v>
      </c>
      <c r="C166" s="1247" t="s">
        <v>2640</v>
      </c>
      <c r="D166" s="1247"/>
      <c r="E166" s="1247"/>
      <c r="F166" s="1247"/>
      <c r="G166" s="1247"/>
      <c r="H166" s="525" t="s">
        <v>1158</v>
      </c>
      <c r="I166" s="543">
        <v>97</v>
      </c>
      <c r="J166" s="526"/>
      <c r="K166" s="543">
        <v>97</v>
      </c>
      <c r="L166" s="528"/>
      <c r="M166" s="526"/>
      <c r="N166" s="528"/>
      <c r="O166" s="526"/>
      <c r="P166" s="529">
        <v>136147.54999999999</v>
      </c>
    </row>
    <row r="167" spans="1:16" x14ac:dyDescent="0.25">
      <c r="A167" s="540"/>
      <c r="B167" s="524" t="s">
        <v>2641</v>
      </c>
      <c r="C167" s="1247" t="s">
        <v>2642</v>
      </c>
      <c r="D167" s="1247"/>
      <c r="E167" s="1247"/>
      <c r="F167" s="1247"/>
      <c r="G167" s="1247"/>
      <c r="H167" s="525" t="s">
        <v>1158</v>
      </c>
      <c r="I167" s="543">
        <v>51</v>
      </c>
      <c r="J167" s="526"/>
      <c r="K167" s="543">
        <v>51</v>
      </c>
      <c r="L167" s="528"/>
      <c r="M167" s="526"/>
      <c r="N167" s="528"/>
      <c r="O167" s="526"/>
      <c r="P167" s="529">
        <v>71582.73</v>
      </c>
    </row>
    <row r="168" spans="1:16" x14ac:dyDescent="0.25">
      <c r="A168" s="556"/>
      <c r="B168" s="557"/>
      <c r="C168" s="1248" t="s">
        <v>1161</v>
      </c>
      <c r="D168" s="1248"/>
      <c r="E168" s="1248"/>
      <c r="F168" s="1248"/>
      <c r="G168" s="1248"/>
      <c r="H168" s="516"/>
      <c r="I168" s="517"/>
      <c r="J168" s="517"/>
      <c r="K168" s="517"/>
      <c r="L168" s="520"/>
      <c r="M168" s="517"/>
      <c r="N168" s="554">
        <v>3191.62</v>
      </c>
      <c r="O168" s="517"/>
      <c r="P168" s="555">
        <v>352839.62</v>
      </c>
    </row>
    <row r="169" spans="1:16" x14ac:dyDescent="0.25">
      <c r="A169" s="558"/>
      <c r="B169" s="559"/>
      <c r="C169" s="559"/>
      <c r="D169" s="559"/>
      <c r="E169" s="559"/>
      <c r="F169" s="559"/>
      <c r="G169" s="559"/>
      <c r="H169" s="560"/>
      <c r="I169" s="561"/>
      <c r="J169" s="561"/>
      <c r="K169" s="561"/>
      <c r="L169" s="562"/>
      <c r="M169" s="561"/>
      <c r="N169" s="562"/>
      <c r="O169" s="561"/>
      <c r="P169" s="563"/>
    </row>
    <row r="170" spans="1:16" ht="22.5" x14ac:dyDescent="0.25">
      <c r="A170" s="514" t="s">
        <v>67</v>
      </c>
      <c r="B170" s="515" t="s">
        <v>4410</v>
      </c>
      <c r="C170" s="1249" t="s">
        <v>4411</v>
      </c>
      <c r="D170" s="1249"/>
      <c r="E170" s="1249"/>
      <c r="F170" s="1249"/>
      <c r="G170" s="1249"/>
      <c r="H170" s="516" t="s">
        <v>2159</v>
      </c>
      <c r="I170" s="517">
        <v>11055.2</v>
      </c>
      <c r="J170" s="518">
        <v>1</v>
      </c>
      <c r="K170" s="571">
        <v>11055.2</v>
      </c>
      <c r="L170" s="520"/>
      <c r="M170" s="517"/>
      <c r="N170" s="572">
        <v>468.21</v>
      </c>
      <c r="O170" s="517"/>
      <c r="P170" s="555">
        <v>5176155.1900000004</v>
      </c>
    </row>
    <row r="171" spans="1:16" x14ac:dyDescent="0.25">
      <c r="A171" s="556"/>
      <c r="B171" s="557"/>
      <c r="C171" s="1248" t="s">
        <v>1161</v>
      </c>
      <c r="D171" s="1248"/>
      <c r="E171" s="1248"/>
      <c r="F171" s="1248"/>
      <c r="G171" s="1248"/>
      <c r="H171" s="516"/>
      <c r="I171" s="517"/>
      <c r="J171" s="517"/>
      <c r="K171" s="517"/>
      <c r="L171" s="520"/>
      <c r="M171" s="517"/>
      <c r="N171" s="520"/>
      <c r="O171" s="517"/>
      <c r="P171" s="555">
        <v>5176155.1900000004</v>
      </c>
    </row>
    <row r="172" spans="1:16" x14ac:dyDescent="0.25">
      <c r="A172" s="558"/>
      <c r="B172" s="559"/>
      <c r="C172" s="559"/>
      <c r="D172" s="559"/>
      <c r="E172" s="559"/>
      <c r="F172" s="559"/>
      <c r="G172" s="559"/>
      <c r="H172" s="560"/>
      <c r="I172" s="561"/>
      <c r="J172" s="561"/>
      <c r="K172" s="561"/>
      <c r="L172" s="562"/>
      <c r="M172" s="561"/>
      <c r="N172" s="562"/>
      <c r="O172" s="561"/>
      <c r="P172" s="563"/>
    </row>
    <row r="173" spans="1:16" x14ac:dyDescent="0.25">
      <c r="A173" s="514" t="s">
        <v>69</v>
      </c>
      <c r="B173" s="515" t="s">
        <v>4412</v>
      </c>
      <c r="C173" s="1249" t="s">
        <v>4413</v>
      </c>
      <c r="D173" s="1249"/>
      <c r="E173" s="1249"/>
      <c r="F173" s="1249"/>
      <c r="G173" s="1249"/>
      <c r="H173" s="516" t="s">
        <v>1697</v>
      </c>
      <c r="I173" s="517">
        <v>0.34</v>
      </c>
      <c r="J173" s="518">
        <v>1</v>
      </c>
      <c r="K173" s="570">
        <v>0.34</v>
      </c>
      <c r="L173" s="520"/>
      <c r="M173" s="517"/>
      <c r="N173" s="521"/>
      <c r="O173" s="517"/>
      <c r="P173" s="522"/>
    </row>
    <row r="174" spans="1:16" x14ac:dyDescent="0.25">
      <c r="A174" s="523"/>
      <c r="B174" s="524" t="s">
        <v>23</v>
      </c>
      <c r="C174" s="1247" t="s">
        <v>1203</v>
      </c>
      <c r="D174" s="1247"/>
      <c r="E174" s="1247"/>
      <c r="F174" s="1247"/>
      <c r="G174" s="1247"/>
      <c r="H174" s="525" t="s">
        <v>1148</v>
      </c>
      <c r="I174" s="526"/>
      <c r="J174" s="526"/>
      <c r="K174" s="536">
        <v>38.08</v>
      </c>
      <c r="L174" s="528"/>
      <c r="M174" s="526"/>
      <c r="N174" s="528"/>
      <c r="O174" s="526"/>
      <c r="P174" s="529">
        <v>11419.43</v>
      </c>
    </row>
    <row r="175" spans="1:16" x14ac:dyDescent="0.25">
      <c r="A175" s="530"/>
      <c r="B175" s="524" t="s">
        <v>2023</v>
      </c>
      <c r="C175" s="1247" t="s">
        <v>2024</v>
      </c>
      <c r="D175" s="1247"/>
      <c r="E175" s="1247"/>
      <c r="F175" s="1247"/>
      <c r="G175" s="1247"/>
      <c r="H175" s="525" t="s">
        <v>1148</v>
      </c>
      <c r="I175" s="543">
        <v>112</v>
      </c>
      <c r="J175" s="526"/>
      <c r="K175" s="536">
        <v>38.08</v>
      </c>
      <c r="L175" s="532"/>
      <c r="M175" s="533"/>
      <c r="N175" s="534">
        <v>299.88</v>
      </c>
      <c r="O175" s="526"/>
      <c r="P175" s="529">
        <v>11419.43</v>
      </c>
    </row>
    <row r="176" spans="1:16" x14ac:dyDescent="0.25">
      <c r="A176" s="523"/>
      <c r="B176" s="524" t="s">
        <v>28</v>
      </c>
      <c r="C176" s="1247" t="s">
        <v>132</v>
      </c>
      <c r="D176" s="1247"/>
      <c r="E176" s="1247"/>
      <c r="F176" s="1247"/>
      <c r="G176" s="1247"/>
      <c r="H176" s="525"/>
      <c r="I176" s="526"/>
      <c r="J176" s="526"/>
      <c r="K176" s="526"/>
      <c r="L176" s="528"/>
      <c r="M176" s="526"/>
      <c r="N176" s="528"/>
      <c r="O176" s="526"/>
      <c r="P176" s="573">
        <v>20.149999999999999</v>
      </c>
    </row>
    <row r="177" spans="1:16" x14ac:dyDescent="0.25">
      <c r="A177" s="523"/>
      <c r="B177" s="524"/>
      <c r="C177" s="1247" t="s">
        <v>1147</v>
      </c>
      <c r="D177" s="1247"/>
      <c r="E177" s="1247"/>
      <c r="F177" s="1247"/>
      <c r="G177" s="1247"/>
      <c r="H177" s="525" t="s">
        <v>1148</v>
      </c>
      <c r="I177" s="526"/>
      <c r="J177" s="526"/>
      <c r="K177" s="527">
        <v>3.4000000000000002E-2</v>
      </c>
      <c r="L177" s="528"/>
      <c r="M177" s="526"/>
      <c r="N177" s="528"/>
      <c r="O177" s="526"/>
      <c r="P177" s="573">
        <v>11.06</v>
      </c>
    </row>
    <row r="178" spans="1:16" x14ac:dyDescent="0.25">
      <c r="A178" s="530"/>
      <c r="B178" s="524" t="s">
        <v>1445</v>
      </c>
      <c r="C178" s="1247" t="s">
        <v>1446</v>
      </c>
      <c r="D178" s="1247"/>
      <c r="E178" s="1247"/>
      <c r="F178" s="1247"/>
      <c r="G178" s="1247"/>
      <c r="H178" s="525" t="s">
        <v>1151</v>
      </c>
      <c r="I178" s="531">
        <v>0.1</v>
      </c>
      <c r="J178" s="526"/>
      <c r="K178" s="527">
        <v>3.4000000000000002E-2</v>
      </c>
      <c r="L178" s="538">
        <v>477.92</v>
      </c>
      <c r="M178" s="539">
        <v>1.24</v>
      </c>
      <c r="N178" s="534">
        <v>592.62</v>
      </c>
      <c r="O178" s="526"/>
      <c r="P178" s="529">
        <v>20.149999999999999</v>
      </c>
    </row>
    <row r="179" spans="1:16" x14ac:dyDescent="0.25">
      <c r="A179" s="540"/>
      <c r="B179" s="524" t="s">
        <v>1208</v>
      </c>
      <c r="C179" s="1247" t="s">
        <v>1209</v>
      </c>
      <c r="D179" s="1247"/>
      <c r="E179" s="1247"/>
      <c r="F179" s="1247"/>
      <c r="G179" s="1247"/>
      <c r="H179" s="525" t="s">
        <v>1148</v>
      </c>
      <c r="I179" s="531">
        <v>0.1</v>
      </c>
      <c r="J179" s="526"/>
      <c r="K179" s="527">
        <v>3.4000000000000002E-2</v>
      </c>
      <c r="L179" s="528"/>
      <c r="M179" s="526"/>
      <c r="N179" s="541">
        <v>325.38</v>
      </c>
      <c r="O179" s="526"/>
      <c r="P179" s="573">
        <v>11.06</v>
      </c>
    </row>
    <row r="180" spans="1:16" x14ac:dyDescent="0.25">
      <c r="A180" s="523"/>
      <c r="B180" s="524" t="s">
        <v>36</v>
      </c>
      <c r="C180" s="1247" t="s">
        <v>134</v>
      </c>
      <c r="D180" s="1247"/>
      <c r="E180" s="1247"/>
      <c r="F180" s="1247"/>
      <c r="G180" s="1247"/>
      <c r="H180" s="525"/>
      <c r="I180" s="526"/>
      <c r="J180" s="526"/>
      <c r="K180" s="526"/>
      <c r="L180" s="528"/>
      <c r="M180" s="526"/>
      <c r="N180" s="528"/>
      <c r="O180" s="526"/>
      <c r="P180" s="529">
        <v>5000.53</v>
      </c>
    </row>
    <row r="181" spans="1:16" x14ac:dyDescent="0.25">
      <c r="A181" s="530"/>
      <c r="B181" s="524" t="s">
        <v>4414</v>
      </c>
      <c r="C181" s="1247" t="s">
        <v>4415</v>
      </c>
      <c r="D181" s="1247"/>
      <c r="E181" s="1247"/>
      <c r="F181" s="1247"/>
      <c r="G181" s="1247"/>
      <c r="H181" s="525" t="s">
        <v>2435</v>
      </c>
      <c r="I181" s="531">
        <v>0.1</v>
      </c>
      <c r="J181" s="526"/>
      <c r="K181" s="527">
        <v>3.4000000000000002E-2</v>
      </c>
      <c r="L181" s="542">
        <v>21315.35</v>
      </c>
      <c r="M181" s="539">
        <v>0.99</v>
      </c>
      <c r="N181" s="534">
        <v>21102.2</v>
      </c>
      <c r="O181" s="526"/>
      <c r="P181" s="529">
        <v>717.47</v>
      </c>
    </row>
    <row r="182" spans="1:16" x14ac:dyDescent="0.25">
      <c r="A182" s="530"/>
      <c r="B182" s="524" t="s">
        <v>3089</v>
      </c>
      <c r="C182" s="1247" t="s">
        <v>3090</v>
      </c>
      <c r="D182" s="1247"/>
      <c r="E182" s="1247"/>
      <c r="F182" s="1247"/>
      <c r="G182" s="1247"/>
      <c r="H182" s="525" t="s">
        <v>1164</v>
      </c>
      <c r="I182" s="527">
        <v>7.1999999999999995E-2</v>
      </c>
      <c r="J182" s="526"/>
      <c r="K182" s="537">
        <v>2.4479999999999998E-2</v>
      </c>
      <c r="L182" s="542">
        <v>145801.49</v>
      </c>
      <c r="M182" s="575">
        <v>1.2</v>
      </c>
      <c r="N182" s="534">
        <v>174961.79</v>
      </c>
      <c r="O182" s="526"/>
      <c r="P182" s="529">
        <v>4283.0600000000004</v>
      </c>
    </row>
    <row r="183" spans="1:16" x14ac:dyDescent="0.25">
      <c r="A183" s="544" t="s">
        <v>1239</v>
      </c>
      <c r="B183" s="545" t="s">
        <v>2078</v>
      </c>
      <c r="C183" s="1250" t="s">
        <v>2079</v>
      </c>
      <c r="D183" s="1250"/>
      <c r="E183" s="1250"/>
      <c r="F183" s="1250"/>
      <c r="G183" s="1250"/>
      <c r="H183" s="546" t="s">
        <v>1164</v>
      </c>
      <c r="I183" s="549">
        <v>9.4E-2</v>
      </c>
      <c r="J183" s="548"/>
      <c r="K183" s="591">
        <v>3.1960000000000002E-2</v>
      </c>
      <c r="L183" s="550"/>
      <c r="M183" s="548"/>
      <c r="N183" s="550"/>
      <c r="O183" s="548"/>
      <c r="P183" s="551"/>
    </row>
    <row r="184" spans="1:16" x14ac:dyDescent="0.25">
      <c r="A184" s="552"/>
      <c r="B184" s="553"/>
      <c r="C184" s="1248" t="s">
        <v>1154</v>
      </c>
      <c r="D184" s="1248"/>
      <c r="E184" s="1248"/>
      <c r="F184" s="1248"/>
      <c r="G184" s="1248"/>
      <c r="H184" s="516"/>
      <c r="I184" s="517"/>
      <c r="J184" s="517"/>
      <c r="K184" s="517"/>
      <c r="L184" s="520"/>
      <c r="M184" s="517"/>
      <c r="N184" s="554"/>
      <c r="O184" s="517"/>
      <c r="P184" s="555">
        <v>16451.169999999998</v>
      </c>
    </row>
    <row r="185" spans="1:16" x14ac:dyDescent="0.25">
      <c r="A185" s="540"/>
      <c r="B185" s="524"/>
      <c r="C185" s="1247" t="s">
        <v>1155</v>
      </c>
      <c r="D185" s="1247"/>
      <c r="E185" s="1247"/>
      <c r="F185" s="1247"/>
      <c r="G185" s="1247"/>
      <c r="H185" s="525"/>
      <c r="I185" s="526"/>
      <c r="J185" s="526"/>
      <c r="K185" s="526"/>
      <c r="L185" s="528"/>
      <c r="M185" s="526"/>
      <c r="N185" s="528"/>
      <c r="O185" s="526"/>
      <c r="P185" s="529">
        <v>11430.49</v>
      </c>
    </row>
    <row r="186" spans="1:16" x14ac:dyDescent="0.25">
      <c r="A186" s="540"/>
      <c r="B186" s="524" t="s">
        <v>4416</v>
      </c>
      <c r="C186" s="1247" t="s">
        <v>4417</v>
      </c>
      <c r="D186" s="1247"/>
      <c r="E186" s="1247"/>
      <c r="F186" s="1247"/>
      <c r="G186" s="1247"/>
      <c r="H186" s="525" t="s">
        <v>1158</v>
      </c>
      <c r="I186" s="543">
        <v>103</v>
      </c>
      <c r="J186" s="526"/>
      <c r="K186" s="543">
        <v>103</v>
      </c>
      <c r="L186" s="528"/>
      <c r="M186" s="526"/>
      <c r="N186" s="528"/>
      <c r="O186" s="526"/>
      <c r="P186" s="529">
        <v>11773.4</v>
      </c>
    </row>
    <row r="187" spans="1:16" x14ac:dyDescent="0.25">
      <c r="A187" s="540"/>
      <c r="B187" s="524" t="s">
        <v>4418</v>
      </c>
      <c r="C187" s="1247" t="s">
        <v>4419</v>
      </c>
      <c r="D187" s="1247"/>
      <c r="E187" s="1247"/>
      <c r="F187" s="1247"/>
      <c r="G187" s="1247"/>
      <c r="H187" s="525" t="s">
        <v>1158</v>
      </c>
      <c r="I187" s="543">
        <v>52</v>
      </c>
      <c r="J187" s="526"/>
      <c r="K187" s="543">
        <v>52</v>
      </c>
      <c r="L187" s="528"/>
      <c r="M187" s="526"/>
      <c r="N187" s="528"/>
      <c r="O187" s="526"/>
      <c r="P187" s="529">
        <v>5943.85</v>
      </c>
    </row>
    <row r="188" spans="1:16" x14ac:dyDescent="0.25">
      <c r="A188" s="556"/>
      <c r="B188" s="557"/>
      <c r="C188" s="1248" t="s">
        <v>1161</v>
      </c>
      <c r="D188" s="1248"/>
      <c r="E188" s="1248"/>
      <c r="F188" s="1248"/>
      <c r="G188" s="1248"/>
      <c r="H188" s="516"/>
      <c r="I188" s="517"/>
      <c r="J188" s="517"/>
      <c r="K188" s="517"/>
      <c r="L188" s="520"/>
      <c r="M188" s="517"/>
      <c r="N188" s="554">
        <v>100495.35</v>
      </c>
      <c r="O188" s="517"/>
      <c r="P188" s="555">
        <v>34168.42</v>
      </c>
    </row>
    <row r="189" spans="1:16" x14ac:dyDescent="0.25">
      <c r="A189" s="558"/>
      <c r="B189" s="559"/>
      <c r="C189" s="559"/>
      <c r="D189" s="559"/>
      <c r="E189" s="559"/>
      <c r="F189" s="559"/>
      <c r="G189" s="559"/>
      <c r="H189" s="560"/>
      <c r="I189" s="561"/>
      <c r="J189" s="561"/>
      <c r="K189" s="561"/>
      <c r="L189" s="562"/>
      <c r="M189" s="561"/>
      <c r="N189" s="562"/>
      <c r="O189" s="561"/>
      <c r="P189" s="563"/>
    </row>
    <row r="190" spans="1:16" ht="22.5" x14ac:dyDescent="0.25">
      <c r="A190" s="514" t="s">
        <v>72</v>
      </c>
      <c r="B190" s="515" t="s">
        <v>4420</v>
      </c>
      <c r="C190" s="1249" t="s">
        <v>4421</v>
      </c>
      <c r="D190" s="1249"/>
      <c r="E190" s="1249"/>
      <c r="F190" s="1249"/>
      <c r="G190" s="1249"/>
      <c r="H190" s="516" t="s">
        <v>1575</v>
      </c>
      <c r="I190" s="517">
        <v>34</v>
      </c>
      <c r="J190" s="518">
        <v>1</v>
      </c>
      <c r="K190" s="518">
        <v>34</v>
      </c>
      <c r="L190" s="520"/>
      <c r="M190" s="517"/>
      <c r="N190" s="564">
        <v>2559.81</v>
      </c>
      <c r="O190" s="517"/>
      <c r="P190" s="555">
        <v>87033.54</v>
      </c>
    </row>
    <row r="191" spans="1:16" x14ac:dyDescent="0.25">
      <c r="A191" s="556"/>
      <c r="B191" s="557"/>
      <c r="C191" s="1248" t="s">
        <v>1161</v>
      </c>
      <c r="D191" s="1248"/>
      <c r="E191" s="1248"/>
      <c r="F191" s="1248"/>
      <c r="G191" s="1248"/>
      <c r="H191" s="516"/>
      <c r="I191" s="517"/>
      <c r="J191" s="517"/>
      <c r="K191" s="517"/>
      <c r="L191" s="520"/>
      <c r="M191" s="517"/>
      <c r="N191" s="520"/>
      <c r="O191" s="517"/>
      <c r="P191" s="555">
        <v>87033.54</v>
      </c>
    </row>
    <row r="192" spans="1:16" x14ac:dyDescent="0.25">
      <c r="A192" s="558"/>
      <c r="B192" s="559"/>
      <c r="C192" s="559"/>
      <c r="D192" s="559"/>
      <c r="E192" s="559"/>
      <c r="F192" s="559"/>
      <c r="G192" s="559"/>
      <c r="H192" s="560"/>
      <c r="I192" s="561"/>
      <c r="J192" s="561"/>
      <c r="K192" s="561"/>
      <c r="L192" s="562"/>
      <c r="M192" s="561"/>
      <c r="N192" s="562"/>
      <c r="O192" s="561"/>
      <c r="P192" s="563"/>
    </row>
    <row r="193" spans="1:16" x14ac:dyDescent="0.25">
      <c r="A193" s="514" t="s">
        <v>75</v>
      </c>
      <c r="B193" s="515" t="s">
        <v>4422</v>
      </c>
      <c r="C193" s="1249" t="s">
        <v>4423</v>
      </c>
      <c r="D193" s="1249"/>
      <c r="E193" s="1249"/>
      <c r="F193" s="1249"/>
      <c r="G193" s="1249"/>
      <c r="H193" s="516" t="s">
        <v>1440</v>
      </c>
      <c r="I193" s="517">
        <v>14.7888</v>
      </c>
      <c r="J193" s="518">
        <v>1</v>
      </c>
      <c r="K193" s="568">
        <v>14.7888</v>
      </c>
      <c r="L193" s="520"/>
      <c r="M193" s="517"/>
      <c r="N193" s="521"/>
      <c r="O193" s="517"/>
      <c r="P193" s="522"/>
    </row>
    <row r="194" spans="1:16" x14ac:dyDescent="0.25">
      <c r="A194" s="523"/>
      <c r="B194" s="524" t="s">
        <v>23</v>
      </c>
      <c r="C194" s="1247" t="s">
        <v>1203</v>
      </c>
      <c r="D194" s="1247"/>
      <c r="E194" s="1247"/>
      <c r="F194" s="1247"/>
      <c r="G194" s="1247"/>
      <c r="H194" s="525" t="s">
        <v>1148</v>
      </c>
      <c r="I194" s="526"/>
      <c r="J194" s="526"/>
      <c r="K194" s="574">
        <v>216.50803199999999</v>
      </c>
      <c r="L194" s="528"/>
      <c r="M194" s="526"/>
      <c r="N194" s="528"/>
      <c r="O194" s="526"/>
      <c r="P194" s="529">
        <v>68869.039999999994</v>
      </c>
    </row>
    <row r="195" spans="1:16" x14ac:dyDescent="0.25">
      <c r="A195" s="530"/>
      <c r="B195" s="524" t="s">
        <v>2403</v>
      </c>
      <c r="C195" s="1247" t="s">
        <v>2404</v>
      </c>
      <c r="D195" s="1247"/>
      <c r="E195" s="1247"/>
      <c r="F195" s="1247"/>
      <c r="G195" s="1247"/>
      <c r="H195" s="525" t="s">
        <v>1148</v>
      </c>
      <c r="I195" s="536">
        <v>14.64</v>
      </c>
      <c r="J195" s="526"/>
      <c r="K195" s="574">
        <v>216.50803199999999</v>
      </c>
      <c r="L195" s="532"/>
      <c r="M195" s="533"/>
      <c r="N195" s="534">
        <v>318.08999999999997</v>
      </c>
      <c r="O195" s="526"/>
      <c r="P195" s="529">
        <v>68869.039999999994</v>
      </c>
    </row>
    <row r="196" spans="1:16" x14ac:dyDescent="0.25">
      <c r="A196" s="523"/>
      <c r="B196" s="524" t="s">
        <v>28</v>
      </c>
      <c r="C196" s="1247" t="s">
        <v>132</v>
      </c>
      <c r="D196" s="1247"/>
      <c r="E196" s="1247"/>
      <c r="F196" s="1247"/>
      <c r="G196" s="1247"/>
      <c r="H196" s="525"/>
      <c r="I196" s="526"/>
      <c r="J196" s="526"/>
      <c r="K196" s="526"/>
      <c r="L196" s="528"/>
      <c r="M196" s="526"/>
      <c r="N196" s="528"/>
      <c r="O196" s="526"/>
      <c r="P196" s="529">
        <v>7040.49</v>
      </c>
    </row>
    <row r="197" spans="1:16" x14ac:dyDescent="0.25">
      <c r="A197" s="523"/>
      <c r="B197" s="524"/>
      <c r="C197" s="1247" t="s">
        <v>1147</v>
      </c>
      <c r="D197" s="1247"/>
      <c r="E197" s="1247"/>
      <c r="F197" s="1247"/>
      <c r="G197" s="1247"/>
      <c r="H197" s="525" t="s">
        <v>1148</v>
      </c>
      <c r="I197" s="526"/>
      <c r="J197" s="526"/>
      <c r="K197" s="537">
        <v>5.9155199999999999</v>
      </c>
      <c r="L197" s="528"/>
      <c r="M197" s="526"/>
      <c r="N197" s="528"/>
      <c r="O197" s="526"/>
      <c r="P197" s="529">
        <v>2255.1799999999998</v>
      </c>
    </row>
    <row r="198" spans="1:16" x14ac:dyDescent="0.25">
      <c r="A198" s="530"/>
      <c r="B198" s="524" t="s">
        <v>1443</v>
      </c>
      <c r="C198" s="1247" t="s">
        <v>1444</v>
      </c>
      <c r="D198" s="1247"/>
      <c r="E198" s="1247"/>
      <c r="F198" s="1247"/>
      <c r="G198" s="1247"/>
      <c r="H198" s="525" t="s">
        <v>1151</v>
      </c>
      <c r="I198" s="531">
        <v>0.2</v>
      </c>
      <c r="J198" s="526"/>
      <c r="K198" s="537">
        <v>2.9577599999999999</v>
      </c>
      <c r="L198" s="532"/>
      <c r="M198" s="533"/>
      <c r="N198" s="534">
        <v>1550.39</v>
      </c>
      <c r="O198" s="526"/>
      <c r="P198" s="529">
        <v>4585.68</v>
      </c>
    </row>
    <row r="199" spans="1:16" x14ac:dyDescent="0.25">
      <c r="A199" s="540"/>
      <c r="B199" s="524" t="s">
        <v>1152</v>
      </c>
      <c r="C199" s="1247" t="s">
        <v>1153</v>
      </c>
      <c r="D199" s="1247"/>
      <c r="E199" s="1247"/>
      <c r="F199" s="1247"/>
      <c r="G199" s="1247"/>
      <c r="H199" s="525" t="s">
        <v>1148</v>
      </c>
      <c r="I199" s="531">
        <v>0.2</v>
      </c>
      <c r="J199" s="526"/>
      <c r="K199" s="537">
        <v>2.9577599999999999</v>
      </c>
      <c r="L199" s="528"/>
      <c r="M199" s="526"/>
      <c r="N199" s="541">
        <v>437.08</v>
      </c>
      <c r="O199" s="526"/>
      <c r="P199" s="529">
        <v>1292.78</v>
      </c>
    </row>
    <row r="200" spans="1:16" x14ac:dyDescent="0.25">
      <c r="A200" s="530"/>
      <c r="B200" s="524" t="s">
        <v>4424</v>
      </c>
      <c r="C200" s="1247" t="s">
        <v>4425</v>
      </c>
      <c r="D200" s="1247"/>
      <c r="E200" s="1247"/>
      <c r="F200" s="1247"/>
      <c r="G200" s="1247"/>
      <c r="H200" s="525" t="s">
        <v>1151</v>
      </c>
      <c r="I200" s="536">
        <v>3.41</v>
      </c>
      <c r="J200" s="526"/>
      <c r="K200" s="574">
        <v>50.429808000000001</v>
      </c>
      <c r="L200" s="538">
        <v>1.75</v>
      </c>
      <c r="M200" s="539">
        <v>1.39</v>
      </c>
      <c r="N200" s="534">
        <v>2.4300000000000002</v>
      </c>
      <c r="O200" s="526"/>
      <c r="P200" s="529">
        <v>122.54</v>
      </c>
    </row>
    <row r="201" spans="1:16" x14ac:dyDescent="0.25">
      <c r="A201" s="530"/>
      <c r="B201" s="524" t="s">
        <v>4179</v>
      </c>
      <c r="C201" s="1247" t="s">
        <v>4180</v>
      </c>
      <c r="D201" s="1247"/>
      <c r="E201" s="1247"/>
      <c r="F201" s="1247"/>
      <c r="G201" s="1247"/>
      <c r="H201" s="525" t="s">
        <v>1151</v>
      </c>
      <c r="I201" s="536">
        <v>3.41</v>
      </c>
      <c r="J201" s="526"/>
      <c r="K201" s="574">
        <v>50.429808000000001</v>
      </c>
      <c r="L201" s="538">
        <v>8.84</v>
      </c>
      <c r="M201" s="575">
        <v>1.3</v>
      </c>
      <c r="N201" s="534">
        <v>11.49</v>
      </c>
      <c r="O201" s="526"/>
      <c r="P201" s="529">
        <v>579.44000000000005</v>
      </c>
    </row>
    <row r="202" spans="1:16" x14ac:dyDescent="0.25">
      <c r="A202" s="530"/>
      <c r="B202" s="524" t="s">
        <v>1445</v>
      </c>
      <c r="C202" s="1247" t="s">
        <v>1446</v>
      </c>
      <c r="D202" s="1247"/>
      <c r="E202" s="1247"/>
      <c r="F202" s="1247"/>
      <c r="G202" s="1247"/>
      <c r="H202" s="525" t="s">
        <v>1151</v>
      </c>
      <c r="I202" s="531">
        <v>0.2</v>
      </c>
      <c r="J202" s="526"/>
      <c r="K202" s="537">
        <v>2.9577599999999999</v>
      </c>
      <c r="L202" s="538">
        <v>477.92</v>
      </c>
      <c r="M202" s="539">
        <v>1.24</v>
      </c>
      <c r="N202" s="534">
        <v>592.62</v>
      </c>
      <c r="O202" s="526"/>
      <c r="P202" s="529">
        <v>1752.83</v>
      </c>
    </row>
    <row r="203" spans="1:16" x14ac:dyDescent="0.25">
      <c r="A203" s="540"/>
      <c r="B203" s="524" t="s">
        <v>1208</v>
      </c>
      <c r="C203" s="1247" t="s">
        <v>1209</v>
      </c>
      <c r="D203" s="1247"/>
      <c r="E203" s="1247"/>
      <c r="F203" s="1247"/>
      <c r="G203" s="1247"/>
      <c r="H203" s="525" t="s">
        <v>1148</v>
      </c>
      <c r="I203" s="531">
        <v>0.2</v>
      </c>
      <c r="J203" s="526"/>
      <c r="K203" s="537">
        <v>2.9577599999999999</v>
      </c>
      <c r="L203" s="528"/>
      <c r="M203" s="526"/>
      <c r="N203" s="541">
        <v>325.38</v>
      </c>
      <c r="O203" s="526"/>
      <c r="P203" s="573">
        <v>962.4</v>
      </c>
    </row>
    <row r="204" spans="1:16" x14ac:dyDescent="0.25">
      <c r="A204" s="523"/>
      <c r="B204" s="524" t="s">
        <v>36</v>
      </c>
      <c r="C204" s="1247" t="s">
        <v>134</v>
      </c>
      <c r="D204" s="1247"/>
      <c r="E204" s="1247"/>
      <c r="F204" s="1247"/>
      <c r="G204" s="1247"/>
      <c r="H204" s="525"/>
      <c r="I204" s="526"/>
      <c r="J204" s="526"/>
      <c r="K204" s="526"/>
      <c r="L204" s="528"/>
      <c r="M204" s="526"/>
      <c r="N204" s="528"/>
      <c r="O204" s="526"/>
      <c r="P204" s="529">
        <v>12295.4</v>
      </c>
    </row>
    <row r="205" spans="1:16" x14ac:dyDescent="0.25">
      <c r="A205" s="530"/>
      <c r="B205" s="524" t="s">
        <v>2755</v>
      </c>
      <c r="C205" s="1247" t="s">
        <v>2756</v>
      </c>
      <c r="D205" s="1247"/>
      <c r="E205" s="1247"/>
      <c r="F205" s="1247"/>
      <c r="G205" s="1247"/>
      <c r="H205" s="525" t="s">
        <v>1505</v>
      </c>
      <c r="I205" s="527">
        <v>9.6000000000000002E-2</v>
      </c>
      <c r="J205" s="526"/>
      <c r="K205" s="569">
        <v>1.4197248</v>
      </c>
      <c r="L205" s="538">
        <v>37.71</v>
      </c>
      <c r="M205" s="539">
        <v>1.54</v>
      </c>
      <c r="N205" s="534">
        <v>58.07</v>
      </c>
      <c r="O205" s="526"/>
      <c r="P205" s="529">
        <v>82.44</v>
      </c>
    </row>
    <row r="206" spans="1:16" x14ac:dyDescent="0.25">
      <c r="A206" s="530"/>
      <c r="B206" s="524" t="s">
        <v>3628</v>
      </c>
      <c r="C206" s="1247" t="s">
        <v>3629</v>
      </c>
      <c r="D206" s="1247"/>
      <c r="E206" s="1247"/>
      <c r="F206" s="1247"/>
      <c r="G206" s="1247"/>
      <c r="H206" s="525" t="s">
        <v>1244</v>
      </c>
      <c r="I206" s="531">
        <v>0.5</v>
      </c>
      <c r="J206" s="526"/>
      <c r="K206" s="535">
        <v>7.3944000000000001</v>
      </c>
      <c r="L206" s="538">
        <v>931.11</v>
      </c>
      <c r="M206" s="539">
        <v>1.76</v>
      </c>
      <c r="N206" s="534">
        <v>1638.75</v>
      </c>
      <c r="O206" s="526"/>
      <c r="P206" s="529">
        <v>12117.57</v>
      </c>
    </row>
    <row r="207" spans="1:16" x14ac:dyDescent="0.25">
      <c r="A207" s="530"/>
      <c r="B207" s="524" t="s">
        <v>4426</v>
      </c>
      <c r="C207" s="1247" t="s">
        <v>4427</v>
      </c>
      <c r="D207" s="1247"/>
      <c r="E207" s="1247"/>
      <c r="F207" s="1247"/>
      <c r="G207" s="1247"/>
      <c r="H207" s="525" t="s">
        <v>1164</v>
      </c>
      <c r="I207" s="537">
        <v>6.0000000000000002E-5</v>
      </c>
      <c r="J207" s="526"/>
      <c r="K207" s="569">
        <v>8.8730000000000005E-4</v>
      </c>
      <c r="L207" s="542">
        <v>82698.14</v>
      </c>
      <c r="M207" s="575">
        <v>1.3</v>
      </c>
      <c r="N207" s="534">
        <v>107507.58</v>
      </c>
      <c r="O207" s="526"/>
      <c r="P207" s="529">
        <v>95.39</v>
      </c>
    </row>
    <row r="208" spans="1:16" x14ac:dyDescent="0.25">
      <c r="A208" s="552"/>
      <c r="B208" s="553"/>
      <c r="C208" s="1248" t="s">
        <v>1154</v>
      </c>
      <c r="D208" s="1248"/>
      <c r="E208" s="1248"/>
      <c r="F208" s="1248"/>
      <c r="G208" s="1248"/>
      <c r="H208" s="516"/>
      <c r="I208" s="517"/>
      <c r="J208" s="517"/>
      <c r="K208" s="517"/>
      <c r="L208" s="520"/>
      <c r="M208" s="517"/>
      <c r="N208" s="554"/>
      <c r="O208" s="517"/>
      <c r="P208" s="555">
        <v>90460.11</v>
      </c>
    </row>
    <row r="209" spans="1:16" x14ac:dyDescent="0.25">
      <c r="A209" s="540" t="s">
        <v>1726</v>
      </c>
      <c r="B209" s="524" t="s">
        <v>2637</v>
      </c>
      <c r="C209" s="1247" t="s">
        <v>2638</v>
      </c>
      <c r="D209" s="1247"/>
      <c r="E209" s="1247"/>
      <c r="F209" s="1247"/>
      <c r="G209" s="1247"/>
      <c r="H209" s="525" t="s">
        <v>1158</v>
      </c>
      <c r="I209" s="543">
        <v>2</v>
      </c>
      <c r="J209" s="526"/>
      <c r="K209" s="543">
        <v>2</v>
      </c>
      <c r="L209" s="528"/>
      <c r="M209" s="526"/>
      <c r="N209" s="528"/>
      <c r="O209" s="526"/>
      <c r="P209" s="529">
        <v>1377.38</v>
      </c>
    </row>
    <row r="210" spans="1:16" x14ac:dyDescent="0.25">
      <c r="A210" s="540"/>
      <c r="B210" s="524"/>
      <c r="C210" s="1247" t="s">
        <v>1155</v>
      </c>
      <c r="D210" s="1247"/>
      <c r="E210" s="1247"/>
      <c r="F210" s="1247"/>
      <c r="G210" s="1247"/>
      <c r="H210" s="525"/>
      <c r="I210" s="526"/>
      <c r="J210" s="526"/>
      <c r="K210" s="526"/>
      <c r="L210" s="528"/>
      <c r="M210" s="526"/>
      <c r="N210" s="528"/>
      <c r="O210" s="526"/>
      <c r="P210" s="529">
        <v>71124.22</v>
      </c>
    </row>
    <row r="211" spans="1:16" x14ac:dyDescent="0.25">
      <c r="A211" s="540"/>
      <c r="B211" s="524" t="s">
        <v>2639</v>
      </c>
      <c r="C211" s="1247" t="s">
        <v>2640</v>
      </c>
      <c r="D211" s="1247"/>
      <c r="E211" s="1247"/>
      <c r="F211" s="1247"/>
      <c r="G211" s="1247"/>
      <c r="H211" s="525" t="s">
        <v>1158</v>
      </c>
      <c r="I211" s="543">
        <v>97</v>
      </c>
      <c r="J211" s="526"/>
      <c r="K211" s="543">
        <v>97</v>
      </c>
      <c r="L211" s="528"/>
      <c r="M211" s="526"/>
      <c r="N211" s="528"/>
      <c r="O211" s="526"/>
      <c r="P211" s="529">
        <v>68990.490000000005</v>
      </c>
    </row>
    <row r="212" spans="1:16" x14ac:dyDescent="0.25">
      <c r="A212" s="540"/>
      <c r="B212" s="524" t="s">
        <v>2641</v>
      </c>
      <c r="C212" s="1247" t="s">
        <v>2642</v>
      </c>
      <c r="D212" s="1247"/>
      <c r="E212" s="1247"/>
      <c r="F212" s="1247"/>
      <c r="G212" s="1247"/>
      <c r="H212" s="525" t="s">
        <v>1158</v>
      </c>
      <c r="I212" s="543">
        <v>51</v>
      </c>
      <c r="J212" s="526"/>
      <c r="K212" s="543">
        <v>51</v>
      </c>
      <c r="L212" s="528"/>
      <c r="M212" s="526"/>
      <c r="N212" s="528"/>
      <c r="O212" s="526"/>
      <c r="P212" s="529">
        <v>36273.35</v>
      </c>
    </row>
    <row r="213" spans="1:16" x14ac:dyDescent="0.25">
      <c r="A213" s="556"/>
      <c r="B213" s="557"/>
      <c r="C213" s="1248" t="s">
        <v>1161</v>
      </c>
      <c r="D213" s="1248"/>
      <c r="E213" s="1248"/>
      <c r="F213" s="1248"/>
      <c r="G213" s="1248"/>
      <c r="H213" s="516"/>
      <c r="I213" s="517"/>
      <c r="J213" s="517"/>
      <c r="K213" s="517"/>
      <c r="L213" s="520"/>
      <c r="M213" s="517"/>
      <c r="N213" s="554">
        <v>13327.74</v>
      </c>
      <c r="O213" s="517"/>
      <c r="P213" s="555">
        <v>197101.33</v>
      </c>
    </row>
    <row r="214" spans="1:16" x14ac:dyDescent="0.25">
      <c r="A214" s="558"/>
      <c r="B214" s="559"/>
      <c r="C214" s="559"/>
      <c r="D214" s="559"/>
      <c r="E214" s="559"/>
      <c r="F214" s="559"/>
      <c r="G214" s="559"/>
      <c r="H214" s="560"/>
      <c r="I214" s="561"/>
      <c r="J214" s="561"/>
      <c r="K214" s="561"/>
      <c r="L214" s="562"/>
      <c r="M214" s="561"/>
      <c r="N214" s="562"/>
      <c r="O214" s="561"/>
      <c r="P214" s="563"/>
    </row>
    <row r="215" spans="1:16" x14ac:dyDescent="0.25">
      <c r="A215" s="514" t="s">
        <v>78</v>
      </c>
      <c r="B215" s="515" t="s">
        <v>4428</v>
      </c>
      <c r="C215" s="1249" t="s">
        <v>4429</v>
      </c>
      <c r="D215" s="1249"/>
      <c r="E215" s="1249"/>
      <c r="F215" s="1249"/>
      <c r="G215" s="1249"/>
      <c r="H215" s="516" t="s">
        <v>1440</v>
      </c>
      <c r="I215" s="517">
        <v>0.41599999999999998</v>
      </c>
      <c r="J215" s="518">
        <v>1</v>
      </c>
      <c r="K215" s="519">
        <v>0.41599999999999998</v>
      </c>
      <c r="L215" s="520"/>
      <c r="M215" s="517"/>
      <c r="N215" s="521"/>
      <c r="O215" s="517"/>
      <c r="P215" s="522"/>
    </row>
    <row r="216" spans="1:16" x14ac:dyDescent="0.25">
      <c r="A216" s="523"/>
      <c r="B216" s="524" t="s">
        <v>23</v>
      </c>
      <c r="C216" s="1247" t="s">
        <v>1203</v>
      </c>
      <c r="D216" s="1247"/>
      <c r="E216" s="1247"/>
      <c r="F216" s="1247"/>
      <c r="G216" s="1247"/>
      <c r="H216" s="525" t="s">
        <v>1148</v>
      </c>
      <c r="I216" s="526"/>
      <c r="J216" s="526"/>
      <c r="K216" s="537">
        <v>5.1251199999999999</v>
      </c>
      <c r="L216" s="528"/>
      <c r="M216" s="526"/>
      <c r="N216" s="528"/>
      <c r="O216" s="526"/>
      <c r="P216" s="529">
        <v>1630.25</v>
      </c>
    </row>
    <row r="217" spans="1:16" x14ac:dyDescent="0.25">
      <c r="A217" s="530"/>
      <c r="B217" s="524" t="s">
        <v>2403</v>
      </c>
      <c r="C217" s="1247" t="s">
        <v>2404</v>
      </c>
      <c r="D217" s="1247"/>
      <c r="E217" s="1247"/>
      <c r="F217" s="1247"/>
      <c r="G217" s="1247"/>
      <c r="H217" s="525" t="s">
        <v>1148</v>
      </c>
      <c r="I217" s="536">
        <v>12.32</v>
      </c>
      <c r="J217" s="526"/>
      <c r="K217" s="537">
        <v>5.1251199999999999</v>
      </c>
      <c r="L217" s="532"/>
      <c r="M217" s="533"/>
      <c r="N217" s="534">
        <v>318.08999999999997</v>
      </c>
      <c r="O217" s="526"/>
      <c r="P217" s="529">
        <v>1630.25</v>
      </c>
    </row>
    <row r="218" spans="1:16" x14ac:dyDescent="0.25">
      <c r="A218" s="523"/>
      <c r="B218" s="524" t="s">
        <v>28</v>
      </c>
      <c r="C218" s="1247" t="s">
        <v>132</v>
      </c>
      <c r="D218" s="1247"/>
      <c r="E218" s="1247"/>
      <c r="F218" s="1247"/>
      <c r="G218" s="1247"/>
      <c r="H218" s="525"/>
      <c r="I218" s="526"/>
      <c r="J218" s="526"/>
      <c r="K218" s="526"/>
      <c r="L218" s="528"/>
      <c r="M218" s="526"/>
      <c r="N218" s="528"/>
      <c r="O218" s="526"/>
      <c r="P218" s="573">
        <v>194.98</v>
      </c>
    </row>
    <row r="219" spans="1:16" x14ac:dyDescent="0.25">
      <c r="A219" s="523"/>
      <c r="B219" s="524"/>
      <c r="C219" s="1247" t="s">
        <v>1147</v>
      </c>
      <c r="D219" s="1247"/>
      <c r="E219" s="1247"/>
      <c r="F219" s="1247"/>
      <c r="G219" s="1247"/>
      <c r="H219" s="525" t="s">
        <v>1148</v>
      </c>
      <c r="I219" s="526"/>
      <c r="J219" s="526"/>
      <c r="K219" s="535">
        <v>0.16639999999999999</v>
      </c>
      <c r="L219" s="528"/>
      <c r="M219" s="526"/>
      <c r="N219" s="528"/>
      <c r="O219" s="526"/>
      <c r="P219" s="573">
        <v>63.44</v>
      </c>
    </row>
    <row r="220" spans="1:16" x14ac:dyDescent="0.25">
      <c r="A220" s="530"/>
      <c r="B220" s="524" t="s">
        <v>1443</v>
      </c>
      <c r="C220" s="1247" t="s">
        <v>1444</v>
      </c>
      <c r="D220" s="1247"/>
      <c r="E220" s="1247"/>
      <c r="F220" s="1247"/>
      <c r="G220" s="1247"/>
      <c r="H220" s="525" t="s">
        <v>1151</v>
      </c>
      <c r="I220" s="531">
        <v>0.2</v>
      </c>
      <c r="J220" s="526"/>
      <c r="K220" s="535">
        <v>8.3199999999999996E-2</v>
      </c>
      <c r="L220" s="532"/>
      <c r="M220" s="533"/>
      <c r="N220" s="534">
        <v>1550.39</v>
      </c>
      <c r="O220" s="526"/>
      <c r="P220" s="529">
        <v>128.99</v>
      </c>
    </row>
    <row r="221" spans="1:16" x14ac:dyDescent="0.25">
      <c r="A221" s="540"/>
      <c r="B221" s="524" t="s">
        <v>1152</v>
      </c>
      <c r="C221" s="1247" t="s">
        <v>1153</v>
      </c>
      <c r="D221" s="1247"/>
      <c r="E221" s="1247"/>
      <c r="F221" s="1247"/>
      <c r="G221" s="1247"/>
      <c r="H221" s="525" t="s">
        <v>1148</v>
      </c>
      <c r="I221" s="531">
        <v>0.2</v>
      </c>
      <c r="J221" s="526"/>
      <c r="K221" s="535">
        <v>8.3199999999999996E-2</v>
      </c>
      <c r="L221" s="528"/>
      <c r="M221" s="526"/>
      <c r="N221" s="541">
        <v>437.08</v>
      </c>
      <c r="O221" s="526"/>
      <c r="P221" s="573">
        <v>36.369999999999997</v>
      </c>
    </row>
    <row r="222" spans="1:16" x14ac:dyDescent="0.25">
      <c r="A222" s="530"/>
      <c r="B222" s="524" t="s">
        <v>4424</v>
      </c>
      <c r="C222" s="1247" t="s">
        <v>4425</v>
      </c>
      <c r="D222" s="1247"/>
      <c r="E222" s="1247"/>
      <c r="F222" s="1247"/>
      <c r="G222" s="1247"/>
      <c r="H222" s="525" t="s">
        <v>1151</v>
      </c>
      <c r="I222" s="536">
        <v>2.88</v>
      </c>
      <c r="J222" s="526"/>
      <c r="K222" s="537">
        <v>1.19808</v>
      </c>
      <c r="L222" s="538">
        <v>1.75</v>
      </c>
      <c r="M222" s="539">
        <v>1.39</v>
      </c>
      <c r="N222" s="534">
        <v>2.4300000000000002</v>
      </c>
      <c r="O222" s="526"/>
      <c r="P222" s="529">
        <v>2.91</v>
      </c>
    </row>
    <row r="223" spans="1:16" x14ac:dyDescent="0.25">
      <c r="A223" s="530"/>
      <c r="B223" s="524" t="s">
        <v>4179</v>
      </c>
      <c r="C223" s="1247" t="s">
        <v>4180</v>
      </c>
      <c r="D223" s="1247"/>
      <c r="E223" s="1247"/>
      <c r="F223" s="1247"/>
      <c r="G223" s="1247"/>
      <c r="H223" s="525" t="s">
        <v>1151</v>
      </c>
      <c r="I223" s="536">
        <v>2.88</v>
      </c>
      <c r="J223" s="526"/>
      <c r="K223" s="537">
        <v>1.19808</v>
      </c>
      <c r="L223" s="538">
        <v>8.84</v>
      </c>
      <c r="M223" s="575">
        <v>1.3</v>
      </c>
      <c r="N223" s="534">
        <v>11.49</v>
      </c>
      <c r="O223" s="526"/>
      <c r="P223" s="529">
        <v>13.77</v>
      </c>
    </row>
    <row r="224" spans="1:16" x14ac:dyDescent="0.25">
      <c r="A224" s="530"/>
      <c r="B224" s="524" t="s">
        <v>1445</v>
      </c>
      <c r="C224" s="1247" t="s">
        <v>1446</v>
      </c>
      <c r="D224" s="1247"/>
      <c r="E224" s="1247"/>
      <c r="F224" s="1247"/>
      <c r="G224" s="1247"/>
      <c r="H224" s="525" t="s">
        <v>1151</v>
      </c>
      <c r="I224" s="531">
        <v>0.2</v>
      </c>
      <c r="J224" s="526"/>
      <c r="K224" s="535">
        <v>8.3199999999999996E-2</v>
      </c>
      <c r="L224" s="538">
        <v>477.92</v>
      </c>
      <c r="M224" s="539">
        <v>1.24</v>
      </c>
      <c r="N224" s="534">
        <v>592.62</v>
      </c>
      <c r="O224" s="526"/>
      <c r="P224" s="529">
        <v>49.31</v>
      </c>
    </row>
    <row r="225" spans="1:16" x14ac:dyDescent="0.25">
      <c r="A225" s="540"/>
      <c r="B225" s="524" t="s">
        <v>1208</v>
      </c>
      <c r="C225" s="1247" t="s">
        <v>1209</v>
      </c>
      <c r="D225" s="1247"/>
      <c r="E225" s="1247"/>
      <c r="F225" s="1247"/>
      <c r="G225" s="1247"/>
      <c r="H225" s="525" t="s">
        <v>1148</v>
      </c>
      <c r="I225" s="531">
        <v>0.2</v>
      </c>
      <c r="J225" s="526"/>
      <c r="K225" s="535">
        <v>8.3199999999999996E-2</v>
      </c>
      <c r="L225" s="528"/>
      <c r="M225" s="526"/>
      <c r="N225" s="541">
        <v>325.38</v>
      </c>
      <c r="O225" s="526"/>
      <c r="P225" s="573">
        <v>27.07</v>
      </c>
    </row>
    <row r="226" spans="1:16" x14ac:dyDescent="0.25">
      <c r="A226" s="523"/>
      <c r="B226" s="524" t="s">
        <v>36</v>
      </c>
      <c r="C226" s="1247" t="s">
        <v>134</v>
      </c>
      <c r="D226" s="1247"/>
      <c r="E226" s="1247"/>
      <c r="F226" s="1247"/>
      <c r="G226" s="1247"/>
      <c r="H226" s="525"/>
      <c r="I226" s="526"/>
      <c r="J226" s="526"/>
      <c r="K226" s="526"/>
      <c r="L226" s="528"/>
      <c r="M226" s="526"/>
      <c r="N226" s="528"/>
      <c r="O226" s="526"/>
      <c r="P226" s="573">
        <v>214.5</v>
      </c>
    </row>
    <row r="227" spans="1:16" x14ac:dyDescent="0.25">
      <c r="A227" s="530"/>
      <c r="B227" s="524" t="s">
        <v>2755</v>
      </c>
      <c r="C227" s="1247" t="s">
        <v>2756</v>
      </c>
      <c r="D227" s="1247"/>
      <c r="E227" s="1247"/>
      <c r="F227" s="1247"/>
      <c r="G227" s="1247"/>
      <c r="H227" s="525" t="s">
        <v>1505</v>
      </c>
      <c r="I227" s="527">
        <v>0.245</v>
      </c>
      <c r="J227" s="526"/>
      <c r="K227" s="537">
        <v>0.10192</v>
      </c>
      <c r="L227" s="538">
        <v>37.71</v>
      </c>
      <c r="M227" s="539">
        <v>1.54</v>
      </c>
      <c r="N227" s="534">
        <v>58.07</v>
      </c>
      <c r="O227" s="526"/>
      <c r="P227" s="529">
        <v>5.92</v>
      </c>
    </row>
    <row r="228" spans="1:16" x14ac:dyDescent="0.25">
      <c r="A228" s="530"/>
      <c r="B228" s="524" t="s">
        <v>2716</v>
      </c>
      <c r="C228" s="1247" t="s">
        <v>2717</v>
      </c>
      <c r="D228" s="1247"/>
      <c r="E228" s="1247"/>
      <c r="F228" s="1247"/>
      <c r="G228" s="1247"/>
      <c r="H228" s="525" t="s">
        <v>1164</v>
      </c>
      <c r="I228" s="537">
        <v>1.1E-4</v>
      </c>
      <c r="J228" s="526"/>
      <c r="K228" s="569">
        <v>4.5800000000000002E-5</v>
      </c>
      <c r="L228" s="542">
        <v>99190.96</v>
      </c>
      <c r="M228" s="539">
        <v>1.31</v>
      </c>
      <c r="N228" s="534">
        <v>129940.16</v>
      </c>
      <c r="O228" s="526"/>
      <c r="P228" s="529">
        <v>5.95</v>
      </c>
    </row>
    <row r="229" spans="1:16" x14ac:dyDescent="0.25">
      <c r="A229" s="530"/>
      <c r="B229" s="524" t="s">
        <v>3628</v>
      </c>
      <c r="C229" s="1247" t="s">
        <v>3629</v>
      </c>
      <c r="D229" s="1247"/>
      <c r="E229" s="1247"/>
      <c r="F229" s="1247"/>
      <c r="G229" s="1247"/>
      <c r="H229" s="525" t="s">
        <v>1244</v>
      </c>
      <c r="I229" s="536">
        <v>0.25</v>
      </c>
      <c r="J229" s="526"/>
      <c r="K229" s="527">
        <v>0.104</v>
      </c>
      <c r="L229" s="538">
        <v>931.11</v>
      </c>
      <c r="M229" s="539">
        <v>1.76</v>
      </c>
      <c r="N229" s="534">
        <v>1638.75</v>
      </c>
      <c r="O229" s="526"/>
      <c r="P229" s="529">
        <v>170.43</v>
      </c>
    </row>
    <row r="230" spans="1:16" x14ac:dyDescent="0.25">
      <c r="A230" s="530"/>
      <c r="B230" s="524" t="s">
        <v>4426</v>
      </c>
      <c r="C230" s="1247" t="s">
        <v>4427</v>
      </c>
      <c r="D230" s="1247"/>
      <c r="E230" s="1247"/>
      <c r="F230" s="1247"/>
      <c r="G230" s="1247"/>
      <c r="H230" s="525" t="s">
        <v>1164</v>
      </c>
      <c r="I230" s="537">
        <v>7.2000000000000005E-4</v>
      </c>
      <c r="J230" s="526"/>
      <c r="K230" s="569">
        <v>2.9950000000000002E-4</v>
      </c>
      <c r="L230" s="542">
        <v>82698.14</v>
      </c>
      <c r="M230" s="575">
        <v>1.3</v>
      </c>
      <c r="N230" s="534">
        <v>107507.58</v>
      </c>
      <c r="O230" s="526"/>
      <c r="P230" s="529">
        <v>32.200000000000003</v>
      </c>
    </row>
    <row r="231" spans="1:16" x14ac:dyDescent="0.25">
      <c r="A231" s="552"/>
      <c r="B231" s="553"/>
      <c r="C231" s="1248" t="s">
        <v>1154</v>
      </c>
      <c r="D231" s="1248"/>
      <c r="E231" s="1248"/>
      <c r="F231" s="1248"/>
      <c r="G231" s="1248"/>
      <c r="H231" s="516"/>
      <c r="I231" s="517"/>
      <c r="J231" s="517"/>
      <c r="K231" s="517"/>
      <c r="L231" s="520"/>
      <c r="M231" s="517"/>
      <c r="N231" s="554"/>
      <c r="O231" s="517"/>
      <c r="P231" s="555">
        <v>2103.17</v>
      </c>
    </row>
    <row r="232" spans="1:16" x14ac:dyDescent="0.25">
      <c r="A232" s="540" t="s">
        <v>1330</v>
      </c>
      <c r="B232" s="524" t="s">
        <v>2637</v>
      </c>
      <c r="C232" s="1247" t="s">
        <v>2638</v>
      </c>
      <c r="D232" s="1247"/>
      <c r="E232" s="1247"/>
      <c r="F232" s="1247"/>
      <c r="G232" s="1247"/>
      <c r="H232" s="525" t="s">
        <v>1158</v>
      </c>
      <c r="I232" s="543">
        <v>2</v>
      </c>
      <c r="J232" s="526"/>
      <c r="K232" s="543">
        <v>2</v>
      </c>
      <c r="L232" s="528"/>
      <c r="M232" s="526"/>
      <c r="N232" s="528"/>
      <c r="O232" s="526"/>
      <c r="P232" s="573">
        <v>32.61</v>
      </c>
    </row>
    <row r="233" spans="1:16" x14ac:dyDescent="0.25">
      <c r="A233" s="540"/>
      <c r="B233" s="524"/>
      <c r="C233" s="1247" t="s">
        <v>1155</v>
      </c>
      <c r="D233" s="1247"/>
      <c r="E233" s="1247"/>
      <c r="F233" s="1247"/>
      <c r="G233" s="1247"/>
      <c r="H233" s="525"/>
      <c r="I233" s="526"/>
      <c r="J233" s="526"/>
      <c r="K233" s="526"/>
      <c r="L233" s="528"/>
      <c r="M233" s="526"/>
      <c r="N233" s="528"/>
      <c r="O233" s="526"/>
      <c r="P233" s="529">
        <v>1693.69</v>
      </c>
    </row>
    <row r="234" spans="1:16" x14ac:dyDescent="0.25">
      <c r="A234" s="540"/>
      <c r="B234" s="524" t="s">
        <v>2639</v>
      </c>
      <c r="C234" s="1247" t="s">
        <v>2640</v>
      </c>
      <c r="D234" s="1247"/>
      <c r="E234" s="1247"/>
      <c r="F234" s="1247"/>
      <c r="G234" s="1247"/>
      <c r="H234" s="525" t="s">
        <v>1158</v>
      </c>
      <c r="I234" s="543">
        <v>97</v>
      </c>
      <c r="J234" s="526"/>
      <c r="K234" s="543">
        <v>97</v>
      </c>
      <c r="L234" s="528"/>
      <c r="M234" s="526"/>
      <c r="N234" s="528"/>
      <c r="O234" s="526"/>
      <c r="P234" s="529">
        <v>1642.88</v>
      </c>
    </row>
    <row r="235" spans="1:16" x14ac:dyDescent="0.25">
      <c r="A235" s="540"/>
      <c r="B235" s="524" t="s">
        <v>2641</v>
      </c>
      <c r="C235" s="1247" t="s">
        <v>2642</v>
      </c>
      <c r="D235" s="1247"/>
      <c r="E235" s="1247"/>
      <c r="F235" s="1247"/>
      <c r="G235" s="1247"/>
      <c r="H235" s="525" t="s">
        <v>1158</v>
      </c>
      <c r="I235" s="543">
        <v>51</v>
      </c>
      <c r="J235" s="526"/>
      <c r="K235" s="543">
        <v>51</v>
      </c>
      <c r="L235" s="528"/>
      <c r="M235" s="526"/>
      <c r="N235" s="528"/>
      <c r="O235" s="526"/>
      <c r="P235" s="573">
        <v>863.78</v>
      </c>
    </row>
    <row r="236" spans="1:16" x14ac:dyDescent="0.25">
      <c r="A236" s="556"/>
      <c r="B236" s="557"/>
      <c r="C236" s="1248" t="s">
        <v>1161</v>
      </c>
      <c r="D236" s="1248"/>
      <c r="E236" s="1248"/>
      <c r="F236" s="1248"/>
      <c r="G236" s="1248"/>
      <c r="H236" s="516"/>
      <c r="I236" s="517"/>
      <c r="J236" s="517"/>
      <c r="K236" s="517"/>
      <c r="L236" s="520"/>
      <c r="M236" s="517"/>
      <c r="N236" s="554">
        <v>11159.71</v>
      </c>
      <c r="O236" s="517"/>
      <c r="P236" s="555">
        <v>4642.4399999999996</v>
      </c>
    </row>
    <row r="237" spans="1:16" x14ac:dyDescent="0.25">
      <c r="A237" s="558"/>
      <c r="B237" s="559"/>
      <c r="C237" s="559"/>
      <c r="D237" s="559"/>
      <c r="E237" s="559"/>
      <c r="F237" s="559"/>
      <c r="G237" s="559"/>
      <c r="H237" s="560"/>
      <c r="I237" s="561"/>
      <c r="J237" s="561"/>
      <c r="K237" s="561"/>
      <c r="L237" s="562"/>
      <c r="M237" s="561"/>
      <c r="N237" s="562"/>
      <c r="O237" s="561"/>
      <c r="P237" s="563"/>
    </row>
    <row r="238" spans="1:16" ht="22.5" x14ac:dyDescent="0.25">
      <c r="A238" s="514" t="s">
        <v>81</v>
      </c>
      <c r="B238" s="515" t="s">
        <v>4430</v>
      </c>
      <c r="C238" s="1249" t="s">
        <v>4431</v>
      </c>
      <c r="D238" s="1249"/>
      <c r="E238" s="1249"/>
      <c r="F238" s="1249"/>
      <c r="G238" s="1249"/>
      <c r="H238" s="516" t="s">
        <v>2159</v>
      </c>
      <c r="I238" s="517">
        <v>1550.89</v>
      </c>
      <c r="J238" s="518">
        <v>1</v>
      </c>
      <c r="K238" s="570">
        <v>1550.89</v>
      </c>
      <c r="L238" s="520"/>
      <c r="M238" s="517"/>
      <c r="N238" s="564">
        <v>1589.75</v>
      </c>
      <c r="O238" s="517"/>
      <c r="P238" s="555">
        <v>2465527.38</v>
      </c>
    </row>
    <row r="239" spans="1:16" x14ac:dyDescent="0.25">
      <c r="A239" s="556"/>
      <c r="B239" s="557"/>
      <c r="C239" s="1248" t="s">
        <v>1161</v>
      </c>
      <c r="D239" s="1248"/>
      <c r="E239" s="1248"/>
      <c r="F239" s="1248"/>
      <c r="G239" s="1248"/>
      <c r="H239" s="516"/>
      <c r="I239" s="517"/>
      <c r="J239" s="517"/>
      <c r="K239" s="517"/>
      <c r="L239" s="520"/>
      <c r="M239" s="517"/>
      <c r="N239" s="520"/>
      <c r="O239" s="517"/>
      <c r="P239" s="555">
        <v>2465527.38</v>
      </c>
    </row>
    <row r="240" spans="1:16" x14ac:dyDescent="0.25">
      <c r="A240" s="558"/>
      <c r="B240" s="559"/>
      <c r="C240" s="559"/>
      <c r="D240" s="559"/>
      <c r="E240" s="559"/>
      <c r="F240" s="559"/>
      <c r="G240" s="559"/>
      <c r="H240" s="560"/>
      <c r="I240" s="561"/>
      <c r="J240" s="561"/>
      <c r="K240" s="561"/>
      <c r="L240" s="562"/>
      <c r="M240" s="561"/>
      <c r="N240" s="562"/>
      <c r="O240" s="561"/>
      <c r="P240" s="563"/>
    </row>
    <row r="241" spans="1:16" x14ac:dyDescent="0.25">
      <c r="A241" s="514" t="s">
        <v>87</v>
      </c>
      <c r="B241" s="515" t="s">
        <v>4432</v>
      </c>
      <c r="C241" s="1249" t="s">
        <v>4433</v>
      </c>
      <c r="D241" s="1249"/>
      <c r="E241" s="1249"/>
      <c r="F241" s="1249"/>
      <c r="G241" s="1249"/>
      <c r="H241" s="516" t="s">
        <v>1440</v>
      </c>
      <c r="I241" s="517">
        <v>95.763199999999998</v>
      </c>
      <c r="J241" s="518">
        <v>1</v>
      </c>
      <c r="K241" s="568">
        <v>95.763199999999998</v>
      </c>
      <c r="L241" s="520"/>
      <c r="M241" s="517"/>
      <c r="N241" s="521"/>
      <c r="O241" s="517"/>
      <c r="P241" s="522"/>
    </row>
    <row r="242" spans="1:16" x14ac:dyDescent="0.25">
      <c r="A242" s="523"/>
      <c r="B242" s="524" t="s">
        <v>23</v>
      </c>
      <c r="C242" s="1247" t="s">
        <v>1203</v>
      </c>
      <c r="D242" s="1247"/>
      <c r="E242" s="1247"/>
      <c r="F242" s="1247"/>
      <c r="G242" s="1247"/>
      <c r="H242" s="525" t="s">
        <v>1148</v>
      </c>
      <c r="I242" s="526"/>
      <c r="J242" s="526"/>
      <c r="K242" s="574">
        <v>949.97094400000003</v>
      </c>
      <c r="L242" s="528"/>
      <c r="M242" s="526"/>
      <c r="N242" s="528"/>
      <c r="O242" s="526"/>
      <c r="P242" s="529">
        <v>302176.26</v>
      </c>
    </row>
    <row r="243" spans="1:16" x14ac:dyDescent="0.25">
      <c r="A243" s="530"/>
      <c r="B243" s="524" t="s">
        <v>2403</v>
      </c>
      <c r="C243" s="1247" t="s">
        <v>2404</v>
      </c>
      <c r="D243" s="1247"/>
      <c r="E243" s="1247"/>
      <c r="F243" s="1247"/>
      <c r="G243" s="1247"/>
      <c r="H243" s="525" t="s">
        <v>1148</v>
      </c>
      <c r="I243" s="536">
        <v>9.92</v>
      </c>
      <c r="J243" s="526"/>
      <c r="K243" s="574">
        <v>949.97094400000003</v>
      </c>
      <c r="L243" s="532"/>
      <c r="M243" s="533"/>
      <c r="N243" s="534">
        <v>318.08999999999997</v>
      </c>
      <c r="O243" s="526"/>
      <c r="P243" s="529">
        <v>302176.26</v>
      </c>
    </row>
    <row r="244" spans="1:16" x14ac:dyDescent="0.25">
      <c r="A244" s="523"/>
      <c r="B244" s="524" t="s">
        <v>28</v>
      </c>
      <c r="C244" s="1247" t="s">
        <v>132</v>
      </c>
      <c r="D244" s="1247"/>
      <c r="E244" s="1247"/>
      <c r="F244" s="1247"/>
      <c r="G244" s="1247"/>
      <c r="H244" s="525"/>
      <c r="I244" s="526"/>
      <c r="J244" s="526"/>
      <c r="K244" s="526"/>
      <c r="L244" s="528"/>
      <c r="M244" s="526"/>
      <c r="N244" s="528"/>
      <c r="O244" s="526"/>
      <c r="P244" s="529">
        <v>44243.56</v>
      </c>
    </row>
    <row r="245" spans="1:16" x14ac:dyDescent="0.25">
      <c r="A245" s="523"/>
      <c r="B245" s="524"/>
      <c r="C245" s="1247" t="s">
        <v>1147</v>
      </c>
      <c r="D245" s="1247"/>
      <c r="E245" s="1247"/>
      <c r="F245" s="1247"/>
      <c r="G245" s="1247"/>
      <c r="H245" s="525" t="s">
        <v>1148</v>
      </c>
      <c r="I245" s="526"/>
      <c r="J245" s="526"/>
      <c r="K245" s="537">
        <v>38.305280000000003</v>
      </c>
      <c r="L245" s="528"/>
      <c r="M245" s="526"/>
      <c r="N245" s="528"/>
      <c r="O245" s="526"/>
      <c r="P245" s="529">
        <v>14603.13</v>
      </c>
    </row>
    <row r="246" spans="1:16" x14ac:dyDescent="0.25">
      <c r="A246" s="530"/>
      <c r="B246" s="524" t="s">
        <v>1443</v>
      </c>
      <c r="C246" s="1247" t="s">
        <v>1444</v>
      </c>
      <c r="D246" s="1247"/>
      <c r="E246" s="1247"/>
      <c r="F246" s="1247"/>
      <c r="G246" s="1247"/>
      <c r="H246" s="525" t="s">
        <v>1151</v>
      </c>
      <c r="I246" s="531">
        <v>0.2</v>
      </c>
      <c r="J246" s="526"/>
      <c r="K246" s="537">
        <v>19.152640000000002</v>
      </c>
      <c r="L246" s="532"/>
      <c r="M246" s="533"/>
      <c r="N246" s="534">
        <v>1550.39</v>
      </c>
      <c r="O246" s="526"/>
      <c r="P246" s="529">
        <v>29694.06</v>
      </c>
    </row>
    <row r="247" spans="1:16" x14ac:dyDescent="0.25">
      <c r="A247" s="540"/>
      <c r="B247" s="524" t="s">
        <v>1152</v>
      </c>
      <c r="C247" s="1247" t="s">
        <v>1153</v>
      </c>
      <c r="D247" s="1247"/>
      <c r="E247" s="1247"/>
      <c r="F247" s="1247"/>
      <c r="G247" s="1247"/>
      <c r="H247" s="525" t="s">
        <v>1148</v>
      </c>
      <c r="I247" s="531">
        <v>0.2</v>
      </c>
      <c r="J247" s="526"/>
      <c r="K247" s="537">
        <v>19.152640000000002</v>
      </c>
      <c r="L247" s="528"/>
      <c r="M247" s="526"/>
      <c r="N247" s="541">
        <v>437.08</v>
      </c>
      <c r="O247" s="526"/>
      <c r="P247" s="529">
        <v>8371.24</v>
      </c>
    </row>
    <row r="248" spans="1:16" x14ac:dyDescent="0.25">
      <c r="A248" s="530"/>
      <c r="B248" s="524" t="s">
        <v>4424</v>
      </c>
      <c r="C248" s="1247" t="s">
        <v>4425</v>
      </c>
      <c r="D248" s="1247"/>
      <c r="E248" s="1247"/>
      <c r="F248" s="1247"/>
      <c r="G248" s="1247"/>
      <c r="H248" s="525" t="s">
        <v>1151</v>
      </c>
      <c r="I248" s="531">
        <v>2.4</v>
      </c>
      <c r="J248" s="526"/>
      <c r="K248" s="537">
        <v>229.83168000000001</v>
      </c>
      <c r="L248" s="538">
        <v>1.75</v>
      </c>
      <c r="M248" s="539">
        <v>1.39</v>
      </c>
      <c r="N248" s="534">
        <v>2.4300000000000002</v>
      </c>
      <c r="O248" s="526"/>
      <c r="P248" s="529">
        <v>558.49</v>
      </c>
    </row>
    <row r="249" spans="1:16" x14ac:dyDescent="0.25">
      <c r="A249" s="530"/>
      <c r="B249" s="524" t="s">
        <v>4179</v>
      </c>
      <c r="C249" s="1247" t="s">
        <v>4180</v>
      </c>
      <c r="D249" s="1247"/>
      <c r="E249" s="1247"/>
      <c r="F249" s="1247"/>
      <c r="G249" s="1247"/>
      <c r="H249" s="525" t="s">
        <v>1151</v>
      </c>
      <c r="I249" s="531">
        <v>2.4</v>
      </c>
      <c r="J249" s="526"/>
      <c r="K249" s="537">
        <v>229.83168000000001</v>
      </c>
      <c r="L249" s="538">
        <v>8.84</v>
      </c>
      <c r="M249" s="575">
        <v>1.3</v>
      </c>
      <c r="N249" s="534">
        <v>11.49</v>
      </c>
      <c r="O249" s="526"/>
      <c r="P249" s="529">
        <v>2640.77</v>
      </c>
    </row>
    <row r="250" spans="1:16" x14ac:dyDescent="0.25">
      <c r="A250" s="530"/>
      <c r="B250" s="524" t="s">
        <v>1445</v>
      </c>
      <c r="C250" s="1247" t="s">
        <v>1446</v>
      </c>
      <c r="D250" s="1247"/>
      <c r="E250" s="1247"/>
      <c r="F250" s="1247"/>
      <c r="G250" s="1247"/>
      <c r="H250" s="525" t="s">
        <v>1151</v>
      </c>
      <c r="I250" s="531">
        <v>0.2</v>
      </c>
      <c r="J250" s="526"/>
      <c r="K250" s="537">
        <v>19.152640000000002</v>
      </c>
      <c r="L250" s="538">
        <v>477.92</v>
      </c>
      <c r="M250" s="539">
        <v>1.24</v>
      </c>
      <c r="N250" s="534">
        <v>592.62</v>
      </c>
      <c r="O250" s="526"/>
      <c r="P250" s="529">
        <v>11350.24</v>
      </c>
    </row>
    <row r="251" spans="1:16" x14ac:dyDescent="0.25">
      <c r="A251" s="540"/>
      <c r="B251" s="524" t="s">
        <v>1208</v>
      </c>
      <c r="C251" s="1247" t="s">
        <v>1209</v>
      </c>
      <c r="D251" s="1247"/>
      <c r="E251" s="1247"/>
      <c r="F251" s="1247"/>
      <c r="G251" s="1247"/>
      <c r="H251" s="525" t="s">
        <v>1148</v>
      </c>
      <c r="I251" s="531">
        <v>0.2</v>
      </c>
      <c r="J251" s="526"/>
      <c r="K251" s="537">
        <v>19.152640000000002</v>
      </c>
      <c r="L251" s="528"/>
      <c r="M251" s="526"/>
      <c r="N251" s="541">
        <v>325.38</v>
      </c>
      <c r="O251" s="526"/>
      <c r="P251" s="529">
        <v>6231.89</v>
      </c>
    </row>
    <row r="252" spans="1:16" x14ac:dyDescent="0.25">
      <c r="A252" s="523"/>
      <c r="B252" s="524" t="s">
        <v>36</v>
      </c>
      <c r="C252" s="1247" t="s">
        <v>134</v>
      </c>
      <c r="D252" s="1247"/>
      <c r="E252" s="1247"/>
      <c r="F252" s="1247"/>
      <c r="G252" s="1247"/>
      <c r="H252" s="525"/>
      <c r="I252" s="526"/>
      <c r="J252" s="526"/>
      <c r="K252" s="526"/>
      <c r="L252" s="528"/>
      <c r="M252" s="526"/>
      <c r="N252" s="528"/>
      <c r="O252" s="526"/>
      <c r="P252" s="529">
        <v>79617.539999999994</v>
      </c>
    </row>
    <row r="253" spans="1:16" x14ac:dyDescent="0.25">
      <c r="A253" s="530"/>
      <c r="B253" s="524" t="s">
        <v>2755</v>
      </c>
      <c r="C253" s="1247" t="s">
        <v>2756</v>
      </c>
      <c r="D253" s="1247"/>
      <c r="E253" s="1247"/>
      <c r="F253" s="1247"/>
      <c r="G253" s="1247"/>
      <c r="H253" s="525" t="s">
        <v>1505</v>
      </c>
      <c r="I253" s="527">
        <v>9.6000000000000002E-2</v>
      </c>
      <c r="J253" s="526"/>
      <c r="K253" s="569">
        <v>9.1932671999999993</v>
      </c>
      <c r="L253" s="538">
        <v>37.71</v>
      </c>
      <c r="M253" s="539">
        <v>1.54</v>
      </c>
      <c r="N253" s="534">
        <v>58.07</v>
      </c>
      <c r="O253" s="526"/>
      <c r="P253" s="529">
        <v>533.85</v>
      </c>
    </row>
    <row r="254" spans="1:16" x14ac:dyDescent="0.25">
      <c r="A254" s="530"/>
      <c r="B254" s="524" t="s">
        <v>3628</v>
      </c>
      <c r="C254" s="1247" t="s">
        <v>3629</v>
      </c>
      <c r="D254" s="1247"/>
      <c r="E254" s="1247"/>
      <c r="F254" s="1247"/>
      <c r="G254" s="1247"/>
      <c r="H254" s="525" t="s">
        <v>1244</v>
      </c>
      <c r="I254" s="531">
        <v>0.5</v>
      </c>
      <c r="J254" s="526"/>
      <c r="K254" s="535">
        <v>47.881599999999999</v>
      </c>
      <c r="L254" s="538">
        <v>931.11</v>
      </c>
      <c r="M254" s="539">
        <v>1.76</v>
      </c>
      <c r="N254" s="534">
        <v>1638.75</v>
      </c>
      <c r="O254" s="526"/>
      <c r="P254" s="529">
        <v>78465.97</v>
      </c>
    </row>
    <row r="255" spans="1:16" x14ac:dyDescent="0.25">
      <c r="A255" s="530"/>
      <c r="B255" s="524" t="s">
        <v>4426</v>
      </c>
      <c r="C255" s="1247" t="s">
        <v>4427</v>
      </c>
      <c r="D255" s="1247"/>
      <c r="E255" s="1247"/>
      <c r="F255" s="1247"/>
      <c r="G255" s="1247"/>
      <c r="H255" s="525" t="s">
        <v>1164</v>
      </c>
      <c r="I255" s="537">
        <v>6.0000000000000002E-5</v>
      </c>
      <c r="J255" s="526"/>
      <c r="K255" s="569">
        <v>5.7457999999999997E-3</v>
      </c>
      <c r="L255" s="542">
        <v>82698.14</v>
      </c>
      <c r="M255" s="575">
        <v>1.3</v>
      </c>
      <c r="N255" s="534">
        <v>107507.58</v>
      </c>
      <c r="O255" s="526"/>
      <c r="P255" s="529">
        <v>617.72</v>
      </c>
    </row>
    <row r="256" spans="1:16" x14ac:dyDescent="0.25">
      <c r="A256" s="552"/>
      <c r="B256" s="553"/>
      <c r="C256" s="1248" t="s">
        <v>1154</v>
      </c>
      <c r="D256" s="1248"/>
      <c r="E256" s="1248"/>
      <c r="F256" s="1248"/>
      <c r="G256" s="1248"/>
      <c r="H256" s="516"/>
      <c r="I256" s="517"/>
      <c r="J256" s="517"/>
      <c r="K256" s="517"/>
      <c r="L256" s="520"/>
      <c r="M256" s="517"/>
      <c r="N256" s="554"/>
      <c r="O256" s="517"/>
      <c r="P256" s="555">
        <v>440640.49</v>
      </c>
    </row>
    <row r="257" spans="1:16" x14ac:dyDescent="0.25">
      <c r="A257" s="540" t="s">
        <v>1728</v>
      </c>
      <c r="B257" s="524" t="s">
        <v>2637</v>
      </c>
      <c r="C257" s="1247" t="s">
        <v>2638</v>
      </c>
      <c r="D257" s="1247"/>
      <c r="E257" s="1247"/>
      <c r="F257" s="1247"/>
      <c r="G257" s="1247"/>
      <c r="H257" s="525" t="s">
        <v>1158</v>
      </c>
      <c r="I257" s="543">
        <v>2</v>
      </c>
      <c r="J257" s="526"/>
      <c r="K257" s="543">
        <v>2</v>
      </c>
      <c r="L257" s="528"/>
      <c r="M257" s="526"/>
      <c r="N257" s="528"/>
      <c r="O257" s="526"/>
      <c r="P257" s="529">
        <v>6043.53</v>
      </c>
    </row>
    <row r="258" spans="1:16" x14ac:dyDescent="0.25">
      <c r="A258" s="540"/>
      <c r="B258" s="524"/>
      <c r="C258" s="1247" t="s">
        <v>1155</v>
      </c>
      <c r="D258" s="1247"/>
      <c r="E258" s="1247"/>
      <c r="F258" s="1247"/>
      <c r="G258" s="1247"/>
      <c r="H258" s="525"/>
      <c r="I258" s="526"/>
      <c r="J258" s="526"/>
      <c r="K258" s="526"/>
      <c r="L258" s="528"/>
      <c r="M258" s="526"/>
      <c r="N258" s="528"/>
      <c r="O258" s="526"/>
      <c r="P258" s="529">
        <v>316779.39</v>
      </c>
    </row>
    <row r="259" spans="1:16" x14ac:dyDescent="0.25">
      <c r="A259" s="540"/>
      <c r="B259" s="524" t="s">
        <v>2639</v>
      </c>
      <c r="C259" s="1247" t="s">
        <v>2640</v>
      </c>
      <c r="D259" s="1247"/>
      <c r="E259" s="1247"/>
      <c r="F259" s="1247"/>
      <c r="G259" s="1247"/>
      <c r="H259" s="525" t="s">
        <v>1158</v>
      </c>
      <c r="I259" s="543">
        <v>97</v>
      </c>
      <c r="J259" s="526"/>
      <c r="K259" s="543">
        <v>97</v>
      </c>
      <c r="L259" s="528"/>
      <c r="M259" s="526"/>
      <c r="N259" s="528"/>
      <c r="O259" s="526"/>
      <c r="P259" s="529">
        <v>307276.01</v>
      </c>
    </row>
    <row r="260" spans="1:16" x14ac:dyDescent="0.25">
      <c r="A260" s="540"/>
      <c r="B260" s="524" t="s">
        <v>2641</v>
      </c>
      <c r="C260" s="1247" t="s">
        <v>2642</v>
      </c>
      <c r="D260" s="1247"/>
      <c r="E260" s="1247"/>
      <c r="F260" s="1247"/>
      <c r="G260" s="1247"/>
      <c r="H260" s="525" t="s">
        <v>1158</v>
      </c>
      <c r="I260" s="543">
        <v>51</v>
      </c>
      <c r="J260" s="526"/>
      <c r="K260" s="543">
        <v>51</v>
      </c>
      <c r="L260" s="528"/>
      <c r="M260" s="526"/>
      <c r="N260" s="528"/>
      <c r="O260" s="526"/>
      <c r="P260" s="529">
        <v>161557.49</v>
      </c>
    </row>
    <row r="261" spans="1:16" x14ac:dyDescent="0.25">
      <c r="A261" s="556"/>
      <c r="B261" s="557"/>
      <c r="C261" s="1248" t="s">
        <v>1161</v>
      </c>
      <c r="D261" s="1248"/>
      <c r="E261" s="1248"/>
      <c r="F261" s="1248"/>
      <c r="G261" s="1248"/>
      <c r="H261" s="516"/>
      <c r="I261" s="517"/>
      <c r="J261" s="517"/>
      <c r="K261" s="517"/>
      <c r="L261" s="520"/>
      <c r="M261" s="517"/>
      <c r="N261" s="554">
        <v>9560.2199999999993</v>
      </c>
      <c r="O261" s="517"/>
      <c r="P261" s="555">
        <v>915517.52</v>
      </c>
    </row>
    <row r="262" spans="1:16" x14ac:dyDescent="0.25">
      <c r="A262" s="558"/>
      <c r="B262" s="559"/>
      <c r="C262" s="559"/>
      <c r="D262" s="559"/>
      <c r="E262" s="559"/>
      <c r="F262" s="559"/>
      <c r="G262" s="559"/>
      <c r="H262" s="560"/>
      <c r="I262" s="561"/>
      <c r="J262" s="561"/>
      <c r="K262" s="561"/>
      <c r="L262" s="562"/>
      <c r="M262" s="561"/>
      <c r="N262" s="562"/>
      <c r="O262" s="561"/>
      <c r="P262" s="563"/>
    </row>
    <row r="263" spans="1:16" x14ac:dyDescent="0.25">
      <c r="A263" s="514" t="s">
        <v>93</v>
      </c>
      <c r="B263" s="515" t="s">
        <v>4434</v>
      </c>
      <c r="C263" s="1249" t="s">
        <v>4435</v>
      </c>
      <c r="D263" s="1249"/>
      <c r="E263" s="1249"/>
      <c r="F263" s="1249"/>
      <c r="G263" s="1249"/>
      <c r="H263" s="516" t="s">
        <v>1440</v>
      </c>
      <c r="I263" s="517">
        <v>2.0384000000000002</v>
      </c>
      <c r="J263" s="518">
        <v>1</v>
      </c>
      <c r="K263" s="568">
        <v>2.0384000000000002</v>
      </c>
      <c r="L263" s="520"/>
      <c r="M263" s="517"/>
      <c r="N263" s="521"/>
      <c r="O263" s="517"/>
      <c r="P263" s="522"/>
    </row>
    <row r="264" spans="1:16" x14ac:dyDescent="0.25">
      <c r="A264" s="523"/>
      <c r="B264" s="524" t="s">
        <v>23</v>
      </c>
      <c r="C264" s="1247" t="s">
        <v>1203</v>
      </c>
      <c r="D264" s="1247"/>
      <c r="E264" s="1247"/>
      <c r="F264" s="1247"/>
      <c r="G264" s="1247"/>
      <c r="H264" s="525" t="s">
        <v>1148</v>
      </c>
      <c r="I264" s="526"/>
      <c r="J264" s="526"/>
      <c r="K264" s="574">
        <v>18.916352</v>
      </c>
      <c r="L264" s="528"/>
      <c r="M264" s="526"/>
      <c r="N264" s="528"/>
      <c r="O264" s="526"/>
      <c r="P264" s="529">
        <v>6017.1</v>
      </c>
    </row>
    <row r="265" spans="1:16" x14ac:dyDescent="0.25">
      <c r="A265" s="530"/>
      <c r="B265" s="524" t="s">
        <v>2403</v>
      </c>
      <c r="C265" s="1247" t="s">
        <v>2404</v>
      </c>
      <c r="D265" s="1247"/>
      <c r="E265" s="1247"/>
      <c r="F265" s="1247"/>
      <c r="G265" s="1247"/>
      <c r="H265" s="525" t="s">
        <v>1148</v>
      </c>
      <c r="I265" s="536">
        <v>9.2799999999999994</v>
      </c>
      <c r="J265" s="526"/>
      <c r="K265" s="574">
        <v>18.916352</v>
      </c>
      <c r="L265" s="532"/>
      <c r="M265" s="533"/>
      <c r="N265" s="534">
        <v>318.08999999999997</v>
      </c>
      <c r="O265" s="526"/>
      <c r="P265" s="529">
        <v>6017.1</v>
      </c>
    </row>
    <row r="266" spans="1:16" x14ac:dyDescent="0.25">
      <c r="A266" s="523"/>
      <c r="B266" s="524" t="s">
        <v>28</v>
      </c>
      <c r="C266" s="1247" t="s">
        <v>132</v>
      </c>
      <c r="D266" s="1247"/>
      <c r="E266" s="1247"/>
      <c r="F266" s="1247"/>
      <c r="G266" s="1247"/>
      <c r="H266" s="525"/>
      <c r="I266" s="526"/>
      <c r="J266" s="526"/>
      <c r="K266" s="526"/>
      <c r="L266" s="528"/>
      <c r="M266" s="526"/>
      <c r="N266" s="528"/>
      <c r="O266" s="526"/>
      <c r="P266" s="573">
        <v>936.09</v>
      </c>
    </row>
    <row r="267" spans="1:16" x14ac:dyDescent="0.25">
      <c r="A267" s="523"/>
      <c r="B267" s="524"/>
      <c r="C267" s="1247" t="s">
        <v>1147</v>
      </c>
      <c r="D267" s="1247"/>
      <c r="E267" s="1247"/>
      <c r="F267" s="1247"/>
      <c r="G267" s="1247"/>
      <c r="H267" s="525" t="s">
        <v>1148</v>
      </c>
      <c r="I267" s="526"/>
      <c r="J267" s="526"/>
      <c r="K267" s="537">
        <v>0.81535999999999997</v>
      </c>
      <c r="L267" s="528"/>
      <c r="M267" s="526"/>
      <c r="N267" s="528"/>
      <c r="O267" s="526"/>
      <c r="P267" s="573">
        <v>310.83999999999997</v>
      </c>
    </row>
    <row r="268" spans="1:16" x14ac:dyDescent="0.25">
      <c r="A268" s="530"/>
      <c r="B268" s="524" t="s">
        <v>1443</v>
      </c>
      <c r="C268" s="1247" t="s">
        <v>1444</v>
      </c>
      <c r="D268" s="1247"/>
      <c r="E268" s="1247"/>
      <c r="F268" s="1247"/>
      <c r="G268" s="1247"/>
      <c r="H268" s="525" t="s">
        <v>1151</v>
      </c>
      <c r="I268" s="531">
        <v>0.2</v>
      </c>
      <c r="J268" s="526"/>
      <c r="K268" s="537">
        <v>0.40767999999999999</v>
      </c>
      <c r="L268" s="532"/>
      <c r="M268" s="533"/>
      <c r="N268" s="534">
        <v>1550.39</v>
      </c>
      <c r="O268" s="526"/>
      <c r="P268" s="529">
        <v>632.05999999999995</v>
      </c>
    </row>
    <row r="269" spans="1:16" x14ac:dyDescent="0.25">
      <c r="A269" s="540"/>
      <c r="B269" s="524" t="s">
        <v>1152</v>
      </c>
      <c r="C269" s="1247" t="s">
        <v>1153</v>
      </c>
      <c r="D269" s="1247"/>
      <c r="E269" s="1247"/>
      <c r="F269" s="1247"/>
      <c r="G269" s="1247"/>
      <c r="H269" s="525" t="s">
        <v>1148</v>
      </c>
      <c r="I269" s="531">
        <v>0.2</v>
      </c>
      <c r="J269" s="526"/>
      <c r="K269" s="537">
        <v>0.40767999999999999</v>
      </c>
      <c r="L269" s="528"/>
      <c r="M269" s="526"/>
      <c r="N269" s="541">
        <v>437.08</v>
      </c>
      <c r="O269" s="526"/>
      <c r="P269" s="573">
        <v>178.19</v>
      </c>
    </row>
    <row r="270" spans="1:16" x14ac:dyDescent="0.25">
      <c r="A270" s="530"/>
      <c r="B270" s="524" t="s">
        <v>4424</v>
      </c>
      <c r="C270" s="1247" t="s">
        <v>4425</v>
      </c>
      <c r="D270" s="1247"/>
      <c r="E270" s="1247"/>
      <c r="F270" s="1247"/>
      <c r="G270" s="1247"/>
      <c r="H270" s="525" t="s">
        <v>1151</v>
      </c>
      <c r="I270" s="531">
        <v>2.2000000000000002</v>
      </c>
      <c r="J270" s="526"/>
      <c r="K270" s="537">
        <v>4.4844799999999996</v>
      </c>
      <c r="L270" s="538">
        <v>1.75</v>
      </c>
      <c r="M270" s="539">
        <v>1.39</v>
      </c>
      <c r="N270" s="534">
        <v>2.4300000000000002</v>
      </c>
      <c r="O270" s="526"/>
      <c r="P270" s="529">
        <v>10.9</v>
      </c>
    </row>
    <row r="271" spans="1:16" x14ac:dyDescent="0.25">
      <c r="A271" s="530"/>
      <c r="B271" s="524" t="s">
        <v>4179</v>
      </c>
      <c r="C271" s="1247" t="s">
        <v>4180</v>
      </c>
      <c r="D271" s="1247"/>
      <c r="E271" s="1247"/>
      <c r="F271" s="1247"/>
      <c r="G271" s="1247"/>
      <c r="H271" s="525" t="s">
        <v>1151</v>
      </c>
      <c r="I271" s="531">
        <v>2.2000000000000002</v>
      </c>
      <c r="J271" s="526"/>
      <c r="K271" s="537">
        <v>4.4844799999999996</v>
      </c>
      <c r="L271" s="538">
        <v>8.84</v>
      </c>
      <c r="M271" s="575">
        <v>1.3</v>
      </c>
      <c r="N271" s="534">
        <v>11.49</v>
      </c>
      <c r="O271" s="526"/>
      <c r="P271" s="529">
        <v>51.53</v>
      </c>
    </row>
    <row r="272" spans="1:16" x14ac:dyDescent="0.25">
      <c r="A272" s="530"/>
      <c r="B272" s="524" t="s">
        <v>1445</v>
      </c>
      <c r="C272" s="1247" t="s">
        <v>1446</v>
      </c>
      <c r="D272" s="1247"/>
      <c r="E272" s="1247"/>
      <c r="F272" s="1247"/>
      <c r="G272" s="1247"/>
      <c r="H272" s="525" t="s">
        <v>1151</v>
      </c>
      <c r="I272" s="531">
        <v>0.2</v>
      </c>
      <c r="J272" s="526"/>
      <c r="K272" s="537">
        <v>0.40767999999999999</v>
      </c>
      <c r="L272" s="538">
        <v>477.92</v>
      </c>
      <c r="M272" s="539">
        <v>1.24</v>
      </c>
      <c r="N272" s="534">
        <v>592.62</v>
      </c>
      <c r="O272" s="526"/>
      <c r="P272" s="529">
        <v>241.6</v>
      </c>
    </row>
    <row r="273" spans="1:16" x14ac:dyDescent="0.25">
      <c r="A273" s="540"/>
      <c r="B273" s="524" t="s">
        <v>1208</v>
      </c>
      <c r="C273" s="1247" t="s">
        <v>1209</v>
      </c>
      <c r="D273" s="1247"/>
      <c r="E273" s="1247"/>
      <c r="F273" s="1247"/>
      <c r="G273" s="1247"/>
      <c r="H273" s="525" t="s">
        <v>1148</v>
      </c>
      <c r="I273" s="531">
        <v>0.2</v>
      </c>
      <c r="J273" s="526"/>
      <c r="K273" s="537">
        <v>0.40767999999999999</v>
      </c>
      <c r="L273" s="528"/>
      <c r="M273" s="526"/>
      <c r="N273" s="541">
        <v>325.38</v>
      </c>
      <c r="O273" s="526"/>
      <c r="P273" s="573">
        <v>132.65</v>
      </c>
    </row>
    <row r="274" spans="1:16" x14ac:dyDescent="0.25">
      <c r="A274" s="523"/>
      <c r="B274" s="524" t="s">
        <v>36</v>
      </c>
      <c r="C274" s="1247" t="s">
        <v>134</v>
      </c>
      <c r="D274" s="1247"/>
      <c r="E274" s="1247"/>
      <c r="F274" s="1247"/>
      <c r="G274" s="1247"/>
      <c r="H274" s="525"/>
      <c r="I274" s="526"/>
      <c r="J274" s="526"/>
      <c r="K274" s="526"/>
      <c r="L274" s="528"/>
      <c r="M274" s="526"/>
      <c r="N274" s="528"/>
      <c r="O274" s="526"/>
      <c r="P274" s="529">
        <v>1084.42</v>
      </c>
    </row>
    <row r="275" spans="1:16" x14ac:dyDescent="0.25">
      <c r="A275" s="530"/>
      <c r="B275" s="524" t="s">
        <v>2755</v>
      </c>
      <c r="C275" s="1247" t="s">
        <v>2756</v>
      </c>
      <c r="D275" s="1247"/>
      <c r="E275" s="1247"/>
      <c r="F275" s="1247"/>
      <c r="G275" s="1247"/>
      <c r="H275" s="525" t="s">
        <v>1505</v>
      </c>
      <c r="I275" s="527">
        <v>0.245</v>
      </c>
      <c r="J275" s="526"/>
      <c r="K275" s="574">
        <v>0.49940800000000002</v>
      </c>
      <c r="L275" s="538">
        <v>37.71</v>
      </c>
      <c r="M275" s="539">
        <v>1.54</v>
      </c>
      <c r="N275" s="534">
        <v>58.07</v>
      </c>
      <c r="O275" s="526"/>
      <c r="P275" s="529">
        <v>29</v>
      </c>
    </row>
    <row r="276" spans="1:16" x14ac:dyDescent="0.25">
      <c r="A276" s="530"/>
      <c r="B276" s="524" t="s">
        <v>2716</v>
      </c>
      <c r="C276" s="1247" t="s">
        <v>2717</v>
      </c>
      <c r="D276" s="1247"/>
      <c r="E276" s="1247"/>
      <c r="F276" s="1247"/>
      <c r="G276" s="1247"/>
      <c r="H276" s="525" t="s">
        <v>1164</v>
      </c>
      <c r="I276" s="537">
        <v>1.1E-4</v>
      </c>
      <c r="J276" s="526"/>
      <c r="K276" s="569">
        <v>2.242E-4</v>
      </c>
      <c r="L276" s="542">
        <v>99190.96</v>
      </c>
      <c r="M276" s="539">
        <v>1.31</v>
      </c>
      <c r="N276" s="534">
        <v>129940.16</v>
      </c>
      <c r="O276" s="526"/>
      <c r="P276" s="529">
        <v>29.13</v>
      </c>
    </row>
    <row r="277" spans="1:16" x14ac:dyDescent="0.25">
      <c r="A277" s="530"/>
      <c r="B277" s="524" t="s">
        <v>3628</v>
      </c>
      <c r="C277" s="1247" t="s">
        <v>3629</v>
      </c>
      <c r="D277" s="1247"/>
      <c r="E277" s="1247"/>
      <c r="F277" s="1247"/>
      <c r="G277" s="1247"/>
      <c r="H277" s="525" t="s">
        <v>1244</v>
      </c>
      <c r="I277" s="536">
        <v>0.26</v>
      </c>
      <c r="J277" s="526"/>
      <c r="K277" s="574">
        <v>0.52998400000000001</v>
      </c>
      <c r="L277" s="538">
        <v>931.11</v>
      </c>
      <c r="M277" s="539">
        <v>1.76</v>
      </c>
      <c r="N277" s="534">
        <v>1638.75</v>
      </c>
      <c r="O277" s="526"/>
      <c r="P277" s="529">
        <v>868.51</v>
      </c>
    </row>
    <row r="278" spans="1:16" x14ac:dyDescent="0.25">
      <c r="A278" s="530"/>
      <c r="B278" s="524" t="s">
        <v>4426</v>
      </c>
      <c r="C278" s="1247" t="s">
        <v>4427</v>
      </c>
      <c r="D278" s="1247"/>
      <c r="E278" s="1247"/>
      <c r="F278" s="1247"/>
      <c r="G278" s="1247"/>
      <c r="H278" s="525" t="s">
        <v>1164</v>
      </c>
      <c r="I278" s="537">
        <v>7.2000000000000005E-4</v>
      </c>
      <c r="J278" s="526"/>
      <c r="K278" s="569">
        <v>1.4675999999999999E-3</v>
      </c>
      <c r="L278" s="542">
        <v>82698.14</v>
      </c>
      <c r="M278" s="575">
        <v>1.3</v>
      </c>
      <c r="N278" s="534">
        <v>107507.58</v>
      </c>
      <c r="O278" s="526"/>
      <c r="P278" s="529">
        <v>157.78</v>
      </c>
    </row>
    <row r="279" spans="1:16" x14ac:dyDescent="0.25">
      <c r="A279" s="552"/>
      <c r="B279" s="553"/>
      <c r="C279" s="1248" t="s">
        <v>1154</v>
      </c>
      <c r="D279" s="1248"/>
      <c r="E279" s="1248"/>
      <c r="F279" s="1248"/>
      <c r="G279" s="1248"/>
      <c r="H279" s="516"/>
      <c r="I279" s="517"/>
      <c r="J279" s="517"/>
      <c r="K279" s="517"/>
      <c r="L279" s="520"/>
      <c r="M279" s="517"/>
      <c r="N279" s="554"/>
      <c r="O279" s="517"/>
      <c r="P279" s="555">
        <v>8348.4500000000007</v>
      </c>
    </row>
    <row r="280" spans="1:16" x14ac:dyDescent="0.25">
      <c r="A280" s="540" t="s">
        <v>3491</v>
      </c>
      <c r="B280" s="524" t="s">
        <v>2637</v>
      </c>
      <c r="C280" s="1247" t="s">
        <v>2638</v>
      </c>
      <c r="D280" s="1247"/>
      <c r="E280" s="1247"/>
      <c r="F280" s="1247"/>
      <c r="G280" s="1247"/>
      <c r="H280" s="525" t="s">
        <v>1158</v>
      </c>
      <c r="I280" s="543">
        <v>2</v>
      </c>
      <c r="J280" s="526"/>
      <c r="K280" s="543">
        <v>2</v>
      </c>
      <c r="L280" s="528"/>
      <c r="M280" s="526"/>
      <c r="N280" s="528"/>
      <c r="O280" s="526"/>
      <c r="P280" s="573">
        <v>120.34</v>
      </c>
    </row>
    <row r="281" spans="1:16" x14ac:dyDescent="0.25">
      <c r="A281" s="540"/>
      <c r="B281" s="524"/>
      <c r="C281" s="1247" t="s">
        <v>1155</v>
      </c>
      <c r="D281" s="1247"/>
      <c r="E281" s="1247"/>
      <c r="F281" s="1247"/>
      <c r="G281" s="1247"/>
      <c r="H281" s="525"/>
      <c r="I281" s="526"/>
      <c r="J281" s="526"/>
      <c r="K281" s="526"/>
      <c r="L281" s="528"/>
      <c r="M281" s="526"/>
      <c r="N281" s="528"/>
      <c r="O281" s="526"/>
      <c r="P281" s="529">
        <v>6327.94</v>
      </c>
    </row>
    <row r="282" spans="1:16" x14ac:dyDescent="0.25">
      <c r="A282" s="540"/>
      <c r="B282" s="524" t="s">
        <v>2639</v>
      </c>
      <c r="C282" s="1247" t="s">
        <v>2640</v>
      </c>
      <c r="D282" s="1247"/>
      <c r="E282" s="1247"/>
      <c r="F282" s="1247"/>
      <c r="G282" s="1247"/>
      <c r="H282" s="525" t="s">
        <v>1158</v>
      </c>
      <c r="I282" s="543">
        <v>97</v>
      </c>
      <c r="J282" s="526"/>
      <c r="K282" s="543">
        <v>97</v>
      </c>
      <c r="L282" s="528"/>
      <c r="M282" s="526"/>
      <c r="N282" s="528"/>
      <c r="O282" s="526"/>
      <c r="P282" s="529">
        <v>6138.1</v>
      </c>
    </row>
    <row r="283" spans="1:16" x14ac:dyDescent="0.25">
      <c r="A283" s="540"/>
      <c r="B283" s="524" t="s">
        <v>2641</v>
      </c>
      <c r="C283" s="1247" t="s">
        <v>2642</v>
      </c>
      <c r="D283" s="1247"/>
      <c r="E283" s="1247"/>
      <c r="F283" s="1247"/>
      <c r="G283" s="1247"/>
      <c r="H283" s="525" t="s">
        <v>1158</v>
      </c>
      <c r="I283" s="543">
        <v>51</v>
      </c>
      <c r="J283" s="526"/>
      <c r="K283" s="543">
        <v>51</v>
      </c>
      <c r="L283" s="528"/>
      <c r="M283" s="526"/>
      <c r="N283" s="528"/>
      <c r="O283" s="526"/>
      <c r="P283" s="529">
        <v>3227.25</v>
      </c>
    </row>
    <row r="284" spans="1:16" x14ac:dyDescent="0.25">
      <c r="A284" s="556"/>
      <c r="B284" s="557"/>
      <c r="C284" s="1248" t="s">
        <v>1161</v>
      </c>
      <c r="D284" s="1248"/>
      <c r="E284" s="1248"/>
      <c r="F284" s="1248"/>
      <c r="G284" s="1248"/>
      <c r="H284" s="516"/>
      <c r="I284" s="517"/>
      <c r="J284" s="517"/>
      <c r="K284" s="517"/>
      <c r="L284" s="520"/>
      <c r="M284" s="517"/>
      <c r="N284" s="554">
        <v>8749.09</v>
      </c>
      <c r="O284" s="517"/>
      <c r="P284" s="555">
        <v>17834.14</v>
      </c>
    </row>
    <row r="285" spans="1:16" x14ac:dyDescent="0.25">
      <c r="A285" s="558"/>
      <c r="B285" s="559"/>
      <c r="C285" s="559"/>
      <c r="D285" s="559"/>
      <c r="E285" s="559"/>
      <c r="F285" s="559"/>
      <c r="G285" s="559"/>
      <c r="H285" s="560"/>
      <c r="I285" s="561"/>
      <c r="J285" s="561"/>
      <c r="K285" s="561"/>
      <c r="L285" s="562"/>
      <c r="M285" s="561"/>
      <c r="N285" s="562"/>
      <c r="O285" s="561"/>
      <c r="P285" s="563"/>
    </row>
    <row r="286" spans="1:16" ht="22.5" x14ac:dyDescent="0.25">
      <c r="A286" s="514" t="s">
        <v>96</v>
      </c>
      <c r="B286" s="515" t="s">
        <v>4436</v>
      </c>
      <c r="C286" s="1249" t="s">
        <v>4437</v>
      </c>
      <c r="D286" s="1249"/>
      <c r="E286" s="1249"/>
      <c r="F286" s="1249"/>
      <c r="G286" s="1249"/>
      <c r="H286" s="516" t="s">
        <v>2159</v>
      </c>
      <c r="I286" s="517">
        <v>9975.76</v>
      </c>
      <c r="J286" s="518">
        <v>1</v>
      </c>
      <c r="K286" s="570">
        <v>9975.76</v>
      </c>
      <c r="L286" s="520"/>
      <c r="M286" s="517"/>
      <c r="N286" s="572">
        <v>330.78</v>
      </c>
      <c r="O286" s="517"/>
      <c r="P286" s="555">
        <v>3299781.89</v>
      </c>
    </row>
    <row r="287" spans="1:16" x14ac:dyDescent="0.25">
      <c r="A287" s="556"/>
      <c r="B287" s="557"/>
      <c r="C287" s="1248" t="s">
        <v>1161</v>
      </c>
      <c r="D287" s="1248"/>
      <c r="E287" s="1248"/>
      <c r="F287" s="1248"/>
      <c r="G287" s="1248"/>
      <c r="H287" s="516"/>
      <c r="I287" s="517"/>
      <c r="J287" s="517"/>
      <c r="K287" s="517"/>
      <c r="L287" s="520"/>
      <c r="M287" s="517"/>
      <c r="N287" s="520"/>
      <c r="O287" s="517"/>
      <c r="P287" s="555">
        <v>3299781.89</v>
      </c>
    </row>
    <row r="288" spans="1:16" x14ac:dyDescent="0.25">
      <c r="A288" s="558"/>
      <c r="B288" s="559"/>
      <c r="C288" s="559"/>
      <c r="D288" s="559"/>
      <c r="E288" s="559"/>
      <c r="F288" s="559"/>
      <c r="G288" s="559"/>
      <c r="H288" s="560"/>
      <c r="I288" s="561"/>
      <c r="J288" s="561"/>
      <c r="K288" s="561"/>
      <c r="L288" s="562"/>
      <c r="M288" s="561"/>
      <c r="N288" s="562"/>
      <c r="O288" s="561"/>
      <c r="P288" s="563"/>
    </row>
    <row r="289" spans="1:16" x14ac:dyDescent="0.25">
      <c r="A289" s="514" t="s">
        <v>98</v>
      </c>
      <c r="B289" s="515" t="s">
        <v>4434</v>
      </c>
      <c r="C289" s="1249" t="s">
        <v>4435</v>
      </c>
      <c r="D289" s="1249"/>
      <c r="E289" s="1249"/>
      <c r="F289" s="1249"/>
      <c r="G289" s="1249"/>
      <c r="H289" s="516" t="s">
        <v>1440</v>
      </c>
      <c r="I289" s="517">
        <v>0.41599999999999998</v>
      </c>
      <c r="J289" s="518">
        <v>1</v>
      </c>
      <c r="K289" s="519">
        <v>0.41599999999999998</v>
      </c>
      <c r="L289" s="520"/>
      <c r="M289" s="517"/>
      <c r="N289" s="521"/>
      <c r="O289" s="517"/>
      <c r="P289" s="522"/>
    </row>
    <row r="290" spans="1:16" x14ac:dyDescent="0.25">
      <c r="A290" s="523"/>
      <c r="B290" s="524" t="s">
        <v>23</v>
      </c>
      <c r="C290" s="1247" t="s">
        <v>1203</v>
      </c>
      <c r="D290" s="1247"/>
      <c r="E290" s="1247"/>
      <c r="F290" s="1247"/>
      <c r="G290" s="1247"/>
      <c r="H290" s="525" t="s">
        <v>1148</v>
      </c>
      <c r="I290" s="526"/>
      <c r="J290" s="526"/>
      <c r="K290" s="537">
        <v>3.8604799999999999</v>
      </c>
      <c r="L290" s="528"/>
      <c r="M290" s="526"/>
      <c r="N290" s="528"/>
      <c r="O290" s="526"/>
      <c r="P290" s="529">
        <v>1227.98</v>
      </c>
    </row>
    <row r="291" spans="1:16" x14ac:dyDescent="0.25">
      <c r="A291" s="530"/>
      <c r="B291" s="524" t="s">
        <v>2403</v>
      </c>
      <c r="C291" s="1247" t="s">
        <v>2404</v>
      </c>
      <c r="D291" s="1247"/>
      <c r="E291" s="1247"/>
      <c r="F291" s="1247"/>
      <c r="G291" s="1247"/>
      <c r="H291" s="525" t="s">
        <v>1148</v>
      </c>
      <c r="I291" s="536">
        <v>9.2799999999999994</v>
      </c>
      <c r="J291" s="526"/>
      <c r="K291" s="537">
        <v>3.8604799999999999</v>
      </c>
      <c r="L291" s="532"/>
      <c r="M291" s="533"/>
      <c r="N291" s="534">
        <v>318.08999999999997</v>
      </c>
      <c r="O291" s="526"/>
      <c r="P291" s="529">
        <v>1227.98</v>
      </c>
    </row>
    <row r="292" spans="1:16" x14ac:dyDescent="0.25">
      <c r="A292" s="523"/>
      <c r="B292" s="524" t="s">
        <v>28</v>
      </c>
      <c r="C292" s="1247" t="s">
        <v>132</v>
      </c>
      <c r="D292" s="1247"/>
      <c r="E292" s="1247"/>
      <c r="F292" s="1247"/>
      <c r="G292" s="1247"/>
      <c r="H292" s="525"/>
      <c r="I292" s="526"/>
      <c r="J292" s="526"/>
      <c r="K292" s="526"/>
      <c r="L292" s="528"/>
      <c r="M292" s="526"/>
      <c r="N292" s="528"/>
      <c r="O292" s="526"/>
      <c r="P292" s="573">
        <v>191.04</v>
      </c>
    </row>
    <row r="293" spans="1:16" x14ac:dyDescent="0.25">
      <c r="A293" s="523"/>
      <c r="B293" s="524"/>
      <c r="C293" s="1247" t="s">
        <v>1147</v>
      </c>
      <c r="D293" s="1247"/>
      <c r="E293" s="1247"/>
      <c r="F293" s="1247"/>
      <c r="G293" s="1247"/>
      <c r="H293" s="525" t="s">
        <v>1148</v>
      </c>
      <c r="I293" s="526"/>
      <c r="J293" s="526"/>
      <c r="K293" s="535">
        <v>0.16639999999999999</v>
      </c>
      <c r="L293" s="528"/>
      <c r="M293" s="526"/>
      <c r="N293" s="528"/>
      <c r="O293" s="526"/>
      <c r="P293" s="573">
        <v>63.44</v>
      </c>
    </row>
    <row r="294" spans="1:16" x14ac:dyDescent="0.25">
      <c r="A294" s="530"/>
      <c r="B294" s="524" t="s">
        <v>1443</v>
      </c>
      <c r="C294" s="1247" t="s">
        <v>1444</v>
      </c>
      <c r="D294" s="1247"/>
      <c r="E294" s="1247"/>
      <c r="F294" s="1247"/>
      <c r="G294" s="1247"/>
      <c r="H294" s="525" t="s">
        <v>1151</v>
      </c>
      <c r="I294" s="531">
        <v>0.2</v>
      </c>
      <c r="J294" s="526"/>
      <c r="K294" s="535">
        <v>8.3199999999999996E-2</v>
      </c>
      <c r="L294" s="532"/>
      <c r="M294" s="533"/>
      <c r="N294" s="534">
        <v>1550.39</v>
      </c>
      <c r="O294" s="526"/>
      <c r="P294" s="529">
        <v>128.99</v>
      </c>
    </row>
    <row r="295" spans="1:16" x14ac:dyDescent="0.25">
      <c r="A295" s="540"/>
      <c r="B295" s="524" t="s">
        <v>1152</v>
      </c>
      <c r="C295" s="1247" t="s">
        <v>1153</v>
      </c>
      <c r="D295" s="1247"/>
      <c r="E295" s="1247"/>
      <c r="F295" s="1247"/>
      <c r="G295" s="1247"/>
      <c r="H295" s="525" t="s">
        <v>1148</v>
      </c>
      <c r="I295" s="531">
        <v>0.2</v>
      </c>
      <c r="J295" s="526"/>
      <c r="K295" s="535">
        <v>8.3199999999999996E-2</v>
      </c>
      <c r="L295" s="528"/>
      <c r="M295" s="526"/>
      <c r="N295" s="541">
        <v>437.08</v>
      </c>
      <c r="O295" s="526"/>
      <c r="P295" s="573">
        <v>36.369999999999997</v>
      </c>
    </row>
    <row r="296" spans="1:16" x14ac:dyDescent="0.25">
      <c r="A296" s="530"/>
      <c r="B296" s="524" t="s">
        <v>4424</v>
      </c>
      <c r="C296" s="1247" t="s">
        <v>4425</v>
      </c>
      <c r="D296" s="1247"/>
      <c r="E296" s="1247"/>
      <c r="F296" s="1247"/>
      <c r="G296" s="1247"/>
      <c r="H296" s="525" t="s">
        <v>1151</v>
      </c>
      <c r="I296" s="531">
        <v>2.2000000000000002</v>
      </c>
      <c r="J296" s="526"/>
      <c r="K296" s="535">
        <v>0.91520000000000001</v>
      </c>
      <c r="L296" s="538">
        <v>1.75</v>
      </c>
      <c r="M296" s="539">
        <v>1.39</v>
      </c>
      <c r="N296" s="534">
        <v>2.4300000000000002</v>
      </c>
      <c r="O296" s="526"/>
      <c r="P296" s="529">
        <v>2.2200000000000002</v>
      </c>
    </row>
    <row r="297" spans="1:16" x14ac:dyDescent="0.25">
      <c r="A297" s="530"/>
      <c r="B297" s="524" t="s">
        <v>4179</v>
      </c>
      <c r="C297" s="1247" t="s">
        <v>4180</v>
      </c>
      <c r="D297" s="1247"/>
      <c r="E297" s="1247"/>
      <c r="F297" s="1247"/>
      <c r="G297" s="1247"/>
      <c r="H297" s="525" t="s">
        <v>1151</v>
      </c>
      <c r="I297" s="531">
        <v>2.2000000000000002</v>
      </c>
      <c r="J297" s="526"/>
      <c r="K297" s="535">
        <v>0.91520000000000001</v>
      </c>
      <c r="L297" s="538">
        <v>8.84</v>
      </c>
      <c r="M297" s="575">
        <v>1.3</v>
      </c>
      <c r="N297" s="534">
        <v>11.49</v>
      </c>
      <c r="O297" s="526"/>
      <c r="P297" s="529">
        <v>10.52</v>
      </c>
    </row>
    <row r="298" spans="1:16" x14ac:dyDescent="0.25">
      <c r="A298" s="530"/>
      <c r="B298" s="524" t="s">
        <v>1445</v>
      </c>
      <c r="C298" s="1247" t="s">
        <v>1446</v>
      </c>
      <c r="D298" s="1247"/>
      <c r="E298" s="1247"/>
      <c r="F298" s="1247"/>
      <c r="G298" s="1247"/>
      <c r="H298" s="525" t="s">
        <v>1151</v>
      </c>
      <c r="I298" s="531">
        <v>0.2</v>
      </c>
      <c r="J298" s="526"/>
      <c r="K298" s="535">
        <v>8.3199999999999996E-2</v>
      </c>
      <c r="L298" s="538">
        <v>477.92</v>
      </c>
      <c r="M298" s="539">
        <v>1.24</v>
      </c>
      <c r="N298" s="534">
        <v>592.62</v>
      </c>
      <c r="O298" s="526"/>
      <c r="P298" s="529">
        <v>49.31</v>
      </c>
    </row>
    <row r="299" spans="1:16" x14ac:dyDescent="0.25">
      <c r="A299" s="540"/>
      <c r="B299" s="524" t="s">
        <v>1208</v>
      </c>
      <c r="C299" s="1247" t="s">
        <v>1209</v>
      </c>
      <c r="D299" s="1247"/>
      <c r="E299" s="1247"/>
      <c r="F299" s="1247"/>
      <c r="G299" s="1247"/>
      <c r="H299" s="525" t="s">
        <v>1148</v>
      </c>
      <c r="I299" s="531">
        <v>0.2</v>
      </c>
      <c r="J299" s="526"/>
      <c r="K299" s="535">
        <v>8.3199999999999996E-2</v>
      </c>
      <c r="L299" s="528"/>
      <c r="M299" s="526"/>
      <c r="N299" s="541">
        <v>325.38</v>
      </c>
      <c r="O299" s="526"/>
      <c r="P299" s="573">
        <v>27.07</v>
      </c>
    </row>
    <row r="300" spans="1:16" x14ac:dyDescent="0.25">
      <c r="A300" s="523"/>
      <c r="B300" s="524" t="s">
        <v>36</v>
      </c>
      <c r="C300" s="1247" t="s">
        <v>134</v>
      </c>
      <c r="D300" s="1247"/>
      <c r="E300" s="1247"/>
      <c r="F300" s="1247"/>
      <c r="G300" s="1247"/>
      <c r="H300" s="525"/>
      <c r="I300" s="526"/>
      <c r="J300" s="526"/>
      <c r="K300" s="526"/>
      <c r="L300" s="528"/>
      <c r="M300" s="526"/>
      <c r="N300" s="528"/>
      <c r="O300" s="526"/>
      <c r="P300" s="573">
        <v>221.32</v>
      </c>
    </row>
    <row r="301" spans="1:16" x14ac:dyDescent="0.25">
      <c r="A301" s="530"/>
      <c r="B301" s="524" t="s">
        <v>2755</v>
      </c>
      <c r="C301" s="1247" t="s">
        <v>2756</v>
      </c>
      <c r="D301" s="1247"/>
      <c r="E301" s="1247"/>
      <c r="F301" s="1247"/>
      <c r="G301" s="1247"/>
      <c r="H301" s="525" t="s">
        <v>1505</v>
      </c>
      <c r="I301" s="527">
        <v>0.245</v>
      </c>
      <c r="J301" s="526"/>
      <c r="K301" s="537">
        <v>0.10192</v>
      </c>
      <c r="L301" s="538">
        <v>37.71</v>
      </c>
      <c r="M301" s="539">
        <v>1.54</v>
      </c>
      <c r="N301" s="534">
        <v>58.07</v>
      </c>
      <c r="O301" s="526"/>
      <c r="P301" s="529">
        <v>5.92</v>
      </c>
    </row>
    <row r="302" spans="1:16" x14ac:dyDescent="0.25">
      <c r="A302" s="530"/>
      <c r="B302" s="524" t="s">
        <v>2716</v>
      </c>
      <c r="C302" s="1247" t="s">
        <v>2717</v>
      </c>
      <c r="D302" s="1247"/>
      <c r="E302" s="1247"/>
      <c r="F302" s="1247"/>
      <c r="G302" s="1247"/>
      <c r="H302" s="525" t="s">
        <v>1164</v>
      </c>
      <c r="I302" s="537">
        <v>1.1E-4</v>
      </c>
      <c r="J302" s="526"/>
      <c r="K302" s="569">
        <v>4.5800000000000002E-5</v>
      </c>
      <c r="L302" s="542">
        <v>99190.96</v>
      </c>
      <c r="M302" s="539">
        <v>1.31</v>
      </c>
      <c r="N302" s="534">
        <v>129940.16</v>
      </c>
      <c r="O302" s="526"/>
      <c r="P302" s="529">
        <v>5.95</v>
      </c>
    </row>
    <row r="303" spans="1:16" x14ac:dyDescent="0.25">
      <c r="A303" s="530"/>
      <c r="B303" s="524" t="s">
        <v>3628</v>
      </c>
      <c r="C303" s="1247" t="s">
        <v>3629</v>
      </c>
      <c r="D303" s="1247"/>
      <c r="E303" s="1247"/>
      <c r="F303" s="1247"/>
      <c r="G303" s="1247"/>
      <c r="H303" s="525" t="s">
        <v>1244</v>
      </c>
      <c r="I303" s="536">
        <v>0.26</v>
      </c>
      <c r="J303" s="526"/>
      <c r="K303" s="537">
        <v>0.10816000000000001</v>
      </c>
      <c r="L303" s="538">
        <v>931.11</v>
      </c>
      <c r="M303" s="539">
        <v>1.76</v>
      </c>
      <c r="N303" s="534">
        <v>1638.75</v>
      </c>
      <c r="O303" s="526"/>
      <c r="P303" s="529">
        <v>177.25</v>
      </c>
    </row>
    <row r="304" spans="1:16" x14ac:dyDescent="0.25">
      <c r="A304" s="530"/>
      <c r="B304" s="524" t="s">
        <v>4426</v>
      </c>
      <c r="C304" s="1247" t="s">
        <v>4427</v>
      </c>
      <c r="D304" s="1247"/>
      <c r="E304" s="1247"/>
      <c r="F304" s="1247"/>
      <c r="G304" s="1247"/>
      <c r="H304" s="525" t="s">
        <v>1164</v>
      </c>
      <c r="I304" s="537">
        <v>7.2000000000000005E-4</v>
      </c>
      <c r="J304" s="526"/>
      <c r="K304" s="569">
        <v>2.9950000000000002E-4</v>
      </c>
      <c r="L304" s="542">
        <v>82698.14</v>
      </c>
      <c r="M304" s="575">
        <v>1.3</v>
      </c>
      <c r="N304" s="534">
        <v>107507.58</v>
      </c>
      <c r="O304" s="526"/>
      <c r="P304" s="529">
        <v>32.200000000000003</v>
      </c>
    </row>
    <row r="305" spans="1:16" x14ac:dyDescent="0.25">
      <c r="A305" s="552"/>
      <c r="B305" s="553"/>
      <c r="C305" s="1248" t="s">
        <v>1154</v>
      </c>
      <c r="D305" s="1248"/>
      <c r="E305" s="1248"/>
      <c r="F305" s="1248"/>
      <c r="G305" s="1248"/>
      <c r="H305" s="516"/>
      <c r="I305" s="517"/>
      <c r="J305" s="517"/>
      <c r="K305" s="517"/>
      <c r="L305" s="520"/>
      <c r="M305" s="517"/>
      <c r="N305" s="554"/>
      <c r="O305" s="517"/>
      <c r="P305" s="555">
        <v>1703.78</v>
      </c>
    </row>
    <row r="306" spans="1:16" x14ac:dyDescent="0.25">
      <c r="A306" s="540" t="s">
        <v>1730</v>
      </c>
      <c r="B306" s="524" t="s">
        <v>2637</v>
      </c>
      <c r="C306" s="1247" t="s">
        <v>2638</v>
      </c>
      <c r="D306" s="1247"/>
      <c r="E306" s="1247"/>
      <c r="F306" s="1247"/>
      <c r="G306" s="1247"/>
      <c r="H306" s="525" t="s">
        <v>1158</v>
      </c>
      <c r="I306" s="543">
        <v>2</v>
      </c>
      <c r="J306" s="526"/>
      <c r="K306" s="543">
        <v>2</v>
      </c>
      <c r="L306" s="528"/>
      <c r="M306" s="526"/>
      <c r="N306" s="528"/>
      <c r="O306" s="526"/>
      <c r="P306" s="573">
        <v>24.56</v>
      </c>
    </row>
    <row r="307" spans="1:16" x14ac:dyDescent="0.25">
      <c r="A307" s="540"/>
      <c r="B307" s="524"/>
      <c r="C307" s="1247" t="s">
        <v>1155</v>
      </c>
      <c r="D307" s="1247"/>
      <c r="E307" s="1247"/>
      <c r="F307" s="1247"/>
      <c r="G307" s="1247"/>
      <c r="H307" s="525"/>
      <c r="I307" s="526"/>
      <c r="J307" s="526"/>
      <c r="K307" s="526"/>
      <c r="L307" s="528"/>
      <c r="M307" s="526"/>
      <c r="N307" s="528"/>
      <c r="O307" s="526"/>
      <c r="P307" s="529">
        <v>1291.42</v>
      </c>
    </row>
    <row r="308" spans="1:16" x14ac:dyDescent="0.25">
      <c r="A308" s="540"/>
      <c r="B308" s="524" t="s">
        <v>2639</v>
      </c>
      <c r="C308" s="1247" t="s">
        <v>2640</v>
      </c>
      <c r="D308" s="1247"/>
      <c r="E308" s="1247"/>
      <c r="F308" s="1247"/>
      <c r="G308" s="1247"/>
      <c r="H308" s="525" t="s">
        <v>1158</v>
      </c>
      <c r="I308" s="543">
        <v>97</v>
      </c>
      <c r="J308" s="526"/>
      <c r="K308" s="543">
        <v>97</v>
      </c>
      <c r="L308" s="528"/>
      <c r="M308" s="526"/>
      <c r="N308" s="528"/>
      <c r="O308" s="526"/>
      <c r="P308" s="529">
        <v>1252.68</v>
      </c>
    </row>
    <row r="309" spans="1:16" x14ac:dyDescent="0.25">
      <c r="A309" s="540"/>
      <c r="B309" s="524" t="s">
        <v>2641</v>
      </c>
      <c r="C309" s="1247" t="s">
        <v>2642</v>
      </c>
      <c r="D309" s="1247"/>
      <c r="E309" s="1247"/>
      <c r="F309" s="1247"/>
      <c r="G309" s="1247"/>
      <c r="H309" s="525" t="s">
        <v>1158</v>
      </c>
      <c r="I309" s="543">
        <v>51</v>
      </c>
      <c r="J309" s="526"/>
      <c r="K309" s="543">
        <v>51</v>
      </c>
      <c r="L309" s="528"/>
      <c r="M309" s="526"/>
      <c r="N309" s="528"/>
      <c r="O309" s="526"/>
      <c r="P309" s="573">
        <v>658.62</v>
      </c>
    </row>
    <row r="310" spans="1:16" x14ac:dyDescent="0.25">
      <c r="A310" s="556"/>
      <c r="B310" s="557"/>
      <c r="C310" s="1248" t="s">
        <v>1161</v>
      </c>
      <c r="D310" s="1248"/>
      <c r="E310" s="1248"/>
      <c r="F310" s="1248"/>
      <c r="G310" s="1248"/>
      <c r="H310" s="516"/>
      <c r="I310" s="517"/>
      <c r="J310" s="517"/>
      <c r="K310" s="517"/>
      <c r="L310" s="520"/>
      <c r="M310" s="517"/>
      <c r="N310" s="554">
        <v>8749.1299999999992</v>
      </c>
      <c r="O310" s="517"/>
      <c r="P310" s="555">
        <v>3639.64</v>
      </c>
    </row>
    <row r="311" spans="1:16" x14ac:dyDescent="0.25">
      <c r="A311" s="558"/>
      <c r="B311" s="559"/>
      <c r="C311" s="559"/>
      <c r="D311" s="559"/>
      <c r="E311" s="559"/>
      <c r="F311" s="559"/>
      <c r="G311" s="559"/>
      <c r="H311" s="560"/>
      <c r="I311" s="561"/>
      <c r="J311" s="561"/>
      <c r="K311" s="561"/>
      <c r="L311" s="562"/>
      <c r="M311" s="561"/>
      <c r="N311" s="562"/>
      <c r="O311" s="561"/>
      <c r="P311" s="563"/>
    </row>
    <row r="312" spans="1:16" ht="22.5" x14ac:dyDescent="0.25">
      <c r="A312" s="514" t="s">
        <v>102</v>
      </c>
      <c r="B312" s="515" t="s">
        <v>4438</v>
      </c>
      <c r="C312" s="1249" t="s">
        <v>4439</v>
      </c>
      <c r="D312" s="1249"/>
      <c r="E312" s="1249"/>
      <c r="F312" s="1249"/>
      <c r="G312" s="1249"/>
      <c r="H312" s="516" t="s">
        <v>2159</v>
      </c>
      <c r="I312" s="517">
        <v>42.43</v>
      </c>
      <c r="J312" s="518">
        <v>1</v>
      </c>
      <c r="K312" s="570">
        <v>42.43</v>
      </c>
      <c r="L312" s="520"/>
      <c r="M312" s="517"/>
      <c r="N312" s="572">
        <v>408.89</v>
      </c>
      <c r="O312" s="517"/>
      <c r="P312" s="555">
        <v>17349.2</v>
      </c>
    </row>
    <row r="313" spans="1:16" x14ac:dyDescent="0.25">
      <c r="A313" s="556"/>
      <c r="B313" s="557"/>
      <c r="C313" s="1248" t="s">
        <v>1161</v>
      </c>
      <c r="D313" s="1248"/>
      <c r="E313" s="1248"/>
      <c r="F313" s="1248"/>
      <c r="G313" s="1248"/>
      <c r="H313" s="516"/>
      <c r="I313" s="517"/>
      <c r="J313" s="517"/>
      <c r="K313" s="517"/>
      <c r="L313" s="520"/>
      <c r="M313" s="517"/>
      <c r="N313" s="520"/>
      <c r="O313" s="517"/>
      <c r="P313" s="555">
        <v>17349.2</v>
      </c>
    </row>
    <row r="314" spans="1:16" x14ac:dyDescent="0.25">
      <c r="A314" s="558"/>
      <c r="B314" s="559"/>
      <c r="C314" s="559"/>
      <c r="D314" s="559"/>
      <c r="E314" s="559"/>
      <c r="F314" s="559"/>
      <c r="G314" s="559"/>
      <c r="H314" s="560"/>
      <c r="I314" s="561"/>
      <c r="J314" s="561"/>
      <c r="K314" s="561"/>
      <c r="L314" s="562"/>
      <c r="M314" s="561"/>
      <c r="N314" s="562"/>
      <c r="O314" s="561"/>
      <c r="P314" s="563"/>
    </row>
    <row r="315" spans="1:16" x14ac:dyDescent="0.25">
      <c r="A315" s="514" t="s">
        <v>105</v>
      </c>
      <c r="B315" s="515" t="s">
        <v>4440</v>
      </c>
      <c r="C315" s="1249" t="s">
        <v>4441</v>
      </c>
      <c r="D315" s="1249"/>
      <c r="E315" s="1249"/>
      <c r="F315" s="1249"/>
      <c r="G315" s="1249"/>
      <c r="H315" s="516" t="s">
        <v>1575</v>
      </c>
      <c r="I315" s="517">
        <v>16</v>
      </c>
      <c r="J315" s="518">
        <v>1</v>
      </c>
      <c r="K315" s="518">
        <v>16</v>
      </c>
      <c r="L315" s="520"/>
      <c r="M315" s="517"/>
      <c r="N315" s="521"/>
      <c r="O315" s="517"/>
      <c r="P315" s="522"/>
    </row>
    <row r="316" spans="1:16" x14ac:dyDescent="0.25">
      <c r="A316" s="523"/>
      <c r="B316" s="524" t="s">
        <v>23</v>
      </c>
      <c r="C316" s="1247" t="s">
        <v>1203</v>
      </c>
      <c r="D316" s="1247"/>
      <c r="E316" s="1247"/>
      <c r="F316" s="1247"/>
      <c r="G316" s="1247"/>
      <c r="H316" s="525" t="s">
        <v>1148</v>
      </c>
      <c r="I316" s="526"/>
      <c r="J316" s="526"/>
      <c r="K316" s="536">
        <v>22.08</v>
      </c>
      <c r="L316" s="528"/>
      <c r="M316" s="526"/>
      <c r="N316" s="528"/>
      <c r="O316" s="526"/>
      <c r="P316" s="529">
        <v>7023.43</v>
      </c>
    </row>
    <row r="317" spans="1:16" x14ac:dyDescent="0.25">
      <c r="A317" s="530"/>
      <c r="B317" s="524" t="s">
        <v>2403</v>
      </c>
      <c r="C317" s="1247" t="s">
        <v>2404</v>
      </c>
      <c r="D317" s="1247"/>
      <c r="E317" s="1247"/>
      <c r="F317" s="1247"/>
      <c r="G317" s="1247"/>
      <c r="H317" s="525" t="s">
        <v>1148</v>
      </c>
      <c r="I317" s="536">
        <v>1.38</v>
      </c>
      <c r="J317" s="526"/>
      <c r="K317" s="536">
        <v>22.08</v>
      </c>
      <c r="L317" s="532"/>
      <c r="M317" s="533"/>
      <c r="N317" s="534">
        <v>318.08999999999997</v>
      </c>
      <c r="O317" s="526"/>
      <c r="P317" s="529">
        <v>7023.43</v>
      </c>
    </row>
    <row r="318" spans="1:16" x14ac:dyDescent="0.25">
      <c r="A318" s="523"/>
      <c r="B318" s="524" t="s">
        <v>36</v>
      </c>
      <c r="C318" s="1247" t="s">
        <v>134</v>
      </c>
      <c r="D318" s="1247"/>
      <c r="E318" s="1247"/>
      <c r="F318" s="1247"/>
      <c r="G318" s="1247"/>
      <c r="H318" s="525"/>
      <c r="I318" s="526"/>
      <c r="J318" s="526"/>
      <c r="K318" s="526"/>
      <c r="L318" s="528"/>
      <c r="M318" s="526"/>
      <c r="N318" s="528"/>
      <c r="O318" s="526"/>
      <c r="P318" s="529">
        <v>1802.48</v>
      </c>
    </row>
    <row r="319" spans="1:16" x14ac:dyDescent="0.25">
      <c r="A319" s="530"/>
      <c r="B319" s="524" t="s">
        <v>4400</v>
      </c>
      <c r="C319" s="1247" t="s">
        <v>4401</v>
      </c>
      <c r="D319" s="1247"/>
      <c r="E319" s="1247"/>
      <c r="F319" s="1247"/>
      <c r="G319" s="1247"/>
      <c r="H319" s="525" t="s">
        <v>1164</v>
      </c>
      <c r="I319" s="535">
        <v>8.0000000000000004E-4</v>
      </c>
      <c r="J319" s="526"/>
      <c r="K319" s="535">
        <v>1.2800000000000001E-2</v>
      </c>
      <c r="L319" s="542">
        <v>116448.72</v>
      </c>
      <c r="M319" s="539">
        <v>1.18</v>
      </c>
      <c r="N319" s="534">
        <v>137409.49</v>
      </c>
      <c r="O319" s="526"/>
      <c r="P319" s="529">
        <v>1758.84</v>
      </c>
    </row>
    <row r="320" spans="1:16" x14ac:dyDescent="0.25">
      <c r="A320" s="530"/>
      <c r="B320" s="524" t="s">
        <v>4442</v>
      </c>
      <c r="C320" s="1247" t="s">
        <v>4443</v>
      </c>
      <c r="D320" s="1247"/>
      <c r="E320" s="1247"/>
      <c r="F320" s="1247"/>
      <c r="G320" s="1247"/>
      <c r="H320" s="525" t="s">
        <v>1164</v>
      </c>
      <c r="I320" s="537">
        <v>1.0000000000000001E-5</v>
      </c>
      <c r="J320" s="526"/>
      <c r="K320" s="537">
        <v>1.6000000000000001E-4</v>
      </c>
      <c r="L320" s="542">
        <v>81827.199999999997</v>
      </c>
      <c r="M320" s="539">
        <v>1.63</v>
      </c>
      <c r="N320" s="534">
        <v>133378.34</v>
      </c>
      <c r="O320" s="526"/>
      <c r="P320" s="529">
        <v>21.34</v>
      </c>
    </row>
    <row r="321" spans="1:16" x14ac:dyDescent="0.25">
      <c r="A321" s="530"/>
      <c r="B321" s="524" t="s">
        <v>2755</v>
      </c>
      <c r="C321" s="1247" t="s">
        <v>2756</v>
      </c>
      <c r="D321" s="1247"/>
      <c r="E321" s="1247"/>
      <c r="F321" s="1247"/>
      <c r="G321" s="1247"/>
      <c r="H321" s="525" t="s">
        <v>1505</v>
      </c>
      <c r="I321" s="527">
        <v>2.4E-2</v>
      </c>
      <c r="J321" s="526"/>
      <c r="K321" s="527">
        <v>0.38400000000000001</v>
      </c>
      <c r="L321" s="538">
        <v>37.71</v>
      </c>
      <c r="M321" s="539">
        <v>1.54</v>
      </c>
      <c r="N321" s="534">
        <v>58.07</v>
      </c>
      <c r="O321" s="526"/>
      <c r="P321" s="529">
        <v>22.3</v>
      </c>
    </row>
    <row r="322" spans="1:16" x14ac:dyDescent="0.25">
      <c r="A322" s="552"/>
      <c r="B322" s="553"/>
      <c r="C322" s="1248" t="s">
        <v>1154</v>
      </c>
      <c r="D322" s="1248"/>
      <c r="E322" s="1248"/>
      <c r="F322" s="1248"/>
      <c r="G322" s="1248"/>
      <c r="H322" s="516"/>
      <c r="I322" s="517"/>
      <c r="J322" s="517"/>
      <c r="K322" s="517"/>
      <c r="L322" s="520"/>
      <c r="M322" s="517"/>
      <c r="N322" s="554"/>
      <c r="O322" s="517"/>
      <c r="P322" s="555">
        <v>8825.91</v>
      </c>
    </row>
    <row r="323" spans="1:16" x14ac:dyDescent="0.25">
      <c r="A323" s="540" t="s">
        <v>1735</v>
      </c>
      <c r="B323" s="524" t="s">
        <v>2637</v>
      </c>
      <c r="C323" s="1247" t="s">
        <v>2638</v>
      </c>
      <c r="D323" s="1247"/>
      <c r="E323" s="1247"/>
      <c r="F323" s="1247"/>
      <c r="G323" s="1247"/>
      <c r="H323" s="525" t="s">
        <v>1158</v>
      </c>
      <c r="I323" s="543">
        <v>2</v>
      </c>
      <c r="J323" s="526"/>
      <c r="K323" s="543">
        <v>2</v>
      </c>
      <c r="L323" s="528"/>
      <c r="M323" s="526"/>
      <c r="N323" s="528"/>
      <c r="O323" s="526"/>
      <c r="P323" s="573">
        <v>140.47</v>
      </c>
    </row>
    <row r="324" spans="1:16" x14ac:dyDescent="0.25">
      <c r="A324" s="540"/>
      <c r="B324" s="524"/>
      <c r="C324" s="1247" t="s">
        <v>1155</v>
      </c>
      <c r="D324" s="1247"/>
      <c r="E324" s="1247"/>
      <c r="F324" s="1247"/>
      <c r="G324" s="1247"/>
      <c r="H324" s="525"/>
      <c r="I324" s="526"/>
      <c r="J324" s="526"/>
      <c r="K324" s="526"/>
      <c r="L324" s="528"/>
      <c r="M324" s="526"/>
      <c r="N324" s="528"/>
      <c r="O324" s="526"/>
      <c r="P324" s="529">
        <v>7023.43</v>
      </c>
    </row>
    <row r="325" spans="1:16" x14ac:dyDescent="0.25">
      <c r="A325" s="540"/>
      <c r="B325" s="524" t="s">
        <v>2639</v>
      </c>
      <c r="C325" s="1247" t="s">
        <v>2640</v>
      </c>
      <c r="D325" s="1247"/>
      <c r="E325" s="1247"/>
      <c r="F325" s="1247"/>
      <c r="G325" s="1247"/>
      <c r="H325" s="525" t="s">
        <v>1158</v>
      </c>
      <c r="I325" s="543">
        <v>97</v>
      </c>
      <c r="J325" s="526"/>
      <c r="K325" s="543">
        <v>97</v>
      </c>
      <c r="L325" s="528"/>
      <c r="M325" s="526"/>
      <c r="N325" s="528"/>
      <c r="O325" s="526"/>
      <c r="P325" s="529">
        <v>6812.73</v>
      </c>
    </row>
    <row r="326" spans="1:16" x14ac:dyDescent="0.25">
      <c r="A326" s="540"/>
      <c r="B326" s="524" t="s">
        <v>2641</v>
      </c>
      <c r="C326" s="1247" t="s">
        <v>2642</v>
      </c>
      <c r="D326" s="1247"/>
      <c r="E326" s="1247"/>
      <c r="F326" s="1247"/>
      <c r="G326" s="1247"/>
      <c r="H326" s="525" t="s">
        <v>1158</v>
      </c>
      <c r="I326" s="543">
        <v>51</v>
      </c>
      <c r="J326" s="526"/>
      <c r="K326" s="543">
        <v>51</v>
      </c>
      <c r="L326" s="528"/>
      <c r="M326" s="526"/>
      <c r="N326" s="528"/>
      <c r="O326" s="526"/>
      <c r="P326" s="529">
        <v>3581.95</v>
      </c>
    </row>
    <row r="327" spans="1:16" x14ac:dyDescent="0.25">
      <c r="A327" s="556"/>
      <c r="B327" s="557"/>
      <c r="C327" s="1248" t="s">
        <v>1161</v>
      </c>
      <c r="D327" s="1248"/>
      <c r="E327" s="1248"/>
      <c r="F327" s="1248"/>
      <c r="G327" s="1248"/>
      <c r="H327" s="516"/>
      <c r="I327" s="517"/>
      <c r="J327" s="517"/>
      <c r="K327" s="517"/>
      <c r="L327" s="520"/>
      <c r="M327" s="517"/>
      <c r="N327" s="554">
        <v>1210.07</v>
      </c>
      <c r="O327" s="517"/>
      <c r="P327" s="555">
        <v>19361.060000000001</v>
      </c>
    </row>
    <row r="328" spans="1:16" x14ac:dyDescent="0.25">
      <c r="A328" s="558"/>
      <c r="B328" s="559"/>
      <c r="C328" s="559"/>
      <c r="D328" s="559"/>
      <c r="E328" s="559"/>
      <c r="F328" s="559"/>
      <c r="G328" s="559"/>
      <c r="H328" s="560"/>
      <c r="I328" s="561"/>
      <c r="J328" s="561"/>
      <c r="K328" s="561"/>
      <c r="L328" s="562"/>
      <c r="M328" s="561"/>
      <c r="N328" s="562"/>
      <c r="O328" s="561"/>
      <c r="P328" s="563"/>
    </row>
    <row r="329" spans="1:16" ht="22.5" x14ac:dyDescent="0.25">
      <c r="A329" s="514" t="s">
        <v>111</v>
      </c>
      <c r="B329" s="515" t="s">
        <v>4444</v>
      </c>
      <c r="C329" s="1249" t="s">
        <v>4445</v>
      </c>
      <c r="D329" s="1249"/>
      <c r="E329" s="1249"/>
      <c r="F329" s="1249"/>
      <c r="G329" s="1249"/>
      <c r="H329" s="516" t="s">
        <v>1575</v>
      </c>
      <c r="I329" s="517">
        <v>16</v>
      </c>
      <c r="J329" s="518">
        <v>1</v>
      </c>
      <c r="K329" s="518">
        <v>16</v>
      </c>
      <c r="L329" s="520"/>
      <c r="M329" s="517"/>
      <c r="N329" s="564">
        <v>4393.58</v>
      </c>
      <c r="O329" s="517"/>
      <c r="P329" s="555">
        <v>70297.279999999999</v>
      </c>
    </row>
    <row r="330" spans="1:16" x14ac:dyDescent="0.25">
      <c r="A330" s="556"/>
      <c r="B330" s="557"/>
      <c r="C330" s="1248" t="s">
        <v>1161</v>
      </c>
      <c r="D330" s="1248"/>
      <c r="E330" s="1248"/>
      <c r="F330" s="1248"/>
      <c r="G330" s="1248"/>
      <c r="H330" s="516"/>
      <c r="I330" s="517"/>
      <c r="J330" s="517"/>
      <c r="K330" s="517"/>
      <c r="L330" s="520"/>
      <c r="M330" s="517"/>
      <c r="N330" s="520"/>
      <c r="O330" s="517"/>
      <c r="P330" s="555">
        <v>70297.279999999999</v>
      </c>
    </row>
    <row r="331" spans="1:16" x14ac:dyDescent="0.25">
      <c r="A331" s="558"/>
      <c r="B331" s="559"/>
      <c r="C331" s="559"/>
      <c r="D331" s="559"/>
      <c r="E331" s="559"/>
      <c r="F331" s="559"/>
      <c r="G331" s="559"/>
      <c r="H331" s="560"/>
      <c r="I331" s="561"/>
      <c r="J331" s="561"/>
      <c r="K331" s="561"/>
      <c r="L331" s="562"/>
      <c r="M331" s="561"/>
      <c r="N331" s="562"/>
      <c r="O331" s="561"/>
      <c r="P331" s="563"/>
    </row>
    <row r="332" spans="1:16" x14ac:dyDescent="0.25">
      <c r="A332" s="514" t="s">
        <v>121</v>
      </c>
      <c r="B332" s="515" t="s">
        <v>4446</v>
      </c>
      <c r="C332" s="1249" t="s">
        <v>4447</v>
      </c>
      <c r="D332" s="1249"/>
      <c r="E332" s="1249"/>
      <c r="F332" s="1249"/>
      <c r="G332" s="1249"/>
      <c r="H332" s="516" t="s">
        <v>1575</v>
      </c>
      <c r="I332" s="517">
        <v>16</v>
      </c>
      <c r="J332" s="518">
        <v>1</v>
      </c>
      <c r="K332" s="518">
        <v>16</v>
      </c>
      <c r="L332" s="520"/>
      <c r="M332" s="517"/>
      <c r="N332" s="521"/>
      <c r="O332" s="517"/>
      <c r="P332" s="522"/>
    </row>
    <row r="333" spans="1:16" x14ac:dyDescent="0.25">
      <c r="A333" s="523"/>
      <c r="B333" s="524" t="s">
        <v>23</v>
      </c>
      <c r="C333" s="1247" t="s">
        <v>1203</v>
      </c>
      <c r="D333" s="1247"/>
      <c r="E333" s="1247"/>
      <c r="F333" s="1247"/>
      <c r="G333" s="1247"/>
      <c r="H333" s="525" t="s">
        <v>1148</v>
      </c>
      <c r="I333" s="526"/>
      <c r="J333" s="526"/>
      <c r="K333" s="531">
        <v>17.600000000000001</v>
      </c>
      <c r="L333" s="528"/>
      <c r="M333" s="526"/>
      <c r="N333" s="528"/>
      <c r="O333" s="526"/>
      <c r="P333" s="529">
        <v>5598.38</v>
      </c>
    </row>
    <row r="334" spans="1:16" x14ac:dyDescent="0.25">
      <c r="A334" s="530"/>
      <c r="B334" s="524" t="s">
        <v>2403</v>
      </c>
      <c r="C334" s="1247" t="s">
        <v>2404</v>
      </c>
      <c r="D334" s="1247"/>
      <c r="E334" s="1247"/>
      <c r="F334" s="1247"/>
      <c r="G334" s="1247"/>
      <c r="H334" s="525" t="s">
        <v>1148</v>
      </c>
      <c r="I334" s="531">
        <v>1.1000000000000001</v>
      </c>
      <c r="J334" s="526"/>
      <c r="K334" s="531">
        <v>17.600000000000001</v>
      </c>
      <c r="L334" s="532"/>
      <c r="M334" s="533"/>
      <c r="N334" s="534">
        <v>318.08999999999997</v>
      </c>
      <c r="O334" s="526"/>
      <c r="P334" s="529">
        <v>5598.38</v>
      </c>
    </row>
    <row r="335" spans="1:16" x14ac:dyDescent="0.25">
      <c r="A335" s="523"/>
      <c r="B335" s="524" t="s">
        <v>36</v>
      </c>
      <c r="C335" s="1247" t="s">
        <v>134</v>
      </c>
      <c r="D335" s="1247"/>
      <c r="E335" s="1247"/>
      <c r="F335" s="1247"/>
      <c r="G335" s="1247"/>
      <c r="H335" s="525"/>
      <c r="I335" s="526"/>
      <c r="J335" s="526"/>
      <c r="K335" s="526"/>
      <c r="L335" s="528"/>
      <c r="M335" s="526"/>
      <c r="N335" s="528"/>
      <c r="O335" s="526"/>
      <c r="P335" s="529">
        <v>1802.48</v>
      </c>
    </row>
    <row r="336" spans="1:16" x14ac:dyDescent="0.25">
      <c r="A336" s="530"/>
      <c r="B336" s="524" t="s">
        <v>4400</v>
      </c>
      <c r="C336" s="1247" t="s">
        <v>4401</v>
      </c>
      <c r="D336" s="1247"/>
      <c r="E336" s="1247"/>
      <c r="F336" s="1247"/>
      <c r="G336" s="1247"/>
      <c r="H336" s="525" t="s">
        <v>1164</v>
      </c>
      <c r="I336" s="535">
        <v>8.0000000000000004E-4</v>
      </c>
      <c r="J336" s="526"/>
      <c r="K336" s="535">
        <v>1.2800000000000001E-2</v>
      </c>
      <c r="L336" s="542">
        <v>116448.72</v>
      </c>
      <c r="M336" s="539">
        <v>1.18</v>
      </c>
      <c r="N336" s="534">
        <v>137409.49</v>
      </c>
      <c r="O336" s="526"/>
      <c r="P336" s="529">
        <v>1758.84</v>
      </c>
    </row>
    <row r="337" spans="1:16" x14ac:dyDescent="0.25">
      <c r="A337" s="530"/>
      <c r="B337" s="524" t="s">
        <v>4442</v>
      </c>
      <c r="C337" s="1247" t="s">
        <v>4443</v>
      </c>
      <c r="D337" s="1247"/>
      <c r="E337" s="1247"/>
      <c r="F337" s="1247"/>
      <c r="G337" s="1247"/>
      <c r="H337" s="525" t="s">
        <v>1164</v>
      </c>
      <c r="I337" s="537">
        <v>1.0000000000000001E-5</v>
      </c>
      <c r="J337" s="526"/>
      <c r="K337" s="537">
        <v>1.6000000000000001E-4</v>
      </c>
      <c r="L337" s="542">
        <v>81827.199999999997</v>
      </c>
      <c r="M337" s="539">
        <v>1.63</v>
      </c>
      <c r="N337" s="534">
        <v>133378.34</v>
      </c>
      <c r="O337" s="526"/>
      <c r="P337" s="529">
        <v>21.34</v>
      </c>
    </row>
    <row r="338" spans="1:16" x14ac:dyDescent="0.25">
      <c r="A338" s="530"/>
      <c r="B338" s="524" t="s">
        <v>2755</v>
      </c>
      <c r="C338" s="1247" t="s">
        <v>2756</v>
      </c>
      <c r="D338" s="1247"/>
      <c r="E338" s="1247"/>
      <c r="F338" s="1247"/>
      <c r="G338" s="1247"/>
      <c r="H338" s="525" t="s">
        <v>1505</v>
      </c>
      <c r="I338" s="527">
        <v>2.4E-2</v>
      </c>
      <c r="J338" s="526"/>
      <c r="K338" s="527">
        <v>0.38400000000000001</v>
      </c>
      <c r="L338" s="538">
        <v>37.71</v>
      </c>
      <c r="M338" s="539">
        <v>1.54</v>
      </c>
      <c r="N338" s="534">
        <v>58.07</v>
      </c>
      <c r="O338" s="526"/>
      <c r="P338" s="529">
        <v>22.3</v>
      </c>
    </row>
    <row r="339" spans="1:16" x14ac:dyDescent="0.25">
      <c r="A339" s="552"/>
      <c r="B339" s="553"/>
      <c r="C339" s="1248" t="s">
        <v>1154</v>
      </c>
      <c r="D339" s="1248"/>
      <c r="E339" s="1248"/>
      <c r="F339" s="1248"/>
      <c r="G339" s="1248"/>
      <c r="H339" s="516"/>
      <c r="I339" s="517"/>
      <c r="J339" s="517"/>
      <c r="K339" s="517"/>
      <c r="L339" s="520"/>
      <c r="M339" s="517"/>
      <c r="N339" s="554"/>
      <c r="O339" s="517"/>
      <c r="P339" s="555">
        <v>7400.86</v>
      </c>
    </row>
    <row r="340" spans="1:16" x14ac:dyDescent="0.25">
      <c r="A340" s="540" t="s">
        <v>4448</v>
      </c>
      <c r="B340" s="524" t="s">
        <v>2637</v>
      </c>
      <c r="C340" s="1247" t="s">
        <v>2638</v>
      </c>
      <c r="D340" s="1247"/>
      <c r="E340" s="1247"/>
      <c r="F340" s="1247"/>
      <c r="G340" s="1247"/>
      <c r="H340" s="525" t="s">
        <v>1158</v>
      </c>
      <c r="I340" s="543">
        <v>2</v>
      </c>
      <c r="J340" s="526"/>
      <c r="K340" s="543">
        <v>2</v>
      </c>
      <c r="L340" s="528"/>
      <c r="M340" s="526"/>
      <c r="N340" s="528"/>
      <c r="O340" s="526"/>
      <c r="P340" s="573">
        <v>111.97</v>
      </c>
    </row>
    <row r="341" spans="1:16" x14ac:dyDescent="0.25">
      <c r="A341" s="540"/>
      <c r="B341" s="524"/>
      <c r="C341" s="1247" t="s">
        <v>1155</v>
      </c>
      <c r="D341" s="1247"/>
      <c r="E341" s="1247"/>
      <c r="F341" s="1247"/>
      <c r="G341" s="1247"/>
      <c r="H341" s="525"/>
      <c r="I341" s="526"/>
      <c r="J341" s="526"/>
      <c r="K341" s="526"/>
      <c r="L341" s="528"/>
      <c r="M341" s="526"/>
      <c r="N341" s="528"/>
      <c r="O341" s="526"/>
      <c r="P341" s="529">
        <v>5598.38</v>
      </c>
    </row>
    <row r="342" spans="1:16" x14ac:dyDescent="0.25">
      <c r="A342" s="540"/>
      <c r="B342" s="524" t="s">
        <v>2639</v>
      </c>
      <c r="C342" s="1247" t="s">
        <v>2640</v>
      </c>
      <c r="D342" s="1247"/>
      <c r="E342" s="1247"/>
      <c r="F342" s="1247"/>
      <c r="G342" s="1247"/>
      <c r="H342" s="525" t="s">
        <v>1158</v>
      </c>
      <c r="I342" s="543">
        <v>97</v>
      </c>
      <c r="J342" s="526"/>
      <c r="K342" s="543">
        <v>97</v>
      </c>
      <c r="L342" s="528"/>
      <c r="M342" s="526"/>
      <c r="N342" s="528"/>
      <c r="O342" s="526"/>
      <c r="P342" s="529">
        <v>5430.43</v>
      </c>
    </row>
    <row r="343" spans="1:16" x14ac:dyDescent="0.25">
      <c r="A343" s="540"/>
      <c r="B343" s="524" t="s">
        <v>2641</v>
      </c>
      <c r="C343" s="1247" t="s">
        <v>2642</v>
      </c>
      <c r="D343" s="1247"/>
      <c r="E343" s="1247"/>
      <c r="F343" s="1247"/>
      <c r="G343" s="1247"/>
      <c r="H343" s="525" t="s">
        <v>1158</v>
      </c>
      <c r="I343" s="543">
        <v>51</v>
      </c>
      <c r="J343" s="526"/>
      <c r="K343" s="543">
        <v>51</v>
      </c>
      <c r="L343" s="528"/>
      <c r="M343" s="526"/>
      <c r="N343" s="528"/>
      <c r="O343" s="526"/>
      <c r="P343" s="529">
        <v>2855.17</v>
      </c>
    </row>
    <row r="344" spans="1:16" x14ac:dyDescent="0.25">
      <c r="A344" s="556"/>
      <c r="B344" s="557"/>
      <c r="C344" s="1248" t="s">
        <v>1161</v>
      </c>
      <c r="D344" s="1248"/>
      <c r="E344" s="1248"/>
      <c r="F344" s="1248"/>
      <c r="G344" s="1248"/>
      <c r="H344" s="516"/>
      <c r="I344" s="517"/>
      <c r="J344" s="517"/>
      <c r="K344" s="517"/>
      <c r="L344" s="520"/>
      <c r="M344" s="517"/>
      <c r="N344" s="593">
        <v>987.4</v>
      </c>
      <c r="O344" s="517"/>
      <c r="P344" s="555">
        <v>15798.43</v>
      </c>
    </row>
    <row r="345" spans="1:16" x14ac:dyDescent="0.25">
      <c r="A345" s="558"/>
      <c r="B345" s="559"/>
      <c r="C345" s="559"/>
      <c r="D345" s="559"/>
      <c r="E345" s="559"/>
      <c r="F345" s="559"/>
      <c r="G345" s="559"/>
      <c r="H345" s="560"/>
      <c r="I345" s="561"/>
      <c r="J345" s="561"/>
      <c r="K345" s="561"/>
      <c r="L345" s="562"/>
      <c r="M345" s="561"/>
      <c r="N345" s="562"/>
      <c r="O345" s="561"/>
      <c r="P345" s="563"/>
    </row>
    <row r="346" spans="1:16" ht="22.5" x14ac:dyDescent="0.25">
      <c r="A346" s="514" t="s">
        <v>558</v>
      </c>
      <c r="B346" s="515" t="s">
        <v>4449</v>
      </c>
      <c r="C346" s="1249" t="s">
        <v>4450</v>
      </c>
      <c r="D346" s="1249"/>
      <c r="E346" s="1249"/>
      <c r="F346" s="1249"/>
      <c r="G346" s="1249"/>
      <c r="H346" s="516" t="s">
        <v>1575</v>
      </c>
      <c r="I346" s="517">
        <v>16</v>
      </c>
      <c r="J346" s="518">
        <v>1</v>
      </c>
      <c r="K346" s="518">
        <v>16</v>
      </c>
      <c r="L346" s="520"/>
      <c r="M346" s="517"/>
      <c r="N346" s="564">
        <v>1699.81</v>
      </c>
      <c r="O346" s="517"/>
      <c r="P346" s="555">
        <v>27196.959999999999</v>
      </c>
    </row>
    <row r="347" spans="1:16" x14ac:dyDescent="0.25">
      <c r="A347" s="556"/>
      <c r="B347" s="557"/>
      <c r="C347" s="1248" t="s">
        <v>1161</v>
      </c>
      <c r="D347" s="1248"/>
      <c r="E347" s="1248"/>
      <c r="F347" s="1248"/>
      <c r="G347" s="1248"/>
      <c r="H347" s="516"/>
      <c r="I347" s="517"/>
      <c r="J347" s="517"/>
      <c r="K347" s="517"/>
      <c r="L347" s="520"/>
      <c r="M347" s="517"/>
      <c r="N347" s="520"/>
      <c r="O347" s="517"/>
      <c r="P347" s="555">
        <v>27196.959999999999</v>
      </c>
    </row>
    <row r="348" spans="1:16" x14ac:dyDescent="0.25">
      <c r="A348" s="558"/>
      <c r="B348" s="559"/>
      <c r="C348" s="559"/>
      <c r="D348" s="559"/>
      <c r="E348" s="559"/>
      <c r="F348" s="559"/>
      <c r="G348" s="559"/>
      <c r="H348" s="560"/>
      <c r="I348" s="561"/>
      <c r="J348" s="561"/>
      <c r="K348" s="561"/>
      <c r="L348" s="562"/>
      <c r="M348" s="561"/>
      <c r="N348" s="562"/>
      <c r="O348" s="561"/>
      <c r="P348" s="563"/>
    </row>
    <row r="349" spans="1:16" x14ac:dyDescent="0.25">
      <c r="A349" s="558"/>
      <c r="B349" s="576"/>
      <c r="C349" s="576"/>
      <c r="D349" s="576"/>
      <c r="E349" s="576"/>
      <c r="F349" s="561"/>
      <c r="G349" s="561"/>
      <c r="H349" s="561"/>
      <c r="I349" s="561"/>
      <c r="J349" s="562"/>
      <c r="K349" s="561"/>
      <c r="L349" s="562"/>
      <c r="M349" s="577"/>
      <c r="N349" s="562"/>
      <c r="O349" s="578"/>
      <c r="P349" s="579"/>
    </row>
    <row r="350" spans="1:16" x14ac:dyDescent="0.25">
      <c r="A350" s="552"/>
      <c r="B350" s="580"/>
      <c r="C350" s="1246" t="s">
        <v>4451</v>
      </c>
      <c r="D350" s="1246"/>
      <c r="E350" s="1246"/>
      <c r="F350" s="1246"/>
      <c r="G350" s="1246"/>
      <c r="H350" s="1246"/>
      <c r="I350" s="1246"/>
      <c r="J350" s="1246"/>
      <c r="K350" s="1246"/>
      <c r="L350" s="1246"/>
      <c r="M350" s="1246"/>
      <c r="N350" s="1246"/>
      <c r="O350" s="1246"/>
      <c r="P350" s="581"/>
    </row>
    <row r="351" spans="1:16" x14ac:dyDescent="0.25">
      <c r="A351" s="552"/>
      <c r="B351" s="553"/>
      <c r="C351" s="1243" t="s">
        <v>1249</v>
      </c>
      <c r="D351" s="1243"/>
      <c r="E351" s="1243"/>
      <c r="F351" s="1243"/>
      <c r="G351" s="1243"/>
      <c r="H351" s="1243"/>
      <c r="I351" s="1243"/>
      <c r="J351" s="1243"/>
      <c r="K351" s="1243"/>
      <c r="L351" s="1243"/>
      <c r="M351" s="1243"/>
      <c r="N351" s="1243"/>
      <c r="O351" s="1243"/>
      <c r="P351" s="582">
        <v>12772792.41</v>
      </c>
    </row>
    <row r="352" spans="1:16" x14ac:dyDescent="0.25">
      <c r="A352" s="552"/>
      <c r="B352" s="553"/>
      <c r="C352" s="1243" t="s">
        <v>1250</v>
      </c>
      <c r="D352" s="1243"/>
      <c r="E352" s="1243"/>
      <c r="F352" s="1243"/>
      <c r="G352" s="1243"/>
      <c r="H352" s="1243"/>
      <c r="I352" s="1243"/>
      <c r="J352" s="1243"/>
      <c r="K352" s="1243"/>
      <c r="L352" s="1243"/>
      <c r="M352" s="1243"/>
      <c r="N352" s="1243"/>
      <c r="O352" s="1243"/>
      <c r="P352" s="583"/>
    </row>
    <row r="353" spans="1:16" x14ac:dyDescent="0.25">
      <c r="A353" s="552"/>
      <c r="B353" s="553"/>
      <c r="C353" s="1243" t="s">
        <v>1251</v>
      </c>
      <c r="D353" s="1243"/>
      <c r="E353" s="1243"/>
      <c r="F353" s="1243"/>
      <c r="G353" s="1243"/>
      <c r="H353" s="1243"/>
      <c r="I353" s="1243"/>
      <c r="J353" s="1243"/>
      <c r="K353" s="1243"/>
      <c r="L353" s="1243"/>
      <c r="M353" s="1243"/>
      <c r="N353" s="1243"/>
      <c r="O353" s="1243"/>
      <c r="P353" s="582">
        <v>1117600.6100000001</v>
      </c>
    </row>
    <row r="354" spans="1:16" x14ac:dyDescent="0.25">
      <c r="A354" s="552"/>
      <c r="B354" s="553"/>
      <c r="C354" s="1243" t="s">
        <v>1252</v>
      </c>
      <c r="D354" s="1243"/>
      <c r="E354" s="1243"/>
      <c r="F354" s="1243"/>
      <c r="G354" s="1243"/>
      <c r="H354" s="1243"/>
      <c r="I354" s="1243"/>
      <c r="J354" s="1243"/>
      <c r="K354" s="1243"/>
      <c r="L354" s="1243"/>
      <c r="M354" s="1243"/>
      <c r="N354" s="1243"/>
      <c r="O354" s="1243"/>
      <c r="P354" s="582">
        <v>57153.61</v>
      </c>
    </row>
    <row r="355" spans="1:16" x14ac:dyDescent="0.25">
      <c r="A355" s="552"/>
      <c r="B355" s="553"/>
      <c r="C355" s="1243" t="s">
        <v>1253</v>
      </c>
      <c r="D355" s="1243"/>
      <c r="E355" s="1243"/>
      <c r="F355" s="1243"/>
      <c r="G355" s="1243"/>
      <c r="H355" s="1243"/>
      <c r="I355" s="1243"/>
      <c r="J355" s="1243"/>
      <c r="K355" s="1243"/>
      <c r="L355" s="1243"/>
      <c r="M355" s="1243"/>
      <c r="N355" s="1243"/>
      <c r="O355" s="1243"/>
      <c r="P355" s="582">
        <v>18934.95</v>
      </c>
    </row>
    <row r="356" spans="1:16" x14ac:dyDescent="0.25">
      <c r="A356" s="552"/>
      <c r="B356" s="553"/>
      <c r="C356" s="1243" t="s">
        <v>1254</v>
      </c>
      <c r="D356" s="1243"/>
      <c r="E356" s="1243"/>
      <c r="F356" s="1243"/>
      <c r="G356" s="1243"/>
      <c r="H356" s="1243"/>
      <c r="I356" s="1243"/>
      <c r="J356" s="1243"/>
      <c r="K356" s="1243"/>
      <c r="L356" s="1243"/>
      <c r="M356" s="1243"/>
      <c r="N356" s="1243"/>
      <c r="O356" s="1243"/>
      <c r="P356" s="582">
        <v>11579103.24</v>
      </c>
    </row>
    <row r="357" spans="1:16" x14ac:dyDescent="0.25">
      <c r="A357" s="552"/>
      <c r="B357" s="553"/>
      <c r="C357" s="1243" t="s">
        <v>1256</v>
      </c>
      <c r="D357" s="1243"/>
      <c r="E357" s="1243"/>
      <c r="F357" s="1243"/>
      <c r="G357" s="1243"/>
      <c r="H357" s="1243"/>
      <c r="I357" s="1243"/>
      <c r="J357" s="1243"/>
      <c r="K357" s="1243"/>
      <c r="L357" s="1243"/>
      <c r="M357" s="1243"/>
      <c r="N357" s="1243"/>
      <c r="O357" s="1243"/>
      <c r="P357" s="582">
        <v>121201.96</v>
      </c>
    </row>
    <row r="358" spans="1:16" x14ac:dyDescent="0.25">
      <c r="A358" s="552"/>
      <c r="B358" s="553"/>
      <c r="C358" s="1243" t="s">
        <v>1250</v>
      </c>
      <c r="D358" s="1243"/>
      <c r="E358" s="1243"/>
      <c r="F358" s="1243"/>
      <c r="G358" s="1243"/>
      <c r="H358" s="1243"/>
      <c r="I358" s="1243"/>
      <c r="J358" s="1243"/>
      <c r="K358" s="1243"/>
      <c r="L358" s="1243"/>
      <c r="M358" s="1243"/>
      <c r="N358" s="1243"/>
      <c r="O358" s="1243"/>
      <c r="P358" s="583"/>
    </row>
    <row r="359" spans="1:16" x14ac:dyDescent="0.25">
      <c r="A359" s="552"/>
      <c r="B359" s="553"/>
      <c r="C359" s="1243" t="s">
        <v>1467</v>
      </c>
      <c r="D359" s="1243"/>
      <c r="E359" s="1243"/>
      <c r="F359" s="1243"/>
      <c r="G359" s="1243"/>
      <c r="H359" s="1243"/>
      <c r="I359" s="1243"/>
      <c r="J359" s="1243"/>
      <c r="K359" s="1243"/>
      <c r="L359" s="1243"/>
      <c r="M359" s="1243"/>
      <c r="N359" s="1243"/>
      <c r="O359" s="1243"/>
      <c r="P359" s="582">
        <v>11419.43</v>
      </c>
    </row>
    <row r="360" spans="1:16" x14ac:dyDescent="0.25">
      <c r="A360" s="552"/>
      <c r="B360" s="553"/>
      <c r="C360" s="1243" t="s">
        <v>1468</v>
      </c>
      <c r="D360" s="1243"/>
      <c r="E360" s="1243"/>
      <c r="F360" s="1243"/>
      <c r="G360" s="1243"/>
      <c r="H360" s="1243"/>
      <c r="I360" s="1243"/>
      <c r="J360" s="1243"/>
      <c r="K360" s="1243"/>
      <c r="L360" s="1243"/>
      <c r="M360" s="1243"/>
      <c r="N360" s="1243"/>
      <c r="O360" s="1243"/>
      <c r="P360" s="616">
        <v>20.149999999999999</v>
      </c>
    </row>
    <row r="361" spans="1:16" x14ac:dyDescent="0.25">
      <c r="A361" s="552"/>
      <c r="B361" s="553"/>
      <c r="C361" s="1243" t="s">
        <v>1469</v>
      </c>
      <c r="D361" s="1243"/>
      <c r="E361" s="1243"/>
      <c r="F361" s="1243"/>
      <c r="G361" s="1243"/>
      <c r="H361" s="1243"/>
      <c r="I361" s="1243"/>
      <c r="J361" s="1243"/>
      <c r="K361" s="1243"/>
      <c r="L361" s="1243"/>
      <c r="M361" s="1243"/>
      <c r="N361" s="1243"/>
      <c r="O361" s="1243"/>
      <c r="P361" s="616">
        <v>11.06</v>
      </c>
    </row>
    <row r="362" spans="1:16" x14ac:dyDescent="0.25">
      <c r="A362" s="552"/>
      <c r="B362" s="553"/>
      <c r="C362" s="1243" t="s">
        <v>1470</v>
      </c>
      <c r="D362" s="1243"/>
      <c r="E362" s="1243"/>
      <c r="F362" s="1243"/>
      <c r="G362" s="1243"/>
      <c r="H362" s="1243"/>
      <c r="I362" s="1243"/>
      <c r="J362" s="1243"/>
      <c r="K362" s="1243"/>
      <c r="L362" s="1243"/>
      <c r="M362" s="1243"/>
      <c r="N362" s="1243"/>
      <c r="O362" s="1243"/>
      <c r="P362" s="582">
        <v>92034.07</v>
      </c>
    </row>
    <row r="363" spans="1:16" x14ac:dyDescent="0.25">
      <c r="A363" s="552"/>
      <c r="B363" s="553"/>
      <c r="C363" s="1243" t="s">
        <v>1471</v>
      </c>
      <c r="D363" s="1243"/>
      <c r="E363" s="1243"/>
      <c r="F363" s="1243"/>
      <c r="G363" s="1243"/>
      <c r="H363" s="1243"/>
      <c r="I363" s="1243"/>
      <c r="J363" s="1243"/>
      <c r="K363" s="1243"/>
      <c r="L363" s="1243"/>
      <c r="M363" s="1243"/>
      <c r="N363" s="1243"/>
      <c r="O363" s="1243"/>
      <c r="P363" s="582">
        <v>11773.4</v>
      </c>
    </row>
    <row r="364" spans="1:16" x14ac:dyDescent="0.25">
      <c r="A364" s="552"/>
      <c r="B364" s="553"/>
      <c r="C364" s="1243" t="s">
        <v>1472</v>
      </c>
      <c r="D364" s="1243"/>
      <c r="E364" s="1243"/>
      <c r="F364" s="1243"/>
      <c r="G364" s="1243"/>
      <c r="H364" s="1243"/>
      <c r="I364" s="1243"/>
      <c r="J364" s="1243"/>
      <c r="K364" s="1243"/>
      <c r="L364" s="1243"/>
      <c r="M364" s="1243"/>
      <c r="N364" s="1243"/>
      <c r="O364" s="1243"/>
      <c r="P364" s="582">
        <v>5943.85</v>
      </c>
    </row>
    <row r="365" spans="1:16" x14ac:dyDescent="0.25">
      <c r="A365" s="552"/>
      <c r="B365" s="553"/>
      <c r="C365" s="1243" t="s">
        <v>2687</v>
      </c>
      <c r="D365" s="1243"/>
      <c r="E365" s="1243"/>
      <c r="F365" s="1243"/>
      <c r="G365" s="1243"/>
      <c r="H365" s="1243"/>
      <c r="I365" s="1243"/>
      <c r="J365" s="1243"/>
      <c r="K365" s="1243"/>
      <c r="L365" s="1243"/>
      <c r="M365" s="1243"/>
      <c r="N365" s="1243"/>
      <c r="O365" s="1243"/>
      <c r="P365" s="582">
        <v>14334463.189999999</v>
      </c>
    </row>
    <row r="366" spans="1:16" x14ac:dyDescent="0.25">
      <c r="A366" s="552"/>
      <c r="B366" s="553"/>
      <c r="C366" s="1243" t="s">
        <v>1250</v>
      </c>
      <c r="D366" s="1243"/>
      <c r="E366" s="1243"/>
      <c r="F366" s="1243"/>
      <c r="G366" s="1243"/>
      <c r="H366" s="1243"/>
      <c r="I366" s="1243"/>
      <c r="J366" s="1243"/>
      <c r="K366" s="1243"/>
      <c r="L366" s="1243"/>
      <c r="M366" s="1243"/>
      <c r="N366" s="1243"/>
      <c r="O366" s="1243"/>
      <c r="P366" s="583"/>
    </row>
    <row r="367" spans="1:16" x14ac:dyDescent="0.25">
      <c r="A367" s="552"/>
      <c r="B367" s="553"/>
      <c r="C367" s="1243" t="s">
        <v>1467</v>
      </c>
      <c r="D367" s="1243"/>
      <c r="E367" s="1243"/>
      <c r="F367" s="1243"/>
      <c r="G367" s="1243"/>
      <c r="H367" s="1243"/>
      <c r="I367" s="1243"/>
      <c r="J367" s="1243"/>
      <c r="K367" s="1243"/>
      <c r="L367" s="1243"/>
      <c r="M367" s="1243"/>
      <c r="N367" s="1243"/>
      <c r="O367" s="1243"/>
      <c r="P367" s="582">
        <v>1106181.18</v>
      </c>
    </row>
    <row r="368" spans="1:16" x14ac:dyDescent="0.25">
      <c r="A368" s="552"/>
      <c r="B368" s="553"/>
      <c r="C368" s="1243" t="s">
        <v>1468</v>
      </c>
      <c r="D368" s="1243"/>
      <c r="E368" s="1243"/>
      <c r="F368" s="1243"/>
      <c r="G368" s="1243"/>
      <c r="H368" s="1243"/>
      <c r="I368" s="1243"/>
      <c r="J368" s="1243"/>
      <c r="K368" s="1243"/>
      <c r="L368" s="1243"/>
      <c r="M368" s="1243"/>
      <c r="N368" s="1243"/>
      <c r="O368" s="1243"/>
      <c r="P368" s="582">
        <v>57133.46</v>
      </c>
    </row>
    <row r="369" spans="1:16" x14ac:dyDescent="0.25">
      <c r="A369" s="552"/>
      <c r="B369" s="553"/>
      <c r="C369" s="1243" t="s">
        <v>1469</v>
      </c>
      <c r="D369" s="1243"/>
      <c r="E369" s="1243"/>
      <c r="F369" s="1243"/>
      <c r="G369" s="1243"/>
      <c r="H369" s="1243"/>
      <c r="I369" s="1243"/>
      <c r="J369" s="1243"/>
      <c r="K369" s="1243"/>
      <c r="L369" s="1243"/>
      <c r="M369" s="1243"/>
      <c r="N369" s="1243"/>
      <c r="O369" s="1243"/>
      <c r="P369" s="582">
        <v>18923.89</v>
      </c>
    </row>
    <row r="370" spans="1:16" x14ac:dyDescent="0.25">
      <c r="A370" s="552"/>
      <c r="B370" s="553"/>
      <c r="C370" s="1243" t="s">
        <v>1470</v>
      </c>
      <c r="D370" s="1243"/>
      <c r="E370" s="1243"/>
      <c r="F370" s="1243"/>
      <c r="G370" s="1243"/>
      <c r="H370" s="1243"/>
      <c r="I370" s="1243"/>
      <c r="J370" s="1243"/>
      <c r="K370" s="1243"/>
      <c r="L370" s="1243"/>
      <c r="M370" s="1243"/>
      <c r="N370" s="1243"/>
      <c r="O370" s="1243"/>
      <c r="P370" s="582">
        <v>11487069.17</v>
      </c>
    </row>
    <row r="371" spans="1:16" x14ac:dyDescent="0.25">
      <c r="A371" s="552"/>
      <c r="B371" s="553"/>
      <c r="C371" s="1243" t="s">
        <v>1471</v>
      </c>
      <c r="D371" s="1243"/>
      <c r="E371" s="1243"/>
      <c r="F371" s="1243"/>
      <c r="G371" s="1243"/>
      <c r="H371" s="1243"/>
      <c r="I371" s="1243"/>
      <c r="J371" s="1243"/>
      <c r="K371" s="1243"/>
      <c r="L371" s="1243"/>
      <c r="M371" s="1243"/>
      <c r="N371" s="1243"/>
      <c r="O371" s="1243"/>
      <c r="P371" s="582">
        <v>1091351.92</v>
      </c>
    </row>
    <row r="372" spans="1:16" x14ac:dyDescent="0.25">
      <c r="A372" s="552"/>
      <c r="B372" s="553"/>
      <c r="C372" s="1243" t="s">
        <v>1472</v>
      </c>
      <c r="D372" s="1243"/>
      <c r="E372" s="1243"/>
      <c r="F372" s="1243"/>
      <c r="G372" s="1243"/>
      <c r="H372" s="1243"/>
      <c r="I372" s="1243"/>
      <c r="J372" s="1243"/>
      <c r="K372" s="1243"/>
      <c r="L372" s="1243"/>
      <c r="M372" s="1243"/>
      <c r="N372" s="1243"/>
      <c r="O372" s="1243"/>
      <c r="P372" s="582">
        <v>573803.56999999995</v>
      </c>
    </row>
    <row r="373" spans="1:16" x14ac:dyDescent="0.25">
      <c r="A373" s="552"/>
      <c r="B373" s="553"/>
      <c r="C373" s="1243" t="s">
        <v>1266</v>
      </c>
      <c r="D373" s="1243"/>
      <c r="E373" s="1243"/>
      <c r="F373" s="1243"/>
      <c r="G373" s="1243"/>
      <c r="H373" s="1243"/>
      <c r="I373" s="1243"/>
      <c r="J373" s="1243"/>
      <c r="K373" s="1243"/>
      <c r="L373" s="1243"/>
      <c r="M373" s="1243"/>
      <c r="N373" s="1243"/>
      <c r="O373" s="1243"/>
      <c r="P373" s="582">
        <v>1136535.56</v>
      </c>
    </row>
    <row r="374" spans="1:16" x14ac:dyDescent="0.25">
      <c r="A374" s="552"/>
      <c r="B374" s="553"/>
      <c r="C374" s="1243" t="s">
        <v>1267</v>
      </c>
      <c r="D374" s="1243"/>
      <c r="E374" s="1243"/>
      <c r="F374" s="1243"/>
      <c r="G374" s="1243"/>
      <c r="H374" s="1243"/>
      <c r="I374" s="1243"/>
      <c r="J374" s="1243"/>
      <c r="K374" s="1243"/>
      <c r="L374" s="1243"/>
      <c r="M374" s="1243"/>
      <c r="N374" s="1243"/>
      <c r="O374" s="1243"/>
      <c r="P374" s="582">
        <v>1103125.32</v>
      </c>
    </row>
    <row r="375" spans="1:16" x14ac:dyDescent="0.25">
      <c r="A375" s="552"/>
      <c r="B375" s="553"/>
      <c r="C375" s="1243" t="s">
        <v>1268</v>
      </c>
      <c r="D375" s="1243"/>
      <c r="E375" s="1243"/>
      <c r="F375" s="1243"/>
      <c r="G375" s="1243"/>
      <c r="H375" s="1243"/>
      <c r="I375" s="1243"/>
      <c r="J375" s="1243"/>
      <c r="K375" s="1243"/>
      <c r="L375" s="1243"/>
      <c r="M375" s="1243"/>
      <c r="N375" s="1243"/>
      <c r="O375" s="1243"/>
      <c r="P375" s="582">
        <v>579747.42000000004</v>
      </c>
    </row>
    <row r="376" spans="1:16" x14ac:dyDescent="0.25">
      <c r="A376" s="552"/>
      <c r="B376" s="580"/>
      <c r="C376" s="1246" t="s">
        <v>4452</v>
      </c>
      <c r="D376" s="1246"/>
      <c r="E376" s="1246"/>
      <c r="F376" s="1246"/>
      <c r="G376" s="1246"/>
      <c r="H376" s="1246"/>
      <c r="I376" s="1246"/>
      <c r="J376" s="1246"/>
      <c r="K376" s="1246"/>
      <c r="L376" s="1246"/>
      <c r="M376" s="1246"/>
      <c r="N376" s="1246"/>
      <c r="O376" s="1246"/>
      <c r="P376" s="584">
        <v>14455665.15</v>
      </c>
    </row>
    <row r="377" spans="1:16" x14ac:dyDescent="0.25">
      <c r="A377" s="552"/>
      <c r="B377" s="553"/>
      <c r="C377" s="1243" t="s">
        <v>1270</v>
      </c>
      <c r="D377" s="1243"/>
      <c r="E377" s="1243"/>
      <c r="F377" s="1243"/>
      <c r="G377" s="1243"/>
      <c r="H377" s="1243"/>
      <c r="I377" s="1243"/>
      <c r="J377" s="1243"/>
      <c r="K377" s="1243"/>
      <c r="L377" s="1243"/>
      <c r="M377" s="1243"/>
      <c r="N377" s="1243"/>
      <c r="O377" s="1243"/>
      <c r="P377" s="583"/>
    </row>
    <row r="378" spans="1:16" x14ac:dyDescent="0.25">
      <c r="A378" s="552"/>
      <c r="B378" s="553"/>
      <c r="C378" s="1243" t="s">
        <v>1588</v>
      </c>
      <c r="D378" s="1243"/>
      <c r="E378" s="1243"/>
      <c r="F378" s="1243"/>
      <c r="G378" s="1243"/>
      <c r="H378" s="1243"/>
      <c r="I378" s="1243"/>
      <c r="J378" s="1243"/>
      <c r="K378" s="1243"/>
      <c r="L378" s="1243"/>
      <c r="M378" s="1243"/>
      <c r="N378" s="1243"/>
      <c r="O378" s="1243"/>
      <c r="P378" s="582">
        <v>11143341.439999999</v>
      </c>
    </row>
    <row r="379" spans="1:16" x14ac:dyDescent="0.25">
      <c r="A379" s="552"/>
      <c r="B379" s="553"/>
      <c r="C379" s="1243" t="s">
        <v>1271</v>
      </c>
      <c r="D379" s="1243"/>
      <c r="E379" s="1243"/>
      <c r="F379" s="1243"/>
      <c r="G379" s="1243"/>
      <c r="H379" s="1243"/>
      <c r="I379" s="1243"/>
      <c r="J379" s="1243"/>
      <c r="K379" s="585" t="s">
        <v>4453</v>
      </c>
      <c r="L379" s="586"/>
      <c r="M379" s="586"/>
      <c r="O379" s="586"/>
      <c r="P379" s="587"/>
    </row>
    <row r="380" spans="1:16" x14ac:dyDescent="0.25">
      <c r="A380" s="552"/>
      <c r="B380" s="553"/>
      <c r="C380" s="1243" t="s">
        <v>1273</v>
      </c>
      <c r="D380" s="1243"/>
      <c r="E380" s="1243"/>
      <c r="F380" s="1243"/>
      <c r="G380" s="1243"/>
      <c r="H380" s="1243"/>
      <c r="I380" s="1243"/>
      <c r="J380" s="1243"/>
      <c r="K380" s="585" t="s">
        <v>4454</v>
      </c>
      <c r="L380" s="586"/>
      <c r="M380" s="586"/>
      <c r="O380" s="586"/>
      <c r="P380" s="587"/>
    </row>
    <row r="381" spans="1:16" x14ac:dyDescent="0.25">
      <c r="A381" s="1251" t="s">
        <v>4455</v>
      </c>
      <c r="B381" s="1252"/>
      <c r="C381" s="1252"/>
      <c r="D381" s="1252"/>
      <c r="E381" s="1252"/>
      <c r="F381" s="1252"/>
      <c r="G381" s="1252"/>
      <c r="H381" s="1252"/>
      <c r="I381" s="1252"/>
      <c r="J381" s="1252"/>
      <c r="K381" s="1252"/>
      <c r="L381" s="1252"/>
      <c r="M381" s="1252"/>
      <c r="N381" s="1252"/>
      <c r="O381" s="1252"/>
      <c r="P381" s="1253"/>
    </row>
    <row r="382" spans="1:16" x14ac:dyDescent="0.25">
      <c r="A382" s="514" t="s">
        <v>576</v>
      </c>
      <c r="B382" s="515" t="s">
        <v>4456</v>
      </c>
      <c r="C382" s="1249" t="s">
        <v>4457</v>
      </c>
      <c r="D382" s="1249"/>
      <c r="E382" s="1249"/>
      <c r="F382" s="1249"/>
      <c r="G382" s="1249"/>
      <c r="H382" s="516" t="s">
        <v>1575</v>
      </c>
      <c r="I382" s="517">
        <v>8</v>
      </c>
      <c r="J382" s="518">
        <v>1</v>
      </c>
      <c r="K382" s="518">
        <v>8</v>
      </c>
      <c r="L382" s="520"/>
      <c r="M382" s="517"/>
      <c r="N382" s="521"/>
      <c r="O382" s="517"/>
      <c r="P382" s="522"/>
    </row>
    <row r="383" spans="1:16" x14ac:dyDescent="0.25">
      <c r="A383" s="523"/>
      <c r="B383" s="524" t="s">
        <v>23</v>
      </c>
      <c r="C383" s="1247" t="s">
        <v>1203</v>
      </c>
      <c r="D383" s="1247"/>
      <c r="E383" s="1247"/>
      <c r="F383" s="1247"/>
      <c r="G383" s="1247"/>
      <c r="H383" s="525" t="s">
        <v>1148</v>
      </c>
      <c r="I383" s="526"/>
      <c r="J383" s="526"/>
      <c r="K383" s="536">
        <v>16.48</v>
      </c>
      <c r="L383" s="528"/>
      <c r="M383" s="526"/>
      <c r="N383" s="528"/>
      <c r="O383" s="526"/>
      <c r="P383" s="529">
        <v>5522.28</v>
      </c>
    </row>
    <row r="384" spans="1:16" x14ac:dyDescent="0.25">
      <c r="A384" s="530"/>
      <c r="B384" s="524" t="s">
        <v>2190</v>
      </c>
      <c r="C384" s="1247" t="s">
        <v>2191</v>
      </c>
      <c r="D384" s="1247"/>
      <c r="E384" s="1247"/>
      <c r="F384" s="1247"/>
      <c r="G384" s="1247"/>
      <c r="H384" s="525" t="s">
        <v>1148</v>
      </c>
      <c r="I384" s="536">
        <v>2.06</v>
      </c>
      <c r="J384" s="526"/>
      <c r="K384" s="536">
        <v>16.48</v>
      </c>
      <c r="L384" s="532"/>
      <c r="M384" s="533"/>
      <c r="N384" s="534">
        <v>335.09</v>
      </c>
      <c r="O384" s="526"/>
      <c r="P384" s="529">
        <v>5522.28</v>
      </c>
    </row>
    <row r="385" spans="1:16" x14ac:dyDescent="0.25">
      <c r="A385" s="523"/>
      <c r="B385" s="524" t="s">
        <v>28</v>
      </c>
      <c r="C385" s="1247" t="s">
        <v>132</v>
      </c>
      <c r="D385" s="1247"/>
      <c r="E385" s="1247"/>
      <c r="F385" s="1247"/>
      <c r="G385" s="1247"/>
      <c r="H385" s="525"/>
      <c r="I385" s="526"/>
      <c r="J385" s="526"/>
      <c r="K385" s="526"/>
      <c r="L385" s="528"/>
      <c r="M385" s="526"/>
      <c r="N385" s="528"/>
      <c r="O385" s="526"/>
      <c r="P385" s="529">
        <v>1760</v>
      </c>
    </row>
    <row r="386" spans="1:16" x14ac:dyDescent="0.25">
      <c r="A386" s="523"/>
      <c r="B386" s="524"/>
      <c r="C386" s="1247" t="s">
        <v>1147</v>
      </c>
      <c r="D386" s="1247"/>
      <c r="E386" s="1247"/>
      <c r="F386" s="1247"/>
      <c r="G386" s="1247"/>
      <c r="H386" s="525" t="s">
        <v>1148</v>
      </c>
      <c r="I386" s="526"/>
      <c r="J386" s="526"/>
      <c r="K386" s="536">
        <v>2.48</v>
      </c>
      <c r="L386" s="528"/>
      <c r="M386" s="526"/>
      <c r="N386" s="528"/>
      <c r="O386" s="526"/>
      <c r="P386" s="573">
        <v>860.56</v>
      </c>
    </row>
    <row r="387" spans="1:16" x14ac:dyDescent="0.25">
      <c r="A387" s="530"/>
      <c r="B387" s="524" t="s">
        <v>4458</v>
      </c>
      <c r="C387" s="1247" t="s">
        <v>4459</v>
      </c>
      <c r="D387" s="1247"/>
      <c r="E387" s="1247"/>
      <c r="F387" s="1247"/>
      <c r="G387" s="1247"/>
      <c r="H387" s="525" t="s">
        <v>1151</v>
      </c>
      <c r="I387" s="536">
        <v>0.19</v>
      </c>
      <c r="J387" s="526"/>
      <c r="K387" s="536">
        <v>1.52</v>
      </c>
      <c r="L387" s="538">
        <v>10.23</v>
      </c>
      <c r="M387" s="539">
        <v>1.22</v>
      </c>
      <c r="N387" s="534">
        <v>12.48</v>
      </c>
      <c r="O387" s="526"/>
      <c r="P387" s="529">
        <v>18.97</v>
      </c>
    </row>
    <row r="388" spans="1:16" x14ac:dyDescent="0.25">
      <c r="A388" s="530"/>
      <c r="B388" s="524" t="s">
        <v>1443</v>
      </c>
      <c r="C388" s="1247" t="s">
        <v>1444</v>
      </c>
      <c r="D388" s="1247"/>
      <c r="E388" s="1247"/>
      <c r="F388" s="1247"/>
      <c r="G388" s="1247"/>
      <c r="H388" s="525" t="s">
        <v>1151</v>
      </c>
      <c r="I388" s="536">
        <v>0.06</v>
      </c>
      <c r="J388" s="526"/>
      <c r="K388" s="536">
        <v>0.48</v>
      </c>
      <c r="L388" s="532"/>
      <c r="M388" s="533"/>
      <c r="N388" s="534">
        <v>1550.39</v>
      </c>
      <c r="O388" s="526"/>
      <c r="P388" s="529">
        <v>744.19</v>
      </c>
    </row>
    <row r="389" spans="1:16" x14ac:dyDescent="0.25">
      <c r="A389" s="540"/>
      <c r="B389" s="524" t="s">
        <v>1152</v>
      </c>
      <c r="C389" s="1247" t="s">
        <v>1153</v>
      </c>
      <c r="D389" s="1247"/>
      <c r="E389" s="1247"/>
      <c r="F389" s="1247"/>
      <c r="G389" s="1247"/>
      <c r="H389" s="525" t="s">
        <v>1148</v>
      </c>
      <c r="I389" s="536">
        <v>0.06</v>
      </c>
      <c r="J389" s="526"/>
      <c r="K389" s="536">
        <v>0.48</v>
      </c>
      <c r="L389" s="528"/>
      <c r="M389" s="526"/>
      <c r="N389" s="541">
        <v>437.08</v>
      </c>
      <c r="O389" s="526"/>
      <c r="P389" s="573">
        <v>209.8</v>
      </c>
    </row>
    <row r="390" spans="1:16" x14ac:dyDescent="0.25">
      <c r="A390" s="530"/>
      <c r="B390" s="524" t="s">
        <v>1445</v>
      </c>
      <c r="C390" s="1247" t="s">
        <v>1446</v>
      </c>
      <c r="D390" s="1247"/>
      <c r="E390" s="1247"/>
      <c r="F390" s="1247"/>
      <c r="G390" s="1247"/>
      <c r="H390" s="525" t="s">
        <v>1151</v>
      </c>
      <c r="I390" s="536">
        <v>0.06</v>
      </c>
      <c r="J390" s="526"/>
      <c r="K390" s="536">
        <v>0.48</v>
      </c>
      <c r="L390" s="538">
        <v>477.92</v>
      </c>
      <c r="M390" s="539">
        <v>1.24</v>
      </c>
      <c r="N390" s="534">
        <v>592.62</v>
      </c>
      <c r="O390" s="526"/>
      <c r="P390" s="529">
        <v>284.45999999999998</v>
      </c>
    </row>
    <row r="391" spans="1:16" x14ac:dyDescent="0.25">
      <c r="A391" s="540"/>
      <c r="B391" s="524" t="s">
        <v>1208</v>
      </c>
      <c r="C391" s="1247" t="s">
        <v>1209</v>
      </c>
      <c r="D391" s="1247"/>
      <c r="E391" s="1247"/>
      <c r="F391" s="1247"/>
      <c r="G391" s="1247"/>
      <c r="H391" s="525" t="s">
        <v>1148</v>
      </c>
      <c r="I391" s="536">
        <v>0.06</v>
      </c>
      <c r="J391" s="526"/>
      <c r="K391" s="536">
        <v>0.48</v>
      </c>
      <c r="L391" s="528"/>
      <c r="M391" s="526"/>
      <c r="N391" s="541">
        <v>325.38</v>
      </c>
      <c r="O391" s="526"/>
      <c r="P391" s="573">
        <v>156.18</v>
      </c>
    </row>
    <row r="392" spans="1:16" x14ac:dyDescent="0.25">
      <c r="A392" s="530"/>
      <c r="B392" s="524" t="s">
        <v>2037</v>
      </c>
      <c r="C392" s="1247" t="s">
        <v>2038</v>
      </c>
      <c r="D392" s="1247"/>
      <c r="E392" s="1247"/>
      <c r="F392" s="1247"/>
      <c r="G392" s="1247"/>
      <c r="H392" s="525" t="s">
        <v>1151</v>
      </c>
      <c r="I392" s="536">
        <v>0.61</v>
      </c>
      <c r="J392" s="526"/>
      <c r="K392" s="536">
        <v>4.88</v>
      </c>
      <c r="L392" s="532"/>
      <c r="M392" s="533"/>
      <c r="N392" s="534">
        <v>28.59</v>
      </c>
      <c r="O392" s="526"/>
      <c r="P392" s="529">
        <v>139.52000000000001</v>
      </c>
    </row>
    <row r="393" spans="1:16" x14ac:dyDescent="0.25">
      <c r="A393" s="530"/>
      <c r="B393" s="524" t="s">
        <v>1980</v>
      </c>
      <c r="C393" s="1247" t="s">
        <v>1981</v>
      </c>
      <c r="D393" s="1247"/>
      <c r="E393" s="1247"/>
      <c r="F393" s="1247"/>
      <c r="G393" s="1247"/>
      <c r="H393" s="525" t="s">
        <v>1151</v>
      </c>
      <c r="I393" s="536">
        <v>0.19</v>
      </c>
      <c r="J393" s="526"/>
      <c r="K393" s="536">
        <v>1.52</v>
      </c>
      <c r="L393" s="532"/>
      <c r="M393" s="533"/>
      <c r="N393" s="534">
        <v>376.88</v>
      </c>
      <c r="O393" s="526"/>
      <c r="P393" s="529">
        <v>572.86</v>
      </c>
    </row>
    <row r="394" spans="1:16" x14ac:dyDescent="0.25">
      <c r="A394" s="540"/>
      <c r="B394" s="524" t="s">
        <v>1208</v>
      </c>
      <c r="C394" s="1247" t="s">
        <v>1209</v>
      </c>
      <c r="D394" s="1247"/>
      <c r="E394" s="1247"/>
      <c r="F394" s="1247"/>
      <c r="G394" s="1247"/>
      <c r="H394" s="525" t="s">
        <v>1148</v>
      </c>
      <c r="I394" s="536">
        <v>0.19</v>
      </c>
      <c r="J394" s="526"/>
      <c r="K394" s="536">
        <v>1.52</v>
      </c>
      <c r="L394" s="528"/>
      <c r="M394" s="526"/>
      <c r="N394" s="541">
        <v>325.38</v>
      </c>
      <c r="O394" s="526"/>
      <c r="P394" s="573">
        <v>494.58</v>
      </c>
    </row>
    <row r="395" spans="1:16" x14ac:dyDescent="0.25">
      <c r="A395" s="523"/>
      <c r="B395" s="524" t="s">
        <v>36</v>
      </c>
      <c r="C395" s="1247" t="s">
        <v>134</v>
      </c>
      <c r="D395" s="1247"/>
      <c r="E395" s="1247"/>
      <c r="F395" s="1247"/>
      <c r="G395" s="1247"/>
      <c r="H395" s="525"/>
      <c r="I395" s="526"/>
      <c r="J395" s="526"/>
      <c r="K395" s="526"/>
      <c r="L395" s="528"/>
      <c r="M395" s="526"/>
      <c r="N395" s="528"/>
      <c r="O395" s="526"/>
      <c r="P395" s="573">
        <v>318.23</v>
      </c>
    </row>
    <row r="396" spans="1:16" x14ac:dyDescent="0.25">
      <c r="A396" s="530"/>
      <c r="B396" s="524" t="s">
        <v>2039</v>
      </c>
      <c r="C396" s="1247" t="s">
        <v>2040</v>
      </c>
      <c r="D396" s="1247"/>
      <c r="E396" s="1247"/>
      <c r="F396" s="1247"/>
      <c r="G396" s="1247"/>
      <c r="H396" s="525" t="s">
        <v>1244</v>
      </c>
      <c r="I396" s="531">
        <v>0.1</v>
      </c>
      <c r="J396" s="526"/>
      <c r="K396" s="531">
        <v>0.8</v>
      </c>
      <c r="L396" s="538">
        <v>155.63</v>
      </c>
      <c r="M396" s="539">
        <v>1.05</v>
      </c>
      <c r="N396" s="534">
        <v>163.41</v>
      </c>
      <c r="O396" s="526"/>
      <c r="P396" s="529">
        <v>130.72999999999999</v>
      </c>
    </row>
    <row r="397" spans="1:16" x14ac:dyDescent="0.25">
      <c r="A397" s="530"/>
      <c r="B397" s="524" t="s">
        <v>1499</v>
      </c>
      <c r="C397" s="1247" t="s">
        <v>1500</v>
      </c>
      <c r="D397" s="1247"/>
      <c r="E397" s="1247"/>
      <c r="F397" s="1247"/>
      <c r="G397" s="1247"/>
      <c r="H397" s="525" t="s">
        <v>1244</v>
      </c>
      <c r="I397" s="531">
        <v>0.1</v>
      </c>
      <c r="J397" s="526"/>
      <c r="K397" s="531">
        <v>0.8</v>
      </c>
      <c r="L397" s="538">
        <v>174.93</v>
      </c>
      <c r="M397" s="575">
        <v>1.2</v>
      </c>
      <c r="N397" s="534">
        <v>209.92</v>
      </c>
      <c r="O397" s="526"/>
      <c r="P397" s="529">
        <v>167.94</v>
      </c>
    </row>
    <row r="398" spans="1:16" x14ac:dyDescent="0.25">
      <c r="A398" s="530"/>
      <c r="B398" s="524" t="s">
        <v>2627</v>
      </c>
      <c r="C398" s="1247" t="s">
        <v>2628</v>
      </c>
      <c r="D398" s="1247"/>
      <c r="E398" s="1247"/>
      <c r="F398" s="1247"/>
      <c r="G398" s="1247"/>
      <c r="H398" s="525" t="s">
        <v>1244</v>
      </c>
      <c r="I398" s="536">
        <v>0.02</v>
      </c>
      <c r="J398" s="526"/>
      <c r="K398" s="536">
        <v>0.16</v>
      </c>
      <c r="L398" s="538">
        <v>79.88</v>
      </c>
      <c r="M398" s="539">
        <v>1.53</v>
      </c>
      <c r="N398" s="534">
        <v>122.22</v>
      </c>
      <c r="O398" s="526"/>
      <c r="P398" s="529">
        <v>19.559999999999999</v>
      </c>
    </row>
    <row r="399" spans="1:16" x14ac:dyDescent="0.25">
      <c r="A399" s="552"/>
      <c r="B399" s="553"/>
      <c r="C399" s="1248" t="s">
        <v>1154</v>
      </c>
      <c r="D399" s="1248"/>
      <c r="E399" s="1248"/>
      <c r="F399" s="1248"/>
      <c r="G399" s="1248"/>
      <c r="H399" s="516"/>
      <c r="I399" s="517"/>
      <c r="J399" s="517"/>
      <c r="K399" s="517"/>
      <c r="L399" s="520"/>
      <c r="M399" s="517"/>
      <c r="N399" s="554"/>
      <c r="O399" s="517"/>
      <c r="P399" s="555">
        <v>8461.07</v>
      </c>
    </row>
    <row r="400" spans="1:16" x14ac:dyDescent="0.25">
      <c r="A400" s="540" t="s">
        <v>1741</v>
      </c>
      <c r="B400" s="524" t="s">
        <v>2637</v>
      </c>
      <c r="C400" s="1247" t="s">
        <v>2638</v>
      </c>
      <c r="D400" s="1247"/>
      <c r="E400" s="1247"/>
      <c r="F400" s="1247"/>
      <c r="G400" s="1247"/>
      <c r="H400" s="525" t="s">
        <v>1158</v>
      </c>
      <c r="I400" s="543">
        <v>2</v>
      </c>
      <c r="J400" s="526"/>
      <c r="K400" s="543">
        <v>2</v>
      </c>
      <c r="L400" s="528"/>
      <c r="M400" s="526"/>
      <c r="N400" s="528"/>
      <c r="O400" s="526"/>
      <c r="P400" s="573">
        <v>110.45</v>
      </c>
    </row>
    <row r="401" spans="1:16" x14ac:dyDescent="0.25">
      <c r="A401" s="540"/>
      <c r="B401" s="524"/>
      <c r="C401" s="1247" t="s">
        <v>1155</v>
      </c>
      <c r="D401" s="1247"/>
      <c r="E401" s="1247"/>
      <c r="F401" s="1247"/>
      <c r="G401" s="1247"/>
      <c r="H401" s="525"/>
      <c r="I401" s="526"/>
      <c r="J401" s="526"/>
      <c r="K401" s="526"/>
      <c r="L401" s="528"/>
      <c r="M401" s="526"/>
      <c r="N401" s="528"/>
      <c r="O401" s="526"/>
      <c r="P401" s="529">
        <v>6382.84</v>
      </c>
    </row>
    <row r="402" spans="1:16" x14ac:dyDescent="0.25">
      <c r="A402" s="540"/>
      <c r="B402" s="524" t="s">
        <v>2639</v>
      </c>
      <c r="C402" s="1247" t="s">
        <v>2640</v>
      </c>
      <c r="D402" s="1247"/>
      <c r="E402" s="1247"/>
      <c r="F402" s="1247"/>
      <c r="G402" s="1247"/>
      <c r="H402" s="525" t="s">
        <v>1158</v>
      </c>
      <c r="I402" s="543">
        <v>97</v>
      </c>
      <c r="J402" s="526"/>
      <c r="K402" s="543">
        <v>97</v>
      </c>
      <c r="L402" s="528"/>
      <c r="M402" s="526"/>
      <c r="N402" s="528"/>
      <c r="O402" s="526"/>
      <c r="P402" s="529">
        <v>6191.35</v>
      </c>
    </row>
    <row r="403" spans="1:16" x14ac:dyDescent="0.25">
      <c r="A403" s="540"/>
      <c r="B403" s="524" t="s">
        <v>2641</v>
      </c>
      <c r="C403" s="1247" t="s">
        <v>2642</v>
      </c>
      <c r="D403" s="1247"/>
      <c r="E403" s="1247"/>
      <c r="F403" s="1247"/>
      <c r="G403" s="1247"/>
      <c r="H403" s="525" t="s">
        <v>1158</v>
      </c>
      <c r="I403" s="543">
        <v>51</v>
      </c>
      <c r="J403" s="526"/>
      <c r="K403" s="543">
        <v>51</v>
      </c>
      <c r="L403" s="528"/>
      <c r="M403" s="526"/>
      <c r="N403" s="528"/>
      <c r="O403" s="526"/>
      <c r="P403" s="529">
        <v>3255.25</v>
      </c>
    </row>
    <row r="404" spans="1:16" x14ac:dyDescent="0.25">
      <c r="A404" s="556"/>
      <c r="B404" s="557"/>
      <c r="C404" s="1248" t="s">
        <v>1161</v>
      </c>
      <c r="D404" s="1248"/>
      <c r="E404" s="1248"/>
      <c r="F404" s="1248"/>
      <c r="G404" s="1248"/>
      <c r="H404" s="516"/>
      <c r="I404" s="517"/>
      <c r="J404" s="517"/>
      <c r="K404" s="517"/>
      <c r="L404" s="520"/>
      <c r="M404" s="517"/>
      <c r="N404" s="554">
        <v>2252.27</v>
      </c>
      <c r="O404" s="517"/>
      <c r="P404" s="555">
        <v>18018.12</v>
      </c>
    </row>
    <row r="405" spans="1:16" x14ac:dyDescent="0.25">
      <c r="A405" s="558"/>
      <c r="B405" s="559"/>
      <c r="C405" s="559"/>
      <c r="D405" s="559"/>
      <c r="E405" s="559"/>
      <c r="F405" s="559"/>
      <c r="G405" s="559"/>
      <c r="H405" s="560"/>
      <c r="I405" s="561"/>
      <c r="J405" s="561"/>
      <c r="K405" s="561"/>
      <c r="L405" s="562"/>
      <c r="M405" s="561"/>
      <c r="N405" s="562"/>
      <c r="O405" s="561"/>
      <c r="P405" s="563"/>
    </row>
    <row r="406" spans="1:16" ht="22.5" x14ac:dyDescent="0.25">
      <c r="A406" s="514" t="s">
        <v>1180</v>
      </c>
      <c r="B406" s="515" t="s">
        <v>4460</v>
      </c>
      <c r="C406" s="1249" t="s">
        <v>4461</v>
      </c>
      <c r="D406" s="1249"/>
      <c r="E406" s="1249"/>
      <c r="F406" s="1249"/>
      <c r="G406" s="1249"/>
      <c r="H406" s="516" t="s">
        <v>1575</v>
      </c>
      <c r="I406" s="517">
        <v>8</v>
      </c>
      <c r="J406" s="518">
        <v>1</v>
      </c>
      <c r="K406" s="518">
        <v>8</v>
      </c>
      <c r="L406" s="520"/>
      <c r="M406" s="517"/>
      <c r="N406" s="564">
        <v>13564.35</v>
      </c>
      <c r="O406" s="517"/>
      <c r="P406" s="555">
        <v>108514.8</v>
      </c>
    </row>
    <row r="407" spans="1:16" x14ac:dyDescent="0.25">
      <c r="A407" s="556"/>
      <c r="B407" s="557"/>
      <c r="C407" s="1248" t="s">
        <v>1161</v>
      </c>
      <c r="D407" s="1248"/>
      <c r="E407" s="1248"/>
      <c r="F407" s="1248"/>
      <c r="G407" s="1248"/>
      <c r="H407" s="516"/>
      <c r="I407" s="517"/>
      <c r="J407" s="517"/>
      <c r="K407" s="517"/>
      <c r="L407" s="520"/>
      <c r="M407" s="517"/>
      <c r="N407" s="520"/>
      <c r="O407" s="517"/>
      <c r="P407" s="555">
        <v>108514.8</v>
      </c>
    </row>
    <row r="408" spans="1:16" x14ac:dyDescent="0.25">
      <c r="A408" s="558"/>
      <c r="B408" s="559"/>
      <c r="C408" s="559"/>
      <c r="D408" s="559"/>
      <c r="E408" s="559"/>
      <c r="F408" s="559"/>
      <c r="G408" s="559"/>
      <c r="H408" s="560"/>
      <c r="I408" s="561"/>
      <c r="J408" s="561"/>
      <c r="K408" s="561"/>
      <c r="L408" s="562"/>
      <c r="M408" s="561"/>
      <c r="N408" s="562"/>
      <c r="O408" s="561"/>
      <c r="P408" s="563"/>
    </row>
    <row r="409" spans="1:16" x14ac:dyDescent="0.25">
      <c r="A409" s="514" t="s">
        <v>1182</v>
      </c>
      <c r="B409" s="515" t="s">
        <v>4462</v>
      </c>
      <c r="C409" s="1249" t="s">
        <v>4463</v>
      </c>
      <c r="D409" s="1249"/>
      <c r="E409" s="1249"/>
      <c r="F409" s="1249"/>
      <c r="G409" s="1249"/>
      <c r="H409" s="516" t="s">
        <v>1164</v>
      </c>
      <c r="I409" s="517">
        <v>5.3400000000000003E-2</v>
      </c>
      <c r="J409" s="518">
        <v>1</v>
      </c>
      <c r="K409" s="568">
        <v>5.3400000000000003E-2</v>
      </c>
      <c r="L409" s="520"/>
      <c r="M409" s="517"/>
      <c r="N409" s="521"/>
      <c r="O409" s="517"/>
      <c r="P409" s="522"/>
    </row>
    <row r="410" spans="1:16" x14ac:dyDescent="0.25">
      <c r="A410" s="523"/>
      <c r="B410" s="524" t="s">
        <v>23</v>
      </c>
      <c r="C410" s="1247" t="s">
        <v>1203</v>
      </c>
      <c r="D410" s="1247"/>
      <c r="E410" s="1247"/>
      <c r="F410" s="1247"/>
      <c r="G410" s="1247"/>
      <c r="H410" s="525" t="s">
        <v>1148</v>
      </c>
      <c r="I410" s="526"/>
      <c r="J410" s="526"/>
      <c r="K410" s="535">
        <v>2.8835999999999999</v>
      </c>
      <c r="L410" s="528"/>
      <c r="M410" s="526"/>
      <c r="N410" s="528"/>
      <c r="O410" s="526"/>
      <c r="P410" s="573">
        <v>917.24</v>
      </c>
    </row>
    <row r="411" spans="1:16" x14ac:dyDescent="0.25">
      <c r="A411" s="530"/>
      <c r="B411" s="524" t="s">
        <v>2403</v>
      </c>
      <c r="C411" s="1247" t="s">
        <v>2404</v>
      </c>
      <c r="D411" s="1247"/>
      <c r="E411" s="1247"/>
      <c r="F411" s="1247"/>
      <c r="G411" s="1247"/>
      <c r="H411" s="525" t="s">
        <v>1148</v>
      </c>
      <c r="I411" s="543">
        <v>54</v>
      </c>
      <c r="J411" s="526"/>
      <c r="K411" s="535">
        <v>2.8835999999999999</v>
      </c>
      <c r="L411" s="532"/>
      <c r="M411" s="533"/>
      <c r="N411" s="534">
        <v>318.08999999999997</v>
      </c>
      <c r="O411" s="526"/>
      <c r="P411" s="529">
        <v>917.24</v>
      </c>
    </row>
    <row r="412" spans="1:16" x14ac:dyDescent="0.25">
      <c r="A412" s="523"/>
      <c r="B412" s="524" t="s">
        <v>28</v>
      </c>
      <c r="C412" s="1247" t="s">
        <v>132</v>
      </c>
      <c r="D412" s="1247"/>
      <c r="E412" s="1247"/>
      <c r="F412" s="1247"/>
      <c r="G412" s="1247"/>
      <c r="H412" s="525"/>
      <c r="I412" s="526"/>
      <c r="J412" s="526"/>
      <c r="K412" s="526"/>
      <c r="L412" s="528"/>
      <c r="M412" s="526"/>
      <c r="N412" s="528"/>
      <c r="O412" s="526"/>
      <c r="P412" s="573">
        <v>159.05000000000001</v>
      </c>
    </row>
    <row r="413" spans="1:16" x14ac:dyDescent="0.25">
      <c r="A413" s="523"/>
      <c r="B413" s="524"/>
      <c r="C413" s="1247" t="s">
        <v>1147</v>
      </c>
      <c r="D413" s="1247"/>
      <c r="E413" s="1247"/>
      <c r="F413" s="1247"/>
      <c r="G413" s="1247"/>
      <c r="H413" s="525" t="s">
        <v>1148</v>
      </c>
      <c r="I413" s="526"/>
      <c r="J413" s="526"/>
      <c r="K413" s="535">
        <v>0.13350000000000001</v>
      </c>
      <c r="L413" s="528"/>
      <c r="M413" s="526"/>
      <c r="N413" s="528"/>
      <c r="O413" s="526"/>
      <c r="P413" s="573">
        <v>50.9</v>
      </c>
    </row>
    <row r="414" spans="1:16" x14ac:dyDescent="0.25">
      <c r="A414" s="530"/>
      <c r="B414" s="524" t="s">
        <v>1443</v>
      </c>
      <c r="C414" s="1247" t="s">
        <v>1444</v>
      </c>
      <c r="D414" s="1247"/>
      <c r="E414" s="1247"/>
      <c r="F414" s="1247"/>
      <c r="G414" s="1247"/>
      <c r="H414" s="525" t="s">
        <v>1151</v>
      </c>
      <c r="I414" s="536">
        <v>1.25</v>
      </c>
      <c r="J414" s="526"/>
      <c r="K414" s="537">
        <v>6.6750000000000004E-2</v>
      </c>
      <c r="L414" s="532"/>
      <c r="M414" s="533"/>
      <c r="N414" s="534">
        <v>1550.39</v>
      </c>
      <c r="O414" s="526"/>
      <c r="P414" s="529">
        <v>103.49</v>
      </c>
    </row>
    <row r="415" spans="1:16" x14ac:dyDescent="0.25">
      <c r="A415" s="540"/>
      <c r="B415" s="524" t="s">
        <v>1152</v>
      </c>
      <c r="C415" s="1247" t="s">
        <v>1153</v>
      </c>
      <c r="D415" s="1247"/>
      <c r="E415" s="1247"/>
      <c r="F415" s="1247"/>
      <c r="G415" s="1247"/>
      <c r="H415" s="525" t="s">
        <v>1148</v>
      </c>
      <c r="I415" s="536">
        <v>1.25</v>
      </c>
      <c r="J415" s="526"/>
      <c r="K415" s="537">
        <v>6.6750000000000004E-2</v>
      </c>
      <c r="L415" s="528"/>
      <c r="M415" s="526"/>
      <c r="N415" s="541">
        <v>437.08</v>
      </c>
      <c r="O415" s="526"/>
      <c r="P415" s="573">
        <v>29.18</v>
      </c>
    </row>
    <row r="416" spans="1:16" x14ac:dyDescent="0.25">
      <c r="A416" s="530"/>
      <c r="B416" s="524" t="s">
        <v>1445</v>
      </c>
      <c r="C416" s="1247" t="s">
        <v>1446</v>
      </c>
      <c r="D416" s="1247"/>
      <c r="E416" s="1247"/>
      <c r="F416" s="1247"/>
      <c r="G416" s="1247"/>
      <c r="H416" s="525" t="s">
        <v>1151</v>
      </c>
      <c r="I416" s="536">
        <v>1.25</v>
      </c>
      <c r="J416" s="526"/>
      <c r="K416" s="537">
        <v>6.6750000000000004E-2</v>
      </c>
      <c r="L416" s="538">
        <v>477.92</v>
      </c>
      <c r="M416" s="539">
        <v>1.24</v>
      </c>
      <c r="N416" s="534">
        <v>592.62</v>
      </c>
      <c r="O416" s="526"/>
      <c r="P416" s="529">
        <v>39.56</v>
      </c>
    </row>
    <row r="417" spans="1:16" x14ac:dyDescent="0.25">
      <c r="A417" s="540"/>
      <c r="B417" s="524" t="s">
        <v>1208</v>
      </c>
      <c r="C417" s="1247" t="s">
        <v>1209</v>
      </c>
      <c r="D417" s="1247"/>
      <c r="E417" s="1247"/>
      <c r="F417" s="1247"/>
      <c r="G417" s="1247"/>
      <c r="H417" s="525" t="s">
        <v>1148</v>
      </c>
      <c r="I417" s="536">
        <v>1.25</v>
      </c>
      <c r="J417" s="526"/>
      <c r="K417" s="537">
        <v>6.6750000000000004E-2</v>
      </c>
      <c r="L417" s="528"/>
      <c r="M417" s="526"/>
      <c r="N417" s="541">
        <v>325.38</v>
      </c>
      <c r="O417" s="526"/>
      <c r="P417" s="573">
        <v>21.72</v>
      </c>
    </row>
    <row r="418" spans="1:16" x14ac:dyDescent="0.25">
      <c r="A418" s="530"/>
      <c r="B418" s="524" t="s">
        <v>2037</v>
      </c>
      <c r="C418" s="1247" t="s">
        <v>2038</v>
      </c>
      <c r="D418" s="1247"/>
      <c r="E418" s="1247"/>
      <c r="F418" s="1247"/>
      <c r="G418" s="1247"/>
      <c r="H418" s="525" t="s">
        <v>1151</v>
      </c>
      <c r="I418" s="536">
        <v>10.48</v>
      </c>
      <c r="J418" s="526"/>
      <c r="K418" s="574">
        <v>0.55963200000000002</v>
      </c>
      <c r="L418" s="532"/>
      <c r="M418" s="533"/>
      <c r="N418" s="534">
        <v>28.59</v>
      </c>
      <c r="O418" s="526"/>
      <c r="P418" s="529">
        <v>16</v>
      </c>
    </row>
    <row r="419" spans="1:16" x14ac:dyDescent="0.25">
      <c r="A419" s="523"/>
      <c r="B419" s="524" t="s">
        <v>36</v>
      </c>
      <c r="C419" s="1247" t="s">
        <v>134</v>
      </c>
      <c r="D419" s="1247"/>
      <c r="E419" s="1247"/>
      <c r="F419" s="1247"/>
      <c r="G419" s="1247"/>
      <c r="H419" s="525"/>
      <c r="I419" s="526"/>
      <c r="J419" s="526"/>
      <c r="K419" s="526"/>
      <c r="L419" s="528"/>
      <c r="M419" s="526"/>
      <c r="N419" s="528"/>
      <c r="O419" s="526"/>
      <c r="P419" s="573">
        <v>57.79</v>
      </c>
    </row>
    <row r="420" spans="1:16" x14ac:dyDescent="0.25">
      <c r="A420" s="530"/>
      <c r="B420" s="524" t="s">
        <v>2039</v>
      </c>
      <c r="C420" s="1247" t="s">
        <v>2040</v>
      </c>
      <c r="D420" s="1247"/>
      <c r="E420" s="1247"/>
      <c r="F420" s="1247"/>
      <c r="G420" s="1247"/>
      <c r="H420" s="525" t="s">
        <v>1244</v>
      </c>
      <c r="I420" s="536">
        <v>3.36</v>
      </c>
      <c r="J420" s="526"/>
      <c r="K420" s="574">
        <v>0.179424</v>
      </c>
      <c r="L420" s="538">
        <v>155.63</v>
      </c>
      <c r="M420" s="539">
        <v>1.05</v>
      </c>
      <c r="N420" s="534">
        <v>163.41</v>
      </c>
      <c r="O420" s="526"/>
      <c r="P420" s="529">
        <v>29.32</v>
      </c>
    </row>
    <row r="421" spans="1:16" x14ac:dyDescent="0.25">
      <c r="A421" s="530"/>
      <c r="B421" s="524" t="s">
        <v>1499</v>
      </c>
      <c r="C421" s="1247" t="s">
        <v>1500</v>
      </c>
      <c r="D421" s="1247"/>
      <c r="E421" s="1247"/>
      <c r="F421" s="1247"/>
      <c r="G421" s="1247"/>
      <c r="H421" s="525" t="s">
        <v>1244</v>
      </c>
      <c r="I421" s="536">
        <v>2.54</v>
      </c>
      <c r="J421" s="526"/>
      <c r="K421" s="574">
        <v>0.13563600000000001</v>
      </c>
      <c r="L421" s="538">
        <v>174.93</v>
      </c>
      <c r="M421" s="575">
        <v>1.2</v>
      </c>
      <c r="N421" s="534">
        <v>209.92</v>
      </c>
      <c r="O421" s="526"/>
      <c r="P421" s="529">
        <v>28.47</v>
      </c>
    </row>
    <row r="422" spans="1:16" x14ac:dyDescent="0.25">
      <c r="A422" s="552"/>
      <c r="B422" s="553"/>
      <c r="C422" s="1248" t="s">
        <v>1154</v>
      </c>
      <c r="D422" s="1248"/>
      <c r="E422" s="1248"/>
      <c r="F422" s="1248"/>
      <c r="G422" s="1248"/>
      <c r="H422" s="516"/>
      <c r="I422" s="517"/>
      <c r="J422" s="517"/>
      <c r="K422" s="517"/>
      <c r="L422" s="520"/>
      <c r="M422" s="517"/>
      <c r="N422" s="554"/>
      <c r="O422" s="517"/>
      <c r="P422" s="555">
        <v>1184.98</v>
      </c>
    </row>
    <row r="423" spans="1:16" x14ac:dyDescent="0.25">
      <c r="A423" s="540" t="s">
        <v>1400</v>
      </c>
      <c r="B423" s="524" t="s">
        <v>2637</v>
      </c>
      <c r="C423" s="1247" t="s">
        <v>2638</v>
      </c>
      <c r="D423" s="1247"/>
      <c r="E423" s="1247"/>
      <c r="F423" s="1247"/>
      <c r="G423" s="1247"/>
      <c r="H423" s="525" t="s">
        <v>1158</v>
      </c>
      <c r="I423" s="543">
        <v>2</v>
      </c>
      <c r="J423" s="526"/>
      <c r="K423" s="543">
        <v>2</v>
      </c>
      <c r="L423" s="528"/>
      <c r="M423" s="526"/>
      <c r="N423" s="528"/>
      <c r="O423" s="526"/>
      <c r="P423" s="573">
        <v>18.34</v>
      </c>
    </row>
    <row r="424" spans="1:16" x14ac:dyDescent="0.25">
      <c r="A424" s="540"/>
      <c r="B424" s="524"/>
      <c r="C424" s="1247" t="s">
        <v>1155</v>
      </c>
      <c r="D424" s="1247"/>
      <c r="E424" s="1247"/>
      <c r="F424" s="1247"/>
      <c r="G424" s="1247"/>
      <c r="H424" s="525"/>
      <c r="I424" s="526"/>
      <c r="J424" s="526"/>
      <c r="K424" s="526"/>
      <c r="L424" s="528"/>
      <c r="M424" s="526"/>
      <c r="N424" s="528"/>
      <c r="O424" s="526"/>
      <c r="P424" s="573">
        <v>968.14</v>
      </c>
    </row>
    <row r="425" spans="1:16" x14ac:dyDescent="0.25">
      <c r="A425" s="540"/>
      <c r="B425" s="524" t="s">
        <v>2639</v>
      </c>
      <c r="C425" s="1247" t="s">
        <v>2640</v>
      </c>
      <c r="D425" s="1247"/>
      <c r="E425" s="1247"/>
      <c r="F425" s="1247"/>
      <c r="G425" s="1247"/>
      <c r="H425" s="525" t="s">
        <v>1158</v>
      </c>
      <c r="I425" s="543">
        <v>97</v>
      </c>
      <c r="J425" s="526"/>
      <c r="K425" s="543">
        <v>97</v>
      </c>
      <c r="L425" s="528"/>
      <c r="M425" s="526"/>
      <c r="N425" s="528"/>
      <c r="O425" s="526"/>
      <c r="P425" s="573">
        <v>939.1</v>
      </c>
    </row>
    <row r="426" spans="1:16" x14ac:dyDescent="0.25">
      <c r="A426" s="540"/>
      <c r="B426" s="524" t="s">
        <v>2641</v>
      </c>
      <c r="C426" s="1247" t="s">
        <v>2642</v>
      </c>
      <c r="D426" s="1247"/>
      <c r="E426" s="1247"/>
      <c r="F426" s="1247"/>
      <c r="G426" s="1247"/>
      <c r="H426" s="525" t="s">
        <v>1158</v>
      </c>
      <c r="I426" s="543">
        <v>51</v>
      </c>
      <c r="J426" s="526"/>
      <c r="K426" s="543">
        <v>51</v>
      </c>
      <c r="L426" s="528"/>
      <c r="M426" s="526"/>
      <c r="N426" s="528"/>
      <c r="O426" s="526"/>
      <c r="P426" s="573">
        <v>493.75</v>
      </c>
    </row>
    <row r="427" spans="1:16" x14ac:dyDescent="0.25">
      <c r="A427" s="556"/>
      <c r="B427" s="557"/>
      <c r="C427" s="1248" t="s">
        <v>1161</v>
      </c>
      <c r="D427" s="1248"/>
      <c r="E427" s="1248"/>
      <c r="F427" s="1248"/>
      <c r="G427" s="1248"/>
      <c r="H427" s="516"/>
      <c r="I427" s="517"/>
      <c r="J427" s="517"/>
      <c r="K427" s="517"/>
      <c r="L427" s="520"/>
      <c r="M427" s="517"/>
      <c r="N427" s="554">
        <v>49366.48</v>
      </c>
      <c r="O427" s="517"/>
      <c r="P427" s="555">
        <v>2636.17</v>
      </c>
    </row>
    <row r="428" spans="1:16" x14ac:dyDescent="0.25">
      <c r="A428" s="558"/>
      <c r="B428" s="559"/>
      <c r="C428" s="559"/>
      <c r="D428" s="559"/>
      <c r="E428" s="559"/>
      <c r="F428" s="559"/>
      <c r="G428" s="559"/>
      <c r="H428" s="560"/>
      <c r="I428" s="561"/>
      <c r="J428" s="561"/>
      <c r="K428" s="561"/>
      <c r="L428" s="562"/>
      <c r="M428" s="561"/>
      <c r="N428" s="562"/>
      <c r="O428" s="561"/>
      <c r="P428" s="563"/>
    </row>
    <row r="429" spans="1:16" x14ac:dyDescent="0.25">
      <c r="A429" s="514" t="s">
        <v>1193</v>
      </c>
      <c r="B429" s="515" t="s">
        <v>4464</v>
      </c>
      <c r="C429" s="1249" t="s">
        <v>4465</v>
      </c>
      <c r="D429" s="1249"/>
      <c r="E429" s="1249"/>
      <c r="F429" s="1249"/>
      <c r="G429" s="1249"/>
      <c r="H429" s="516" t="s">
        <v>1575</v>
      </c>
      <c r="I429" s="517">
        <v>8</v>
      </c>
      <c r="J429" s="518">
        <v>1</v>
      </c>
      <c r="K429" s="518">
        <v>8</v>
      </c>
      <c r="L429" s="554">
        <v>1700.5</v>
      </c>
      <c r="M429" s="570">
        <v>1.04</v>
      </c>
      <c r="N429" s="564">
        <v>1768.52</v>
      </c>
      <c r="O429" s="517"/>
      <c r="P429" s="555">
        <v>14148.16</v>
      </c>
    </row>
    <row r="430" spans="1:16" x14ac:dyDescent="0.25">
      <c r="A430" s="556"/>
      <c r="B430" s="557"/>
      <c r="C430" s="1248" t="s">
        <v>1161</v>
      </c>
      <c r="D430" s="1248"/>
      <c r="E430" s="1248"/>
      <c r="F430" s="1248"/>
      <c r="G430" s="1248"/>
      <c r="H430" s="516"/>
      <c r="I430" s="517"/>
      <c r="J430" s="517"/>
      <c r="K430" s="517"/>
      <c r="L430" s="520"/>
      <c r="M430" s="517"/>
      <c r="N430" s="520"/>
      <c r="O430" s="517"/>
      <c r="P430" s="555">
        <v>14148.16</v>
      </c>
    </row>
    <row r="431" spans="1:16" x14ac:dyDescent="0.25">
      <c r="A431" s="558"/>
      <c r="B431" s="559"/>
      <c r="C431" s="559"/>
      <c r="D431" s="559"/>
      <c r="E431" s="559"/>
      <c r="F431" s="559"/>
      <c r="G431" s="559"/>
      <c r="H431" s="560"/>
      <c r="I431" s="561"/>
      <c r="J431" s="561"/>
      <c r="K431" s="561"/>
      <c r="L431" s="562"/>
      <c r="M431" s="561"/>
      <c r="N431" s="562"/>
      <c r="O431" s="561"/>
      <c r="P431" s="563"/>
    </row>
    <row r="432" spans="1:16" x14ac:dyDescent="0.25">
      <c r="A432" s="514" t="s">
        <v>1198</v>
      </c>
      <c r="B432" s="515" t="s">
        <v>4466</v>
      </c>
      <c r="C432" s="1249" t="s">
        <v>4467</v>
      </c>
      <c r="D432" s="1249"/>
      <c r="E432" s="1249"/>
      <c r="F432" s="1249"/>
      <c r="G432" s="1249"/>
      <c r="H432" s="516" t="s">
        <v>1575</v>
      </c>
      <c r="I432" s="517">
        <v>8</v>
      </c>
      <c r="J432" s="518">
        <v>1</v>
      </c>
      <c r="K432" s="518">
        <v>8</v>
      </c>
      <c r="L432" s="593">
        <v>263.24</v>
      </c>
      <c r="M432" s="570">
        <v>1.1399999999999999</v>
      </c>
      <c r="N432" s="572">
        <v>300.08999999999997</v>
      </c>
      <c r="O432" s="517"/>
      <c r="P432" s="555">
        <v>2400.7199999999998</v>
      </c>
    </row>
    <row r="433" spans="1:16" x14ac:dyDescent="0.25">
      <c r="A433" s="556"/>
      <c r="B433" s="557"/>
      <c r="C433" s="1248" t="s">
        <v>1161</v>
      </c>
      <c r="D433" s="1248"/>
      <c r="E433" s="1248"/>
      <c r="F433" s="1248"/>
      <c r="G433" s="1248"/>
      <c r="H433" s="516"/>
      <c r="I433" s="517"/>
      <c r="J433" s="517"/>
      <c r="K433" s="517"/>
      <c r="L433" s="520"/>
      <c r="M433" s="517"/>
      <c r="N433" s="520"/>
      <c r="O433" s="517"/>
      <c r="P433" s="555">
        <v>2400.7199999999998</v>
      </c>
    </row>
    <row r="434" spans="1:16" x14ac:dyDescent="0.25">
      <c r="A434" s="558"/>
      <c r="B434" s="559"/>
      <c r="C434" s="559"/>
      <c r="D434" s="559"/>
      <c r="E434" s="559"/>
      <c r="F434" s="559"/>
      <c r="G434" s="559"/>
      <c r="H434" s="560"/>
      <c r="I434" s="561"/>
      <c r="J434" s="561"/>
      <c r="K434" s="561"/>
      <c r="L434" s="562"/>
      <c r="M434" s="561"/>
      <c r="N434" s="562"/>
      <c r="O434" s="561"/>
      <c r="P434" s="563"/>
    </row>
    <row r="435" spans="1:16" x14ac:dyDescent="0.25">
      <c r="A435" s="558"/>
      <c r="B435" s="576"/>
      <c r="C435" s="576"/>
      <c r="D435" s="576"/>
      <c r="E435" s="576"/>
      <c r="F435" s="561"/>
      <c r="G435" s="561"/>
      <c r="H435" s="561"/>
      <c r="I435" s="561"/>
      <c r="J435" s="562"/>
      <c r="K435" s="561"/>
      <c r="L435" s="562"/>
      <c r="M435" s="577"/>
      <c r="N435" s="562"/>
      <c r="O435" s="578"/>
      <c r="P435" s="579"/>
    </row>
    <row r="436" spans="1:16" x14ac:dyDescent="0.25">
      <c r="A436" s="552"/>
      <c r="B436" s="580"/>
      <c r="C436" s="1246" t="s">
        <v>4468</v>
      </c>
      <c r="D436" s="1246"/>
      <c r="E436" s="1246"/>
      <c r="F436" s="1246"/>
      <c r="G436" s="1246"/>
      <c r="H436" s="1246"/>
      <c r="I436" s="1246"/>
      <c r="J436" s="1246"/>
      <c r="K436" s="1246"/>
      <c r="L436" s="1246"/>
      <c r="M436" s="1246"/>
      <c r="N436" s="1246"/>
      <c r="O436" s="1246"/>
      <c r="P436" s="581"/>
    </row>
    <row r="437" spans="1:16" x14ac:dyDescent="0.25">
      <c r="A437" s="552"/>
      <c r="B437" s="553"/>
      <c r="C437" s="1243" t="s">
        <v>1249</v>
      </c>
      <c r="D437" s="1243"/>
      <c r="E437" s="1243"/>
      <c r="F437" s="1243"/>
      <c r="G437" s="1243"/>
      <c r="H437" s="1243"/>
      <c r="I437" s="1243"/>
      <c r="J437" s="1243"/>
      <c r="K437" s="1243"/>
      <c r="L437" s="1243"/>
      <c r="M437" s="1243"/>
      <c r="N437" s="1243"/>
      <c r="O437" s="1243"/>
      <c r="P437" s="582">
        <v>134838.51999999999</v>
      </c>
    </row>
    <row r="438" spans="1:16" x14ac:dyDescent="0.25">
      <c r="A438" s="552"/>
      <c r="B438" s="553"/>
      <c r="C438" s="1243" t="s">
        <v>1250</v>
      </c>
      <c r="D438" s="1243"/>
      <c r="E438" s="1243"/>
      <c r="F438" s="1243"/>
      <c r="G438" s="1243"/>
      <c r="H438" s="1243"/>
      <c r="I438" s="1243"/>
      <c r="J438" s="1243"/>
      <c r="K438" s="1243"/>
      <c r="L438" s="1243"/>
      <c r="M438" s="1243"/>
      <c r="N438" s="1243"/>
      <c r="O438" s="1243"/>
      <c r="P438" s="583"/>
    </row>
    <row r="439" spans="1:16" x14ac:dyDescent="0.25">
      <c r="A439" s="552"/>
      <c r="B439" s="553"/>
      <c r="C439" s="1243" t="s">
        <v>1251</v>
      </c>
      <c r="D439" s="1243"/>
      <c r="E439" s="1243"/>
      <c r="F439" s="1243"/>
      <c r="G439" s="1243"/>
      <c r="H439" s="1243"/>
      <c r="I439" s="1243"/>
      <c r="J439" s="1243"/>
      <c r="K439" s="1243"/>
      <c r="L439" s="1243"/>
      <c r="M439" s="1243"/>
      <c r="N439" s="1243"/>
      <c r="O439" s="1243"/>
      <c r="P439" s="582">
        <v>6439.52</v>
      </c>
    </row>
    <row r="440" spans="1:16" x14ac:dyDescent="0.25">
      <c r="A440" s="552"/>
      <c r="B440" s="553"/>
      <c r="C440" s="1243" t="s">
        <v>1252</v>
      </c>
      <c r="D440" s="1243"/>
      <c r="E440" s="1243"/>
      <c r="F440" s="1243"/>
      <c r="G440" s="1243"/>
      <c r="H440" s="1243"/>
      <c r="I440" s="1243"/>
      <c r="J440" s="1243"/>
      <c r="K440" s="1243"/>
      <c r="L440" s="1243"/>
      <c r="M440" s="1243"/>
      <c r="N440" s="1243"/>
      <c r="O440" s="1243"/>
      <c r="P440" s="582">
        <v>1919.05</v>
      </c>
    </row>
    <row r="441" spans="1:16" x14ac:dyDescent="0.25">
      <c r="A441" s="552"/>
      <c r="B441" s="553"/>
      <c r="C441" s="1243" t="s">
        <v>1253</v>
      </c>
      <c r="D441" s="1243"/>
      <c r="E441" s="1243"/>
      <c r="F441" s="1243"/>
      <c r="G441" s="1243"/>
      <c r="H441" s="1243"/>
      <c r="I441" s="1243"/>
      <c r="J441" s="1243"/>
      <c r="K441" s="1243"/>
      <c r="L441" s="1243"/>
      <c r="M441" s="1243"/>
      <c r="N441" s="1243"/>
      <c r="O441" s="1243"/>
      <c r="P441" s="616">
        <v>911.46</v>
      </c>
    </row>
    <row r="442" spans="1:16" x14ac:dyDescent="0.25">
      <c r="A442" s="552"/>
      <c r="B442" s="553"/>
      <c r="C442" s="1243" t="s">
        <v>1254</v>
      </c>
      <c r="D442" s="1243"/>
      <c r="E442" s="1243"/>
      <c r="F442" s="1243"/>
      <c r="G442" s="1243"/>
      <c r="H442" s="1243"/>
      <c r="I442" s="1243"/>
      <c r="J442" s="1243"/>
      <c r="K442" s="1243"/>
      <c r="L442" s="1243"/>
      <c r="M442" s="1243"/>
      <c r="N442" s="1243"/>
      <c r="O442" s="1243"/>
      <c r="P442" s="582">
        <v>125568.49</v>
      </c>
    </row>
    <row r="443" spans="1:16" x14ac:dyDescent="0.25">
      <c r="A443" s="552"/>
      <c r="B443" s="553"/>
      <c r="C443" s="1243" t="s">
        <v>2687</v>
      </c>
      <c r="D443" s="1243"/>
      <c r="E443" s="1243"/>
      <c r="F443" s="1243"/>
      <c r="G443" s="1243"/>
      <c r="H443" s="1243"/>
      <c r="I443" s="1243"/>
      <c r="J443" s="1243"/>
      <c r="K443" s="1243"/>
      <c r="L443" s="1243"/>
      <c r="M443" s="1243"/>
      <c r="N443" s="1243"/>
      <c r="O443" s="1243"/>
      <c r="P443" s="582">
        <v>145717.97</v>
      </c>
    </row>
    <row r="444" spans="1:16" x14ac:dyDescent="0.25">
      <c r="A444" s="552"/>
      <c r="B444" s="553"/>
      <c r="C444" s="1243" t="s">
        <v>1250</v>
      </c>
      <c r="D444" s="1243"/>
      <c r="E444" s="1243"/>
      <c r="F444" s="1243"/>
      <c r="G444" s="1243"/>
      <c r="H444" s="1243"/>
      <c r="I444" s="1243"/>
      <c r="J444" s="1243"/>
      <c r="K444" s="1243"/>
      <c r="L444" s="1243"/>
      <c r="M444" s="1243"/>
      <c r="N444" s="1243"/>
      <c r="O444" s="1243"/>
      <c r="P444" s="583"/>
    </row>
    <row r="445" spans="1:16" x14ac:dyDescent="0.25">
      <c r="A445" s="552"/>
      <c r="B445" s="553"/>
      <c r="C445" s="1243" t="s">
        <v>1467</v>
      </c>
      <c r="D445" s="1243"/>
      <c r="E445" s="1243"/>
      <c r="F445" s="1243"/>
      <c r="G445" s="1243"/>
      <c r="H445" s="1243"/>
      <c r="I445" s="1243"/>
      <c r="J445" s="1243"/>
      <c r="K445" s="1243"/>
      <c r="L445" s="1243"/>
      <c r="M445" s="1243"/>
      <c r="N445" s="1243"/>
      <c r="O445" s="1243"/>
      <c r="P445" s="582">
        <v>6439.52</v>
      </c>
    </row>
    <row r="446" spans="1:16" x14ac:dyDescent="0.25">
      <c r="A446" s="552"/>
      <c r="B446" s="553"/>
      <c r="C446" s="1243" t="s">
        <v>1468</v>
      </c>
      <c r="D446" s="1243"/>
      <c r="E446" s="1243"/>
      <c r="F446" s="1243"/>
      <c r="G446" s="1243"/>
      <c r="H446" s="1243"/>
      <c r="I446" s="1243"/>
      <c r="J446" s="1243"/>
      <c r="K446" s="1243"/>
      <c r="L446" s="1243"/>
      <c r="M446" s="1243"/>
      <c r="N446" s="1243"/>
      <c r="O446" s="1243"/>
      <c r="P446" s="582">
        <v>1919.05</v>
      </c>
    </row>
    <row r="447" spans="1:16" x14ac:dyDescent="0.25">
      <c r="A447" s="552"/>
      <c r="B447" s="553"/>
      <c r="C447" s="1243" t="s">
        <v>1469</v>
      </c>
      <c r="D447" s="1243"/>
      <c r="E447" s="1243"/>
      <c r="F447" s="1243"/>
      <c r="G447" s="1243"/>
      <c r="H447" s="1243"/>
      <c r="I447" s="1243"/>
      <c r="J447" s="1243"/>
      <c r="K447" s="1243"/>
      <c r="L447" s="1243"/>
      <c r="M447" s="1243"/>
      <c r="N447" s="1243"/>
      <c r="O447" s="1243"/>
      <c r="P447" s="616">
        <v>911.46</v>
      </c>
    </row>
    <row r="448" spans="1:16" x14ac:dyDescent="0.25">
      <c r="A448" s="552"/>
      <c r="B448" s="553"/>
      <c r="C448" s="1243" t="s">
        <v>1470</v>
      </c>
      <c r="D448" s="1243"/>
      <c r="E448" s="1243"/>
      <c r="F448" s="1243"/>
      <c r="G448" s="1243"/>
      <c r="H448" s="1243"/>
      <c r="I448" s="1243"/>
      <c r="J448" s="1243"/>
      <c r="K448" s="1243"/>
      <c r="L448" s="1243"/>
      <c r="M448" s="1243"/>
      <c r="N448" s="1243"/>
      <c r="O448" s="1243"/>
      <c r="P448" s="582">
        <v>125568.49</v>
      </c>
    </row>
    <row r="449" spans="1:16" x14ac:dyDescent="0.25">
      <c r="A449" s="552"/>
      <c r="B449" s="553"/>
      <c r="C449" s="1243" t="s">
        <v>1471</v>
      </c>
      <c r="D449" s="1243"/>
      <c r="E449" s="1243"/>
      <c r="F449" s="1243"/>
      <c r="G449" s="1243"/>
      <c r="H449" s="1243"/>
      <c r="I449" s="1243"/>
      <c r="J449" s="1243"/>
      <c r="K449" s="1243"/>
      <c r="L449" s="1243"/>
      <c r="M449" s="1243"/>
      <c r="N449" s="1243"/>
      <c r="O449" s="1243"/>
      <c r="P449" s="582">
        <v>7130.45</v>
      </c>
    </row>
    <row r="450" spans="1:16" x14ac:dyDescent="0.25">
      <c r="A450" s="552"/>
      <c r="B450" s="553"/>
      <c r="C450" s="1243" t="s">
        <v>1472</v>
      </c>
      <c r="D450" s="1243"/>
      <c r="E450" s="1243"/>
      <c r="F450" s="1243"/>
      <c r="G450" s="1243"/>
      <c r="H450" s="1243"/>
      <c r="I450" s="1243"/>
      <c r="J450" s="1243"/>
      <c r="K450" s="1243"/>
      <c r="L450" s="1243"/>
      <c r="M450" s="1243"/>
      <c r="N450" s="1243"/>
      <c r="O450" s="1243"/>
      <c r="P450" s="582">
        <v>3749</v>
      </c>
    </row>
    <row r="451" spans="1:16" x14ac:dyDescent="0.25">
      <c r="A451" s="552"/>
      <c r="B451" s="553"/>
      <c r="C451" s="1243" t="s">
        <v>1266</v>
      </c>
      <c r="D451" s="1243"/>
      <c r="E451" s="1243"/>
      <c r="F451" s="1243"/>
      <c r="G451" s="1243"/>
      <c r="H451" s="1243"/>
      <c r="I451" s="1243"/>
      <c r="J451" s="1243"/>
      <c r="K451" s="1243"/>
      <c r="L451" s="1243"/>
      <c r="M451" s="1243"/>
      <c r="N451" s="1243"/>
      <c r="O451" s="1243"/>
      <c r="P451" s="582">
        <v>7350.98</v>
      </c>
    </row>
    <row r="452" spans="1:16" x14ac:dyDescent="0.25">
      <c r="A452" s="552"/>
      <c r="B452" s="553"/>
      <c r="C452" s="1243" t="s">
        <v>1267</v>
      </c>
      <c r="D452" s="1243"/>
      <c r="E452" s="1243"/>
      <c r="F452" s="1243"/>
      <c r="G452" s="1243"/>
      <c r="H452" s="1243"/>
      <c r="I452" s="1243"/>
      <c r="J452" s="1243"/>
      <c r="K452" s="1243"/>
      <c r="L452" s="1243"/>
      <c r="M452" s="1243"/>
      <c r="N452" s="1243"/>
      <c r="O452" s="1243"/>
      <c r="P452" s="582">
        <v>7130.45</v>
      </c>
    </row>
    <row r="453" spans="1:16" x14ac:dyDescent="0.25">
      <c r="A453" s="552"/>
      <c r="B453" s="553"/>
      <c r="C453" s="1243" t="s">
        <v>1268</v>
      </c>
      <c r="D453" s="1243"/>
      <c r="E453" s="1243"/>
      <c r="F453" s="1243"/>
      <c r="G453" s="1243"/>
      <c r="H453" s="1243"/>
      <c r="I453" s="1243"/>
      <c r="J453" s="1243"/>
      <c r="K453" s="1243"/>
      <c r="L453" s="1243"/>
      <c r="M453" s="1243"/>
      <c r="N453" s="1243"/>
      <c r="O453" s="1243"/>
      <c r="P453" s="582">
        <v>3749</v>
      </c>
    </row>
    <row r="454" spans="1:16" x14ac:dyDescent="0.25">
      <c r="A454" s="552"/>
      <c r="B454" s="580"/>
      <c r="C454" s="1246" t="s">
        <v>4469</v>
      </c>
      <c r="D454" s="1246"/>
      <c r="E454" s="1246"/>
      <c r="F454" s="1246"/>
      <c r="G454" s="1246"/>
      <c r="H454" s="1246"/>
      <c r="I454" s="1246"/>
      <c r="J454" s="1246"/>
      <c r="K454" s="1246"/>
      <c r="L454" s="1246"/>
      <c r="M454" s="1246"/>
      <c r="N454" s="1246"/>
      <c r="O454" s="1246"/>
      <c r="P454" s="584">
        <v>145717.97</v>
      </c>
    </row>
    <row r="455" spans="1:16" x14ac:dyDescent="0.25">
      <c r="A455" s="552"/>
      <c r="B455" s="553"/>
      <c r="C455" s="1243" t="s">
        <v>1270</v>
      </c>
      <c r="D455" s="1243"/>
      <c r="E455" s="1243"/>
      <c r="F455" s="1243"/>
      <c r="G455" s="1243"/>
      <c r="H455" s="1243"/>
      <c r="I455" s="1243"/>
      <c r="J455" s="1243"/>
      <c r="K455" s="1243"/>
      <c r="L455" s="1243"/>
      <c r="M455" s="1243"/>
      <c r="N455" s="1243"/>
      <c r="O455" s="1243"/>
      <c r="P455" s="583"/>
    </row>
    <row r="456" spans="1:16" x14ac:dyDescent="0.25">
      <c r="A456" s="552"/>
      <c r="B456" s="553"/>
      <c r="C456" s="1243" t="s">
        <v>1588</v>
      </c>
      <c r="D456" s="1243"/>
      <c r="E456" s="1243"/>
      <c r="F456" s="1243"/>
      <c r="G456" s="1243"/>
      <c r="H456" s="1243"/>
      <c r="I456" s="1243"/>
      <c r="J456" s="1243"/>
      <c r="K456" s="1243"/>
      <c r="L456" s="1243"/>
      <c r="M456" s="1243"/>
      <c r="N456" s="1243"/>
      <c r="O456" s="1243"/>
      <c r="P456" s="582">
        <v>108514.8</v>
      </c>
    </row>
    <row r="457" spans="1:16" x14ac:dyDescent="0.25">
      <c r="A457" s="552"/>
      <c r="B457" s="553"/>
      <c r="C457" s="1243" t="s">
        <v>1271</v>
      </c>
      <c r="D457" s="1243"/>
      <c r="E457" s="1243"/>
      <c r="F457" s="1243"/>
      <c r="G457" s="1243"/>
      <c r="H457" s="1243"/>
      <c r="I457" s="1243"/>
      <c r="J457" s="1243"/>
      <c r="K457" s="585" t="s">
        <v>4470</v>
      </c>
      <c r="L457" s="586"/>
      <c r="M457" s="586"/>
      <c r="O457" s="586"/>
      <c r="P457" s="587"/>
    </row>
    <row r="458" spans="1:16" x14ac:dyDescent="0.25">
      <c r="A458" s="552"/>
      <c r="B458" s="553"/>
      <c r="C458" s="1243" t="s">
        <v>1273</v>
      </c>
      <c r="D458" s="1243"/>
      <c r="E458" s="1243"/>
      <c r="F458" s="1243"/>
      <c r="G458" s="1243"/>
      <c r="H458" s="1243"/>
      <c r="I458" s="1243"/>
      <c r="J458" s="1243"/>
      <c r="K458" s="585" t="s">
        <v>4471</v>
      </c>
      <c r="L458" s="586"/>
      <c r="M458" s="586"/>
      <c r="O458" s="586"/>
      <c r="P458" s="587"/>
    </row>
    <row r="459" spans="1:16" x14ac:dyDescent="0.25">
      <c r="A459" s="1251" t="s">
        <v>4472</v>
      </c>
      <c r="B459" s="1252"/>
      <c r="C459" s="1252"/>
      <c r="D459" s="1252"/>
      <c r="E459" s="1252"/>
      <c r="F459" s="1252"/>
      <c r="G459" s="1252"/>
      <c r="H459" s="1252"/>
      <c r="I459" s="1252"/>
      <c r="J459" s="1252"/>
      <c r="K459" s="1252"/>
      <c r="L459" s="1252"/>
      <c r="M459" s="1252"/>
      <c r="N459" s="1252"/>
      <c r="O459" s="1252"/>
      <c r="P459" s="1253"/>
    </row>
    <row r="460" spans="1:16" x14ac:dyDescent="0.25">
      <c r="A460" s="514" t="s">
        <v>1199</v>
      </c>
      <c r="B460" s="515" t="s">
        <v>2645</v>
      </c>
      <c r="C460" s="1249" t="s">
        <v>2646</v>
      </c>
      <c r="D460" s="1249"/>
      <c r="E460" s="1249"/>
      <c r="F460" s="1249"/>
      <c r="G460" s="1249"/>
      <c r="H460" s="516" t="s">
        <v>1575</v>
      </c>
      <c r="I460" s="517">
        <v>23</v>
      </c>
      <c r="J460" s="518">
        <v>1</v>
      </c>
      <c r="K460" s="518">
        <v>23</v>
      </c>
      <c r="L460" s="520"/>
      <c r="M460" s="517"/>
      <c r="N460" s="521"/>
      <c r="O460" s="517"/>
      <c r="P460" s="522"/>
    </row>
    <row r="461" spans="1:16" x14ac:dyDescent="0.25">
      <c r="A461" s="523"/>
      <c r="B461" s="524" t="s">
        <v>23</v>
      </c>
      <c r="C461" s="1247" t="s">
        <v>1203</v>
      </c>
      <c r="D461" s="1247"/>
      <c r="E461" s="1247"/>
      <c r="F461" s="1247"/>
      <c r="G461" s="1247"/>
      <c r="H461" s="525" t="s">
        <v>1148</v>
      </c>
      <c r="I461" s="526"/>
      <c r="J461" s="526"/>
      <c r="K461" s="536">
        <v>23.69</v>
      </c>
      <c r="L461" s="528"/>
      <c r="M461" s="526"/>
      <c r="N461" s="528"/>
      <c r="O461" s="526"/>
      <c r="P461" s="529">
        <v>7938.28</v>
      </c>
    </row>
    <row r="462" spans="1:16" x14ac:dyDescent="0.25">
      <c r="A462" s="530"/>
      <c r="B462" s="524" t="s">
        <v>2190</v>
      </c>
      <c r="C462" s="1247" t="s">
        <v>2191</v>
      </c>
      <c r="D462" s="1247"/>
      <c r="E462" s="1247"/>
      <c r="F462" s="1247"/>
      <c r="G462" s="1247"/>
      <c r="H462" s="525" t="s">
        <v>1148</v>
      </c>
      <c r="I462" s="536">
        <v>1.03</v>
      </c>
      <c r="J462" s="526"/>
      <c r="K462" s="536">
        <v>23.69</v>
      </c>
      <c r="L462" s="532"/>
      <c r="M462" s="533"/>
      <c r="N462" s="534">
        <v>335.09</v>
      </c>
      <c r="O462" s="526"/>
      <c r="P462" s="529">
        <v>7938.28</v>
      </c>
    </row>
    <row r="463" spans="1:16" x14ac:dyDescent="0.25">
      <c r="A463" s="523"/>
      <c r="B463" s="524" t="s">
        <v>36</v>
      </c>
      <c r="C463" s="1247" t="s">
        <v>134</v>
      </c>
      <c r="D463" s="1247"/>
      <c r="E463" s="1247"/>
      <c r="F463" s="1247"/>
      <c r="G463" s="1247"/>
      <c r="H463" s="525"/>
      <c r="I463" s="526"/>
      <c r="J463" s="526"/>
      <c r="K463" s="526"/>
      <c r="L463" s="528"/>
      <c r="M463" s="526"/>
      <c r="N463" s="528"/>
      <c r="O463" s="526"/>
      <c r="P463" s="573">
        <v>96.56</v>
      </c>
    </row>
    <row r="464" spans="1:16" x14ac:dyDescent="0.25">
      <c r="A464" s="530"/>
      <c r="B464" s="524" t="s">
        <v>1499</v>
      </c>
      <c r="C464" s="1247" t="s">
        <v>1500</v>
      </c>
      <c r="D464" s="1247"/>
      <c r="E464" s="1247"/>
      <c r="F464" s="1247"/>
      <c r="G464" s="1247"/>
      <c r="H464" s="525" t="s">
        <v>1244</v>
      </c>
      <c r="I464" s="536">
        <v>0.02</v>
      </c>
      <c r="J464" s="526"/>
      <c r="K464" s="536">
        <v>0.46</v>
      </c>
      <c r="L464" s="538">
        <v>174.93</v>
      </c>
      <c r="M464" s="575">
        <v>1.2</v>
      </c>
      <c r="N464" s="534">
        <v>209.92</v>
      </c>
      <c r="O464" s="526"/>
      <c r="P464" s="529">
        <v>96.56</v>
      </c>
    </row>
    <row r="465" spans="1:16" x14ac:dyDescent="0.25">
      <c r="A465" s="552"/>
      <c r="B465" s="553"/>
      <c r="C465" s="1248" t="s">
        <v>1154</v>
      </c>
      <c r="D465" s="1248"/>
      <c r="E465" s="1248"/>
      <c r="F465" s="1248"/>
      <c r="G465" s="1248"/>
      <c r="H465" s="516"/>
      <c r="I465" s="517"/>
      <c r="J465" s="517"/>
      <c r="K465" s="517"/>
      <c r="L465" s="520"/>
      <c r="M465" s="517"/>
      <c r="N465" s="554"/>
      <c r="O465" s="517"/>
      <c r="P465" s="555">
        <v>8034.84</v>
      </c>
    </row>
    <row r="466" spans="1:16" x14ac:dyDescent="0.25">
      <c r="A466" s="540" t="s">
        <v>1745</v>
      </c>
      <c r="B466" s="524" t="s">
        <v>2637</v>
      </c>
      <c r="C466" s="1247" t="s">
        <v>2638</v>
      </c>
      <c r="D466" s="1247"/>
      <c r="E466" s="1247"/>
      <c r="F466" s="1247"/>
      <c r="G466" s="1247"/>
      <c r="H466" s="525" t="s">
        <v>1158</v>
      </c>
      <c r="I466" s="543">
        <v>2</v>
      </c>
      <c r="J466" s="526"/>
      <c r="K466" s="543">
        <v>2</v>
      </c>
      <c r="L466" s="528"/>
      <c r="M466" s="526"/>
      <c r="N466" s="528"/>
      <c r="O466" s="526"/>
      <c r="P466" s="573">
        <v>158.77000000000001</v>
      </c>
    </row>
    <row r="467" spans="1:16" x14ac:dyDescent="0.25">
      <c r="A467" s="540"/>
      <c r="B467" s="524"/>
      <c r="C467" s="1247" t="s">
        <v>1155</v>
      </c>
      <c r="D467" s="1247"/>
      <c r="E467" s="1247"/>
      <c r="F467" s="1247"/>
      <c r="G467" s="1247"/>
      <c r="H467" s="525"/>
      <c r="I467" s="526"/>
      <c r="J467" s="526"/>
      <c r="K467" s="526"/>
      <c r="L467" s="528"/>
      <c r="M467" s="526"/>
      <c r="N467" s="528"/>
      <c r="O467" s="526"/>
      <c r="P467" s="529">
        <v>7938.28</v>
      </c>
    </row>
    <row r="468" spans="1:16" x14ac:dyDescent="0.25">
      <c r="A468" s="540"/>
      <c r="B468" s="524" t="s">
        <v>2639</v>
      </c>
      <c r="C468" s="1247" t="s">
        <v>2640</v>
      </c>
      <c r="D468" s="1247"/>
      <c r="E468" s="1247"/>
      <c r="F468" s="1247"/>
      <c r="G468" s="1247"/>
      <c r="H468" s="525" t="s">
        <v>1158</v>
      </c>
      <c r="I468" s="543">
        <v>97</v>
      </c>
      <c r="J468" s="526"/>
      <c r="K468" s="543">
        <v>97</v>
      </c>
      <c r="L468" s="528"/>
      <c r="M468" s="526"/>
      <c r="N468" s="528"/>
      <c r="O468" s="526"/>
      <c r="P468" s="529">
        <v>7700.13</v>
      </c>
    </row>
    <row r="469" spans="1:16" x14ac:dyDescent="0.25">
      <c r="A469" s="540"/>
      <c r="B469" s="524" t="s">
        <v>2641</v>
      </c>
      <c r="C469" s="1247" t="s">
        <v>2642</v>
      </c>
      <c r="D469" s="1247"/>
      <c r="E469" s="1247"/>
      <c r="F469" s="1247"/>
      <c r="G469" s="1247"/>
      <c r="H469" s="525" t="s">
        <v>1158</v>
      </c>
      <c r="I469" s="543">
        <v>51</v>
      </c>
      <c r="J469" s="526"/>
      <c r="K469" s="543">
        <v>51</v>
      </c>
      <c r="L469" s="528"/>
      <c r="M469" s="526"/>
      <c r="N469" s="528"/>
      <c r="O469" s="526"/>
      <c r="P469" s="529">
        <v>4048.52</v>
      </c>
    </row>
    <row r="470" spans="1:16" x14ac:dyDescent="0.25">
      <c r="A470" s="556"/>
      <c r="B470" s="557"/>
      <c r="C470" s="1248" t="s">
        <v>1161</v>
      </c>
      <c r="D470" s="1248"/>
      <c r="E470" s="1248"/>
      <c r="F470" s="1248"/>
      <c r="G470" s="1248"/>
      <c r="H470" s="516"/>
      <c r="I470" s="517"/>
      <c r="J470" s="517"/>
      <c r="K470" s="517"/>
      <c r="L470" s="520"/>
      <c r="M470" s="517"/>
      <c r="N470" s="593">
        <v>867.05</v>
      </c>
      <c r="O470" s="517"/>
      <c r="P470" s="555">
        <v>19942.259999999998</v>
      </c>
    </row>
    <row r="471" spans="1:16" x14ac:dyDescent="0.25">
      <c r="A471" s="558"/>
      <c r="B471" s="559"/>
      <c r="C471" s="559"/>
      <c r="D471" s="559"/>
      <c r="E471" s="559"/>
      <c r="F471" s="559"/>
      <c r="G471" s="559"/>
      <c r="H471" s="560"/>
      <c r="I471" s="561"/>
      <c r="J471" s="561"/>
      <c r="K471" s="561"/>
      <c r="L471" s="562"/>
      <c r="M471" s="561"/>
      <c r="N471" s="562"/>
      <c r="O471" s="561"/>
      <c r="P471" s="563"/>
    </row>
    <row r="472" spans="1:16" ht="22.5" x14ac:dyDescent="0.25">
      <c r="A472" s="514" t="s">
        <v>3456</v>
      </c>
      <c r="B472" s="515" t="s">
        <v>2651</v>
      </c>
      <c r="C472" s="1249" t="s">
        <v>2652</v>
      </c>
      <c r="D472" s="1249"/>
      <c r="E472" s="1249"/>
      <c r="F472" s="1249"/>
      <c r="G472" s="1249"/>
      <c r="H472" s="516" t="s">
        <v>1575</v>
      </c>
      <c r="I472" s="517">
        <v>23</v>
      </c>
      <c r="J472" s="518">
        <v>1</v>
      </c>
      <c r="K472" s="518">
        <v>23</v>
      </c>
      <c r="L472" s="593">
        <v>112.32</v>
      </c>
      <c r="M472" s="570">
        <v>1.1200000000000001</v>
      </c>
      <c r="N472" s="572">
        <v>125.8</v>
      </c>
      <c r="O472" s="517"/>
      <c r="P472" s="555">
        <v>2893.4</v>
      </c>
    </row>
    <row r="473" spans="1:16" x14ac:dyDescent="0.25">
      <c r="A473" s="556"/>
      <c r="B473" s="557"/>
      <c r="C473" s="1248" t="s">
        <v>1161</v>
      </c>
      <c r="D473" s="1248"/>
      <c r="E473" s="1248"/>
      <c r="F473" s="1248"/>
      <c r="G473" s="1248"/>
      <c r="H473" s="516"/>
      <c r="I473" s="517"/>
      <c r="J473" s="517"/>
      <c r="K473" s="517"/>
      <c r="L473" s="520"/>
      <c r="M473" s="517"/>
      <c r="N473" s="520"/>
      <c r="O473" s="517"/>
      <c r="P473" s="555">
        <v>2893.4</v>
      </c>
    </row>
    <row r="474" spans="1:16" x14ac:dyDescent="0.25">
      <c r="A474" s="558"/>
      <c r="B474" s="559"/>
      <c r="C474" s="559"/>
      <c r="D474" s="559"/>
      <c r="E474" s="559"/>
      <c r="F474" s="559"/>
      <c r="G474" s="559"/>
      <c r="H474" s="560"/>
      <c r="I474" s="561"/>
      <c r="J474" s="561"/>
      <c r="K474" s="561"/>
      <c r="L474" s="562"/>
      <c r="M474" s="561"/>
      <c r="N474" s="562"/>
      <c r="O474" s="561"/>
      <c r="P474" s="563"/>
    </row>
    <row r="475" spans="1:16" x14ac:dyDescent="0.25">
      <c r="A475" s="514" t="s">
        <v>1214</v>
      </c>
      <c r="B475" s="515" t="s">
        <v>2645</v>
      </c>
      <c r="C475" s="1249" t="s">
        <v>2646</v>
      </c>
      <c r="D475" s="1249"/>
      <c r="E475" s="1249"/>
      <c r="F475" s="1249"/>
      <c r="G475" s="1249"/>
      <c r="H475" s="516" t="s">
        <v>1575</v>
      </c>
      <c r="I475" s="517">
        <v>13</v>
      </c>
      <c r="J475" s="518">
        <v>1</v>
      </c>
      <c r="K475" s="518">
        <v>13</v>
      </c>
      <c r="L475" s="520"/>
      <c r="M475" s="517"/>
      <c r="N475" s="521"/>
      <c r="O475" s="517"/>
      <c r="P475" s="522"/>
    </row>
    <row r="476" spans="1:16" x14ac:dyDescent="0.25">
      <c r="A476" s="523"/>
      <c r="B476" s="524" t="s">
        <v>23</v>
      </c>
      <c r="C476" s="1247" t="s">
        <v>1203</v>
      </c>
      <c r="D476" s="1247"/>
      <c r="E476" s="1247"/>
      <c r="F476" s="1247"/>
      <c r="G476" s="1247"/>
      <c r="H476" s="525" t="s">
        <v>1148</v>
      </c>
      <c r="I476" s="526"/>
      <c r="J476" s="526"/>
      <c r="K476" s="536">
        <v>13.39</v>
      </c>
      <c r="L476" s="528"/>
      <c r="M476" s="526"/>
      <c r="N476" s="528"/>
      <c r="O476" s="526"/>
      <c r="P476" s="529">
        <v>4486.8599999999997</v>
      </c>
    </row>
    <row r="477" spans="1:16" x14ac:dyDescent="0.25">
      <c r="A477" s="530"/>
      <c r="B477" s="524" t="s">
        <v>2190</v>
      </c>
      <c r="C477" s="1247" t="s">
        <v>2191</v>
      </c>
      <c r="D477" s="1247"/>
      <c r="E477" s="1247"/>
      <c r="F477" s="1247"/>
      <c r="G477" s="1247"/>
      <c r="H477" s="525" t="s">
        <v>1148</v>
      </c>
      <c r="I477" s="536">
        <v>1.03</v>
      </c>
      <c r="J477" s="526"/>
      <c r="K477" s="536">
        <v>13.39</v>
      </c>
      <c r="L477" s="532"/>
      <c r="M477" s="533"/>
      <c r="N477" s="534">
        <v>335.09</v>
      </c>
      <c r="O477" s="526"/>
      <c r="P477" s="529">
        <v>4486.8599999999997</v>
      </c>
    </row>
    <row r="478" spans="1:16" x14ac:dyDescent="0.25">
      <c r="A478" s="523"/>
      <c r="B478" s="524" t="s">
        <v>36</v>
      </c>
      <c r="C478" s="1247" t="s">
        <v>134</v>
      </c>
      <c r="D478" s="1247"/>
      <c r="E478" s="1247"/>
      <c r="F478" s="1247"/>
      <c r="G478" s="1247"/>
      <c r="H478" s="525"/>
      <c r="I478" s="526"/>
      <c r="J478" s="526"/>
      <c r="K478" s="526"/>
      <c r="L478" s="528"/>
      <c r="M478" s="526"/>
      <c r="N478" s="528"/>
      <c r="O478" s="526"/>
      <c r="P478" s="573">
        <v>54.58</v>
      </c>
    </row>
    <row r="479" spans="1:16" x14ac:dyDescent="0.25">
      <c r="A479" s="530"/>
      <c r="B479" s="524" t="s">
        <v>1499</v>
      </c>
      <c r="C479" s="1247" t="s">
        <v>1500</v>
      </c>
      <c r="D479" s="1247"/>
      <c r="E479" s="1247"/>
      <c r="F479" s="1247"/>
      <c r="G479" s="1247"/>
      <c r="H479" s="525" t="s">
        <v>1244</v>
      </c>
      <c r="I479" s="536">
        <v>0.02</v>
      </c>
      <c r="J479" s="526"/>
      <c r="K479" s="536">
        <v>0.26</v>
      </c>
      <c r="L479" s="538">
        <v>174.93</v>
      </c>
      <c r="M479" s="575">
        <v>1.2</v>
      </c>
      <c r="N479" s="534">
        <v>209.92</v>
      </c>
      <c r="O479" s="526"/>
      <c r="P479" s="529">
        <v>54.58</v>
      </c>
    </row>
    <row r="480" spans="1:16" x14ac:dyDescent="0.25">
      <c r="A480" s="552"/>
      <c r="B480" s="553"/>
      <c r="C480" s="1248" t="s">
        <v>1154</v>
      </c>
      <c r="D480" s="1248"/>
      <c r="E480" s="1248"/>
      <c r="F480" s="1248"/>
      <c r="G480" s="1248"/>
      <c r="H480" s="516"/>
      <c r="I480" s="517"/>
      <c r="J480" s="517"/>
      <c r="K480" s="517"/>
      <c r="L480" s="520"/>
      <c r="M480" s="517"/>
      <c r="N480" s="554"/>
      <c r="O480" s="517"/>
      <c r="P480" s="555">
        <v>4541.4399999999996</v>
      </c>
    </row>
    <row r="481" spans="1:16" x14ac:dyDescent="0.25">
      <c r="A481" s="540" t="s">
        <v>2722</v>
      </c>
      <c r="B481" s="524" t="s">
        <v>2637</v>
      </c>
      <c r="C481" s="1247" t="s">
        <v>2638</v>
      </c>
      <c r="D481" s="1247"/>
      <c r="E481" s="1247"/>
      <c r="F481" s="1247"/>
      <c r="G481" s="1247"/>
      <c r="H481" s="525" t="s">
        <v>1158</v>
      </c>
      <c r="I481" s="543">
        <v>2</v>
      </c>
      <c r="J481" s="526"/>
      <c r="K481" s="543">
        <v>2</v>
      </c>
      <c r="L481" s="528"/>
      <c r="M481" s="526"/>
      <c r="N481" s="528"/>
      <c r="O481" s="526"/>
      <c r="P481" s="573">
        <v>89.74</v>
      </c>
    </row>
    <row r="482" spans="1:16" x14ac:dyDescent="0.25">
      <c r="A482" s="540"/>
      <c r="B482" s="524"/>
      <c r="C482" s="1247" t="s">
        <v>1155</v>
      </c>
      <c r="D482" s="1247"/>
      <c r="E482" s="1247"/>
      <c r="F482" s="1247"/>
      <c r="G482" s="1247"/>
      <c r="H482" s="525"/>
      <c r="I482" s="526"/>
      <c r="J482" s="526"/>
      <c r="K482" s="526"/>
      <c r="L482" s="528"/>
      <c r="M482" s="526"/>
      <c r="N482" s="528"/>
      <c r="O482" s="526"/>
      <c r="P482" s="529">
        <v>4486.8599999999997</v>
      </c>
    </row>
    <row r="483" spans="1:16" x14ac:dyDescent="0.25">
      <c r="A483" s="540"/>
      <c r="B483" s="524" t="s">
        <v>2639</v>
      </c>
      <c r="C483" s="1247" t="s">
        <v>2640</v>
      </c>
      <c r="D483" s="1247"/>
      <c r="E483" s="1247"/>
      <c r="F483" s="1247"/>
      <c r="G483" s="1247"/>
      <c r="H483" s="525" t="s">
        <v>1158</v>
      </c>
      <c r="I483" s="543">
        <v>97</v>
      </c>
      <c r="J483" s="526"/>
      <c r="K483" s="543">
        <v>97</v>
      </c>
      <c r="L483" s="528"/>
      <c r="M483" s="526"/>
      <c r="N483" s="528"/>
      <c r="O483" s="526"/>
      <c r="P483" s="529">
        <v>4352.25</v>
      </c>
    </row>
    <row r="484" spans="1:16" x14ac:dyDescent="0.25">
      <c r="A484" s="540"/>
      <c r="B484" s="524" t="s">
        <v>2641</v>
      </c>
      <c r="C484" s="1247" t="s">
        <v>2642</v>
      </c>
      <c r="D484" s="1247"/>
      <c r="E484" s="1247"/>
      <c r="F484" s="1247"/>
      <c r="G484" s="1247"/>
      <c r="H484" s="525" t="s">
        <v>1158</v>
      </c>
      <c r="I484" s="543">
        <v>51</v>
      </c>
      <c r="J484" s="526"/>
      <c r="K484" s="543">
        <v>51</v>
      </c>
      <c r="L484" s="528"/>
      <c r="M484" s="526"/>
      <c r="N484" s="528"/>
      <c r="O484" s="526"/>
      <c r="P484" s="529">
        <v>2288.3000000000002</v>
      </c>
    </row>
    <row r="485" spans="1:16" x14ac:dyDescent="0.25">
      <c r="A485" s="556"/>
      <c r="B485" s="557"/>
      <c r="C485" s="1248" t="s">
        <v>1161</v>
      </c>
      <c r="D485" s="1248"/>
      <c r="E485" s="1248"/>
      <c r="F485" s="1248"/>
      <c r="G485" s="1248"/>
      <c r="H485" s="516"/>
      <c r="I485" s="517"/>
      <c r="J485" s="517"/>
      <c r="K485" s="517"/>
      <c r="L485" s="520"/>
      <c r="M485" s="517"/>
      <c r="N485" s="593">
        <v>867.06</v>
      </c>
      <c r="O485" s="517"/>
      <c r="P485" s="555">
        <v>11271.73</v>
      </c>
    </row>
    <row r="486" spans="1:16" x14ac:dyDescent="0.25">
      <c r="A486" s="558"/>
      <c r="B486" s="559"/>
      <c r="C486" s="559"/>
      <c r="D486" s="559"/>
      <c r="E486" s="559"/>
      <c r="F486" s="559"/>
      <c r="G486" s="559"/>
      <c r="H486" s="560"/>
      <c r="I486" s="561"/>
      <c r="J486" s="561"/>
      <c r="K486" s="561"/>
      <c r="L486" s="562"/>
      <c r="M486" s="561"/>
      <c r="N486" s="562"/>
      <c r="O486" s="561"/>
      <c r="P486" s="563"/>
    </row>
    <row r="487" spans="1:16" ht="22.5" x14ac:dyDescent="0.25">
      <c r="A487" s="514" t="s">
        <v>4473</v>
      </c>
      <c r="B487" s="515" t="s">
        <v>2683</v>
      </c>
      <c r="C487" s="1249" t="s">
        <v>2684</v>
      </c>
      <c r="D487" s="1249"/>
      <c r="E487" s="1249"/>
      <c r="F487" s="1249"/>
      <c r="G487" s="1249"/>
      <c r="H487" s="516" t="s">
        <v>1575</v>
      </c>
      <c r="I487" s="517">
        <v>4</v>
      </c>
      <c r="J487" s="518">
        <v>1</v>
      </c>
      <c r="K487" s="518">
        <v>4</v>
      </c>
      <c r="L487" s="593">
        <v>100.65</v>
      </c>
      <c r="M487" s="570">
        <v>1.1200000000000001</v>
      </c>
      <c r="N487" s="572">
        <v>112.73</v>
      </c>
      <c r="O487" s="517"/>
      <c r="P487" s="612">
        <v>450.92</v>
      </c>
    </row>
    <row r="488" spans="1:16" x14ac:dyDescent="0.25">
      <c r="A488" s="556"/>
      <c r="B488" s="557"/>
      <c r="C488" s="1248" t="s">
        <v>1161</v>
      </c>
      <c r="D488" s="1248"/>
      <c r="E488" s="1248"/>
      <c r="F488" s="1248"/>
      <c r="G488" s="1248"/>
      <c r="H488" s="516"/>
      <c r="I488" s="517"/>
      <c r="J488" s="517"/>
      <c r="K488" s="517"/>
      <c r="L488" s="520"/>
      <c r="M488" s="517"/>
      <c r="N488" s="520"/>
      <c r="O488" s="517"/>
      <c r="P488" s="612">
        <v>450.92</v>
      </c>
    </row>
    <row r="489" spans="1:16" x14ac:dyDescent="0.25">
      <c r="A489" s="558"/>
      <c r="B489" s="559"/>
      <c r="C489" s="559"/>
      <c r="D489" s="559"/>
      <c r="E489" s="559"/>
      <c r="F489" s="559"/>
      <c r="G489" s="559"/>
      <c r="H489" s="560"/>
      <c r="I489" s="561"/>
      <c r="J489" s="561"/>
      <c r="K489" s="561"/>
      <c r="L489" s="562"/>
      <c r="M489" s="561"/>
      <c r="N489" s="562"/>
      <c r="O489" s="561"/>
      <c r="P489" s="563"/>
    </row>
    <row r="490" spans="1:16" ht="22.5" x14ac:dyDescent="0.25">
      <c r="A490" s="514" t="s">
        <v>3464</v>
      </c>
      <c r="B490" s="515" t="s">
        <v>2680</v>
      </c>
      <c r="C490" s="1249" t="s">
        <v>2681</v>
      </c>
      <c r="D490" s="1249"/>
      <c r="E490" s="1249"/>
      <c r="F490" s="1249"/>
      <c r="G490" s="1249"/>
      <c r="H490" s="516" t="s">
        <v>1575</v>
      </c>
      <c r="I490" s="517">
        <v>1</v>
      </c>
      <c r="J490" s="518">
        <v>1</v>
      </c>
      <c r="K490" s="518">
        <v>1</v>
      </c>
      <c r="L490" s="593">
        <v>121.35</v>
      </c>
      <c r="M490" s="570">
        <v>1.1200000000000001</v>
      </c>
      <c r="N490" s="572">
        <v>135.91</v>
      </c>
      <c r="O490" s="517"/>
      <c r="P490" s="612">
        <v>135.91</v>
      </c>
    </row>
    <row r="491" spans="1:16" x14ac:dyDescent="0.25">
      <c r="A491" s="556"/>
      <c r="B491" s="557"/>
      <c r="C491" s="1248" t="s">
        <v>1161</v>
      </c>
      <c r="D491" s="1248"/>
      <c r="E491" s="1248"/>
      <c r="F491" s="1248"/>
      <c r="G491" s="1248"/>
      <c r="H491" s="516"/>
      <c r="I491" s="517"/>
      <c r="J491" s="517"/>
      <c r="K491" s="517"/>
      <c r="L491" s="520"/>
      <c r="M491" s="517"/>
      <c r="N491" s="520"/>
      <c r="O491" s="517"/>
      <c r="P491" s="612">
        <v>135.91</v>
      </c>
    </row>
    <row r="492" spans="1:16" x14ac:dyDescent="0.25">
      <c r="A492" s="558"/>
      <c r="B492" s="559"/>
      <c r="C492" s="559"/>
      <c r="D492" s="559"/>
      <c r="E492" s="559"/>
      <c r="F492" s="559"/>
      <c r="G492" s="559"/>
      <c r="H492" s="560"/>
      <c r="I492" s="561"/>
      <c r="J492" s="561"/>
      <c r="K492" s="561"/>
      <c r="L492" s="562"/>
      <c r="M492" s="561"/>
      <c r="N492" s="562"/>
      <c r="O492" s="561"/>
      <c r="P492" s="563"/>
    </row>
    <row r="493" spans="1:16" ht="22.5" x14ac:dyDescent="0.25">
      <c r="A493" s="514" t="s">
        <v>3467</v>
      </c>
      <c r="B493" s="515" t="s">
        <v>4474</v>
      </c>
      <c r="C493" s="1249" t="s">
        <v>4475</v>
      </c>
      <c r="D493" s="1249"/>
      <c r="E493" s="1249"/>
      <c r="F493" s="1249"/>
      <c r="G493" s="1249"/>
      <c r="H493" s="516" t="s">
        <v>1575</v>
      </c>
      <c r="I493" s="517">
        <v>4</v>
      </c>
      <c r="J493" s="518">
        <v>1</v>
      </c>
      <c r="K493" s="518">
        <v>4</v>
      </c>
      <c r="L493" s="593">
        <v>550.48</v>
      </c>
      <c r="M493" s="570">
        <v>1.1200000000000001</v>
      </c>
      <c r="N493" s="572">
        <v>616.54</v>
      </c>
      <c r="O493" s="517"/>
      <c r="P493" s="555">
        <v>2466.16</v>
      </c>
    </row>
    <row r="494" spans="1:16" x14ac:dyDescent="0.25">
      <c r="A494" s="556"/>
      <c r="B494" s="557"/>
      <c r="C494" s="1248" t="s">
        <v>1161</v>
      </c>
      <c r="D494" s="1248"/>
      <c r="E494" s="1248"/>
      <c r="F494" s="1248"/>
      <c r="G494" s="1248"/>
      <c r="H494" s="516"/>
      <c r="I494" s="517"/>
      <c r="J494" s="517"/>
      <c r="K494" s="517"/>
      <c r="L494" s="520"/>
      <c r="M494" s="517"/>
      <c r="N494" s="520"/>
      <c r="O494" s="517"/>
      <c r="P494" s="555">
        <v>2466.16</v>
      </c>
    </row>
    <row r="495" spans="1:16" x14ac:dyDescent="0.25">
      <c r="A495" s="558"/>
      <c r="B495" s="559"/>
      <c r="C495" s="559"/>
      <c r="D495" s="559"/>
      <c r="E495" s="559"/>
      <c r="F495" s="559"/>
      <c r="G495" s="559"/>
      <c r="H495" s="560"/>
      <c r="I495" s="561"/>
      <c r="J495" s="561"/>
      <c r="K495" s="561"/>
      <c r="L495" s="562"/>
      <c r="M495" s="561"/>
      <c r="N495" s="562"/>
      <c r="O495" s="561"/>
      <c r="P495" s="563"/>
    </row>
    <row r="496" spans="1:16" ht="22.5" x14ac:dyDescent="0.25">
      <c r="A496" s="514" t="s">
        <v>3470</v>
      </c>
      <c r="B496" s="515" t="s">
        <v>4476</v>
      </c>
      <c r="C496" s="1249" t="s">
        <v>4477</v>
      </c>
      <c r="D496" s="1249"/>
      <c r="E496" s="1249"/>
      <c r="F496" s="1249"/>
      <c r="G496" s="1249"/>
      <c r="H496" s="516" t="s">
        <v>1575</v>
      </c>
      <c r="I496" s="517">
        <v>3</v>
      </c>
      <c r="J496" s="518">
        <v>1</v>
      </c>
      <c r="K496" s="518">
        <v>3</v>
      </c>
      <c r="L496" s="593">
        <v>550.48</v>
      </c>
      <c r="M496" s="570">
        <v>1.1200000000000001</v>
      </c>
      <c r="N496" s="572">
        <v>616.54</v>
      </c>
      <c r="O496" s="517"/>
      <c r="P496" s="555">
        <v>1849.62</v>
      </c>
    </row>
    <row r="497" spans="1:16" x14ac:dyDescent="0.25">
      <c r="A497" s="556"/>
      <c r="B497" s="557"/>
      <c r="C497" s="1248" t="s">
        <v>1161</v>
      </c>
      <c r="D497" s="1248"/>
      <c r="E497" s="1248"/>
      <c r="F497" s="1248"/>
      <c r="G497" s="1248"/>
      <c r="H497" s="516"/>
      <c r="I497" s="517"/>
      <c r="J497" s="517"/>
      <c r="K497" s="517"/>
      <c r="L497" s="520"/>
      <c r="M497" s="517"/>
      <c r="N497" s="520"/>
      <c r="O497" s="517"/>
      <c r="P497" s="555">
        <v>1849.62</v>
      </c>
    </row>
    <row r="498" spans="1:16" x14ac:dyDescent="0.25">
      <c r="A498" s="558"/>
      <c r="B498" s="559"/>
      <c r="C498" s="559"/>
      <c r="D498" s="559"/>
      <c r="E498" s="559"/>
      <c r="F498" s="559"/>
      <c r="G498" s="559"/>
      <c r="H498" s="560"/>
      <c r="I498" s="561"/>
      <c r="J498" s="561"/>
      <c r="K498" s="561"/>
      <c r="L498" s="562"/>
      <c r="M498" s="561"/>
      <c r="N498" s="562"/>
      <c r="O498" s="561"/>
      <c r="P498" s="563"/>
    </row>
    <row r="499" spans="1:16" ht="22.5" x14ac:dyDescent="0.25">
      <c r="A499" s="514" t="s">
        <v>4478</v>
      </c>
      <c r="B499" s="515" t="s">
        <v>4479</v>
      </c>
      <c r="C499" s="1249" t="s">
        <v>4480</v>
      </c>
      <c r="D499" s="1249"/>
      <c r="E499" s="1249"/>
      <c r="F499" s="1249"/>
      <c r="G499" s="1249"/>
      <c r="H499" s="516" t="s">
        <v>1575</v>
      </c>
      <c r="I499" s="517">
        <v>1</v>
      </c>
      <c r="J499" s="518">
        <v>1</v>
      </c>
      <c r="K499" s="518">
        <v>1</v>
      </c>
      <c r="L499" s="593">
        <v>550.48</v>
      </c>
      <c r="M499" s="570">
        <v>1.1200000000000001</v>
      </c>
      <c r="N499" s="572">
        <v>616.54</v>
      </c>
      <c r="O499" s="517"/>
      <c r="P499" s="612">
        <v>616.54</v>
      </c>
    </row>
    <row r="500" spans="1:16" x14ac:dyDescent="0.25">
      <c r="A500" s="556"/>
      <c r="B500" s="557"/>
      <c r="C500" s="1248" t="s">
        <v>1161</v>
      </c>
      <c r="D500" s="1248"/>
      <c r="E500" s="1248"/>
      <c r="F500" s="1248"/>
      <c r="G500" s="1248"/>
      <c r="H500" s="516"/>
      <c r="I500" s="517"/>
      <c r="J500" s="517"/>
      <c r="K500" s="517"/>
      <c r="L500" s="520"/>
      <c r="M500" s="517"/>
      <c r="N500" s="520"/>
      <c r="O500" s="517"/>
      <c r="P500" s="612">
        <v>616.54</v>
      </c>
    </row>
    <row r="501" spans="1:16" x14ac:dyDescent="0.25">
      <c r="A501" s="558"/>
      <c r="B501" s="559"/>
      <c r="C501" s="559"/>
      <c r="D501" s="559"/>
      <c r="E501" s="559"/>
      <c r="F501" s="559"/>
      <c r="G501" s="559"/>
      <c r="H501" s="560"/>
      <c r="I501" s="561"/>
      <c r="J501" s="561"/>
      <c r="K501" s="561"/>
      <c r="L501" s="562"/>
      <c r="M501" s="561"/>
      <c r="N501" s="562"/>
      <c r="O501" s="561"/>
      <c r="P501" s="563"/>
    </row>
    <row r="502" spans="1:16" x14ac:dyDescent="0.25">
      <c r="A502" s="514" t="s">
        <v>1418</v>
      </c>
      <c r="B502" s="515" t="s">
        <v>4481</v>
      </c>
      <c r="C502" s="1249" t="s">
        <v>4482</v>
      </c>
      <c r="D502" s="1249"/>
      <c r="E502" s="1249"/>
      <c r="F502" s="1249"/>
      <c r="G502" s="1249"/>
      <c r="H502" s="516" t="s">
        <v>1440</v>
      </c>
      <c r="I502" s="517">
        <v>0.16</v>
      </c>
      <c r="J502" s="518">
        <v>1</v>
      </c>
      <c r="K502" s="570">
        <v>0.16</v>
      </c>
      <c r="L502" s="520"/>
      <c r="M502" s="517"/>
      <c r="N502" s="521"/>
      <c r="O502" s="517"/>
      <c r="P502" s="522"/>
    </row>
    <row r="503" spans="1:16" x14ac:dyDescent="0.25">
      <c r="A503" s="523"/>
      <c r="B503" s="524" t="s">
        <v>23</v>
      </c>
      <c r="C503" s="1247" t="s">
        <v>1203</v>
      </c>
      <c r="D503" s="1247"/>
      <c r="E503" s="1247"/>
      <c r="F503" s="1247"/>
      <c r="G503" s="1247"/>
      <c r="H503" s="525" t="s">
        <v>1148</v>
      </c>
      <c r="I503" s="526"/>
      <c r="J503" s="526"/>
      <c r="K503" s="535">
        <v>1.3695999999999999</v>
      </c>
      <c r="L503" s="528"/>
      <c r="M503" s="526"/>
      <c r="N503" s="528"/>
      <c r="O503" s="526"/>
      <c r="P503" s="573">
        <v>435.66</v>
      </c>
    </row>
    <row r="504" spans="1:16" x14ac:dyDescent="0.25">
      <c r="A504" s="530"/>
      <c r="B504" s="524" t="s">
        <v>2403</v>
      </c>
      <c r="C504" s="1247" t="s">
        <v>2404</v>
      </c>
      <c r="D504" s="1247"/>
      <c r="E504" s="1247"/>
      <c r="F504" s="1247"/>
      <c r="G504" s="1247"/>
      <c r="H504" s="525" t="s">
        <v>1148</v>
      </c>
      <c r="I504" s="536">
        <v>8.56</v>
      </c>
      <c r="J504" s="526"/>
      <c r="K504" s="535">
        <v>1.3695999999999999</v>
      </c>
      <c r="L504" s="532"/>
      <c r="M504" s="533"/>
      <c r="N504" s="534">
        <v>318.08999999999997</v>
      </c>
      <c r="O504" s="526"/>
      <c r="P504" s="529">
        <v>435.66</v>
      </c>
    </row>
    <row r="505" spans="1:16" x14ac:dyDescent="0.25">
      <c r="A505" s="523"/>
      <c r="B505" s="524" t="s">
        <v>28</v>
      </c>
      <c r="C505" s="1247" t="s">
        <v>132</v>
      </c>
      <c r="D505" s="1247"/>
      <c r="E505" s="1247"/>
      <c r="F505" s="1247"/>
      <c r="G505" s="1247"/>
      <c r="H505" s="525"/>
      <c r="I505" s="526"/>
      <c r="J505" s="526"/>
      <c r="K505" s="526"/>
      <c r="L505" s="528"/>
      <c r="M505" s="526"/>
      <c r="N505" s="528"/>
      <c r="O505" s="526"/>
      <c r="P505" s="573">
        <v>85.54</v>
      </c>
    </row>
    <row r="506" spans="1:16" x14ac:dyDescent="0.25">
      <c r="A506" s="523"/>
      <c r="B506" s="524"/>
      <c r="C506" s="1247" t="s">
        <v>1147</v>
      </c>
      <c r="D506" s="1247"/>
      <c r="E506" s="1247"/>
      <c r="F506" s="1247"/>
      <c r="G506" s="1247"/>
      <c r="H506" s="525" t="s">
        <v>1148</v>
      </c>
      <c r="I506" s="526"/>
      <c r="J506" s="526"/>
      <c r="K506" s="535">
        <v>0.36320000000000002</v>
      </c>
      <c r="L506" s="528"/>
      <c r="M506" s="526"/>
      <c r="N506" s="528"/>
      <c r="O506" s="526"/>
      <c r="P506" s="573">
        <v>119.97</v>
      </c>
    </row>
    <row r="507" spans="1:16" x14ac:dyDescent="0.25">
      <c r="A507" s="530"/>
      <c r="B507" s="524" t="s">
        <v>1443</v>
      </c>
      <c r="C507" s="1247" t="s">
        <v>1444</v>
      </c>
      <c r="D507" s="1247"/>
      <c r="E507" s="1247"/>
      <c r="F507" s="1247"/>
      <c r="G507" s="1247"/>
      <c r="H507" s="525" t="s">
        <v>1151</v>
      </c>
      <c r="I507" s="531">
        <v>0.1</v>
      </c>
      <c r="J507" s="526"/>
      <c r="K507" s="527">
        <v>1.6E-2</v>
      </c>
      <c r="L507" s="532"/>
      <c r="M507" s="533"/>
      <c r="N507" s="534">
        <v>1550.39</v>
      </c>
      <c r="O507" s="526"/>
      <c r="P507" s="529">
        <v>24.81</v>
      </c>
    </row>
    <row r="508" spans="1:16" x14ac:dyDescent="0.25">
      <c r="A508" s="540"/>
      <c r="B508" s="524" t="s">
        <v>1152</v>
      </c>
      <c r="C508" s="1247" t="s">
        <v>1153</v>
      </c>
      <c r="D508" s="1247"/>
      <c r="E508" s="1247"/>
      <c r="F508" s="1247"/>
      <c r="G508" s="1247"/>
      <c r="H508" s="525" t="s">
        <v>1148</v>
      </c>
      <c r="I508" s="531">
        <v>0.1</v>
      </c>
      <c r="J508" s="526"/>
      <c r="K508" s="527">
        <v>1.6E-2</v>
      </c>
      <c r="L508" s="528"/>
      <c r="M508" s="526"/>
      <c r="N508" s="541">
        <v>437.08</v>
      </c>
      <c r="O508" s="526"/>
      <c r="P508" s="573">
        <v>6.99</v>
      </c>
    </row>
    <row r="509" spans="1:16" x14ac:dyDescent="0.25">
      <c r="A509" s="530"/>
      <c r="B509" s="524" t="s">
        <v>4483</v>
      </c>
      <c r="C509" s="1247" t="s">
        <v>4484</v>
      </c>
      <c r="D509" s="1247"/>
      <c r="E509" s="1247"/>
      <c r="F509" s="1247"/>
      <c r="G509" s="1247"/>
      <c r="H509" s="525" t="s">
        <v>1151</v>
      </c>
      <c r="I509" s="536">
        <v>2.0699999999999998</v>
      </c>
      <c r="J509" s="526"/>
      <c r="K509" s="535">
        <v>0.33119999999999999</v>
      </c>
      <c r="L509" s="538">
        <v>104.99</v>
      </c>
      <c r="M509" s="539">
        <v>1.22</v>
      </c>
      <c r="N509" s="534">
        <v>128.09</v>
      </c>
      <c r="O509" s="526"/>
      <c r="P509" s="529">
        <v>42.42</v>
      </c>
    </row>
    <row r="510" spans="1:16" x14ac:dyDescent="0.25">
      <c r="A510" s="540"/>
      <c r="B510" s="524" t="s">
        <v>1208</v>
      </c>
      <c r="C510" s="1247" t="s">
        <v>1209</v>
      </c>
      <c r="D510" s="1247"/>
      <c r="E510" s="1247"/>
      <c r="F510" s="1247"/>
      <c r="G510" s="1247"/>
      <c r="H510" s="525" t="s">
        <v>1148</v>
      </c>
      <c r="I510" s="536">
        <v>2.0699999999999998</v>
      </c>
      <c r="J510" s="526"/>
      <c r="K510" s="535">
        <v>0.33119999999999999</v>
      </c>
      <c r="L510" s="528"/>
      <c r="M510" s="526"/>
      <c r="N510" s="541">
        <v>325.38</v>
      </c>
      <c r="O510" s="526"/>
      <c r="P510" s="573">
        <v>107.77</v>
      </c>
    </row>
    <row r="511" spans="1:16" x14ac:dyDescent="0.25">
      <c r="A511" s="530"/>
      <c r="B511" s="524" t="s">
        <v>1445</v>
      </c>
      <c r="C511" s="1247" t="s">
        <v>1446</v>
      </c>
      <c r="D511" s="1247"/>
      <c r="E511" s="1247"/>
      <c r="F511" s="1247"/>
      <c r="G511" s="1247"/>
      <c r="H511" s="525" t="s">
        <v>1151</v>
      </c>
      <c r="I511" s="531">
        <v>0.1</v>
      </c>
      <c r="J511" s="526"/>
      <c r="K511" s="527">
        <v>1.6E-2</v>
      </c>
      <c r="L511" s="538">
        <v>477.92</v>
      </c>
      <c r="M511" s="539">
        <v>1.24</v>
      </c>
      <c r="N511" s="534">
        <v>592.62</v>
      </c>
      <c r="O511" s="526"/>
      <c r="P511" s="529">
        <v>9.48</v>
      </c>
    </row>
    <row r="512" spans="1:16" x14ac:dyDescent="0.25">
      <c r="A512" s="540"/>
      <c r="B512" s="524" t="s">
        <v>1208</v>
      </c>
      <c r="C512" s="1247" t="s">
        <v>1209</v>
      </c>
      <c r="D512" s="1247"/>
      <c r="E512" s="1247"/>
      <c r="F512" s="1247"/>
      <c r="G512" s="1247"/>
      <c r="H512" s="525" t="s">
        <v>1148</v>
      </c>
      <c r="I512" s="531">
        <v>0.1</v>
      </c>
      <c r="J512" s="526"/>
      <c r="K512" s="527">
        <v>1.6E-2</v>
      </c>
      <c r="L512" s="528"/>
      <c r="M512" s="526"/>
      <c r="N512" s="541">
        <v>325.38</v>
      </c>
      <c r="O512" s="526"/>
      <c r="P512" s="573">
        <v>5.21</v>
      </c>
    </row>
    <row r="513" spans="1:16" x14ac:dyDescent="0.25">
      <c r="A513" s="530"/>
      <c r="B513" s="524" t="s">
        <v>2037</v>
      </c>
      <c r="C513" s="1247" t="s">
        <v>2038</v>
      </c>
      <c r="D513" s="1247"/>
      <c r="E513" s="1247"/>
      <c r="F513" s="1247"/>
      <c r="G513" s="1247"/>
      <c r="H513" s="525" t="s">
        <v>1151</v>
      </c>
      <c r="I513" s="536">
        <v>1.93</v>
      </c>
      <c r="J513" s="526"/>
      <c r="K513" s="535">
        <v>0.30880000000000002</v>
      </c>
      <c r="L513" s="532"/>
      <c r="M513" s="533"/>
      <c r="N513" s="534">
        <v>28.59</v>
      </c>
      <c r="O513" s="526"/>
      <c r="P513" s="529">
        <v>8.83</v>
      </c>
    </row>
    <row r="514" spans="1:16" x14ac:dyDescent="0.25">
      <c r="A514" s="523"/>
      <c r="B514" s="524" t="s">
        <v>36</v>
      </c>
      <c r="C514" s="1247" t="s">
        <v>134</v>
      </c>
      <c r="D514" s="1247"/>
      <c r="E514" s="1247"/>
      <c r="F514" s="1247"/>
      <c r="G514" s="1247"/>
      <c r="H514" s="525"/>
      <c r="I514" s="526"/>
      <c r="J514" s="526"/>
      <c r="K514" s="526"/>
      <c r="L514" s="528"/>
      <c r="M514" s="526"/>
      <c r="N514" s="528"/>
      <c r="O514" s="526"/>
      <c r="P514" s="529">
        <v>1436.92</v>
      </c>
    </row>
    <row r="515" spans="1:16" x14ac:dyDescent="0.25">
      <c r="A515" s="530"/>
      <c r="B515" s="524" t="s">
        <v>1494</v>
      </c>
      <c r="C515" s="1247" t="s">
        <v>1495</v>
      </c>
      <c r="D515" s="1247"/>
      <c r="E515" s="1247"/>
      <c r="F515" s="1247"/>
      <c r="G515" s="1247"/>
      <c r="H515" s="525" t="s">
        <v>1496</v>
      </c>
      <c r="I515" s="535">
        <v>0.28320000000000001</v>
      </c>
      <c r="J515" s="526"/>
      <c r="K515" s="574">
        <v>4.5311999999999998E-2</v>
      </c>
      <c r="L515" s="532"/>
      <c r="M515" s="533"/>
      <c r="N515" s="534">
        <v>6.1</v>
      </c>
      <c r="O515" s="526"/>
      <c r="P515" s="529">
        <v>0.28000000000000003</v>
      </c>
    </row>
    <row r="516" spans="1:16" x14ac:dyDescent="0.25">
      <c r="A516" s="530"/>
      <c r="B516" s="524" t="s">
        <v>2039</v>
      </c>
      <c r="C516" s="1247" t="s">
        <v>2040</v>
      </c>
      <c r="D516" s="1247"/>
      <c r="E516" s="1247"/>
      <c r="F516" s="1247"/>
      <c r="G516" s="1247"/>
      <c r="H516" s="525" t="s">
        <v>1244</v>
      </c>
      <c r="I516" s="536">
        <v>2.14</v>
      </c>
      <c r="J516" s="526"/>
      <c r="K516" s="535">
        <v>0.34239999999999998</v>
      </c>
      <c r="L516" s="538">
        <v>155.63</v>
      </c>
      <c r="M516" s="539">
        <v>1.05</v>
      </c>
      <c r="N516" s="534">
        <v>163.41</v>
      </c>
      <c r="O516" s="526"/>
      <c r="P516" s="529">
        <v>55.95</v>
      </c>
    </row>
    <row r="517" spans="1:16" x14ac:dyDescent="0.25">
      <c r="A517" s="530"/>
      <c r="B517" s="524" t="s">
        <v>1499</v>
      </c>
      <c r="C517" s="1247" t="s">
        <v>1500</v>
      </c>
      <c r="D517" s="1247"/>
      <c r="E517" s="1247"/>
      <c r="F517" s="1247"/>
      <c r="G517" s="1247"/>
      <c r="H517" s="525" t="s">
        <v>1244</v>
      </c>
      <c r="I517" s="536">
        <v>1.25</v>
      </c>
      <c r="J517" s="526"/>
      <c r="K517" s="531">
        <v>0.2</v>
      </c>
      <c r="L517" s="538">
        <v>174.93</v>
      </c>
      <c r="M517" s="575">
        <v>1.2</v>
      </c>
      <c r="N517" s="534">
        <v>209.92</v>
      </c>
      <c r="O517" s="526"/>
      <c r="P517" s="529">
        <v>41.98</v>
      </c>
    </row>
    <row r="518" spans="1:16" x14ac:dyDescent="0.25">
      <c r="A518" s="530"/>
      <c r="B518" s="524" t="s">
        <v>2625</v>
      </c>
      <c r="C518" s="1247" t="s">
        <v>2626</v>
      </c>
      <c r="D518" s="1247"/>
      <c r="E518" s="1247"/>
      <c r="F518" s="1247"/>
      <c r="G518" s="1247"/>
      <c r="H518" s="525" t="s">
        <v>1697</v>
      </c>
      <c r="I518" s="531">
        <v>0.3</v>
      </c>
      <c r="J518" s="526"/>
      <c r="K518" s="527">
        <v>4.8000000000000001E-2</v>
      </c>
      <c r="L518" s="538">
        <v>41.71</v>
      </c>
      <c r="M518" s="539">
        <v>1.31</v>
      </c>
      <c r="N518" s="534">
        <v>54.64</v>
      </c>
      <c r="O518" s="526"/>
      <c r="P518" s="529">
        <v>2.62</v>
      </c>
    </row>
    <row r="519" spans="1:16" x14ac:dyDescent="0.25">
      <c r="A519" s="530"/>
      <c r="B519" s="524" t="s">
        <v>4485</v>
      </c>
      <c r="C519" s="1247" t="s">
        <v>4486</v>
      </c>
      <c r="D519" s="1247"/>
      <c r="E519" s="1247"/>
      <c r="F519" s="1247"/>
      <c r="G519" s="1247"/>
      <c r="H519" s="525" t="s">
        <v>1575</v>
      </c>
      <c r="I519" s="543">
        <v>30</v>
      </c>
      <c r="J519" s="526"/>
      <c r="K519" s="531">
        <v>4.8</v>
      </c>
      <c r="L519" s="538">
        <v>159.13</v>
      </c>
      <c r="M519" s="539">
        <v>1.1399999999999999</v>
      </c>
      <c r="N519" s="534">
        <v>181.41</v>
      </c>
      <c r="O519" s="526"/>
      <c r="P519" s="529">
        <v>870.77</v>
      </c>
    </row>
    <row r="520" spans="1:16" x14ac:dyDescent="0.25">
      <c r="A520" s="530"/>
      <c r="B520" s="524" t="s">
        <v>4487</v>
      </c>
      <c r="C520" s="1247" t="s">
        <v>4488</v>
      </c>
      <c r="D520" s="1247"/>
      <c r="E520" s="1247"/>
      <c r="F520" s="1247"/>
      <c r="G520" s="1247"/>
      <c r="H520" s="525" t="s">
        <v>1575</v>
      </c>
      <c r="I520" s="543">
        <v>6</v>
      </c>
      <c r="J520" s="526"/>
      <c r="K520" s="536">
        <v>0.96</v>
      </c>
      <c r="L520" s="538">
        <v>425.18</v>
      </c>
      <c r="M520" s="539">
        <v>1.1399999999999999</v>
      </c>
      <c r="N520" s="534">
        <v>484.71</v>
      </c>
      <c r="O520" s="526"/>
      <c r="P520" s="529">
        <v>465.32</v>
      </c>
    </row>
    <row r="521" spans="1:16" x14ac:dyDescent="0.25">
      <c r="A521" s="552"/>
      <c r="B521" s="553"/>
      <c r="C521" s="1248" t="s">
        <v>1154</v>
      </c>
      <c r="D521" s="1248"/>
      <c r="E521" s="1248"/>
      <c r="F521" s="1248"/>
      <c r="G521" s="1248"/>
      <c r="H521" s="516"/>
      <c r="I521" s="517"/>
      <c r="J521" s="517"/>
      <c r="K521" s="517"/>
      <c r="L521" s="520"/>
      <c r="M521" s="517"/>
      <c r="N521" s="554"/>
      <c r="O521" s="517"/>
      <c r="P521" s="555">
        <v>2078.09</v>
      </c>
    </row>
    <row r="522" spans="1:16" x14ac:dyDescent="0.25">
      <c r="A522" s="540" t="s">
        <v>2740</v>
      </c>
      <c r="B522" s="524" t="s">
        <v>2637</v>
      </c>
      <c r="C522" s="1247" t="s">
        <v>2638</v>
      </c>
      <c r="D522" s="1247"/>
      <c r="E522" s="1247"/>
      <c r="F522" s="1247"/>
      <c r="G522" s="1247"/>
      <c r="H522" s="525" t="s">
        <v>1158</v>
      </c>
      <c r="I522" s="543">
        <v>2</v>
      </c>
      <c r="J522" s="526"/>
      <c r="K522" s="543">
        <v>2</v>
      </c>
      <c r="L522" s="528"/>
      <c r="M522" s="526"/>
      <c r="N522" s="528"/>
      <c r="O522" s="526"/>
      <c r="P522" s="573">
        <v>8.7100000000000009</v>
      </c>
    </row>
    <row r="523" spans="1:16" x14ac:dyDescent="0.25">
      <c r="A523" s="540"/>
      <c r="B523" s="524"/>
      <c r="C523" s="1247" t="s">
        <v>1155</v>
      </c>
      <c r="D523" s="1247"/>
      <c r="E523" s="1247"/>
      <c r="F523" s="1247"/>
      <c r="G523" s="1247"/>
      <c r="H523" s="525"/>
      <c r="I523" s="526"/>
      <c r="J523" s="526"/>
      <c r="K523" s="526"/>
      <c r="L523" s="528"/>
      <c r="M523" s="526"/>
      <c r="N523" s="528"/>
      <c r="O523" s="526"/>
      <c r="P523" s="573">
        <v>555.63</v>
      </c>
    </row>
    <row r="524" spans="1:16" x14ac:dyDescent="0.25">
      <c r="A524" s="540"/>
      <c r="B524" s="524" t="s">
        <v>2639</v>
      </c>
      <c r="C524" s="1247" t="s">
        <v>2640</v>
      </c>
      <c r="D524" s="1247"/>
      <c r="E524" s="1247"/>
      <c r="F524" s="1247"/>
      <c r="G524" s="1247"/>
      <c r="H524" s="525" t="s">
        <v>1158</v>
      </c>
      <c r="I524" s="543">
        <v>97</v>
      </c>
      <c r="J524" s="526"/>
      <c r="K524" s="543">
        <v>97</v>
      </c>
      <c r="L524" s="528"/>
      <c r="M524" s="526"/>
      <c r="N524" s="528"/>
      <c r="O524" s="526"/>
      <c r="P524" s="573">
        <v>538.96</v>
      </c>
    </row>
    <row r="525" spans="1:16" x14ac:dyDescent="0.25">
      <c r="A525" s="540"/>
      <c r="B525" s="524" t="s">
        <v>2641</v>
      </c>
      <c r="C525" s="1247" t="s">
        <v>2642</v>
      </c>
      <c r="D525" s="1247"/>
      <c r="E525" s="1247"/>
      <c r="F525" s="1247"/>
      <c r="G525" s="1247"/>
      <c r="H525" s="525" t="s">
        <v>1158</v>
      </c>
      <c r="I525" s="543">
        <v>51</v>
      </c>
      <c r="J525" s="526"/>
      <c r="K525" s="543">
        <v>51</v>
      </c>
      <c r="L525" s="528"/>
      <c r="M525" s="526"/>
      <c r="N525" s="528"/>
      <c r="O525" s="526"/>
      <c r="P525" s="573">
        <v>283.37</v>
      </c>
    </row>
    <row r="526" spans="1:16" x14ac:dyDescent="0.25">
      <c r="A526" s="556"/>
      <c r="B526" s="557"/>
      <c r="C526" s="1248" t="s">
        <v>1161</v>
      </c>
      <c r="D526" s="1248"/>
      <c r="E526" s="1248"/>
      <c r="F526" s="1248"/>
      <c r="G526" s="1248"/>
      <c r="H526" s="516"/>
      <c r="I526" s="517"/>
      <c r="J526" s="517"/>
      <c r="K526" s="517"/>
      <c r="L526" s="520"/>
      <c r="M526" s="517"/>
      <c r="N526" s="554">
        <v>18182.060000000001</v>
      </c>
      <c r="O526" s="517"/>
      <c r="P526" s="555">
        <v>2909.13</v>
      </c>
    </row>
    <row r="527" spans="1:16" x14ac:dyDescent="0.25">
      <c r="A527" s="558"/>
      <c r="B527" s="559"/>
      <c r="C527" s="559"/>
      <c r="D527" s="559"/>
      <c r="E527" s="559"/>
      <c r="F527" s="559"/>
      <c r="G527" s="559"/>
      <c r="H527" s="560"/>
      <c r="I527" s="561"/>
      <c r="J527" s="561"/>
      <c r="K527" s="561"/>
      <c r="L527" s="562"/>
      <c r="M527" s="561"/>
      <c r="N527" s="562"/>
      <c r="O527" s="561"/>
      <c r="P527" s="563"/>
    </row>
    <row r="528" spans="1:16" x14ac:dyDescent="0.25">
      <c r="A528" s="514" t="s">
        <v>1419</v>
      </c>
      <c r="B528" s="515" t="s">
        <v>4489</v>
      </c>
      <c r="C528" s="1249" t="s">
        <v>4490</v>
      </c>
      <c r="D528" s="1249"/>
      <c r="E528" s="1249"/>
      <c r="F528" s="1249"/>
      <c r="G528" s="1249"/>
      <c r="H528" s="516" t="s">
        <v>1697</v>
      </c>
      <c r="I528" s="517">
        <v>0.16</v>
      </c>
      <c r="J528" s="518">
        <v>1</v>
      </c>
      <c r="K528" s="570">
        <v>0.16</v>
      </c>
      <c r="L528" s="554">
        <v>9732.66</v>
      </c>
      <c r="M528" s="570">
        <v>1.1399999999999999</v>
      </c>
      <c r="N528" s="564">
        <v>11095.23</v>
      </c>
      <c r="O528" s="517"/>
      <c r="P528" s="555">
        <v>1775.24</v>
      </c>
    </row>
    <row r="529" spans="1:16" x14ac:dyDescent="0.25">
      <c r="A529" s="556"/>
      <c r="B529" s="557"/>
      <c r="C529" s="1248" t="s">
        <v>1161</v>
      </c>
      <c r="D529" s="1248"/>
      <c r="E529" s="1248"/>
      <c r="F529" s="1248"/>
      <c r="G529" s="1248"/>
      <c r="H529" s="516"/>
      <c r="I529" s="517"/>
      <c r="J529" s="517"/>
      <c r="K529" s="517"/>
      <c r="L529" s="520"/>
      <c r="M529" s="517"/>
      <c r="N529" s="520"/>
      <c r="O529" s="517"/>
      <c r="P529" s="555">
        <v>1775.24</v>
      </c>
    </row>
    <row r="530" spans="1:16" x14ac:dyDescent="0.25">
      <c r="A530" s="558"/>
      <c r="B530" s="559"/>
      <c r="C530" s="559"/>
      <c r="D530" s="559"/>
      <c r="E530" s="559"/>
      <c r="F530" s="559"/>
      <c r="G530" s="559"/>
      <c r="H530" s="560"/>
      <c r="I530" s="561"/>
      <c r="J530" s="561"/>
      <c r="K530" s="561"/>
      <c r="L530" s="562"/>
      <c r="M530" s="561"/>
      <c r="N530" s="562"/>
      <c r="O530" s="561"/>
      <c r="P530" s="563"/>
    </row>
    <row r="531" spans="1:16" ht="22.5" x14ac:dyDescent="0.25">
      <c r="A531" s="514" t="s">
        <v>1422</v>
      </c>
      <c r="B531" s="515" t="s">
        <v>4491</v>
      </c>
      <c r="C531" s="1249" t="s">
        <v>4492</v>
      </c>
      <c r="D531" s="1249"/>
      <c r="E531" s="1249"/>
      <c r="F531" s="1249"/>
      <c r="G531" s="1249"/>
      <c r="H531" s="516" t="s">
        <v>1575</v>
      </c>
      <c r="I531" s="517">
        <v>8</v>
      </c>
      <c r="J531" s="518">
        <v>1</v>
      </c>
      <c r="K531" s="518">
        <v>8</v>
      </c>
      <c r="L531" s="520"/>
      <c r="M531" s="517"/>
      <c r="N531" s="572">
        <v>110.49</v>
      </c>
      <c r="O531" s="517"/>
      <c r="P531" s="612">
        <v>883.92</v>
      </c>
    </row>
    <row r="532" spans="1:16" x14ac:dyDescent="0.25">
      <c r="A532" s="556"/>
      <c r="B532" s="557"/>
      <c r="C532" s="1248" t="s">
        <v>1161</v>
      </c>
      <c r="D532" s="1248"/>
      <c r="E532" s="1248"/>
      <c r="F532" s="1248"/>
      <c r="G532" s="1248"/>
      <c r="H532" s="516"/>
      <c r="I532" s="517"/>
      <c r="J532" s="517"/>
      <c r="K532" s="517"/>
      <c r="L532" s="520"/>
      <c r="M532" s="517"/>
      <c r="N532" s="520"/>
      <c r="O532" s="517"/>
      <c r="P532" s="612">
        <v>883.92</v>
      </c>
    </row>
    <row r="533" spans="1:16" x14ac:dyDescent="0.25">
      <c r="A533" s="558"/>
      <c r="B533" s="559"/>
      <c r="C533" s="559"/>
      <c r="D533" s="559"/>
      <c r="E533" s="559"/>
      <c r="F533" s="559"/>
      <c r="G533" s="559"/>
      <c r="H533" s="560"/>
      <c r="I533" s="561"/>
      <c r="J533" s="561"/>
      <c r="K533" s="561"/>
      <c r="L533" s="562"/>
      <c r="M533" s="561"/>
      <c r="N533" s="562"/>
      <c r="O533" s="561"/>
      <c r="P533" s="563"/>
    </row>
    <row r="534" spans="1:16" ht="22.5" x14ac:dyDescent="0.25">
      <c r="A534" s="514" t="s">
        <v>1425</v>
      </c>
      <c r="B534" s="515" t="s">
        <v>4493</v>
      </c>
      <c r="C534" s="1249" t="s">
        <v>4494</v>
      </c>
      <c r="D534" s="1249"/>
      <c r="E534" s="1249"/>
      <c r="F534" s="1249"/>
      <c r="G534" s="1249"/>
      <c r="H534" s="516" t="s">
        <v>1575</v>
      </c>
      <c r="I534" s="517">
        <v>16</v>
      </c>
      <c r="J534" s="518">
        <v>1</v>
      </c>
      <c r="K534" s="518">
        <v>16</v>
      </c>
      <c r="L534" s="520"/>
      <c r="M534" s="517"/>
      <c r="N534" s="564">
        <v>1984.22</v>
      </c>
      <c r="O534" s="517"/>
      <c r="P534" s="555">
        <v>31747.52</v>
      </c>
    </row>
    <row r="535" spans="1:16" x14ac:dyDescent="0.25">
      <c r="A535" s="556"/>
      <c r="B535" s="557"/>
      <c r="C535" s="1248" t="s">
        <v>1161</v>
      </c>
      <c r="D535" s="1248"/>
      <c r="E535" s="1248"/>
      <c r="F535" s="1248"/>
      <c r="G535" s="1248"/>
      <c r="H535" s="516"/>
      <c r="I535" s="517"/>
      <c r="J535" s="517"/>
      <c r="K535" s="517"/>
      <c r="L535" s="520"/>
      <c r="M535" s="517"/>
      <c r="N535" s="520"/>
      <c r="O535" s="517"/>
      <c r="P535" s="555">
        <v>31747.52</v>
      </c>
    </row>
    <row r="536" spans="1:16" x14ac:dyDescent="0.25">
      <c r="A536" s="558"/>
      <c r="B536" s="559"/>
      <c r="C536" s="559"/>
      <c r="D536" s="559"/>
      <c r="E536" s="559"/>
      <c r="F536" s="559"/>
      <c r="G536" s="559"/>
      <c r="H536" s="560"/>
      <c r="I536" s="561"/>
      <c r="J536" s="561"/>
      <c r="K536" s="561"/>
      <c r="L536" s="562"/>
      <c r="M536" s="561"/>
      <c r="N536" s="562"/>
      <c r="O536" s="561"/>
      <c r="P536" s="563"/>
    </row>
    <row r="537" spans="1:16" x14ac:dyDescent="0.25">
      <c r="A537" s="1251" t="s">
        <v>4495</v>
      </c>
      <c r="B537" s="1252"/>
      <c r="C537" s="1252"/>
      <c r="D537" s="1252"/>
      <c r="E537" s="1252"/>
      <c r="F537" s="1252"/>
      <c r="G537" s="1252"/>
      <c r="H537" s="1252"/>
      <c r="I537" s="1252"/>
      <c r="J537" s="1252"/>
      <c r="K537" s="1252"/>
      <c r="L537" s="1252"/>
      <c r="M537" s="1252"/>
      <c r="N537" s="1252"/>
      <c r="O537" s="1252"/>
      <c r="P537" s="1253"/>
    </row>
    <row r="538" spans="1:16" x14ac:dyDescent="0.25">
      <c r="A538" s="514" t="s">
        <v>1426</v>
      </c>
      <c r="B538" s="515" t="s">
        <v>4496</v>
      </c>
      <c r="C538" s="1249" t="s">
        <v>4497</v>
      </c>
      <c r="D538" s="1249"/>
      <c r="E538" s="1249"/>
      <c r="F538" s="1249"/>
      <c r="G538" s="1249"/>
      <c r="H538" s="516" t="s">
        <v>1440</v>
      </c>
      <c r="I538" s="517">
        <v>0.04</v>
      </c>
      <c r="J538" s="518">
        <v>1</v>
      </c>
      <c r="K538" s="570">
        <v>0.04</v>
      </c>
      <c r="L538" s="520"/>
      <c r="M538" s="517"/>
      <c r="N538" s="521"/>
      <c r="O538" s="517"/>
      <c r="P538" s="522"/>
    </row>
    <row r="539" spans="1:16" x14ac:dyDescent="0.25">
      <c r="A539" s="523"/>
      <c r="B539" s="524" t="s">
        <v>23</v>
      </c>
      <c r="C539" s="1247" t="s">
        <v>1203</v>
      </c>
      <c r="D539" s="1247"/>
      <c r="E539" s="1247"/>
      <c r="F539" s="1247"/>
      <c r="G539" s="1247"/>
      <c r="H539" s="525" t="s">
        <v>1148</v>
      </c>
      <c r="I539" s="526"/>
      <c r="J539" s="526"/>
      <c r="K539" s="535">
        <v>1.2864</v>
      </c>
      <c r="L539" s="528"/>
      <c r="M539" s="526"/>
      <c r="N539" s="528"/>
      <c r="O539" s="526"/>
      <c r="P539" s="573">
        <v>409.19</v>
      </c>
    </row>
    <row r="540" spans="1:16" x14ac:dyDescent="0.25">
      <c r="A540" s="530"/>
      <c r="B540" s="524" t="s">
        <v>2403</v>
      </c>
      <c r="C540" s="1247" t="s">
        <v>2404</v>
      </c>
      <c r="D540" s="1247"/>
      <c r="E540" s="1247"/>
      <c r="F540" s="1247"/>
      <c r="G540" s="1247"/>
      <c r="H540" s="525" t="s">
        <v>1148</v>
      </c>
      <c r="I540" s="536">
        <v>32.159999999999997</v>
      </c>
      <c r="J540" s="526"/>
      <c r="K540" s="535">
        <v>1.2864</v>
      </c>
      <c r="L540" s="532"/>
      <c r="M540" s="533"/>
      <c r="N540" s="534">
        <v>318.08999999999997</v>
      </c>
      <c r="O540" s="526"/>
      <c r="P540" s="529">
        <v>409.19</v>
      </c>
    </row>
    <row r="541" spans="1:16" x14ac:dyDescent="0.25">
      <c r="A541" s="523"/>
      <c r="B541" s="524" t="s">
        <v>28</v>
      </c>
      <c r="C541" s="1247" t="s">
        <v>132</v>
      </c>
      <c r="D541" s="1247"/>
      <c r="E541" s="1247"/>
      <c r="F541" s="1247"/>
      <c r="G541" s="1247"/>
      <c r="H541" s="525"/>
      <c r="I541" s="526"/>
      <c r="J541" s="526"/>
      <c r="K541" s="526"/>
      <c r="L541" s="528"/>
      <c r="M541" s="526"/>
      <c r="N541" s="528"/>
      <c r="O541" s="526"/>
      <c r="P541" s="573">
        <v>2.57</v>
      </c>
    </row>
    <row r="542" spans="1:16" x14ac:dyDescent="0.25">
      <c r="A542" s="523"/>
      <c r="B542" s="524"/>
      <c r="C542" s="1247" t="s">
        <v>1147</v>
      </c>
      <c r="D542" s="1247"/>
      <c r="E542" s="1247"/>
      <c r="F542" s="1247"/>
      <c r="G542" s="1247"/>
      <c r="H542" s="525" t="s">
        <v>1148</v>
      </c>
      <c r="I542" s="526"/>
      <c r="J542" s="526"/>
      <c r="K542" s="535">
        <v>2.3999999999999998E-3</v>
      </c>
      <c r="L542" s="528"/>
      <c r="M542" s="526"/>
      <c r="N542" s="528"/>
      <c r="O542" s="526"/>
      <c r="P542" s="573">
        <v>0.91</v>
      </c>
    </row>
    <row r="543" spans="1:16" x14ac:dyDescent="0.25">
      <c r="A543" s="530"/>
      <c r="B543" s="524" t="s">
        <v>1443</v>
      </c>
      <c r="C543" s="1247" t="s">
        <v>1444</v>
      </c>
      <c r="D543" s="1247"/>
      <c r="E543" s="1247"/>
      <c r="F543" s="1247"/>
      <c r="G543" s="1247"/>
      <c r="H543" s="525" t="s">
        <v>1151</v>
      </c>
      <c r="I543" s="536">
        <v>0.03</v>
      </c>
      <c r="J543" s="526"/>
      <c r="K543" s="535">
        <v>1.1999999999999999E-3</v>
      </c>
      <c r="L543" s="532"/>
      <c r="M543" s="533"/>
      <c r="N543" s="534">
        <v>1550.39</v>
      </c>
      <c r="O543" s="526"/>
      <c r="P543" s="529">
        <v>1.86</v>
      </c>
    </row>
    <row r="544" spans="1:16" x14ac:dyDescent="0.25">
      <c r="A544" s="540"/>
      <c r="B544" s="524" t="s">
        <v>1152</v>
      </c>
      <c r="C544" s="1247" t="s">
        <v>1153</v>
      </c>
      <c r="D544" s="1247"/>
      <c r="E544" s="1247"/>
      <c r="F544" s="1247"/>
      <c r="G544" s="1247"/>
      <c r="H544" s="525" t="s">
        <v>1148</v>
      </c>
      <c r="I544" s="536">
        <v>0.03</v>
      </c>
      <c r="J544" s="526"/>
      <c r="K544" s="535">
        <v>1.1999999999999999E-3</v>
      </c>
      <c r="L544" s="528"/>
      <c r="M544" s="526"/>
      <c r="N544" s="541">
        <v>437.08</v>
      </c>
      <c r="O544" s="526"/>
      <c r="P544" s="573">
        <v>0.52</v>
      </c>
    </row>
    <row r="545" spans="1:16" x14ac:dyDescent="0.25">
      <c r="A545" s="530"/>
      <c r="B545" s="524" t="s">
        <v>1445</v>
      </c>
      <c r="C545" s="1247" t="s">
        <v>1446</v>
      </c>
      <c r="D545" s="1247"/>
      <c r="E545" s="1247"/>
      <c r="F545" s="1247"/>
      <c r="G545" s="1247"/>
      <c r="H545" s="525" t="s">
        <v>1151</v>
      </c>
      <c r="I545" s="536">
        <v>0.03</v>
      </c>
      <c r="J545" s="526"/>
      <c r="K545" s="535">
        <v>1.1999999999999999E-3</v>
      </c>
      <c r="L545" s="538">
        <v>477.92</v>
      </c>
      <c r="M545" s="539">
        <v>1.24</v>
      </c>
      <c r="N545" s="534">
        <v>592.62</v>
      </c>
      <c r="O545" s="526"/>
      <c r="P545" s="529">
        <v>0.71</v>
      </c>
    </row>
    <row r="546" spans="1:16" x14ac:dyDescent="0.25">
      <c r="A546" s="540"/>
      <c r="B546" s="524" t="s">
        <v>1208</v>
      </c>
      <c r="C546" s="1247" t="s">
        <v>1209</v>
      </c>
      <c r="D546" s="1247"/>
      <c r="E546" s="1247"/>
      <c r="F546" s="1247"/>
      <c r="G546" s="1247"/>
      <c r="H546" s="525" t="s">
        <v>1148</v>
      </c>
      <c r="I546" s="536">
        <v>0.03</v>
      </c>
      <c r="J546" s="526"/>
      <c r="K546" s="535">
        <v>1.1999999999999999E-3</v>
      </c>
      <c r="L546" s="528"/>
      <c r="M546" s="526"/>
      <c r="N546" s="541">
        <v>325.38</v>
      </c>
      <c r="O546" s="526"/>
      <c r="P546" s="573">
        <v>0.39</v>
      </c>
    </row>
    <row r="547" spans="1:16" x14ac:dyDescent="0.25">
      <c r="A547" s="523"/>
      <c r="B547" s="524" t="s">
        <v>36</v>
      </c>
      <c r="C547" s="1247" t="s">
        <v>134</v>
      </c>
      <c r="D547" s="1247"/>
      <c r="E547" s="1247"/>
      <c r="F547" s="1247"/>
      <c r="G547" s="1247"/>
      <c r="H547" s="525"/>
      <c r="I547" s="526"/>
      <c r="J547" s="526"/>
      <c r="K547" s="526"/>
      <c r="L547" s="528"/>
      <c r="M547" s="526"/>
      <c r="N547" s="528"/>
      <c r="O547" s="526"/>
      <c r="P547" s="573">
        <v>8.06</v>
      </c>
    </row>
    <row r="548" spans="1:16" x14ac:dyDescent="0.25">
      <c r="A548" s="530"/>
      <c r="B548" s="524" t="s">
        <v>1494</v>
      </c>
      <c r="C548" s="1247" t="s">
        <v>1495</v>
      </c>
      <c r="D548" s="1247"/>
      <c r="E548" s="1247"/>
      <c r="F548" s="1247"/>
      <c r="G548" s="1247"/>
      <c r="H548" s="525" t="s">
        <v>1496</v>
      </c>
      <c r="I548" s="527">
        <v>6.6559999999999997</v>
      </c>
      <c r="J548" s="526"/>
      <c r="K548" s="537">
        <v>0.26623999999999998</v>
      </c>
      <c r="L548" s="532"/>
      <c r="M548" s="533"/>
      <c r="N548" s="534">
        <v>6.1</v>
      </c>
      <c r="O548" s="526"/>
      <c r="P548" s="529">
        <v>1.62</v>
      </c>
    </row>
    <row r="549" spans="1:16" x14ac:dyDescent="0.25">
      <c r="A549" s="530"/>
      <c r="B549" s="524" t="s">
        <v>2625</v>
      </c>
      <c r="C549" s="1247" t="s">
        <v>2626</v>
      </c>
      <c r="D549" s="1247"/>
      <c r="E549" s="1247"/>
      <c r="F549" s="1247"/>
      <c r="G549" s="1247"/>
      <c r="H549" s="525" t="s">
        <v>1697</v>
      </c>
      <c r="I549" s="536">
        <v>2.04</v>
      </c>
      <c r="J549" s="526"/>
      <c r="K549" s="535">
        <v>8.1600000000000006E-2</v>
      </c>
      <c r="L549" s="538">
        <v>41.71</v>
      </c>
      <c r="M549" s="539">
        <v>1.31</v>
      </c>
      <c r="N549" s="534">
        <v>54.64</v>
      </c>
      <c r="O549" s="526"/>
      <c r="P549" s="529">
        <v>4.46</v>
      </c>
    </row>
    <row r="550" spans="1:16" x14ac:dyDescent="0.25">
      <c r="A550" s="530"/>
      <c r="B550" s="524" t="s">
        <v>4498</v>
      </c>
      <c r="C550" s="1247" t="s">
        <v>4499</v>
      </c>
      <c r="D550" s="1247"/>
      <c r="E550" s="1247"/>
      <c r="F550" s="1247"/>
      <c r="G550" s="1247"/>
      <c r="H550" s="525" t="s">
        <v>1697</v>
      </c>
      <c r="I550" s="536">
        <v>2.04</v>
      </c>
      <c r="J550" s="526"/>
      <c r="K550" s="535">
        <v>8.1600000000000006E-2</v>
      </c>
      <c r="L550" s="538">
        <v>18.54</v>
      </c>
      <c r="M550" s="539">
        <v>1.31</v>
      </c>
      <c r="N550" s="534">
        <v>24.29</v>
      </c>
      <c r="O550" s="526"/>
      <c r="P550" s="529">
        <v>1.98</v>
      </c>
    </row>
    <row r="551" spans="1:16" x14ac:dyDescent="0.25">
      <c r="A551" s="552"/>
      <c r="B551" s="553"/>
      <c r="C551" s="1248" t="s">
        <v>1154</v>
      </c>
      <c r="D551" s="1248"/>
      <c r="E551" s="1248"/>
      <c r="F551" s="1248"/>
      <c r="G551" s="1248"/>
      <c r="H551" s="516"/>
      <c r="I551" s="517"/>
      <c r="J551" s="517"/>
      <c r="K551" s="517"/>
      <c r="L551" s="520"/>
      <c r="M551" s="517"/>
      <c r="N551" s="554"/>
      <c r="O551" s="517"/>
      <c r="P551" s="555">
        <v>420.73</v>
      </c>
    </row>
    <row r="552" spans="1:16" x14ac:dyDescent="0.25">
      <c r="A552" s="540" t="s">
        <v>1763</v>
      </c>
      <c r="B552" s="524" t="s">
        <v>2637</v>
      </c>
      <c r="C552" s="1247" t="s">
        <v>2638</v>
      </c>
      <c r="D552" s="1247"/>
      <c r="E552" s="1247"/>
      <c r="F552" s="1247"/>
      <c r="G552" s="1247"/>
      <c r="H552" s="525" t="s">
        <v>1158</v>
      </c>
      <c r="I552" s="543">
        <v>2</v>
      </c>
      <c r="J552" s="526"/>
      <c r="K552" s="543">
        <v>2</v>
      </c>
      <c r="L552" s="528"/>
      <c r="M552" s="526"/>
      <c r="N552" s="528"/>
      <c r="O552" s="526"/>
      <c r="P552" s="573">
        <v>8.18</v>
      </c>
    </row>
    <row r="553" spans="1:16" x14ac:dyDescent="0.25">
      <c r="A553" s="540"/>
      <c r="B553" s="524"/>
      <c r="C553" s="1247" t="s">
        <v>1155</v>
      </c>
      <c r="D553" s="1247"/>
      <c r="E553" s="1247"/>
      <c r="F553" s="1247"/>
      <c r="G553" s="1247"/>
      <c r="H553" s="525"/>
      <c r="I553" s="526"/>
      <c r="J553" s="526"/>
      <c r="K553" s="526"/>
      <c r="L553" s="528"/>
      <c r="M553" s="526"/>
      <c r="N553" s="528"/>
      <c r="O553" s="526"/>
      <c r="P553" s="573">
        <v>410.1</v>
      </c>
    </row>
    <row r="554" spans="1:16" x14ac:dyDescent="0.25">
      <c r="A554" s="540"/>
      <c r="B554" s="524" t="s">
        <v>2639</v>
      </c>
      <c r="C554" s="1247" t="s">
        <v>2640</v>
      </c>
      <c r="D554" s="1247"/>
      <c r="E554" s="1247"/>
      <c r="F554" s="1247"/>
      <c r="G554" s="1247"/>
      <c r="H554" s="525" t="s">
        <v>1158</v>
      </c>
      <c r="I554" s="543">
        <v>97</v>
      </c>
      <c r="J554" s="526"/>
      <c r="K554" s="543">
        <v>97</v>
      </c>
      <c r="L554" s="528"/>
      <c r="M554" s="526"/>
      <c r="N554" s="528"/>
      <c r="O554" s="526"/>
      <c r="P554" s="573">
        <v>397.8</v>
      </c>
    </row>
    <row r="555" spans="1:16" x14ac:dyDescent="0.25">
      <c r="A555" s="540"/>
      <c r="B555" s="524" t="s">
        <v>2641</v>
      </c>
      <c r="C555" s="1247" t="s">
        <v>2642</v>
      </c>
      <c r="D555" s="1247"/>
      <c r="E555" s="1247"/>
      <c r="F555" s="1247"/>
      <c r="G555" s="1247"/>
      <c r="H555" s="525" t="s">
        <v>1158</v>
      </c>
      <c r="I555" s="543">
        <v>51</v>
      </c>
      <c r="J555" s="526"/>
      <c r="K555" s="543">
        <v>51</v>
      </c>
      <c r="L555" s="528"/>
      <c r="M555" s="526"/>
      <c r="N555" s="528"/>
      <c r="O555" s="526"/>
      <c r="P555" s="573">
        <v>209.15</v>
      </c>
    </row>
    <row r="556" spans="1:16" x14ac:dyDescent="0.25">
      <c r="A556" s="556"/>
      <c r="B556" s="557"/>
      <c r="C556" s="1248" t="s">
        <v>1161</v>
      </c>
      <c r="D556" s="1248"/>
      <c r="E556" s="1248"/>
      <c r="F556" s="1248"/>
      <c r="G556" s="1248"/>
      <c r="H556" s="516"/>
      <c r="I556" s="517"/>
      <c r="J556" s="517"/>
      <c r="K556" s="517"/>
      <c r="L556" s="520"/>
      <c r="M556" s="517"/>
      <c r="N556" s="554">
        <v>25896.5</v>
      </c>
      <c r="O556" s="517"/>
      <c r="P556" s="555">
        <v>1035.8599999999999</v>
      </c>
    </row>
    <row r="557" spans="1:16" x14ac:dyDescent="0.25">
      <c r="A557" s="558"/>
      <c r="B557" s="559"/>
      <c r="C557" s="559"/>
      <c r="D557" s="559"/>
      <c r="E557" s="559"/>
      <c r="F557" s="559"/>
      <c r="G557" s="559"/>
      <c r="H557" s="560"/>
      <c r="I557" s="561"/>
      <c r="J557" s="561"/>
      <c r="K557" s="561"/>
      <c r="L557" s="562"/>
      <c r="M557" s="561"/>
      <c r="N557" s="562"/>
      <c r="O557" s="561"/>
      <c r="P557" s="563"/>
    </row>
    <row r="558" spans="1:16" x14ac:dyDescent="0.25">
      <c r="A558" s="514" t="s">
        <v>1427</v>
      </c>
      <c r="B558" s="515" t="s">
        <v>4500</v>
      </c>
      <c r="C558" s="1249" t="s">
        <v>4501</v>
      </c>
      <c r="D558" s="1249"/>
      <c r="E558" s="1249"/>
      <c r="F558" s="1249"/>
      <c r="G558" s="1249"/>
      <c r="H558" s="516" t="s">
        <v>2759</v>
      </c>
      <c r="I558" s="517">
        <v>4.0000000000000001E-3</v>
      </c>
      <c r="J558" s="518">
        <v>1</v>
      </c>
      <c r="K558" s="519">
        <v>4.0000000000000001E-3</v>
      </c>
      <c r="L558" s="554">
        <v>81806.850000000006</v>
      </c>
      <c r="M558" s="571">
        <v>1.2</v>
      </c>
      <c r="N558" s="564">
        <v>98168.22</v>
      </c>
      <c r="O558" s="517"/>
      <c r="P558" s="612">
        <v>392.67</v>
      </c>
    </row>
    <row r="559" spans="1:16" x14ac:dyDescent="0.25">
      <c r="A559" s="556"/>
      <c r="B559" s="557"/>
      <c r="C559" s="1248" t="s">
        <v>1161</v>
      </c>
      <c r="D559" s="1248"/>
      <c r="E559" s="1248"/>
      <c r="F559" s="1248"/>
      <c r="G559" s="1248"/>
      <c r="H559" s="516"/>
      <c r="I559" s="517"/>
      <c r="J559" s="517"/>
      <c r="K559" s="517"/>
      <c r="L559" s="520"/>
      <c r="M559" s="517"/>
      <c r="N559" s="520"/>
      <c r="O559" s="517"/>
      <c r="P559" s="612">
        <v>392.67</v>
      </c>
    </row>
    <row r="560" spans="1:16" x14ac:dyDescent="0.25">
      <c r="A560" s="558"/>
      <c r="B560" s="559"/>
      <c r="C560" s="559"/>
      <c r="D560" s="559"/>
      <c r="E560" s="559"/>
      <c r="F560" s="559"/>
      <c r="G560" s="559"/>
      <c r="H560" s="560"/>
      <c r="I560" s="561"/>
      <c r="J560" s="561"/>
      <c r="K560" s="561"/>
      <c r="L560" s="562"/>
      <c r="M560" s="561"/>
      <c r="N560" s="562"/>
      <c r="O560" s="561"/>
      <c r="P560" s="563"/>
    </row>
    <row r="561" spans="1:16" x14ac:dyDescent="0.25">
      <c r="A561" s="558"/>
      <c r="B561" s="576"/>
      <c r="C561" s="576"/>
      <c r="D561" s="576"/>
      <c r="E561" s="576"/>
      <c r="F561" s="561"/>
      <c r="G561" s="561"/>
      <c r="H561" s="561"/>
      <c r="I561" s="561"/>
      <c r="J561" s="562"/>
      <c r="K561" s="561"/>
      <c r="L561" s="562"/>
      <c r="M561" s="577"/>
      <c r="N561" s="562"/>
      <c r="O561" s="578"/>
      <c r="P561" s="579"/>
    </row>
    <row r="562" spans="1:16" x14ac:dyDescent="0.25">
      <c r="A562" s="552"/>
      <c r="B562" s="580"/>
      <c r="C562" s="1246" t="s">
        <v>4502</v>
      </c>
      <c r="D562" s="1246"/>
      <c r="E562" s="1246"/>
      <c r="F562" s="1246"/>
      <c r="G562" s="1246"/>
      <c r="H562" s="1246"/>
      <c r="I562" s="1246"/>
      <c r="J562" s="1246"/>
      <c r="K562" s="1246"/>
      <c r="L562" s="1246"/>
      <c r="M562" s="1246"/>
      <c r="N562" s="1246"/>
      <c r="O562" s="1246"/>
      <c r="P562" s="581"/>
    </row>
    <row r="563" spans="1:16" x14ac:dyDescent="0.25">
      <c r="A563" s="552"/>
      <c r="B563" s="553"/>
      <c r="C563" s="1243" t="s">
        <v>1249</v>
      </c>
      <c r="D563" s="1243"/>
      <c r="E563" s="1243"/>
      <c r="F563" s="1243"/>
      <c r="G563" s="1243"/>
      <c r="H563" s="1243"/>
      <c r="I563" s="1243"/>
      <c r="J563" s="1243"/>
      <c r="K563" s="1243"/>
      <c r="L563" s="1243"/>
      <c r="M563" s="1243"/>
      <c r="N563" s="1243"/>
      <c r="O563" s="1243"/>
      <c r="P563" s="582">
        <v>50139.85</v>
      </c>
    </row>
    <row r="564" spans="1:16" x14ac:dyDescent="0.25">
      <c r="A564" s="552"/>
      <c r="B564" s="553"/>
      <c r="C564" s="1243" t="s">
        <v>1250</v>
      </c>
      <c r="D564" s="1243"/>
      <c r="E564" s="1243"/>
      <c r="F564" s="1243"/>
      <c r="G564" s="1243"/>
      <c r="H564" s="1243"/>
      <c r="I564" s="1243"/>
      <c r="J564" s="1243"/>
      <c r="K564" s="1243"/>
      <c r="L564" s="1243"/>
      <c r="M564" s="1243"/>
      <c r="N564" s="1243"/>
      <c r="O564" s="1243"/>
      <c r="P564" s="583"/>
    </row>
    <row r="565" spans="1:16" x14ac:dyDescent="0.25">
      <c r="A565" s="552"/>
      <c r="B565" s="553"/>
      <c r="C565" s="1243" t="s">
        <v>1251</v>
      </c>
      <c r="D565" s="1243"/>
      <c r="E565" s="1243"/>
      <c r="F565" s="1243"/>
      <c r="G565" s="1243"/>
      <c r="H565" s="1243"/>
      <c r="I565" s="1243"/>
      <c r="J565" s="1243"/>
      <c r="K565" s="1243"/>
      <c r="L565" s="1243"/>
      <c r="M565" s="1243"/>
      <c r="N565" s="1243"/>
      <c r="O565" s="1243"/>
      <c r="P565" s="582">
        <v>13269.99</v>
      </c>
    </row>
    <row r="566" spans="1:16" x14ac:dyDescent="0.25">
      <c r="A566" s="552"/>
      <c r="B566" s="553"/>
      <c r="C566" s="1243" t="s">
        <v>1252</v>
      </c>
      <c r="D566" s="1243"/>
      <c r="E566" s="1243"/>
      <c r="F566" s="1243"/>
      <c r="G566" s="1243"/>
      <c r="H566" s="1243"/>
      <c r="I566" s="1243"/>
      <c r="J566" s="1243"/>
      <c r="K566" s="1243"/>
      <c r="L566" s="1243"/>
      <c r="M566" s="1243"/>
      <c r="N566" s="1243"/>
      <c r="O566" s="1243"/>
      <c r="P566" s="616">
        <v>88.11</v>
      </c>
    </row>
    <row r="567" spans="1:16" x14ac:dyDescent="0.25">
      <c r="A567" s="552"/>
      <c r="B567" s="553"/>
      <c r="C567" s="1243" t="s">
        <v>1253</v>
      </c>
      <c r="D567" s="1243"/>
      <c r="E567" s="1243"/>
      <c r="F567" s="1243"/>
      <c r="G567" s="1243"/>
      <c r="H567" s="1243"/>
      <c r="I567" s="1243"/>
      <c r="J567" s="1243"/>
      <c r="K567" s="1243"/>
      <c r="L567" s="1243"/>
      <c r="M567" s="1243"/>
      <c r="N567" s="1243"/>
      <c r="O567" s="1243"/>
      <c r="P567" s="616">
        <v>120.88</v>
      </c>
    </row>
    <row r="568" spans="1:16" x14ac:dyDescent="0.25">
      <c r="A568" s="552"/>
      <c r="B568" s="553"/>
      <c r="C568" s="1243" t="s">
        <v>1254</v>
      </c>
      <c r="D568" s="1243"/>
      <c r="E568" s="1243"/>
      <c r="F568" s="1243"/>
      <c r="G568" s="1243"/>
      <c r="H568" s="1243"/>
      <c r="I568" s="1243"/>
      <c r="J568" s="1243"/>
      <c r="K568" s="1243"/>
      <c r="L568" s="1243"/>
      <c r="M568" s="1243"/>
      <c r="N568" s="1243"/>
      <c r="O568" s="1243"/>
      <c r="P568" s="582">
        <v>36660.870000000003</v>
      </c>
    </row>
    <row r="569" spans="1:16" x14ac:dyDescent="0.25">
      <c r="A569" s="552"/>
      <c r="B569" s="553"/>
      <c r="C569" s="1243" t="s">
        <v>2687</v>
      </c>
      <c r="D569" s="1243"/>
      <c r="E569" s="1243"/>
      <c r="F569" s="1243"/>
      <c r="G569" s="1243"/>
      <c r="H569" s="1243"/>
      <c r="I569" s="1243"/>
      <c r="J569" s="1243"/>
      <c r="K569" s="1243"/>
      <c r="L569" s="1243"/>
      <c r="M569" s="1243"/>
      <c r="N569" s="1243"/>
      <c r="O569" s="1243"/>
      <c r="P569" s="582">
        <v>69958.33</v>
      </c>
    </row>
    <row r="570" spans="1:16" x14ac:dyDescent="0.25">
      <c r="A570" s="552"/>
      <c r="B570" s="553"/>
      <c r="C570" s="1243" t="s">
        <v>1250</v>
      </c>
      <c r="D570" s="1243"/>
      <c r="E570" s="1243"/>
      <c r="F570" s="1243"/>
      <c r="G570" s="1243"/>
      <c r="H570" s="1243"/>
      <c r="I570" s="1243"/>
      <c r="J570" s="1243"/>
      <c r="K570" s="1243"/>
      <c r="L570" s="1243"/>
      <c r="M570" s="1243"/>
      <c r="N570" s="1243"/>
      <c r="O570" s="1243"/>
      <c r="P570" s="583"/>
    </row>
    <row r="571" spans="1:16" x14ac:dyDescent="0.25">
      <c r="A571" s="552"/>
      <c r="B571" s="553"/>
      <c r="C571" s="1243" t="s">
        <v>1467</v>
      </c>
      <c r="D571" s="1243"/>
      <c r="E571" s="1243"/>
      <c r="F571" s="1243"/>
      <c r="G571" s="1243"/>
      <c r="H571" s="1243"/>
      <c r="I571" s="1243"/>
      <c r="J571" s="1243"/>
      <c r="K571" s="1243"/>
      <c r="L571" s="1243"/>
      <c r="M571" s="1243"/>
      <c r="N571" s="1243"/>
      <c r="O571" s="1243"/>
      <c r="P571" s="582">
        <v>13269.99</v>
      </c>
    </row>
    <row r="572" spans="1:16" x14ac:dyDescent="0.25">
      <c r="A572" s="552"/>
      <c r="B572" s="553"/>
      <c r="C572" s="1243" t="s">
        <v>1468</v>
      </c>
      <c r="D572" s="1243"/>
      <c r="E572" s="1243"/>
      <c r="F572" s="1243"/>
      <c r="G572" s="1243"/>
      <c r="H572" s="1243"/>
      <c r="I572" s="1243"/>
      <c r="J572" s="1243"/>
      <c r="K572" s="1243"/>
      <c r="L572" s="1243"/>
      <c r="M572" s="1243"/>
      <c r="N572" s="1243"/>
      <c r="O572" s="1243"/>
      <c r="P572" s="616">
        <v>88.11</v>
      </c>
    </row>
    <row r="573" spans="1:16" x14ac:dyDescent="0.25">
      <c r="A573" s="552"/>
      <c r="B573" s="553"/>
      <c r="C573" s="1243" t="s">
        <v>1469</v>
      </c>
      <c r="D573" s="1243"/>
      <c r="E573" s="1243"/>
      <c r="F573" s="1243"/>
      <c r="G573" s="1243"/>
      <c r="H573" s="1243"/>
      <c r="I573" s="1243"/>
      <c r="J573" s="1243"/>
      <c r="K573" s="1243"/>
      <c r="L573" s="1243"/>
      <c r="M573" s="1243"/>
      <c r="N573" s="1243"/>
      <c r="O573" s="1243"/>
      <c r="P573" s="616">
        <v>120.88</v>
      </c>
    </row>
    <row r="574" spans="1:16" x14ac:dyDescent="0.25">
      <c r="A574" s="552"/>
      <c r="B574" s="553"/>
      <c r="C574" s="1243" t="s">
        <v>1470</v>
      </c>
      <c r="D574" s="1243"/>
      <c r="E574" s="1243"/>
      <c r="F574" s="1243"/>
      <c r="G574" s="1243"/>
      <c r="H574" s="1243"/>
      <c r="I574" s="1243"/>
      <c r="J574" s="1243"/>
      <c r="K574" s="1243"/>
      <c r="L574" s="1243"/>
      <c r="M574" s="1243"/>
      <c r="N574" s="1243"/>
      <c r="O574" s="1243"/>
      <c r="P574" s="582">
        <v>36660.870000000003</v>
      </c>
    </row>
    <row r="575" spans="1:16" x14ac:dyDescent="0.25">
      <c r="A575" s="552"/>
      <c r="B575" s="553"/>
      <c r="C575" s="1243" t="s">
        <v>1471</v>
      </c>
      <c r="D575" s="1243"/>
      <c r="E575" s="1243"/>
      <c r="F575" s="1243"/>
      <c r="G575" s="1243"/>
      <c r="H575" s="1243"/>
      <c r="I575" s="1243"/>
      <c r="J575" s="1243"/>
      <c r="K575" s="1243"/>
      <c r="L575" s="1243"/>
      <c r="M575" s="1243"/>
      <c r="N575" s="1243"/>
      <c r="O575" s="1243"/>
      <c r="P575" s="582">
        <v>12989.14</v>
      </c>
    </row>
    <row r="576" spans="1:16" x14ac:dyDescent="0.25">
      <c r="A576" s="552"/>
      <c r="B576" s="553"/>
      <c r="C576" s="1243" t="s">
        <v>1472</v>
      </c>
      <c r="D576" s="1243"/>
      <c r="E576" s="1243"/>
      <c r="F576" s="1243"/>
      <c r="G576" s="1243"/>
      <c r="H576" s="1243"/>
      <c r="I576" s="1243"/>
      <c r="J576" s="1243"/>
      <c r="K576" s="1243"/>
      <c r="L576" s="1243"/>
      <c r="M576" s="1243"/>
      <c r="N576" s="1243"/>
      <c r="O576" s="1243"/>
      <c r="P576" s="582">
        <v>6829.34</v>
      </c>
    </row>
    <row r="577" spans="1:16" x14ac:dyDescent="0.25">
      <c r="A577" s="552"/>
      <c r="B577" s="553"/>
      <c r="C577" s="1243" t="s">
        <v>2688</v>
      </c>
      <c r="D577" s="1243"/>
      <c r="E577" s="1243"/>
      <c r="F577" s="1243"/>
      <c r="G577" s="1243"/>
      <c r="H577" s="1243"/>
      <c r="I577" s="1243"/>
      <c r="J577" s="1243"/>
      <c r="K577" s="1243"/>
      <c r="L577" s="1243"/>
      <c r="M577" s="1243"/>
      <c r="N577" s="1243"/>
      <c r="O577" s="1243"/>
      <c r="P577" s="582">
        <v>8412.5499999999993</v>
      </c>
    </row>
    <row r="578" spans="1:16" x14ac:dyDescent="0.25">
      <c r="A578" s="552"/>
      <c r="B578" s="553"/>
      <c r="C578" s="1243" t="s">
        <v>2689</v>
      </c>
      <c r="D578" s="1243"/>
      <c r="E578" s="1243"/>
      <c r="F578" s="1243"/>
      <c r="G578" s="1243"/>
      <c r="H578" s="1243"/>
      <c r="I578" s="1243"/>
      <c r="J578" s="1243"/>
      <c r="K578" s="1243"/>
      <c r="L578" s="1243"/>
      <c r="M578" s="1243"/>
      <c r="N578" s="1243"/>
      <c r="O578" s="1243"/>
      <c r="P578" s="582">
        <v>8412.5499999999993</v>
      </c>
    </row>
    <row r="579" spans="1:16" x14ac:dyDescent="0.25">
      <c r="A579" s="552"/>
      <c r="B579" s="553"/>
      <c r="C579" s="1243" t="s">
        <v>1266</v>
      </c>
      <c r="D579" s="1243"/>
      <c r="E579" s="1243"/>
      <c r="F579" s="1243"/>
      <c r="G579" s="1243"/>
      <c r="H579" s="1243"/>
      <c r="I579" s="1243"/>
      <c r="J579" s="1243"/>
      <c r="K579" s="1243"/>
      <c r="L579" s="1243"/>
      <c r="M579" s="1243"/>
      <c r="N579" s="1243"/>
      <c r="O579" s="1243"/>
      <c r="P579" s="582">
        <v>13390.87</v>
      </c>
    </row>
    <row r="580" spans="1:16" x14ac:dyDescent="0.25">
      <c r="A580" s="552"/>
      <c r="B580" s="553"/>
      <c r="C580" s="1243" t="s">
        <v>1267</v>
      </c>
      <c r="D580" s="1243"/>
      <c r="E580" s="1243"/>
      <c r="F580" s="1243"/>
      <c r="G580" s="1243"/>
      <c r="H580" s="1243"/>
      <c r="I580" s="1243"/>
      <c r="J580" s="1243"/>
      <c r="K580" s="1243"/>
      <c r="L580" s="1243"/>
      <c r="M580" s="1243"/>
      <c r="N580" s="1243"/>
      <c r="O580" s="1243"/>
      <c r="P580" s="582">
        <v>12989.14</v>
      </c>
    </row>
    <row r="581" spans="1:16" x14ac:dyDescent="0.25">
      <c r="A581" s="552"/>
      <c r="B581" s="553"/>
      <c r="C581" s="1243" t="s">
        <v>1268</v>
      </c>
      <c r="D581" s="1243"/>
      <c r="E581" s="1243"/>
      <c r="F581" s="1243"/>
      <c r="G581" s="1243"/>
      <c r="H581" s="1243"/>
      <c r="I581" s="1243"/>
      <c r="J581" s="1243"/>
      <c r="K581" s="1243"/>
      <c r="L581" s="1243"/>
      <c r="M581" s="1243"/>
      <c r="N581" s="1243"/>
      <c r="O581" s="1243"/>
      <c r="P581" s="582">
        <v>6829.34</v>
      </c>
    </row>
    <row r="582" spans="1:16" x14ac:dyDescent="0.25">
      <c r="A582" s="552"/>
      <c r="B582" s="580"/>
      <c r="C582" s="1246" t="s">
        <v>4503</v>
      </c>
      <c r="D582" s="1246"/>
      <c r="E582" s="1246"/>
      <c r="F582" s="1246"/>
      <c r="G582" s="1246"/>
      <c r="H582" s="1246"/>
      <c r="I582" s="1246"/>
      <c r="J582" s="1246"/>
      <c r="K582" s="1246"/>
      <c r="L582" s="1246"/>
      <c r="M582" s="1246"/>
      <c r="N582" s="1246"/>
      <c r="O582" s="1246"/>
      <c r="P582" s="584">
        <v>78370.880000000005</v>
      </c>
    </row>
    <row r="583" spans="1:16" x14ac:dyDescent="0.25">
      <c r="A583" s="552"/>
      <c r="B583" s="553"/>
      <c r="C583" s="1243" t="s">
        <v>1270</v>
      </c>
      <c r="D583" s="1243"/>
      <c r="E583" s="1243"/>
      <c r="F583" s="1243"/>
      <c r="G583" s="1243"/>
      <c r="H583" s="1243"/>
      <c r="I583" s="1243"/>
      <c r="J583" s="1243"/>
      <c r="K583" s="1243"/>
      <c r="L583" s="1243"/>
      <c r="M583" s="1243"/>
      <c r="N583" s="1243"/>
      <c r="O583" s="1243"/>
      <c r="P583" s="583"/>
    </row>
    <row r="584" spans="1:16" x14ac:dyDescent="0.25">
      <c r="A584" s="552"/>
      <c r="B584" s="553"/>
      <c r="C584" s="1243" t="s">
        <v>1588</v>
      </c>
      <c r="D584" s="1243"/>
      <c r="E584" s="1243"/>
      <c r="F584" s="1243"/>
      <c r="G584" s="1243"/>
      <c r="H584" s="1243"/>
      <c r="I584" s="1243"/>
      <c r="J584" s="1243"/>
      <c r="K584" s="1243"/>
      <c r="L584" s="1243"/>
      <c r="M584" s="1243"/>
      <c r="N584" s="1243"/>
      <c r="O584" s="1243"/>
      <c r="P584" s="582">
        <v>32631.439999999999</v>
      </c>
    </row>
    <row r="585" spans="1:16" x14ac:dyDescent="0.25">
      <c r="A585" s="552"/>
      <c r="B585" s="553"/>
      <c r="C585" s="1243" t="s">
        <v>1271</v>
      </c>
      <c r="D585" s="1243"/>
      <c r="E585" s="1243"/>
      <c r="F585" s="1243"/>
      <c r="G585" s="1243"/>
      <c r="H585" s="1243"/>
      <c r="I585" s="1243"/>
      <c r="J585" s="1243"/>
      <c r="K585" s="585" t="s">
        <v>4504</v>
      </c>
      <c r="L585" s="586"/>
      <c r="M585" s="586"/>
      <c r="O585" s="586"/>
      <c r="P585" s="587"/>
    </row>
    <row r="586" spans="1:16" x14ac:dyDescent="0.25">
      <c r="A586" s="552"/>
      <c r="B586" s="553"/>
      <c r="C586" s="1243" t="s">
        <v>1273</v>
      </c>
      <c r="D586" s="1243"/>
      <c r="E586" s="1243"/>
      <c r="F586" s="1243"/>
      <c r="G586" s="1243"/>
      <c r="H586" s="1243"/>
      <c r="I586" s="1243"/>
      <c r="J586" s="1243"/>
      <c r="K586" s="585" t="s">
        <v>4505</v>
      </c>
      <c r="L586" s="586"/>
      <c r="M586" s="586"/>
      <c r="O586" s="586"/>
      <c r="P586" s="587"/>
    </row>
    <row r="587" spans="1:16" x14ac:dyDescent="0.25">
      <c r="A587" s="594"/>
      <c r="B587" s="595"/>
      <c r="C587" s="595"/>
      <c r="D587" s="595"/>
      <c r="E587" s="595"/>
      <c r="F587" s="595"/>
      <c r="G587" s="595"/>
      <c r="H587" s="595"/>
      <c r="I587" s="595"/>
      <c r="J587" s="595"/>
      <c r="K587" s="595"/>
      <c r="L587" s="595"/>
      <c r="M587" s="595"/>
      <c r="N587" s="497"/>
      <c r="O587" s="596"/>
      <c r="P587" s="597"/>
    </row>
    <row r="588" spans="1:16" x14ac:dyDescent="0.25">
      <c r="A588" s="552"/>
      <c r="B588" s="580"/>
      <c r="C588" s="1246" t="s">
        <v>594</v>
      </c>
      <c r="D588" s="1246"/>
      <c r="E588" s="1246"/>
      <c r="F588" s="1246"/>
      <c r="G588" s="1246"/>
      <c r="H588" s="1246"/>
      <c r="I588" s="1246"/>
      <c r="J588" s="1246"/>
      <c r="K588" s="1246"/>
      <c r="L588" s="1246"/>
      <c r="M588" s="1246"/>
      <c r="N588" s="1246"/>
      <c r="O588" s="1246"/>
      <c r="P588" s="581"/>
    </row>
    <row r="589" spans="1:16" x14ac:dyDescent="0.25">
      <c r="A589" s="552"/>
      <c r="B589" s="553"/>
      <c r="C589" s="1243" t="s">
        <v>1249</v>
      </c>
      <c r="D589" s="1243"/>
      <c r="E589" s="1243"/>
      <c r="F589" s="1243"/>
      <c r="G589" s="1243"/>
      <c r="H589" s="1243"/>
      <c r="I589" s="1243"/>
      <c r="J589" s="1243"/>
      <c r="K589" s="1243"/>
      <c r="L589" s="1243"/>
      <c r="M589" s="1243"/>
      <c r="N589" s="1243"/>
      <c r="O589" s="1243"/>
      <c r="P589" s="582">
        <v>14470635.380000001</v>
      </c>
    </row>
    <row r="590" spans="1:16" x14ac:dyDescent="0.25">
      <c r="A590" s="552"/>
      <c r="B590" s="553"/>
      <c r="C590" s="1243" t="s">
        <v>1250</v>
      </c>
      <c r="D590" s="1243"/>
      <c r="E590" s="1243"/>
      <c r="F590" s="1243"/>
      <c r="G590" s="1243"/>
      <c r="H590" s="1243"/>
      <c r="I590" s="1243"/>
      <c r="J590" s="1243"/>
      <c r="K590" s="1243"/>
      <c r="L590" s="1243"/>
      <c r="M590" s="1243"/>
      <c r="N590" s="1243"/>
      <c r="O590" s="1243"/>
      <c r="P590" s="583"/>
    </row>
    <row r="591" spans="1:16" x14ac:dyDescent="0.25">
      <c r="A591" s="552"/>
      <c r="B591" s="553"/>
      <c r="C591" s="1243" t="s">
        <v>1251</v>
      </c>
      <c r="D591" s="1243"/>
      <c r="E591" s="1243"/>
      <c r="F591" s="1243"/>
      <c r="G591" s="1243"/>
      <c r="H591" s="1243"/>
      <c r="I591" s="1243"/>
      <c r="J591" s="1243"/>
      <c r="K591" s="1243"/>
      <c r="L591" s="1243"/>
      <c r="M591" s="1243"/>
      <c r="N591" s="1243"/>
      <c r="O591" s="1243"/>
      <c r="P591" s="582">
        <v>1356467.78</v>
      </c>
    </row>
    <row r="592" spans="1:16" x14ac:dyDescent="0.25">
      <c r="A592" s="552"/>
      <c r="B592" s="553"/>
      <c r="C592" s="1243" t="s">
        <v>1252</v>
      </c>
      <c r="D592" s="1243"/>
      <c r="E592" s="1243"/>
      <c r="F592" s="1243"/>
      <c r="G592" s="1243"/>
      <c r="H592" s="1243"/>
      <c r="I592" s="1243"/>
      <c r="J592" s="1243"/>
      <c r="K592" s="1243"/>
      <c r="L592" s="1243"/>
      <c r="M592" s="1243"/>
      <c r="N592" s="1243"/>
      <c r="O592" s="1243"/>
      <c r="P592" s="582">
        <v>178650.87</v>
      </c>
    </row>
    <row r="593" spans="1:16" x14ac:dyDescent="0.25">
      <c r="A593" s="552"/>
      <c r="B593" s="553"/>
      <c r="C593" s="1243" t="s">
        <v>1253</v>
      </c>
      <c r="D593" s="1243"/>
      <c r="E593" s="1243"/>
      <c r="F593" s="1243"/>
      <c r="G593" s="1243"/>
      <c r="H593" s="1243"/>
      <c r="I593" s="1243"/>
      <c r="J593" s="1243"/>
      <c r="K593" s="1243"/>
      <c r="L593" s="1243"/>
      <c r="M593" s="1243"/>
      <c r="N593" s="1243"/>
      <c r="O593" s="1243"/>
      <c r="P593" s="582">
        <v>53198.64</v>
      </c>
    </row>
    <row r="594" spans="1:16" x14ac:dyDescent="0.25">
      <c r="A594" s="552"/>
      <c r="B594" s="553"/>
      <c r="C594" s="1243" t="s">
        <v>1254</v>
      </c>
      <c r="D594" s="1243"/>
      <c r="E594" s="1243"/>
      <c r="F594" s="1243"/>
      <c r="G594" s="1243"/>
      <c r="H594" s="1243"/>
      <c r="I594" s="1243"/>
      <c r="J594" s="1243"/>
      <c r="K594" s="1243"/>
      <c r="L594" s="1243"/>
      <c r="M594" s="1243"/>
      <c r="N594" s="1243"/>
      <c r="O594" s="1243"/>
      <c r="P594" s="582">
        <v>12604940.890000001</v>
      </c>
    </row>
    <row r="595" spans="1:16" x14ac:dyDescent="0.25">
      <c r="A595" s="552"/>
      <c r="B595" s="553"/>
      <c r="C595" s="1243" t="s">
        <v>1255</v>
      </c>
      <c r="D595" s="1243"/>
      <c r="E595" s="1243"/>
      <c r="F595" s="1243"/>
      <c r="G595" s="1243"/>
      <c r="H595" s="1243"/>
      <c r="I595" s="1243"/>
      <c r="J595" s="1243"/>
      <c r="K595" s="1243"/>
      <c r="L595" s="1243"/>
      <c r="M595" s="1243"/>
      <c r="N595" s="1243"/>
      <c r="O595" s="1243"/>
      <c r="P595" s="582">
        <v>277377.2</v>
      </c>
    </row>
    <row r="596" spans="1:16" x14ac:dyDescent="0.25">
      <c r="A596" s="552"/>
      <c r="B596" s="553"/>
      <c r="C596" s="1243" t="s">
        <v>1256</v>
      </c>
      <c r="D596" s="1243"/>
      <c r="E596" s="1243"/>
      <c r="F596" s="1243"/>
      <c r="G596" s="1243"/>
      <c r="H596" s="1243"/>
      <c r="I596" s="1243"/>
      <c r="J596" s="1243"/>
      <c r="K596" s="1243"/>
      <c r="L596" s="1243"/>
      <c r="M596" s="1243"/>
      <c r="N596" s="1243"/>
      <c r="O596" s="1243"/>
      <c r="P596" s="582">
        <v>2092216.29</v>
      </c>
    </row>
    <row r="597" spans="1:16" x14ac:dyDescent="0.25">
      <c r="A597" s="552"/>
      <c r="B597" s="553"/>
      <c r="C597" s="1243" t="s">
        <v>1257</v>
      </c>
      <c r="D597" s="1243"/>
      <c r="E597" s="1243"/>
      <c r="F597" s="1243"/>
      <c r="G597" s="1243"/>
      <c r="H597" s="1243"/>
      <c r="I597" s="1243"/>
      <c r="J597" s="1243"/>
      <c r="K597" s="1243"/>
      <c r="L597" s="1243"/>
      <c r="M597" s="1243"/>
      <c r="N597" s="1243"/>
      <c r="O597" s="1243"/>
      <c r="P597" s="582">
        <v>1814839.09</v>
      </c>
    </row>
    <row r="598" spans="1:16" x14ac:dyDescent="0.25">
      <c r="A598" s="552"/>
      <c r="B598" s="553"/>
      <c r="C598" s="1243" t="s">
        <v>1258</v>
      </c>
      <c r="D598" s="1243"/>
      <c r="E598" s="1243"/>
      <c r="F598" s="1243"/>
      <c r="G598" s="1243"/>
      <c r="H598" s="1243"/>
      <c r="I598" s="1243"/>
      <c r="J598" s="1243"/>
      <c r="K598" s="1243"/>
      <c r="L598" s="1243"/>
      <c r="M598" s="1243"/>
      <c r="N598" s="1243"/>
      <c r="O598" s="1243"/>
      <c r="P598" s="583"/>
    </row>
    <row r="599" spans="1:16" x14ac:dyDescent="0.25">
      <c r="A599" s="552"/>
      <c r="B599" s="553"/>
      <c r="C599" s="1243" t="s">
        <v>1259</v>
      </c>
      <c r="D599" s="1243"/>
      <c r="E599" s="1243"/>
      <c r="F599" s="1243"/>
      <c r="G599" s="1243"/>
      <c r="H599" s="1243"/>
      <c r="I599" s="1243"/>
      <c r="J599" s="1243"/>
      <c r="K599" s="1243"/>
      <c r="L599" s="1243"/>
      <c r="M599" s="1243"/>
      <c r="N599" s="1243"/>
      <c r="O599" s="1243"/>
      <c r="P599" s="582">
        <v>230577.09</v>
      </c>
    </row>
    <row r="600" spans="1:16" x14ac:dyDescent="0.25">
      <c r="A600" s="552"/>
      <c r="B600" s="553"/>
      <c r="C600" s="1243" t="s">
        <v>1260</v>
      </c>
      <c r="D600" s="1243"/>
      <c r="E600" s="1243"/>
      <c r="F600" s="1243"/>
      <c r="G600" s="1243"/>
      <c r="H600" s="1243"/>
      <c r="I600" s="1243"/>
      <c r="J600" s="1243"/>
      <c r="K600" s="1243"/>
      <c r="L600" s="1243"/>
      <c r="M600" s="1243"/>
      <c r="N600" s="1243"/>
      <c r="O600" s="1243"/>
      <c r="P600" s="582">
        <v>119510.25</v>
      </c>
    </row>
    <row r="601" spans="1:16" x14ac:dyDescent="0.25">
      <c r="A601" s="552"/>
      <c r="B601" s="553"/>
      <c r="C601" s="1243" t="s">
        <v>1261</v>
      </c>
      <c r="D601" s="1243"/>
      <c r="E601" s="1243"/>
      <c r="F601" s="1243"/>
      <c r="G601" s="1243"/>
      <c r="H601" s="1243"/>
      <c r="I601" s="1243"/>
      <c r="J601" s="1243"/>
      <c r="K601" s="1243"/>
      <c r="L601" s="1243"/>
      <c r="M601" s="1243"/>
      <c r="N601" s="1243"/>
      <c r="O601" s="1243"/>
      <c r="P601" s="582">
        <v>33242.410000000003</v>
      </c>
    </row>
    <row r="602" spans="1:16" x14ac:dyDescent="0.25">
      <c r="A602" s="552"/>
      <c r="B602" s="553"/>
      <c r="C602" s="1243" t="s">
        <v>1262</v>
      </c>
      <c r="D602" s="1243"/>
      <c r="E602" s="1243"/>
      <c r="F602" s="1243"/>
      <c r="G602" s="1243"/>
      <c r="H602" s="1243"/>
      <c r="I602" s="1243"/>
      <c r="J602" s="1243"/>
      <c r="K602" s="1243"/>
      <c r="L602" s="1243"/>
      <c r="M602" s="1243"/>
      <c r="N602" s="1243"/>
      <c r="O602" s="1243"/>
      <c r="P602" s="582">
        <v>955642.36</v>
      </c>
    </row>
    <row r="603" spans="1:16" x14ac:dyDescent="0.25">
      <c r="A603" s="552"/>
      <c r="B603" s="553"/>
      <c r="C603" s="1243" t="s">
        <v>1263</v>
      </c>
      <c r="D603" s="1243"/>
      <c r="E603" s="1243"/>
      <c r="F603" s="1243"/>
      <c r="G603" s="1243"/>
      <c r="H603" s="1243"/>
      <c r="I603" s="1243"/>
      <c r="J603" s="1243"/>
      <c r="K603" s="1243"/>
      <c r="L603" s="1243"/>
      <c r="M603" s="1243"/>
      <c r="N603" s="1243"/>
      <c r="O603" s="1243"/>
      <c r="P603" s="582">
        <v>296006.24</v>
      </c>
    </row>
    <row r="604" spans="1:16" x14ac:dyDescent="0.25">
      <c r="A604" s="552"/>
      <c r="B604" s="553"/>
      <c r="C604" s="1243" t="s">
        <v>1264</v>
      </c>
      <c r="D604" s="1243"/>
      <c r="E604" s="1243"/>
      <c r="F604" s="1243"/>
      <c r="G604" s="1243"/>
      <c r="H604" s="1243"/>
      <c r="I604" s="1243"/>
      <c r="J604" s="1243"/>
      <c r="K604" s="1243"/>
      <c r="L604" s="1243"/>
      <c r="M604" s="1243"/>
      <c r="N604" s="1243"/>
      <c r="O604" s="1243"/>
      <c r="P604" s="582">
        <v>179860.74</v>
      </c>
    </row>
    <row r="605" spans="1:16" x14ac:dyDescent="0.25">
      <c r="A605" s="552"/>
      <c r="B605" s="553"/>
      <c r="C605" s="1243" t="s">
        <v>1265</v>
      </c>
      <c r="D605" s="1243"/>
      <c r="E605" s="1243"/>
      <c r="F605" s="1243"/>
      <c r="G605" s="1243"/>
      <c r="H605" s="1243"/>
      <c r="I605" s="1243"/>
      <c r="J605" s="1243"/>
      <c r="K605" s="1243"/>
      <c r="L605" s="1243"/>
      <c r="M605" s="1243"/>
      <c r="N605" s="1243"/>
      <c r="O605" s="1243"/>
      <c r="P605" s="582">
        <v>277377.2</v>
      </c>
    </row>
    <row r="606" spans="1:16" x14ac:dyDescent="0.25">
      <c r="A606" s="552"/>
      <c r="B606" s="553"/>
      <c r="C606" s="1243" t="s">
        <v>2687</v>
      </c>
      <c r="D606" s="1243"/>
      <c r="E606" s="1243"/>
      <c r="F606" s="1243"/>
      <c r="G606" s="1243"/>
      <c r="H606" s="1243"/>
      <c r="I606" s="1243"/>
      <c r="J606" s="1243"/>
      <c r="K606" s="1243"/>
      <c r="L606" s="1243"/>
      <c r="M606" s="1243"/>
      <c r="N606" s="1243"/>
      <c r="O606" s="1243"/>
      <c r="P606" s="582">
        <v>14550139.49</v>
      </c>
    </row>
    <row r="607" spans="1:16" x14ac:dyDescent="0.25">
      <c r="A607" s="552"/>
      <c r="B607" s="553"/>
      <c r="C607" s="1243" t="s">
        <v>1250</v>
      </c>
      <c r="D607" s="1243"/>
      <c r="E607" s="1243"/>
      <c r="F607" s="1243"/>
      <c r="G607" s="1243"/>
      <c r="H607" s="1243"/>
      <c r="I607" s="1243"/>
      <c r="J607" s="1243"/>
      <c r="K607" s="1243"/>
      <c r="L607" s="1243"/>
      <c r="M607" s="1243"/>
      <c r="N607" s="1243"/>
      <c r="O607" s="1243"/>
      <c r="P607" s="583"/>
    </row>
    <row r="608" spans="1:16" x14ac:dyDescent="0.25">
      <c r="A608" s="552"/>
      <c r="B608" s="553"/>
      <c r="C608" s="1243" t="s">
        <v>1467</v>
      </c>
      <c r="D608" s="1243"/>
      <c r="E608" s="1243"/>
      <c r="F608" s="1243"/>
      <c r="G608" s="1243"/>
      <c r="H608" s="1243"/>
      <c r="I608" s="1243"/>
      <c r="J608" s="1243"/>
      <c r="K608" s="1243"/>
      <c r="L608" s="1243"/>
      <c r="M608" s="1243"/>
      <c r="N608" s="1243"/>
      <c r="O608" s="1243"/>
      <c r="P608" s="582">
        <v>1125890.69</v>
      </c>
    </row>
    <row r="609" spans="1:16" x14ac:dyDescent="0.25">
      <c r="A609" s="552"/>
      <c r="B609" s="553"/>
      <c r="C609" s="1243" t="s">
        <v>1468</v>
      </c>
      <c r="D609" s="1243"/>
      <c r="E609" s="1243"/>
      <c r="F609" s="1243"/>
      <c r="G609" s="1243"/>
      <c r="H609" s="1243"/>
      <c r="I609" s="1243"/>
      <c r="J609" s="1243"/>
      <c r="K609" s="1243"/>
      <c r="L609" s="1243"/>
      <c r="M609" s="1243"/>
      <c r="N609" s="1243"/>
      <c r="O609" s="1243"/>
      <c r="P609" s="582">
        <v>59140.62</v>
      </c>
    </row>
    <row r="610" spans="1:16" x14ac:dyDescent="0.25">
      <c r="A610" s="552"/>
      <c r="B610" s="553"/>
      <c r="C610" s="1243" t="s">
        <v>1469</v>
      </c>
      <c r="D610" s="1243"/>
      <c r="E610" s="1243"/>
      <c r="F610" s="1243"/>
      <c r="G610" s="1243"/>
      <c r="H610" s="1243"/>
      <c r="I610" s="1243"/>
      <c r="J610" s="1243"/>
      <c r="K610" s="1243"/>
      <c r="L610" s="1243"/>
      <c r="M610" s="1243"/>
      <c r="N610" s="1243"/>
      <c r="O610" s="1243"/>
      <c r="P610" s="582">
        <v>19956.23</v>
      </c>
    </row>
    <row r="611" spans="1:16" x14ac:dyDescent="0.25">
      <c r="A611" s="552"/>
      <c r="B611" s="553"/>
      <c r="C611" s="1243" t="s">
        <v>1470</v>
      </c>
      <c r="D611" s="1243"/>
      <c r="E611" s="1243"/>
      <c r="F611" s="1243"/>
      <c r="G611" s="1243"/>
      <c r="H611" s="1243"/>
      <c r="I611" s="1243"/>
      <c r="J611" s="1243"/>
      <c r="K611" s="1243"/>
      <c r="L611" s="1243"/>
      <c r="M611" s="1243"/>
      <c r="N611" s="1243"/>
      <c r="O611" s="1243"/>
      <c r="P611" s="582">
        <v>11649298.529999999</v>
      </c>
    </row>
    <row r="612" spans="1:16" x14ac:dyDescent="0.25">
      <c r="A612" s="552"/>
      <c r="B612" s="553"/>
      <c r="C612" s="1243" t="s">
        <v>1471</v>
      </c>
      <c r="D612" s="1243"/>
      <c r="E612" s="1243"/>
      <c r="F612" s="1243"/>
      <c r="G612" s="1243"/>
      <c r="H612" s="1243"/>
      <c r="I612" s="1243"/>
      <c r="J612" s="1243"/>
      <c r="K612" s="1243"/>
      <c r="L612" s="1243"/>
      <c r="M612" s="1243"/>
      <c r="N612" s="1243"/>
      <c r="O612" s="1243"/>
      <c r="P612" s="582">
        <v>1111471.51</v>
      </c>
    </row>
    <row r="613" spans="1:16" x14ac:dyDescent="0.25">
      <c r="A613" s="552"/>
      <c r="B613" s="553"/>
      <c r="C613" s="1243" t="s">
        <v>1472</v>
      </c>
      <c r="D613" s="1243"/>
      <c r="E613" s="1243"/>
      <c r="F613" s="1243"/>
      <c r="G613" s="1243"/>
      <c r="H613" s="1243"/>
      <c r="I613" s="1243"/>
      <c r="J613" s="1243"/>
      <c r="K613" s="1243"/>
      <c r="L613" s="1243"/>
      <c r="M613" s="1243"/>
      <c r="N613" s="1243"/>
      <c r="O613" s="1243"/>
      <c r="P613" s="582">
        <v>584381.91</v>
      </c>
    </row>
    <row r="614" spans="1:16" x14ac:dyDescent="0.25">
      <c r="A614" s="552"/>
      <c r="B614" s="553"/>
      <c r="C614" s="1243" t="s">
        <v>2688</v>
      </c>
      <c r="D614" s="1243"/>
      <c r="E614" s="1243"/>
      <c r="F614" s="1243"/>
      <c r="G614" s="1243"/>
      <c r="H614" s="1243"/>
      <c r="I614" s="1243"/>
      <c r="J614" s="1243"/>
      <c r="K614" s="1243"/>
      <c r="L614" s="1243"/>
      <c r="M614" s="1243"/>
      <c r="N614" s="1243"/>
      <c r="O614" s="1243"/>
      <c r="P614" s="582">
        <v>8412.5499999999993</v>
      </c>
    </row>
    <row r="615" spans="1:16" x14ac:dyDescent="0.25">
      <c r="A615" s="552"/>
      <c r="B615" s="553"/>
      <c r="C615" s="1243" t="s">
        <v>2689</v>
      </c>
      <c r="D615" s="1243"/>
      <c r="E615" s="1243"/>
      <c r="F615" s="1243"/>
      <c r="G615" s="1243"/>
      <c r="H615" s="1243"/>
      <c r="I615" s="1243"/>
      <c r="J615" s="1243"/>
      <c r="K615" s="1243"/>
      <c r="L615" s="1243"/>
      <c r="M615" s="1243"/>
      <c r="N615" s="1243"/>
      <c r="O615" s="1243"/>
      <c r="P615" s="582">
        <v>8412.5499999999993</v>
      </c>
    </row>
    <row r="616" spans="1:16" x14ac:dyDescent="0.25">
      <c r="A616" s="552"/>
      <c r="B616" s="553"/>
      <c r="C616" s="1243" t="s">
        <v>1266</v>
      </c>
      <c r="D616" s="1243"/>
      <c r="E616" s="1243"/>
      <c r="F616" s="1243"/>
      <c r="G616" s="1243"/>
      <c r="H616" s="1243"/>
      <c r="I616" s="1243"/>
      <c r="J616" s="1243"/>
      <c r="K616" s="1243"/>
      <c r="L616" s="1243"/>
      <c r="M616" s="1243"/>
      <c r="N616" s="1243"/>
      <c r="O616" s="1243"/>
      <c r="P616" s="582">
        <v>1409666.42</v>
      </c>
    </row>
    <row r="617" spans="1:16" x14ac:dyDescent="0.25">
      <c r="A617" s="552"/>
      <c r="B617" s="553"/>
      <c r="C617" s="1243" t="s">
        <v>1267</v>
      </c>
      <c r="D617" s="1243"/>
      <c r="E617" s="1243"/>
      <c r="F617" s="1243"/>
      <c r="G617" s="1243"/>
      <c r="H617" s="1243"/>
      <c r="I617" s="1243"/>
      <c r="J617" s="1243"/>
      <c r="K617" s="1243"/>
      <c r="L617" s="1243"/>
      <c r="M617" s="1243"/>
      <c r="N617" s="1243"/>
      <c r="O617" s="1243"/>
      <c r="P617" s="582">
        <v>1407477.75</v>
      </c>
    </row>
    <row r="618" spans="1:16" x14ac:dyDescent="0.25">
      <c r="A618" s="552"/>
      <c r="B618" s="553"/>
      <c r="C618" s="1243" t="s">
        <v>1268</v>
      </c>
      <c r="D618" s="1243"/>
      <c r="E618" s="1243"/>
      <c r="F618" s="1243"/>
      <c r="G618" s="1243"/>
      <c r="H618" s="1243"/>
      <c r="I618" s="1243"/>
      <c r="J618" s="1243"/>
      <c r="K618" s="1243"/>
      <c r="L618" s="1243"/>
      <c r="M618" s="1243"/>
      <c r="N618" s="1243"/>
      <c r="O618" s="1243"/>
      <c r="P618" s="582">
        <v>764242.65</v>
      </c>
    </row>
    <row r="619" spans="1:16" x14ac:dyDescent="0.25">
      <c r="A619" s="552"/>
      <c r="B619" s="580"/>
      <c r="C619" s="1246" t="s">
        <v>1275</v>
      </c>
      <c r="D619" s="1246"/>
      <c r="E619" s="1246"/>
      <c r="F619" s="1246"/>
      <c r="G619" s="1246"/>
      <c r="H619" s="1246"/>
      <c r="I619" s="1246"/>
      <c r="J619" s="1246"/>
      <c r="K619" s="1246"/>
      <c r="L619" s="1246"/>
      <c r="M619" s="1246"/>
      <c r="N619" s="1246"/>
      <c r="O619" s="1246"/>
      <c r="P619" s="584">
        <v>16650768.33</v>
      </c>
    </row>
    <row r="620" spans="1:16" x14ac:dyDescent="0.25">
      <c r="A620" s="552"/>
      <c r="B620" s="553"/>
      <c r="C620" s="1243" t="s">
        <v>1270</v>
      </c>
      <c r="D620" s="1243"/>
      <c r="E620" s="1243"/>
      <c r="F620" s="1243"/>
      <c r="G620" s="1243"/>
      <c r="H620" s="1243"/>
      <c r="I620" s="1243"/>
      <c r="J620" s="1243"/>
      <c r="K620" s="1243"/>
      <c r="L620" s="1243"/>
      <c r="M620" s="1243"/>
      <c r="N620" s="1243"/>
      <c r="O620" s="1243"/>
      <c r="P620" s="583"/>
    </row>
    <row r="621" spans="1:16" x14ac:dyDescent="0.25">
      <c r="A621" s="552"/>
      <c r="B621" s="553"/>
      <c r="C621" s="1243" t="s">
        <v>1588</v>
      </c>
      <c r="D621" s="1243"/>
      <c r="E621" s="1243"/>
      <c r="F621" s="1243"/>
      <c r="G621" s="1243"/>
      <c r="H621" s="1243"/>
      <c r="I621" s="1243"/>
      <c r="J621" s="1243"/>
      <c r="K621" s="1243"/>
      <c r="L621" s="1243"/>
      <c r="M621" s="1243"/>
      <c r="N621" s="1243"/>
      <c r="O621" s="1243"/>
      <c r="P621" s="582">
        <v>11284487.68</v>
      </c>
    </row>
    <row r="622" spans="1:16" x14ac:dyDescent="0.25">
      <c r="A622" s="552"/>
      <c r="B622" s="553"/>
      <c r="C622" s="1243" t="s">
        <v>1271</v>
      </c>
      <c r="D622" s="1243"/>
      <c r="E622" s="1243"/>
      <c r="F622" s="1243"/>
      <c r="G622" s="1243"/>
      <c r="H622" s="1243"/>
      <c r="I622" s="1243"/>
      <c r="J622" s="1243"/>
      <c r="K622" s="585" t="s">
        <v>4506</v>
      </c>
      <c r="L622" s="586"/>
      <c r="M622" s="586"/>
      <c r="O622" s="598"/>
      <c r="P622" s="587"/>
    </row>
    <row r="623" spans="1:16" x14ac:dyDescent="0.25">
      <c r="A623" s="552"/>
      <c r="B623" s="553"/>
      <c r="C623" s="1243" t="s">
        <v>1273</v>
      </c>
      <c r="D623" s="1243"/>
      <c r="E623" s="1243"/>
      <c r="F623" s="1243"/>
      <c r="G623" s="1243"/>
      <c r="H623" s="1243"/>
      <c r="I623" s="1243"/>
      <c r="J623" s="1243"/>
      <c r="K623" s="585" t="s">
        <v>4507</v>
      </c>
      <c r="L623" s="586"/>
      <c r="M623" s="586"/>
      <c r="O623" s="598"/>
      <c r="P623" s="587"/>
    </row>
    <row r="624" spans="1:16" x14ac:dyDescent="0.25">
      <c r="A624" s="594"/>
      <c r="B624" s="562"/>
      <c r="C624" s="576"/>
      <c r="D624" s="576"/>
      <c r="E624" s="576"/>
      <c r="F624" s="576"/>
      <c r="G624" s="576"/>
      <c r="H624" s="576"/>
      <c r="I624" s="576"/>
      <c r="J624" s="576"/>
      <c r="K624" s="576"/>
      <c r="L624" s="599"/>
      <c r="M624" s="600"/>
      <c r="N624" s="601"/>
      <c r="O624" s="602"/>
      <c r="P624" s="603"/>
    </row>
    <row r="625" spans="1:16" x14ac:dyDescent="0.25">
      <c r="A625" s="478"/>
      <c r="B625" s="604"/>
      <c r="C625" s="605"/>
      <c r="D625" s="605"/>
      <c r="E625" s="605"/>
      <c r="F625" s="605"/>
      <c r="G625" s="605"/>
      <c r="H625" s="605"/>
      <c r="I625" s="605"/>
      <c r="J625" s="605"/>
      <c r="K625" s="605"/>
      <c r="L625" s="606"/>
      <c r="M625" s="607"/>
      <c r="N625" s="608"/>
      <c r="O625" s="478"/>
      <c r="P625" s="478"/>
    </row>
    <row r="626" spans="1:16" x14ac:dyDescent="0.25">
      <c r="A626" s="480"/>
      <c r="B626" s="609" t="s">
        <v>179</v>
      </c>
      <c r="C626" s="1244" t="s">
        <v>4508</v>
      </c>
      <c r="D626" s="1244"/>
      <c r="E626" s="1244"/>
      <c r="F626" s="1244"/>
      <c r="G626" s="1244"/>
      <c r="H626" s="1244"/>
      <c r="I626" s="1245" t="s">
        <v>181</v>
      </c>
      <c r="J626" s="1245"/>
      <c r="K626" s="1245"/>
      <c r="L626" s="1245"/>
      <c r="M626" s="1245"/>
      <c r="N626" s="1245"/>
    </row>
    <row r="627" spans="1:16" x14ac:dyDescent="0.25">
      <c r="A627" s="482"/>
      <c r="B627" s="609"/>
      <c r="C627" s="1240" t="s">
        <v>151</v>
      </c>
      <c r="D627" s="1240"/>
      <c r="E627" s="1240"/>
      <c r="F627" s="1240"/>
      <c r="G627" s="1240"/>
      <c r="H627" s="1240"/>
      <c r="I627" s="1240"/>
      <c r="J627" s="1240"/>
      <c r="K627" s="1240"/>
      <c r="L627" s="1240"/>
      <c r="M627" s="1240"/>
      <c r="N627" s="1240"/>
      <c r="O627" s="610"/>
      <c r="P627" s="610"/>
    </row>
    <row r="628" spans="1:16" x14ac:dyDescent="0.25">
      <c r="A628" s="480"/>
      <c r="B628" s="609" t="s">
        <v>182</v>
      </c>
      <c r="C628" s="1244" t="s">
        <v>183</v>
      </c>
      <c r="D628" s="1244"/>
      <c r="E628" s="1244"/>
      <c r="F628" s="1244"/>
      <c r="G628" s="1244"/>
      <c r="H628" s="1244"/>
      <c r="I628" s="1245" t="s">
        <v>177</v>
      </c>
      <c r="J628" s="1245"/>
      <c r="K628" s="1245"/>
      <c r="L628" s="1245"/>
      <c r="M628" s="1245"/>
      <c r="N628" s="1245"/>
    </row>
    <row r="629" spans="1:16" x14ac:dyDescent="0.25">
      <c r="A629" s="482"/>
      <c r="B629" s="610"/>
      <c r="C629" s="1240" t="s">
        <v>151</v>
      </c>
      <c r="D629" s="1240"/>
      <c r="E629" s="1240"/>
      <c r="F629" s="1240"/>
      <c r="G629" s="1240"/>
      <c r="H629" s="1240"/>
      <c r="I629" s="1240"/>
      <c r="J629" s="1240"/>
      <c r="K629" s="1240"/>
      <c r="L629" s="1240"/>
      <c r="M629" s="1240"/>
      <c r="N629" s="1240"/>
      <c r="O629" s="610"/>
      <c r="P629" s="610"/>
    </row>
    <row r="630" spans="1:16" x14ac:dyDescent="0.25">
      <c r="A630" s="478"/>
      <c r="B630" s="478"/>
      <c r="C630" s="478"/>
      <c r="D630" s="478"/>
      <c r="E630" s="478"/>
      <c r="F630" s="478"/>
      <c r="G630" s="478"/>
      <c r="H630" s="478"/>
      <c r="I630" s="478"/>
      <c r="J630" s="478"/>
      <c r="K630" s="478"/>
      <c r="L630" s="478"/>
      <c r="M630" s="478"/>
      <c r="N630" s="478"/>
      <c r="O630" s="478"/>
      <c r="P630" s="478"/>
    </row>
    <row r="631" spans="1:16" x14ac:dyDescent="0.25">
      <c r="A631" s="1241" t="s">
        <v>1276</v>
      </c>
      <c r="B631" s="1242"/>
      <c r="C631" s="1242"/>
      <c r="D631" s="1242"/>
      <c r="E631" s="1242"/>
      <c r="F631" s="1242"/>
      <c r="G631" s="1242"/>
      <c r="H631" s="1242"/>
      <c r="I631" s="1242"/>
      <c r="J631" s="1242"/>
      <c r="K631" s="1242"/>
      <c r="L631" s="1242"/>
      <c r="M631" s="1242"/>
      <c r="N631" s="1242"/>
      <c r="O631" s="1242"/>
      <c r="P631" s="1242"/>
    </row>
    <row r="632" spans="1:16" x14ac:dyDescent="0.25">
      <c r="A632" s="1241" t="s">
        <v>1277</v>
      </c>
      <c r="B632" s="1241"/>
      <c r="C632" s="1241"/>
      <c r="D632" s="1241"/>
      <c r="E632" s="1241"/>
      <c r="F632" s="1241"/>
      <c r="G632" s="1241"/>
      <c r="H632" s="1241"/>
      <c r="I632" s="1241"/>
      <c r="J632" s="1241"/>
      <c r="K632" s="1241"/>
      <c r="L632" s="1241"/>
      <c r="M632" s="1241"/>
      <c r="N632" s="1241"/>
      <c r="O632" s="1241"/>
      <c r="P632" s="1241"/>
    </row>
    <row r="633" spans="1:16" x14ac:dyDescent="0.25">
      <c r="A633" s="1241" t="s">
        <v>1278</v>
      </c>
      <c r="B633" s="1241"/>
      <c r="C633" s="1241"/>
      <c r="D633" s="1241"/>
      <c r="E633" s="1241"/>
      <c r="F633" s="1241"/>
      <c r="G633" s="1241"/>
      <c r="H633" s="1241"/>
      <c r="I633" s="1241"/>
      <c r="J633" s="1241"/>
      <c r="K633" s="1241"/>
      <c r="L633" s="1241"/>
      <c r="M633" s="1241"/>
      <c r="N633" s="1241"/>
      <c r="O633" s="1241"/>
      <c r="P633" s="1241"/>
    </row>
    <row r="634" spans="1:16" x14ac:dyDescent="0.25">
      <c r="A634" s="611"/>
      <c r="B634" s="611"/>
      <c r="C634" s="611"/>
      <c r="D634" s="611"/>
      <c r="E634" s="611"/>
      <c r="F634" s="611"/>
      <c r="G634" s="611"/>
      <c r="H634" s="611"/>
      <c r="I634" s="611"/>
      <c r="J634" s="611"/>
      <c r="K634" s="611"/>
      <c r="L634" s="611"/>
      <c r="M634" s="611"/>
      <c r="N634" s="611"/>
      <c r="O634" s="611"/>
      <c r="P634" s="611"/>
    </row>
    <row r="635" spans="1:16" x14ac:dyDescent="0.25">
      <c r="A635" s="478"/>
    </row>
    <row r="636" spans="1:16" x14ac:dyDescent="0.25">
      <c r="A636" s="478"/>
    </row>
    <row r="637" spans="1:16" x14ac:dyDescent="0.25">
      <c r="A637" s="478"/>
    </row>
    <row r="638" spans="1:16" x14ac:dyDescent="0.25">
      <c r="A638" s="478"/>
    </row>
    <row r="639" spans="1:16" x14ac:dyDescent="0.25">
      <c r="A639" s="478"/>
    </row>
    <row r="640" spans="1:16" x14ac:dyDescent="0.25">
      <c r="A640" s="478"/>
    </row>
    <row r="641" spans="1:1" x14ac:dyDescent="0.25">
      <c r="A641" s="478"/>
    </row>
    <row r="642" spans="1:1" x14ac:dyDescent="0.25">
      <c r="A642" s="478"/>
    </row>
    <row r="643" spans="1:1" x14ac:dyDescent="0.25">
      <c r="A643" s="478"/>
    </row>
    <row r="644" spans="1:1" x14ac:dyDescent="0.25">
      <c r="A644" s="478"/>
    </row>
    <row r="645" spans="1:1" x14ac:dyDescent="0.25">
      <c r="A645" s="478"/>
    </row>
    <row r="646" spans="1:1" x14ac:dyDescent="0.25">
      <c r="A646" s="478"/>
    </row>
    <row r="647" spans="1:1" x14ac:dyDescent="0.25">
      <c r="A647" s="478"/>
    </row>
    <row r="648" spans="1:1" x14ac:dyDescent="0.25">
      <c r="A648" s="478"/>
    </row>
    <row r="649" spans="1:1" x14ac:dyDescent="0.25">
      <c r="A649" s="478"/>
    </row>
    <row r="650" spans="1:1" x14ac:dyDescent="0.25">
      <c r="A650" s="478"/>
    </row>
    <row r="651" spans="1:1" x14ac:dyDescent="0.25">
      <c r="A651" s="478"/>
    </row>
    <row r="652" spans="1:1" x14ac:dyDescent="0.25">
      <c r="A652" s="478"/>
    </row>
    <row r="653" spans="1:1" x14ac:dyDescent="0.25">
      <c r="A653" s="478"/>
    </row>
    <row r="654" spans="1:1" x14ac:dyDescent="0.25">
      <c r="A654" s="478"/>
    </row>
    <row r="655" spans="1:1" x14ac:dyDescent="0.25">
      <c r="A655" s="478"/>
    </row>
    <row r="656" spans="1:1" x14ac:dyDescent="0.25">
      <c r="A656" s="478"/>
    </row>
    <row r="657" spans="1:1" x14ac:dyDescent="0.25">
      <c r="A657" s="478"/>
    </row>
    <row r="658" spans="1:1" x14ac:dyDescent="0.25">
      <c r="A658" s="478"/>
    </row>
    <row r="659" spans="1:1" x14ac:dyDescent="0.25">
      <c r="A659" s="478"/>
    </row>
    <row r="660" spans="1:1" x14ac:dyDescent="0.25">
      <c r="A660" s="478"/>
    </row>
    <row r="661" spans="1:1" x14ac:dyDescent="0.25">
      <c r="A661" s="478"/>
    </row>
    <row r="662" spans="1:1" x14ac:dyDescent="0.25">
      <c r="A662" s="478"/>
    </row>
    <row r="663" spans="1:1" x14ac:dyDescent="0.25">
      <c r="A663" s="478"/>
    </row>
    <row r="664" spans="1:1" x14ac:dyDescent="0.25">
      <c r="A664" s="478"/>
    </row>
    <row r="665" spans="1:1" x14ac:dyDescent="0.25">
      <c r="A665" s="478"/>
    </row>
    <row r="666" spans="1:1" x14ac:dyDescent="0.25">
      <c r="A666" s="478"/>
    </row>
  </sheetData>
  <mergeCells count="579">
    <mergeCell ref="A4:F4"/>
    <mergeCell ref="G4:P4"/>
    <mergeCell ref="A5:F5"/>
    <mergeCell ref="G5:P5"/>
    <mergeCell ref="A6:F6"/>
    <mergeCell ref="G6:P6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C42:G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C40:G40"/>
    <mergeCell ref="C41:G41"/>
    <mergeCell ref="C55:G55"/>
    <mergeCell ref="C56:G56"/>
    <mergeCell ref="C57:G57"/>
    <mergeCell ref="C58:G58"/>
    <mergeCell ref="C59:G59"/>
    <mergeCell ref="C60:G60"/>
    <mergeCell ref="C48:G48"/>
    <mergeCell ref="C49:G49"/>
    <mergeCell ref="C51:G51"/>
    <mergeCell ref="C52:G52"/>
    <mergeCell ref="C53:G53"/>
    <mergeCell ref="C54:G54"/>
    <mergeCell ref="C69:G69"/>
    <mergeCell ref="C70:G70"/>
    <mergeCell ref="C71:G71"/>
    <mergeCell ref="C72:G72"/>
    <mergeCell ref="C74:G74"/>
    <mergeCell ref="C75:G75"/>
    <mergeCell ref="C62:G62"/>
    <mergeCell ref="C63:G63"/>
    <mergeCell ref="C65:G65"/>
    <mergeCell ref="C66:G66"/>
    <mergeCell ref="C67:G67"/>
    <mergeCell ref="C68:G68"/>
    <mergeCell ref="C82:G82"/>
    <mergeCell ref="C83:G83"/>
    <mergeCell ref="C84:G84"/>
    <mergeCell ref="C85:G85"/>
    <mergeCell ref="C86:G86"/>
    <mergeCell ref="C88:G88"/>
    <mergeCell ref="C76:G76"/>
    <mergeCell ref="C77:G77"/>
    <mergeCell ref="C78:G78"/>
    <mergeCell ref="C79:G79"/>
    <mergeCell ref="C80:G80"/>
    <mergeCell ref="C81:G81"/>
    <mergeCell ref="C96:G96"/>
    <mergeCell ref="C97:G97"/>
    <mergeCell ref="C98:G98"/>
    <mergeCell ref="C99:G99"/>
    <mergeCell ref="C100:G100"/>
    <mergeCell ref="C101:G101"/>
    <mergeCell ref="C89:G89"/>
    <mergeCell ref="C90:G90"/>
    <mergeCell ref="C91:G91"/>
    <mergeCell ref="C92:G92"/>
    <mergeCell ref="C94:G94"/>
    <mergeCell ref="C95:G95"/>
    <mergeCell ref="C110:O110"/>
    <mergeCell ref="C111:O111"/>
    <mergeCell ref="C112:O112"/>
    <mergeCell ref="C113:O113"/>
    <mergeCell ref="C114:O114"/>
    <mergeCell ref="C115:O115"/>
    <mergeCell ref="C102:G102"/>
    <mergeCell ref="C103:G103"/>
    <mergeCell ref="C106:O106"/>
    <mergeCell ref="C107:O107"/>
    <mergeCell ref="C108:O108"/>
    <mergeCell ref="C109:O109"/>
    <mergeCell ref="C122:O122"/>
    <mergeCell ref="C123:O123"/>
    <mergeCell ref="C124:O124"/>
    <mergeCell ref="C125:O125"/>
    <mergeCell ref="C126:O126"/>
    <mergeCell ref="C127:O127"/>
    <mergeCell ref="C116:O116"/>
    <mergeCell ref="C117:O117"/>
    <mergeCell ref="C118:O118"/>
    <mergeCell ref="C119:O119"/>
    <mergeCell ref="C120:O120"/>
    <mergeCell ref="C121:O121"/>
    <mergeCell ref="C134:G134"/>
    <mergeCell ref="C135:G135"/>
    <mergeCell ref="C136:G136"/>
    <mergeCell ref="C137:G137"/>
    <mergeCell ref="C138:G138"/>
    <mergeCell ref="C139:G139"/>
    <mergeCell ref="C128:O128"/>
    <mergeCell ref="C129:J129"/>
    <mergeCell ref="C130:J130"/>
    <mergeCell ref="A131:P131"/>
    <mergeCell ref="C132:G132"/>
    <mergeCell ref="C133:G133"/>
    <mergeCell ref="C146:G146"/>
    <mergeCell ref="C147:G147"/>
    <mergeCell ref="C148:G148"/>
    <mergeCell ref="C149:G149"/>
    <mergeCell ref="C150:G150"/>
    <mergeCell ref="C151:G151"/>
    <mergeCell ref="C140:G140"/>
    <mergeCell ref="C141:G141"/>
    <mergeCell ref="C142:G142"/>
    <mergeCell ref="C143:G143"/>
    <mergeCell ref="C144:G144"/>
    <mergeCell ref="C145:G145"/>
    <mergeCell ref="C159:G159"/>
    <mergeCell ref="C160:G160"/>
    <mergeCell ref="C161:G161"/>
    <mergeCell ref="C162:G162"/>
    <mergeCell ref="C163:G163"/>
    <mergeCell ref="C164:G164"/>
    <mergeCell ref="C152:G152"/>
    <mergeCell ref="C153:G153"/>
    <mergeCell ref="C154:G154"/>
    <mergeCell ref="C156:G156"/>
    <mergeCell ref="C157:G157"/>
    <mergeCell ref="C158:G158"/>
    <mergeCell ref="C173:G173"/>
    <mergeCell ref="C174:G174"/>
    <mergeCell ref="C175:G175"/>
    <mergeCell ref="C176:G176"/>
    <mergeCell ref="C177:G177"/>
    <mergeCell ref="C178:G178"/>
    <mergeCell ref="C165:G165"/>
    <mergeCell ref="C166:G166"/>
    <mergeCell ref="C167:G167"/>
    <mergeCell ref="C168:G168"/>
    <mergeCell ref="C170:G170"/>
    <mergeCell ref="C171:G171"/>
    <mergeCell ref="C185:G185"/>
    <mergeCell ref="C186:G186"/>
    <mergeCell ref="C187:G187"/>
    <mergeCell ref="C188:G188"/>
    <mergeCell ref="C190:G190"/>
    <mergeCell ref="C191:G191"/>
    <mergeCell ref="C179:G179"/>
    <mergeCell ref="C180:G180"/>
    <mergeCell ref="C181:G181"/>
    <mergeCell ref="C182:G182"/>
    <mergeCell ref="C183:G183"/>
    <mergeCell ref="C184:G184"/>
    <mergeCell ref="C199:G199"/>
    <mergeCell ref="C200:G200"/>
    <mergeCell ref="C201:G201"/>
    <mergeCell ref="C202:G202"/>
    <mergeCell ref="C203:G203"/>
    <mergeCell ref="C204:G204"/>
    <mergeCell ref="C193:G193"/>
    <mergeCell ref="C194:G194"/>
    <mergeCell ref="C195:G195"/>
    <mergeCell ref="C196:G196"/>
    <mergeCell ref="C197:G197"/>
    <mergeCell ref="C198:G198"/>
    <mergeCell ref="C211:G211"/>
    <mergeCell ref="C212:G212"/>
    <mergeCell ref="C213:G213"/>
    <mergeCell ref="C215:G215"/>
    <mergeCell ref="C216:G216"/>
    <mergeCell ref="C217:G217"/>
    <mergeCell ref="C205:G205"/>
    <mergeCell ref="C206:G206"/>
    <mergeCell ref="C207:G207"/>
    <mergeCell ref="C208:G208"/>
    <mergeCell ref="C209:G209"/>
    <mergeCell ref="C210:G210"/>
    <mergeCell ref="C224:G224"/>
    <mergeCell ref="C225:G225"/>
    <mergeCell ref="C226:G226"/>
    <mergeCell ref="C227:G227"/>
    <mergeCell ref="C228:G228"/>
    <mergeCell ref="C229:G229"/>
    <mergeCell ref="C218:G218"/>
    <mergeCell ref="C219:G219"/>
    <mergeCell ref="C220:G220"/>
    <mergeCell ref="C221:G221"/>
    <mergeCell ref="C222:G222"/>
    <mergeCell ref="C223:G223"/>
    <mergeCell ref="C236:G236"/>
    <mergeCell ref="C238:G238"/>
    <mergeCell ref="C239:G239"/>
    <mergeCell ref="C241:G241"/>
    <mergeCell ref="C242:G242"/>
    <mergeCell ref="C243:G243"/>
    <mergeCell ref="C230:G230"/>
    <mergeCell ref="C231:G231"/>
    <mergeCell ref="C232:G232"/>
    <mergeCell ref="C233:G233"/>
    <mergeCell ref="C234:G234"/>
    <mergeCell ref="C235:G235"/>
    <mergeCell ref="C250:G250"/>
    <mergeCell ref="C251:G251"/>
    <mergeCell ref="C252:G252"/>
    <mergeCell ref="C253:G253"/>
    <mergeCell ref="C254:G254"/>
    <mergeCell ref="C255:G255"/>
    <mergeCell ref="C244:G244"/>
    <mergeCell ref="C245:G245"/>
    <mergeCell ref="C246:G246"/>
    <mergeCell ref="C247:G247"/>
    <mergeCell ref="C248:G248"/>
    <mergeCell ref="C249:G249"/>
    <mergeCell ref="C263:G263"/>
    <mergeCell ref="C264:G264"/>
    <mergeCell ref="C265:G265"/>
    <mergeCell ref="C266:G266"/>
    <mergeCell ref="C267:G267"/>
    <mergeCell ref="C268:G268"/>
    <mergeCell ref="C256:G256"/>
    <mergeCell ref="C257:G257"/>
    <mergeCell ref="C258:G258"/>
    <mergeCell ref="C259:G259"/>
    <mergeCell ref="C260:G260"/>
    <mergeCell ref="C261:G261"/>
    <mergeCell ref="C275:G275"/>
    <mergeCell ref="C276:G276"/>
    <mergeCell ref="C277:G277"/>
    <mergeCell ref="C278:G278"/>
    <mergeCell ref="C279:G279"/>
    <mergeCell ref="C280:G280"/>
    <mergeCell ref="C269:G269"/>
    <mergeCell ref="C270:G270"/>
    <mergeCell ref="C271:G271"/>
    <mergeCell ref="C272:G272"/>
    <mergeCell ref="C273:G273"/>
    <mergeCell ref="C274:G274"/>
    <mergeCell ref="C289:G289"/>
    <mergeCell ref="C290:G290"/>
    <mergeCell ref="C291:G291"/>
    <mergeCell ref="C292:G292"/>
    <mergeCell ref="C293:G293"/>
    <mergeCell ref="C294:G294"/>
    <mergeCell ref="C281:G281"/>
    <mergeCell ref="C282:G282"/>
    <mergeCell ref="C283:G283"/>
    <mergeCell ref="C284:G284"/>
    <mergeCell ref="C286:G286"/>
    <mergeCell ref="C287:G287"/>
    <mergeCell ref="C301:G301"/>
    <mergeCell ref="C302:G302"/>
    <mergeCell ref="C303:G303"/>
    <mergeCell ref="C304:G304"/>
    <mergeCell ref="C305:G305"/>
    <mergeCell ref="C306:G306"/>
    <mergeCell ref="C295:G295"/>
    <mergeCell ref="C296:G296"/>
    <mergeCell ref="C297:G297"/>
    <mergeCell ref="C298:G298"/>
    <mergeCell ref="C299:G299"/>
    <mergeCell ref="C300:G300"/>
    <mergeCell ref="C315:G315"/>
    <mergeCell ref="C316:G316"/>
    <mergeCell ref="C317:G317"/>
    <mergeCell ref="C318:G318"/>
    <mergeCell ref="C319:G319"/>
    <mergeCell ref="C320:G320"/>
    <mergeCell ref="C307:G307"/>
    <mergeCell ref="C308:G308"/>
    <mergeCell ref="C309:G309"/>
    <mergeCell ref="C310:G310"/>
    <mergeCell ref="C312:G312"/>
    <mergeCell ref="C313:G313"/>
    <mergeCell ref="C327:G327"/>
    <mergeCell ref="C329:G329"/>
    <mergeCell ref="C330:G330"/>
    <mergeCell ref="C332:G332"/>
    <mergeCell ref="C333:G333"/>
    <mergeCell ref="C334:G334"/>
    <mergeCell ref="C321:G321"/>
    <mergeCell ref="C322:G322"/>
    <mergeCell ref="C323:G323"/>
    <mergeCell ref="C324:G324"/>
    <mergeCell ref="C325:G325"/>
    <mergeCell ref="C326:G326"/>
    <mergeCell ref="C341:G341"/>
    <mergeCell ref="C342:G342"/>
    <mergeCell ref="C343:G343"/>
    <mergeCell ref="C344:G344"/>
    <mergeCell ref="C346:G346"/>
    <mergeCell ref="C347:G347"/>
    <mergeCell ref="C335:G335"/>
    <mergeCell ref="C336:G336"/>
    <mergeCell ref="C337:G337"/>
    <mergeCell ref="C338:G338"/>
    <mergeCell ref="C339:G339"/>
    <mergeCell ref="C340:G340"/>
    <mergeCell ref="C356:O356"/>
    <mergeCell ref="C357:O357"/>
    <mergeCell ref="C358:O358"/>
    <mergeCell ref="C359:O359"/>
    <mergeCell ref="C360:O360"/>
    <mergeCell ref="C361:O361"/>
    <mergeCell ref="C350:O350"/>
    <mergeCell ref="C351:O351"/>
    <mergeCell ref="C352:O352"/>
    <mergeCell ref="C353:O353"/>
    <mergeCell ref="C354:O354"/>
    <mergeCell ref="C355:O355"/>
    <mergeCell ref="C368:O368"/>
    <mergeCell ref="C369:O369"/>
    <mergeCell ref="C370:O370"/>
    <mergeCell ref="C371:O371"/>
    <mergeCell ref="C372:O372"/>
    <mergeCell ref="C373:O373"/>
    <mergeCell ref="C362:O362"/>
    <mergeCell ref="C363:O363"/>
    <mergeCell ref="C364:O364"/>
    <mergeCell ref="C365:O365"/>
    <mergeCell ref="C366:O366"/>
    <mergeCell ref="C367:O367"/>
    <mergeCell ref="C380:J380"/>
    <mergeCell ref="A381:P381"/>
    <mergeCell ref="C382:G382"/>
    <mergeCell ref="C383:G383"/>
    <mergeCell ref="C384:G384"/>
    <mergeCell ref="C385:G385"/>
    <mergeCell ref="C374:O374"/>
    <mergeCell ref="C375:O375"/>
    <mergeCell ref="C376:O376"/>
    <mergeCell ref="C377:O377"/>
    <mergeCell ref="C378:O378"/>
    <mergeCell ref="C379:J379"/>
    <mergeCell ref="C392:G392"/>
    <mergeCell ref="C393:G393"/>
    <mergeCell ref="C394:G394"/>
    <mergeCell ref="C395:G395"/>
    <mergeCell ref="C396:G396"/>
    <mergeCell ref="C397:G397"/>
    <mergeCell ref="C386:G386"/>
    <mergeCell ref="C387:G387"/>
    <mergeCell ref="C388:G388"/>
    <mergeCell ref="C389:G389"/>
    <mergeCell ref="C390:G390"/>
    <mergeCell ref="C391:G391"/>
    <mergeCell ref="C404:G404"/>
    <mergeCell ref="C406:G406"/>
    <mergeCell ref="C407:G407"/>
    <mergeCell ref="C409:G409"/>
    <mergeCell ref="C410:G410"/>
    <mergeCell ref="C411:G411"/>
    <mergeCell ref="C398:G398"/>
    <mergeCell ref="C399:G399"/>
    <mergeCell ref="C400:G400"/>
    <mergeCell ref="C401:G401"/>
    <mergeCell ref="C402:G402"/>
    <mergeCell ref="C403:G403"/>
    <mergeCell ref="C418:G418"/>
    <mergeCell ref="C419:G419"/>
    <mergeCell ref="C420:G420"/>
    <mergeCell ref="C421:G421"/>
    <mergeCell ref="C422:G422"/>
    <mergeCell ref="C423:G423"/>
    <mergeCell ref="C412:G412"/>
    <mergeCell ref="C413:G413"/>
    <mergeCell ref="C414:G414"/>
    <mergeCell ref="C415:G415"/>
    <mergeCell ref="C416:G416"/>
    <mergeCell ref="C417:G417"/>
    <mergeCell ref="C432:G432"/>
    <mergeCell ref="C433:G433"/>
    <mergeCell ref="C436:O436"/>
    <mergeCell ref="C437:O437"/>
    <mergeCell ref="C438:O438"/>
    <mergeCell ref="C439:O439"/>
    <mergeCell ref="C424:G424"/>
    <mergeCell ref="C425:G425"/>
    <mergeCell ref="C426:G426"/>
    <mergeCell ref="C427:G427"/>
    <mergeCell ref="C429:G429"/>
    <mergeCell ref="C430:G430"/>
    <mergeCell ref="C446:O446"/>
    <mergeCell ref="C447:O447"/>
    <mergeCell ref="C448:O448"/>
    <mergeCell ref="C449:O449"/>
    <mergeCell ref="C450:O450"/>
    <mergeCell ref="C451:O451"/>
    <mergeCell ref="C440:O440"/>
    <mergeCell ref="C441:O441"/>
    <mergeCell ref="C442:O442"/>
    <mergeCell ref="C443:O443"/>
    <mergeCell ref="C444:O444"/>
    <mergeCell ref="C445:O445"/>
    <mergeCell ref="C458:J458"/>
    <mergeCell ref="A459:P459"/>
    <mergeCell ref="C460:G460"/>
    <mergeCell ref="C461:G461"/>
    <mergeCell ref="C462:G462"/>
    <mergeCell ref="C463:G463"/>
    <mergeCell ref="C452:O452"/>
    <mergeCell ref="C453:O453"/>
    <mergeCell ref="C454:O454"/>
    <mergeCell ref="C455:O455"/>
    <mergeCell ref="C456:O456"/>
    <mergeCell ref="C457:J457"/>
    <mergeCell ref="C470:G470"/>
    <mergeCell ref="C472:G472"/>
    <mergeCell ref="C473:G473"/>
    <mergeCell ref="C475:G475"/>
    <mergeCell ref="C476:G476"/>
    <mergeCell ref="C477:G477"/>
    <mergeCell ref="C464:G464"/>
    <mergeCell ref="C465:G465"/>
    <mergeCell ref="C466:G466"/>
    <mergeCell ref="C467:G467"/>
    <mergeCell ref="C468:G468"/>
    <mergeCell ref="C469:G469"/>
    <mergeCell ref="C484:G484"/>
    <mergeCell ref="C485:G485"/>
    <mergeCell ref="C487:G487"/>
    <mergeCell ref="C488:G488"/>
    <mergeCell ref="C490:G490"/>
    <mergeCell ref="C491:G491"/>
    <mergeCell ref="C478:G478"/>
    <mergeCell ref="C479:G479"/>
    <mergeCell ref="C480:G480"/>
    <mergeCell ref="C481:G481"/>
    <mergeCell ref="C482:G482"/>
    <mergeCell ref="C483:G483"/>
    <mergeCell ref="C502:G502"/>
    <mergeCell ref="C503:G503"/>
    <mergeCell ref="C504:G504"/>
    <mergeCell ref="C505:G505"/>
    <mergeCell ref="C506:G506"/>
    <mergeCell ref="C507:G507"/>
    <mergeCell ref="C493:G493"/>
    <mergeCell ref="C494:G494"/>
    <mergeCell ref="C496:G496"/>
    <mergeCell ref="C497:G497"/>
    <mergeCell ref="C499:G499"/>
    <mergeCell ref="C500:G500"/>
    <mergeCell ref="C514:G514"/>
    <mergeCell ref="C515:G515"/>
    <mergeCell ref="C516:G516"/>
    <mergeCell ref="C517:G517"/>
    <mergeCell ref="C518:G518"/>
    <mergeCell ref="C519:G519"/>
    <mergeCell ref="C508:G508"/>
    <mergeCell ref="C509:G509"/>
    <mergeCell ref="C510:G510"/>
    <mergeCell ref="C511:G511"/>
    <mergeCell ref="C512:G512"/>
    <mergeCell ref="C513:G513"/>
    <mergeCell ref="C526:G526"/>
    <mergeCell ref="C528:G528"/>
    <mergeCell ref="C529:G529"/>
    <mergeCell ref="C531:G531"/>
    <mergeCell ref="C532:G532"/>
    <mergeCell ref="C534:G534"/>
    <mergeCell ref="C520:G520"/>
    <mergeCell ref="C521:G521"/>
    <mergeCell ref="C522:G522"/>
    <mergeCell ref="C523:G523"/>
    <mergeCell ref="C524:G524"/>
    <mergeCell ref="C525:G525"/>
    <mergeCell ref="C542:G542"/>
    <mergeCell ref="C543:G543"/>
    <mergeCell ref="C544:G544"/>
    <mergeCell ref="C545:G545"/>
    <mergeCell ref="C546:G546"/>
    <mergeCell ref="C547:G547"/>
    <mergeCell ref="C535:G535"/>
    <mergeCell ref="A537:P537"/>
    <mergeCell ref="C538:G538"/>
    <mergeCell ref="C539:G539"/>
    <mergeCell ref="C540:G540"/>
    <mergeCell ref="C541:G541"/>
    <mergeCell ref="C554:G554"/>
    <mergeCell ref="C555:G555"/>
    <mergeCell ref="C556:G556"/>
    <mergeCell ref="C558:G558"/>
    <mergeCell ref="C559:G559"/>
    <mergeCell ref="C562:O562"/>
    <mergeCell ref="C548:G548"/>
    <mergeCell ref="C549:G549"/>
    <mergeCell ref="C550:G550"/>
    <mergeCell ref="C551:G551"/>
    <mergeCell ref="C552:G552"/>
    <mergeCell ref="C553:G553"/>
    <mergeCell ref="C569:O569"/>
    <mergeCell ref="C570:O570"/>
    <mergeCell ref="C571:O571"/>
    <mergeCell ref="C572:O572"/>
    <mergeCell ref="C573:O573"/>
    <mergeCell ref="C574:O574"/>
    <mergeCell ref="C563:O563"/>
    <mergeCell ref="C564:O564"/>
    <mergeCell ref="C565:O565"/>
    <mergeCell ref="C566:O566"/>
    <mergeCell ref="C567:O567"/>
    <mergeCell ref="C568:O568"/>
    <mergeCell ref="C581:O581"/>
    <mergeCell ref="C582:O582"/>
    <mergeCell ref="C583:O583"/>
    <mergeCell ref="C584:O584"/>
    <mergeCell ref="C585:J585"/>
    <mergeCell ref="C586:J586"/>
    <mergeCell ref="C575:O575"/>
    <mergeCell ref="C576:O576"/>
    <mergeCell ref="C577:O577"/>
    <mergeCell ref="C578:O578"/>
    <mergeCell ref="C579:O579"/>
    <mergeCell ref="C580:O580"/>
    <mergeCell ref="C594:O594"/>
    <mergeCell ref="C595:O595"/>
    <mergeCell ref="C596:O596"/>
    <mergeCell ref="C597:O597"/>
    <mergeCell ref="C598:O598"/>
    <mergeCell ref="C599:O599"/>
    <mergeCell ref="C588:O588"/>
    <mergeCell ref="C589:O589"/>
    <mergeCell ref="C590:O590"/>
    <mergeCell ref="C591:O591"/>
    <mergeCell ref="C592:O592"/>
    <mergeCell ref="C593:O593"/>
    <mergeCell ref="C606:O606"/>
    <mergeCell ref="C607:O607"/>
    <mergeCell ref="C608:O608"/>
    <mergeCell ref="C609:O609"/>
    <mergeCell ref="C610:O610"/>
    <mergeCell ref="C611:O611"/>
    <mergeCell ref="C600:O600"/>
    <mergeCell ref="C601:O601"/>
    <mergeCell ref="C602:O602"/>
    <mergeCell ref="C603:O603"/>
    <mergeCell ref="C604:O604"/>
    <mergeCell ref="C605:O605"/>
    <mergeCell ref="C618:O618"/>
    <mergeCell ref="C619:O619"/>
    <mergeCell ref="C620:O620"/>
    <mergeCell ref="C621:O621"/>
    <mergeCell ref="C622:J622"/>
    <mergeCell ref="C623:J623"/>
    <mergeCell ref="C612:O612"/>
    <mergeCell ref="C613:O613"/>
    <mergeCell ref="C614:O614"/>
    <mergeCell ref="C615:O615"/>
    <mergeCell ref="C616:O616"/>
    <mergeCell ref="C617:O617"/>
    <mergeCell ref="A631:P631"/>
    <mergeCell ref="A632:P632"/>
    <mergeCell ref="A633:P633"/>
    <mergeCell ref="C626:H626"/>
    <mergeCell ref="I626:N626"/>
    <mergeCell ref="C627:N627"/>
    <mergeCell ref="C628:H628"/>
    <mergeCell ref="I628:N628"/>
    <mergeCell ref="C629:N6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topLeftCell="A24" zoomScaleNormal="100" workbookViewId="0">
      <selection sqref="A1:I45"/>
    </sheetView>
  </sheetViews>
  <sheetFormatPr defaultColWidth="9.140625" defaultRowHeight="11.25" customHeight="1" x14ac:dyDescent="0.25"/>
  <cols>
    <col min="1" max="1" width="6.7109375" style="618" customWidth="1"/>
    <col min="2" max="2" width="31.7109375" style="618" customWidth="1"/>
    <col min="3" max="3" width="43.85546875" style="618" customWidth="1"/>
    <col min="4" max="4" width="14.42578125" style="619" customWidth="1"/>
    <col min="5" max="5" width="15" style="619" customWidth="1"/>
    <col min="6" max="9" width="20.7109375" style="619" customWidth="1"/>
    <col min="10" max="16384" width="9.140625" style="618"/>
  </cols>
  <sheetData>
    <row r="1" spans="1:9" s="619" customFormat="1" ht="15.75" x14ac:dyDescent="0.25">
      <c r="A1" s="885" t="s">
        <v>5105</v>
      </c>
      <c r="B1" s="885"/>
      <c r="C1" s="885"/>
      <c r="D1" s="885"/>
      <c r="E1" s="885"/>
      <c r="F1" s="885"/>
      <c r="G1" s="885"/>
      <c r="H1" s="885"/>
      <c r="I1" s="885"/>
    </row>
    <row r="2" spans="1:9" s="619" customFormat="1" ht="11.25" customHeight="1" x14ac:dyDescent="0.25">
      <c r="A2" s="623"/>
      <c r="B2" s="623"/>
      <c r="C2" s="621"/>
    </row>
    <row r="3" spans="1:9" s="619" customFormat="1" ht="15.75" x14ac:dyDescent="0.25">
      <c r="A3" s="891" t="s">
        <v>10</v>
      </c>
      <c r="B3" s="891"/>
      <c r="C3" s="891"/>
      <c r="D3" s="891"/>
      <c r="E3" s="891"/>
      <c r="F3" s="891"/>
      <c r="G3" s="891"/>
      <c r="H3" s="891"/>
      <c r="I3" s="891"/>
    </row>
    <row r="4" spans="1:9" ht="13.5" customHeight="1" x14ac:dyDescent="0.25">
      <c r="A4" s="887" t="s">
        <v>5078</v>
      </c>
      <c r="B4" s="887"/>
      <c r="C4" s="887"/>
      <c r="D4" s="887"/>
      <c r="E4" s="887"/>
      <c r="F4" s="887"/>
      <c r="G4" s="887"/>
      <c r="H4" s="887"/>
      <c r="I4" s="887"/>
    </row>
    <row r="5" spans="1:9" ht="9.75" customHeight="1" x14ac:dyDescent="0.25">
      <c r="A5" s="620"/>
      <c r="B5" s="620"/>
      <c r="C5" s="620"/>
    </row>
    <row r="6" spans="1:9" ht="15.75" x14ac:dyDescent="0.25">
      <c r="A6" s="892" t="s">
        <v>13</v>
      </c>
      <c r="B6" s="892" t="s">
        <v>5047</v>
      </c>
      <c r="C6" s="892" t="s">
        <v>5048</v>
      </c>
      <c r="D6" s="892" t="s">
        <v>787</v>
      </c>
      <c r="E6" s="892" t="s">
        <v>5049</v>
      </c>
      <c r="F6" s="890" t="s">
        <v>5102</v>
      </c>
      <c r="G6" s="890"/>
      <c r="H6" s="890" t="s">
        <v>5104</v>
      </c>
      <c r="I6" s="890"/>
    </row>
    <row r="7" spans="1:9" ht="97.5" customHeight="1" x14ac:dyDescent="0.25">
      <c r="A7" s="892"/>
      <c r="B7" s="892"/>
      <c r="C7" s="892"/>
      <c r="D7" s="892"/>
      <c r="E7" s="892"/>
      <c r="F7" s="682" t="s">
        <v>1136</v>
      </c>
      <c r="G7" s="682" t="s">
        <v>5103</v>
      </c>
      <c r="H7" s="682" t="s">
        <v>1136</v>
      </c>
      <c r="I7" s="682" t="s">
        <v>5103</v>
      </c>
    </row>
    <row r="8" spans="1:9" ht="15.75" x14ac:dyDescent="0.25">
      <c r="A8" s="627">
        <v>1</v>
      </c>
      <c r="B8" s="627"/>
      <c r="C8" s="627">
        <v>2</v>
      </c>
      <c r="D8" s="627">
        <v>3</v>
      </c>
      <c r="E8" s="627">
        <v>4</v>
      </c>
      <c r="F8" s="627">
        <v>5</v>
      </c>
      <c r="G8" s="627">
        <v>6</v>
      </c>
      <c r="H8" s="627">
        <v>7</v>
      </c>
      <c r="I8" s="627">
        <v>8</v>
      </c>
    </row>
    <row r="9" spans="1:9" s="631" customFormat="1" ht="15.75" x14ac:dyDescent="0.25">
      <c r="A9" s="628">
        <v>1</v>
      </c>
      <c r="B9" s="628"/>
      <c r="C9" s="629" t="s">
        <v>5033</v>
      </c>
      <c r="D9" s="658" t="s">
        <v>5079</v>
      </c>
      <c r="E9" s="659">
        <v>1</v>
      </c>
      <c r="F9" s="683">
        <f>G9/E9</f>
        <v>28316740.789999999</v>
      </c>
      <c r="G9" s="683">
        <f>SUM(G10:G11)</f>
        <v>28316740.789999999</v>
      </c>
      <c r="H9" s="659"/>
      <c r="I9" s="659"/>
    </row>
    <row r="10" spans="1:9" ht="30" customHeight="1" x14ac:dyDescent="0.25">
      <c r="A10" s="632" t="s">
        <v>232</v>
      </c>
      <c r="B10" s="633" t="s">
        <v>780</v>
      </c>
      <c r="C10" s="633" t="s">
        <v>97</v>
      </c>
      <c r="D10" s="650" t="s">
        <v>5079</v>
      </c>
      <c r="E10" s="663">
        <v>1</v>
      </c>
      <c r="F10" s="684">
        <f>G10/E10</f>
        <v>27491981.350000001</v>
      </c>
      <c r="G10" s="684">
        <f>НМЦК!P14</f>
        <v>27491981.350000001</v>
      </c>
      <c r="H10" s="663"/>
      <c r="I10" s="663"/>
    </row>
    <row r="11" spans="1:9" ht="63" x14ac:dyDescent="0.25">
      <c r="A11" s="632" t="s">
        <v>234</v>
      </c>
      <c r="B11" s="633" t="s">
        <v>112</v>
      </c>
      <c r="C11" s="633" t="s">
        <v>113</v>
      </c>
      <c r="D11" s="650" t="s">
        <v>5079</v>
      </c>
      <c r="E11" s="663">
        <v>1</v>
      </c>
      <c r="F11" s="684">
        <f>G11/E11</f>
        <v>824759.44</v>
      </c>
      <c r="G11" s="684">
        <f>G10*3%</f>
        <v>824759.44</v>
      </c>
      <c r="H11" s="663"/>
      <c r="I11" s="663"/>
    </row>
    <row r="12" spans="1:9" s="631" customFormat="1" ht="15.75" x14ac:dyDescent="0.25">
      <c r="A12" s="628">
        <v>2</v>
      </c>
      <c r="B12" s="628"/>
      <c r="C12" s="629" t="s">
        <v>5046</v>
      </c>
      <c r="D12" s="658" t="s">
        <v>5079</v>
      </c>
      <c r="E12" s="659">
        <v>1</v>
      </c>
      <c r="F12" s="659"/>
      <c r="G12" s="630">
        <f>G13+G14+G18+G21+G31+G32+G33+G34+G38+G39+G40+G41+G42</f>
        <v>1810622947.51</v>
      </c>
      <c r="H12" s="659"/>
      <c r="I12" s="630">
        <f>I13+I14+I18+I21+I31+I32+I33+I34+I38+I39+I40+I41+I42</f>
        <v>50332902.990000002</v>
      </c>
    </row>
    <row r="13" spans="1:9" s="631" customFormat="1" ht="15.75" x14ac:dyDescent="0.25">
      <c r="A13" s="636" t="s">
        <v>239</v>
      </c>
      <c r="B13" s="637" t="s">
        <v>24</v>
      </c>
      <c r="C13" s="637" t="s">
        <v>25</v>
      </c>
      <c r="D13" s="660" t="s">
        <v>5079</v>
      </c>
      <c r="E13" s="664">
        <v>1</v>
      </c>
      <c r="F13" s="685">
        <f>G13/E13</f>
        <v>253401.48</v>
      </c>
      <c r="G13" s="685">
        <f>НМЦК!$P$17</f>
        <v>253401.48</v>
      </c>
      <c r="H13" s="685">
        <f>I13/E13</f>
        <v>0</v>
      </c>
      <c r="I13" s="685">
        <f>SUM(I14:I16)</f>
        <v>0</v>
      </c>
    </row>
    <row r="14" spans="1:9" s="631" customFormat="1" ht="15.75" x14ac:dyDescent="0.25">
      <c r="A14" s="636" t="s">
        <v>241</v>
      </c>
      <c r="B14" s="637" t="s">
        <v>29</v>
      </c>
      <c r="C14" s="637" t="s">
        <v>30</v>
      </c>
      <c r="D14" s="661" t="s">
        <v>5079</v>
      </c>
      <c r="E14" s="664">
        <v>1</v>
      </c>
      <c r="F14" s="685">
        <f t="shared" ref="F14:F42" si="0">G14/E14</f>
        <v>1166066535.48</v>
      </c>
      <c r="G14" s="685">
        <f>SUM(G15:G17)</f>
        <v>1166066535.48</v>
      </c>
      <c r="H14" s="685">
        <f t="shared" ref="H14:H42" si="1">I14/E14</f>
        <v>0</v>
      </c>
      <c r="I14" s="685">
        <f>SUM(I15:I17)</f>
        <v>0</v>
      </c>
    </row>
    <row r="15" spans="1:9" s="643" customFormat="1" ht="15.75" x14ac:dyDescent="0.25">
      <c r="A15" s="640" t="s">
        <v>5050</v>
      </c>
      <c r="B15" s="641" t="s">
        <v>169</v>
      </c>
      <c r="C15" s="641" t="s">
        <v>170</v>
      </c>
      <c r="D15" s="662" t="s">
        <v>5079</v>
      </c>
      <c r="E15" s="665">
        <v>1</v>
      </c>
      <c r="F15" s="686">
        <f t="shared" si="0"/>
        <v>166892847.59</v>
      </c>
      <c r="G15" s="684">
        <f>НМЦК!P19</f>
        <v>166892847.59</v>
      </c>
      <c r="H15" s="686">
        <f t="shared" si="1"/>
        <v>0</v>
      </c>
      <c r="I15" s="686">
        <f>НМЦК!Q19</f>
        <v>0</v>
      </c>
    </row>
    <row r="16" spans="1:9" s="643" customFormat="1" ht="15.75" x14ac:dyDescent="0.25">
      <c r="A16" s="640" t="s">
        <v>5051</v>
      </c>
      <c r="B16" s="641" t="s">
        <v>171</v>
      </c>
      <c r="C16" s="641" t="s">
        <v>172</v>
      </c>
      <c r="D16" s="662" t="s">
        <v>5079</v>
      </c>
      <c r="E16" s="665">
        <v>1</v>
      </c>
      <c r="F16" s="686">
        <f t="shared" si="0"/>
        <v>990100832.41999996</v>
      </c>
      <c r="G16" s="684">
        <f>НМЦК!P20</f>
        <v>990100832.41999996</v>
      </c>
      <c r="H16" s="686">
        <f t="shared" si="1"/>
        <v>0</v>
      </c>
      <c r="I16" s="686">
        <f>НМЦК!Q20</f>
        <v>0</v>
      </c>
    </row>
    <row r="17" spans="1:9" s="643" customFormat="1" ht="31.5" x14ac:dyDescent="0.25">
      <c r="A17" s="640" t="s">
        <v>5052</v>
      </c>
      <c r="B17" s="641" t="s">
        <v>173</v>
      </c>
      <c r="C17" s="641" t="s">
        <v>174</v>
      </c>
      <c r="D17" s="662" t="s">
        <v>5079</v>
      </c>
      <c r="E17" s="665">
        <v>1</v>
      </c>
      <c r="F17" s="686">
        <f t="shared" si="0"/>
        <v>9072855.4700000007</v>
      </c>
      <c r="G17" s="684">
        <f>НМЦК!P21</f>
        <v>9072855.4700000007</v>
      </c>
      <c r="H17" s="686">
        <f t="shared" si="1"/>
        <v>0</v>
      </c>
      <c r="I17" s="686">
        <f>НМЦК!Q21</f>
        <v>0</v>
      </c>
    </row>
    <row r="18" spans="1:9" s="631" customFormat="1" ht="15.75" x14ac:dyDescent="0.25">
      <c r="A18" s="636" t="s">
        <v>243</v>
      </c>
      <c r="B18" s="637" t="s">
        <v>32</v>
      </c>
      <c r="C18" s="637" t="s">
        <v>33</v>
      </c>
      <c r="D18" s="661" t="s">
        <v>5079</v>
      </c>
      <c r="E18" s="664">
        <v>1</v>
      </c>
      <c r="F18" s="685">
        <f t="shared" si="0"/>
        <v>72443676.930000007</v>
      </c>
      <c r="G18" s="685">
        <f>SUM(G19:G20)</f>
        <v>72443676.930000007</v>
      </c>
      <c r="H18" s="685">
        <f t="shared" si="1"/>
        <v>0</v>
      </c>
      <c r="I18" s="685">
        <f>SUM(I19:I20)</f>
        <v>0</v>
      </c>
    </row>
    <row r="19" spans="1:9" s="643" customFormat="1" ht="31.5" x14ac:dyDescent="0.25">
      <c r="A19" s="640" t="s">
        <v>5053</v>
      </c>
      <c r="B19" s="641" t="s">
        <v>189</v>
      </c>
      <c r="C19" s="641" t="s">
        <v>190</v>
      </c>
      <c r="D19" s="662" t="s">
        <v>5079</v>
      </c>
      <c r="E19" s="665">
        <v>1</v>
      </c>
      <c r="F19" s="686">
        <f t="shared" si="0"/>
        <v>2628115.62</v>
      </c>
      <c r="G19" s="684">
        <f>НМЦК!P23</f>
        <v>2628115.62</v>
      </c>
      <c r="H19" s="686">
        <f t="shared" si="1"/>
        <v>0</v>
      </c>
      <c r="I19" s="686">
        <f>НМЦК!Q23</f>
        <v>0</v>
      </c>
    </row>
    <row r="20" spans="1:9" s="643" customFormat="1" ht="15.75" x14ac:dyDescent="0.25">
      <c r="A20" s="640" t="s">
        <v>5054</v>
      </c>
      <c r="B20" s="641" t="s">
        <v>191</v>
      </c>
      <c r="C20" s="641" t="s">
        <v>33</v>
      </c>
      <c r="D20" s="662" t="s">
        <v>5079</v>
      </c>
      <c r="E20" s="665">
        <v>1</v>
      </c>
      <c r="F20" s="686">
        <f t="shared" si="0"/>
        <v>69815561.310000002</v>
      </c>
      <c r="G20" s="684">
        <f>НМЦК!P24</f>
        <v>69815561.310000002</v>
      </c>
      <c r="H20" s="686">
        <f t="shared" si="1"/>
        <v>0</v>
      </c>
      <c r="I20" s="686">
        <f>НМЦК!Q24</f>
        <v>0</v>
      </c>
    </row>
    <row r="21" spans="1:9" s="631" customFormat="1" ht="15.75" x14ac:dyDescent="0.25">
      <c r="A21" s="636" t="s">
        <v>5055</v>
      </c>
      <c r="B21" s="637" t="s">
        <v>37</v>
      </c>
      <c r="C21" s="637" t="s">
        <v>5034</v>
      </c>
      <c r="D21" s="661" t="s">
        <v>5079</v>
      </c>
      <c r="E21" s="664">
        <v>1</v>
      </c>
      <c r="F21" s="685">
        <f t="shared" si="0"/>
        <v>75979904.269999996</v>
      </c>
      <c r="G21" s="685">
        <f>SUM(G22:G30)</f>
        <v>75979904.269999996</v>
      </c>
      <c r="H21" s="685">
        <f t="shared" si="1"/>
        <v>48816150.710000001</v>
      </c>
      <c r="I21" s="685">
        <f>SUM(I22:I30)</f>
        <v>48816150.710000001</v>
      </c>
    </row>
    <row r="22" spans="1:9" s="643" customFormat="1" ht="15.75" x14ac:dyDescent="0.25">
      <c r="A22" s="640" t="s">
        <v>5056</v>
      </c>
      <c r="B22" s="641" t="s">
        <v>196</v>
      </c>
      <c r="C22" s="641" t="s">
        <v>197</v>
      </c>
      <c r="D22" s="662" t="s">
        <v>5079</v>
      </c>
      <c r="E22" s="665">
        <v>1</v>
      </c>
      <c r="F22" s="686">
        <f t="shared" si="0"/>
        <v>4666173.82</v>
      </c>
      <c r="G22" s="684">
        <f>НМЦК!P26</f>
        <v>4666173.82</v>
      </c>
      <c r="H22" s="686">
        <f t="shared" si="1"/>
        <v>0</v>
      </c>
      <c r="I22" s="686">
        <f>НМЦК!Q26</f>
        <v>0</v>
      </c>
    </row>
    <row r="23" spans="1:9" s="643" customFormat="1" ht="31.5" x14ac:dyDescent="0.25">
      <c r="A23" s="640" t="s">
        <v>5057</v>
      </c>
      <c r="B23" s="641" t="s">
        <v>198</v>
      </c>
      <c r="C23" s="641" t="s">
        <v>199</v>
      </c>
      <c r="D23" s="662" t="s">
        <v>5079</v>
      </c>
      <c r="E23" s="665">
        <v>1</v>
      </c>
      <c r="F23" s="686">
        <f t="shared" si="0"/>
        <v>9157346.2699999996</v>
      </c>
      <c r="G23" s="684">
        <f>НМЦК!P27</f>
        <v>9157346.2699999996</v>
      </c>
      <c r="H23" s="686">
        <f t="shared" si="1"/>
        <v>0</v>
      </c>
      <c r="I23" s="686">
        <f>НМЦК!Q27</f>
        <v>0</v>
      </c>
    </row>
    <row r="24" spans="1:9" s="643" customFormat="1" ht="15.75" x14ac:dyDescent="0.25">
      <c r="A24" s="640" t="s">
        <v>5058</v>
      </c>
      <c r="B24" s="641" t="s">
        <v>200</v>
      </c>
      <c r="C24" s="641" t="s">
        <v>201</v>
      </c>
      <c r="D24" s="662" t="s">
        <v>5079</v>
      </c>
      <c r="E24" s="665">
        <v>1</v>
      </c>
      <c r="F24" s="686">
        <f t="shared" si="0"/>
        <v>1324722.3</v>
      </c>
      <c r="G24" s="684">
        <f>НМЦК!P28</f>
        <v>1324722.3</v>
      </c>
      <c r="H24" s="686">
        <f t="shared" si="1"/>
        <v>52078.879999999997</v>
      </c>
      <c r="I24" s="686">
        <f>НМЦК!Q28</f>
        <v>52078.879999999997</v>
      </c>
    </row>
    <row r="25" spans="1:9" s="643" customFormat="1" ht="15.75" x14ac:dyDescent="0.25">
      <c r="A25" s="640" t="s">
        <v>5059</v>
      </c>
      <c r="B25" s="641" t="s">
        <v>202</v>
      </c>
      <c r="C25" s="641" t="s">
        <v>203</v>
      </c>
      <c r="D25" s="662" t="s">
        <v>5079</v>
      </c>
      <c r="E25" s="665">
        <v>1</v>
      </c>
      <c r="F25" s="686">
        <f t="shared" si="0"/>
        <v>119288.92</v>
      </c>
      <c r="G25" s="684">
        <f>НМЦК!P29</f>
        <v>119288.92</v>
      </c>
      <c r="H25" s="686">
        <f t="shared" si="1"/>
        <v>39237.839999999997</v>
      </c>
      <c r="I25" s="686">
        <f>НМЦК!Q29</f>
        <v>39237.839999999997</v>
      </c>
    </row>
    <row r="26" spans="1:9" s="643" customFormat="1" ht="15.75" x14ac:dyDescent="0.25">
      <c r="A26" s="640" t="s">
        <v>5060</v>
      </c>
      <c r="B26" s="641" t="s">
        <v>204</v>
      </c>
      <c r="C26" s="641" t="s">
        <v>205</v>
      </c>
      <c r="D26" s="662" t="s">
        <v>5079</v>
      </c>
      <c r="E26" s="665">
        <v>1</v>
      </c>
      <c r="F26" s="686">
        <f t="shared" si="0"/>
        <v>134932.16</v>
      </c>
      <c r="G26" s="684">
        <f>НМЦК!P30</f>
        <v>134932.16</v>
      </c>
      <c r="H26" s="686">
        <f t="shared" si="1"/>
        <v>0</v>
      </c>
      <c r="I26" s="686">
        <f>НМЦК!Q30</f>
        <v>0</v>
      </c>
    </row>
    <row r="27" spans="1:9" s="643" customFormat="1" ht="47.25" x14ac:dyDescent="0.25">
      <c r="A27" s="640" t="s">
        <v>5061</v>
      </c>
      <c r="B27" s="641" t="s">
        <v>206</v>
      </c>
      <c r="C27" s="641" t="s">
        <v>207</v>
      </c>
      <c r="D27" s="662" t="s">
        <v>5079</v>
      </c>
      <c r="E27" s="665">
        <v>1</v>
      </c>
      <c r="F27" s="686">
        <f t="shared" si="0"/>
        <v>1600844.88</v>
      </c>
      <c r="G27" s="684">
        <f>НМЦК!P31</f>
        <v>1600844.88</v>
      </c>
      <c r="H27" s="686">
        <f t="shared" si="1"/>
        <v>1165690.46</v>
      </c>
      <c r="I27" s="686">
        <f>НМЦК!Q31</f>
        <v>1165690.46</v>
      </c>
    </row>
    <row r="28" spans="1:9" s="643" customFormat="1" ht="15.75" x14ac:dyDescent="0.25">
      <c r="A28" s="640" t="s">
        <v>5062</v>
      </c>
      <c r="B28" s="641" t="s">
        <v>208</v>
      </c>
      <c r="C28" s="641" t="s">
        <v>209</v>
      </c>
      <c r="D28" s="662" t="s">
        <v>5079</v>
      </c>
      <c r="E28" s="665">
        <v>1</v>
      </c>
      <c r="F28" s="686">
        <f t="shared" si="0"/>
        <v>2306691.64</v>
      </c>
      <c r="G28" s="684">
        <f>НМЦК!P32</f>
        <v>2306691.64</v>
      </c>
      <c r="H28" s="686">
        <f t="shared" si="1"/>
        <v>2291571.37</v>
      </c>
      <c r="I28" s="686">
        <f>НМЦК!Q32</f>
        <v>2291571.37</v>
      </c>
    </row>
    <row r="29" spans="1:9" s="643" customFormat="1" ht="31.5" x14ac:dyDescent="0.25">
      <c r="A29" s="640" t="s">
        <v>5063</v>
      </c>
      <c r="B29" s="641" t="s">
        <v>210</v>
      </c>
      <c r="C29" s="641" t="s">
        <v>211</v>
      </c>
      <c r="D29" s="662" t="s">
        <v>5079</v>
      </c>
      <c r="E29" s="665">
        <v>1</v>
      </c>
      <c r="F29" s="686">
        <f t="shared" si="0"/>
        <v>2614579.8199999998</v>
      </c>
      <c r="G29" s="684">
        <f>НМЦК!P33</f>
        <v>2614579.8199999998</v>
      </c>
      <c r="H29" s="686">
        <f t="shared" si="1"/>
        <v>0</v>
      </c>
      <c r="I29" s="686">
        <f>НМЦК!Q33</f>
        <v>0</v>
      </c>
    </row>
    <row r="30" spans="1:9" s="643" customFormat="1" ht="15.75" x14ac:dyDescent="0.25">
      <c r="A30" s="640" t="s">
        <v>5064</v>
      </c>
      <c r="B30" s="641" t="s">
        <v>212</v>
      </c>
      <c r="C30" s="641" t="s">
        <v>213</v>
      </c>
      <c r="D30" s="662" t="s">
        <v>5079</v>
      </c>
      <c r="E30" s="665">
        <v>1</v>
      </c>
      <c r="F30" s="686">
        <f t="shared" si="0"/>
        <v>54055324.460000001</v>
      </c>
      <c r="G30" s="684">
        <f>НМЦК!P34</f>
        <v>54055324.460000001</v>
      </c>
      <c r="H30" s="686">
        <f t="shared" si="1"/>
        <v>45267572.159999996</v>
      </c>
      <c r="I30" s="686">
        <f>НМЦК!Q34</f>
        <v>45267572.159999996</v>
      </c>
    </row>
    <row r="31" spans="1:9" s="631" customFormat="1" ht="15.75" x14ac:dyDescent="0.25">
      <c r="A31" s="636" t="s">
        <v>5065</v>
      </c>
      <c r="B31" s="637" t="s">
        <v>42</v>
      </c>
      <c r="C31" s="637" t="s">
        <v>43</v>
      </c>
      <c r="D31" s="661" t="s">
        <v>5079</v>
      </c>
      <c r="E31" s="664">
        <v>1</v>
      </c>
      <c r="F31" s="685">
        <f t="shared" si="0"/>
        <v>17383211.719999999</v>
      </c>
      <c r="G31" s="685">
        <f>НМЦК!P35</f>
        <v>17383211.719999999</v>
      </c>
      <c r="H31" s="685">
        <f t="shared" si="1"/>
        <v>8412.5499999999993</v>
      </c>
      <c r="I31" s="687">
        <f>НМЦК!Q35</f>
        <v>8412.5499999999993</v>
      </c>
    </row>
    <row r="32" spans="1:9" s="631" customFormat="1" ht="15.75" x14ac:dyDescent="0.25">
      <c r="A32" s="636" t="s">
        <v>5066</v>
      </c>
      <c r="B32" s="637" t="s">
        <v>45</v>
      </c>
      <c r="C32" s="637" t="s">
        <v>46</v>
      </c>
      <c r="D32" s="661" t="s">
        <v>5079</v>
      </c>
      <c r="E32" s="664">
        <v>1</v>
      </c>
      <c r="F32" s="685">
        <f t="shared" si="0"/>
        <v>352017130.70999998</v>
      </c>
      <c r="G32" s="685">
        <f>НМЦК!P36</f>
        <v>352017130.70999998</v>
      </c>
      <c r="H32" s="685">
        <f t="shared" si="1"/>
        <v>0</v>
      </c>
      <c r="I32" s="687">
        <f>НМЦК!Q36</f>
        <v>0</v>
      </c>
    </row>
    <row r="33" spans="1:9" s="631" customFormat="1" ht="31.5" x14ac:dyDescent="0.25">
      <c r="A33" s="636" t="s">
        <v>5067</v>
      </c>
      <c r="B33" s="637" t="s">
        <v>50</v>
      </c>
      <c r="C33" s="637" t="s">
        <v>51</v>
      </c>
      <c r="D33" s="661" t="s">
        <v>5079</v>
      </c>
      <c r="E33" s="664">
        <v>1</v>
      </c>
      <c r="F33" s="685">
        <f t="shared" si="0"/>
        <v>39933313.439999998</v>
      </c>
      <c r="G33" s="685">
        <f>НМЦК!P37</f>
        <v>39933313.439999998</v>
      </c>
      <c r="H33" s="685">
        <f t="shared" si="1"/>
        <v>42332.85</v>
      </c>
      <c r="I33" s="687">
        <f>НМЦК!Q37</f>
        <v>42332.85</v>
      </c>
    </row>
    <row r="34" spans="1:9" s="631" customFormat="1" ht="15.75" x14ac:dyDescent="0.25">
      <c r="A34" s="636" t="s">
        <v>5068</v>
      </c>
      <c r="B34" s="637" t="s">
        <v>55</v>
      </c>
      <c r="C34" s="637" t="s">
        <v>56</v>
      </c>
      <c r="D34" s="661" t="s">
        <v>5079</v>
      </c>
      <c r="E34" s="664">
        <v>1</v>
      </c>
      <c r="F34" s="685">
        <f t="shared" si="0"/>
        <v>30858694.879999999</v>
      </c>
      <c r="G34" s="685">
        <f>SUM(G35:G37)</f>
        <v>30858694.879999999</v>
      </c>
      <c r="H34" s="685">
        <f t="shared" si="1"/>
        <v>0</v>
      </c>
      <c r="I34" s="685">
        <f>SUM(I35:I37)</f>
        <v>0</v>
      </c>
    </row>
    <row r="35" spans="1:9" s="643" customFormat="1" ht="15.75" x14ac:dyDescent="0.25">
      <c r="A35" s="640" t="s">
        <v>5069</v>
      </c>
      <c r="B35" s="641" t="s">
        <v>216</v>
      </c>
      <c r="C35" s="641" t="s">
        <v>217</v>
      </c>
      <c r="D35" s="662" t="s">
        <v>5079</v>
      </c>
      <c r="E35" s="665">
        <v>1</v>
      </c>
      <c r="F35" s="686">
        <f t="shared" si="0"/>
        <v>32238.83</v>
      </c>
      <c r="G35" s="684">
        <f>НМЦК!P39</f>
        <v>32238.83</v>
      </c>
      <c r="H35" s="686">
        <f t="shared" si="1"/>
        <v>0</v>
      </c>
      <c r="I35" s="686">
        <f>НМЦК!Q39</f>
        <v>0</v>
      </c>
    </row>
    <row r="36" spans="1:9" s="643" customFormat="1" ht="15.75" x14ac:dyDescent="0.25">
      <c r="A36" s="640" t="s">
        <v>5070</v>
      </c>
      <c r="B36" s="641" t="s">
        <v>218</v>
      </c>
      <c r="C36" s="641" t="s">
        <v>219</v>
      </c>
      <c r="D36" s="662" t="s">
        <v>5079</v>
      </c>
      <c r="E36" s="665">
        <v>1</v>
      </c>
      <c r="F36" s="686">
        <f t="shared" si="0"/>
        <v>49351.93</v>
      </c>
      <c r="G36" s="684">
        <f>НМЦК!P40</f>
        <v>49351.93</v>
      </c>
      <c r="H36" s="686">
        <f t="shared" si="1"/>
        <v>0</v>
      </c>
      <c r="I36" s="686">
        <f>НМЦК!Q40</f>
        <v>0</v>
      </c>
    </row>
    <row r="37" spans="1:9" s="643" customFormat="1" ht="15.75" x14ac:dyDescent="0.25">
      <c r="A37" s="640" t="s">
        <v>5071</v>
      </c>
      <c r="B37" s="641" t="s">
        <v>220</v>
      </c>
      <c r="C37" s="641" t="s">
        <v>221</v>
      </c>
      <c r="D37" s="662" t="s">
        <v>5079</v>
      </c>
      <c r="E37" s="665">
        <v>1</v>
      </c>
      <c r="F37" s="686">
        <f t="shared" si="0"/>
        <v>30777104.120000001</v>
      </c>
      <c r="G37" s="684">
        <f>НМЦК!P41</f>
        <v>30777104.120000001</v>
      </c>
      <c r="H37" s="686">
        <f t="shared" si="1"/>
        <v>0</v>
      </c>
      <c r="I37" s="686">
        <f>НМЦК!Q41</f>
        <v>0</v>
      </c>
    </row>
    <row r="38" spans="1:9" s="646" customFormat="1" ht="31.5" x14ac:dyDescent="0.25">
      <c r="A38" s="666" t="s">
        <v>5072</v>
      </c>
      <c r="B38" s="667" t="s">
        <v>70</v>
      </c>
      <c r="C38" s="667" t="s">
        <v>71</v>
      </c>
      <c r="D38" s="668" t="s">
        <v>5079</v>
      </c>
      <c r="E38" s="669">
        <v>1</v>
      </c>
      <c r="F38" s="694">
        <f t="shared" si="0"/>
        <v>5789.65</v>
      </c>
      <c r="G38" s="685">
        <f>НМЦК!P42</f>
        <v>5789.65</v>
      </c>
      <c r="H38" s="694">
        <f t="shared" si="1"/>
        <v>0</v>
      </c>
      <c r="I38" s="687">
        <f>НМЦК!Q42</f>
        <v>0</v>
      </c>
    </row>
    <row r="39" spans="1:9" ht="31.5" x14ac:dyDescent="0.25">
      <c r="A39" s="636" t="s">
        <v>5073</v>
      </c>
      <c r="B39" s="637" t="s">
        <v>73</v>
      </c>
      <c r="C39" s="637" t="s">
        <v>74</v>
      </c>
      <c r="D39" s="660" t="s">
        <v>5079</v>
      </c>
      <c r="E39" s="664">
        <v>1</v>
      </c>
      <c r="F39" s="685">
        <f t="shared" si="0"/>
        <v>60794.35</v>
      </c>
      <c r="G39" s="685">
        <f>НМЦК!P43</f>
        <v>60794.35</v>
      </c>
      <c r="H39" s="685">
        <f t="shared" si="1"/>
        <v>0</v>
      </c>
      <c r="I39" s="687">
        <f>НМЦК!Q43</f>
        <v>0</v>
      </c>
    </row>
    <row r="40" spans="1:9" ht="94.5" x14ac:dyDescent="0.25">
      <c r="A40" s="636" t="s">
        <v>5074</v>
      </c>
      <c r="B40" s="637" t="s">
        <v>79</v>
      </c>
      <c r="C40" s="637" t="s">
        <v>80</v>
      </c>
      <c r="D40" s="660" t="s">
        <v>5079</v>
      </c>
      <c r="E40" s="664">
        <v>1</v>
      </c>
      <c r="F40" s="685">
        <f t="shared" si="0"/>
        <v>2042615.96</v>
      </c>
      <c r="G40" s="685">
        <f>НМЦК!P44</f>
        <v>2042615.96</v>
      </c>
      <c r="H40" s="685">
        <f t="shared" si="1"/>
        <v>0</v>
      </c>
      <c r="I40" s="687">
        <f>НМЦК!Q44</f>
        <v>0</v>
      </c>
    </row>
    <row r="41" spans="1:9" ht="15.75" x14ac:dyDescent="0.25">
      <c r="A41" s="636" t="s">
        <v>5075</v>
      </c>
      <c r="B41" s="637" t="s">
        <v>82</v>
      </c>
      <c r="C41" s="637" t="s">
        <v>83</v>
      </c>
      <c r="D41" s="660" t="s">
        <v>5079</v>
      </c>
      <c r="E41" s="664">
        <v>1</v>
      </c>
      <c r="F41" s="685">
        <f t="shared" si="0"/>
        <v>841287.94</v>
      </c>
      <c r="G41" s="685">
        <f>НМЦК!P45</f>
        <v>841287.94</v>
      </c>
      <c r="H41" s="685">
        <f t="shared" si="1"/>
        <v>0</v>
      </c>
      <c r="I41" s="687">
        <f>НМЦК!Q45</f>
        <v>0</v>
      </c>
    </row>
    <row r="42" spans="1:9" ht="63" x14ac:dyDescent="0.25">
      <c r="A42" s="636" t="s">
        <v>5076</v>
      </c>
      <c r="B42" s="637" t="s">
        <v>112</v>
      </c>
      <c r="C42" s="637" t="s">
        <v>113</v>
      </c>
      <c r="D42" s="661" t="s">
        <v>5079</v>
      </c>
      <c r="E42" s="664">
        <v>1</v>
      </c>
      <c r="F42" s="685">
        <f t="shared" si="0"/>
        <v>52736590.700000003</v>
      </c>
      <c r="G42" s="638">
        <f>(G13+G14+G18+G21+G31+G32+G33+G34+G38+G39+G40+G41)*3%</f>
        <v>52736590.700000003</v>
      </c>
      <c r="H42" s="685">
        <f t="shared" si="1"/>
        <v>1466006.88</v>
      </c>
      <c r="I42" s="638">
        <f>(I13+I14+I18+I21+I31+I32+I33+I34+I38+I39+I40+I41)*3%</f>
        <v>1466006.88</v>
      </c>
    </row>
    <row r="43" spans="1:9" ht="15.75" x14ac:dyDescent="0.25">
      <c r="A43" s="688"/>
      <c r="B43" s="688"/>
      <c r="C43" s="688" t="s">
        <v>5106</v>
      </c>
      <c r="D43" s="689"/>
      <c r="E43" s="689"/>
      <c r="F43" s="689"/>
      <c r="G43" s="692">
        <f>G9+G12</f>
        <v>1838939688.3</v>
      </c>
      <c r="H43" s="689"/>
      <c r="I43" s="692">
        <f>I9+I12</f>
        <v>50332902.990000002</v>
      </c>
    </row>
    <row r="44" spans="1:9" ht="15.75" x14ac:dyDescent="0.25">
      <c r="A44" s="690"/>
      <c r="B44" s="690"/>
      <c r="C44" s="690" t="s">
        <v>5107</v>
      </c>
      <c r="D44" s="691"/>
      <c r="E44" s="691"/>
      <c r="F44" s="691"/>
      <c r="G44" s="693">
        <f>G43*20%</f>
        <v>367787937.66000003</v>
      </c>
      <c r="H44" s="691"/>
      <c r="I44" s="693">
        <f>I43*20%</f>
        <v>10066580.6</v>
      </c>
    </row>
    <row r="45" spans="1:9" ht="15.75" x14ac:dyDescent="0.25">
      <c r="A45" s="688"/>
      <c r="B45" s="688"/>
      <c r="C45" s="688" t="s">
        <v>5108</v>
      </c>
      <c r="D45" s="689"/>
      <c r="E45" s="689"/>
      <c r="F45" s="689"/>
      <c r="G45" s="692">
        <f>G43+G44</f>
        <v>2206727625.96</v>
      </c>
      <c r="H45" s="689"/>
      <c r="I45" s="692">
        <f>I43+I44</f>
        <v>60399483.590000004</v>
      </c>
    </row>
    <row r="48" spans="1:9" ht="15.75" x14ac:dyDescent="0.25">
      <c r="E48" s="696" t="s">
        <v>5113</v>
      </c>
      <c r="F48" s="695"/>
      <c r="G48" s="695"/>
      <c r="H48" s="695"/>
    </row>
    <row r="49" spans="5:8" ht="15.75" x14ac:dyDescent="0.25">
      <c r="E49" s="697" t="s">
        <v>5109</v>
      </c>
      <c r="F49" s="698"/>
      <c r="G49" s="699">
        <f>(G14+G18+G21+G31+G32+G33+G34)*1.03*1.2</f>
        <v>2168787529.7399998</v>
      </c>
      <c r="H49" s="698" t="s">
        <v>5110</v>
      </c>
    </row>
    <row r="50" spans="5:8" ht="15.75" x14ac:dyDescent="0.25">
      <c r="E50" s="697" t="s">
        <v>5111</v>
      </c>
      <c r="F50" s="700"/>
      <c r="G50" s="701">
        <v>1.47E-2</v>
      </c>
      <c r="H50" s="698"/>
    </row>
    <row r="51" spans="5:8" ht="15.75" x14ac:dyDescent="0.25">
      <c r="E51" s="702" t="s">
        <v>5112</v>
      </c>
      <c r="F51" s="703"/>
      <c r="G51" s="704">
        <f>G49*G50</f>
        <v>31881176.690000001</v>
      </c>
      <c r="H51" s="705" t="s">
        <v>5110</v>
      </c>
    </row>
  </sheetData>
  <mergeCells count="10">
    <mergeCell ref="F6:G6"/>
    <mergeCell ref="H6:I6"/>
    <mergeCell ref="A1:I1"/>
    <mergeCell ref="A3:I3"/>
    <mergeCell ref="A4:I4"/>
    <mergeCell ref="A6:A7"/>
    <mergeCell ref="B6:B7"/>
    <mergeCell ref="C6:C7"/>
    <mergeCell ref="D6:D7"/>
    <mergeCell ref="E6:E7"/>
  </mergeCells>
  <printOptions horizontalCentered="1"/>
  <pageMargins left="0.31496062992125984" right="0.31496062992125984" top="0.98425196850393704" bottom="0.39370078740157483" header="0.19685039370078741" footer="0.19685039370078741"/>
  <pageSetup paperSize="9" scale="51" fitToHeight="0" orientation="portrait" horizontalDpi="300" verticalDpi="300" r:id="rId1"/>
  <headerFooter>
    <oddFooter>&amp;RСтраница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opLeftCell="A1832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1117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4380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4509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46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4510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337177.67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229159.48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12504.08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108018.19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2204.48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39035.29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5988.16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1143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ht="36.75" customHeight="1" x14ac:dyDescent="0.25">
      <c r="A40" s="514" t="s">
        <v>23</v>
      </c>
      <c r="B40" s="515" t="s">
        <v>1950</v>
      </c>
      <c r="C40" s="1249" t="s">
        <v>1951</v>
      </c>
      <c r="D40" s="1249"/>
      <c r="E40" s="1249"/>
      <c r="F40" s="1249"/>
      <c r="G40" s="1249"/>
      <c r="H40" s="516" t="s">
        <v>1146</v>
      </c>
      <c r="I40" s="517">
        <v>7.1694199999999997</v>
      </c>
      <c r="J40" s="518">
        <v>1</v>
      </c>
      <c r="K40" s="590">
        <v>7.1694199999999997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28</v>
      </c>
      <c r="C41" s="1247" t="s">
        <v>132</v>
      </c>
      <c r="D41" s="1247"/>
      <c r="E41" s="1247"/>
      <c r="F41" s="1247"/>
      <c r="G41" s="1247"/>
      <c r="H41" s="525"/>
      <c r="I41" s="526"/>
      <c r="J41" s="526"/>
      <c r="K41" s="526"/>
      <c r="L41" s="528"/>
      <c r="M41" s="526"/>
      <c r="N41" s="528"/>
      <c r="O41" s="526"/>
      <c r="P41" s="529">
        <v>253265.62</v>
      </c>
    </row>
    <row r="42" spans="1:16" x14ac:dyDescent="0.25">
      <c r="A42" s="523"/>
      <c r="B42" s="524"/>
      <c r="C42" s="1247" t="s">
        <v>1147</v>
      </c>
      <c r="D42" s="1247"/>
      <c r="E42" s="1247"/>
      <c r="F42" s="1247"/>
      <c r="G42" s="1247"/>
      <c r="H42" s="525" t="s">
        <v>1148</v>
      </c>
      <c r="I42" s="526"/>
      <c r="J42" s="526"/>
      <c r="K42" s="569">
        <v>169.84355980000001</v>
      </c>
      <c r="L42" s="528"/>
      <c r="M42" s="526"/>
      <c r="N42" s="528"/>
      <c r="O42" s="526"/>
      <c r="P42" s="529">
        <v>74235.22</v>
      </c>
    </row>
    <row r="43" spans="1:16" x14ac:dyDescent="0.25">
      <c r="A43" s="530"/>
      <c r="B43" s="524" t="s">
        <v>1149</v>
      </c>
      <c r="C43" s="1247" t="s">
        <v>1150</v>
      </c>
      <c r="D43" s="1247"/>
      <c r="E43" s="1247"/>
      <c r="F43" s="1247"/>
      <c r="G43" s="1247"/>
      <c r="H43" s="525" t="s">
        <v>1151</v>
      </c>
      <c r="I43" s="536">
        <v>23.69</v>
      </c>
      <c r="J43" s="526"/>
      <c r="K43" s="569">
        <v>169.84355980000001</v>
      </c>
      <c r="L43" s="532"/>
      <c r="M43" s="533"/>
      <c r="N43" s="534">
        <v>1491.17</v>
      </c>
      <c r="O43" s="526"/>
      <c r="P43" s="529">
        <v>253265.62</v>
      </c>
    </row>
    <row r="44" spans="1:16" x14ac:dyDescent="0.25">
      <c r="A44" s="540"/>
      <c r="B44" s="524" t="s">
        <v>1152</v>
      </c>
      <c r="C44" s="1247" t="s">
        <v>1153</v>
      </c>
      <c r="D44" s="1247"/>
      <c r="E44" s="1247"/>
      <c r="F44" s="1247"/>
      <c r="G44" s="1247"/>
      <c r="H44" s="525" t="s">
        <v>1148</v>
      </c>
      <c r="I44" s="536">
        <v>23.69</v>
      </c>
      <c r="J44" s="526"/>
      <c r="K44" s="569">
        <v>169.84355980000001</v>
      </c>
      <c r="L44" s="528"/>
      <c r="M44" s="526"/>
      <c r="N44" s="541">
        <v>437.08</v>
      </c>
      <c r="O44" s="526"/>
      <c r="P44" s="529">
        <v>74235.22</v>
      </c>
    </row>
    <row r="45" spans="1:16" x14ac:dyDescent="0.25">
      <c r="A45" s="552"/>
      <c r="B45" s="553"/>
      <c r="C45" s="1248" t="s">
        <v>1154</v>
      </c>
      <c r="D45" s="1248"/>
      <c r="E45" s="1248"/>
      <c r="F45" s="1248"/>
      <c r="G45" s="1248"/>
      <c r="H45" s="516"/>
      <c r="I45" s="517"/>
      <c r="J45" s="517"/>
      <c r="K45" s="517"/>
      <c r="L45" s="520"/>
      <c r="M45" s="517"/>
      <c r="N45" s="554"/>
      <c r="O45" s="517"/>
      <c r="P45" s="555">
        <v>327500.84000000003</v>
      </c>
    </row>
    <row r="46" spans="1:16" x14ac:dyDescent="0.25">
      <c r="A46" s="540"/>
      <c r="B46" s="524"/>
      <c r="C46" s="1247" t="s">
        <v>1155</v>
      </c>
      <c r="D46" s="1247"/>
      <c r="E46" s="1247"/>
      <c r="F46" s="1247"/>
      <c r="G46" s="1247"/>
      <c r="H46" s="525"/>
      <c r="I46" s="526"/>
      <c r="J46" s="526"/>
      <c r="K46" s="526"/>
      <c r="L46" s="528"/>
      <c r="M46" s="526"/>
      <c r="N46" s="528"/>
      <c r="O46" s="526"/>
      <c r="P46" s="529">
        <v>74235.22</v>
      </c>
    </row>
    <row r="47" spans="1:16" x14ac:dyDescent="0.25">
      <c r="A47" s="540"/>
      <c r="B47" s="524" t="s">
        <v>1156</v>
      </c>
      <c r="C47" s="1247" t="s">
        <v>1157</v>
      </c>
      <c r="D47" s="1247"/>
      <c r="E47" s="1247"/>
      <c r="F47" s="1247"/>
      <c r="G47" s="1247"/>
      <c r="H47" s="525" t="s">
        <v>1158</v>
      </c>
      <c r="I47" s="543">
        <v>92</v>
      </c>
      <c r="J47" s="526"/>
      <c r="K47" s="543">
        <v>92</v>
      </c>
      <c r="L47" s="528"/>
      <c r="M47" s="526"/>
      <c r="N47" s="528"/>
      <c r="O47" s="526"/>
      <c r="P47" s="529">
        <v>68296.399999999994</v>
      </c>
    </row>
    <row r="48" spans="1:16" x14ac:dyDescent="0.25">
      <c r="A48" s="540"/>
      <c r="B48" s="524" t="s">
        <v>1159</v>
      </c>
      <c r="C48" s="1247" t="s">
        <v>1160</v>
      </c>
      <c r="D48" s="1247"/>
      <c r="E48" s="1247"/>
      <c r="F48" s="1247"/>
      <c r="G48" s="1247"/>
      <c r="H48" s="525" t="s">
        <v>1158</v>
      </c>
      <c r="I48" s="543">
        <v>46</v>
      </c>
      <c r="J48" s="526"/>
      <c r="K48" s="543">
        <v>46</v>
      </c>
      <c r="L48" s="528"/>
      <c r="M48" s="526"/>
      <c r="N48" s="528"/>
      <c r="O48" s="526"/>
      <c r="P48" s="529">
        <v>34148.199999999997</v>
      </c>
    </row>
    <row r="49" spans="1:16" x14ac:dyDescent="0.25">
      <c r="A49" s="556"/>
      <c r="B49" s="557"/>
      <c r="C49" s="1248" t="s">
        <v>1161</v>
      </c>
      <c r="D49" s="1248"/>
      <c r="E49" s="1248"/>
      <c r="F49" s="1248"/>
      <c r="G49" s="1248"/>
      <c r="H49" s="516"/>
      <c r="I49" s="517"/>
      <c r="J49" s="517"/>
      <c r="K49" s="517"/>
      <c r="L49" s="520"/>
      <c r="M49" s="517"/>
      <c r="N49" s="554">
        <v>59969.35</v>
      </c>
      <c r="O49" s="517"/>
      <c r="P49" s="555">
        <v>429945.44</v>
      </c>
    </row>
    <row r="50" spans="1:16" x14ac:dyDescent="0.25">
      <c r="A50" s="558"/>
      <c r="B50" s="559"/>
      <c r="C50" s="559"/>
      <c r="D50" s="559"/>
      <c r="E50" s="559"/>
      <c r="F50" s="559"/>
      <c r="G50" s="559"/>
      <c r="H50" s="560"/>
      <c r="I50" s="561"/>
      <c r="J50" s="561"/>
      <c r="K50" s="561"/>
      <c r="L50" s="562"/>
      <c r="M50" s="561"/>
      <c r="N50" s="562"/>
      <c r="O50" s="561"/>
      <c r="P50" s="563"/>
    </row>
    <row r="51" spans="1:16" x14ac:dyDescent="0.25">
      <c r="A51" s="514" t="s">
        <v>28</v>
      </c>
      <c r="B51" s="515" t="s">
        <v>1178</v>
      </c>
      <c r="C51" s="1249" t="s">
        <v>1179</v>
      </c>
      <c r="D51" s="1249"/>
      <c r="E51" s="1249"/>
      <c r="F51" s="1249"/>
      <c r="G51" s="1249"/>
      <c r="H51" s="516" t="s">
        <v>1146</v>
      </c>
      <c r="I51" s="517">
        <v>3.25</v>
      </c>
      <c r="J51" s="518">
        <v>1</v>
      </c>
      <c r="K51" s="570">
        <v>3.25</v>
      </c>
      <c r="L51" s="520"/>
      <c r="M51" s="517"/>
      <c r="N51" s="521"/>
      <c r="O51" s="517"/>
      <c r="P51" s="522"/>
    </row>
    <row r="52" spans="1:16" x14ac:dyDescent="0.25">
      <c r="A52" s="523"/>
      <c r="B52" s="524" t="s">
        <v>28</v>
      </c>
      <c r="C52" s="1247" t="s">
        <v>132</v>
      </c>
      <c r="D52" s="1247"/>
      <c r="E52" s="1247"/>
      <c r="F52" s="1247"/>
      <c r="G52" s="1247"/>
      <c r="H52" s="525"/>
      <c r="I52" s="526"/>
      <c r="J52" s="526"/>
      <c r="K52" s="526"/>
      <c r="L52" s="528"/>
      <c r="M52" s="526"/>
      <c r="N52" s="528"/>
      <c r="O52" s="526"/>
      <c r="P52" s="529">
        <v>123580.71</v>
      </c>
    </row>
    <row r="53" spans="1:16" x14ac:dyDescent="0.25">
      <c r="A53" s="523"/>
      <c r="B53" s="524"/>
      <c r="C53" s="1247" t="s">
        <v>1147</v>
      </c>
      <c r="D53" s="1247"/>
      <c r="E53" s="1247"/>
      <c r="F53" s="1247"/>
      <c r="G53" s="1247"/>
      <c r="H53" s="525" t="s">
        <v>1148</v>
      </c>
      <c r="I53" s="526"/>
      <c r="J53" s="526"/>
      <c r="K53" s="527">
        <v>82.875</v>
      </c>
      <c r="L53" s="528"/>
      <c r="M53" s="526"/>
      <c r="N53" s="528"/>
      <c r="O53" s="526"/>
      <c r="P53" s="529">
        <v>36223.01</v>
      </c>
    </row>
    <row r="54" spans="1:16" x14ac:dyDescent="0.25">
      <c r="A54" s="530"/>
      <c r="B54" s="524" t="s">
        <v>1149</v>
      </c>
      <c r="C54" s="1247" t="s">
        <v>1150</v>
      </c>
      <c r="D54" s="1247"/>
      <c r="E54" s="1247"/>
      <c r="F54" s="1247"/>
      <c r="G54" s="1247"/>
      <c r="H54" s="525" t="s">
        <v>1151</v>
      </c>
      <c r="I54" s="531">
        <v>25.5</v>
      </c>
      <c r="J54" s="526"/>
      <c r="K54" s="527">
        <v>82.875</v>
      </c>
      <c r="L54" s="532"/>
      <c r="M54" s="533"/>
      <c r="N54" s="534">
        <v>1491.17</v>
      </c>
      <c r="O54" s="526"/>
      <c r="P54" s="529">
        <v>123580.71</v>
      </c>
    </row>
    <row r="55" spans="1:16" x14ac:dyDescent="0.25">
      <c r="A55" s="540"/>
      <c r="B55" s="524" t="s">
        <v>1152</v>
      </c>
      <c r="C55" s="1247" t="s">
        <v>1153</v>
      </c>
      <c r="D55" s="1247"/>
      <c r="E55" s="1247"/>
      <c r="F55" s="1247"/>
      <c r="G55" s="1247"/>
      <c r="H55" s="525" t="s">
        <v>1148</v>
      </c>
      <c r="I55" s="531">
        <v>25.5</v>
      </c>
      <c r="J55" s="526"/>
      <c r="K55" s="527">
        <v>82.875</v>
      </c>
      <c r="L55" s="528"/>
      <c r="M55" s="526"/>
      <c r="N55" s="541">
        <v>437.08</v>
      </c>
      <c r="O55" s="526"/>
      <c r="P55" s="529">
        <v>36223.01</v>
      </c>
    </row>
    <row r="56" spans="1:16" x14ac:dyDescent="0.25">
      <c r="A56" s="552"/>
      <c r="B56" s="553"/>
      <c r="C56" s="1248" t="s">
        <v>1154</v>
      </c>
      <c r="D56" s="1248"/>
      <c r="E56" s="1248"/>
      <c r="F56" s="1248"/>
      <c r="G56" s="1248"/>
      <c r="H56" s="516"/>
      <c r="I56" s="517"/>
      <c r="J56" s="517"/>
      <c r="K56" s="517"/>
      <c r="L56" s="520"/>
      <c r="M56" s="517"/>
      <c r="N56" s="554"/>
      <c r="O56" s="517"/>
      <c r="P56" s="555">
        <v>159803.72</v>
      </c>
    </row>
    <row r="57" spans="1:16" x14ac:dyDescent="0.25">
      <c r="A57" s="540"/>
      <c r="B57" s="524"/>
      <c r="C57" s="1247" t="s">
        <v>1155</v>
      </c>
      <c r="D57" s="1247"/>
      <c r="E57" s="1247"/>
      <c r="F57" s="1247"/>
      <c r="G57" s="1247"/>
      <c r="H57" s="525"/>
      <c r="I57" s="526"/>
      <c r="J57" s="526"/>
      <c r="K57" s="526"/>
      <c r="L57" s="528"/>
      <c r="M57" s="526"/>
      <c r="N57" s="528"/>
      <c r="O57" s="526"/>
      <c r="P57" s="529">
        <v>36223.01</v>
      </c>
    </row>
    <row r="58" spans="1:16" x14ac:dyDescent="0.25">
      <c r="A58" s="540"/>
      <c r="B58" s="524" t="s">
        <v>1156</v>
      </c>
      <c r="C58" s="1247" t="s">
        <v>1157</v>
      </c>
      <c r="D58" s="1247"/>
      <c r="E58" s="1247"/>
      <c r="F58" s="1247"/>
      <c r="G58" s="1247"/>
      <c r="H58" s="525" t="s">
        <v>1158</v>
      </c>
      <c r="I58" s="543">
        <v>92</v>
      </c>
      <c r="J58" s="526"/>
      <c r="K58" s="543">
        <v>92</v>
      </c>
      <c r="L58" s="528"/>
      <c r="M58" s="526"/>
      <c r="N58" s="528"/>
      <c r="O58" s="526"/>
      <c r="P58" s="529">
        <v>33325.17</v>
      </c>
    </row>
    <row r="59" spans="1:16" x14ac:dyDescent="0.25">
      <c r="A59" s="540"/>
      <c r="B59" s="524" t="s">
        <v>1159</v>
      </c>
      <c r="C59" s="1247" t="s">
        <v>1160</v>
      </c>
      <c r="D59" s="1247"/>
      <c r="E59" s="1247"/>
      <c r="F59" s="1247"/>
      <c r="G59" s="1247"/>
      <c r="H59" s="525" t="s">
        <v>1158</v>
      </c>
      <c r="I59" s="543">
        <v>46</v>
      </c>
      <c r="J59" s="526"/>
      <c r="K59" s="543">
        <v>46</v>
      </c>
      <c r="L59" s="528"/>
      <c r="M59" s="526"/>
      <c r="N59" s="528"/>
      <c r="O59" s="526"/>
      <c r="P59" s="529">
        <v>16662.580000000002</v>
      </c>
    </row>
    <row r="60" spans="1:16" x14ac:dyDescent="0.25">
      <c r="A60" s="556"/>
      <c r="B60" s="557"/>
      <c r="C60" s="1248" t="s">
        <v>1161</v>
      </c>
      <c r="D60" s="1248"/>
      <c r="E60" s="1248"/>
      <c r="F60" s="1248"/>
      <c r="G60" s="1248"/>
      <c r="H60" s="516"/>
      <c r="I60" s="517"/>
      <c r="J60" s="517"/>
      <c r="K60" s="517"/>
      <c r="L60" s="520"/>
      <c r="M60" s="517"/>
      <c r="N60" s="554">
        <v>64551.22</v>
      </c>
      <c r="O60" s="517"/>
      <c r="P60" s="555">
        <v>209791.47</v>
      </c>
    </row>
    <row r="61" spans="1:16" x14ac:dyDescent="0.25">
      <c r="A61" s="558"/>
      <c r="B61" s="559"/>
      <c r="C61" s="559"/>
      <c r="D61" s="559"/>
      <c r="E61" s="559"/>
      <c r="F61" s="559"/>
      <c r="G61" s="559"/>
      <c r="H61" s="560"/>
      <c r="I61" s="561"/>
      <c r="J61" s="561"/>
      <c r="K61" s="561"/>
      <c r="L61" s="562"/>
      <c r="M61" s="561"/>
      <c r="N61" s="562"/>
      <c r="O61" s="561"/>
      <c r="P61" s="563"/>
    </row>
    <row r="62" spans="1:16" x14ac:dyDescent="0.25">
      <c r="A62" s="514" t="s">
        <v>31</v>
      </c>
      <c r="B62" s="515" t="s">
        <v>1952</v>
      </c>
      <c r="C62" s="1249" t="s">
        <v>1953</v>
      </c>
      <c r="D62" s="1249"/>
      <c r="E62" s="1249"/>
      <c r="F62" s="1249"/>
      <c r="G62" s="1249"/>
      <c r="H62" s="516" t="s">
        <v>1164</v>
      </c>
      <c r="I62" s="517">
        <v>5200</v>
      </c>
      <c r="J62" s="518">
        <v>1</v>
      </c>
      <c r="K62" s="518">
        <v>5200</v>
      </c>
      <c r="L62" s="520"/>
      <c r="M62" s="517"/>
      <c r="N62" s="572">
        <v>242.69</v>
      </c>
      <c r="O62" s="517"/>
      <c r="P62" s="555">
        <v>1261988</v>
      </c>
    </row>
    <row r="63" spans="1:16" x14ac:dyDescent="0.25">
      <c r="A63" s="556"/>
      <c r="B63" s="557"/>
      <c r="C63" s="1248" t="s">
        <v>1161</v>
      </c>
      <c r="D63" s="1248"/>
      <c r="E63" s="1248"/>
      <c r="F63" s="1248"/>
      <c r="G63" s="1248"/>
      <c r="H63" s="516"/>
      <c r="I63" s="517"/>
      <c r="J63" s="517"/>
      <c r="K63" s="517"/>
      <c r="L63" s="520"/>
      <c r="M63" s="517"/>
      <c r="N63" s="520"/>
      <c r="O63" s="517"/>
      <c r="P63" s="555">
        <v>1261988</v>
      </c>
    </row>
    <row r="64" spans="1:16" x14ac:dyDescent="0.25">
      <c r="A64" s="558"/>
      <c r="B64" s="559"/>
      <c r="C64" s="559"/>
      <c r="D64" s="559"/>
      <c r="E64" s="559"/>
      <c r="F64" s="559"/>
      <c r="G64" s="559"/>
      <c r="H64" s="560"/>
      <c r="I64" s="561"/>
      <c r="J64" s="561"/>
      <c r="K64" s="561"/>
      <c r="L64" s="562"/>
      <c r="M64" s="561"/>
      <c r="N64" s="562"/>
      <c r="O64" s="561"/>
      <c r="P64" s="563"/>
    </row>
    <row r="65" spans="1:16" x14ac:dyDescent="0.25">
      <c r="A65" s="514" t="s">
        <v>36</v>
      </c>
      <c r="B65" s="515" t="s">
        <v>2802</v>
      </c>
      <c r="C65" s="1249" t="s">
        <v>2803</v>
      </c>
      <c r="D65" s="1249"/>
      <c r="E65" s="1249"/>
      <c r="F65" s="1249"/>
      <c r="G65" s="1249"/>
      <c r="H65" s="516" t="s">
        <v>1390</v>
      </c>
      <c r="I65" s="517">
        <v>3.1259999999999999</v>
      </c>
      <c r="J65" s="518">
        <v>1</v>
      </c>
      <c r="K65" s="519">
        <v>3.1259999999999999</v>
      </c>
      <c r="L65" s="520"/>
      <c r="M65" s="517"/>
      <c r="N65" s="521"/>
      <c r="O65" s="517"/>
      <c r="P65" s="522"/>
    </row>
    <row r="66" spans="1:16" x14ac:dyDescent="0.25">
      <c r="A66" s="523"/>
      <c r="B66" s="524" t="s">
        <v>23</v>
      </c>
      <c r="C66" s="1247" t="s">
        <v>1203</v>
      </c>
      <c r="D66" s="1247"/>
      <c r="E66" s="1247"/>
      <c r="F66" s="1247"/>
      <c r="G66" s="1247"/>
      <c r="H66" s="525" t="s">
        <v>1148</v>
      </c>
      <c r="I66" s="526"/>
      <c r="J66" s="526"/>
      <c r="K66" s="527">
        <v>481.404</v>
      </c>
      <c r="L66" s="528"/>
      <c r="M66" s="526"/>
      <c r="N66" s="528"/>
      <c r="O66" s="526"/>
      <c r="P66" s="529">
        <v>127413.2</v>
      </c>
    </row>
    <row r="67" spans="1:16" x14ac:dyDescent="0.25">
      <c r="A67" s="530"/>
      <c r="B67" s="524" t="s">
        <v>1989</v>
      </c>
      <c r="C67" s="1247" t="s">
        <v>1990</v>
      </c>
      <c r="D67" s="1247"/>
      <c r="E67" s="1247"/>
      <c r="F67" s="1247"/>
      <c r="G67" s="1247"/>
      <c r="H67" s="525" t="s">
        <v>1148</v>
      </c>
      <c r="I67" s="543">
        <v>154</v>
      </c>
      <c r="J67" s="526"/>
      <c r="K67" s="527">
        <v>481.404</v>
      </c>
      <c r="L67" s="532"/>
      <c r="M67" s="533"/>
      <c r="N67" s="534">
        <v>264.67</v>
      </c>
      <c r="O67" s="526"/>
      <c r="P67" s="529">
        <v>127413.2</v>
      </c>
    </row>
    <row r="68" spans="1:16" x14ac:dyDescent="0.25">
      <c r="A68" s="552"/>
      <c r="B68" s="553"/>
      <c r="C68" s="1248" t="s">
        <v>1154</v>
      </c>
      <c r="D68" s="1248"/>
      <c r="E68" s="1248"/>
      <c r="F68" s="1248"/>
      <c r="G68" s="1248"/>
      <c r="H68" s="516"/>
      <c r="I68" s="517"/>
      <c r="J68" s="517"/>
      <c r="K68" s="517"/>
      <c r="L68" s="520"/>
      <c r="M68" s="517"/>
      <c r="N68" s="554"/>
      <c r="O68" s="517"/>
      <c r="P68" s="555">
        <v>127413.2</v>
      </c>
    </row>
    <row r="69" spans="1:16" x14ac:dyDescent="0.25">
      <c r="A69" s="540"/>
      <c r="B69" s="524"/>
      <c r="C69" s="1247" t="s">
        <v>1155</v>
      </c>
      <c r="D69" s="1247"/>
      <c r="E69" s="1247"/>
      <c r="F69" s="1247"/>
      <c r="G69" s="1247"/>
      <c r="H69" s="525"/>
      <c r="I69" s="526"/>
      <c r="J69" s="526"/>
      <c r="K69" s="526"/>
      <c r="L69" s="528"/>
      <c r="M69" s="526"/>
      <c r="N69" s="528"/>
      <c r="O69" s="526"/>
      <c r="P69" s="529">
        <v>127413.2</v>
      </c>
    </row>
    <row r="70" spans="1:16" x14ac:dyDescent="0.25">
      <c r="A70" s="540"/>
      <c r="B70" s="524" t="s">
        <v>2804</v>
      </c>
      <c r="C70" s="1247" t="s">
        <v>2805</v>
      </c>
      <c r="D70" s="1247"/>
      <c r="E70" s="1247"/>
      <c r="F70" s="1247"/>
      <c r="G70" s="1247"/>
      <c r="H70" s="525" t="s">
        <v>1158</v>
      </c>
      <c r="I70" s="543">
        <v>89</v>
      </c>
      <c r="J70" s="526"/>
      <c r="K70" s="543">
        <v>89</v>
      </c>
      <c r="L70" s="528"/>
      <c r="M70" s="526"/>
      <c r="N70" s="528"/>
      <c r="O70" s="526"/>
      <c r="P70" s="529">
        <v>113397.75</v>
      </c>
    </row>
    <row r="71" spans="1:16" x14ac:dyDescent="0.25">
      <c r="A71" s="540"/>
      <c r="B71" s="524" t="s">
        <v>2806</v>
      </c>
      <c r="C71" s="1247" t="s">
        <v>2807</v>
      </c>
      <c r="D71" s="1247"/>
      <c r="E71" s="1247"/>
      <c r="F71" s="1247"/>
      <c r="G71" s="1247"/>
      <c r="H71" s="525" t="s">
        <v>1158</v>
      </c>
      <c r="I71" s="543">
        <v>40</v>
      </c>
      <c r="J71" s="526"/>
      <c r="K71" s="543">
        <v>40</v>
      </c>
      <c r="L71" s="528"/>
      <c r="M71" s="526"/>
      <c r="N71" s="528"/>
      <c r="O71" s="526"/>
      <c r="P71" s="529">
        <v>50965.279999999999</v>
      </c>
    </row>
    <row r="72" spans="1:16" x14ac:dyDescent="0.25">
      <c r="A72" s="556"/>
      <c r="B72" s="557"/>
      <c r="C72" s="1248" t="s">
        <v>1161</v>
      </c>
      <c r="D72" s="1248"/>
      <c r="E72" s="1248"/>
      <c r="F72" s="1248"/>
      <c r="G72" s="1248"/>
      <c r="H72" s="516"/>
      <c r="I72" s="517"/>
      <c r="J72" s="517"/>
      <c r="K72" s="517"/>
      <c r="L72" s="520"/>
      <c r="M72" s="517"/>
      <c r="N72" s="554">
        <v>93338.53</v>
      </c>
      <c r="O72" s="517"/>
      <c r="P72" s="555">
        <v>291776.23</v>
      </c>
    </row>
    <row r="73" spans="1:16" x14ac:dyDescent="0.25">
      <c r="A73" s="558"/>
      <c r="B73" s="559"/>
      <c r="C73" s="559"/>
      <c r="D73" s="559"/>
      <c r="E73" s="559"/>
      <c r="F73" s="559"/>
      <c r="G73" s="559"/>
      <c r="H73" s="560"/>
      <c r="I73" s="561"/>
      <c r="J73" s="561"/>
      <c r="K73" s="561"/>
      <c r="L73" s="562"/>
      <c r="M73" s="561"/>
      <c r="N73" s="562"/>
      <c r="O73" s="561"/>
      <c r="P73" s="563"/>
    </row>
    <row r="74" spans="1:16" ht="26.25" customHeight="1" x14ac:dyDescent="0.25">
      <c r="A74" s="514" t="s">
        <v>41</v>
      </c>
      <c r="B74" s="515" t="s">
        <v>4511</v>
      </c>
      <c r="C74" s="1249" t="s">
        <v>4512</v>
      </c>
      <c r="D74" s="1249"/>
      <c r="E74" s="1249"/>
      <c r="F74" s="1249"/>
      <c r="G74" s="1249"/>
      <c r="H74" s="516" t="s">
        <v>1440</v>
      </c>
      <c r="I74" s="517">
        <v>420.04</v>
      </c>
      <c r="J74" s="518">
        <v>1</v>
      </c>
      <c r="K74" s="570">
        <v>420.04</v>
      </c>
      <c r="L74" s="520"/>
      <c r="M74" s="517"/>
      <c r="N74" s="521"/>
      <c r="O74" s="517"/>
      <c r="P74" s="522"/>
    </row>
    <row r="75" spans="1:16" x14ac:dyDescent="0.25">
      <c r="A75" s="523"/>
      <c r="B75" s="524" t="s">
        <v>23</v>
      </c>
      <c r="C75" s="1247" t="s">
        <v>1203</v>
      </c>
      <c r="D75" s="1247"/>
      <c r="E75" s="1247"/>
      <c r="F75" s="1247"/>
      <c r="G75" s="1247"/>
      <c r="H75" s="525" t="s">
        <v>1148</v>
      </c>
      <c r="I75" s="526"/>
      <c r="J75" s="526"/>
      <c r="K75" s="527">
        <v>2226.212</v>
      </c>
      <c r="L75" s="528"/>
      <c r="M75" s="526"/>
      <c r="N75" s="528"/>
      <c r="O75" s="526"/>
      <c r="P75" s="529">
        <v>708135.78</v>
      </c>
    </row>
    <row r="76" spans="1:16" x14ac:dyDescent="0.25">
      <c r="A76" s="530"/>
      <c r="B76" s="524" t="s">
        <v>2403</v>
      </c>
      <c r="C76" s="1247" t="s">
        <v>2404</v>
      </c>
      <c r="D76" s="1247"/>
      <c r="E76" s="1247"/>
      <c r="F76" s="1247"/>
      <c r="G76" s="1247"/>
      <c r="H76" s="525" t="s">
        <v>1148</v>
      </c>
      <c r="I76" s="531">
        <v>5.3</v>
      </c>
      <c r="J76" s="526"/>
      <c r="K76" s="527">
        <v>2226.212</v>
      </c>
      <c r="L76" s="532"/>
      <c r="M76" s="533"/>
      <c r="N76" s="534">
        <v>318.08999999999997</v>
      </c>
      <c r="O76" s="526"/>
      <c r="P76" s="529">
        <v>708135.78</v>
      </c>
    </row>
    <row r="77" spans="1:16" x14ac:dyDescent="0.25">
      <c r="A77" s="523"/>
      <c r="B77" s="524" t="s">
        <v>28</v>
      </c>
      <c r="C77" s="1247" t="s">
        <v>132</v>
      </c>
      <c r="D77" s="1247"/>
      <c r="E77" s="1247"/>
      <c r="F77" s="1247"/>
      <c r="G77" s="1247"/>
      <c r="H77" s="525"/>
      <c r="I77" s="526"/>
      <c r="J77" s="526"/>
      <c r="K77" s="526"/>
      <c r="L77" s="528"/>
      <c r="M77" s="526"/>
      <c r="N77" s="528"/>
      <c r="O77" s="526"/>
      <c r="P77" s="529">
        <v>970804.01</v>
      </c>
    </row>
    <row r="78" spans="1:16" x14ac:dyDescent="0.25">
      <c r="A78" s="523"/>
      <c r="B78" s="524"/>
      <c r="C78" s="1247" t="s">
        <v>1147</v>
      </c>
      <c r="D78" s="1247"/>
      <c r="E78" s="1247"/>
      <c r="F78" s="1247"/>
      <c r="G78" s="1247"/>
      <c r="H78" s="525" t="s">
        <v>1148</v>
      </c>
      <c r="I78" s="526"/>
      <c r="J78" s="526"/>
      <c r="K78" s="527">
        <v>1638.1559999999999</v>
      </c>
      <c r="L78" s="528"/>
      <c r="M78" s="526"/>
      <c r="N78" s="528"/>
      <c r="O78" s="526"/>
      <c r="P78" s="529">
        <v>533023.19999999995</v>
      </c>
    </row>
    <row r="79" spans="1:16" x14ac:dyDescent="0.25">
      <c r="A79" s="530"/>
      <c r="B79" s="524" t="s">
        <v>1445</v>
      </c>
      <c r="C79" s="1247" t="s">
        <v>1446</v>
      </c>
      <c r="D79" s="1247"/>
      <c r="E79" s="1247"/>
      <c r="F79" s="1247"/>
      <c r="G79" s="1247"/>
      <c r="H79" s="525" t="s">
        <v>1151</v>
      </c>
      <c r="I79" s="531">
        <v>3.9</v>
      </c>
      <c r="J79" s="526"/>
      <c r="K79" s="527">
        <v>1638.1559999999999</v>
      </c>
      <c r="L79" s="538">
        <v>477.92</v>
      </c>
      <c r="M79" s="539">
        <v>1.24</v>
      </c>
      <c r="N79" s="534">
        <v>592.62</v>
      </c>
      <c r="O79" s="526"/>
      <c r="P79" s="529">
        <v>970804.01</v>
      </c>
    </row>
    <row r="80" spans="1:16" x14ac:dyDescent="0.25">
      <c r="A80" s="540"/>
      <c r="B80" s="524" t="s">
        <v>1208</v>
      </c>
      <c r="C80" s="1247" t="s">
        <v>1209</v>
      </c>
      <c r="D80" s="1247"/>
      <c r="E80" s="1247"/>
      <c r="F80" s="1247"/>
      <c r="G80" s="1247"/>
      <c r="H80" s="525" t="s">
        <v>1148</v>
      </c>
      <c r="I80" s="531">
        <v>3.9</v>
      </c>
      <c r="J80" s="526"/>
      <c r="K80" s="527">
        <v>1638.1559999999999</v>
      </c>
      <c r="L80" s="528"/>
      <c r="M80" s="526"/>
      <c r="N80" s="541">
        <v>325.38</v>
      </c>
      <c r="O80" s="526"/>
      <c r="P80" s="529">
        <v>533023.19999999995</v>
      </c>
    </row>
    <row r="81" spans="1:16" x14ac:dyDescent="0.25">
      <c r="A81" s="552"/>
      <c r="B81" s="553"/>
      <c r="C81" s="1248" t="s">
        <v>1154</v>
      </c>
      <c r="D81" s="1248"/>
      <c r="E81" s="1248"/>
      <c r="F81" s="1248"/>
      <c r="G81" s="1248"/>
      <c r="H81" s="516"/>
      <c r="I81" s="517"/>
      <c r="J81" s="517"/>
      <c r="K81" s="517"/>
      <c r="L81" s="520"/>
      <c r="M81" s="517"/>
      <c r="N81" s="554"/>
      <c r="O81" s="517"/>
      <c r="P81" s="555">
        <v>2211962.9900000002</v>
      </c>
    </row>
    <row r="82" spans="1:16" x14ac:dyDescent="0.25">
      <c r="A82" s="540" t="s">
        <v>1971</v>
      </c>
      <c r="B82" s="524" t="s">
        <v>2637</v>
      </c>
      <c r="C82" s="1247" t="s">
        <v>2638</v>
      </c>
      <c r="D82" s="1247"/>
      <c r="E82" s="1247"/>
      <c r="F82" s="1247"/>
      <c r="G82" s="1247"/>
      <c r="H82" s="525" t="s">
        <v>1158</v>
      </c>
      <c r="I82" s="543">
        <v>2</v>
      </c>
      <c r="J82" s="526"/>
      <c r="K82" s="543">
        <v>2</v>
      </c>
      <c r="L82" s="528"/>
      <c r="M82" s="526"/>
      <c r="N82" s="528"/>
      <c r="O82" s="526"/>
      <c r="P82" s="529">
        <v>14162.72</v>
      </c>
    </row>
    <row r="83" spans="1:16" x14ac:dyDescent="0.25">
      <c r="A83" s="540"/>
      <c r="B83" s="524"/>
      <c r="C83" s="1247" t="s">
        <v>1155</v>
      </c>
      <c r="D83" s="1247"/>
      <c r="E83" s="1247"/>
      <c r="F83" s="1247"/>
      <c r="G83" s="1247"/>
      <c r="H83" s="525"/>
      <c r="I83" s="526"/>
      <c r="J83" s="526"/>
      <c r="K83" s="526"/>
      <c r="L83" s="528"/>
      <c r="M83" s="526"/>
      <c r="N83" s="528"/>
      <c r="O83" s="526"/>
      <c r="P83" s="529">
        <v>1241158.98</v>
      </c>
    </row>
    <row r="84" spans="1:16" x14ac:dyDescent="0.25">
      <c r="A84" s="540"/>
      <c r="B84" s="524" t="s">
        <v>2639</v>
      </c>
      <c r="C84" s="1247" t="s">
        <v>2640</v>
      </c>
      <c r="D84" s="1247"/>
      <c r="E84" s="1247"/>
      <c r="F84" s="1247"/>
      <c r="G84" s="1247"/>
      <c r="H84" s="525" t="s">
        <v>1158</v>
      </c>
      <c r="I84" s="543">
        <v>97</v>
      </c>
      <c r="J84" s="526"/>
      <c r="K84" s="543">
        <v>97</v>
      </c>
      <c r="L84" s="528"/>
      <c r="M84" s="526"/>
      <c r="N84" s="528"/>
      <c r="O84" s="526"/>
      <c r="P84" s="529">
        <v>1203924.21</v>
      </c>
    </row>
    <row r="85" spans="1:16" x14ac:dyDescent="0.25">
      <c r="A85" s="540"/>
      <c r="B85" s="524" t="s">
        <v>2641</v>
      </c>
      <c r="C85" s="1247" t="s">
        <v>2642</v>
      </c>
      <c r="D85" s="1247"/>
      <c r="E85" s="1247"/>
      <c r="F85" s="1247"/>
      <c r="G85" s="1247"/>
      <c r="H85" s="525" t="s">
        <v>1158</v>
      </c>
      <c r="I85" s="543">
        <v>51</v>
      </c>
      <c r="J85" s="526"/>
      <c r="K85" s="543">
        <v>51</v>
      </c>
      <c r="L85" s="528"/>
      <c r="M85" s="526"/>
      <c r="N85" s="528"/>
      <c r="O85" s="526"/>
      <c r="P85" s="529">
        <v>632991.07999999996</v>
      </c>
    </row>
    <row r="86" spans="1:16" x14ac:dyDescent="0.25">
      <c r="A86" s="556"/>
      <c r="B86" s="557"/>
      <c r="C86" s="1248" t="s">
        <v>1161</v>
      </c>
      <c r="D86" s="1248"/>
      <c r="E86" s="1248"/>
      <c r="F86" s="1248"/>
      <c r="G86" s="1248"/>
      <c r="H86" s="516"/>
      <c r="I86" s="517"/>
      <c r="J86" s="517"/>
      <c r="K86" s="517"/>
      <c r="L86" s="520"/>
      <c r="M86" s="517"/>
      <c r="N86" s="554">
        <v>9672.99</v>
      </c>
      <c r="O86" s="517"/>
      <c r="P86" s="555">
        <v>4063041</v>
      </c>
    </row>
    <row r="87" spans="1:16" x14ac:dyDescent="0.25">
      <c r="A87" s="558"/>
      <c r="B87" s="559"/>
      <c r="C87" s="559"/>
      <c r="D87" s="559"/>
      <c r="E87" s="559"/>
      <c r="F87" s="559"/>
      <c r="G87" s="559"/>
      <c r="H87" s="560"/>
      <c r="I87" s="561"/>
      <c r="J87" s="561"/>
      <c r="K87" s="561"/>
      <c r="L87" s="562"/>
      <c r="M87" s="561"/>
      <c r="N87" s="562"/>
      <c r="O87" s="561"/>
      <c r="P87" s="563"/>
    </row>
    <row r="88" spans="1:16" x14ac:dyDescent="0.25">
      <c r="A88" s="514" t="s">
        <v>44</v>
      </c>
      <c r="B88" s="515" t="s">
        <v>4513</v>
      </c>
      <c r="C88" s="1249" t="s">
        <v>4514</v>
      </c>
      <c r="D88" s="1249"/>
      <c r="E88" s="1249"/>
      <c r="F88" s="1249"/>
      <c r="G88" s="1249"/>
      <c r="H88" s="516" t="s">
        <v>1440</v>
      </c>
      <c r="I88" s="517">
        <v>240.63</v>
      </c>
      <c r="J88" s="518">
        <v>1</v>
      </c>
      <c r="K88" s="570">
        <v>240.63</v>
      </c>
      <c r="L88" s="520"/>
      <c r="M88" s="517"/>
      <c r="N88" s="521"/>
      <c r="O88" s="517"/>
      <c r="P88" s="522"/>
    </row>
    <row r="89" spans="1:16" x14ac:dyDescent="0.25">
      <c r="A89" s="523"/>
      <c r="B89" s="524" t="s">
        <v>23</v>
      </c>
      <c r="C89" s="1247" t="s">
        <v>1203</v>
      </c>
      <c r="D89" s="1247"/>
      <c r="E89" s="1247"/>
      <c r="F89" s="1247"/>
      <c r="G89" s="1247"/>
      <c r="H89" s="525" t="s">
        <v>1148</v>
      </c>
      <c r="I89" s="526"/>
      <c r="J89" s="526"/>
      <c r="K89" s="535">
        <v>478.8537</v>
      </c>
      <c r="L89" s="528"/>
      <c r="M89" s="526"/>
      <c r="N89" s="528"/>
      <c r="O89" s="526"/>
      <c r="P89" s="529">
        <v>152318.57</v>
      </c>
    </row>
    <row r="90" spans="1:16" x14ac:dyDescent="0.25">
      <c r="A90" s="530"/>
      <c r="B90" s="524" t="s">
        <v>2403</v>
      </c>
      <c r="C90" s="1247" t="s">
        <v>2404</v>
      </c>
      <c r="D90" s="1247"/>
      <c r="E90" s="1247"/>
      <c r="F90" s="1247"/>
      <c r="G90" s="1247"/>
      <c r="H90" s="525" t="s">
        <v>1148</v>
      </c>
      <c r="I90" s="536">
        <v>1.99</v>
      </c>
      <c r="J90" s="526"/>
      <c r="K90" s="535">
        <v>478.8537</v>
      </c>
      <c r="L90" s="532"/>
      <c r="M90" s="533"/>
      <c r="N90" s="534">
        <v>318.08999999999997</v>
      </c>
      <c r="O90" s="526"/>
      <c r="P90" s="529">
        <v>152318.57</v>
      </c>
    </row>
    <row r="91" spans="1:16" x14ac:dyDescent="0.25">
      <c r="A91" s="523"/>
      <c r="B91" s="524" t="s">
        <v>28</v>
      </c>
      <c r="C91" s="1247" t="s">
        <v>132</v>
      </c>
      <c r="D91" s="1247"/>
      <c r="E91" s="1247"/>
      <c r="F91" s="1247"/>
      <c r="G91" s="1247"/>
      <c r="H91" s="525"/>
      <c r="I91" s="526"/>
      <c r="J91" s="526"/>
      <c r="K91" s="526"/>
      <c r="L91" s="528"/>
      <c r="M91" s="526"/>
      <c r="N91" s="528"/>
      <c r="O91" s="526"/>
      <c r="P91" s="529">
        <v>11408.17</v>
      </c>
    </row>
    <row r="92" spans="1:16" x14ac:dyDescent="0.25">
      <c r="A92" s="523"/>
      <c r="B92" s="524"/>
      <c r="C92" s="1247" t="s">
        <v>1147</v>
      </c>
      <c r="D92" s="1247"/>
      <c r="E92" s="1247"/>
      <c r="F92" s="1247"/>
      <c r="G92" s="1247"/>
      <c r="H92" s="525" t="s">
        <v>1148</v>
      </c>
      <c r="I92" s="526"/>
      <c r="J92" s="526"/>
      <c r="K92" s="535">
        <v>19.250399999999999</v>
      </c>
      <c r="L92" s="528"/>
      <c r="M92" s="526"/>
      <c r="N92" s="528"/>
      <c r="O92" s="526"/>
      <c r="P92" s="529">
        <v>6263.7</v>
      </c>
    </row>
    <row r="93" spans="1:16" x14ac:dyDescent="0.25">
      <c r="A93" s="530"/>
      <c r="B93" s="524" t="s">
        <v>1445</v>
      </c>
      <c r="C93" s="1247" t="s">
        <v>1446</v>
      </c>
      <c r="D93" s="1247"/>
      <c r="E93" s="1247"/>
      <c r="F93" s="1247"/>
      <c r="G93" s="1247"/>
      <c r="H93" s="525" t="s">
        <v>1151</v>
      </c>
      <c r="I93" s="536">
        <v>0.08</v>
      </c>
      <c r="J93" s="526"/>
      <c r="K93" s="535">
        <v>19.250399999999999</v>
      </c>
      <c r="L93" s="538">
        <v>477.92</v>
      </c>
      <c r="M93" s="539">
        <v>1.24</v>
      </c>
      <c r="N93" s="534">
        <v>592.62</v>
      </c>
      <c r="O93" s="526"/>
      <c r="P93" s="529">
        <v>11408.17</v>
      </c>
    </row>
    <row r="94" spans="1:16" x14ac:dyDescent="0.25">
      <c r="A94" s="540"/>
      <c r="B94" s="524" t="s">
        <v>1208</v>
      </c>
      <c r="C94" s="1247" t="s">
        <v>1209</v>
      </c>
      <c r="D94" s="1247"/>
      <c r="E94" s="1247"/>
      <c r="F94" s="1247"/>
      <c r="G94" s="1247"/>
      <c r="H94" s="525" t="s">
        <v>1148</v>
      </c>
      <c r="I94" s="536">
        <v>0.08</v>
      </c>
      <c r="J94" s="526"/>
      <c r="K94" s="535">
        <v>19.250399999999999</v>
      </c>
      <c r="L94" s="528"/>
      <c r="M94" s="526"/>
      <c r="N94" s="541">
        <v>325.38</v>
      </c>
      <c r="O94" s="526"/>
      <c r="P94" s="529">
        <v>6263.7</v>
      </c>
    </row>
    <row r="95" spans="1:16" x14ac:dyDescent="0.25">
      <c r="A95" s="552"/>
      <c r="B95" s="553"/>
      <c r="C95" s="1248" t="s">
        <v>1154</v>
      </c>
      <c r="D95" s="1248"/>
      <c r="E95" s="1248"/>
      <c r="F95" s="1248"/>
      <c r="G95" s="1248"/>
      <c r="H95" s="516"/>
      <c r="I95" s="517"/>
      <c r="J95" s="517"/>
      <c r="K95" s="517"/>
      <c r="L95" s="520"/>
      <c r="M95" s="517"/>
      <c r="N95" s="554"/>
      <c r="O95" s="517"/>
      <c r="P95" s="555">
        <v>169990.44</v>
      </c>
    </row>
    <row r="96" spans="1:16" x14ac:dyDescent="0.25">
      <c r="A96" s="540" t="s">
        <v>1313</v>
      </c>
      <c r="B96" s="524" t="s">
        <v>2637</v>
      </c>
      <c r="C96" s="1247" t="s">
        <v>2638</v>
      </c>
      <c r="D96" s="1247"/>
      <c r="E96" s="1247"/>
      <c r="F96" s="1247"/>
      <c r="G96" s="1247"/>
      <c r="H96" s="525" t="s">
        <v>1158</v>
      </c>
      <c r="I96" s="543">
        <v>2</v>
      </c>
      <c r="J96" s="526"/>
      <c r="K96" s="543">
        <v>2</v>
      </c>
      <c r="L96" s="528"/>
      <c r="M96" s="526"/>
      <c r="N96" s="528"/>
      <c r="O96" s="526"/>
      <c r="P96" s="529">
        <v>3046.37</v>
      </c>
    </row>
    <row r="97" spans="1:16" x14ac:dyDescent="0.25">
      <c r="A97" s="540"/>
      <c r="B97" s="524"/>
      <c r="C97" s="1247" t="s">
        <v>1155</v>
      </c>
      <c r="D97" s="1247"/>
      <c r="E97" s="1247"/>
      <c r="F97" s="1247"/>
      <c r="G97" s="1247"/>
      <c r="H97" s="525"/>
      <c r="I97" s="526"/>
      <c r="J97" s="526"/>
      <c r="K97" s="526"/>
      <c r="L97" s="528"/>
      <c r="M97" s="526"/>
      <c r="N97" s="528"/>
      <c r="O97" s="526"/>
      <c r="P97" s="529">
        <v>158582.26999999999</v>
      </c>
    </row>
    <row r="98" spans="1:16" x14ac:dyDescent="0.25">
      <c r="A98" s="540"/>
      <c r="B98" s="524" t="s">
        <v>2639</v>
      </c>
      <c r="C98" s="1247" t="s">
        <v>2640</v>
      </c>
      <c r="D98" s="1247"/>
      <c r="E98" s="1247"/>
      <c r="F98" s="1247"/>
      <c r="G98" s="1247"/>
      <c r="H98" s="525" t="s">
        <v>1158</v>
      </c>
      <c r="I98" s="543">
        <v>97</v>
      </c>
      <c r="J98" s="526"/>
      <c r="K98" s="543">
        <v>97</v>
      </c>
      <c r="L98" s="528"/>
      <c r="M98" s="526"/>
      <c r="N98" s="528"/>
      <c r="O98" s="526"/>
      <c r="P98" s="529">
        <v>153824.79999999999</v>
      </c>
    </row>
    <row r="99" spans="1:16" x14ac:dyDescent="0.25">
      <c r="A99" s="540"/>
      <c r="B99" s="524" t="s">
        <v>2641</v>
      </c>
      <c r="C99" s="1247" t="s">
        <v>2642</v>
      </c>
      <c r="D99" s="1247"/>
      <c r="E99" s="1247"/>
      <c r="F99" s="1247"/>
      <c r="G99" s="1247"/>
      <c r="H99" s="525" t="s">
        <v>1158</v>
      </c>
      <c r="I99" s="543">
        <v>51</v>
      </c>
      <c r="J99" s="526"/>
      <c r="K99" s="543">
        <v>51</v>
      </c>
      <c r="L99" s="528"/>
      <c r="M99" s="526"/>
      <c r="N99" s="528"/>
      <c r="O99" s="526"/>
      <c r="P99" s="529">
        <v>80876.960000000006</v>
      </c>
    </row>
    <row r="100" spans="1:16" x14ac:dyDescent="0.25">
      <c r="A100" s="556"/>
      <c r="B100" s="557"/>
      <c r="C100" s="1248" t="s">
        <v>1161</v>
      </c>
      <c r="D100" s="1248"/>
      <c r="E100" s="1248"/>
      <c r="F100" s="1248"/>
      <c r="G100" s="1248"/>
      <c r="H100" s="516"/>
      <c r="I100" s="517"/>
      <c r="J100" s="517"/>
      <c r="K100" s="517"/>
      <c r="L100" s="520"/>
      <c r="M100" s="517"/>
      <c r="N100" s="554">
        <v>1694.46</v>
      </c>
      <c r="O100" s="517"/>
      <c r="P100" s="555">
        <v>407738.57</v>
      </c>
    </row>
    <row r="101" spans="1:16" x14ac:dyDescent="0.25">
      <c r="A101" s="558"/>
      <c r="B101" s="559"/>
      <c r="C101" s="559"/>
      <c r="D101" s="559"/>
      <c r="E101" s="559"/>
      <c r="F101" s="559"/>
      <c r="G101" s="559"/>
      <c r="H101" s="560"/>
      <c r="I101" s="561"/>
      <c r="J101" s="561"/>
      <c r="K101" s="561"/>
      <c r="L101" s="562"/>
      <c r="M101" s="561"/>
      <c r="N101" s="562"/>
      <c r="O101" s="561"/>
      <c r="P101" s="563"/>
    </row>
    <row r="102" spans="1:16" x14ac:dyDescent="0.25">
      <c r="A102" s="514" t="s">
        <v>49</v>
      </c>
      <c r="B102" s="515" t="s">
        <v>1397</v>
      </c>
      <c r="C102" s="1249" t="s">
        <v>1398</v>
      </c>
      <c r="D102" s="1249"/>
      <c r="E102" s="1249"/>
      <c r="F102" s="1249"/>
      <c r="G102" s="1249"/>
      <c r="H102" s="516" t="s">
        <v>1212</v>
      </c>
      <c r="I102" s="517">
        <v>2166.6999999999998</v>
      </c>
      <c r="J102" s="518">
        <v>1</v>
      </c>
      <c r="K102" s="571">
        <v>2166.6999999999998</v>
      </c>
      <c r="L102" s="520"/>
      <c r="M102" s="517"/>
      <c r="N102" s="572">
        <v>946.61</v>
      </c>
      <c r="O102" s="517"/>
      <c r="P102" s="555">
        <v>2051019.89</v>
      </c>
    </row>
    <row r="103" spans="1:16" x14ac:dyDescent="0.25">
      <c r="A103" s="540" t="s">
        <v>49</v>
      </c>
      <c r="B103" s="524" t="s">
        <v>1397</v>
      </c>
      <c r="C103" s="1247" t="s">
        <v>1399</v>
      </c>
      <c r="D103" s="1247"/>
      <c r="E103" s="1247"/>
      <c r="F103" s="1247"/>
      <c r="G103" s="1247"/>
      <c r="H103" s="525" t="s">
        <v>1212</v>
      </c>
      <c r="I103" s="531">
        <v>2166.6999999999998</v>
      </c>
      <c r="J103" s="526"/>
      <c r="K103" s="531">
        <v>2166.6999999999998</v>
      </c>
      <c r="L103" s="541">
        <v>573.70000000000005</v>
      </c>
      <c r="M103" s="536">
        <v>1.65</v>
      </c>
      <c r="N103" s="541">
        <v>946.61</v>
      </c>
      <c r="O103" s="526"/>
      <c r="P103" s="529">
        <v>2051019.89</v>
      </c>
    </row>
    <row r="104" spans="1:16" ht="22.5" x14ac:dyDescent="0.25">
      <c r="A104" s="540" t="s">
        <v>1722</v>
      </c>
      <c r="B104" s="524" t="s">
        <v>1401</v>
      </c>
      <c r="C104" s="1247" t="s">
        <v>1303</v>
      </c>
      <c r="D104" s="1247"/>
      <c r="E104" s="1247"/>
      <c r="F104" s="1247"/>
      <c r="G104" s="1247"/>
      <c r="H104" s="525" t="s">
        <v>1304</v>
      </c>
      <c r="I104" s="526"/>
      <c r="J104" s="526"/>
      <c r="K104" s="536">
        <v>3466.72</v>
      </c>
      <c r="L104" s="528"/>
      <c r="M104" s="526"/>
      <c r="N104" s="541">
        <v>155.02000000000001</v>
      </c>
      <c r="O104" s="543">
        <v>-1</v>
      </c>
      <c r="P104" s="529">
        <v>-537410.93000000005</v>
      </c>
    </row>
    <row r="105" spans="1:16" ht="22.5" x14ac:dyDescent="0.25">
      <c r="A105" s="540" t="s">
        <v>1723</v>
      </c>
      <c r="B105" s="524" t="s">
        <v>1403</v>
      </c>
      <c r="C105" s="1247" t="s">
        <v>1306</v>
      </c>
      <c r="D105" s="1247"/>
      <c r="E105" s="1247"/>
      <c r="F105" s="1247"/>
      <c r="G105" s="1247"/>
      <c r="H105" s="525" t="s">
        <v>1304</v>
      </c>
      <c r="I105" s="526"/>
      <c r="J105" s="526"/>
      <c r="K105" s="536">
        <v>3466.72</v>
      </c>
      <c r="L105" s="528"/>
      <c r="M105" s="526"/>
      <c r="N105" s="541">
        <v>298.58</v>
      </c>
      <c r="O105" s="526"/>
      <c r="P105" s="529">
        <v>1035093.26</v>
      </c>
    </row>
    <row r="106" spans="1:16" x14ac:dyDescent="0.25">
      <c r="A106" s="556"/>
      <c r="B106" s="557"/>
      <c r="C106" s="1248" t="s">
        <v>1161</v>
      </c>
      <c r="D106" s="1248"/>
      <c r="E106" s="1248"/>
      <c r="F106" s="1248"/>
      <c r="G106" s="1248"/>
      <c r="H106" s="516"/>
      <c r="I106" s="517"/>
      <c r="J106" s="517"/>
      <c r="K106" s="517"/>
      <c r="L106" s="520"/>
      <c r="M106" s="517"/>
      <c r="N106" s="520"/>
      <c r="O106" s="517"/>
      <c r="P106" s="555">
        <v>2548702.2200000002</v>
      </c>
    </row>
    <row r="107" spans="1:16" x14ac:dyDescent="0.25">
      <c r="A107" s="558"/>
      <c r="B107" s="559"/>
      <c r="C107" s="559"/>
      <c r="D107" s="559"/>
      <c r="E107" s="559"/>
      <c r="F107" s="559"/>
      <c r="G107" s="559"/>
      <c r="H107" s="560"/>
      <c r="I107" s="561"/>
      <c r="J107" s="561"/>
      <c r="K107" s="561"/>
      <c r="L107" s="562"/>
      <c r="M107" s="561"/>
      <c r="N107" s="562"/>
      <c r="O107" s="561"/>
      <c r="P107" s="563"/>
    </row>
    <row r="108" spans="1:16" x14ac:dyDescent="0.25">
      <c r="A108" s="514" t="s">
        <v>54</v>
      </c>
      <c r="B108" s="515" t="s">
        <v>4515</v>
      </c>
      <c r="C108" s="1249" t="s">
        <v>4516</v>
      </c>
      <c r="D108" s="1249"/>
      <c r="E108" s="1249"/>
      <c r="F108" s="1249"/>
      <c r="G108" s="1249"/>
      <c r="H108" s="516" t="s">
        <v>1146</v>
      </c>
      <c r="I108" s="517">
        <v>1.0832999999999999</v>
      </c>
      <c r="J108" s="518">
        <v>1</v>
      </c>
      <c r="K108" s="568">
        <v>1.0832999999999999</v>
      </c>
      <c r="L108" s="520"/>
      <c r="M108" s="517"/>
      <c r="N108" s="521"/>
      <c r="O108" s="517"/>
      <c r="P108" s="522"/>
    </row>
    <row r="109" spans="1:16" x14ac:dyDescent="0.25">
      <c r="A109" s="523"/>
      <c r="B109" s="524" t="s">
        <v>28</v>
      </c>
      <c r="C109" s="1247" t="s">
        <v>132</v>
      </c>
      <c r="D109" s="1247"/>
      <c r="E109" s="1247"/>
      <c r="F109" s="1247"/>
      <c r="G109" s="1247"/>
      <c r="H109" s="525"/>
      <c r="I109" s="526"/>
      <c r="J109" s="526"/>
      <c r="K109" s="526"/>
      <c r="L109" s="528"/>
      <c r="M109" s="526"/>
      <c r="N109" s="528"/>
      <c r="O109" s="526"/>
      <c r="P109" s="529">
        <v>4158.16</v>
      </c>
    </row>
    <row r="110" spans="1:16" x14ac:dyDescent="0.25">
      <c r="A110" s="523"/>
      <c r="B110" s="524"/>
      <c r="C110" s="1247" t="s">
        <v>1147</v>
      </c>
      <c r="D110" s="1247"/>
      <c r="E110" s="1247"/>
      <c r="F110" s="1247"/>
      <c r="G110" s="1247"/>
      <c r="H110" s="525" t="s">
        <v>1148</v>
      </c>
      <c r="I110" s="526"/>
      <c r="J110" s="526"/>
      <c r="K110" s="574">
        <v>3.4448940000000001</v>
      </c>
      <c r="L110" s="528"/>
      <c r="M110" s="526"/>
      <c r="N110" s="528"/>
      <c r="O110" s="526"/>
      <c r="P110" s="529">
        <v>1505.69</v>
      </c>
    </row>
    <row r="111" spans="1:16" x14ac:dyDescent="0.25">
      <c r="A111" s="530"/>
      <c r="B111" s="524" t="s">
        <v>1185</v>
      </c>
      <c r="C111" s="1247" t="s">
        <v>1186</v>
      </c>
      <c r="D111" s="1247"/>
      <c r="E111" s="1247"/>
      <c r="F111" s="1247"/>
      <c r="G111" s="1247"/>
      <c r="H111" s="525" t="s">
        <v>1151</v>
      </c>
      <c r="I111" s="536">
        <v>3.18</v>
      </c>
      <c r="J111" s="526"/>
      <c r="K111" s="574">
        <v>3.4448940000000001</v>
      </c>
      <c r="L111" s="538">
        <v>887.54</v>
      </c>
      <c r="M111" s="539">
        <v>1.36</v>
      </c>
      <c r="N111" s="534">
        <v>1207.05</v>
      </c>
      <c r="O111" s="526"/>
      <c r="P111" s="529">
        <v>4158.16</v>
      </c>
    </row>
    <row r="112" spans="1:16" x14ac:dyDescent="0.25">
      <c r="A112" s="540"/>
      <c r="B112" s="524" t="s">
        <v>1152</v>
      </c>
      <c r="C112" s="1247" t="s">
        <v>1153</v>
      </c>
      <c r="D112" s="1247"/>
      <c r="E112" s="1247"/>
      <c r="F112" s="1247"/>
      <c r="G112" s="1247"/>
      <c r="H112" s="525" t="s">
        <v>1148</v>
      </c>
      <c r="I112" s="536">
        <v>3.18</v>
      </c>
      <c r="J112" s="526"/>
      <c r="K112" s="574">
        <v>3.4448940000000001</v>
      </c>
      <c r="L112" s="528"/>
      <c r="M112" s="526"/>
      <c r="N112" s="541">
        <v>437.08</v>
      </c>
      <c r="O112" s="526"/>
      <c r="P112" s="529">
        <v>1505.69</v>
      </c>
    </row>
    <row r="113" spans="1:16" x14ac:dyDescent="0.25">
      <c r="A113" s="552"/>
      <c r="B113" s="553"/>
      <c r="C113" s="1248" t="s">
        <v>1154</v>
      </c>
      <c r="D113" s="1248"/>
      <c r="E113" s="1248"/>
      <c r="F113" s="1248"/>
      <c r="G113" s="1248"/>
      <c r="H113" s="516"/>
      <c r="I113" s="517"/>
      <c r="J113" s="517"/>
      <c r="K113" s="517"/>
      <c r="L113" s="520"/>
      <c r="M113" s="517"/>
      <c r="N113" s="554"/>
      <c r="O113" s="517"/>
      <c r="P113" s="555">
        <v>5663.85</v>
      </c>
    </row>
    <row r="114" spans="1:16" x14ac:dyDescent="0.25">
      <c r="A114" s="540"/>
      <c r="B114" s="524"/>
      <c r="C114" s="1247" t="s">
        <v>1155</v>
      </c>
      <c r="D114" s="1247"/>
      <c r="E114" s="1247"/>
      <c r="F114" s="1247"/>
      <c r="G114" s="1247"/>
      <c r="H114" s="525"/>
      <c r="I114" s="526"/>
      <c r="J114" s="526"/>
      <c r="K114" s="526"/>
      <c r="L114" s="528"/>
      <c r="M114" s="526"/>
      <c r="N114" s="528"/>
      <c r="O114" s="526"/>
      <c r="P114" s="529">
        <v>1505.69</v>
      </c>
    </row>
    <row r="115" spans="1:16" x14ac:dyDescent="0.25">
      <c r="A115" s="540"/>
      <c r="B115" s="524" t="s">
        <v>1156</v>
      </c>
      <c r="C115" s="1247" t="s">
        <v>1157</v>
      </c>
      <c r="D115" s="1247"/>
      <c r="E115" s="1247"/>
      <c r="F115" s="1247"/>
      <c r="G115" s="1247"/>
      <c r="H115" s="525" t="s">
        <v>1158</v>
      </c>
      <c r="I115" s="543">
        <v>92</v>
      </c>
      <c r="J115" s="526"/>
      <c r="K115" s="543">
        <v>92</v>
      </c>
      <c r="L115" s="528"/>
      <c r="M115" s="526"/>
      <c r="N115" s="528"/>
      <c r="O115" s="526"/>
      <c r="P115" s="529">
        <v>1385.23</v>
      </c>
    </row>
    <row r="116" spans="1:16" x14ac:dyDescent="0.25">
      <c r="A116" s="540"/>
      <c r="B116" s="524" t="s">
        <v>1159</v>
      </c>
      <c r="C116" s="1247" t="s">
        <v>1160</v>
      </c>
      <c r="D116" s="1247"/>
      <c r="E116" s="1247"/>
      <c r="F116" s="1247"/>
      <c r="G116" s="1247"/>
      <c r="H116" s="525" t="s">
        <v>1158</v>
      </c>
      <c r="I116" s="543">
        <v>46</v>
      </c>
      <c r="J116" s="526"/>
      <c r="K116" s="543">
        <v>46</v>
      </c>
      <c r="L116" s="528"/>
      <c r="M116" s="526"/>
      <c r="N116" s="528"/>
      <c r="O116" s="526"/>
      <c r="P116" s="573">
        <v>692.62</v>
      </c>
    </row>
    <row r="117" spans="1:16" x14ac:dyDescent="0.25">
      <c r="A117" s="556"/>
      <c r="B117" s="557"/>
      <c r="C117" s="1248" t="s">
        <v>1161</v>
      </c>
      <c r="D117" s="1248"/>
      <c r="E117" s="1248"/>
      <c r="F117" s="1248"/>
      <c r="G117" s="1248"/>
      <c r="H117" s="516"/>
      <c r="I117" s="517"/>
      <c r="J117" s="517"/>
      <c r="K117" s="517"/>
      <c r="L117" s="520"/>
      <c r="M117" s="517"/>
      <c r="N117" s="554">
        <v>7146.4</v>
      </c>
      <c r="O117" s="517"/>
      <c r="P117" s="555">
        <v>7741.7</v>
      </c>
    </row>
    <row r="118" spans="1:16" x14ac:dyDescent="0.25">
      <c r="A118" s="558"/>
      <c r="B118" s="559"/>
      <c r="C118" s="559"/>
      <c r="D118" s="559"/>
      <c r="E118" s="559"/>
      <c r="F118" s="559"/>
      <c r="G118" s="559"/>
      <c r="H118" s="560"/>
      <c r="I118" s="561"/>
      <c r="J118" s="561"/>
      <c r="K118" s="561"/>
      <c r="L118" s="562"/>
      <c r="M118" s="561"/>
      <c r="N118" s="562"/>
      <c r="O118" s="561"/>
      <c r="P118" s="563"/>
    </row>
    <row r="119" spans="1:16" x14ac:dyDescent="0.25">
      <c r="A119" s="514" t="s">
        <v>61</v>
      </c>
      <c r="B119" s="515" t="s">
        <v>1397</v>
      </c>
      <c r="C119" s="1249" t="s">
        <v>1398</v>
      </c>
      <c r="D119" s="1249"/>
      <c r="E119" s="1249"/>
      <c r="F119" s="1249"/>
      <c r="G119" s="1249"/>
      <c r="H119" s="516" t="s">
        <v>1212</v>
      </c>
      <c r="I119" s="517">
        <v>1083.3</v>
      </c>
      <c r="J119" s="518">
        <v>1</v>
      </c>
      <c r="K119" s="571">
        <v>1083.3</v>
      </c>
      <c r="L119" s="520"/>
      <c r="M119" s="517"/>
      <c r="N119" s="572">
        <v>946.61</v>
      </c>
      <c r="O119" s="517"/>
      <c r="P119" s="555">
        <v>1025462.61</v>
      </c>
    </row>
    <row r="120" spans="1:16" x14ac:dyDescent="0.25">
      <c r="A120" s="540" t="s">
        <v>61</v>
      </c>
      <c r="B120" s="524" t="s">
        <v>1397</v>
      </c>
      <c r="C120" s="1247" t="s">
        <v>1399</v>
      </c>
      <c r="D120" s="1247"/>
      <c r="E120" s="1247"/>
      <c r="F120" s="1247"/>
      <c r="G120" s="1247"/>
      <c r="H120" s="525" t="s">
        <v>1212</v>
      </c>
      <c r="I120" s="531">
        <v>1083.3</v>
      </c>
      <c r="J120" s="526"/>
      <c r="K120" s="531">
        <v>1083.3</v>
      </c>
      <c r="L120" s="541">
        <v>573.70000000000005</v>
      </c>
      <c r="M120" s="536">
        <v>1.65</v>
      </c>
      <c r="N120" s="541">
        <v>946.61</v>
      </c>
      <c r="O120" s="526"/>
      <c r="P120" s="529">
        <v>1025462.61</v>
      </c>
    </row>
    <row r="121" spans="1:16" ht="22.5" x14ac:dyDescent="0.25">
      <c r="A121" s="540" t="s">
        <v>1724</v>
      </c>
      <c r="B121" s="524" t="s">
        <v>1401</v>
      </c>
      <c r="C121" s="1247" t="s">
        <v>1303</v>
      </c>
      <c r="D121" s="1247"/>
      <c r="E121" s="1247"/>
      <c r="F121" s="1247"/>
      <c r="G121" s="1247"/>
      <c r="H121" s="525" t="s">
        <v>1304</v>
      </c>
      <c r="I121" s="526"/>
      <c r="J121" s="526"/>
      <c r="K121" s="536">
        <v>1733.28</v>
      </c>
      <c r="L121" s="528"/>
      <c r="M121" s="526"/>
      <c r="N121" s="541">
        <v>155.02000000000001</v>
      </c>
      <c r="O121" s="543">
        <v>-1</v>
      </c>
      <c r="P121" s="529">
        <v>-268693.07</v>
      </c>
    </row>
    <row r="122" spans="1:16" ht="22.5" x14ac:dyDescent="0.25">
      <c r="A122" s="540" t="s">
        <v>1725</v>
      </c>
      <c r="B122" s="524" t="s">
        <v>1403</v>
      </c>
      <c r="C122" s="1247" t="s">
        <v>1306</v>
      </c>
      <c r="D122" s="1247"/>
      <c r="E122" s="1247"/>
      <c r="F122" s="1247"/>
      <c r="G122" s="1247"/>
      <c r="H122" s="525" t="s">
        <v>1304</v>
      </c>
      <c r="I122" s="526"/>
      <c r="J122" s="526"/>
      <c r="K122" s="536">
        <v>1733.28</v>
      </c>
      <c r="L122" s="528"/>
      <c r="M122" s="526"/>
      <c r="N122" s="541">
        <v>298.58</v>
      </c>
      <c r="O122" s="526"/>
      <c r="P122" s="529">
        <v>517522.74</v>
      </c>
    </row>
    <row r="123" spans="1:16" x14ac:dyDescent="0.25">
      <c r="A123" s="556"/>
      <c r="B123" s="557"/>
      <c r="C123" s="1248" t="s">
        <v>1161</v>
      </c>
      <c r="D123" s="1248"/>
      <c r="E123" s="1248"/>
      <c r="F123" s="1248"/>
      <c r="G123" s="1248"/>
      <c r="H123" s="516"/>
      <c r="I123" s="517"/>
      <c r="J123" s="517"/>
      <c r="K123" s="517"/>
      <c r="L123" s="520"/>
      <c r="M123" s="517"/>
      <c r="N123" s="520"/>
      <c r="O123" s="517"/>
      <c r="P123" s="555">
        <v>1274292.28</v>
      </c>
    </row>
    <row r="124" spans="1:16" x14ac:dyDescent="0.25">
      <c r="A124" s="558"/>
      <c r="B124" s="559"/>
      <c r="C124" s="559"/>
      <c r="D124" s="559"/>
      <c r="E124" s="559"/>
      <c r="F124" s="559"/>
      <c r="G124" s="559"/>
      <c r="H124" s="560"/>
      <c r="I124" s="561"/>
      <c r="J124" s="561"/>
      <c r="K124" s="561"/>
      <c r="L124" s="562"/>
      <c r="M124" s="561"/>
      <c r="N124" s="562"/>
      <c r="O124" s="561"/>
      <c r="P124" s="563"/>
    </row>
    <row r="125" spans="1:16" x14ac:dyDescent="0.25">
      <c r="A125" s="514" t="s">
        <v>67</v>
      </c>
      <c r="B125" s="515" t="s">
        <v>1974</v>
      </c>
      <c r="C125" s="1249" t="s">
        <v>1975</v>
      </c>
      <c r="D125" s="1249"/>
      <c r="E125" s="1249"/>
      <c r="F125" s="1249"/>
      <c r="G125" s="1249"/>
      <c r="H125" s="516" t="s">
        <v>1146</v>
      </c>
      <c r="I125" s="517">
        <v>7.4820200000000003</v>
      </c>
      <c r="J125" s="518">
        <v>1</v>
      </c>
      <c r="K125" s="590">
        <v>7.4820200000000003</v>
      </c>
      <c r="L125" s="520"/>
      <c r="M125" s="517"/>
      <c r="N125" s="521"/>
      <c r="O125" s="517"/>
      <c r="P125" s="522"/>
    </row>
    <row r="126" spans="1:16" x14ac:dyDescent="0.25">
      <c r="A126" s="523"/>
      <c r="B126" s="524" t="s">
        <v>28</v>
      </c>
      <c r="C126" s="1247" t="s">
        <v>132</v>
      </c>
      <c r="D126" s="1247"/>
      <c r="E126" s="1247"/>
      <c r="F126" s="1247"/>
      <c r="G126" s="1247"/>
      <c r="H126" s="525"/>
      <c r="I126" s="526"/>
      <c r="J126" s="526"/>
      <c r="K126" s="526"/>
      <c r="L126" s="528"/>
      <c r="M126" s="526"/>
      <c r="N126" s="528"/>
      <c r="O126" s="526"/>
      <c r="P126" s="529">
        <v>34318.449999999997</v>
      </c>
    </row>
    <row r="127" spans="1:16" x14ac:dyDescent="0.25">
      <c r="A127" s="523"/>
      <c r="B127" s="524"/>
      <c r="C127" s="1247" t="s">
        <v>1147</v>
      </c>
      <c r="D127" s="1247"/>
      <c r="E127" s="1247"/>
      <c r="F127" s="1247"/>
      <c r="G127" s="1247"/>
      <c r="H127" s="525" t="s">
        <v>1148</v>
      </c>
      <c r="I127" s="526"/>
      <c r="J127" s="526"/>
      <c r="K127" s="574">
        <v>28.431676</v>
      </c>
      <c r="L127" s="528"/>
      <c r="M127" s="526"/>
      <c r="N127" s="528"/>
      <c r="O127" s="526"/>
      <c r="P127" s="529">
        <v>12426.92</v>
      </c>
    </row>
    <row r="128" spans="1:16" x14ac:dyDescent="0.25">
      <c r="A128" s="530"/>
      <c r="B128" s="524" t="s">
        <v>1185</v>
      </c>
      <c r="C128" s="1247" t="s">
        <v>1186</v>
      </c>
      <c r="D128" s="1247"/>
      <c r="E128" s="1247"/>
      <c r="F128" s="1247"/>
      <c r="G128" s="1247"/>
      <c r="H128" s="525" t="s">
        <v>1151</v>
      </c>
      <c r="I128" s="531">
        <v>3.8</v>
      </c>
      <c r="J128" s="526"/>
      <c r="K128" s="574">
        <v>28.431676</v>
      </c>
      <c r="L128" s="538">
        <v>887.54</v>
      </c>
      <c r="M128" s="539">
        <v>1.36</v>
      </c>
      <c r="N128" s="534">
        <v>1207.05</v>
      </c>
      <c r="O128" s="526"/>
      <c r="P128" s="529">
        <v>34318.449999999997</v>
      </c>
    </row>
    <row r="129" spans="1:16" x14ac:dyDescent="0.25">
      <c r="A129" s="540"/>
      <c r="B129" s="524" t="s">
        <v>1152</v>
      </c>
      <c r="C129" s="1247" t="s">
        <v>1153</v>
      </c>
      <c r="D129" s="1247"/>
      <c r="E129" s="1247"/>
      <c r="F129" s="1247"/>
      <c r="G129" s="1247"/>
      <c r="H129" s="525" t="s">
        <v>1148</v>
      </c>
      <c r="I129" s="531">
        <v>3.8</v>
      </c>
      <c r="J129" s="526"/>
      <c r="K129" s="574">
        <v>28.431676</v>
      </c>
      <c r="L129" s="528"/>
      <c r="M129" s="526"/>
      <c r="N129" s="541">
        <v>437.08</v>
      </c>
      <c r="O129" s="526"/>
      <c r="P129" s="529">
        <v>12426.92</v>
      </c>
    </row>
    <row r="130" spans="1:16" x14ac:dyDescent="0.25">
      <c r="A130" s="552"/>
      <c r="B130" s="553"/>
      <c r="C130" s="1248" t="s">
        <v>1154</v>
      </c>
      <c r="D130" s="1248"/>
      <c r="E130" s="1248"/>
      <c r="F130" s="1248"/>
      <c r="G130" s="1248"/>
      <c r="H130" s="516"/>
      <c r="I130" s="517"/>
      <c r="J130" s="517"/>
      <c r="K130" s="517"/>
      <c r="L130" s="520"/>
      <c r="M130" s="517"/>
      <c r="N130" s="554"/>
      <c r="O130" s="517"/>
      <c r="P130" s="555">
        <v>46745.37</v>
      </c>
    </row>
    <row r="131" spans="1:16" x14ac:dyDescent="0.25">
      <c r="A131" s="540"/>
      <c r="B131" s="524"/>
      <c r="C131" s="1247" t="s">
        <v>1155</v>
      </c>
      <c r="D131" s="1247"/>
      <c r="E131" s="1247"/>
      <c r="F131" s="1247"/>
      <c r="G131" s="1247"/>
      <c r="H131" s="525"/>
      <c r="I131" s="526"/>
      <c r="J131" s="526"/>
      <c r="K131" s="526"/>
      <c r="L131" s="528"/>
      <c r="M131" s="526"/>
      <c r="N131" s="528"/>
      <c r="O131" s="526"/>
      <c r="P131" s="529">
        <v>12426.92</v>
      </c>
    </row>
    <row r="132" spans="1:16" x14ac:dyDescent="0.25">
      <c r="A132" s="540"/>
      <c r="B132" s="524" t="s">
        <v>1156</v>
      </c>
      <c r="C132" s="1247" t="s">
        <v>1157</v>
      </c>
      <c r="D132" s="1247"/>
      <c r="E132" s="1247"/>
      <c r="F132" s="1247"/>
      <c r="G132" s="1247"/>
      <c r="H132" s="525" t="s">
        <v>1158</v>
      </c>
      <c r="I132" s="543">
        <v>92</v>
      </c>
      <c r="J132" s="526"/>
      <c r="K132" s="543">
        <v>92</v>
      </c>
      <c r="L132" s="528"/>
      <c r="M132" s="526"/>
      <c r="N132" s="528"/>
      <c r="O132" s="526"/>
      <c r="P132" s="529">
        <v>11432.77</v>
      </c>
    </row>
    <row r="133" spans="1:16" x14ac:dyDescent="0.25">
      <c r="A133" s="540"/>
      <c r="B133" s="524" t="s">
        <v>1159</v>
      </c>
      <c r="C133" s="1247" t="s">
        <v>1160</v>
      </c>
      <c r="D133" s="1247"/>
      <c r="E133" s="1247"/>
      <c r="F133" s="1247"/>
      <c r="G133" s="1247"/>
      <c r="H133" s="525" t="s">
        <v>1158</v>
      </c>
      <c r="I133" s="543">
        <v>46</v>
      </c>
      <c r="J133" s="526"/>
      <c r="K133" s="543">
        <v>46</v>
      </c>
      <c r="L133" s="528"/>
      <c r="M133" s="526"/>
      <c r="N133" s="528"/>
      <c r="O133" s="526"/>
      <c r="P133" s="529">
        <v>5716.38</v>
      </c>
    </row>
    <row r="134" spans="1:16" x14ac:dyDescent="0.25">
      <c r="A134" s="556"/>
      <c r="B134" s="557"/>
      <c r="C134" s="1248" t="s">
        <v>1161</v>
      </c>
      <c r="D134" s="1248"/>
      <c r="E134" s="1248"/>
      <c r="F134" s="1248"/>
      <c r="G134" s="1248"/>
      <c r="H134" s="516"/>
      <c r="I134" s="517"/>
      <c r="J134" s="517"/>
      <c r="K134" s="517"/>
      <c r="L134" s="520"/>
      <c r="M134" s="517"/>
      <c r="N134" s="554">
        <v>8539.74</v>
      </c>
      <c r="O134" s="517"/>
      <c r="P134" s="555">
        <v>63894.52</v>
      </c>
    </row>
    <row r="135" spans="1:16" x14ac:dyDescent="0.25">
      <c r="A135" s="558"/>
      <c r="B135" s="559"/>
      <c r="C135" s="559"/>
      <c r="D135" s="559"/>
      <c r="E135" s="559"/>
      <c r="F135" s="559"/>
      <c r="G135" s="559"/>
      <c r="H135" s="560"/>
      <c r="I135" s="561"/>
      <c r="J135" s="561"/>
      <c r="K135" s="561"/>
      <c r="L135" s="562"/>
      <c r="M135" s="561"/>
      <c r="N135" s="562"/>
      <c r="O135" s="561"/>
      <c r="P135" s="563"/>
    </row>
    <row r="136" spans="1:16" x14ac:dyDescent="0.25">
      <c r="A136" s="514" t="s">
        <v>69</v>
      </c>
      <c r="B136" s="515" t="s">
        <v>1976</v>
      </c>
      <c r="C136" s="1249" t="s">
        <v>1977</v>
      </c>
      <c r="D136" s="1249"/>
      <c r="E136" s="1249"/>
      <c r="F136" s="1249"/>
      <c r="G136" s="1249"/>
      <c r="H136" s="516" t="s">
        <v>1390</v>
      </c>
      <c r="I136" s="517">
        <v>74.8202</v>
      </c>
      <c r="J136" s="518">
        <v>1</v>
      </c>
      <c r="K136" s="568">
        <v>74.8202</v>
      </c>
      <c r="L136" s="520"/>
      <c r="M136" s="517"/>
      <c r="N136" s="521"/>
      <c r="O136" s="517"/>
      <c r="P136" s="522"/>
    </row>
    <row r="137" spans="1:16" x14ac:dyDescent="0.25">
      <c r="A137" s="523"/>
      <c r="B137" s="524" t="s">
        <v>23</v>
      </c>
      <c r="C137" s="1247" t="s">
        <v>1203</v>
      </c>
      <c r="D137" s="1247"/>
      <c r="E137" s="1247"/>
      <c r="F137" s="1247"/>
      <c r="G137" s="1247"/>
      <c r="H137" s="525" t="s">
        <v>1148</v>
      </c>
      <c r="I137" s="526"/>
      <c r="J137" s="526"/>
      <c r="K137" s="574">
        <v>937.49710600000003</v>
      </c>
      <c r="L137" s="528"/>
      <c r="M137" s="526"/>
      <c r="N137" s="528"/>
      <c r="O137" s="526"/>
      <c r="P137" s="529">
        <v>270899.15999999997</v>
      </c>
    </row>
    <row r="138" spans="1:16" x14ac:dyDescent="0.25">
      <c r="A138" s="530"/>
      <c r="B138" s="524" t="s">
        <v>1482</v>
      </c>
      <c r="C138" s="1247" t="s">
        <v>1483</v>
      </c>
      <c r="D138" s="1247"/>
      <c r="E138" s="1247"/>
      <c r="F138" s="1247"/>
      <c r="G138" s="1247"/>
      <c r="H138" s="525" t="s">
        <v>1148</v>
      </c>
      <c r="I138" s="536">
        <v>12.53</v>
      </c>
      <c r="J138" s="526"/>
      <c r="K138" s="574">
        <v>937.49710600000003</v>
      </c>
      <c r="L138" s="532"/>
      <c r="M138" s="533"/>
      <c r="N138" s="534">
        <v>288.95999999999998</v>
      </c>
      <c r="O138" s="526"/>
      <c r="P138" s="529">
        <v>270899.15999999997</v>
      </c>
    </row>
    <row r="139" spans="1:16" x14ac:dyDescent="0.25">
      <c r="A139" s="523"/>
      <c r="B139" s="524" t="s">
        <v>28</v>
      </c>
      <c r="C139" s="1247" t="s">
        <v>132</v>
      </c>
      <c r="D139" s="1247"/>
      <c r="E139" s="1247"/>
      <c r="F139" s="1247"/>
      <c r="G139" s="1247"/>
      <c r="H139" s="525"/>
      <c r="I139" s="526"/>
      <c r="J139" s="526"/>
      <c r="K139" s="526"/>
      <c r="L139" s="528"/>
      <c r="M139" s="526"/>
      <c r="N139" s="528"/>
      <c r="O139" s="526"/>
      <c r="P139" s="529">
        <v>76094.81</v>
      </c>
    </row>
    <row r="140" spans="1:16" x14ac:dyDescent="0.25">
      <c r="A140" s="523"/>
      <c r="B140" s="524"/>
      <c r="C140" s="1247" t="s">
        <v>1147</v>
      </c>
      <c r="D140" s="1247"/>
      <c r="E140" s="1247"/>
      <c r="F140" s="1247"/>
      <c r="G140" s="1247"/>
      <c r="H140" s="525" t="s">
        <v>1148</v>
      </c>
      <c r="I140" s="526"/>
      <c r="J140" s="526"/>
      <c r="K140" s="574">
        <v>196.02892399999999</v>
      </c>
      <c r="L140" s="528"/>
      <c r="M140" s="526"/>
      <c r="N140" s="528"/>
      <c r="O140" s="526"/>
      <c r="P140" s="529">
        <v>63783.89</v>
      </c>
    </row>
    <row r="141" spans="1:16" x14ac:dyDescent="0.25">
      <c r="A141" s="530"/>
      <c r="B141" s="524" t="s">
        <v>1978</v>
      </c>
      <c r="C141" s="1247" t="s">
        <v>1979</v>
      </c>
      <c r="D141" s="1247"/>
      <c r="E141" s="1247"/>
      <c r="F141" s="1247"/>
      <c r="G141" s="1247"/>
      <c r="H141" s="525" t="s">
        <v>1151</v>
      </c>
      <c r="I141" s="531">
        <v>10.5</v>
      </c>
      <c r="J141" s="526"/>
      <c r="K141" s="535">
        <v>785.61210000000005</v>
      </c>
      <c r="L141" s="538">
        <v>2.41</v>
      </c>
      <c r="M141" s="539">
        <v>1.17</v>
      </c>
      <c r="N141" s="534">
        <v>2.82</v>
      </c>
      <c r="O141" s="526"/>
      <c r="P141" s="529">
        <v>2215.4299999999998</v>
      </c>
    </row>
    <row r="142" spans="1:16" x14ac:dyDescent="0.25">
      <c r="A142" s="530"/>
      <c r="B142" s="524" t="s">
        <v>1980</v>
      </c>
      <c r="C142" s="1247" t="s">
        <v>1981</v>
      </c>
      <c r="D142" s="1247"/>
      <c r="E142" s="1247"/>
      <c r="F142" s="1247"/>
      <c r="G142" s="1247"/>
      <c r="H142" s="525" t="s">
        <v>1151</v>
      </c>
      <c r="I142" s="536">
        <v>2.62</v>
      </c>
      <c r="J142" s="526"/>
      <c r="K142" s="574">
        <v>196.02892399999999</v>
      </c>
      <c r="L142" s="532"/>
      <c r="M142" s="533"/>
      <c r="N142" s="534">
        <v>376.88</v>
      </c>
      <c r="O142" s="526"/>
      <c r="P142" s="529">
        <v>73879.38</v>
      </c>
    </row>
    <row r="143" spans="1:16" x14ac:dyDescent="0.25">
      <c r="A143" s="540"/>
      <c r="B143" s="524" t="s">
        <v>1208</v>
      </c>
      <c r="C143" s="1247" t="s">
        <v>1209</v>
      </c>
      <c r="D143" s="1247"/>
      <c r="E143" s="1247"/>
      <c r="F143" s="1247"/>
      <c r="G143" s="1247"/>
      <c r="H143" s="525" t="s">
        <v>1148</v>
      </c>
      <c r="I143" s="536">
        <v>2.62</v>
      </c>
      <c r="J143" s="526"/>
      <c r="K143" s="574">
        <v>196.02892399999999</v>
      </c>
      <c r="L143" s="528"/>
      <c r="M143" s="526"/>
      <c r="N143" s="541">
        <v>325.38</v>
      </c>
      <c r="O143" s="526"/>
      <c r="P143" s="529">
        <v>63783.89</v>
      </c>
    </row>
    <row r="144" spans="1:16" x14ac:dyDescent="0.25">
      <c r="A144" s="552"/>
      <c r="B144" s="553"/>
      <c r="C144" s="1248" t="s">
        <v>1154</v>
      </c>
      <c r="D144" s="1248"/>
      <c r="E144" s="1248"/>
      <c r="F144" s="1248"/>
      <c r="G144" s="1248"/>
      <c r="H144" s="516"/>
      <c r="I144" s="517"/>
      <c r="J144" s="517"/>
      <c r="K144" s="517"/>
      <c r="L144" s="520"/>
      <c r="M144" s="517"/>
      <c r="N144" s="554"/>
      <c r="O144" s="517"/>
      <c r="P144" s="555">
        <v>410777.86</v>
      </c>
    </row>
    <row r="145" spans="1:16" x14ac:dyDescent="0.25">
      <c r="A145" s="540"/>
      <c r="B145" s="524"/>
      <c r="C145" s="1247" t="s">
        <v>1155</v>
      </c>
      <c r="D145" s="1247"/>
      <c r="E145" s="1247"/>
      <c r="F145" s="1247"/>
      <c r="G145" s="1247"/>
      <c r="H145" s="525"/>
      <c r="I145" s="526"/>
      <c r="J145" s="526"/>
      <c r="K145" s="526"/>
      <c r="L145" s="528"/>
      <c r="M145" s="526"/>
      <c r="N145" s="528"/>
      <c r="O145" s="526"/>
      <c r="P145" s="529">
        <v>334683.05</v>
      </c>
    </row>
    <row r="146" spans="1:16" x14ac:dyDescent="0.25">
      <c r="A146" s="540"/>
      <c r="B146" s="524" t="s">
        <v>1156</v>
      </c>
      <c r="C146" s="1247" t="s">
        <v>1157</v>
      </c>
      <c r="D146" s="1247"/>
      <c r="E146" s="1247"/>
      <c r="F146" s="1247"/>
      <c r="G146" s="1247"/>
      <c r="H146" s="525" t="s">
        <v>1158</v>
      </c>
      <c r="I146" s="543">
        <v>92</v>
      </c>
      <c r="J146" s="526"/>
      <c r="K146" s="543">
        <v>92</v>
      </c>
      <c r="L146" s="528"/>
      <c r="M146" s="526"/>
      <c r="N146" s="528"/>
      <c r="O146" s="526"/>
      <c r="P146" s="529">
        <v>307908.40999999997</v>
      </c>
    </row>
    <row r="147" spans="1:16" x14ac:dyDescent="0.25">
      <c r="A147" s="540"/>
      <c r="B147" s="524" t="s">
        <v>1159</v>
      </c>
      <c r="C147" s="1247" t="s">
        <v>1160</v>
      </c>
      <c r="D147" s="1247"/>
      <c r="E147" s="1247"/>
      <c r="F147" s="1247"/>
      <c r="G147" s="1247"/>
      <c r="H147" s="525" t="s">
        <v>1158</v>
      </c>
      <c r="I147" s="543">
        <v>46</v>
      </c>
      <c r="J147" s="526"/>
      <c r="K147" s="543">
        <v>46</v>
      </c>
      <c r="L147" s="528"/>
      <c r="M147" s="526"/>
      <c r="N147" s="528"/>
      <c r="O147" s="526"/>
      <c r="P147" s="529">
        <v>153954.20000000001</v>
      </c>
    </row>
    <row r="148" spans="1:16" x14ac:dyDescent="0.25">
      <c r="A148" s="556"/>
      <c r="B148" s="557"/>
      <c r="C148" s="1248" t="s">
        <v>1161</v>
      </c>
      <c r="D148" s="1248"/>
      <c r="E148" s="1248"/>
      <c r="F148" s="1248"/>
      <c r="G148" s="1248"/>
      <c r="H148" s="516"/>
      <c r="I148" s="517"/>
      <c r="J148" s="517"/>
      <c r="K148" s="517"/>
      <c r="L148" s="520"/>
      <c r="M148" s="517"/>
      <c r="N148" s="554">
        <v>11663.17</v>
      </c>
      <c r="O148" s="517"/>
      <c r="P148" s="555">
        <v>872640.47</v>
      </c>
    </row>
    <row r="149" spans="1:16" x14ac:dyDescent="0.25">
      <c r="A149" s="558"/>
      <c r="B149" s="559"/>
      <c r="C149" s="559"/>
      <c r="D149" s="559"/>
      <c r="E149" s="559"/>
      <c r="F149" s="559"/>
      <c r="G149" s="559"/>
      <c r="H149" s="560"/>
      <c r="I149" s="561"/>
      <c r="J149" s="561"/>
      <c r="K149" s="561"/>
      <c r="L149" s="562"/>
      <c r="M149" s="561"/>
      <c r="N149" s="562"/>
      <c r="O149" s="561"/>
      <c r="P149" s="563"/>
    </row>
    <row r="150" spans="1:16" x14ac:dyDescent="0.25">
      <c r="A150" s="514" t="s">
        <v>72</v>
      </c>
      <c r="B150" s="515" t="s">
        <v>4517</v>
      </c>
      <c r="C150" s="1249" t="s">
        <v>4518</v>
      </c>
      <c r="D150" s="1249"/>
      <c r="E150" s="1249"/>
      <c r="F150" s="1249"/>
      <c r="G150" s="1249"/>
      <c r="H150" s="516" t="s">
        <v>1440</v>
      </c>
      <c r="I150" s="517">
        <v>104.94</v>
      </c>
      <c r="J150" s="518">
        <v>1</v>
      </c>
      <c r="K150" s="570">
        <v>104.94</v>
      </c>
      <c r="L150" s="520"/>
      <c r="M150" s="517"/>
      <c r="N150" s="521"/>
      <c r="O150" s="517"/>
      <c r="P150" s="522"/>
    </row>
    <row r="151" spans="1:16" x14ac:dyDescent="0.25">
      <c r="A151" s="523"/>
      <c r="B151" s="524" t="s">
        <v>23</v>
      </c>
      <c r="C151" s="1247" t="s">
        <v>1203</v>
      </c>
      <c r="D151" s="1247"/>
      <c r="E151" s="1247"/>
      <c r="F151" s="1247"/>
      <c r="G151" s="1247"/>
      <c r="H151" s="525" t="s">
        <v>1148</v>
      </c>
      <c r="I151" s="526"/>
      <c r="J151" s="526"/>
      <c r="K151" s="535">
        <v>675.81359999999995</v>
      </c>
      <c r="L151" s="528"/>
      <c r="M151" s="526"/>
      <c r="N151" s="528"/>
      <c r="O151" s="526"/>
      <c r="P151" s="529">
        <v>175914.28</v>
      </c>
    </row>
    <row r="152" spans="1:16" x14ac:dyDescent="0.25">
      <c r="A152" s="530"/>
      <c r="B152" s="524" t="s">
        <v>1218</v>
      </c>
      <c r="C152" s="1247" t="s">
        <v>1219</v>
      </c>
      <c r="D152" s="1247"/>
      <c r="E152" s="1247"/>
      <c r="F152" s="1247"/>
      <c r="G152" s="1247"/>
      <c r="H152" s="525" t="s">
        <v>1148</v>
      </c>
      <c r="I152" s="536">
        <v>6.44</v>
      </c>
      <c r="J152" s="526"/>
      <c r="K152" s="535">
        <v>675.81359999999995</v>
      </c>
      <c r="L152" s="532"/>
      <c r="M152" s="533"/>
      <c r="N152" s="534">
        <v>260.3</v>
      </c>
      <c r="O152" s="526"/>
      <c r="P152" s="529">
        <v>175914.28</v>
      </c>
    </row>
    <row r="153" spans="1:16" x14ac:dyDescent="0.25">
      <c r="A153" s="523"/>
      <c r="B153" s="524" t="s">
        <v>28</v>
      </c>
      <c r="C153" s="1247" t="s">
        <v>132</v>
      </c>
      <c r="D153" s="1247"/>
      <c r="E153" s="1247"/>
      <c r="F153" s="1247"/>
      <c r="G153" s="1247"/>
      <c r="H153" s="525"/>
      <c r="I153" s="526"/>
      <c r="J153" s="526"/>
      <c r="K153" s="526"/>
      <c r="L153" s="528"/>
      <c r="M153" s="526"/>
      <c r="N153" s="528"/>
      <c r="O153" s="526"/>
      <c r="P153" s="529">
        <v>3731.37</v>
      </c>
    </row>
    <row r="154" spans="1:16" x14ac:dyDescent="0.25">
      <c r="A154" s="523"/>
      <c r="B154" s="524"/>
      <c r="C154" s="1247" t="s">
        <v>1147</v>
      </c>
      <c r="D154" s="1247"/>
      <c r="E154" s="1247"/>
      <c r="F154" s="1247"/>
      <c r="G154" s="1247"/>
      <c r="H154" s="525" t="s">
        <v>1148</v>
      </c>
      <c r="I154" s="526"/>
      <c r="J154" s="526"/>
      <c r="K154" s="535">
        <v>6.2964000000000002</v>
      </c>
      <c r="L154" s="528"/>
      <c r="M154" s="526"/>
      <c r="N154" s="528"/>
      <c r="O154" s="526"/>
      <c r="P154" s="529">
        <v>2048.7199999999998</v>
      </c>
    </row>
    <row r="155" spans="1:16" x14ac:dyDescent="0.25">
      <c r="A155" s="530"/>
      <c r="B155" s="524" t="s">
        <v>1445</v>
      </c>
      <c r="C155" s="1247" t="s">
        <v>1446</v>
      </c>
      <c r="D155" s="1247"/>
      <c r="E155" s="1247"/>
      <c r="F155" s="1247"/>
      <c r="G155" s="1247"/>
      <c r="H155" s="525" t="s">
        <v>1151</v>
      </c>
      <c r="I155" s="536">
        <v>0.06</v>
      </c>
      <c r="J155" s="526"/>
      <c r="K155" s="535">
        <v>6.2964000000000002</v>
      </c>
      <c r="L155" s="538">
        <v>477.92</v>
      </c>
      <c r="M155" s="539">
        <v>1.24</v>
      </c>
      <c r="N155" s="534">
        <v>592.62</v>
      </c>
      <c r="O155" s="526"/>
      <c r="P155" s="529">
        <v>3731.37</v>
      </c>
    </row>
    <row r="156" spans="1:16" x14ac:dyDescent="0.25">
      <c r="A156" s="540"/>
      <c r="B156" s="524" t="s">
        <v>1208</v>
      </c>
      <c r="C156" s="1247" t="s">
        <v>1209</v>
      </c>
      <c r="D156" s="1247"/>
      <c r="E156" s="1247"/>
      <c r="F156" s="1247"/>
      <c r="G156" s="1247"/>
      <c r="H156" s="525" t="s">
        <v>1148</v>
      </c>
      <c r="I156" s="536">
        <v>0.06</v>
      </c>
      <c r="J156" s="526"/>
      <c r="K156" s="535">
        <v>6.2964000000000002</v>
      </c>
      <c r="L156" s="528"/>
      <c r="M156" s="526"/>
      <c r="N156" s="541">
        <v>325.38</v>
      </c>
      <c r="O156" s="526"/>
      <c r="P156" s="529">
        <v>2048.7199999999998</v>
      </c>
    </row>
    <row r="157" spans="1:16" x14ac:dyDescent="0.25">
      <c r="A157" s="552"/>
      <c r="B157" s="553"/>
      <c r="C157" s="1248" t="s">
        <v>1154</v>
      </c>
      <c r="D157" s="1248"/>
      <c r="E157" s="1248"/>
      <c r="F157" s="1248"/>
      <c r="G157" s="1248"/>
      <c r="H157" s="516"/>
      <c r="I157" s="517"/>
      <c r="J157" s="517"/>
      <c r="K157" s="517"/>
      <c r="L157" s="520"/>
      <c r="M157" s="517"/>
      <c r="N157" s="554"/>
      <c r="O157" s="517"/>
      <c r="P157" s="555">
        <v>181694.37</v>
      </c>
    </row>
    <row r="158" spans="1:16" x14ac:dyDescent="0.25">
      <c r="A158" s="540" t="s">
        <v>1322</v>
      </c>
      <c r="B158" s="524" t="s">
        <v>2637</v>
      </c>
      <c r="C158" s="1247" t="s">
        <v>2638</v>
      </c>
      <c r="D158" s="1247"/>
      <c r="E158" s="1247"/>
      <c r="F158" s="1247"/>
      <c r="G158" s="1247"/>
      <c r="H158" s="525" t="s">
        <v>1158</v>
      </c>
      <c r="I158" s="543">
        <v>2</v>
      </c>
      <c r="J158" s="526"/>
      <c r="K158" s="543">
        <v>2</v>
      </c>
      <c r="L158" s="528"/>
      <c r="M158" s="526"/>
      <c r="N158" s="528"/>
      <c r="O158" s="526"/>
      <c r="P158" s="529">
        <v>3518.29</v>
      </c>
    </row>
    <row r="159" spans="1:16" x14ac:dyDescent="0.25">
      <c r="A159" s="540"/>
      <c r="B159" s="524"/>
      <c r="C159" s="1247" t="s">
        <v>1155</v>
      </c>
      <c r="D159" s="1247"/>
      <c r="E159" s="1247"/>
      <c r="F159" s="1247"/>
      <c r="G159" s="1247"/>
      <c r="H159" s="525"/>
      <c r="I159" s="526"/>
      <c r="J159" s="526"/>
      <c r="K159" s="526"/>
      <c r="L159" s="528"/>
      <c r="M159" s="526"/>
      <c r="N159" s="528"/>
      <c r="O159" s="526"/>
      <c r="P159" s="529">
        <v>177963</v>
      </c>
    </row>
    <row r="160" spans="1:16" x14ac:dyDescent="0.25">
      <c r="A160" s="540"/>
      <c r="B160" s="524" t="s">
        <v>2639</v>
      </c>
      <c r="C160" s="1247" t="s">
        <v>2640</v>
      </c>
      <c r="D160" s="1247"/>
      <c r="E160" s="1247"/>
      <c r="F160" s="1247"/>
      <c r="G160" s="1247"/>
      <c r="H160" s="525" t="s">
        <v>1158</v>
      </c>
      <c r="I160" s="543">
        <v>97</v>
      </c>
      <c r="J160" s="526"/>
      <c r="K160" s="543">
        <v>97</v>
      </c>
      <c r="L160" s="528"/>
      <c r="M160" s="526"/>
      <c r="N160" s="528"/>
      <c r="O160" s="526"/>
      <c r="P160" s="529">
        <v>172624.11</v>
      </c>
    </row>
    <row r="161" spans="1:16" x14ac:dyDescent="0.25">
      <c r="A161" s="540"/>
      <c r="B161" s="524" t="s">
        <v>2641</v>
      </c>
      <c r="C161" s="1247" t="s">
        <v>2642</v>
      </c>
      <c r="D161" s="1247"/>
      <c r="E161" s="1247"/>
      <c r="F161" s="1247"/>
      <c r="G161" s="1247"/>
      <c r="H161" s="525" t="s">
        <v>1158</v>
      </c>
      <c r="I161" s="543">
        <v>51</v>
      </c>
      <c r="J161" s="526"/>
      <c r="K161" s="543">
        <v>51</v>
      </c>
      <c r="L161" s="528"/>
      <c r="M161" s="526"/>
      <c r="N161" s="528"/>
      <c r="O161" s="526"/>
      <c r="P161" s="529">
        <v>90761.13</v>
      </c>
    </row>
    <row r="162" spans="1:16" x14ac:dyDescent="0.25">
      <c r="A162" s="556"/>
      <c r="B162" s="557"/>
      <c r="C162" s="1248" t="s">
        <v>1161</v>
      </c>
      <c r="D162" s="1248"/>
      <c r="E162" s="1248"/>
      <c r="F162" s="1248"/>
      <c r="G162" s="1248"/>
      <c r="H162" s="516"/>
      <c r="I162" s="517"/>
      <c r="J162" s="517"/>
      <c r="K162" s="517"/>
      <c r="L162" s="520"/>
      <c r="M162" s="517"/>
      <c r="N162" s="554">
        <v>4274.8</v>
      </c>
      <c r="O162" s="517"/>
      <c r="P162" s="555">
        <v>448597.9</v>
      </c>
    </row>
    <row r="163" spans="1:16" x14ac:dyDescent="0.25">
      <c r="A163" s="558"/>
      <c r="B163" s="559"/>
      <c r="C163" s="559"/>
      <c r="D163" s="559"/>
      <c r="E163" s="559"/>
      <c r="F163" s="559"/>
      <c r="G163" s="559"/>
      <c r="H163" s="560"/>
      <c r="I163" s="561"/>
      <c r="J163" s="561"/>
      <c r="K163" s="561"/>
      <c r="L163" s="562"/>
      <c r="M163" s="561"/>
      <c r="N163" s="562"/>
      <c r="O163" s="561"/>
      <c r="P163" s="563"/>
    </row>
    <row r="164" spans="1:16" ht="22.5" x14ac:dyDescent="0.25">
      <c r="A164" s="514" t="s">
        <v>75</v>
      </c>
      <c r="B164" s="515" t="s">
        <v>4519</v>
      </c>
      <c r="C164" s="1249" t="s">
        <v>4520</v>
      </c>
      <c r="D164" s="1249"/>
      <c r="E164" s="1249"/>
      <c r="F164" s="1249"/>
      <c r="G164" s="1249"/>
      <c r="H164" s="516" t="s">
        <v>2159</v>
      </c>
      <c r="I164" s="517">
        <v>7181</v>
      </c>
      <c r="J164" s="518">
        <v>1</v>
      </c>
      <c r="K164" s="518">
        <v>7181</v>
      </c>
      <c r="L164" s="520"/>
      <c r="M164" s="517"/>
      <c r="N164" s="572">
        <v>309.39999999999998</v>
      </c>
      <c r="O164" s="517"/>
      <c r="P164" s="555">
        <v>2221801.4</v>
      </c>
    </row>
    <row r="165" spans="1:16" x14ac:dyDescent="0.25">
      <c r="A165" s="556"/>
      <c r="B165" s="557"/>
      <c r="C165" s="1248" t="s">
        <v>1161</v>
      </c>
      <c r="D165" s="1248"/>
      <c r="E165" s="1248"/>
      <c r="F165" s="1248"/>
      <c r="G165" s="1248"/>
      <c r="H165" s="516"/>
      <c r="I165" s="517"/>
      <c r="J165" s="517"/>
      <c r="K165" s="517"/>
      <c r="L165" s="520"/>
      <c r="M165" s="517"/>
      <c r="N165" s="520"/>
      <c r="O165" s="517"/>
      <c r="P165" s="555">
        <v>2221801.4</v>
      </c>
    </row>
    <row r="166" spans="1:16" x14ac:dyDescent="0.25">
      <c r="A166" s="558"/>
      <c r="B166" s="559"/>
      <c r="C166" s="559"/>
      <c r="D166" s="559"/>
      <c r="E166" s="559"/>
      <c r="F166" s="559"/>
      <c r="G166" s="559"/>
      <c r="H166" s="560"/>
      <c r="I166" s="561"/>
      <c r="J166" s="561"/>
      <c r="K166" s="561"/>
      <c r="L166" s="562"/>
      <c r="M166" s="561"/>
      <c r="N166" s="562"/>
      <c r="O166" s="561"/>
      <c r="P166" s="563"/>
    </row>
    <row r="167" spans="1:16" ht="22.5" x14ac:dyDescent="0.25">
      <c r="A167" s="514" t="s">
        <v>78</v>
      </c>
      <c r="B167" s="515" t="s">
        <v>4521</v>
      </c>
      <c r="C167" s="1249" t="s">
        <v>4522</v>
      </c>
      <c r="D167" s="1249"/>
      <c r="E167" s="1249"/>
      <c r="F167" s="1249"/>
      <c r="G167" s="1249"/>
      <c r="H167" s="516" t="s">
        <v>2159</v>
      </c>
      <c r="I167" s="517">
        <v>3313</v>
      </c>
      <c r="J167" s="518">
        <v>1</v>
      </c>
      <c r="K167" s="518">
        <v>3313</v>
      </c>
      <c r="L167" s="520"/>
      <c r="M167" s="517"/>
      <c r="N167" s="572">
        <v>250.75</v>
      </c>
      <c r="O167" s="517"/>
      <c r="P167" s="555">
        <v>830734.75</v>
      </c>
    </row>
    <row r="168" spans="1:16" x14ac:dyDescent="0.25">
      <c r="A168" s="556"/>
      <c r="B168" s="557"/>
      <c r="C168" s="1248" t="s">
        <v>1161</v>
      </c>
      <c r="D168" s="1248"/>
      <c r="E168" s="1248"/>
      <c r="F168" s="1248"/>
      <c r="G168" s="1248"/>
      <c r="H168" s="516"/>
      <c r="I168" s="517"/>
      <c r="J168" s="517"/>
      <c r="K168" s="517"/>
      <c r="L168" s="520"/>
      <c r="M168" s="517"/>
      <c r="N168" s="520"/>
      <c r="O168" s="517"/>
      <c r="P168" s="555">
        <v>830734.75</v>
      </c>
    </row>
    <row r="169" spans="1:16" x14ac:dyDescent="0.25">
      <c r="A169" s="558"/>
      <c r="B169" s="559"/>
      <c r="C169" s="559"/>
      <c r="D169" s="559"/>
      <c r="E169" s="559"/>
      <c r="F169" s="559"/>
      <c r="G169" s="559"/>
      <c r="H169" s="560"/>
      <c r="I169" s="561"/>
      <c r="J169" s="561"/>
      <c r="K169" s="561"/>
      <c r="L169" s="562"/>
      <c r="M169" s="561"/>
      <c r="N169" s="562"/>
      <c r="O169" s="561"/>
      <c r="P169" s="563"/>
    </row>
    <row r="170" spans="1:16" x14ac:dyDescent="0.25">
      <c r="A170" s="514" t="s">
        <v>81</v>
      </c>
      <c r="B170" s="515" t="s">
        <v>4523</v>
      </c>
      <c r="C170" s="1249" t="s">
        <v>4524</v>
      </c>
      <c r="D170" s="1249"/>
      <c r="E170" s="1249"/>
      <c r="F170" s="1249"/>
      <c r="G170" s="1249"/>
      <c r="H170" s="516" t="s">
        <v>1440</v>
      </c>
      <c r="I170" s="517">
        <v>656.01</v>
      </c>
      <c r="J170" s="518">
        <v>1</v>
      </c>
      <c r="K170" s="570">
        <v>656.01</v>
      </c>
      <c r="L170" s="520"/>
      <c r="M170" s="517"/>
      <c r="N170" s="521"/>
      <c r="O170" s="517"/>
      <c r="P170" s="522"/>
    </row>
    <row r="171" spans="1:16" x14ac:dyDescent="0.25">
      <c r="A171" s="523"/>
      <c r="B171" s="524" t="s">
        <v>23</v>
      </c>
      <c r="C171" s="1247" t="s">
        <v>1203</v>
      </c>
      <c r="D171" s="1247"/>
      <c r="E171" s="1247"/>
      <c r="F171" s="1247"/>
      <c r="G171" s="1247"/>
      <c r="H171" s="525" t="s">
        <v>1148</v>
      </c>
      <c r="I171" s="526"/>
      <c r="J171" s="526"/>
      <c r="K171" s="535">
        <v>3765.4974000000002</v>
      </c>
      <c r="L171" s="528"/>
      <c r="M171" s="526"/>
      <c r="N171" s="528"/>
      <c r="O171" s="526"/>
      <c r="P171" s="529">
        <v>1197767.07</v>
      </c>
    </row>
    <row r="172" spans="1:16" x14ac:dyDescent="0.25">
      <c r="A172" s="530"/>
      <c r="B172" s="524" t="s">
        <v>2403</v>
      </c>
      <c r="C172" s="1247" t="s">
        <v>2404</v>
      </c>
      <c r="D172" s="1247"/>
      <c r="E172" s="1247"/>
      <c r="F172" s="1247"/>
      <c r="G172" s="1247"/>
      <c r="H172" s="525" t="s">
        <v>1148</v>
      </c>
      <c r="I172" s="536">
        <v>5.74</v>
      </c>
      <c r="J172" s="526"/>
      <c r="K172" s="535">
        <v>3765.4974000000002</v>
      </c>
      <c r="L172" s="532"/>
      <c r="M172" s="533"/>
      <c r="N172" s="534">
        <v>318.08999999999997</v>
      </c>
      <c r="O172" s="526"/>
      <c r="P172" s="529">
        <v>1197767.07</v>
      </c>
    </row>
    <row r="173" spans="1:16" x14ac:dyDescent="0.25">
      <c r="A173" s="523"/>
      <c r="B173" s="524" t="s">
        <v>28</v>
      </c>
      <c r="C173" s="1247" t="s">
        <v>132</v>
      </c>
      <c r="D173" s="1247"/>
      <c r="E173" s="1247"/>
      <c r="F173" s="1247"/>
      <c r="G173" s="1247"/>
      <c r="H173" s="525"/>
      <c r="I173" s="526"/>
      <c r="J173" s="526"/>
      <c r="K173" s="526"/>
      <c r="L173" s="528"/>
      <c r="M173" s="526"/>
      <c r="N173" s="528"/>
      <c r="O173" s="526"/>
      <c r="P173" s="529">
        <v>2699205.1</v>
      </c>
    </row>
    <row r="174" spans="1:16" x14ac:dyDescent="0.25">
      <c r="A174" s="523"/>
      <c r="B174" s="524"/>
      <c r="C174" s="1247" t="s">
        <v>1147</v>
      </c>
      <c r="D174" s="1247"/>
      <c r="E174" s="1247"/>
      <c r="F174" s="1247"/>
      <c r="G174" s="1247"/>
      <c r="H174" s="525" t="s">
        <v>1148</v>
      </c>
      <c r="I174" s="526"/>
      <c r="J174" s="526"/>
      <c r="K174" s="535">
        <v>2519.0783999999999</v>
      </c>
      <c r="L174" s="528"/>
      <c r="M174" s="526"/>
      <c r="N174" s="528"/>
      <c r="O174" s="526"/>
      <c r="P174" s="529">
        <v>960348.25</v>
      </c>
    </row>
    <row r="175" spans="1:16" x14ac:dyDescent="0.25">
      <c r="A175" s="530"/>
      <c r="B175" s="524" t="s">
        <v>1443</v>
      </c>
      <c r="C175" s="1247" t="s">
        <v>1444</v>
      </c>
      <c r="D175" s="1247"/>
      <c r="E175" s="1247"/>
      <c r="F175" s="1247"/>
      <c r="G175" s="1247"/>
      <c r="H175" s="525" t="s">
        <v>1151</v>
      </c>
      <c r="I175" s="536">
        <v>1.92</v>
      </c>
      <c r="J175" s="526"/>
      <c r="K175" s="535">
        <v>1259.5391999999999</v>
      </c>
      <c r="L175" s="532"/>
      <c r="M175" s="533"/>
      <c r="N175" s="534">
        <v>1550.39</v>
      </c>
      <c r="O175" s="526"/>
      <c r="P175" s="529">
        <v>1952776.98</v>
      </c>
    </row>
    <row r="176" spans="1:16" x14ac:dyDescent="0.25">
      <c r="A176" s="540"/>
      <c r="B176" s="524" t="s">
        <v>1152</v>
      </c>
      <c r="C176" s="1247" t="s">
        <v>1153</v>
      </c>
      <c r="D176" s="1247"/>
      <c r="E176" s="1247"/>
      <c r="F176" s="1247"/>
      <c r="G176" s="1247"/>
      <c r="H176" s="525" t="s">
        <v>1148</v>
      </c>
      <c r="I176" s="536">
        <v>1.92</v>
      </c>
      <c r="J176" s="526"/>
      <c r="K176" s="535">
        <v>1259.5391999999999</v>
      </c>
      <c r="L176" s="528"/>
      <c r="M176" s="526"/>
      <c r="N176" s="541">
        <v>437.08</v>
      </c>
      <c r="O176" s="526"/>
      <c r="P176" s="529">
        <v>550519.39</v>
      </c>
    </row>
    <row r="177" spans="1:16" x14ac:dyDescent="0.25">
      <c r="A177" s="530"/>
      <c r="B177" s="524" t="s">
        <v>1445</v>
      </c>
      <c r="C177" s="1247" t="s">
        <v>1446</v>
      </c>
      <c r="D177" s="1247"/>
      <c r="E177" s="1247"/>
      <c r="F177" s="1247"/>
      <c r="G177" s="1247"/>
      <c r="H177" s="525" t="s">
        <v>1151</v>
      </c>
      <c r="I177" s="536">
        <v>1.92</v>
      </c>
      <c r="J177" s="526"/>
      <c r="K177" s="535">
        <v>1259.5391999999999</v>
      </c>
      <c r="L177" s="538">
        <v>477.92</v>
      </c>
      <c r="M177" s="539">
        <v>1.24</v>
      </c>
      <c r="N177" s="534">
        <v>592.62</v>
      </c>
      <c r="O177" s="526"/>
      <c r="P177" s="529">
        <v>746428.12</v>
      </c>
    </row>
    <row r="178" spans="1:16" x14ac:dyDescent="0.25">
      <c r="A178" s="540"/>
      <c r="B178" s="524" t="s">
        <v>1208</v>
      </c>
      <c r="C178" s="1247" t="s">
        <v>1209</v>
      </c>
      <c r="D178" s="1247"/>
      <c r="E178" s="1247"/>
      <c r="F178" s="1247"/>
      <c r="G178" s="1247"/>
      <c r="H178" s="525" t="s">
        <v>1148</v>
      </c>
      <c r="I178" s="536">
        <v>1.92</v>
      </c>
      <c r="J178" s="526"/>
      <c r="K178" s="535">
        <v>1259.5391999999999</v>
      </c>
      <c r="L178" s="528"/>
      <c r="M178" s="526"/>
      <c r="N178" s="541">
        <v>325.38</v>
      </c>
      <c r="O178" s="526"/>
      <c r="P178" s="529">
        <v>409828.86</v>
      </c>
    </row>
    <row r="179" spans="1:16" x14ac:dyDescent="0.25">
      <c r="A179" s="552"/>
      <c r="B179" s="553"/>
      <c r="C179" s="1248" t="s">
        <v>1154</v>
      </c>
      <c r="D179" s="1248"/>
      <c r="E179" s="1248"/>
      <c r="F179" s="1248"/>
      <c r="G179" s="1248"/>
      <c r="H179" s="516"/>
      <c r="I179" s="517"/>
      <c r="J179" s="517"/>
      <c r="K179" s="517"/>
      <c r="L179" s="520"/>
      <c r="M179" s="517"/>
      <c r="N179" s="554"/>
      <c r="O179" s="517"/>
      <c r="P179" s="555">
        <v>4857320.42</v>
      </c>
    </row>
    <row r="180" spans="1:16" x14ac:dyDescent="0.25">
      <c r="A180" s="540" t="s">
        <v>1335</v>
      </c>
      <c r="B180" s="524" t="s">
        <v>2637</v>
      </c>
      <c r="C180" s="1247" t="s">
        <v>2638</v>
      </c>
      <c r="D180" s="1247"/>
      <c r="E180" s="1247"/>
      <c r="F180" s="1247"/>
      <c r="G180" s="1247"/>
      <c r="H180" s="525" t="s">
        <v>1158</v>
      </c>
      <c r="I180" s="543">
        <v>2</v>
      </c>
      <c r="J180" s="526"/>
      <c r="K180" s="543">
        <v>2</v>
      </c>
      <c r="L180" s="528"/>
      <c r="M180" s="526"/>
      <c r="N180" s="528"/>
      <c r="O180" s="526"/>
      <c r="P180" s="529">
        <v>23955.34</v>
      </c>
    </row>
    <row r="181" spans="1:16" x14ac:dyDescent="0.25">
      <c r="A181" s="540"/>
      <c r="B181" s="524"/>
      <c r="C181" s="1247" t="s">
        <v>1155</v>
      </c>
      <c r="D181" s="1247"/>
      <c r="E181" s="1247"/>
      <c r="F181" s="1247"/>
      <c r="G181" s="1247"/>
      <c r="H181" s="525"/>
      <c r="I181" s="526"/>
      <c r="J181" s="526"/>
      <c r="K181" s="526"/>
      <c r="L181" s="528"/>
      <c r="M181" s="526"/>
      <c r="N181" s="528"/>
      <c r="O181" s="526"/>
      <c r="P181" s="529">
        <v>2158115.3199999998</v>
      </c>
    </row>
    <row r="182" spans="1:16" x14ac:dyDescent="0.25">
      <c r="A182" s="540"/>
      <c r="B182" s="524" t="s">
        <v>2639</v>
      </c>
      <c r="C182" s="1247" t="s">
        <v>2640</v>
      </c>
      <c r="D182" s="1247"/>
      <c r="E182" s="1247"/>
      <c r="F182" s="1247"/>
      <c r="G182" s="1247"/>
      <c r="H182" s="525" t="s">
        <v>1158</v>
      </c>
      <c r="I182" s="543">
        <v>97</v>
      </c>
      <c r="J182" s="526"/>
      <c r="K182" s="543">
        <v>97</v>
      </c>
      <c r="L182" s="528"/>
      <c r="M182" s="526"/>
      <c r="N182" s="528"/>
      <c r="O182" s="526"/>
      <c r="P182" s="529">
        <v>2093371.86</v>
      </c>
    </row>
    <row r="183" spans="1:16" x14ac:dyDescent="0.25">
      <c r="A183" s="540"/>
      <c r="B183" s="524" t="s">
        <v>2641</v>
      </c>
      <c r="C183" s="1247" t="s">
        <v>2642</v>
      </c>
      <c r="D183" s="1247"/>
      <c r="E183" s="1247"/>
      <c r="F183" s="1247"/>
      <c r="G183" s="1247"/>
      <c r="H183" s="525" t="s">
        <v>1158</v>
      </c>
      <c r="I183" s="543">
        <v>51</v>
      </c>
      <c r="J183" s="526"/>
      <c r="K183" s="543">
        <v>51</v>
      </c>
      <c r="L183" s="528"/>
      <c r="M183" s="526"/>
      <c r="N183" s="528"/>
      <c r="O183" s="526"/>
      <c r="P183" s="529">
        <v>1100638.81</v>
      </c>
    </row>
    <row r="184" spans="1:16" x14ac:dyDescent="0.25">
      <c r="A184" s="556"/>
      <c r="B184" s="557"/>
      <c r="C184" s="1248" t="s">
        <v>1161</v>
      </c>
      <c r="D184" s="1248"/>
      <c r="E184" s="1248"/>
      <c r="F184" s="1248"/>
      <c r="G184" s="1248"/>
      <c r="H184" s="516"/>
      <c r="I184" s="517"/>
      <c r="J184" s="517"/>
      <c r="K184" s="517"/>
      <c r="L184" s="520"/>
      <c r="M184" s="517"/>
      <c r="N184" s="554">
        <v>12309.7</v>
      </c>
      <c r="O184" s="517"/>
      <c r="P184" s="555">
        <v>8075286.4299999997</v>
      </c>
    </row>
    <row r="185" spans="1:16" x14ac:dyDescent="0.25">
      <c r="A185" s="558"/>
      <c r="B185" s="559"/>
      <c r="C185" s="559"/>
      <c r="D185" s="559"/>
      <c r="E185" s="559"/>
      <c r="F185" s="559"/>
      <c r="G185" s="559"/>
      <c r="H185" s="560"/>
      <c r="I185" s="561"/>
      <c r="J185" s="561"/>
      <c r="K185" s="561"/>
      <c r="L185" s="562"/>
      <c r="M185" s="561"/>
      <c r="N185" s="562"/>
      <c r="O185" s="561"/>
      <c r="P185" s="563"/>
    </row>
    <row r="186" spans="1:16" ht="22.5" x14ac:dyDescent="0.25">
      <c r="A186" s="514" t="s">
        <v>87</v>
      </c>
      <c r="B186" s="515" t="s">
        <v>4525</v>
      </c>
      <c r="C186" s="1249" t="s">
        <v>4526</v>
      </c>
      <c r="D186" s="1249"/>
      <c r="E186" s="1249"/>
      <c r="F186" s="1249"/>
      <c r="G186" s="1249"/>
      <c r="H186" s="516" t="s">
        <v>1575</v>
      </c>
      <c r="I186" s="517">
        <v>67371</v>
      </c>
      <c r="J186" s="518">
        <v>1</v>
      </c>
      <c r="K186" s="518">
        <v>67371</v>
      </c>
      <c r="L186" s="520"/>
      <c r="M186" s="517"/>
      <c r="N186" s="572">
        <v>71.83</v>
      </c>
      <c r="O186" s="517"/>
      <c r="P186" s="555">
        <v>4839258.93</v>
      </c>
    </row>
    <row r="187" spans="1:16" x14ac:dyDescent="0.25">
      <c r="A187" s="556"/>
      <c r="B187" s="557"/>
      <c r="C187" s="1248" t="s">
        <v>1161</v>
      </c>
      <c r="D187" s="1248"/>
      <c r="E187" s="1248"/>
      <c r="F187" s="1248"/>
      <c r="G187" s="1248"/>
      <c r="H187" s="516"/>
      <c r="I187" s="517"/>
      <c r="J187" s="517"/>
      <c r="K187" s="517"/>
      <c r="L187" s="520"/>
      <c r="M187" s="517"/>
      <c r="N187" s="520"/>
      <c r="O187" s="517"/>
      <c r="P187" s="555">
        <v>4839258.93</v>
      </c>
    </row>
    <row r="188" spans="1:16" x14ac:dyDescent="0.25">
      <c r="A188" s="558"/>
      <c r="B188" s="559"/>
      <c r="C188" s="559"/>
      <c r="D188" s="559"/>
      <c r="E188" s="559"/>
      <c r="F188" s="559"/>
      <c r="G188" s="559"/>
      <c r="H188" s="560"/>
      <c r="I188" s="561"/>
      <c r="J188" s="561"/>
      <c r="K188" s="561"/>
      <c r="L188" s="562"/>
      <c r="M188" s="561"/>
      <c r="N188" s="562"/>
      <c r="O188" s="561"/>
      <c r="P188" s="563"/>
    </row>
    <row r="189" spans="1:16" x14ac:dyDescent="0.25">
      <c r="A189" s="514" t="s">
        <v>93</v>
      </c>
      <c r="B189" s="515" t="s">
        <v>4527</v>
      </c>
      <c r="C189" s="1249" t="s">
        <v>4528</v>
      </c>
      <c r="D189" s="1249"/>
      <c r="E189" s="1249"/>
      <c r="F189" s="1249"/>
      <c r="G189" s="1249"/>
      <c r="H189" s="516" t="s">
        <v>1575</v>
      </c>
      <c r="I189" s="517">
        <v>2875</v>
      </c>
      <c r="J189" s="518">
        <v>1</v>
      </c>
      <c r="K189" s="518">
        <v>2875</v>
      </c>
      <c r="L189" s="593">
        <v>80.81</v>
      </c>
      <c r="M189" s="570">
        <v>1.37</v>
      </c>
      <c r="N189" s="572">
        <v>110.71</v>
      </c>
      <c r="O189" s="517"/>
      <c r="P189" s="555">
        <v>318291.25</v>
      </c>
    </row>
    <row r="190" spans="1:16" x14ac:dyDescent="0.25">
      <c r="A190" s="556"/>
      <c r="B190" s="557"/>
      <c r="C190" s="1248" t="s">
        <v>1161</v>
      </c>
      <c r="D190" s="1248"/>
      <c r="E190" s="1248"/>
      <c r="F190" s="1248"/>
      <c r="G190" s="1248"/>
      <c r="H190" s="516"/>
      <c r="I190" s="517"/>
      <c r="J190" s="517"/>
      <c r="K190" s="517"/>
      <c r="L190" s="520"/>
      <c r="M190" s="517"/>
      <c r="N190" s="520"/>
      <c r="O190" s="517"/>
      <c r="P190" s="555">
        <v>318291.25</v>
      </c>
    </row>
    <row r="191" spans="1:16" x14ac:dyDescent="0.25">
      <c r="A191" s="558"/>
      <c r="B191" s="559"/>
      <c r="C191" s="559"/>
      <c r="D191" s="559"/>
      <c r="E191" s="559"/>
      <c r="F191" s="559"/>
      <c r="G191" s="559"/>
      <c r="H191" s="560"/>
      <c r="I191" s="561"/>
      <c r="J191" s="561"/>
      <c r="K191" s="561"/>
      <c r="L191" s="562"/>
      <c r="M191" s="561"/>
      <c r="N191" s="562"/>
      <c r="O191" s="561"/>
      <c r="P191" s="563"/>
    </row>
    <row r="192" spans="1:16" x14ac:dyDescent="0.25">
      <c r="A192" s="558"/>
      <c r="B192" s="576"/>
      <c r="C192" s="576"/>
      <c r="D192" s="576"/>
      <c r="E192" s="576"/>
      <c r="F192" s="561"/>
      <c r="G192" s="561"/>
      <c r="H192" s="561"/>
      <c r="I192" s="561"/>
      <c r="J192" s="562"/>
      <c r="K192" s="561"/>
      <c r="L192" s="562"/>
      <c r="M192" s="577"/>
      <c r="N192" s="562"/>
      <c r="O192" s="578"/>
      <c r="P192" s="579"/>
    </row>
    <row r="193" spans="1:16" x14ac:dyDescent="0.25">
      <c r="A193" s="552"/>
      <c r="B193" s="580"/>
      <c r="C193" s="1246" t="s">
        <v>1248</v>
      </c>
      <c r="D193" s="1246"/>
      <c r="E193" s="1246"/>
      <c r="F193" s="1246"/>
      <c r="G193" s="1246"/>
      <c r="H193" s="1246"/>
      <c r="I193" s="1246"/>
      <c r="J193" s="1246"/>
      <c r="K193" s="1246"/>
      <c r="L193" s="1246"/>
      <c r="M193" s="1246"/>
      <c r="N193" s="1246"/>
      <c r="O193" s="1246"/>
      <c r="P193" s="581"/>
    </row>
    <row r="194" spans="1:16" x14ac:dyDescent="0.25">
      <c r="A194" s="552"/>
      <c r="B194" s="553"/>
      <c r="C194" s="1243" t="s">
        <v>1249</v>
      </c>
      <c r="D194" s="1243"/>
      <c r="E194" s="1243"/>
      <c r="F194" s="1243"/>
      <c r="G194" s="1243"/>
      <c r="H194" s="1243"/>
      <c r="I194" s="1243"/>
      <c r="J194" s="1243"/>
      <c r="K194" s="1243"/>
      <c r="L194" s="1243"/>
      <c r="M194" s="1243"/>
      <c r="N194" s="1243"/>
      <c r="O194" s="1243"/>
      <c r="P194" s="582">
        <v>21838624.609999999</v>
      </c>
    </row>
    <row r="195" spans="1:16" x14ac:dyDescent="0.25">
      <c r="A195" s="552"/>
      <c r="B195" s="553"/>
      <c r="C195" s="1243" t="s">
        <v>1250</v>
      </c>
      <c r="D195" s="1243"/>
      <c r="E195" s="1243"/>
      <c r="F195" s="1243"/>
      <c r="G195" s="1243"/>
      <c r="H195" s="1243"/>
      <c r="I195" s="1243"/>
      <c r="J195" s="1243"/>
      <c r="K195" s="1243"/>
      <c r="L195" s="1243"/>
      <c r="M195" s="1243"/>
      <c r="N195" s="1243"/>
      <c r="O195" s="1243"/>
      <c r="P195" s="583"/>
    </row>
    <row r="196" spans="1:16" x14ac:dyDescent="0.25">
      <c r="A196" s="552"/>
      <c r="B196" s="553"/>
      <c r="C196" s="1243" t="s">
        <v>1251</v>
      </c>
      <c r="D196" s="1243"/>
      <c r="E196" s="1243"/>
      <c r="F196" s="1243"/>
      <c r="G196" s="1243"/>
      <c r="H196" s="1243"/>
      <c r="I196" s="1243"/>
      <c r="J196" s="1243"/>
      <c r="K196" s="1243"/>
      <c r="L196" s="1243"/>
      <c r="M196" s="1243"/>
      <c r="N196" s="1243"/>
      <c r="O196" s="1243"/>
      <c r="P196" s="582">
        <v>2632448.06</v>
      </c>
    </row>
    <row r="197" spans="1:16" x14ac:dyDescent="0.25">
      <c r="A197" s="552"/>
      <c r="B197" s="553"/>
      <c r="C197" s="1243" t="s">
        <v>1252</v>
      </c>
      <c r="D197" s="1243"/>
      <c r="E197" s="1243"/>
      <c r="F197" s="1243"/>
      <c r="G197" s="1243"/>
      <c r="H197" s="1243"/>
      <c r="I197" s="1243"/>
      <c r="J197" s="1243"/>
      <c r="K197" s="1243"/>
      <c r="L197" s="1243"/>
      <c r="M197" s="1243"/>
      <c r="N197" s="1243"/>
      <c r="O197" s="1243"/>
      <c r="P197" s="582">
        <v>4176566.4</v>
      </c>
    </row>
    <row r="198" spans="1:16" x14ac:dyDescent="0.25">
      <c r="A198" s="552"/>
      <c r="B198" s="553"/>
      <c r="C198" s="1243" t="s">
        <v>1253</v>
      </c>
      <c r="D198" s="1243"/>
      <c r="E198" s="1243"/>
      <c r="F198" s="1243"/>
      <c r="G198" s="1243"/>
      <c r="H198" s="1243"/>
      <c r="I198" s="1243"/>
      <c r="J198" s="1243"/>
      <c r="K198" s="1243"/>
      <c r="L198" s="1243"/>
      <c r="M198" s="1243"/>
      <c r="N198" s="1243"/>
      <c r="O198" s="1243"/>
      <c r="P198" s="582">
        <v>1689858.6</v>
      </c>
    </row>
    <row r="199" spans="1:16" x14ac:dyDescent="0.25">
      <c r="A199" s="552"/>
      <c r="B199" s="553"/>
      <c r="C199" s="1243" t="s">
        <v>1254</v>
      </c>
      <c r="D199" s="1243"/>
      <c r="E199" s="1243"/>
      <c r="F199" s="1243"/>
      <c r="G199" s="1243"/>
      <c r="H199" s="1243"/>
      <c r="I199" s="1243"/>
      <c r="J199" s="1243"/>
      <c r="K199" s="1243"/>
      <c r="L199" s="1243"/>
      <c r="M199" s="1243"/>
      <c r="N199" s="1243"/>
      <c r="O199" s="1243"/>
      <c r="P199" s="582">
        <v>12077763.550000001</v>
      </c>
    </row>
    <row r="200" spans="1:16" x14ac:dyDescent="0.25">
      <c r="A200" s="552"/>
      <c r="B200" s="553"/>
      <c r="C200" s="1243" t="s">
        <v>1255</v>
      </c>
      <c r="D200" s="1243"/>
      <c r="E200" s="1243"/>
      <c r="F200" s="1243"/>
      <c r="G200" s="1243"/>
      <c r="H200" s="1243"/>
      <c r="I200" s="1243"/>
      <c r="J200" s="1243"/>
      <c r="K200" s="1243"/>
      <c r="L200" s="1243"/>
      <c r="M200" s="1243"/>
      <c r="N200" s="1243"/>
      <c r="O200" s="1243"/>
      <c r="P200" s="582">
        <v>1261988</v>
      </c>
    </row>
    <row r="201" spans="1:16" x14ac:dyDescent="0.25">
      <c r="A201" s="552"/>
      <c r="B201" s="553"/>
      <c r="C201" s="1243" t="s">
        <v>1256</v>
      </c>
      <c r="D201" s="1243"/>
      <c r="E201" s="1243"/>
      <c r="F201" s="1243"/>
      <c r="G201" s="1243"/>
      <c r="H201" s="1243"/>
      <c r="I201" s="1243"/>
      <c r="J201" s="1243"/>
      <c r="K201" s="1243"/>
      <c r="L201" s="1243"/>
      <c r="M201" s="1243"/>
      <c r="N201" s="1243"/>
      <c r="O201" s="1243"/>
      <c r="P201" s="582">
        <v>6190313.9800000004</v>
      </c>
    </row>
    <row r="202" spans="1:16" x14ac:dyDescent="0.25">
      <c r="A202" s="552"/>
      <c r="B202" s="553"/>
      <c r="C202" s="1243" t="s">
        <v>1257</v>
      </c>
      <c r="D202" s="1243"/>
      <c r="E202" s="1243"/>
      <c r="F202" s="1243"/>
      <c r="G202" s="1243"/>
      <c r="H202" s="1243"/>
      <c r="I202" s="1243"/>
      <c r="J202" s="1243"/>
      <c r="K202" s="1243"/>
      <c r="L202" s="1243"/>
      <c r="M202" s="1243"/>
      <c r="N202" s="1243"/>
      <c r="O202" s="1243"/>
      <c r="P202" s="582">
        <v>4928325.9800000004</v>
      </c>
    </row>
    <row r="203" spans="1:16" x14ac:dyDescent="0.25">
      <c r="A203" s="552"/>
      <c r="B203" s="553"/>
      <c r="C203" s="1243" t="s">
        <v>1258</v>
      </c>
      <c r="D203" s="1243"/>
      <c r="E203" s="1243"/>
      <c r="F203" s="1243"/>
      <c r="G203" s="1243"/>
      <c r="H203" s="1243"/>
      <c r="I203" s="1243"/>
      <c r="J203" s="1243"/>
      <c r="K203" s="1243"/>
      <c r="L203" s="1243"/>
      <c r="M203" s="1243"/>
      <c r="N203" s="1243"/>
      <c r="O203" s="1243"/>
      <c r="P203" s="583"/>
    </row>
    <row r="204" spans="1:16" x14ac:dyDescent="0.25">
      <c r="A204" s="552"/>
      <c r="B204" s="553"/>
      <c r="C204" s="1243" t="s">
        <v>1259</v>
      </c>
      <c r="D204" s="1243"/>
      <c r="E204" s="1243"/>
      <c r="F204" s="1243"/>
      <c r="G204" s="1243"/>
      <c r="H204" s="1243"/>
      <c r="I204" s="1243"/>
      <c r="J204" s="1243"/>
      <c r="K204" s="1243"/>
      <c r="L204" s="1243"/>
      <c r="M204" s="1243"/>
      <c r="N204" s="1243"/>
      <c r="O204" s="1243"/>
      <c r="P204" s="582">
        <v>398312.36</v>
      </c>
    </row>
    <row r="205" spans="1:16" x14ac:dyDescent="0.25">
      <c r="A205" s="552"/>
      <c r="B205" s="553"/>
      <c r="C205" s="1243" t="s">
        <v>1260</v>
      </c>
      <c r="D205" s="1243"/>
      <c r="E205" s="1243"/>
      <c r="F205" s="1243"/>
      <c r="G205" s="1243"/>
      <c r="H205" s="1243"/>
      <c r="I205" s="1243"/>
      <c r="J205" s="1243"/>
      <c r="K205" s="1243"/>
      <c r="L205" s="1243"/>
      <c r="M205" s="1243"/>
      <c r="N205" s="1243"/>
      <c r="O205" s="1243"/>
      <c r="P205" s="582">
        <v>491417.75</v>
      </c>
    </row>
    <row r="206" spans="1:16" x14ac:dyDescent="0.25">
      <c r="A206" s="552"/>
      <c r="B206" s="553"/>
      <c r="C206" s="1243" t="s">
        <v>1261</v>
      </c>
      <c r="D206" s="1243"/>
      <c r="E206" s="1243"/>
      <c r="F206" s="1243"/>
      <c r="G206" s="1243"/>
      <c r="H206" s="1243"/>
      <c r="I206" s="1243"/>
      <c r="J206" s="1243"/>
      <c r="K206" s="1243"/>
      <c r="L206" s="1243"/>
      <c r="M206" s="1243"/>
      <c r="N206" s="1243"/>
      <c r="O206" s="1243"/>
      <c r="P206" s="582">
        <v>188174.73</v>
      </c>
    </row>
    <row r="207" spans="1:16" x14ac:dyDescent="0.25">
      <c r="A207" s="552"/>
      <c r="B207" s="553"/>
      <c r="C207" s="1243" t="s">
        <v>1262</v>
      </c>
      <c r="D207" s="1243"/>
      <c r="E207" s="1243"/>
      <c r="F207" s="1243"/>
      <c r="G207" s="1243"/>
      <c r="H207" s="1243"/>
      <c r="I207" s="1243"/>
      <c r="J207" s="1243"/>
      <c r="K207" s="1243"/>
      <c r="L207" s="1243"/>
      <c r="M207" s="1243"/>
      <c r="N207" s="1243"/>
      <c r="O207" s="1243"/>
      <c r="P207" s="582">
        <v>3052536.15</v>
      </c>
    </row>
    <row r="208" spans="1:16" x14ac:dyDescent="0.25">
      <c r="A208" s="552"/>
      <c r="B208" s="553"/>
      <c r="C208" s="1243" t="s">
        <v>1263</v>
      </c>
      <c r="D208" s="1243"/>
      <c r="E208" s="1243"/>
      <c r="F208" s="1243"/>
      <c r="G208" s="1243"/>
      <c r="H208" s="1243"/>
      <c r="I208" s="1243"/>
      <c r="J208" s="1243"/>
      <c r="K208" s="1243"/>
      <c r="L208" s="1243"/>
      <c r="M208" s="1243"/>
      <c r="N208" s="1243"/>
      <c r="O208" s="1243"/>
      <c r="P208" s="582">
        <v>535745.73</v>
      </c>
    </row>
    <row r="209" spans="1:16" x14ac:dyDescent="0.25">
      <c r="A209" s="552"/>
      <c r="B209" s="553"/>
      <c r="C209" s="1243" t="s">
        <v>1264</v>
      </c>
      <c r="D209" s="1243"/>
      <c r="E209" s="1243"/>
      <c r="F209" s="1243"/>
      <c r="G209" s="1243"/>
      <c r="H209" s="1243"/>
      <c r="I209" s="1243"/>
      <c r="J209" s="1243"/>
      <c r="K209" s="1243"/>
      <c r="L209" s="1243"/>
      <c r="M209" s="1243"/>
      <c r="N209" s="1243"/>
      <c r="O209" s="1243"/>
      <c r="P209" s="582">
        <v>262139.26</v>
      </c>
    </row>
    <row r="210" spans="1:16" x14ac:dyDescent="0.25">
      <c r="A210" s="552"/>
      <c r="B210" s="553"/>
      <c r="C210" s="1243" t="s">
        <v>1265</v>
      </c>
      <c r="D210" s="1243"/>
      <c r="E210" s="1243"/>
      <c r="F210" s="1243"/>
      <c r="G210" s="1243"/>
      <c r="H210" s="1243"/>
      <c r="I210" s="1243"/>
      <c r="J210" s="1243"/>
      <c r="K210" s="1243"/>
      <c r="L210" s="1243"/>
      <c r="M210" s="1243"/>
      <c r="N210" s="1243"/>
      <c r="O210" s="1243"/>
      <c r="P210" s="582">
        <v>1261988</v>
      </c>
    </row>
    <row r="211" spans="1:16" x14ac:dyDescent="0.25">
      <c r="A211" s="552"/>
      <c r="B211" s="553"/>
      <c r="C211" s="1243" t="s">
        <v>2687</v>
      </c>
      <c r="D211" s="1243"/>
      <c r="E211" s="1243"/>
      <c r="F211" s="1243"/>
      <c r="G211" s="1243"/>
      <c r="H211" s="1243"/>
      <c r="I211" s="1243"/>
      <c r="J211" s="1243"/>
      <c r="K211" s="1243"/>
      <c r="L211" s="1243"/>
      <c r="M211" s="1243"/>
      <c r="N211" s="1243"/>
      <c r="O211" s="1243"/>
      <c r="P211" s="582">
        <v>21975208.579999998</v>
      </c>
    </row>
    <row r="212" spans="1:16" x14ac:dyDescent="0.25">
      <c r="A212" s="552"/>
      <c r="B212" s="553"/>
      <c r="C212" s="1243" t="s">
        <v>1250</v>
      </c>
      <c r="D212" s="1243"/>
      <c r="E212" s="1243"/>
      <c r="F212" s="1243"/>
      <c r="G212" s="1243"/>
      <c r="H212" s="1243"/>
      <c r="I212" s="1243"/>
      <c r="J212" s="1243"/>
      <c r="K212" s="1243"/>
      <c r="L212" s="1243"/>
      <c r="M212" s="1243"/>
      <c r="N212" s="1243"/>
      <c r="O212" s="1243"/>
      <c r="P212" s="583"/>
    </row>
    <row r="213" spans="1:16" x14ac:dyDescent="0.25">
      <c r="A213" s="552"/>
      <c r="B213" s="553"/>
      <c r="C213" s="1243" t="s">
        <v>1467</v>
      </c>
      <c r="D213" s="1243"/>
      <c r="E213" s="1243"/>
      <c r="F213" s="1243"/>
      <c r="G213" s="1243"/>
      <c r="H213" s="1243"/>
      <c r="I213" s="1243"/>
      <c r="J213" s="1243"/>
      <c r="K213" s="1243"/>
      <c r="L213" s="1243"/>
      <c r="M213" s="1243"/>
      <c r="N213" s="1243"/>
      <c r="O213" s="1243"/>
      <c r="P213" s="582">
        <v>2234135.7000000002</v>
      </c>
    </row>
    <row r="214" spans="1:16" x14ac:dyDescent="0.25">
      <c r="A214" s="552"/>
      <c r="B214" s="553"/>
      <c r="C214" s="1243" t="s">
        <v>1468</v>
      </c>
      <c r="D214" s="1243"/>
      <c r="E214" s="1243"/>
      <c r="F214" s="1243"/>
      <c r="G214" s="1243"/>
      <c r="H214" s="1243"/>
      <c r="I214" s="1243"/>
      <c r="J214" s="1243"/>
      <c r="K214" s="1243"/>
      <c r="L214" s="1243"/>
      <c r="M214" s="1243"/>
      <c r="N214" s="1243"/>
      <c r="O214" s="1243"/>
      <c r="P214" s="582">
        <v>3685148.65</v>
      </c>
    </row>
    <row r="215" spans="1:16" x14ac:dyDescent="0.25">
      <c r="A215" s="552"/>
      <c r="B215" s="553"/>
      <c r="C215" s="1243" t="s">
        <v>1469</v>
      </c>
      <c r="D215" s="1243"/>
      <c r="E215" s="1243"/>
      <c r="F215" s="1243"/>
      <c r="G215" s="1243"/>
      <c r="H215" s="1243"/>
      <c r="I215" s="1243"/>
      <c r="J215" s="1243"/>
      <c r="K215" s="1243"/>
      <c r="L215" s="1243"/>
      <c r="M215" s="1243"/>
      <c r="N215" s="1243"/>
      <c r="O215" s="1243"/>
      <c r="P215" s="582">
        <v>1501683.87</v>
      </c>
    </row>
    <row r="216" spans="1:16" x14ac:dyDescent="0.25">
      <c r="A216" s="552"/>
      <c r="B216" s="553"/>
      <c r="C216" s="1243" t="s">
        <v>1470</v>
      </c>
      <c r="D216" s="1243"/>
      <c r="E216" s="1243"/>
      <c r="F216" s="1243"/>
      <c r="G216" s="1243"/>
      <c r="H216" s="1243"/>
      <c r="I216" s="1243"/>
      <c r="J216" s="1243"/>
      <c r="K216" s="1243"/>
      <c r="L216" s="1243"/>
      <c r="M216" s="1243"/>
      <c r="N216" s="1243"/>
      <c r="O216" s="1243"/>
      <c r="P216" s="582">
        <v>9025227.4000000004</v>
      </c>
    </row>
    <row r="217" spans="1:16" x14ac:dyDescent="0.25">
      <c r="A217" s="552"/>
      <c r="B217" s="553"/>
      <c r="C217" s="1243" t="s">
        <v>1471</v>
      </c>
      <c r="D217" s="1243"/>
      <c r="E217" s="1243"/>
      <c r="F217" s="1243"/>
      <c r="G217" s="1243"/>
      <c r="H217" s="1243"/>
      <c r="I217" s="1243"/>
      <c r="J217" s="1243"/>
      <c r="K217" s="1243"/>
      <c r="L217" s="1243"/>
      <c r="M217" s="1243"/>
      <c r="N217" s="1243"/>
      <c r="O217" s="1243"/>
      <c r="P217" s="582">
        <v>3623744.98</v>
      </c>
    </row>
    <row r="218" spans="1:16" x14ac:dyDescent="0.25">
      <c r="A218" s="552"/>
      <c r="B218" s="553"/>
      <c r="C218" s="1243" t="s">
        <v>1472</v>
      </c>
      <c r="D218" s="1243"/>
      <c r="E218" s="1243"/>
      <c r="F218" s="1243"/>
      <c r="G218" s="1243"/>
      <c r="H218" s="1243"/>
      <c r="I218" s="1243"/>
      <c r="J218" s="1243"/>
      <c r="K218" s="1243"/>
      <c r="L218" s="1243"/>
      <c r="M218" s="1243"/>
      <c r="N218" s="1243"/>
      <c r="O218" s="1243"/>
      <c r="P218" s="582">
        <v>1905267.98</v>
      </c>
    </row>
    <row r="219" spans="1:16" x14ac:dyDescent="0.25">
      <c r="A219" s="552"/>
      <c r="B219" s="553"/>
      <c r="C219" s="1243" t="s">
        <v>1266</v>
      </c>
      <c r="D219" s="1243"/>
      <c r="E219" s="1243"/>
      <c r="F219" s="1243"/>
      <c r="G219" s="1243"/>
      <c r="H219" s="1243"/>
      <c r="I219" s="1243"/>
      <c r="J219" s="1243"/>
      <c r="K219" s="1243"/>
      <c r="L219" s="1243"/>
      <c r="M219" s="1243"/>
      <c r="N219" s="1243"/>
      <c r="O219" s="1243"/>
      <c r="P219" s="582">
        <v>4322306.66</v>
      </c>
    </row>
    <row r="220" spans="1:16" x14ac:dyDescent="0.25">
      <c r="A220" s="552"/>
      <c r="B220" s="553"/>
      <c r="C220" s="1243" t="s">
        <v>1267</v>
      </c>
      <c r="D220" s="1243"/>
      <c r="E220" s="1243"/>
      <c r="F220" s="1243"/>
      <c r="G220" s="1243"/>
      <c r="H220" s="1243"/>
      <c r="I220" s="1243"/>
      <c r="J220" s="1243"/>
      <c r="K220" s="1243"/>
      <c r="L220" s="1243"/>
      <c r="M220" s="1243"/>
      <c r="N220" s="1243"/>
      <c r="O220" s="1243"/>
      <c r="P220" s="582">
        <v>4159490.71</v>
      </c>
    </row>
    <row r="221" spans="1:16" x14ac:dyDescent="0.25">
      <c r="A221" s="552"/>
      <c r="B221" s="553"/>
      <c r="C221" s="1243" t="s">
        <v>1268</v>
      </c>
      <c r="D221" s="1243"/>
      <c r="E221" s="1243"/>
      <c r="F221" s="1243"/>
      <c r="G221" s="1243"/>
      <c r="H221" s="1243"/>
      <c r="I221" s="1243"/>
      <c r="J221" s="1243"/>
      <c r="K221" s="1243"/>
      <c r="L221" s="1243"/>
      <c r="M221" s="1243"/>
      <c r="N221" s="1243"/>
      <c r="O221" s="1243"/>
      <c r="P221" s="582">
        <v>2167407.2400000002</v>
      </c>
    </row>
    <row r="222" spans="1:16" x14ac:dyDescent="0.25">
      <c r="A222" s="552"/>
      <c r="B222" s="580"/>
      <c r="C222" s="1246" t="s">
        <v>1269</v>
      </c>
      <c r="D222" s="1246"/>
      <c r="E222" s="1246"/>
      <c r="F222" s="1246"/>
      <c r="G222" s="1246"/>
      <c r="H222" s="1246"/>
      <c r="I222" s="1246"/>
      <c r="J222" s="1246"/>
      <c r="K222" s="1246"/>
      <c r="L222" s="1246"/>
      <c r="M222" s="1246"/>
      <c r="N222" s="1246"/>
      <c r="O222" s="1246"/>
      <c r="P222" s="584">
        <v>28165522.559999999</v>
      </c>
    </row>
    <row r="223" spans="1:16" x14ac:dyDescent="0.25">
      <c r="A223" s="552"/>
      <c r="B223" s="553"/>
      <c r="C223" s="1243" t="s">
        <v>1270</v>
      </c>
      <c r="D223" s="1243"/>
      <c r="E223" s="1243"/>
      <c r="F223" s="1243"/>
      <c r="G223" s="1243"/>
      <c r="H223" s="1243"/>
      <c r="I223" s="1243"/>
      <c r="J223" s="1243"/>
      <c r="K223" s="1243"/>
      <c r="L223" s="1243"/>
      <c r="M223" s="1243"/>
      <c r="N223" s="1243"/>
      <c r="O223" s="1243"/>
      <c r="P223" s="583"/>
    </row>
    <row r="224" spans="1:16" x14ac:dyDescent="0.25">
      <c r="A224" s="552"/>
      <c r="B224" s="553"/>
      <c r="C224" s="1243" t="s">
        <v>1588</v>
      </c>
      <c r="D224" s="1243"/>
      <c r="E224" s="1243"/>
      <c r="F224" s="1243"/>
      <c r="G224" s="1243"/>
      <c r="H224" s="1243"/>
      <c r="I224" s="1243"/>
      <c r="J224" s="1243"/>
      <c r="K224" s="1243"/>
      <c r="L224" s="1243"/>
      <c r="M224" s="1243"/>
      <c r="N224" s="1243"/>
      <c r="O224" s="1243"/>
      <c r="P224" s="582">
        <v>7891795.0800000001</v>
      </c>
    </row>
    <row r="225" spans="1:16" x14ac:dyDescent="0.25">
      <c r="A225" s="552"/>
      <c r="B225" s="553"/>
      <c r="C225" s="1243" t="s">
        <v>1271</v>
      </c>
      <c r="D225" s="1243"/>
      <c r="E225" s="1243"/>
      <c r="F225" s="1243"/>
      <c r="G225" s="1243"/>
      <c r="H225" s="1243"/>
      <c r="I225" s="1243"/>
      <c r="J225" s="1243"/>
      <c r="K225" s="585" t="s">
        <v>4529</v>
      </c>
      <c r="L225" s="586"/>
      <c r="M225" s="586"/>
      <c r="O225" s="586"/>
      <c r="P225" s="587"/>
    </row>
    <row r="226" spans="1:16" x14ac:dyDescent="0.25">
      <c r="A226" s="552"/>
      <c r="B226" s="553"/>
      <c r="C226" s="1243" t="s">
        <v>1273</v>
      </c>
      <c r="D226" s="1243"/>
      <c r="E226" s="1243"/>
      <c r="F226" s="1243"/>
      <c r="G226" s="1243"/>
      <c r="H226" s="1243"/>
      <c r="I226" s="1243"/>
      <c r="J226" s="1243"/>
      <c r="K226" s="585" t="s">
        <v>4530</v>
      </c>
      <c r="L226" s="586"/>
      <c r="M226" s="586"/>
      <c r="O226" s="586"/>
      <c r="P226" s="587"/>
    </row>
    <row r="227" spans="1:16" x14ac:dyDescent="0.25">
      <c r="A227" s="1251" t="s">
        <v>4531</v>
      </c>
      <c r="B227" s="1252"/>
      <c r="C227" s="1252"/>
      <c r="D227" s="1252"/>
      <c r="E227" s="1252"/>
      <c r="F227" s="1252"/>
      <c r="G227" s="1252"/>
      <c r="H227" s="1252"/>
      <c r="I227" s="1252"/>
      <c r="J227" s="1252"/>
      <c r="K227" s="1252"/>
      <c r="L227" s="1252"/>
      <c r="M227" s="1252"/>
      <c r="N227" s="1252"/>
      <c r="O227" s="1252"/>
      <c r="P227" s="1253"/>
    </row>
    <row r="228" spans="1:16" x14ac:dyDescent="0.25">
      <c r="A228" s="1251" t="s">
        <v>4532</v>
      </c>
      <c r="B228" s="1252"/>
      <c r="C228" s="1252"/>
      <c r="D228" s="1252"/>
      <c r="E228" s="1252"/>
      <c r="F228" s="1252"/>
      <c r="G228" s="1252"/>
      <c r="H228" s="1252"/>
      <c r="I228" s="1252"/>
      <c r="J228" s="1252"/>
      <c r="K228" s="1252"/>
      <c r="L228" s="1252"/>
      <c r="M228" s="1252"/>
      <c r="N228" s="1252"/>
      <c r="O228" s="1252"/>
      <c r="P228" s="1253"/>
    </row>
    <row r="229" spans="1:16" x14ac:dyDescent="0.25">
      <c r="A229" s="514" t="s">
        <v>96</v>
      </c>
      <c r="B229" s="515" t="s">
        <v>4533</v>
      </c>
      <c r="C229" s="1249" t="s">
        <v>4534</v>
      </c>
      <c r="D229" s="1249"/>
      <c r="E229" s="1249"/>
      <c r="F229" s="1249"/>
      <c r="G229" s="1249"/>
      <c r="H229" s="516" t="s">
        <v>1440</v>
      </c>
      <c r="I229" s="517">
        <v>9.68</v>
      </c>
      <c r="J229" s="518">
        <v>1</v>
      </c>
      <c r="K229" s="570">
        <v>9.68</v>
      </c>
      <c r="L229" s="520"/>
      <c r="M229" s="517"/>
      <c r="N229" s="521"/>
      <c r="O229" s="517"/>
      <c r="P229" s="522"/>
    </row>
    <row r="230" spans="1:16" x14ac:dyDescent="0.25">
      <c r="A230" s="523"/>
      <c r="B230" s="524" t="s">
        <v>23</v>
      </c>
      <c r="C230" s="1247" t="s">
        <v>1203</v>
      </c>
      <c r="D230" s="1247"/>
      <c r="E230" s="1247"/>
      <c r="F230" s="1247"/>
      <c r="G230" s="1247"/>
      <c r="H230" s="525" t="s">
        <v>1148</v>
      </c>
      <c r="I230" s="526"/>
      <c r="J230" s="526"/>
      <c r="K230" s="535">
        <v>106.0928</v>
      </c>
      <c r="L230" s="528"/>
      <c r="M230" s="526"/>
      <c r="N230" s="528"/>
      <c r="O230" s="526"/>
      <c r="P230" s="529">
        <v>33747.06</v>
      </c>
    </row>
    <row r="231" spans="1:16" x14ac:dyDescent="0.25">
      <c r="A231" s="530"/>
      <c r="B231" s="524" t="s">
        <v>2403</v>
      </c>
      <c r="C231" s="1247" t="s">
        <v>2404</v>
      </c>
      <c r="D231" s="1247"/>
      <c r="E231" s="1247"/>
      <c r="F231" s="1247"/>
      <c r="G231" s="1247"/>
      <c r="H231" s="525" t="s">
        <v>1148</v>
      </c>
      <c r="I231" s="536">
        <v>10.96</v>
      </c>
      <c r="J231" s="526"/>
      <c r="K231" s="535">
        <v>106.0928</v>
      </c>
      <c r="L231" s="532"/>
      <c r="M231" s="533"/>
      <c r="N231" s="534">
        <v>318.08999999999997</v>
      </c>
      <c r="O231" s="526"/>
      <c r="P231" s="529">
        <v>33747.06</v>
      </c>
    </row>
    <row r="232" spans="1:16" x14ac:dyDescent="0.25">
      <c r="A232" s="523"/>
      <c r="B232" s="524" t="s">
        <v>28</v>
      </c>
      <c r="C232" s="1247" t="s">
        <v>132</v>
      </c>
      <c r="D232" s="1247"/>
      <c r="E232" s="1247"/>
      <c r="F232" s="1247"/>
      <c r="G232" s="1247"/>
      <c r="H232" s="525"/>
      <c r="I232" s="526"/>
      <c r="J232" s="526"/>
      <c r="K232" s="526"/>
      <c r="L232" s="528"/>
      <c r="M232" s="526"/>
      <c r="N232" s="528"/>
      <c r="O232" s="526"/>
      <c r="P232" s="529">
        <v>6778.39</v>
      </c>
    </row>
    <row r="233" spans="1:16" x14ac:dyDescent="0.25">
      <c r="A233" s="523"/>
      <c r="B233" s="524"/>
      <c r="C233" s="1247" t="s">
        <v>1147</v>
      </c>
      <c r="D233" s="1247"/>
      <c r="E233" s="1247"/>
      <c r="F233" s="1247"/>
      <c r="G233" s="1247"/>
      <c r="H233" s="525" t="s">
        <v>1148</v>
      </c>
      <c r="I233" s="526"/>
      <c r="J233" s="526"/>
      <c r="K233" s="535">
        <v>6.0015999999999998</v>
      </c>
      <c r="L233" s="528"/>
      <c r="M233" s="526"/>
      <c r="N233" s="528"/>
      <c r="O233" s="526"/>
      <c r="P233" s="529">
        <v>2287.9899999999998</v>
      </c>
    </row>
    <row r="234" spans="1:16" x14ac:dyDescent="0.25">
      <c r="A234" s="530"/>
      <c r="B234" s="524" t="s">
        <v>1443</v>
      </c>
      <c r="C234" s="1247" t="s">
        <v>1444</v>
      </c>
      <c r="D234" s="1247"/>
      <c r="E234" s="1247"/>
      <c r="F234" s="1247"/>
      <c r="G234" s="1247"/>
      <c r="H234" s="525" t="s">
        <v>1151</v>
      </c>
      <c r="I234" s="536">
        <v>0.31</v>
      </c>
      <c r="J234" s="526"/>
      <c r="K234" s="535">
        <v>3.0007999999999999</v>
      </c>
      <c r="L234" s="532"/>
      <c r="M234" s="533"/>
      <c r="N234" s="534">
        <v>1550.39</v>
      </c>
      <c r="O234" s="526"/>
      <c r="P234" s="529">
        <v>4652.41</v>
      </c>
    </row>
    <row r="235" spans="1:16" x14ac:dyDescent="0.25">
      <c r="A235" s="540"/>
      <c r="B235" s="524" t="s">
        <v>1152</v>
      </c>
      <c r="C235" s="1247" t="s">
        <v>1153</v>
      </c>
      <c r="D235" s="1247"/>
      <c r="E235" s="1247"/>
      <c r="F235" s="1247"/>
      <c r="G235" s="1247"/>
      <c r="H235" s="525" t="s">
        <v>1148</v>
      </c>
      <c r="I235" s="536">
        <v>0.31</v>
      </c>
      <c r="J235" s="526"/>
      <c r="K235" s="535">
        <v>3.0007999999999999</v>
      </c>
      <c r="L235" s="528"/>
      <c r="M235" s="526"/>
      <c r="N235" s="541">
        <v>437.08</v>
      </c>
      <c r="O235" s="526"/>
      <c r="P235" s="529">
        <v>1311.59</v>
      </c>
    </row>
    <row r="236" spans="1:16" x14ac:dyDescent="0.25">
      <c r="A236" s="530"/>
      <c r="B236" s="524" t="s">
        <v>4424</v>
      </c>
      <c r="C236" s="1247" t="s">
        <v>4425</v>
      </c>
      <c r="D236" s="1247"/>
      <c r="E236" s="1247"/>
      <c r="F236" s="1247"/>
      <c r="G236" s="1247"/>
      <c r="H236" s="525" t="s">
        <v>1151</v>
      </c>
      <c r="I236" s="536">
        <v>2.58</v>
      </c>
      <c r="J236" s="526"/>
      <c r="K236" s="535">
        <v>24.974399999999999</v>
      </c>
      <c r="L236" s="538">
        <v>1.75</v>
      </c>
      <c r="M236" s="539">
        <v>1.39</v>
      </c>
      <c r="N236" s="534">
        <v>2.4300000000000002</v>
      </c>
      <c r="O236" s="526"/>
      <c r="P236" s="529">
        <v>60.69</v>
      </c>
    </row>
    <row r="237" spans="1:16" x14ac:dyDescent="0.25">
      <c r="A237" s="530"/>
      <c r="B237" s="524" t="s">
        <v>4179</v>
      </c>
      <c r="C237" s="1247" t="s">
        <v>4180</v>
      </c>
      <c r="D237" s="1247"/>
      <c r="E237" s="1247"/>
      <c r="F237" s="1247"/>
      <c r="G237" s="1247"/>
      <c r="H237" s="525" t="s">
        <v>1151</v>
      </c>
      <c r="I237" s="536">
        <v>2.58</v>
      </c>
      <c r="J237" s="526"/>
      <c r="K237" s="535">
        <v>24.974399999999999</v>
      </c>
      <c r="L237" s="538">
        <v>8.84</v>
      </c>
      <c r="M237" s="575">
        <v>1.3</v>
      </c>
      <c r="N237" s="534">
        <v>11.49</v>
      </c>
      <c r="O237" s="526"/>
      <c r="P237" s="529">
        <v>286.95999999999998</v>
      </c>
    </row>
    <row r="238" spans="1:16" x14ac:dyDescent="0.25">
      <c r="A238" s="530"/>
      <c r="B238" s="524" t="s">
        <v>1445</v>
      </c>
      <c r="C238" s="1247" t="s">
        <v>1446</v>
      </c>
      <c r="D238" s="1247"/>
      <c r="E238" s="1247"/>
      <c r="F238" s="1247"/>
      <c r="G238" s="1247"/>
      <c r="H238" s="525" t="s">
        <v>1151</v>
      </c>
      <c r="I238" s="536">
        <v>0.31</v>
      </c>
      <c r="J238" s="526"/>
      <c r="K238" s="535">
        <v>3.0007999999999999</v>
      </c>
      <c r="L238" s="538">
        <v>477.92</v>
      </c>
      <c r="M238" s="539">
        <v>1.24</v>
      </c>
      <c r="N238" s="534">
        <v>592.62</v>
      </c>
      <c r="O238" s="526"/>
      <c r="P238" s="529">
        <v>1778.33</v>
      </c>
    </row>
    <row r="239" spans="1:16" x14ac:dyDescent="0.25">
      <c r="A239" s="540"/>
      <c r="B239" s="524" t="s">
        <v>1208</v>
      </c>
      <c r="C239" s="1247" t="s">
        <v>1209</v>
      </c>
      <c r="D239" s="1247"/>
      <c r="E239" s="1247"/>
      <c r="F239" s="1247"/>
      <c r="G239" s="1247"/>
      <c r="H239" s="525" t="s">
        <v>1148</v>
      </c>
      <c r="I239" s="536">
        <v>0.31</v>
      </c>
      <c r="J239" s="526"/>
      <c r="K239" s="535">
        <v>3.0007999999999999</v>
      </c>
      <c r="L239" s="528"/>
      <c r="M239" s="526"/>
      <c r="N239" s="541">
        <v>325.38</v>
      </c>
      <c r="O239" s="526"/>
      <c r="P239" s="573">
        <v>976.4</v>
      </c>
    </row>
    <row r="240" spans="1:16" x14ac:dyDescent="0.25">
      <c r="A240" s="523"/>
      <c r="B240" s="524" t="s">
        <v>36</v>
      </c>
      <c r="C240" s="1247" t="s">
        <v>134</v>
      </c>
      <c r="D240" s="1247"/>
      <c r="E240" s="1247"/>
      <c r="F240" s="1247"/>
      <c r="G240" s="1247"/>
      <c r="H240" s="525"/>
      <c r="I240" s="526"/>
      <c r="J240" s="526"/>
      <c r="K240" s="526"/>
      <c r="L240" s="528"/>
      <c r="M240" s="526"/>
      <c r="N240" s="528"/>
      <c r="O240" s="526"/>
      <c r="P240" s="529">
        <v>6613.36</v>
      </c>
    </row>
    <row r="241" spans="1:16" x14ac:dyDescent="0.25">
      <c r="A241" s="530"/>
      <c r="B241" s="524" t="s">
        <v>2755</v>
      </c>
      <c r="C241" s="1247" t="s">
        <v>2756</v>
      </c>
      <c r="D241" s="1247"/>
      <c r="E241" s="1247"/>
      <c r="F241" s="1247"/>
      <c r="G241" s="1247"/>
      <c r="H241" s="525" t="s">
        <v>1505</v>
      </c>
      <c r="I241" s="527">
        <v>9.6000000000000002E-2</v>
      </c>
      <c r="J241" s="526"/>
      <c r="K241" s="537">
        <v>0.92927999999999999</v>
      </c>
      <c r="L241" s="538">
        <v>37.71</v>
      </c>
      <c r="M241" s="539">
        <v>1.54</v>
      </c>
      <c r="N241" s="534">
        <v>58.07</v>
      </c>
      <c r="O241" s="526"/>
      <c r="P241" s="529">
        <v>53.96</v>
      </c>
    </row>
    <row r="242" spans="1:16" x14ac:dyDescent="0.25">
      <c r="A242" s="530"/>
      <c r="B242" s="524" t="s">
        <v>4535</v>
      </c>
      <c r="C242" s="1247" t="s">
        <v>4536</v>
      </c>
      <c r="D242" s="1247"/>
      <c r="E242" s="1247"/>
      <c r="F242" s="1247"/>
      <c r="G242" s="1247"/>
      <c r="H242" s="525" t="s">
        <v>1164</v>
      </c>
      <c r="I242" s="527">
        <v>1E-3</v>
      </c>
      <c r="J242" s="526"/>
      <c r="K242" s="537">
        <v>9.6799999999999994E-3</v>
      </c>
      <c r="L242" s="542">
        <v>70310.45</v>
      </c>
      <c r="M242" s="539">
        <v>0.95</v>
      </c>
      <c r="N242" s="534">
        <v>66794.929999999993</v>
      </c>
      <c r="O242" s="526"/>
      <c r="P242" s="529">
        <v>646.57000000000005</v>
      </c>
    </row>
    <row r="243" spans="1:16" x14ac:dyDescent="0.25">
      <c r="A243" s="530"/>
      <c r="B243" s="524" t="s">
        <v>4537</v>
      </c>
      <c r="C243" s="1247" t="s">
        <v>4538</v>
      </c>
      <c r="D243" s="1247"/>
      <c r="E243" s="1247"/>
      <c r="F243" s="1247"/>
      <c r="G243" s="1247"/>
      <c r="H243" s="525" t="s">
        <v>1164</v>
      </c>
      <c r="I243" s="536">
        <v>0.01</v>
      </c>
      <c r="J243" s="526"/>
      <c r="K243" s="535">
        <v>9.6799999999999997E-2</v>
      </c>
      <c r="L243" s="542">
        <v>70842.5</v>
      </c>
      <c r="M243" s="539">
        <v>0.81</v>
      </c>
      <c r="N243" s="534">
        <v>57382.43</v>
      </c>
      <c r="O243" s="526"/>
      <c r="P243" s="529">
        <v>5554.62</v>
      </c>
    </row>
    <row r="244" spans="1:16" x14ac:dyDescent="0.25">
      <c r="A244" s="530"/>
      <c r="B244" s="524" t="s">
        <v>2627</v>
      </c>
      <c r="C244" s="1247" t="s">
        <v>2628</v>
      </c>
      <c r="D244" s="1247"/>
      <c r="E244" s="1247"/>
      <c r="F244" s="1247"/>
      <c r="G244" s="1247"/>
      <c r="H244" s="525" t="s">
        <v>1244</v>
      </c>
      <c r="I244" s="536">
        <v>0.25</v>
      </c>
      <c r="J244" s="526"/>
      <c r="K244" s="536">
        <v>2.42</v>
      </c>
      <c r="L244" s="538">
        <v>79.88</v>
      </c>
      <c r="M244" s="539">
        <v>1.53</v>
      </c>
      <c r="N244" s="534">
        <v>122.22</v>
      </c>
      <c r="O244" s="526"/>
      <c r="P244" s="529">
        <v>295.77</v>
      </c>
    </row>
    <row r="245" spans="1:16" x14ac:dyDescent="0.25">
      <c r="A245" s="530"/>
      <c r="B245" s="524" t="s">
        <v>4426</v>
      </c>
      <c r="C245" s="1247" t="s">
        <v>4427</v>
      </c>
      <c r="D245" s="1247"/>
      <c r="E245" s="1247"/>
      <c r="F245" s="1247"/>
      <c r="G245" s="1247"/>
      <c r="H245" s="525" t="s">
        <v>1164</v>
      </c>
      <c r="I245" s="537">
        <v>6.0000000000000002E-5</v>
      </c>
      <c r="J245" s="526"/>
      <c r="K245" s="569">
        <v>5.8080000000000002E-4</v>
      </c>
      <c r="L245" s="542">
        <v>82698.14</v>
      </c>
      <c r="M245" s="575">
        <v>1.3</v>
      </c>
      <c r="N245" s="534">
        <v>107507.58</v>
      </c>
      <c r="O245" s="526"/>
      <c r="P245" s="529">
        <v>62.44</v>
      </c>
    </row>
    <row r="246" spans="1:16" x14ac:dyDescent="0.25">
      <c r="A246" s="552"/>
      <c r="B246" s="553"/>
      <c r="C246" s="1248" t="s">
        <v>1154</v>
      </c>
      <c r="D246" s="1248"/>
      <c r="E246" s="1248"/>
      <c r="F246" s="1248"/>
      <c r="G246" s="1248"/>
      <c r="H246" s="516"/>
      <c r="I246" s="517"/>
      <c r="J246" s="517"/>
      <c r="K246" s="517"/>
      <c r="L246" s="520"/>
      <c r="M246" s="517"/>
      <c r="N246" s="554"/>
      <c r="O246" s="517"/>
      <c r="P246" s="555">
        <v>49426.8</v>
      </c>
    </row>
    <row r="247" spans="1:16" x14ac:dyDescent="0.25">
      <c r="A247" s="540" t="s">
        <v>1372</v>
      </c>
      <c r="B247" s="524" t="s">
        <v>2637</v>
      </c>
      <c r="C247" s="1247" t="s">
        <v>2638</v>
      </c>
      <c r="D247" s="1247"/>
      <c r="E247" s="1247"/>
      <c r="F247" s="1247"/>
      <c r="G247" s="1247"/>
      <c r="H247" s="525" t="s">
        <v>1158</v>
      </c>
      <c r="I247" s="543">
        <v>2</v>
      </c>
      <c r="J247" s="526"/>
      <c r="K247" s="543">
        <v>2</v>
      </c>
      <c r="L247" s="528"/>
      <c r="M247" s="526"/>
      <c r="N247" s="528"/>
      <c r="O247" s="526"/>
      <c r="P247" s="573">
        <v>674.94</v>
      </c>
    </row>
    <row r="248" spans="1:16" x14ac:dyDescent="0.25">
      <c r="A248" s="540"/>
      <c r="B248" s="524"/>
      <c r="C248" s="1247" t="s">
        <v>1155</v>
      </c>
      <c r="D248" s="1247"/>
      <c r="E248" s="1247"/>
      <c r="F248" s="1247"/>
      <c r="G248" s="1247"/>
      <c r="H248" s="525"/>
      <c r="I248" s="526"/>
      <c r="J248" s="526"/>
      <c r="K248" s="526"/>
      <c r="L248" s="528"/>
      <c r="M248" s="526"/>
      <c r="N248" s="528"/>
      <c r="O248" s="526"/>
      <c r="P248" s="529">
        <v>36035.050000000003</v>
      </c>
    </row>
    <row r="249" spans="1:16" x14ac:dyDescent="0.25">
      <c r="A249" s="540"/>
      <c r="B249" s="524" t="s">
        <v>2639</v>
      </c>
      <c r="C249" s="1247" t="s">
        <v>2640</v>
      </c>
      <c r="D249" s="1247"/>
      <c r="E249" s="1247"/>
      <c r="F249" s="1247"/>
      <c r="G249" s="1247"/>
      <c r="H249" s="525" t="s">
        <v>1158</v>
      </c>
      <c r="I249" s="543">
        <v>97</v>
      </c>
      <c r="J249" s="526"/>
      <c r="K249" s="543">
        <v>97</v>
      </c>
      <c r="L249" s="528"/>
      <c r="M249" s="526"/>
      <c r="N249" s="528"/>
      <c r="O249" s="526"/>
      <c r="P249" s="529">
        <v>34954</v>
      </c>
    </row>
    <row r="250" spans="1:16" x14ac:dyDescent="0.25">
      <c r="A250" s="540"/>
      <c r="B250" s="524" t="s">
        <v>2641</v>
      </c>
      <c r="C250" s="1247" t="s">
        <v>2642</v>
      </c>
      <c r="D250" s="1247"/>
      <c r="E250" s="1247"/>
      <c r="F250" s="1247"/>
      <c r="G250" s="1247"/>
      <c r="H250" s="525" t="s">
        <v>1158</v>
      </c>
      <c r="I250" s="543">
        <v>51</v>
      </c>
      <c r="J250" s="526"/>
      <c r="K250" s="543">
        <v>51</v>
      </c>
      <c r="L250" s="528"/>
      <c r="M250" s="526"/>
      <c r="N250" s="528"/>
      <c r="O250" s="526"/>
      <c r="P250" s="529">
        <v>18377.88</v>
      </c>
    </row>
    <row r="251" spans="1:16" x14ac:dyDescent="0.25">
      <c r="A251" s="556"/>
      <c r="B251" s="557"/>
      <c r="C251" s="1248" t="s">
        <v>1161</v>
      </c>
      <c r="D251" s="1248"/>
      <c r="E251" s="1248"/>
      <c r="F251" s="1248"/>
      <c r="G251" s="1248"/>
      <c r="H251" s="516"/>
      <c r="I251" s="517"/>
      <c r="J251" s="517"/>
      <c r="K251" s="517"/>
      <c r="L251" s="520"/>
      <c r="M251" s="517"/>
      <c r="N251" s="554">
        <v>10685.29</v>
      </c>
      <c r="O251" s="517"/>
      <c r="P251" s="555">
        <v>103433.62</v>
      </c>
    </row>
    <row r="252" spans="1:16" x14ac:dyDescent="0.25">
      <c r="A252" s="558"/>
      <c r="B252" s="559"/>
      <c r="C252" s="559"/>
      <c r="D252" s="559"/>
      <c r="E252" s="559"/>
      <c r="F252" s="559"/>
      <c r="G252" s="559"/>
      <c r="H252" s="560"/>
      <c r="I252" s="561"/>
      <c r="J252" s="561"/>
      <c r="K252" s="561"/>
      <c r="L252" s="562"/>
      <c r="M252" s="561"/>
      <c r="N252" s="562"/>
      <c r="O252" s="561"/>
      <c r="P252" s="563"/>
    </row>
    <row r="253" spans="1:16" x14ac:dyDescent="0.25">
      <c r="A253" s="514" t="s">
        <v>98</v>
      </c>
      <c r="B253" s="515" t="s">
        <v>4432</v>
      </c>
      <c r="C253" s="1249" t="s">
        <v>4433</v>
      </c>
      <c r="D253" s="1249"/>
      <c r="E253" s="1249"/>
      <c r="F253" s="1249"/>
      <c r="G253" s="1249"/>
      <c r="H253" s="516" t="s">
        <v>1440</v>
      </c>
      <c r="I253" s="517">
        <v>2.15</v>
      </c>
      <c r="J253" s="518">
        <v>1</v>
      </c>
      <c r="K253" s="570">
        <v>2.15</v>
      </c>
      <c r="L253" s="520"/>
      <c r="M253" s="517"/>
      <c r="N253" s="521"/>
      <c r="O253" s="517"/>
      <c r="P253" s="522"/>
    </row>
    <row r="254" spans="1:16" x14ac:dyDescent="0.25">
      <c r="A254" s="523"/>
      <c r="B254" s="524" t="s">
        <v>23</v>
      </c>
      <c r="C254" s="1247" t="s">
        <v>1203</v>
      </c>
      <c r="D254" s="1247"/>
      <c r="E254" s="1247"/>
      <c r="F254" s="1247"/>
      <c r="G254" s="1247"/>
      <c r="H254" s="525" t="s">
        <v>1148</v>
      </c>
      <c r="I254" s="526"/>
      <c r="J254" s="526"/>
      <c r="K254" s="527">
        <v>21.327999999999999</v>
      </c>
      <c r="L254" s="528"/>
      <c r="M254" s="526"/>
      <c r="N254" s="528"/>
      <c r="O254" s="526"/>
      <c r="P254" s="529">
        <v>6784.22</v>
      </c>
    </row>
    <row r="255" spans="1:16" x14ac:dyDescent="0.25">
      <c r="A255" s="530"/>
      <c r="B255" s="524" t="s">
        <v>2403</v>
      </c>
      <c r="C255" s="1247" t="s">
        <v>2404</v>
      </c>
      <c r="D255" s="1247"/>
      <c r="E255" s="1247"/>
      <c r="F255" s="1247"/>
      <c r="G255" s="1247"/>
      <c r="H255" s="525" t="s">
        <v>1148</v>
      </c>
      <c r="I255" s="536">
        <v>9.92</v>
      </c>
      <c r="J255" s="526"/>
      <c r="K255" s="527">
        <v>21.327999999999999</v>
      </c>
      <c r="L255" s="532"/>
      <c r="M255" s="533"/>
      <c r="N255" s="534">
        <v>318.08999999999997</v>
      </c>
      <c r="O255" s="526"/>
      <c r="P255" s="529">
        <v>6784.22</v>
      </c>
    </row>
    <row r="256" spans="1:16" x14ac:dyDescent="0.25">
      <c r="A256" s="523"/>
      <c r="B256" s="524" t="s">
        <v>28</v>
      </c>
      <c r="C256" s="1247" t="s">
        <v>132</v>
      </c>
      <c r="D256" s="1247"/>
      <c r="E256" s="1247"/>
      <c r="F256" s="1247"/>
      <c r="G256" s="1247"/>
      <c r="H256" s="525"/>
      <c r="I256" s="526"/>
      <c r="J256" s="526"/>
      <c r="K256" s="526"/>
      <c r="L256" s="528"/>
      <c r="M256" s="526"/>
      <c r="N256" s="528"/>
      <c r="O256" s="526"/>
      <c r="P256" s="573">
        <v>993.33</v>
      </c>
    </row>
    <row r="257" spans="1:16" x14ac:dyDescent="0.25">
      <c r="A257" s="523"/>
      <c r="B257" s="524"/>
      <c r="C257" s="1247" t="s">
        <v>1147</v>
      </c>
      <c r="D257" s="1247"/>
      <c r="E257" s="1247"/>
      <c r="F257" s="1247"/>
      <c r="G257" s="1247"/>
      <c r="H257" s="525" t="s">
        <v>1148</v>
      </c>
      <c r="I257" s="526"/>
      <c r="J257" s="526"/>
      <c r="K257" s="536">
        <v>0.86</v>
      </c>
      <c r="L257" s="528"/>
      <c r="M257" s="526"/>
      <c r="N257" s="528"/>
      <c r="O257" s="526"/>
      <c r="P257" s="573">
        <v>327.85</v>
      </c>
    </row>
    <row r="258" spans="1:16" x14ac:dyDescent="0.25">
      <c r="A258" s="530"/>
      <c r="B258" s="524" t="s">
        <v>1443</v>
      </c>
      <c r="C258" s="1247" t="s">
        <v>1444</v>
      </c>
      <c r="D258" s="1247"/>
      <c r="E258" s="1247"/>
      <c r="F258" s="1247"/>
      <c r="G258" s="1247"/>
      <c r="H258" s="525" t="s">
        <v>1151</v>
      </c>
      <c r="I258" s="531">
        <v>0.2</v>
      </c>
      <c r="J258" s="526"/>
      <c r="K258" s="536">
        <v>0.43</v>
      </c>
      <c r="L258" s="532"/>
      <c r="M258" s="533"/>
      <c r="N258" s="534">
        <v>1550.39</v>
      </c>
      <c r="O258" s="526"/>
      <c r="P258" s="529">
        <v>666.67</v>
      </c>
    </row>
    <row r="259" spans="1:16" x14ac:dyDescent="0.25">
      <c r="A259" s="540"/>
      <c r="B259" s="524" t="s">
        <v>1152</v>
      </c>
      <c r="C259" s="1247" t="s">
        <v>1153</v>
      </c>
      <c r="D259" s="1247"/>
      <c r="E259" s="1247"/>
      <c r="F259" s="1247"/>
      <c r="G259" s="1247"/>
      <c r="H259" s="525" t="s">
        <v>1148</v>
      </c>
      <c r="I259" s="531">
        <v>0.2</v>
      </c>
      <c r="J259" s="526"/>
      <c r="K259" s="536">
        <v>0.43</v>
      </c>
      <c r="L259" s="528"/>
      <c r="M259" s="526"/>
      <c r="N259" s="541">
        <v>437.08</v>
      </c>
      <c r="O259" s="526"/>
      <c r="P259" s="573">
        <v>187.94</v>
      </c>
    </row>
    <row r="260" spans="1:16" x14ac:dyDescent="0.25">
      <c r="A260" s="530"/>
      <c r="B260" s="524" t="s">
        <v>4424</v>
      </c>
      <c r="C260" s="1247" t="s">
        <v>4425</v>
      </c>
      <c r="D260" s="1247"/>
      <c r="E260" s="1247"/>
      <c r="F260" s="1247"/>
      <c r="G260" s="1247"/>
      <c r="H260" s="525" t="s">
        <v>1151</v>
      </c>
      <c r="I260" s="531">
        <v>2.4</v>
      </c>
      <c r="J260" s="526"/>
      <c r="K260" s="536">
        <v>5.16</v>
      </c>
      <c r="L260" s="538">
        <v>1.75</v>
      </c>
      <c r="M260" s="539">
        <v>1.39</v>
      </c>
      <c r="N260" s="534">
        <v>2.4300000000000002</v>
      </c>
      <c r="O260" s="526"/>
      <c r="P260" s="529">
        <v>12.54</v>
      </c>
    </row>
    <row r="261" spans="1:16" x14ac:dyDescent="0.25">
      <c r="A261" s="530"/>
      <c r="B261" s="524" t="s">
        <v>4179</v>
      </c>
      <c r="C261" s="1247" t="s">
        <v>4180</v>
      </c>
      <c r="D261" s="1247"/>
      <c r="E261" s="1247"/>
      <c r="F261" s="1247"/>
      <c r="G261" s="1247"/>
      <c r="H261" s="525" t="s">
        <v>1151</v>
      </c>
      <c r="I261" s="531">
        <v>2.4</v>
      </c>
      <c r="J261" s="526"/>
      <c r="K261" s="536">
        <v>5.16</v>
      </c>
      <c r="L261" s="538">
        <v>8.84</v>
      </c>
      <c r="M261" s="575">
        <v>1.3</v>
      </c>
      <c r="N261" s="534">
        <v>11.49</v>
      </c>
      <c r="O261" s="526"/>
      <c r="P261" s="529">
        <v>59.29</v>
      </c>
    </row>
    <row r="262" spans="1:16" x14ac:dyDescent="0.25">
      <c r="A262" s="530"/>
      <c r="B262" s="524" t="s">
        <v>1445</v>
      </c>
      <c r="C262" s="1247" t="s">
        <v>1446</v>
      </c>
      <c r="D262" s="1247"/>
      <c r="E262" s="1247"/>
      <c r="F262" s="1247"/>
      <c r="G262" s="1247"/>
      <c r="H262" s="525" t="s">
        <v>1151</v>
      </c>
      <c r="I262" s="531">
        <v>0.2</v>
      </c>
      <c r="J262" s="526"/>
      <c r="K262" s="536">
        <v>0.43</v>
      </c>
      <c r="L262" s="538">
        <v>477.92</v>
      </c>
      <c r="M262" s="539">
        <v>1.24</v>
      </c>
      <c r="N262" s="534">
        <v>592.62</v>
      </c>
      <c r="O262" s="526"/>
      <c r="P262" s="529">
        <v>254.83</v>
      </c>
    </row>
    <row r="263" spans="1:16" x14ac:dyDescent="0.25">
      <c r="A263" s="540"/>
      <c r="B263" s="524" t="s">
        <v>1208</v>
      </c>
      <c r="C263" s="1247" t="s">
        <v>1209</v>
      </c>
      <c r="D263" s="1247"/>
      <c r="E263" s="1247"/>
      <c r="F263" s="1247"/>
      <c r="G263" s="1247"/>
      <c r="H263" s="525" t="s">
        <v>1148</v>
      </c>
      <c r="I263" s="531">
        <v>0.2</v>
      </c>
      <c r="J263" s="526"/>
      <c r="K263" s="536">
        <v>0.43</v>
      </c>
      <c r="L263" s="528"/>
      <c r="M263" s="526"/>
      <c r="N263" s="541">
        <v>325.38</v>
      </c>
      <c r="O263" s="526"/>
      <c r="P263" s="573">
        <v>139.91</v>
      </c>
    </row>
    <row r="264" spans="1:16" x14ac:dyDescent="0.25">
      <c r="A264" s="523"/>
      <c r="B264" s="524" t="s">
        <v>36</v>
      </c>
      <c r="C264" s="1247" t="s">
        <v>134</v>
      </c>
      <c r="D264" s="1247"/>
      <c r="E264" s="1247"/>
      <c r="F264" s="1247"/>
      <c r="G264" s="1247"/>
      <c r="H264" s="525"/>
      <c r="I264" s="526"/>
      <c r="J264" s="526"/>
      <c r="K264" s="526"/>
      <c r="L264" s="528"/>
      <c r="M264" s="526"/>
      <c r="N264" s="528"/>
      <c r="O264" s="526"/>
      <c r="P264" s="529">
        <v>1787.52</v>
      </c>
    </row>
    <row r="265" spans="1:16" x14ac:dyDescent="0.25">
      <c r="A265" s="530"/>
      <c r="B265" s="524" t="s">
        <v>2755</v>
      </c>
      <c r="C265" s="1247" t="s">
        <v>2756</v>
      </c>
      <c r="D265" s="1247"/>
      <c r="E265" s="1247"/>
      <c r="F265" s="1247"/>
      <c r="G265" s="1247"/>
      <c r="H265" s="525" t="s">
        <v>1505</v>
      </c>
      <c r="I265" s="527">
        <v>9.6000000000000002E-2</v>
      </c>
      <c r="J265" s="526"/>
      <c r="K265" s="535">
        <v>0.2064</v>
      </c>
      <c r="L265" s="538">
        <v>37.71</v>
      </c>
      <c r="M265" s="539">
        <v>1.54</v>
      </c>
      <c r="N265" s="534">
        <v>58.07</v>
      </c>
      <c r="O265" s="526"/>
      <c r="P265" s="529">
        <v>11.99</v>
      </c>
    </row>
    <row r="266" spans="1:16" x14ac:dyDescent="0.25">
      <c r="A266" s="530"/>
      <c r="B266" s="524" t="s">
        <v>3628</v>
      </c>
      <c r="C266" s="1247" t="s">
        <v>3629</v>
      </c>
      <c r="D266" s="1247"/>
      <c r="E266" s="1247"/>
      <c r="F266" s="1247"/>
      <c r="G266" s="1247"/>
      <c r="H266" s="525" t="s">
        <v>1244</v>
      </c>
      <c r="I266" s="531">
        <v>0.5</v>
      </c>
      <c r="J266" s="526"/>
      <c r="K266" s="527">
        <v>1.075</v>
      </c>
      <c r="L266" s="538">
        <v>931.11</v>
      </c>
      <c r="M266" s="539">
        <v>1.76</v>
      </c>
      <c r="N266" s="534">
        <v>1638.75</v>
      </c>
      <c r="O266" s="526"/>
      <c r="P266" s="529">
        <v>1761.66</v>
      </c>
    </row>
    <row r="267" spans="1:16" x14ac:dyDescent="0.25">
      <c r="A267" s="530"/>
      <c r="B267" s="524" t="s">
        <v>4426</v>
      </c>
      <c r="C267" s="1247" t="s">
        <v>4427</v>
      </c>
      <c r="D267" s="1247"/>
      <c r="E267" s="1247"/>
      <c r="F267" s="1247"/>
      <c r="G267" s="1247"/>
      <c r="H267" s="525" t="s">
        <v>1164</v>
      </c>
      <c r="I267" s="537">
        <v>6.0000000000000002E-5</v>
      </c>
      <c r="J267" s="526"/>
      <c r="K267" s="574">
        <v>1.2899999999999999E-4</v>
      </c>
      <c r="L267" s="542">
        <v>82698.14</v>
      </c>
      <c r="M267" s="575">
        <v>1.3</v>
      </c>
      <c r="N267" s="534">
        <v>107507.58</v>
      </c>
      <c r="O267" s="526"/>
      <c r="P267" s="529">
        <v>13.87</v>
      </c>
    </row>
    <row r="268" spans="1:16" x14ac:dyDescent="0.25">
      <c r="A268" s="552"/>
      <c r="B268" s="553"/>
      <c r="C268" s="1248" t="s">
        <v>1154</v>
      </c>
      <c r="D268" s="1248"/>
      <c r="E268" s="1248"/>
      <c r="F268" s="1248"/>
      <c r="G268" s="1248"/>
      <c r="H268" s="516"/>
      <c r="I268" s="517"/>
      <c r="J268" s="517"/>
      <c r="K268" s="517"/>
      <c r="L268" s="520"/>
      <c r="M268" s="517"/>
      <c r="N268" s="554"/>
      <c r="O268" s="517"/>
      <c r="P268" s="555">
        <v>9892.92</v>
      </c>
    </row>
    <row r="269" spans="1:16" x14ac:dyDescent="0.25">
      <c r="A269" s="540" t="s">
        <v>1730</v>
      </c>
      <c r="B269" s="524" t="s">
        <v>2637</v>
      </c>
      <c r="C269" s="1247" t="s">
        <v>2638</v>
      </c>
      <c r="D269" s="1247"/>
      <c r="E269" s="1247"/>
      <c r="F269" s="1247"/>
      <c r="G269" s="1247"/>
      <c r="H269" s="525" t="s">
        <v>1158</v>
      </c>
      <c r="I269" s="543">
        <v>2</v>
      </c>
      <c r="J269" s="526"/>
      <c r="K269" s="543">
        <v>2</v>
      </c>
      <c r="L269" s="528"/>
      <c r="M269" s="526"/>
      <c r="N269" s="528"/>
      <c r="O269" s="526"/>
      <c r="P269" s="573">
        <v>135.68</v>
      </c>
    </row>
    <row r="270" spans="1:16" x14ac:dyDescent="0.25">
      <c r="A270" s="540"/>
      <c r="B270" s="524"/>
      <c r="C270" s="1247" t="s">
        <v>1155</v>
      </c>
      <c r="D270" s="1247"/>
      <c r="E270" s="1247"/>
      <c r="F270" s="1247"/>
      <c r="G270" s="1247"/>
      <c r="H270" s="525"/>
      <c r="I270" s="526"/>
      <c r="J270" s="526"/>
      <c r="K270" s="526"/>
      <c r="L270" s="528"/>
      <c r="M270" s="526"/>
      <c r="N270" s="528"/>
      <c r="O270" s="526"/>
      <c r="P270" s="529">
        <v>7112.07</v>
      </c>
    </row>
    <row r="271" spans="1:16" x14ac:dyDescent="0.25">
      <c r="A271" s="540"/>
      <c r="B271" s="524" t="s">
        <v>2639</v>
      </c>
      <c r="C271" s="1247" t="s">
        <v>2640</v>
      </c>
      <c r="D271" s="1247"/>
      <c r="E271" s="1247"/>
      <c r="F271" s="1247"/>
      <c r="G271" s="1247"/>
      <c r="H271" s="525" t="s">
        <v>1158</v>
      </c>
      <c r="I271" s="543">
        <v>97</v>
      </c>
      <c r="J271" s="526"/>
      <c r="K271" s="543">
        <v>97</v>
      </c>
      <c r="L271" s="528"/>
      <c r="M271" s="526"/>
      <c r="N271" s="528"/>
      <c r="O271" s="526"/>
      <c r="P271" s="529">
        <v>6898.71</v>
      </c>
    </row>
    <row r="272" spans="1:16" x14ac:dyDescent="0.25">
      <c r="A272" s="540"/>
      <c r="B272" s="524" t="s">
        <v>2641</v>
      </c>
      <c r="C272" s="1247" t="s">
        <v>2642</v>
      </c>
      <c r="D272" s="1247"/>
      <c r="E272" s="1247"/>
      <c r="F272" s="1247"/>
      <c r="G272" s="1247"/>
      <c r="H272" s="525" t="s">
        <v>1158</v>
      </c>
      <c r="I272" s="543">
        <v>51</v>
      </c>
      <c r="J272" s="526"/>
      <c r="K272" s="543">
        <v>51</v>
      </c>
      <c r="L272" s="528"/>
      <c r="M272" s="526"/>
      <c r="N272" s="528"/>
      <c r="O272" s="526"/>
      <c r="P272" s="529">
        <v>3627.16</v>
      </c>
    </row>
    <row r="273" spans="1:16" x14ac:dyDescent="0.25">
      <c r="A273" s="556"/>
      <c r="B273" s="557"/>
      <c r="C273" s="1248" t="s">
        <v>1161</v>
      </c>
      <c r="D273" s="1248"/>
      <c r="E273" s="1248"/>
      <c r="F273" s="1248"/>
      <c r="G273" s="1248"/>
      <c r="H273" s="516"/>
      <c r="I273" s="517"/>
      <c r="J273" s="517"/>
      <c r="K273" s="517"/>
      <c r="L273" s="520"/>
      <c r="M273" s="517"/>
      <c r="N273" s="554">
        <v>9560.2199999999993</v>
      </c>
      <c r="O273" s="517"/>
      <c r="P273" s="555">
        <v>20554.47</v>
      </c>
    </row>
    <row r="274" spans="1:16" x14ac:dyDescent="0.25">
      <c r="A274" s="558"/>
      <c r="B274" s="559"/>
      <c r="C274" s="559"/>
      <c r="D274" s="559"/>
      <c r="E274" s="559"/>
      <c r="F274" s="559"/>
      <c r="G274" s="559"/>
      <c r="H274" s="560"/>
      <c r="I274" s="561"/>
      <c r="J274" s="561"/>
      <c r="K274" s="561"/>
      <c r="L274" s="562"/>
      <c r="M274" s="561"/>
      <c r="N274" s="562"/>
      <c r="O274" s="561"/>
      <c r="P274" s="563"/>
    </row>
    <row r="275" spans="1:16" x14ac:dyDescent="0.25">
      <c r="A275" s="514" t="s">
        <v>102</v>
      </c>
      <c r="B275" s="515" t="s">
        <v>4434</v>
      </c>
      <c r="C275" s="1249" t="s">
        <v>4435</v>
      </c>
      <c r="D275" s="1249"/>
      <c r="E275" s="1249"/>
      <c r="F275" s="1249"/>
      <c r="G275" s="1249"/>
      <c r="H275" s="516" t="s">
        <v>1440</v>
      </c>
      <c r="I275" s="517">
        <v>0.89</v>
      </c>
      <c r="J275" s="518">
        <v>1</v>
      </c>
      <c r="K275" s="570">
        <v>0.89</v>
      </c>
      <c r="L275" s="520"/>
      <c r="M275" s="517"/>
      <c r="N275" s="521"/>
      <c r="O275" s="517"/>
      <c r="P275" s="522"/>
    </row>
    <row r="276" spans="1:16" x14ac:dyDescent="0.25">
      <c r="A276" s="523"/>
      <c r="B276" s="524" t="s">
        <v>23</v>
      </c>
      <c r="C276" s="1247" t="s">
        <v>1203</v>
      </c>
      <c r="D276" s="1247"/>
      <c r="E276" s="1247"/>
      <c r="F276" s="1247"/>
      <c r="G276" s="1247"/>
      <c r="H276" s="525" t="s">
        <v>1148</v>
      </c>
      <c r="I276" s="526"/>
      <c r="J276" s="526"/>
      <c r="K276" s="535">
        <v>8.2591999999999999</v>
      </c>
      <c r="L276" s="528"/>
      <c r="M276" s="526"/>
      <c r="N276" s="528"/>
      <c r="O276" s="526"/>
      <c r="P276" s="529">
        <v>2627.17</v>
      </c>
    </row>
    <row r="277" spans="1:16" x14ac:dyDescent="0.25">
      <c r="A277" s="530"/>
      <c r="B277" s="524" t="s">
        <v>2403</v>
      </c>
      <c r="C277" s="1247" t="s">
        <v>2404</v>
      </c>
      <c r="D277" s="1247"/>
      <c r="E277" s="1247"/>
      <c r="F277" s="1247"/>
      <c r="G277" s="1247"/>
      <c r="H277" s="525" t="s">
        <v>1148</v>
      </c>
      <c r="I277" s="536">
        <v>9.2799999999999994</v>
      </c>
      <c r="J277" s="526"/>
      <c r="K277" s="535">
        <v>8.2591999999999999</v>
      </c>
      <c r="L277" s="532"/>
      <c r="M277" s="533"/>
      <c r="N277" s="534">
        <v>318.08999999999997</v>
      </c>
      <c r="O277" s="526"/>
      <c r="P277" s="529">
        <v>2627.17</v>
      </c>
    </row>
    <row r="278" spans="1:16" x14ac:dyDescent="0.25">
      <c r="A278" s="523"/>
      <c r="B278" s="524" t="s">
        <v>28</v>
      </c>
      <c r="C278" s="1247" t="s">
        <v>132</v>
      </c>
      <c r="D278" s="1247"/>
      <c r="E278" s="1247"/>
      <c r="F278" s="1247"/>
      <c r="G278" s="1247"/>
      <c r="H278" s="525"/>
      <c r="I278" s="526"/>
      <c r="J278" s="526"/>
      <c r="K278" s="526"/>
      <c r="L278" s="528"/>
      <c r="M278" s="526"/>
      <c r="N278" s="528"/>
      <c r="O278" s="526"/>
      <c r="P278" s="573">
        <v>408.72</v>
      </c>
    </row>
    <row r="279" spans="1:16" x14ac:dyDescent="0.25">
      <c r="A279" s="523"/>
      <c r="B279" s="524"/>
      <c r="C279" s="1247" t="s">
        <v>1147</v>
      </c>
      <c r="D279" s="1247"/>
      <c r="E279" s="1247"/>
      <c r="F279" s="1247"/>
      <c r="G279" s="1247"/>
      <c r="H279" s="525" t="s">
        <v>1148</v>
      </c>
      <c r="I279" s="526"/>
      <c r="J279" s="526"/>
      <c r="K279" s="527">
        <v>0.35599999999999998</v>
      </c>
      <c r="L279" s="528"/>
      <c r="M279" s="526"/>
      <c r="N279" s="528"/>
      <c r="O279" s="526"/>
      <c r="P279" s="573">
        <v>135.72</v>
      </c>
    </row>
    <row r="280" spans="1:16" x14ac:dyDescent="0.25">
      <c r="A280" s="530"/>
      <c r="B280" s="524" t="s">
        <v>1443</v>
      </c>
      <c r="C280" s="1247" t="s">
        <v>1444</v>
      </c>
      <c r="D280" s="1247"/>
      <c r="E280" s="1247"/>
      <c r="F280" s="1247"/>
      <c r="G280" s="1247"/>
      <c r="H280" s="525" t="s">
        <v>1151</v>
      </c>
      <c r="I280" s="531">
        <v>0.2</v>
      </c>
      <c r="J280" s="526"/>
      <c r="K280" s="527">
        <v>0.17799999999999999</v>
      </c>
      <c r="L280" s="532"/>
      <c r="M280" s="533"/>
      <c r="N280" s="534">
        <v>1550.39</v>
      </c>
      <c r="O280" s="526"/>
      <c r="P280" s="529">
        <v>275.97000000000003</v>
      </c>
    </row>
    <row r="281" spans="1:16" x14ac:dyDescent="0.25">
      <c r="A281" s="540"/>
      <c r="B281" s="524" t="s">
        <v>1152</v>
      </c>
      <c r="C281" s="1247" t="s">
        <v>1153</v>
      </c>
      <c r="D281" s="1247"/>
      <c r="E281" s="1247"/>
      <c r="F281" s="1247"/>
      <c r="G281" s="1247"/>
      <c r="H281" s="525" t="s">
        <v>1148</v>
      </c>
      <c r="I281" s="531">
        <v>0.2</v>
      </c>
      <c r="J281" s="526"/>
      <c r="K281" s="527">
        <v>0.17799999999999999</v>
      </c>
      <c r="L281" s="528"/>
      <c r="M281" s="526"/>
      <c r="N281" s="541">
        <v>437.08</v>
      </c>
      <c r="O281" s="526"/>
      <c r="P281" s="573">
        <v>77.8</v>
      </c>
    </row>
    <row r="282" spans="1:16" x14ac:dyDescent="0.25">
      <c r="A282" s="530"/>
      <c r="B282" s="524" t="s">
        <v>4424</v>
      </c>
      <c r="C282" s="1247" t="s">
        <v>4425</v>
      </c>
      <c r="D282" s="1247"/>
      <c r="E282" s="1247"/>
      <c r="F282" s="1247"/>
      <c r="G282" s="1247"/>
      <c r="H282" s="525" t="s">
        <v>1151</v>
      </c>
      <c r="I282" s="531">
        <v>2.2000000000000002</v>
      </c>
      <c r="J282" s="526"/>
      <c r="K282" s="527">
        <v>1.958</v>
      </c>
      <c r="L282" s="538">
        <v>1.75</v>
      </c>
      <c r="M282" s="539">
        <v>1.39</v>
      </c>
      <c r="N282" s="534">
        <v>2.4300000000000002</v>
      </c>
      <c r="O282" s="526"/>
      <c r="P282" s="529">
        <v>4.76</v>
      </c>
    </row>
    <row r="283" spans="1:16" x14ac:dyDescent="0.25">
      <c r="A283" s="530"/>
      <c r="B283" s="524" t="s">
        <v>4179</v>
      </c>
      <c r="C283" s="1247" t="s">
        <v>4180</v>
      </c>
      <c r="D283" s="1247"/>
      <c r="E283" s="1247"/>
      <c r="F283" s="1247"/>
      <c r="G283" s="1247"/>
      <c r="H283" s="525" t="s">
        <v>1151</v>
      </c>
      <c r="I283" s="531">
        <v>2.2000000000000002</v>
      </c>
      <c r="J283" s="526"/>
      <c r="K283" s="527">
        <v>1.958</v>
      </c>
      <c r="L283" s="538">
        <v>8.84</v>
      </c>
      <c r="M283" s="575">
        <v>1.3</v>
      </c>
      <c r="N283" s="534">
        <v>11.49</v>
      </c>
      <c r="O283" s="526"/>
      <c r="P283" s="529">
        <v>22.5</v>
      </c>
    </row>
    <row r="284" spans="1:16" x14ac:dyDescent="0.25">
      <c r="A284" s="530"/>
      <c r="B284" s="524" t="s">
        <v>1445</v>
      </c>
      <c r="C284" s="1247" t="s">
        <v>1446</v>
      </c>
      <c r="D284" s="1247"/>
      <c r="E284" s="1247"/>
      <c r="F284" s="1247"/>
      <c r="G284" s="1247"/>
      <c r="H284" s="525" t="s">
        <v>1151</v>
      </c>
      <c r="I284" s="531">
        <v>0.2</v>
      </c>
      <c r="J284" s="526"/>
      <c r="K284" s="527">
        <v>0.17799999999999999</v>
      </c>
      <c r="L284" s="538">
        <v>477.92</v>
      </c>
      <c r="M284" s="539">
        <v>1.24</v>
      </c>
      <c r="N284" s="534">
        <v>592.62</v>
      </c>
      <c r="O284" s="526"/>
      <c r="P284" s="529">
        <v>105.49</v>
      </c>
    </row>
    <row r="285" spans="1:16" x14ac:dyDescent="0.25">
      <c r="A285" s="540"/>
      <c r="B285" s="524" t="s">
        <v>1208</v>
      </c>
      <c r="C285" s="1247" t="s">
        <v>1209</v>
      </c>
      <c r="D285" s="1247"/>
      <c r="E285" s="1247"/>
      <c r="F285" s="1247"/>
      <c r="G285" s="1247"/>
      <c r="H285" s="525" t="s">
        <v>1148</v>
      </c>
      <c r="I285" s="531">
        <v>0.2</v>
      </c>
      <c r="J285" s="526"/>
      <c r="K285" s="527">
        <v>0.17799999999999999</v>
      </c>
      <c r="L285" s="528"/>
      <c r="M285" s="526"/>
      <c r="N285" s="541">
        <v>325.38</v>
      </c>
      <c r="O285" s="526"/>
      <c r="P285" s="573">
        <v>57.92</v>
      </c>
    </row>
    <row r="286" spans="1:16" x14ac:dyDescent="0.25">
      <c r="A286" s="523"/>
      <c r="B286" s="524" t="s">
        <v>36</v>
      </c>
      <c r="C286" s="1247" t="s">
        <v>134</v>
      </c>
      <c r="D286" s="1247"/>
      <c r="E286" s="1247"/>
      <c r="F286" s="1247"/>
      <c r="G286" s="1247"/>
      <c r="H286" s="525"/>
      <c r="I286" s="526"/>
      <c r="J286" s="526"/>
      <c r="K286" s="526"/>
      <c r="L286" s="528"/>
      <c r="M286" s="526"/>
      <c r="N286" s="528"/>
      <c r="O286" s="526"/>
      <c r="P286" s="573">
        <v>473.48</v>
      </c>
    </row>
    <row r="287" spans="1:16" x14ac:dyDescent="0.25">
      <c r="A287" s="530"/>
      <c r="B287" s="524" t="s">
        <v>2755</v>
      </c>
      <c r="C287" s="1247" t="s">
        <v>2756</v>
      </c>
      <c r="D287" s="1247"/>
      <c r="E287" s="1247"/>
      <c r="F287" s="1247"/>
      <c r="G287" s="1247"/>
      <c r="H287" s="525" t="s">
        <v>1505</v>
      </c>
      <c r="I287" s="527">
        <v>0.245</v>
      </c>
      <c r="J287" s="526"/>
      <c r="K287" s="537">
        <v>0.21804999999999999</v>
      </c>
      <c r="L287" s="538">
        <v>37.71</v>
      </c>
      <c r="M287" s="539">
        <v>1.54</v>
      </c>
      <c r="N287" s="534">
        <v>58.07</v>
      </c>
      <c r="O287" s="526"/>
      <c r="P287" s="529">
        <v>12.66</v>
      </c>
    </row>
    <row r="288" spans="1:16" x14ac:dyDescent="0.25">
      <c r="A288" s="530"/>
      <c r="B288" s="524" t="s">
        <v>2716</v>
      </c>
      <c r="C288" s="1247" t="s">
        <v>2717</v>
      </c>
      <c r="D288" s="1247"/>
      <c r="E288" s="1247"/>
      <c r="F288" s="1247"/>
      <c r="G288" s="1247"/>
      <c r="H288" s="525" t="s">
        <v>1164</v>
      </c>
      <c r="I288" s="537">
        <v>1.1E-4</v>
      </c>
      <c r="J288" s="526"/>
      <c r="K288" s="569">
        <v>9.7899999999999994E-5</v>
      </c>
      <c r="L288" s="542">
        <v>99190.96</v>
      </c>
      <c r="M288" s="539">
        <v>1.31</v>
      </c>
      <c r="N288" s="534">
        <v>129940.16</v>
      </c>
      <c r="O288" s="526"/>
      <c r="P288" s="529">
        <v>12.72</v>
      </c>
    </row>
    <row r="289" spans="1:16" x14ac:dyDescent="0.25">
      <c r="A289" s="530"/>
      <c r="B289" s="524" t="s">
        <v>3628</v>
      </c>
      <c r="C289" s="1247" t="s">
        <v>3629</v>
      </c>
      <c r="D289" s="1247"/>
      <c r="E289" s="1247"/>
      <c r="F289" s="1247"/>
      <c r="G289" s="1247"/>
      <c r="H289" s="525" t="s">
        <v>1244</v>
      </c>
      <c r="I289" s="536">
        <v>0.26</v>
      </c>
      <c r="J289" s="526"/>
      <c r="K289" s="535">
        <v>0.23139999999999999</v>
      </c>
      <c r="L289" s="538">
        <v>931.11</v>
      </c>
      <c r="M289" s="539">
        <v>1.76</v>
      </c>
      <c r="N289" s="534">
        <v>1638.75</v>
      </c>
      <c r="O289" s="526"/>
      <c r="P289" s="529">
        <v>379.21</v>
      </c>
    </row>
    <row r="290" spans="1:16" x14ac:dyDescent="0.25">
      <c r="A290" s="530"/>
      <c r="B290" s="524" t="s">
        <v>4426</v>
      </c>
      <c r="C290" s="1247" t="s">
        <v>4427</v>
      </c>
      <c r="D290" s="1247"/>
      <c r="E290" s="1247"/>
      <c r="F290" s="1247"/>
      <c r="G290" s="1247"/>
      <c r="H290" s="525" t="s">
        <v>1164</v>
      </c>
      <c r="I290" s="537">
        <v>7.2000000000000005E-4</v>
      </c>
      <c r="J290" s="526"/>
      <c r="K290" s="569">
        <v>6.4079999999999996E-4</v>
      </c>
      <c r="L290" s="542">
        <v>82698.14</v>
      </c>
      <c r="M290" s="575">
        <v>1.3</v>
      </c>
      <c r="N290" s="534">
        <v>107507.58</v>
      </c>
      <c r="O290" s="526"/>
      <c r="P290" s="529">
        <v>68.89</v>
      </c>
    </row>
    <row r="291" spans="1:16" x14ac:dyDescent="0.25">
      <c r="A291" s="552"/>
      <c r="B291" s="553"/>
      <c r="C291" s="1248" t="s">
        <v>1154</v>
      </c>
      <c r="D291" s="1248"/>
      <c r="E291" s="1248"/>
      <c r="F291" s="1248"/>
      <c r="G291" s="1248"/>
      <c r="H291" s="516"/>
      <c r="I291" s="517"/>
      <c r="J291" s="517"/>
      <c r="K291" s="517"/>
      <c r="L291" s="520"/>
      <c r="M291" s="517"/>
      <c r="N291" s="554"/>
      <c r="O291" s="517"/>
      <c r="P291" s="555">
        <v>3645.09</v>
      </c>
    </row>
    <row r="292" spans="1:16" x14ac:dyDescent="0.25">
      <c r="A292" s="540" t="s">
        <v>2675</v>
      </c>
      <c r="B292" s="524" t="s">
        <v>2637</v>
      </c>
      <c r="C292" s="1247" t="s">
        <v>2638</v>
      </c>
      <c r="D292" s="1247"/>
      <c r="E292" s="1247"/>
      <c r="F292" s="1247"/>
      <c r="G292" s="1247"/>
      <c r="H292" s="525" t="s">
        <v>1158</v>
      </c>
      <c r="I292" s="543">
        <v>2</v>
      </c>
      <c r="J292" s="526"/>
      <c r="K292" s="543">
        <v>2</v>
      </c>
      <c r="L292" s="528"/>
      <c r="M292" s="526"/>
      <c r="N292" s="528"/>
      <c r="O292" s="526"/>
      <c r="P292" s="573">
        <v>52.54</v>
      </c>
    </row>
    <row r="293" spans="1:16" x14ac:dyDescent="0.25">
      <c r="A293" s="540"/>
      <c r="B293" s="524"/>
      <c r="C293" s="1247" t="s">
        <v>1155</v>
      </c>
      <c r="D293" s="1247"/>
      <c r="E293" s="1247"/>
      <c r="F293" s="1247"/>
      <c r="G293" s="1247"/>
      <c r="H293" s="525"/>
      <c r="I293" s="526"/>
      <c r="J293" s="526"/>
      <c r="K293" s="526"/>
      <c r="L293" s="528"/>
      <c r="M293" s="526"/>
      <c r="N293" s="528"/>
      <c r="O293" s="526"/>
      <c r="P293" s="529">
        <v>2762.89</v>
      </c>
    </row>
    <row r="294" spans="1:16" x14ac:dyDescent="0.25">
      <c r="A294" s="540"/>
      <c r="B294" s="524" t="s">
        <v>2639</v>
      </c>
      <c r="C294" s="1247" t="s">
        <v>2640</v>
      </c>
      <c r="D294" s="1247"/>
      <c r="E294" s="1247"/>
      <c r="F294" s="1247"/>
      <c r="G294" s="1247"/>
      <c r="H294" s="525" t="s">
        <v>1158</v>
      </c>
      <c r="I294" s="543">
        <v>97</v>
      </c>
      <c r="J294" s="526"/>
      <c r="K294" s="543">
        <v>97</v>
      </c>
      <c r="L294" s="528"/>
      <c r="M294" s="526"/>
      <c r="N294" s="528"/>
      <c r="O294" s="526"/>
      <c r="P294" s="529">
        <v>2680</v>
      </c>
    </row>
    <row r="295" spans="1:16" x14ac:dyDescent="0.25">
      <c r="A295" s="540"/>
      <c r="B295" s="524" t="s">
        <v>2641</v>
      </c>
      <c r="C295" s="1247" t="s">
        <v>2642</v>
      </c>
      <c r="D295" s="1247"/>
      <c r="E295" s="1247"/>
      <c r="F295" s="1247"/>
      <c r="G295" s="1247"/>
      <c r="H295" s="525" t="s">
        <v>1158</v>
      </c>
      <c r="I295" s="543">
        <v>51</v>
      </c>
      <c r="J295" s="526"/>
      <c r="K295" s="543">
        <v>51</v>
      </c>
      <c r="L295" s="528"/>
      <c r="M295" s="526"/>
      <c r="N295" s="528"/>
      <c r="O295" s="526"/>
      <c r="P295" s="529">
        <v>1409.07</v>
      </c>
    </row>
    <row r="296" spans="1:16" x14ac:dyDescent="0.25">
      <c r="A296" s="556"/>
      <c r="B296" s="557"/>
      <c r="C296" s="1248" t="s">
        <v>1161</v>
      </c>
      <c r="D296" s="1248"/>
      <c r="E296" s="1248"/>
      <c r="F296" s="1248"/>
      <c r="G296" s="1248"/>
      <c r="H296" s="516"/>
      <c r="I296" s="517"/>
      <c r="J296" s="517"/>
      <c r="K296" s="517"/>
      <c r="L296" s="520"/>
      <c r="M296" s="517"/>
      <c r="N296" s="554">
        <v>8749.1</v>
      </c>
      <c r="O296" s="517"/>
      <c r="P296" s="555">
        <v>7786.7</v>
      </c>
    </row>
    <row r="297" spans="1:16" x14ac:dyDescent="0.25">
      <c r="A297" s="558"/>
      <c r="B297" s="559"/>
      <c r="C297" s="559"/>
      <c r="D297" s="559"/>
      <c r="E297" s="559"/>
      <c r="F297" s="559"/>
      <c r="G297" s="559"/>
      <c r="H297" s="560"/>
      <c r="I297" s="561"/>
      <c r="J297" s="561"/>
      <c r="K297" s="561"/>
      <c r="L297" s="562"/>
      <c r="M297" s="561"/>
      <c r="N297" s="562"/>
      <c r="O297" s="561"/>
      <c r="P297" s="563"/>
    </row>
    <row r="298" spans="1:16" ht="22.5" x14ac:dyDescent="0.25">
      <c r="A298" s="514" t="s">
        <v>105</v>
      </c>
      <c r="B298" s="515" t="s">
        <v>4539</v>
      </c>
      <c r="C298" s="1249" t="s">
        <v>4540</v>
      </c>
      <c r="D298" s="1249"/>
      <c r="E298" s="1249"/>
      <c r="F298" s="1249"/>
      <c r="G298" s="1249"/>
      <c r="H298" s="516" t="s">
        <v>2159</v>
      </c>
      <c r="I298" s="517">
        <v>1297.44</v>
      </c>
      <c r="J298" s="518">
        <v>1</v>
      </c>
      <c r="K298" s="570">
        <v>1297.44</v>
      </c>
      <c r="L298" s="520"/>
      <c r="M298" s="517"/>
      <c r="N298" s="572">
        <v>445.23</v>
      </c>
      <c r="O298" s="517"/>
      <c r="P298" s="555">
        <v>577659.21</v>
      </c>
    </row>
    <row r="299" spans="1:16" x14ac:dyDescent="0.25">
      <c r="A299" s="556"/>
      <c r="B299" s="557"/>
      <c r="C299" s="1248" t="s">
        <v>1161</v>
      </c>
      <c r="D299" s="1248"/>
      <c r="E299" s="1248"/>
      <c r="F299" s="1248"/>
      <c r="G299" s="1248"/>
      <c r="H299" s="516"/>
      <c r="I299" s="517"/>
      <c r="J299" s="517"/>
      <c r="K299" s="517"/>
      <c r="L299" s="520"/>
      <c r="M299" s="517"/>
      <c r="N299" s="520"/>
      <c r="O299" s="517"/>
      <c r="P299" s="555">
        <v>577659.21</v>
      </c>
    </row>
    <row r="300" spans="1:16" x14ac:dyDescent="0.25">
      <c r="A300" s="558"/>
      <c r="B300" s="559"/>
      <c r="C300" s="559"/>
      <c r="D300" s="559"/>
      <c r="E300" s="559"/>
      <c r="F300" s="559"/>
      <c r="G300" s="559"/>
      <c r="H300" s="560"/>
      <c r="I300" s="561"/>
      <c r="J300" s="561"/>
      <c r="K300" s="561"/>
      <c r="L300" s="562"/>
      <c r="M300" s="561"/>
      <c r="N300" s="562"/>
      <c r="O300" s="561"/>
      <c r="P300" s="563"/>
    </row>
    <row r="301" spans="1:16" x14ac:dyDescent="0.25">
      <c r="A301" s="1251" t="s">
        <v>4541</v>
      </c>
      <c r="B301" s="1252"/>
      <c r="C301" s="1252"/>
      <c r="D301" s="1252"/>
      <c r="E301" s="1252"/>
      <c r="F301" s="1252"/>
      <c r="G301" s="1252"/>
      <c r="H301" s="1252"/>
      <c r="I301" s="1252"/>
      <c r="J301" s="1252"/>
      <c r="K301" s="1252"/>
      <c r="L301" s="1252"/>
      <c r="M301" s="1252"/>
      <c r="N301" s="1252"/>
      <c r="O301" s="1252"/>
      <c r="P301" s="1253"/>
    </row>
    <row r="302" spans="1:16" x14ac:dyDescent="0.25">
      <c r="A302" s="514" t="s">
        <v>111</v>
      </c>
      <c r="B302" s="515" t="s">
        <v>4542</v>
      </c>
      <c r="C302" s="1249" t="s">
        <v>4543</v>
      </c>
      <c r="D302" s="1249"/>
      <c r="E302" s="1249"/>
      <c r="F302" s="1249"/>
      <c r="G302" s="1249"/>
      <c r="H302" s="516" t="s">
        <v>1440</v>
      </c>
      <c r="I302" s="517">
        <v>69.19</v>
      </c>
      <c r="J302" s="518">
        <v>1</v>
      </c>
      <c r="K302" s="570">
        <v>69.19</v>
      </c>
      <c r="L302" s="520"/>
      <c r="M302" s="517"/>
      <c r="N302" s="521"/>
      <c r="O302" s="517"/>
      <c r="P302" s="522"/>
    </row>
    <row r="303" spans="1:16" x14ac:dyDescent="0.25">
      <c r="A303" s="523"/>
      <c r="B303" s="524" t="s">
        <v>23</v>
      </c>
      <c r="C303" s="1247" t="s">
        <v>1203</v>
      </c>
      <c r="D303" s="1247"/>
      <c r="E303" s="1247"/>
      <c r="F303" s="1247"/>
      <c r="G303" s="1247"/>
      <c r="H303" s="525" t="s">
        <v>1148</v>
      </c>
      <c r="I303" s="526"/>
      <c r="J303" s="526"/>
      <c r="K303" s="535">
        <v>758.32240000000002</v>
      </c>
      <c r="L303" s="528"/>
      <c r="M303" s="526"/>
      <c r="N303" s="528"/>
      <c r="O303" s="526"/>
      <c r="P303" s="529">
        <v>241214.77</v>
      </c>
    </row>
    <row r="304" spans="1:16" x14ac:dyDescent="0.25">
      <c r="A304" s="530"/>
      <c r="B304" s="524" t="s">
        <v>2403</v>
      </c>
      <c r="C304" s="1247" t="s">
        <v>2404</v>
      </c>
      <c r="D304" s="1247"/>
      <c r="E304" s="1247"/>
      <c r="F304" s="1247"/>
      <c r="G304" s="1247"/>
      <c r="H304" s="525" t="s">
        <v>1148</v>
      </c>
      <c r="I304" s="536">
        <v>10.96</v>
      </c>
      <c r="J304" s="526"/>
      <c r="K304" s="535">
        <v>758.32240000000002</v>
      </c>
      <c r="L304" s="532"/>
      <c r="M304" s="533"/>
      <c r="N304" s="534">
        <v>318.08999999999997</v>
      </c>
      <c r="O304" s="526"/>
      <c r="P304" s="529">
        <v>241214.77</v>
      </c>
    </row>
    <row r="305" spans="1:16" x14ac:dyDescent="0.25">
      <c r="A305" s="523"/>
      <c r="B305" s="524" t="s">
        <v>28</v>
      </c>
      <c r="C305" s="1247" t="s">
        <v>132</v>
      </c>
      <c r="D305" s="1247"/>
      <c r="E305" s="1247"/>
      <c r="F305" s="1247"/>
      <c r="G305" s="1247"/>
      <c r="H305" s="525"/>
      <c r="I305" s="526"/>
      <c r="J305" s="526"/>
      <c r="K305" s="526"/>
      <c r="L305" s="528"/>
      <c r="M305" s="526"/>
      <c r="N305" s="528"/>
      <c r="O305" s="526"/>
      <c r="P305" s="529">
        <v>69208.55</v>
      </c>
    </row>
    <row r="306" spans="1:16" x14ac:dyDescent="0.25">
      <c r="A306" s="523"/>
      <c r="B306" s="524"/>
      <c r="C306" s="1247" t="s">
        <v>1147</v>
      </c>
      <c r="D306" s="1247"/>
      <c r="E306" s="1247"/>
      <c r="F306" s="1247"/>
      <c r="G306" s="1247"/>
      <c r="H306" s="525" t="s">
        <v>1148</v>
      </c>
      <c r="I306" s="526"/>
      <c r="J306" s="526"/>
      <c r="K306" s="527">
        <v>62.271000000000001</v>
      </c>
      <c r="L306" s="528"/>
      <c r="M306" s="526"/>
      <c r="N306" s="528"/>
      <c r="O306" s="526"/>
      <c r="P306" s="529">
        <v>23739.57</v>
      </c>
    </row>
    <row r="307" spans="1:16" x14ac:dyDescent="0.25">
      <c r="A307" s="530"/>
      <c r="B307" s="524" t="s">
        <v>1443</v>
      </c>
      <c r="C307" s="1247" t="s">
        <v>1444</v>
      </c>
      <c r="D307" s="1247"/>
      <c r="E307" s="1247"/>
      <c r="F307" s="1247"/>
      <c r="G307" s="1247"/>
      <c r="H307" s="525" t="s">
        <v>1151</v>
      </c>
      <c r="I307" s="536">
        <v>0.45</v>
      </c>
      <c r="J307" s="526"/>
      <c r="K307" s="535">
        <v>31.1355</v>
      </c>
      <c r="L307" s="532"/>
      <c r="M307" s="533"/>
      <c r="N307" s="534">
        <v>1550.39</v>
      </c>
      <c r="O307" s="526"/>
      <c r="P307" s="529">
        <v>48272.17</v>
      </c>
    </row>
    <row r="308" spans="1:16" x14ac:dyDescent="0.25">
      <c r="A308" s="540"/>
      <c r="B308" s="524" t="s">
        <v>1152</v>
      </c>
      <c r="C308" s="1247" t="s">
        <v>1153</v>
      </c>
      <c r="D308" s="1247"/>
      <c r="E308" s="1247"/>
      <c r="F308" s="1247"/>
      <c r="G308" s="1247"/>
      <c r="H308" s="525" t="s">
        <v>1148</v>
      </c>
      <c r="I308" s="536">
        <v>0.45</v>
      </c>
      <c r="J308" s="526"/>
      <c r="K308" s="535">
        <v>31.1355</v>
      </c>
      <c r="L308" s="528"/>
      <c r="M308" s="526"/>
      <c r="N308" s="541">
        <v>437.08</v>
      </c>
      <c r="O308" s="526"/>
      <c r="P308" s="529">
        <v>13608.7</v>
      </c>
    </row>
    <row r="309" spans="1:16" x14ac:dyDescent="0.25">
      <c r="A309" s="530"/>
      <c r="B309" s="524" t="s">
        <v>4424</v>
      </c>
      <c r="C309" s="1247" t="s">
        <v>4425</v>
      </c>
      <c r="D309" s="1247"/>
      <c r="E309" s="1247"/>
      <c r="F309" s="1247"/>
      <c r="G309" s="1247"/>
      <c r="H309" s="525" t="s">
        <v>1151</v>
      </c>
      <c r="I309" s="536">
        <v>2.58</v>
      </c>
      <c r="J309" s="526"/>
      <c r="K309" s="535">
        <v>178.5102</v>
      </c>
      <c r="L309" s="538">
        <v>1.75</v>
      </c>
      <c r="M309" s="539">
        <v>1.39</v>
      </c>
      <c r="N309" s="534">
        <v>2.4300000000000002</v>
      </c>
      <c r="O309" s="526"/>
      <c r="P309" s="529">
        <v>433.78</v>
      </c>
    </row>
    <row r="310" spans="1:16" x14ac:dyDescent="0.25">
      <c r="A310" s="530"/>
      <c r="B310" s="524" t="s">
        <v>4179</v>
      </c>
      <c r="C310" s="1247" t="s">
        <v>4180</v>
      </c>
      <c r="D310" s="1247"/>
      <c r="E310" s="1247"/>
      <c r="F310" s="1247"/>
      <c r="G310" s="1247"/>
      <c r="H310" s="525" t="s">
        <v>1151</v>
      </c>
      <c r="I310" s="536">
        <v>2.58</v>
      </c>
      <c r="J310" s="526"/>
      <c r="K310" s="535">
        <v>178.5102</v>
      </c>
      <c r="L310" s="538">
        <v>8.84</v>
      </c>
      <c r="M310" s="575">
        <v>1.3</v>
      </c>
      <c r="N310" s="534">
        <v>11.49</v>
      </c>
      <c r="O310" s="526"/>
      <c r="P310" s="529">
        <v>2051.08</v>
      </c>
    </row>
    <row r="311" spans="1:16" x14ac:dyDescent="0.25">
      <c r="A311" s="530"/>
      <c r="B311" s="524" t="s">
        <v>1445</v>
      </c>
      <c r="C311" s="1247" t="s">
        <v>1446</v>
      </c>
      <c r="D311" s="1247"/>
      <c r="E311" s="1247"/>
      <c r="F311" s="1247"/>
      <c r="G311" s="1247"/>
      <c r="H311" s="525" t="s">
        <v>1151</v>
      </c>
      <c r="I311" s="536">
        <v>0.45</v>
      </c>
      <c r="J311" s="526"/>
      <c r="K311" s="535">
        <v>31.1355</v>
      </c>
      <c r="L311" s="538">
        <v>477.92</v>
      </c>
      <c r="M311" s="539">
        <v>1.24</v>
      </c>
      <c r="N311" s="534">
        <v>592.62</v>
      </c>
      <c r="O311" s="526"/>
      <c r="P311" s="529">
        <v>18451.52</v>
      </c>
    </row>
    <row r="312" spans="1:16" x14ac:dyDescent="0.25">
      <c r="A312" s="540"/>
      <c r="B312" s="524" t="s">
        <v>1208</v>
      </c>
      <c r="C312" s="1247" t="s">
        <v>1209</v>
      </c>
      <c r="D312" s="1247"/>
      <c r="E312" s="1247"/>
      <c r="F312" s="1247"/>
      <c r="G312" s="1247"/>
      <c r="H312" s="525" t="s">
        <v>1148</v>
      </c>
      <c r="I312" s="536">
        <v>0.45</v>
      </c>
      <c r="J312" s="526"/>
      <c r="K312" s="535">
        <v>31.1355</v>
      </c>
      <c r="L312" s="528"/>
      <c r="M312" s="526"/>
      <c r="N312" s="541">
        <v>325.38</v>
      </c>
      <c r="O312" s="526"/>
      <c r="P312" s="529">
        <v>10130.870000000001</v>
      </c>
    </row>
    <row r="313" spans="1:16" x14ac:dyDescent="0.25">
      <c r="A313" s="523"/>
      <c r="B313" s="524" t="s">
        <v>36</v>
      </c>
      <c r="C313" s="1247" t="s">
        <v>134</v>
      </c>
      <c r="D313" s="1247"/>
      <c r="E313" s="1247"/>
      <c r="F313" s="1247"/>
      <c r="G313" s="1247"/>
      <c r="H313" s="525"/>
      <c r="I313" s="526"/>
      <c r="J313" s="526"/>
      <c r="K313" s="526"/>
      <c r="L313" s="528"/>
      <c r="M313" s="526"/>
      <c r="N313" s="528"/>
      <c r="O313" s="526"/>
      <c r="P313" s="529">
        <v>47270.559999999998</v>
      </c>
    </row>
    <row r="314" spans="1:16" x14ac:dyDescent="0.25">
      <c r="A314" s="530"/>
      <c r="B314" s="524" t="s">
        <v>2755</v>
      </c>
      <c r="C314" s="1247" t="s">
        <v>2756</v>
      </c>
      <c r="D314" s="1247"/>
      <c r="E314" s="1247"/>
      <c r="F314" s="1247"/>
      <c r="G314" s="1247"/>
      <c r="H314" s="525" t="s">
        <v>1505</v>
      </c>
      <c r="I314" s="527">
        <v>9.6000000000000002E-2</v>
      </c>
      <c r="J314" s="526"/>
      <c r="K314" s="537">
        <v>6.6422400000000001</v>
      </c>
      <c r="L314" s="538">
        <v>37.71</v>
      </c>
      <c r="M314" s="539">
        <v>1.54</v>
      </c>
      <c r="N314" s="534">
        <v>58.07</v>
      </c>
      <c r="O314" s="526"/>
      <c r="P314" s="529">
        <v>385.71</v>
      </c>
    </row>
    <row r="315" spans="1:16" x14ac:dyDescent="0.25">
      <c r="A315" s="530"/>
      <c r="B315" s="524" t="s">
        <v>4535</v>
      </c>
      <c r="C315" s="1247" t="s">
        <v>4536</v>
      </c>
      <c r="D315" s="1247"/>
      <c r="E315" s="1247"/>
      <c r="F315" s="1247"/>
      <c r="G315" s="1247"/>
      <c r="H315" s="525" t="s">
        <v>1164</v>
      </c>
      <c r="I315" s="527">
        <v>1E-3</v>
      </c>
      <c r="J315" s="526"/>
      <c r="K315" s="537">
        <v>6.9190000000000002E-2</v>
      </c>
      <c r="L315" s="542">
        <v>70310.45</v>
      </c>
      <c r="M315" s="539">
        <v>0.95</v>
      </c>
      <c r="N315" s="534">
        <v>66794.929999999993</v>
      </c>
      <c r="O315" s="526"/>
      <c r="P315" s="529">
        <v>4621.54</v>
      </c>
    </row>
    <row r="316" spans="1:16" x14ac:dyDescent="0.25">
      <c r="A316" s="530"/>
      <c r="B316" s="524" t="s">
        <v>4537</v>
      </c>
      <c r="C316" s="1247" t="s">
        <v>4538</v>
      </c>
      <c r="D316" s="1247"/>
      <c r="E316" s="1247"/>
      <c r="F316" s="1247"/>
      <c r="G316" s="1247"/>
      <c r="H316" s="525" t="s">
        <v>1164</v>
      </c>
      <c r="I316" s="536">
        <v>0.01</v>
      </c>
      <c r="J316" s="526"/>
      <c r="K316" s="535">
        <v>0.69189999999999996</v>
      </c>
      <c r="L316" s="542">
        <v>70842.5</v>
      </c>
      <c r="M316" s="539">
        <v>0.81</v>
      </c>
      <c r="N316" s="534">
        <v>57382.43</v>
      </c>
      <c r="O316" s="526"/>
      <c r="P316" s="529">
        <v>39702.9</v>
      </c>
    </row>
    <row r="317" spans="1:16" x14ac:dyDescent="0.25">
      <c r="A317" s="530"/>
      <c r="B317" s="524" t="s">
        <v>2627</v>
      </c>
      <c r="C317" s="1247" t="s">
        <v>2628</v>
      </c>
      <c r="D317" s="1247"/>
      <c r="E317" s="1247"/>
      <c r="F317" s="1247"/>
      <c r="G317" s="1247"/>
      <c r="H317" s="525" t="s">
        <v>1244</v>
      </c>
      <c r="I317" s="536">
        <v>0.25</v>
      </c>
      <c r="J317" s="526"/>
      <c r="K317" s="535">
        <v>17.297499999999999</v>
      </c>
      <c r="L317" s="538">
        <v>79.88</v>
      </c>
      <c r="M317" s="539">
        <v>1.53</v>
      </c>
      <c r="N317" s="534">
        <v>122.22</v>
      </c>
      <c r="O317" s="526"/>
      <c r="P317" s="529">
        <v>2114.1</v>
      </c>
    </row>
    <row r="318" spans="1:16" x14ac:dyDescent="0.25">
      <c r="A318" s="530"/>
      <c r="B318" s="524" t="s">
        <v>4426</v>
      </c>
      <c r="C318" s="1247" t="s">
        <v>4427</v>
      </c>
      <c r="D318" s="1247"/>
      <c r="E318" s="1247"/>
      <c r="F318" s="1247"/>
      <c r="G318" s="1247"/>
      <c r="H318" s="525" t="s">
        <v>1164</v>
      </c>
      <c r="I318" s="537">
        <v>6.0000000000000002E-5</v>
      </c>
      <c r="J318" s="526"/>
      <c r="K318" s="569">
        <v>4.1514000000000004E-3</v>
      </c>
      <c r="L318" s="542">
        <v>82698.14</v>
      </c>
      <c r="M318" s="575">
        <v>1.3</v>
      </c>
      <c r="N318" s="534">
        <v>107507.58</v>
      </c>
      <c r="O318" s="526"/>
      <c r="P318" s="529">
        <v>446.31</v>
      </c>
    </row>
    <row r="319" spans="1:16" x14ac:dyDescent="0.25">
      <c r="A319" s="552"/>
      <c r="B319" s="553"/>
      <c r="C319" s="1248" t="s">
        <v>1154</v>
      </c>
      <c r="D319" s="1248"/>
      <c r="E319" s="1248"/>
      <c r="F319" s="1248"/>
      <c r="G319" s="1248"/>
      <c r="H319" s="516"/>
      <c r="I319" s="517"/>
      <c r="J319" s="517"/>
      <c r="K319" s="517"/>
      <c r="L319" s="520"/>
      <c r="M319" s="517"/>
      <c r="N319" s="554"/>
      <c r="O319" s="517"/>
      <c r="P319" s="555">
        <v>381433.45</v>
      </c>
    </row>
    <row r="320" spans="1:16" x14ac:dyDescent="0.25">
      <c r="A320" s="540" t="s">
        <v>1382</v>
      </c>
      <c r="B320" s="524" t="s">
        <v>2637</v>
      </c>
      <c r="C320" s="1247" t="s">
        <v>2638</v>
      </c>
      <c r="D320" s="1247"/>
      <c r="E320" s="1247"/>
      <c r="F320" s="1247"/>
      <c r="G320" s="1247"/>
      <c r="H320" s="525" t="s">
        <v>1158</v>
      </c>
      <c r="I320" s="543">
        <v>2</v>
      </c>
      <c r="J320" s="526"/>
      <c r="K320" s="543">
        <v>2</v>
      </c>
      <c r="L320" s="528"/>
      <c r="M320" s="526"/>
      <c r="N320" s="528"/>
      <c r="O320" s="526"/>
      <c r="P320" s="529">
        <v>4824.3</v>
      </c>
    </row>
    <row r="321" spans="1:16" x14ac:dyDescent="0.25">
      <c r="A321" s="540"/>
      <c r="B321" s="524"/>
      <c r="C321" s="1247" t="s">
        <v>1155</v>
      </c>
      <c r="D321" s="1247"/>
      <c r="E321" s="1247"/>
      <c r="F321" s="1247"/>
      <c r="G321" s="1247"/>
      <c r="H321" s="525"/>
      <c r="I321" s="526"/>
      <c r="J321" s="526"/>
      <c r="K321" s="526"/>
      <c r="L321" s="528"/>
      <c r="M321" s="526"/>
      <c r="N321" s="528"/>
      <c r="O321" s="526"/>
      <c r="P321" s="529">
        <v>264954.34000000003</v>
      </c>
    </row>
    <row r="322" spans="1:16" x14ac:dyDescent="0.25">
      <c r="A322" s="540"/>
      <c r="B322" s="524" t="s">
        <v>2639</v>
      </c>
      <c r="C322" s="1247" t="s">
        <v>2640</v>
      </c>
      <c r="D322" s="1247"/>
      <c r="E322" s="1247"/>
      <c r="F322" s="1247"/>
      <c r="G322" s="1247"/>
      <c r="H322" s="525" t="s">
        <v>1158</v>
      </c>
      <c r="I322" s="543">
        <v>97</v>
      </c>
      <c r="J322" s="526"/>
      <c r="K322" s="543">
        <v>97</v>
      </c>
      <c r="L322" s="528"/>
      <c r="M322" s="526"/>
      <c r="N322" s="528"/>
      <c r="O322" s="526"/>
      <c r="P322" s="529">
        <v>257005.71</v>
      </c>
    </row>
    <row r="323" spans="1:16" x14ac:dyDescent="0.25">
      <c r="A323" s="540"/>
      <c r="B323" s="524" t="s">
        <v>2641</v>
      </c>
      <c r="C323" s="1247" t="s">
        <v>2642</v>
      </c>
      <c r="D323" s="1247"/>
      <c r="E323" s="1247"/>
      <c r="F323" s="1247"/>
      <c r="G323" s="1247"/>
      <c r="H323" s="525" t="s">
        <v>1158</v>
      </c>
      <c r="I323" s="543">
        <v>51</v>
      </c>
      <c r="J323" s="526"/>
      <c r="K323" s="543">
        <v>51</v>
      </c>
      <c r="L323" s="528"/>
      <c r="M323" s="526"/>
      <c r="N323" s="528"/>
      <c r="O323" s="526"/>
      <c r="P323" s="529">
        <v>135126.71</v>
      </c>
    </row>
    <row r="324" spans="1:16" x14ac:dyDescent="0.25">
      <c r="A324" s="556"/>
      <c r="B324" s="557"/>
      <c r="C324" s="1248" t="s">
        <v>1161</v>
      </c>
      <c r="D324" s="1248"/>
      <c r="E324" s="1248"/>
      <c r="F324" s="1248"/>
      <c r="G324" s="1248"/>
      <c r="H324" s="516"/>
      <c r="I324" s="517"/>
      <c r="J324" s="517"/>
      <c r="K324" s="517"/>
      <c r="L324" s="520"/>
      <c r="M324" s="517"/>
      <c r="N324" s="554">
        <v>11250.04</v>
      </c>
      <c r="O324" s="517"/>
      <c r="P324" s="555">
        <v>778390.17</v>
      </c>
    </row>
    <row r="325" spans="1:16" x14ac:dyDescent="0.25">
      <c r="A325" s="558"/>
      <c r="B325" s="559"/>
      <c r="C325" s="559"/>
      <c r="D325" s="559"/>
      <c r="E325" s="559"/>
      <c r="F325" s="559"/>
      <c r="G325" s="559"/>
      <c r="H325" s="560"/>
      <c r="I325" s="561"/>
      <c r="J325" s="561"/>
      <c r="K325" s="561"/>
      <c r="L325" s="562"/>
      <c r="M325" s="561"/>
      <c r="N325" s="562"/>
      <c r="O325" s="561"/>
      <c r="P325" s="563"/>
    </row>
    <row r="326" spans="1:16" x14ac:dyDescent="0.25">
      <c r="A326" s="514" t="s">
        <v>121</v>
      </c>
      <c r="B326" s="515" t="s">
        <v>4422</v>
      </c>
      <c r="C326" s="1249" t="s">
        <v>4423</v>
      </c>
      <c r="D326" s="1249"/>
      <c r="E326" s="1249"/>
      <c r="F326" s="1249"/>
      <c r="G326" s="1249"/>
      <c r="H326" s="516" t="s">
        <v>1440</v>
      </c>
      <c r="I326" s="517">
        <v>21.19</v>
      </c>
      <c r="J326" s="518">
        <v>1</v>
      </c>
      <c r="K326" s="570">
        <v>21.19</v>
      </c>
      <c r="L326" s="520"/>
      <c r="M326" s="517"/>
      <c r="N326" s="521"/>
      <c r="O326" s="517"/>
      <c r="P326" s="522"/>
    </row>
    <row r="327" spans="1:16" x14ac:dyDescent="0.25">
      <c r="A327" s="523"/>
      <c r="B327" s="524" t="s">
        <v>23</v>
      </c>
      <c r="C327" s="1247" t="s">
        <v>1203</v>
      </c>
      <c r="D327" s="1247"/>
      <c r="E327" s="1247"/>
      <c r="F327" s="1247"/>
      <c r="G327" s="1247"/>
      <c r="H327" s="525" t="s">
        <v>1148</v>
      </c>
      <c r="I327" s="526"/>
      <c r="J327" s="526"/>
      <c r="K327" s="535">
        <v>310.22160000000002</v>
      </c>
      <c r="L327" s="528"/>
      <c r="M327" s="526"/>
      <c r="N327" s="528"/>
      <c r="O327" s="526"/>
      <c r="P327" s="529">
        <v>98678.39</v>
      </c>
    </row>
    <row r="328" spans="1:16" x14ac:dyDescent="0.25">
      <c r="A328" s="530"/>
      <c r="B328" s="524" t="s">
        <v>2403</v>
      </c>
      <c r="C328" s="1247" t="s">
        <v>2404</v>
      </c>
      <c r="D328" s="1247"/>
      <c r="E328" s="1247"/>
      <c r="F328" s="1247"/>
      <c r="G328" s="1247"/>
      <c r="H328" s="525" t="s">
        <v>1148</v>
      </c>
      <c r="I328" s="536">
        <v>14.64</v>
      </c>
      <c r="J328" s="526"/>
      <c r="K328" s="535">
        <v>310.22160000000002</v>
      </c>
      <c r="L328" s="532"/>
      <c r="M328" s="533"/>
      <c r="N328" s="534">
        <v>318.08999999999997</v>
      </c>
      <c r="O328" s="526"/>
      <c r="P328" s="529">
        <v>98678.39</v>
      </c>
    </row>
    <row r="329" spans="1:16" x14ac:dyDescent="0.25">
      <c r="A329" s="523"/>
      <c r="B329" s="524" t="s">
        <v>28</v>
      </c>
      <c r="C329" s="1247" t="s">
        <v>132</v>
      </c>
      <c r="D329" s="1247"/>
      <c r="E329" s="1247"/>
      <c r="F329" s="1247"/>
      <c r="G329" s="1247"/>
      <c r="H329" s="525"/>
      <c r="I329" s="526"/>
      <c r="J329" s="526"/>
      <c r="K329" s="526"/>
      <c r="L329" s="528"/>
      <c r="M329" s="526"/>
      <c r="N329" s="528"/>
      <c r="O329" s="526"/>
      <c r="P329" s="529">
        <v>10087.9</v>
      </c>
    </row>
    <row r="330" spans="1:16" x14ac:dyDescent="0.25">
      <c r="A330" s="523"/>
      <c r="B330" s="524"/>
      <c r="C330" s="1247" t="s">
        <v>1147</v>
      </c>
      <c r="D330" s="1247"/>
      <c r="E330" s="1247"/>
      <c r="F330" s="1247"/>
      <c r="G330" s="1247"/>
      <c r="H330" s="525" t="s">
        <v>1148</v>
      </c>
      <c r="I330" s="526"/>
      <c r="J330" s="526"/>
      <c r="K330" s="527">
        <v>8.4760000000000009</v>
      </c>
      <c r="L330" s="528"/>
      <c r="M330" s="526"/>
      <c r="N330" s="528"/>
      <c r="O330" s="526"/>
      <c r="P330" s="529">
        <v>3231.31</v>
      </c>
    </row>
    <row r="331" spans="1:16" x14ac:dyDescent="0.25">
      <c r="A331" s="530"/>
      <c r="B331" s="524" t="s">
        <v>1443</v>
      </c>
      <c r="C331" s="1247" t="s">
        <v>1444</v>
      </c>
      <c r="D331" s="1247"/>
      <c r="E331" s="1247"/>
      <c r="F331" s="1247"/>
      <c r="G331" s="1247"/>
      <c r="H331" s="525" t="s">
        <v>1151</v>
      </c>
      <c r="I331" s="531">
        <v>0.2</v>
      </c>
      <c r="J331" s="526"/>
      <c r="K331" s="527">
        <v>4.2380000000000004</v>
      </c>
      <c r="L331" s="532"/>
      <c r="M331" s="533"/>
      <c r="N331" s="534">
        <v>1550.39</v>
      </c>
      <c r="O331" s="526"/>
      <c r="P331" s="529">
        <v>6570.55</v>
      </c>
    </row>
    <row r="332" spans="1:16" x14ac:dyDescent="0.25">
      <c r="A332" s="540"/>
      <c r="B332" s="524" t="s">
        <v>1152</v>
      </c>
      <c r="C332" s="1247" t="s">
        <v>1153</v>
      </c>
      <c r="D332" s="1247"/>
      <c r="E332" s="1247"/>
      <c r="F332" s="1247"/>
      <c r="G332" s="1247"/>
      <c r="H332" s="525" t="s">
        <v>1148</v>
      </c>
      <c r="I332" s="531">
        <v>0.2</v>
      </c>
      <c r="J332" s="526"/>
      <c r="K332" s="527">
        <v>4.2380000000000004</v>
      </c>
      <c r="L332" s="528"/>
      <c r="M332" s="526"/>
      <c r="N332" s="541">
        <v>437.08</v>
      </c>
      <c r="O332" s="526"/>
      <c r="P332" s="529">
        <v>1852.35</v>
      </c>
    </row>
    <row r="333" spans="1:16" x14ac:dyDescent="0.25">
      <c r="A333" s="530"/>
      <c r="B333" s="524" t="s">
        <v>4424</v>
      </c>
      <c r="C333" s="1247" t="s">
        <v>4425</v>
      </c>
      <c r="D333" s="1247"/>
      <c r="E333" s="1247"/>
      <c r="F333" s="1247"/>
      <c r="G333" s="1247"/>
      <c r="H333" s="525" t="s">
        <v>1151</v>
      </c>
      <c r="I333" s="536">
        <v>3.41</v>
      </c>
      <c r="J333" s="526"/>
      <c r="K333" s="535">
        <v>72.257900000000006</v>
      </c>
      <c r="L333" s="538">
        <v>1.75</v>
      </c>
      <c r="M333" s="539">
        <v>1.39</v>
      </c>
      <c r="N333" s="534">
        <v>2.4300000000000002</v>
      </c>
      <c r="O333" s="526"/>
      <c r="P333" s="529">
        <v>175.59</v>
      </c>
    </row>
    <row r="334" spans="1:16" x14ac:dyDescent="0.25">
      <c r="A334" s="530"/>
      <c r="B334" s="524" t="s">
        <v>4179</v>
      </c>
      <c r="C334" s="1247" t="s">
        <v>4180</v>
      </c>
      <c r="D334" s="1247"/>
      <c r="E334" s="1247"/>
      <c r="F334" s="1247"/>
      <c r="G334" s="1247"/>
      <c r="H334" s="525" t="s">
        <v>1151</v>
      </c>
      <c r="I334" s="536">
        <v>3.41</v>
      </c>
      <c r="J334" s="526"/>
      <c r="K334" s="535">
        <v>72.257900000000006</v>
      </c>
      <c r="L334" s="538">
        <v>8.84</v>
      </c>
      <c r="M334" s="575">
        <v>1.3</v>
      </c>
      <c r="N334" s="534">
        <v>11.49</v>
      </c>
      <c r="O334" s="526"/>
      <c r="P334" s="529">
        <v>830.24</v>
      </c>
    </row>
    <row r="335" spans="1:16" x14ac:dyDescent="0.25">
      <c r="A335" s="530"/>
      <c r="B335" s="524" t="s">
        <v>1445</v>
      </c>
      <c r="C335" s="1247" t="s">
        <v>1446</v>
      </c>
      <c r="D335" s="1247"/>
      <c r="E335" s="1247"/>
      <c r="F335" s="1247"/>
      <c r="G335" s="1247"/>
      <c r="H335" s="525" t="s">
        <v>1151</v>
      </c>
      <c r="I335" s="531">
        <v>0.2</v>
      </c>
      <c r="J335" s="526"/>
      <c r="K335" s="527">
        <v>4.2380000000000004</v>
      </c>
      <c r="L335" s="538">
        <v>477.92</v>
      </c>
      <c r="M335" s="539">
        <v>1.24</v>
      </c>
      <c r="N335" s="534">
        <v>592.62</v>
      </c>
      <c r="O335" s="526"/>
      <c r="P335" s="529">
        <v>2511.52</v>
      </c>
    </row>
    <row r="336" spans="1:16" x14ac:dyDescent="0.25">
      <c r="A336" s="540"/>
      <c r="B336" s="524" t="s">
        <v>1208</v>
      </c>
      <c r="C336" s="1247" t="s">
        <v>1209</v>
      </c>
      <c r="D336" s="1247"/>
      <c r="E336" s="1247"/>
      <c r="F336" s="1247"/>
      <c r="G336" s="1247"/>
      <c r="H336" s="525" t="s">
        <v>1148</v>
      </c>
      <c r="I336" s="531">
        <v>0.2</v>
      </c>
      <c r="J336" s="526"/>
      <c r="K336" s="527">
        <v>4.2380000000000004</v>
      </c>
      <c r="L336" s="528"/>
      <c r="M336" s="526"/>
      <c r="N336" s="541">
        <v>325.38</v>
      </c>
      <c r="O336" s="526"/>
      <c r="P336" s="529">
        <v>1378.96</v>
      </c>
    </row>
    <row r="337" spans="1:16" x14ac:dyDescent="0.25">
      <c r="A337" s="523"/>
      <c r="B337" s="524" t="s">
        <v>36</v>
      </c>
      <c r="C337" s="1247" t="s">
        <v>134</v>
      </c>
      <c r="D337" s="1247"/>
      <c r="E337" s="1247"/>
      <c r="F337" s="1247"/>
      <c r="G337" s="1247"/>
      <c r="H337" s="525"/>
      <c r="I337" s="526"/>
      <c r="J337" s="526"/>
      <c r="K337" s="526"/>
      <c r="L337" s="528"/>
      <c r="M337" s="526"/>
      <c r="N337" s="528"/>
      <c r="O337" s="526"/>
      <c r="P337" s="529">
        <v>17617.38</v>
      </c>
    </row>
    <row r="338" spans="1:16" x14ac:dyDescent="0.25">
      <c r="A338" s="530"/>
      <c r="B338" s="524" t="s">
        <v>2755</v>
      </c>
      <c r="C338" s="1247" t="s">
        <v>2756</v>
      </c>
      <c r="D338" s="1247"/>
      <c r="E338" s="1247"/>
      <c r="F338" s="1247"/>
      <c r="G338" s="1247"/>
      <c r="H338" s="525" t="s">
        <v>1505</v>
      </c>
      <c r="I338" s="527">
        <v>9.6000000000000002E-2</v>
      </c>
      <c r="J338" s="526"/>
      <c r="K338" s="537">
        <v>2.03424</v>
      </c>
      <c r="L338" s="538">
        <v>37.71</v>
      </c>
      <c r="M338" s="539">
        <v>1.54</v>
      </c>
      <c r="N338" s="534">
        <v>58.07</v>
      </c>
      <c r="O338" s="526"/>
      <c r="P338" s="529">
        <v>118.13</v>
      </c>
    </row>
    <row r="339" spans="1:16" x14ac:dyDescent="0.25">
      <c r="A339" s="530"/>
      <c r="B339" s="524" t="s">
        <v>3628</v>
      </c>
      <c r="C339" s="1247" t="s">
        <v>3629</v>
      </c>
      <c r="D339" s="1247"/>
      <c r="E339" s="1247"/>
      <c r="F339" s="1247"/>
      <c r="G339" s="1247"/>
      <c r="H339" s="525" t="s">
        <v>1244</v>
      </c>
      <c r="I339" s="531">
        <v>0.5</v>
      </c>
      <c r="J339" s="526"/>
      <c r="K339" s="527">
        <v>10.595000000000001</v>
      </c>
      <c r="L339" s="538">
        <v>931.11</v>
      </c>
      <c r="M339" s="539">
        <v>1.76</v>
      </c>
      <c r="N339" s="534">
        <v>1638.75</v>
      </c>
      <c r="O339" s="526"/>
      <c r="P339" s="529">
        <v>17362.560000000001</v>
      </c>
    </row>
    <row r="340" spans="1:16" x14ac:dyDescent="0.25">
      <c r="A340" s="530"/>
      <c r="B340" s="524" t="s">
        <v>4426</v>
      </c>
      <c r="C340" s="1247" t="s">
        <v>4427</v>
      </c>
      <c r="D340" s="1247"/>
      <c r="E340" s="1247"/>
      <c r="F340" s="1247"/>
      <c r="G340" s="1247"/>
      <c r="H340" s="525" t="s">
        <v>1164</v>
      </c>
      <c r="I340" s="537">
        <v>6.0000000000000002E-5</v>
      </c>
      <c r="J340" s="526"/>
      <c r="K340" s="569">
        <v>1.2714E-3</v>
      </c>
      <c r="L340" s="542">
        <v>82698.14</v>
      </c>
      <c r="M340" s="575">
        <v>1.3</v>
      </c>
      <c r="N340" s="534">
        <v>107507.58</v>
      </c>
      <c r="O340" s="526"/>
      <c r="P340" s="529">
        <v>136.69</v>
      </c>
    </row>
    <row r="341" spans="1:16" x14ac:dyDescent="0.25">
      <c r="A341" s="552"/>
      <c r="B341" s="553"/>
      <c r="C341" s="1248" t="s">
        <v>1154</v>
      </c>
      <c r="D341" s="1248"/>
      <c r="E341" s="1248"/>
      <c r="F341" s="1248"/>
      <c r="G341" s="1248"/>
      <c r="H341" s="516"/>
      <c r="I341" s="517"/>
      <c r="J341" s="517"/>
      <c r="K341" s="517"/>
      <c r="L341" s="520"/>
      <c r="M341" s="517"/>
      <c r="N341" s="554"/>
      <c r="O341" s="517"/>
      <c r="P341" s="555">
        <v>129614.98</v>
      </c>
    </row>
    <row r="342" spans="1:16" x14ac:dyDescent="0.25">
      <c r="A342" s="540" t="s">
        <v>4448</v>
      </c>
      <c r="B342" s="524" t="s">
        <v>2637</v>
      </c>
      <c r="C342" s="1247" t="s">
        <v>2638</v>
      </c>
      <c r="D342" s="1247"/>
      <c r="E342" s="1247"/>
      <c r="F342" s="1247"/>
      <c r="G342" s="1247"/>
      <c r="H342" s="525" t="s">
        <v>1158</v>
      </c>
      <c r="I342" s="543">
        <v>2</v>
      </c>
      <c r="J342" s="526"/>
      <c r="K342" s="543">
        <v>2</v>
      </c>
      <c r="L342" s="528"/>
      <c r="M342" s="526"/>
      <c r="N342" s="528"/>
      <c r="O342" s="526"/>
      <c r="P342" s="529">
        <v>1973.57</v>
      </c>
    </row>
    <row r="343" spans="1:16" x14ac:dyDescent="0.25">
      <c r="A343" s="540"/>
      <c r="B343" s="524"/>
      <c r="C343" s="1247" t="s">
        <v>1155</v>
      </c>
      <c r="D343" s="1247"/>
      <c r="E343" s="1247"/>
      <c r="F343" s="1247"/>
      <c r="G343" s="1247"/>
      <c r="H343" s="525"/>
      <c r="I343" s="526"/>
      <c r="J343" s="526"/>
      <c r="K343" s="526"/>
      <c r="L343" s="528"/>
      <c r="M343" s="526"/>
      <c r="N343" s="528"/>
      <c r="O343" s="526"/>
      <c r="P343" s="529">
        <v>101909.7</v>
      </c>
    </row>
    <row r="344" spans="1:16" x14ac:dyDescent="0.25">
      <c r="A344" s="540"/>
      <c r="B344" s="524" t="s">
        <v>2639</v>
      </c>
      <c r="C344" s="1247" t="s">
        <v>2640</v>
      </c>
      <c r="D344" s="1247"/>
      <c r="E344" s="1247"/>
      <c r="F344" s="1247"/>
      <c r="G344" s="1247"/>
      <c r="H344" s="525" t="s">
        <v>1158</v>
      </c>
      <c r="I344" s="543">
        <v>97</v>
      </c>
      <c r="J344" s="526"/>
      <c r="K344" s="543">
        <v>97</v>
      </c>
      <c r="L344" s="528"/>
      <c r="M344" s="526"/>
      <c r="N344" s="528"/>
      <c r="O344" s="526"/>
      <c r="P344" s="529">
        <v>98852.41</v>
      </c>
    </row>
    <row r="345" spans="1:16" x14ac:dyDescent="0.25">
      <c r="A345" s="540"/>
      <c r="B345" s="524" t="s">
        <v>2641</v>
      </c>
      <c r="C345" s="1247" t="s">
        <v>2642</v>
      </c>
      <c r="D345" s="1247"/>
      <c r="E345" s="1247"/>
      <c r="F345" s="1247"/>
      <c r="G345" s="1247"/>
      <c r="H345" s="525" t="s">
        <v>1158</v>
      </c>
      <c r="I345" s="543">
        <v>51</v>
      </c>
      <c r="J345" s="526"/>
      <c r="K345" s="543">
        <v>51</v>
      </c>
      <c r="L345" s="528"/>
      <c r="M345" s="526"/>
      <c r="N345" s="528"/>
      <c r="O345" s="526"/>
      <c r="P345" s="529">
        <v>51973.95</v>
      </c>
    </row>
    <row r="346" spans="1:16" x14ac:dyDescent="0.25">
      <c r="A346" s="556"/>
      <c r="B346" s="557"/>
      <c r="C346" s="1248" t="s">
        <v>1161</v>
      </c>
      <c r="D346" s="1248"/>
      <c r="E346" s="1248"/>
      <c r="F346" s="1248"/>
      <c r="G346" s="1248"/>
      <c r="H346" s="516"/>
      <c r="I346" s="517"/>
      <c r="J346" s="517"/>
      <c r="K346" s="517"/>
      <c r="L346" s="520"/>
      <c r="M346" s="517"/>
      <c r="N346" s="554">
        <v>13327.74</v>
      </c>
      <c r="O346" s="517"/>
      <c r="P346" s="555">
        <v>282414.90999999997</v>
      </c>
    </row>
    <row r="347" spans="1:16" x14ac:dyDescent="0.25">
      <c r="A347" s="558"/>
      <c r="B347" s="559"/>
      <c r="C347" s="559"/>
      <c r="D347" s="559"/>
      <c r="E347" s="559"/>
      <c r="F347" s="559"/>
      <c r="G347" s="559"/>
      <c r="H347" s="560"/>
      <c r="I347" s="561"/>
      <c r="J347" s="561"/>
      <c r="K347" s="561"/>
      <c r="L347" s="562"/>
      <c r="M347" s="561"/>
      <c r="N347" s="562"/>
      <c r="O347" s="561"/>
      <c r="P347" s="563"/>
    </row>
    <row r="348" spans="1:16" x14ac:dyDescent="0.25">
      <c r="A348" s="514" t="s">
        <v>558</v>
      </c>
      <c r="B348" s="515" t="s">
        <v>4428</v>
      </c>
      <c r="C348" s="1249" t="s">
        <v>4429</v>
      </c>
      <c r="D348" s="1249"/>
      <c r="E348" s="1249"/>
      <c r="F348" s="1249"/>
      <c r="G348" s="1249"/>
      <c r="H348" s="516" t="s">
        <v>1440</v>
      </c>
      <c r="I348" s="517">
        <v>6</v>
      </c>
      <c r="J348" s="518">
        <v>1</v>
      </c>
      <c r="K348" s="518">
        <v>6</v>
      </c>
      <c r="L348" s="520"/>
      <c r="M348" s="517"/>
      <c r="N348" s="521"/>
      <c r="O348" s="517"/>
      <c r="P348" s="522"/>
    </row>
    <row r="349" spans="1:16" x14ac:dyDescent="0.25">
      <c r="A349" s="523"/>
      <c r="B349" s="524" t="s">
        <v>23</v>
      </c>
      <c r="C349" s="1247" t="s">
        <v>1203</v>
      </c>
      <c r="D349" s="1247"/>
      <c r="E349" s="1247"/>
      <c r="F349" s="1247"/>
      <c r="G349" s="1247"/>
      <c r="H349" s="525" t="s">
        <v>1148</v>
      </c>
      <c r="I349" s="526"/>
      <c r="J349" s="526"/>
      <c r="K349" s="536">
        <v>73.92</v>
      </c>
      <c r="L349" s="528"/>
      <c r="M349" s="526"/>
      <c r="N349" s="528"/>
      <c r="O349" s="526"/>
      <c r="P349" s="529">
        <v>23513.21</v>
      </c>
    </row>
    <row r="350" spans="1:16" x14ac:dyDescent="0.25">
      <c r="A350" s="530"/>
      <c r="B350" s="524" t="s">
        <v>2403</v>
      </c>
      <c r="C350" s="1247" t="s">
        <v>2404</v>
      </c>
      <c r="D350" s="1247"/>
      <c r="E350" s="1247"/>
      <c r="F350" s="1247"/>
      <c r="G350" s="1247"/>
      <c r="H350" s="525" t="s">
        <v>1148</v>
      </c>
      <c r="I350" s="536">
        <v>12.32</v>
      </c>
      <c r="J350" s="526"/>
      <c r="K350" s="536">
        <v>73.92</v>
      </c>
      <c r="L350" s="532"/>
      <c r="M350" s="533"/>
      <c r="N350" s="534">
        <v>318.08999999999997</v>
      </c>
      <c r="O350" s="526"/>
      <c r="P350" s="529">
        <v>23513.21</v>
      </c>
    </row>
    <row r="351" spans="1:16" x14ac:dyDescent="0.25">
      <c r="A351" s="523"/>
      <c r="B351" s="524" t="s">
        <v>28</v>
      </c>
      <c r="C351" s="1247" t="s">
        <v>132</v>
      </c>
      <c r="D351" s="1247"/>
      <c r="E351" s="1247"/>
      <c r="F351" s="1247"/>
      <c r="G351" s="1247"/>
      <c r="H351" s="525"/>
      <c r="I351" s="526"/>
      <c r="J351" s="526"/>
      <c r="K351" s="526"/>
      <c r="L351" s="528"/>
      <c r="M351" s="526"/>
      <c r="N351" s="528"/>
      <c r="O351" s="526"/>
      <c r="P351" s="529">
        <v>2812.15</v>
      </c>
    </row>
    <row r="352" spans="1:16" x14ac:dyDescent="0.25">
      <c r="A352" s="523"/>
      <c r="B352" s="524"/>
      <c r="C352" s="1247" t="s">
        <v>1147</v>
      </c>
      <c r="D352" s="1247"/>
      <c r="E352" s="1247"/>
      <c r="F352" s="1247"/>
      <c r="G352" s="1247"/>
      <c r="H352" s="525" t="s">
        <v>1148</v>
      </c>
      <c r="I352" s="526"/>
      <c r="J352" s="526"/>
      <c r="K352" s="531">
        <v>2.4</v>
      </c>
      <c r="L352" s="528"/>
      <c r="M352" s="526"/>
      <c r="N352" s="528"/>
      <c r="O352" s="526"/>
      <c r="P352" s="573">
        <v>914.96</v>
      </c>
    </row>
    <row r="353" spans="1:16" x14ac:dyDescent="0.25">
      <c r="A353" s="530"/>
      <c r="B353" s="524" t="s">
        <v>1443</v>
      </c>
      <c r="C353" s="1247" t="s">
        <v>1444</v>
      </c>
      <c r="D353" s="1247"/>
      <c r="E353" s="1247"/>
      <c r="F353" s="1247"/>
      <c r="G353" s="1247"/>
      <c r="H353" s="525" t="s">
        <v>1151</v>
      </c>
      <c r="I353" s="531">
        <v>0.2</v>
      </c>
      <c r="J353" s="526"/>
      <c r="K353" s="531">
        <v>1.2</v>
      </c>
      <c r="L353" s="532"/>
      <c r="M353" s="533"/>
      <c r="N353" s="534">
        <v>1550.39</v>
      </c>
      <c r="O353" s="526"/>
      <c r="P353" s="529">
        <v>1860.47</v>
      </c>
    </row>
    <row r="354" spans="1:16" x14ac:dyDescent="0.25">
      <c r="A354" s="540"/>
      <c r="B354" s="524" t="s">
        <v>1152</v>
      </c>
      <c r="C354" s="1247" t="s">
        <v>1153</v>
      </c>
      <c r="D354" s="1247"/>
      <c r="E354" s="1247"/>
      <c r="F354" s="1247"/>
      <c r="G354" s="1247"/>
      <c r="H354" s="525" t="s">
        <v>1148</v>
      </c>
      <c r="I354" s="531">
        <v>0.2</v>
      </c>
      <c r="J354" s="526"/>
      <c r="K354" s="531">
        <v>1.2</v>
      </c>
      <c r="L354" s="528"/>
      <c r="M354" s="526"/>
      <c r="N354" s="541">
        <v>437.08</v>
      </c>
      <c r="O354" s="526"/>
      <c r="P354" s="573">
        <v>524.5</v>
      </c>
    </row>
    <row r="355" spans="1:16" x14ac:dyDescent="0.25">
      <c r="A355" s="530"/>
      <c r="B355" s="524" t="s">
        <v>4424</v>
      </c>
      <c r="C355" s="1247" t="s">
        <v>4425</v>
      </c>
      <c r="D355" s="1247"/>
      <c r="E355" s="1247"/>
      <c r="F355" s="1247"/>
      <c r="G355" s="1247"/>
      <c r="H355" s="525" t="s">
        <v>1151</v>
      </c>
      <c r="I355" s="536">
        <v>2.88</v>
      </c>
      <c r="J355" s="526"/>
      <c r="K355" s="536">
        <v>17.28</v>
      </c>
      <c r="L355" s="538">
        <v>1.75</v>
      </c>
      <c r="M355" s="539">
        <v>1.39</v>
      </c>
      <c r="N355" s="534">
        <v>2.4300000000000002</v>
      </c>
      <c r="O355" s="526"/>
      <c r="P355" s="529">
        <v>41.99</v>
      </c>
    </row>
    <row r="356" spans="1:16" x14ac:dyDescent="0.25">
      <c r="A356" s="530"/>
      <c r="B356" s="524" t="s">
        <v>4179</v>
      </c>
      <c r="C356" s="1247" t="s">
        <v>4180</v>
      </c>
      <c r="D356" s="1247"/>
      <c r="E356" s="1247"/>
      <c r="F356" s="1247"/>
      <c r="G356" s="1247"/>
      <c r="H356" s="525" t="s">
        <v>1151</v>
      </c>
      <c r="I356" s="536">
        <v>2.88</v>
      </c>
      <c r="J356" s="526"/>
      <c r="K356" s="536">
        <v>17.28</v>
      </c>
      <c r="L356" s="538">
        <v>8.84</v>
      </c>
      <c r="M356" s="575">
        <v>1.3</v>
      </c>
      <c r="N356" s="534">
        <v>11.49</v>
      </c>
      <c r="O356" s="526"/>
      <c r="P356" s="529">
        <v>198.55</v>
      </c>
    </row>
    <row r="357" spans="1:16" x14ac:dyDescent="0.25">
      <c r="A357" s="530"/>
      <c r="B357" s="524" t="s">
        <v>1445</v>
      </c>
      <c r="C357" s="1247" t="s">
        <v>1446</v>
      </c>
      <c r="D357" s="1247"/>
      <c r="E357" s="1247"/>
      <c r="F357" s="1247"/>
      <c r="G357" s="1247"/>
      <c r="H357" s="525" t="s">
        <v>1151</v>
      </c>
      <c r="I357" s="531">
        <v>0.2</v>
      </c>
      <c r="J357" s="526"/>
      <c r="K357" s="531">
        <v>1.2</v>
      </c>
      <c r="L357" s="538">
        <v>477.92</v>
      </c>
      <c r="M357" s="539">
        <v>1.24</v>
      </c>
      <c r="N357" s="534">
        <v>592.62</v>
      </c>
      <c r="O357" s="526"/>
      <c r="P357" s="529">
        <v>711.14</v>
      </c>
    </row>
    <row r="358" spans="1:16" x14ac:dyDescent="0.25">
      <c r="A358" s="540"/>
      <c r="B358" s="524" t="s">
        <v>1208</v>
      </c>
      <c r="C358" s="1247" t="s">
        <v>1209</v>
      </c>
      <c r="D358" s="1247"/>
      <c r="E358" s="1247"/>
      <c r="F358" s="1247"/>
      <c r="G358" s="1247"/>
      <c r="H358" s="525" t="s">
        <v>1148</v>
      </c>
      <c r="I358" s="531">
        <v>0.2</v>
      </c>
      <c r="J358" s="526"/>
      <c r="K358" s="531">
        <v>1.2</v>
      </c>
      <c r="L358" s="528"/>
      <c r="M358" s="526"/>
      <c r="N358" s="541">
        <v>325.38</v>
      </c>
      <c r="O358" s="526"/>
      <c r="P358" s="573">
        <v>390.46</v>
      </c>
    </row>
    <row r="359" spans="1:16" x14ac:dyDescent="0.25">
      <c r="A359" s="523"/>
      <c r="B359" s="524" t="s">
        <v>36</v>
      </c>
      <c r="C359" s="1247" t="s">
        <v>134</v>
      </c>
      <c r="D359" s="1247"/>
      <c r="E359" s="1247"/>
      <c r="F359" s="1247"/>
      <c r="G359" s="1247"/>
      <c r="H359" s="525"/>
      <c r="I359" s="526"/>
      <c r="J359" s="526"/>
      <c r="K359" s="526"/>
      <c r="L359" s="528"/>
      <c r="M359" s="526"/>
      <c r="N359" s="528"/>
      <c r="O359" s="526"/>
      <c r="P359" s="529">
        <v>3093.68</v>
      </c>
    </row>
    <row r="360" spans="1:16" x14ac:dyDescent="0.25">
      <c r="A360" s="530"/>
      <c r="B360" s="524" t="s">
        <v>2755</v>
      </c>
      <c r="C360" s="1247" t="s">
        <v>2756</v>
      </c>
      <c r="D360" s="1247"/>
      <c r="E360" s="1247"/>
      <c r="F360" s="1247"/>
      <c r="G360" s="1247"/>
      <c r="H360" s="525" t="s">
        <v>1505</v>
      </c>
      <c r="I360" s="527">
        <v>0.245</v>
      </c>
      <c r="J360" s="526"/>
      <c r="K360" s="536">
        <v>1.47</v>
      </c>
      <c r="L360" s="538">
        <v>37.71</v>
      </c>
      <c r="M360" s="539">
        <v>1.54</v>
      </c>
      <c r="N360" s="534">
        <v>58.07</v>
      </c>
      <c r="O360" s="526"/>
      <c r="P360" s="529">
        <v>85.36</v>
      </c>
    </row>
    <row r="361" spans="1:16" x14ac:dyDescent="0.25">
      <c r="A361" s="530"/>
      <c r="B361" s="524" t="s">
        <v>2716</v>
      </c>
      <c r="C361" s="1247" t="s">
        <v>2717</v>
      </c>
      <c r="D361" s="1247"/>
      <c r="E361" s="1247"/>
      <c r="F361" s="1247"/>
      <c r="G361" s="1247"/>
      <c r="H361" s="525" t="s">
        <v>1164</v>
      </c>
      <c r="I361" s="537">
        <v>1.1E-4</v>
      </c>
      <c r="J361" s="526"/>
      <c r="K361" s="537">
        <v>6.6E-4</v>
      </c>
      <c r="L361" s="542">
        <v>99190.96</v>
      </c>
      <c r="M361" s="539">
        <v>1.31</v>
      </c>
      <c r="N361" s="534">
        <v>129940.16</v>
      </c>
      <c r="O361" s="526"/>
      <c r="P361" s="529">
        <v>85.76</v>
      </c>
    </row>
    <row r="362" spans="1:16" x14ac:dyDescent="0.25">
      <c r="A362" s="530"/>
      <c r="B362" s="524" t="s">
        <v>3628</v>
      </c>
      <c r="C362" s="1247" t="s">
        <v>3629</v>
      </c>
      <c r="D362" s="1247"/>
      <c r="E362" s="1247"/>
      <c r="F362" s="1247"/>
      <c r="G362" s="1247"/>
      <c r="H362" s="525" t="s">
        <v>1244</v>
      </c>
      <c r="I362" s="536">
        <v>0.25</v>
      </c>
      <c r="J362" s="526"/>
      <c r="K362" s="531">
        <v>1.5</v>
      </c>
      <c r="L362" s="538">
        <v>931.11</v>
      </c>
      <c r="M362" s="539">
        <v>1.76</v>
      </c>
      <c r="N362" s="534">
        <v>1638.75</v>
      </c>
      <c r="O362" s="526"/>
      <c r="P362" s="529">
        <v>2458.13</v>
      </c>
    </row>
    <row r="363" spans="1:16" x14ac:dyDescent="0.25">
      <c r="A363" s="530"/>
      <c r="B363" s="524" t="s">
        <v>4426</v>
      </c>
      <c r="C363" s="1247" t="s">
        <v>4427</v>
      </c>
      <c r="D363" s="1247"/>
      <c r="E363" s="1247"/>
      <c r="F363" s="1247"/>
      <c r="G363" s="1247"/>
      <c r="H363" s="525" t="s">
        <v>1164</v>
      </c>
      <c r="I363" s="537">
        <v>7.2000000000000005E-4</v>
      </c>
      <c r="J363" s="526"/>
      <c r="K363" s="537">
        <v>4.3200000000000001E-3</v>
      </c>
      <c r="L363" s="542">
        <v>82698.14</v>
      </c>
      <c r="M363" s="575">
        <v>1.3</v>
      </c>
      <c r="N363" s="534">
        <v>107507.58</v>
      </c>
      <c r="O363" s="526"/>
      <c r="P363" s="529">
        <v>464.43</v>
      </c>
    </row>
    <row r="364" spans="1:16" x14ac:dyDescent="0.25">
      <c r="A364" s="552"/>
      <c r="B364" s="553"/>
      <c r="C364" s="1248" t="s">
        <v>1154</v>
      </c>
      <c r="D364" s="1248"/>
      <c r="E364" s="1248"/>
      <c r="F364" s="1248"/>
      <c r="G364" s="1248"/>
      <c r="H364" s="516"/>
      <c r="I364" s="517"/>
      <c r="J364" s="517"/>
      <c r="K364" s="517"/>
      <c r="L364" s="520"/>
      <c r="M364" s="517"/>
      <c r="N364" s="554"/>
      <c r="O364" s="517"/>
      <c r="P364" s="555">
        <v>30334</v>
      </c>
    </row>
    <row r="365" spans="1:16" x14ac:dyDescent="0.25">
      <c r="A365" s="540" t="s">
        <v>1739</v>
      </c>
      <c r="B365" s="524" t="s">
        <v>2637</v>
      </c>
      <c r="C365" s="1247" t="s">
        <v>2638</v>
      </c>
      <c r="D365" s="1247"/>
      <c r="E365" s="1247"/>
      <c r="F365" s="1247"/>
      <c r="G365" s="1247"/>
      <c r="H365" s="525" t="s">
        <v>1158</v>
      </c>
      <c r="I365" s="543">
        <v>2</v>
      </c>
      <c r="J365" s="526"/>
      <c r="K365" s="543">
        <v>2</v>
      </c>
      <c r="L365" s="528"/>
      <c r="M365" s="526"/>
      <c r="N365" s="528"/>
      <c r="O365" s="526"/>
      <c r="P365" s="573">
        <v>470.26</v>
      </c>
    </row>
    <row r="366" spans="1:16" x14ac:dyDescent="0.25">
      <c r="A366" s="540"/>
      <c r="B366" s="524"/>
      <c r="C366" s="1247" t="s">
        <v>1155</v>
      </c>
      <c r="D366" s="1247"/>
      <c r="E366" s="1247"/>
      <c r="F366" s="1247"/>
      <c r="G366" s="1247"/>
      <c r="H366" s="525"/>
      <c r="I366" s="526"/>
      <c r="J366" s="526"/>
      <c r="K366" s="526"/>
      <c r="L366" s="528"/>
      <c r="M366" s="526"/>
      <c r="N366" s="528"/>
      <c r="O366" s="526"/>
      <c r="P366" s="529">
        <v>24428.17</v>
      </c>
    </row>
    <row r="367" spans="1:16" x14ac:dyDescent="0.25">
      <c r="A367" s="540"/>
      <c r="B367" s="524" t="s">
        <v>2639</v>
      </c>
      <c r="C367" s="1247" t="s">
        <v>2640</v>
      </c>
      <c r="D367" s="1247"/>
      <c r="E367" s="1247"/>
      <c r="F367" s="1247"/>
      <c r="G367" s="1247"/>
      <c r="H367" s="525" t="s">
        <v>1158</v>
      </c>
      <c r="I367" s="543">
        <v>97</v>
      </c>
      <c r="J367" s="526"/>
      <c r="K367" s="543">
        <v>97</v>
      </c>
      <c r="L367" s="528"/>
      <c r="M367" s="526"/>
      <c r="N367" s="528"/>
      <c r="O367" s="526"/>
      <c r="P367" s="529">
        <v>23695.32</v>
      </c>
    </row>
    <row r="368" spans="1:16" x14ac:dyDescent="0.25">
      <c r="A368" s="540"/>
      <c r="B368" s="524" t="s">
        <v>2641</v>
      </c>
      <c r="C368" s="1247" t="s">
        <v>2642</v>
      </c>
      <c r="D368" s="1247"/>
      <c r="E368" s="1247"/>
      <c r="F368" s="1247"/>
      <c r="G368" s="1247"/>
      <c r="H368" s="525" t="s">
        <v>1158</v>
      </c>
      <c r="I368" s="543">
        <v>51</v>
      </c>
      <c r="J368" s="526"/>
      <c r="K368" s="543">
        <v>51</v>
      </c>
      <c r="L368" s="528"/>
      <c r="M368" s="526"/>
      <c r="N368" s="528"/>
      <c r="O368" s="526"/>
      <c r="P368" s="529">
        <v>12458.37</v>
      </c>
    </row>
    <row r="369" spans="1:16" x14ac:dyDescent="0.25">
      <c r="A369" s="556"/>
      <c r="B369" s="557"/>
      <c r="C369" s="1248" t="s">
        <v>1161</v>
      </c>
      <c r="D369" s="1248"/>
      <c r="E369" s="1248"/>
      <c r="F369" s="1248"/>
      <c r="G369" s="1248"/>
      <c r="H369" s="516"/>
      <c r="I369" s="517"/>
      <c r="J369" s="517"/>
      <c r="K369" s="517"/>
      <c r="L369" s="520"/>
      <c r="M369" s="517"/>
      <c r="N369" s="554">
        <v>11159.66</v>
      </c>
      <c r="O369" s="517"/>
      <c r="P369" s="555">
        <v>66957.95</v>
      </c>
    </row>
    <row r="370" spans="1:16" x14ac:dyDescent="0.25">
      <c r="A370" s="558"/>
      <c r="B370" s="559"/>
      <c r="C370" s="559"/>
      <c r="D370" s="559"/>
      <c r="E370" s="559"/>
      <c r="F370" s="559"/>
      <c r="G370" s="559"/>
      <c r="H370" s="560"/>
      <c r="I370" s="561"/>
      <c r="J370" s="561"/>
      <c r="K370" s="561"/>
      <c r="L370" s="562"/>
      <c r="M370" s="561"/>
      <c r="N370" s="562"/>
      <c r="O370" s="561"/>
      <c r="P370" s="563"/>
    </row>
    <row r="371" spans="1:16" ht="22.5" x14ac:dyDescent="0.25">
      <c r="A371" s="514" t="s">
        <v>576</v>
      </c>
      <c r="B371" s="515" t="s">
        <v>4544</v>
      </c>
      <c r="C371" s="1249" t="s">
        <v>4545</v>
      </c>
      <c r="D371" s="1249"/>
      <c r="E371" s="1249"/>
      <c r="F371" s="1249"/>
      <c r="G371" s="1249"/>
      <c r="H371" s="516" t="s">
        <v>2159</v>
      </c>
      <c r="I371" s="517">
        <v>9830.76</v>
      </c>
      <c r="J371" s="518">
        <v>1</v>
      </c>
      <c r="K371" s="570">
        <v>9830.76</v>
      </c>
      <c r="L371" s="520"/>
      <c r="M371" s="517"/>
      <c r="N371" s="572">
        <v>666.93</v>
      </c>
      <c r="O371" s="517"/>
      <c r="P371" s="555">
        <v>6556428.7699999996</v>
      </c>
    </row>
    <row r="372" spans="1:16" x14ac:dyDescent="0.25">
      <c r="A372" s="556"/>
      <c r="B372" s="557"/>
      <c r="C372" s="1248" t="s">
        <v>1161</v>
      </c>
      <c r="D372" s="1248"/>
      <c r="E372" s="1248"/>
      <c r="F372" s="1248"/>
      <c r="G372" s="1248"/>
      <c r="H372" s="516"/>
      <c r="I372" s="517"/>
      <c r="J372" s="517"/>
      <c r="K372" s="517"/>
      <c r="L372" s="520"/>
      <c r="M372" s="517"/>
      <c r="N372" s="520"/>
      <c r="O372" s="517"/>
      <c r="P372" s="555">
        <v>6556428.7699999996</v>
      </c>
    </row>
    <row r="373" spans="1:16" x14ac:dyDescent="0.25">
      <c r="A373" s="558"/>
      <c r="B373" s="559"/>
      <c r="C373" s="559"/>
      <c r="D373" s="559"/>
      <c r="E373" s="559"/>
      <c r="F373" s="559"/>
      <c r="G373" s="559"/>
      <c r="H373" s="560"/>
      <c r="I373" s="561"/>
      <c r="J373" s="561"/>
      <c r="K373" s="561"/>
      <c r="L373" s="562"/>
      <c r="M373" s="561"/>
      <c r="N373" s="562"/>
      <c r="O373" s="561"/>
      <c r="P373" s="563"/>
    </row>
    <row r="374" spans="1:16" x14ac:dyDescent="0.25">
      <c r="A374" s="1251" t="s">
        <v>4546</v>
      </c>
      <c r="B374" s="1252"/>
      <c r="C374" s="1252"/>
      <c r="D374" s="1252"/>
      <c r="E374" s="1252"/>
      <c r="F374" s="1252"/>
      <c r="G374" s="1252"/>
      <c r="H374" s="1252"/>
      <c r="I374" s="1252"/>
      <c r="J374" s="1252"/>
      <c r="K374" s="1252"/>
      <c r="L374" s="1252"/>
      <c r="M374" s="1252"/>
      <c r="N374" s="1252"/>
      <c r="O374" s="1252"/>
      <c r="P374" s="1253"/>
    </row>
    <row r="375" spans="1:16" x14ac:dyDescent="0.25">
      <c r="A375" s="514" t="s">
        <v>1180</v>
      </c>
      <c r="B375" s="515" t="s">
        <v>4542</v>
      </c>
      <c r="C375" s="1249" t="s">
        <v>4543</v>
      </c>
      <c r="D375" s="1249"/>
      <c r="E375" s="1249"/>
      <c r="F375" s="1249"/>
      <c r="G375" s="1249"/>
      <c r="H375" s="516" t="s">
        <v>1440</v>
      </c>
      <c r="I375" s="517">
        <v>172.11</v>
      </c>
      <c r="J375" s="518">
        <v>1</v>
      </c>
      <c r="K375" s="570">
        <v>172.11</v>
      </c>
      <c r="L375" s="520"/>
      <c r="M375" s="517"/>
      <c r="N375" s="521"/>
      <c r="O375" s="517"/>
      <c r="P375" s="522"/>
    </row>
    <row r="376" spans="1:16" x14ac:dyDescent="0.25">
      <c r="A376" s="523"/>
      <c r="B376" s="524" t="s">
        <v>23</v>
      </c>
      <c r="C376" s="1247" t="s">
        <v>1203</v>
      </c>
      <c r="D376" s="1247"/>
      <c r="E376" s="1247"/>
      <c r="F376" s="1247"/>
      <c r="G376" s="1247"/>
      <c r="H376" s="525" t="s">
        <v>1148</v>
      </c>
      <c r="I376" s="526"/>
      <c r="J376" s="526"/>
      <c r="K376" s="535">
        <v>1886.3255999999999</v>
      </c>
      <c r="L376" s="528"/>
      <c r="M376" s="526"/>
      <c r="N376" s="528"/>
      <c r="O376" s="526"/>
      <c r="P376" s="529">
        <v>600021.31000000006</v>
      </c>
    </row>
    <row r="377" spans="1:16" x14ac:dyDescent="0.25">
      <c r="A377" s="530"/>
      <c r="B377" s="524" t="s">
        <v>2403</v>
      </c>
      <c r="C377" s="1247" t="s">
        <v>2404</v>
      </c>
      <c r="D377" s="1247"/>
      <c r="E377" s="1247"/>
      <c r="F377" s="1247"/>
      <c r="G377" s="1247"/>
      <c r="H377" s="525" t="s">
        <v>1148</v>
      </c>
      <c r="I377" s="536">
        <v>10.96</v>
      </c>
      <c r="J377" s="526"/>
      <c r="K377" s="535">
        <v>1886.3255999999999</v>
      </c>
      <c r="L377" s="532"/>
      <c r="M377" s="533"/>
      <c r="N377" s="534">
        <v>318.08999999999997</v>
      </c>
      <c r="O377" s="526"/>
      <c r="P377" s="529">
        <v>600021.31000000006</v>
      </c>
    </row>
    <row r="378" spans="1:16" x14ac:dyDescent="0.25">
      <c r="A378" s="523"/>
      <c r="B378" s="524" t="s">
        <v>28</v>
      </c>
      <c r="C378" s="1247" t="s">
        <v>132</v>
      </c>
      <c r="D378" s="1247"/>
      <c r="E378" s="1247"/>
      <c r="F378" s="1247"/>
      <c r="G378" s="1247"/>
      <c r="H378" s="525"/>
      <c r="I378" s="526"/>
      <c r="J378" s="526"/>
      <c r="K378" s="526"/>
      <c r="L378" s="528"/>
      <c r="M378" s="526"/>
      <c r="N378" s="528"/>
      <c r="O378" s="526"/>
      <c r="P378" s="529">
        <v>172156.14</v>
      </c>
    </row>
    <row r="379" spans="1:16" x14ac:dyDescent="0.25">
      <c r="A379" s="523"/>
      <c r="B379" s="524"/>
      <c r="C379" s="1247" t="s">
        <v>1147</v>
      </c>
      <c r="D379" s="1247"/>
      <c r="E379" s="1247"/>
      <c r="F379" s="1247"/>
      <c r="G379" s="1247"/>
      <c r="H379" s="525" t="s">
        <v>1148</v>
      </c>
      <c r="I379" s="526"/>
      <c r="J379" s="526"/>
      <c r="K379" s="527">
        <v>154.899</v>
      </c>
      <c r="L379" s="528"/>
      <c r="M379" s="526"/>
      <c r="N379" s="528"/>
      <c r="O379" s="526"/>
      <c r="P379" s="529">
        <v>59052.15</v>
      </c>
    </row>
    <row r="380" spans="1:16" x14ac:dyDescent="0.25">
      <c r="A380" s="530"/>
      <c r="B380" s="524" t="s">
        <v>1443</v>
      </c>
      <c r="C380" s="1247" t="s">
        <v>1444</v>
      </c>
      <c r="D380" s="1247"/>
      <c r="E380" s="1247"/>
      <c r="F380" s="1247"/>
      <c r="G380" s="1247"/>
      <c r="H380" s="525" t="s">
        <v>1151</v>
      </c>
      <c r="I380" s="536">
        <v>0.45</v>
      </c>
      <c r="J380" s="526"/>
      <c r="K380" s="535">
        <v>77.4495</v>
      </c>
      <c r="L380" s="532"/>
      <c r="M380" s="533"/>
      <c r="N380" s="534">
        <v>1550.39</v>
      </c>
      <c r="O380" s="526"/>
      <c r="P380" s="529">
        <v>120076.93</v>
      </c>
    </row>
    <row r="381" spans="1:16" x14ac:dyDescent="0.25">
      <c r="A381" s="540"/>
      <c r="B381" s="524" t="s">
        <v>1152</v>
      </c>
      <c r="C381" s="1247" t="s">
        <v>1153</v>
      </c>
      <c r="D381" s="1247"/>
      <c r="E381" s="1247"/>
      <c r="F381" s="1247"/>
      <c r="G381" s="1247"/>
      <c r="H381" s="525" t="s">
        <v>1148</v>
      </c>
      <c r="I381" s="536">
        <v>0.45</v>
      </c>
      <c r="J381" s="526"/>
      <c r="K381" s="535">
        <v>77.4495</v>
      </c>
      <c r="L381" s="528"/>
      <c r="M381" s="526"/>
      <c r="N381" s="541">
        <v>437.08</v>
      </c>
      <c r="O381" s="526"/>
      <c r="P381" s="529">
        <v>33851.629999999997</v>
      </c>
    </row>
    <row r="382" spans="1:16" x14ac:dyDescent="0.25">
      <c r="A382" s="530"/>
      <c r="B382" s="524" t="s">
        <v>4424</v>
      </c>
      <c r="C382" s="1247" t="s">
        <v>4425</v>
      </c>
      <c r="D382" s="1247"/>
      <c r="E382" s="1247"/>
      <c r="F382" s="1247"/>
      <c r="G382" s="1247"/>
      <c r="H382" s="525" t="s">
        <v>1151</v>
      </c>
      <c r="I382" s="536">
        <v>2.58</v>
      </c>
      <c r="J382" s="526"/>
      <c r="K382" s="535">
        <v>444.04379999999998</v>
      </c>
      <c r="L382" s="538">
        <v>1.75</v>
      </c>
      <c r="M382" s="539">
        <v>1.39</v>
      </c>
      <c r="N382" s="534">
        <v>2.4300000000000002</v>
      </c>
      <c r="O382" s="526"/>
      <c r="P382" s="529">
        <v>1079.03</v>
      </c>
    </row>
    <row r="383" spans="1:16" x14ac:dyDescent="0.25">
      <c r="A383" s="530"/>
      <c r="B383" s="524" t="s">
        <v>4179</v>
      </c>
      <c r="C383" s="1247" t="s">
        <v>4180</v>
      </c>
      <c r="D383" s="1247"/>
      <c r="E383" s="1247"/>
      <c r="F383" s="1247"/>
      <c r="G383" s="1247"/>
      <c r="H383" s="525" t="s">
        <v>1151</v>
      </c>
      <c r="I383" s="536">
        <v>2.58</v>
      </c>
      <c r="J383" s="526"/>
      <c r="K383" s="535">
        <v>444.04379999999998</v>
      </c>
      <c r="L383" s="538">
        <v>8.84</v>
      </c>
      <c r="M383" s="575">
        <v>1.3</v>
      </c>
      <c r="N383" s="534">
        <v>11.49</v>
      </c>
      <c r="O383" s="526"/>
      <c r="P383" s="529">
        <v>5102.0600000000004</v>
      </c>
    </row>
    <row r="384" spans="1:16" x14ac:dyDescent="0.25">
      <c r="A384" s="530"/>
      <c r="B384" s="524" t="s">
        <v>1445</v>
      </c>
      <c r="C384" s="1247" t="s">
        <v>1446</v>
      </c>
      <c r="D384" s="1247"/>
      <c r="E384" s="1247"/>
      <c r="F384" s="1247"/>
      <c r="G384" s="1247"/>
      <c r="H384" s="525" t="s">
        <v>1151</v>
      </c>
      <c r="I384" s="536">
        <v>0.45</v>
      </c>
      <c r="J384" s="526"/>
      <c r="K384" s="535">
        <v>77.4495</v>
      </c>
      <c r="L384" s="538">
        <v>477.92</v>
      </c>
      <c r="M384" s="539">
        <v>1.24</v>
      </c>
      <c r="N384" s="534">
        <v>592.62</v>
      </c>
      <c r="O384" s="526"/>
      <c r="P384" s="529">
        <v>45898.12</v>
      </c>
    </row>
    <row r="385" spans="1:16" x14ac:dyDescent="0.25">
      <c r="A385" s="540"/>
      <c r="B385" s="524" t="s">
        <v>1208</v>
      </c>
      <c r="C385" s="1247" t="s">
        <v>1209</v>
      </c>
      <c r="D385" s="1247"/>
      <c r="E385" s="1247"/>
      <c r="F385" s="1247"/>
      <c r="G385" s="1247"/>
      <c r="H385" s="525" t="s">
        <v>1148</v>
      </c>
      <c r="I385" s="536">
        <v>0.45</v>
      </c>
      <c r="J385" s="526"/>
      <c r="K385" s="535">
        <v>77.4495</v>
      </c>
      <c r="L385" s="528"/>
      <c r="M385" s="526"/>
      <c r="N385" s="541">
        <v>325.38</v>
      </c>
      <c r="O385" s="526"/>
      <c r="P385" s="529">
        <v>25200.52</v>
      </c>
    </row>
    <row r="386" spans="1:16" x14ac:dyDescent="0.25">
      <c r="A386" s="523"/>
      <c r="B386" s="524" t="s">
        <v>36</v>
      </c>
      <c r="C386" s="1247" t="s">
        <v>134</v>
      </c>
      <c r="D386" s="1247"/>
      <c r="E386" s="1247"/>
      <c r="F386" s="1247"/>
      <c r="G386" s="1247"/>
      <c r="H386" s="525"/>
      <c r="I386" s="526"/>
      <c r="J386" s="526"/>
      <c r="K386" s="526"/>
      <c r="L386" s="528"/>
      <c r="M386" s="526"/>
      <c r="N386" s="528"/>
      <c r="O386" s="526"/>
      <c r="P386" s="529">
        <v>117585.46</v>
      </c>
    </row>
    <row r="387" spans="1:16" x14ac:dyDescent="0.25">
      <c r="A387" s="530"/>
      <c r="B387" s="524" t="s">
        <v>2755</v>
      </c>
      <c r="C387" s="1247" t="s">
        <v>2756</v>
      </c>
      <c r="D387" s="1247"/>
      <c r="E387" s="1247"/>
      <c r="F387" s="1247"/>
      <c r="G387" s="1247"/>
      <c r="H387" s="525" t="s">
        <v>1505</v>
      </c>
      <c r="I387" s="527">
        <v>9.6000000000000002E-2</v>
      </c>
      <c r="J387" s="526"/>
      <c r="K387" s="537">
        <v>16.522559999999999</v>
      </c>
      <c r="L387" s="538">
        <v>37.71</v>
      </c>
      <c r="M387" s="539">
        <v>1.54</v>
      </c>
      <c r="N387" s="534">
        <v>58.07</v>
      </c>
      <c r="O387" s="526"/>
      <c r="P387" s="529">
        <v>959.47</v>
      </c>
    </row>
    <row r="388" spans="1:16" x14ac:dyDescent="0.25">
      <c r="A388" s="530"/>
      <c r="B388" s="524" t="s">
        <v>4535</v>
      </c>
      <c r="C388" s="1247" t="s">
        <v>4536</v>
      </c>
      <c r="D388" s="1247"/>
      <c r="E388" s="1247"/>
      <c r="F388" s="1247"/>
      <c r="G388" s="1247"/>
      <c r="H388" s="525" t="s">
        <v>1164</v>
      </c>
      <c r="I388" s="527">
        <v>1E-3</v>
      </c>
      <c r="J388" s="526"/>
      <c r="K388" s="537">
        <v>0.17211000000000001</v>
      </c>
      <c r="L388" s="542">
        <v>70310.45</v>
      </c>
      <c r="M388" s="539">
        <v>0.95</v>
      </c>
      <c r="N388" s="534">
        <v>66794.929999999993</v>
      </c>
      <c r="O388" s="526"/>
      <c r="P388" s="529">
        <v>11496.08</v>
      </c>
    </row>
    <row r="389" spans="1:16" x14ac:dyDescent="0.25">
      <c r="A389" s="530"/>
      <c r="B389" s="524" t="s">
        <v>4537</v>
      </c>
      <c r="C389" s="1247" t="s">
        <v>4538</v>
      </c>
      <c r="D389" s="1247"/>
      <c r="E389" s="1247"/>
      <c r="F389" s="1247"/>
      <c r="G389" s="1247"/>
      <c r="H389" s="525" t="s">
        <v>1164</v>
      </c>
      <c r="I389" s="536">
        <v>0.01</v>
      </c>
      <c r="J389" s="526"/>
      <c r="K389" s="535">
        <v>1.7211000000000001</v>
      </c>
      <c r="L389" s="542">
        <v>70842.5</v>
      </c>
      <c r="M389" s="539">
        <v>0.81</v>
      </c>
      <c r="N389" s="534">
        <v>57382.43</v>
      </c>
      <c r="O389" s="526"/>
      <c r="P389" s="529">
        <v>98760.9</v>
      </c>
    </row>
    <row r="390" spans="1:16" x14ac:dyDescent="0.25">
      <c r="A390" s="530"/>
      <c r="B390" s="524" t="s">
        <v>2627</v>
      </c>
      <c r="C390" s="1247" t="s">
        <v>2628</v>
      </c>
      <c r="D390" s="1247"/>
      <c r="E390" s="1247"/>
      <c r="F390" s="1247"/>
      <c r="G390" s="1247"/>
      <c r="H390" s="525" t="s">
        <v>1244</v>
      </c>
      <c r="I390" s="536">
        <v>0.25</v>
      </c>
      <c r="J390" s="526"/>
      <c r="K390" s="535">
        <v>43.027500000000003</v>
      </c>
      <c r="L390" s="538">
        <v>79.88</v>
      </c>
      <c r="M390" s="539">
        <v>1.53</v>
      </c>
      <c r="N390" s="534">
        <v>122.22</v>
      </c>
      <c r="O390" s="526"/>
      <c r="P390" s="529">
        <v>5258.82</v>
      </c>
    </row>
    <row r="391" spans="1:16" x14ac:dyDescent="0.25">
      <c r="A391" s="530"/>
      <c r="B391" s="524" t="s">
        <v>4426</v>
      </c>
      <c r="C391" s="1247" t="s">
        <v>4427</v>
      </c>
      <c r="D391" s="1247"/>
      <c r="E391" s="1247"/>
      <c r="F391" s="1247"/>
      <c r="G391" s="1247"/>
      <c r="H391" s="525" t="s">
        <v>1164</v>
      </c>
      <c r="I391" s="537">
        <v>6.0000000000000002E-5</v>
      </c>
      <c r="J391" s="526"/>
      <c r="K391" s="569">
        <v>1.03266E-2</v>
      </c>
      <c r="L391" s="542">
        <v>82698.14</v>
      </c>
      <c r="M391" s="575">
        <v>1.3</v>
      </c>
      <c r="N391" s="534">
        <v>107507.58</v>
      </c>
      <c r="O391" s="526"/>
      <c r="P391" s="529">
        <v>1110.19</v>
      </c>
    </row>
    <row r="392" spans="1:16" x14ac:dyDescent="0.25">
      <c r="A392" s="552"/>
      <c r="B392" s="553"/>
      <c r="C392" s="1248" t="s">
        <v>1154</v>
      </c>
      <c r="D392" s="1248"/>
      <c r="E392" s="1248"/>
      <c r="F392" s="1248"/>
      <c r="G392" s="1248"/>
      <c r="H392" s="516"/>
      <c r="I392" s="517"/>
      <c r="J392" s="517"/>
      <c r="K392" s="517"/>
      <c r="L392" s="520"/>
      <c r="M392" s="517"/>
      <c r="N392" s="554"/>
      <c r="O392" s="517"/>
      <c r="P392" s="555">
        <v>948815.06</v>
      </c>
    </row>
    <row r="393" spans="1:16" x14ac:dyDescent="0.25">
      <c r="A393" s="540" t="s">
        <v>3614</v>
      </c>
      <c r="B393" s="524" t="s">
        <v>2637</v>
      </c>
      <c r="C393" s="1247" t="s">
        <v>2638</v>
      </c>
      <c r="D393" s="1247"/>
      <c r="E393" s="1247"/>
      <c r="F393" s="1247"/>
      <c r="G393" s="1247"/>
      <c r="H393" s="525" t="s">
        <v>1158</v>
      </c>
      <c r="I393" s="543">
        <v>2</v>
      </c>
      <c r="J393" s="526"/>
      <c r="K393" s="543">
        <v>2</v>
      </c>
      <c r="L393" s="528"/>
      <c r="M393" s="526"/>
      <c r="N393" s="528"/>
      <c r="O393" s="526"/>
      <c r="P393" s="529">
        <v>12000.43</v>
      </c>
    </row>
    <row r="394" spans="1:16" x14ac:dyDescent="0.25">
      <c r="A394" s="540"/>
      <c r="B394" s="524"/>
      <c r="C394" s="1247" t="s">
        <v>1155</v>
      </c>
      <c r="D394" s="1247"/>
      <c r="E394" s="1247"/>
      <c r="F394" s="1247"/>
      <c r="G394" s="1247"/>
      <c r="H394" s="525"/>
      <c r="I394" s="526"/>
      <c r="J394" s="526"/>
      <c r="K394" s="526"/>
      <c r="L394" s="528"/>
      <c r="M394" s="526"/>
      <c r="N394" s="528"/>
      <c r="O394" s="526"/>
      <c r="P394" s="529">
        <v>659073.46</v>
      </c>
    </row>
    <row r="395" spans="1:16" x14ac:dyDescent="0.25">
      <c r="A395" s="540"/>
      <c r="B395" s="524" t="s">
        <v>2639</v>
      </c>
      <c r="C395" s="1247" t="s">
        <v>2640</v>
      </c>
      <c r="D395" s="1247"/>
      <c r="E395" s="1247"/>
      <c r="F395" s="1247"/>
      <c r="G395" s="1247"/>
      <c r="H395" s="525" t="s">
        <v>1158</v>
      </c>
      <c r="I395" s="543">
        <v>97</v>
      </c>
      <c r="J395" s="526"/>
      <c r="K395" s="543">
        <v>97</v>
      </c>
      <c r="L395" s="528"/>
      <c r="M395" s="526"/>
      <c r="N395" s="528"/>
      <c r="O395" s="526"/>
      <c r="P395" s="529">
        <v>639301.26</v>
      </c>
    </row>
    <row r="396" spans="1:16" x14ac:dyDescent="0.25">
      <c r="A396" s="540"/>
      <c r="B396" s="524" t="s">
        <v>2641</v>
      </c>
      <c r="C396" s="1247" t="s">
        <v>2642</v>
      </c>
      <c r="D396" s="1247"/>
      <c r="E396" s="1247"/>
      <c r="F396" s="1247"/>
      <c r="G396" s="1247"/>
      <c r="H396" s="525" t="s">
        <v>1158</v>
      </c>
      <c r="I396" s="543">
        <v>51</v>
      </c>
      <c r="J396" s="526"/>
      <c r="K396" s="543">
        <v>51</v>
      </c>
      <c r="L396" s="528"/>
      <c r="M396" s="526"/>
      <c r="N396" s="528"/>
      <c r="O396" s="526"/>
      <c r="P396" s="529">
        <v>336127.46</v>
      </c>
    </row>
    <row r="397" spans="1:16" x14ac:dyDescent="0.25">
      <c r="A397" s="556"/>
      <c r="B397" s="557"/>
      <c r="C397" s="1248" t="s">
        <v>1161</v>
      </c>
      <c r="D397" s="1248"/>
      <c r="E397" s="1248"/>
      <c r="F397" s="1248"/>
      <c r="G397" s="1248"/>
      <c r="H397" s="516"/>
      <c r="I397" s="517"/>
      <c r="J397" s="517"/>
      <c r="K397" s="517"/>
      <c r="L397" s="520"/>
      <c r="M397" s="517"/>
      <c r="N397" s="554">
        <v>11250.04</v>
      </c>
      <c r="O397" s="517"/>
      <c r="P397" s="555">
        <v>1936244.21</v>
      </c>
    </row>
    <row r="398" spans="1:16" x14ac:dyDescent="0.25">
      <c r="A398" s="558"/>
      <c r="B398" s="559"/>
      <c r="C398" s="559"/>
      <c r="D398" s="559"/>
      <c r="E398" s="559"/>
      <c r="F398" s="559"/>
      <c r="G398" s="559"/>
      <c r="H398" s="560"/>
      <c r="I398" s="561"/>
      <c r="J398" s="561"/>
      <c r="K398" s="561"/>
      <c r="L398" s="562"/>
      <c r="M398" s="561"/>
      <c r="N398" s="562"/>
      <c r="O398" s="561"/>
      <c r="P398" s="563"/>
    </row>
    <row r="399" spans="1:16" x14ac:dyDescent="0.25">
      <c r="A399" s="514" t="s">
        <v>1182</v>
      </c>
      <c r="B399" s="515" t="s">
        <v>4422</v>
      </c>
      <c r="C399" s="1249" t="s">
        <v>4423</v>
      </c>
      <c r="D399" s="1249"/>
      <c r="E399" s="1249"/>
      <c r="F399" s="1249"/>
      <c r="G399" s="1249"/>
      <c r="H399" s="516" t="s">
        <v>1440</v>
      </c>
      <c r="I399" s="517">
        <v>51.95</v>
      </c>
      <c r="J399" s="518">
        <v>1</v>
      </c>
      <c r="K399" s="570">
        <v>51.95</v>
      </c>
      <c r="L399" s="520"/>
      <c r="M399" s="517"/>
      <c r="N399" s="521"/>
      <c r="O399" s="517"/>
      <c r="P399" s="522"/>
    </row>
    <row r="400" spans="1:16" x14ac:dyDescent="0.25">
      <c r="A400" s="523"/>
      <c r="B400" s="524" t="s">
        <v>23</v>
      </c>
      <c r="C400" s="1247" t="s">
        <v>1203</v>
      </c>
      <c r="D400" s="1247"/>
      <c r="E400" s="1247"/>
      <c r="F400" s="1247"/>
      <c r="G400" s="1247"/>
      <c r="H400" s="525" t="s">
        <v>1148</v>
      </c>
      <c r="I400" s="526"/>
      <c r="J400" s="526"/>
      <c r="K400" s="527">
        <v>760.548</v>
      </c>
      <c r="L400" s="528"/>
      <c r="M400" s="526"/>
      <c r="N400" s="528"/>
      <c r="O400" s="526"/>
      <c r="P400" s="529">
        <v>241922.71</v>
      </c>
    </row>
    <row r="401" spans="1:16" x14ac:dyDescent="0.25">
      <c r="A401" s="530"/>
      <c r="B401" s="524" t="s">
        <v>2403</v>
      </c>
      <c r="C401" s="1247" t="s">
        <v>2404</v>
      </c>
      <c r="D401" s="1247"/>
      <c r="E401" s="1247"/>
      <c r="F401" s="1247"/>
      <c r="G401" s="1247"/>
      <c r="H401" s="525" t="s">
        <v>1148</v>
      </c>
      <c r="I401" s="536">
        <v>14.64</v>
      </c>
      <c r="J401" s="526"/>
      <c r="K401" s="527">
        <v>760.548</v>
      </c>
      <c r="L401" s="532"/>
      <c r="M401" s="533"/>
      <c r="N401" s="534">
        <v>318.08999999999997</v>
      </c>
      <c r="O401" s="526"/>
      <c r="P401" s="529">
        <v>241922.71</v>
      </c>
    </row>
    <row r="402" spans="1:16" x14ac:dyDescent="0.25">
      <c r="A402" s="523"/>
      <c r="B402" s="524" t="s">
        <v>28</v>
      </c>
      <c r="C402" s="1247" t="s">
        <v>132</v>
      </c>
      <c r="D402" s="1247"/>
      <c r="E402" s="1247"/>
      <c r="F402" s="1247"/>
      <c r="G402" s="1247"/>
      <c r="H402" s="525"/>
      <c r="I402" s="526"/>
      <c r="J402" s="526"/>
      <c r="K402" s="526"/>
      <c r="L402" s="528"/>
      <c r="M402" s="526"/>
      <c r="N402" s="528"/>
      <c r="O402" s="526"/>
      <c r="P402" s="529">
        <v>24731.79</v>
      </c>
    </row>
    <row r="403" spans="1:16" x14ac:dyDescent="0.25">
      <c r="A403" s="523"/>
      <c r="B403" s="524"/>
      <c r="C403" s="1247" t="s">
        <v>1147</v>
      </c>
      <c r="D403" s="1247"/>
      <c r="E403" s="1247"/>
      <c r="F403" s="1247"/>
      <c r="G403" s="1247"/>
      <c r="H403" s="525" t="s">
        <v>1148</v>
      </c>
      <c r="I403" s="526"/>
      <c r="J403" s="526"/>
      <c r="K403" s="536">
        <v>20.78</v>
      </c>
      <c r="L403" s="528"/>
      <c r="M403" s="526"/>
      <c r="N403" s="528"/>
      <c r="O403" s="526"/>
      <c r="P403" s="529">
        <v>7921.96</v>
      </c>
    </row>
    <row r="404" spans="1:16" x14ac:dyDescent="0.25">
      <c r="A404" s="530"/>
      <c r="B404" s="524" t="s">
        <v>1443</v>
      </c>
      <c r="C404" s="1247" t="s">
        <v>1444</v>
      </c>
      <c r="D404" s="1247"/>
      <c r="E404" s="1247"/>
      <c r="F404" s="1247"/>
      <c r="G404" s="1247"/>
      <c r="H404" s="525" t="s">
        <v>1151</v>
      </c>
      <c r="I404" s="531">
        <v>0.2</v>
      </c>
      <c r="J404" s="526"/>
      <c r="K404" s="536">
        <v>10.39</v>
      </c>
      <c r="L404" s="532"/>
      <c r="M404" s="533"/>
      <c r="N404" s="534">
        <v>1550.39</v>
      </c>
      <c r="O404" s="526"/>
      <c r="P404" s="529">
        <v>16108.55</v>
      </c>
    </row>
    <row r="405" spans="1:16" x14ac:dyDescent="0.25">
      <c r="A405" s="540"/>
      <c r="B405" s="524" t="s">
        <v>1152</v>
      </c>
      <c r="C405" s="1247" t="s">
        <v>1153</v>
      </c>
      <c r="D405" s="1247"/>
      <c r="E405" s="1247"/>
      <c r="F405" s="1247"/>
      <c r="G405" s="1247"/>
      <c r="H405" s="525" t="s">
        <v>1148</v>
      </c>
      <c r="I405" s="531">
        <v>0.2</v>
      </c>
      <c r="J405" s="526"/>
      <c r="K405" s="536">
        <v>10.39</v>
      </c>
      <c r="L405" s="528"/>
      <c r="M405" s="526"/>
      <c r="N405" s="541">
        <v>437.08</v>
      </c>
      <c r="O405" s="526"/>
      <c r="P405" s="529">
        <v>4541.26</v>
      </c>
    </row>
    <row r="406" spans="1:16" x14ac:dyDescent="0.25">
      <c r="A406" s="530"/>
      <c r="B406" s="524" t="s">
        <v>4424</v>
      </c>
      <c r="C406" s="1247" t="s">
        <v>4425</v>
      </c>
      <c r="D406" s="1247"/>
      <c r="E406" s="1247"/>
      <c r="F406" s="1247"/>
      <c r="G406" s="1247"/>
      <c r="H406" s="525" t="s">
        <v>1151</v>
      </c>
      <c r="I406" s="536">
        <v>3.41</v>
      </c>
      <c r="J406" s="526"/>
      <c r="K406" s="535">
        <v>177.14949999999999</v>
      </c>
      <c r="L406" s="538">
        <v>1.75</v>
      </c>
      <c r="M406" s="539">
        <v>1.39</v>
      </c>
      <c r="N406" s="534">
        <v>2.4300000000000002</v>
      </c>
      <c r="O406" s="526"/>
      <c r="P406" s="529">
        <v>430.47</v>
      </c>
    </row>
    <row r="407" spans="1:16" x14ac:dyDescent="0.25">
      <c r="A407" s="530"/>
      <c r="B407" s="524" t="s">
        <v>4179</v>
      </c>
      <c r="C407" s="1247" t="s">
        <v>4180</v>
      </c>
      <c r="D407" s="1247"/>
      <c r="E407" s="1247"/>
      <c r="F407" s="1247"/>
      <c r="G407" s="1247"/>
      <c r="H407" s="525" t="s">
        <v>1151</v>
      </c>
      <c r="I407" s="536">
        <v>3.41</v>
      </c>
      <c r="J407" s="526"/>
      <c r="K407" s="535">
        <v>177.14949999999999</v>
      </c>
      <c r="L407" s="538">
        <v>8.84</v>
      </c>
      <c r="M407" s="575">
        <v>1.3</v>
      </c>
      <c r="N407" s="534">
        <v>11.49</v>
      </c>
      <c r="O407" s="526"/>
      <c r="P407" s="529">
        <v>2035.45</v>
      </c>
    </row>
    <row r="408" spans="1:16" x14ac:dyDescent="0.25">
      <c r="A408" s="530"/>
      <c r="B408" s="524" t="s">
        <v>1445</v>
      </c>
      <c r="C408" s="1247" t="s">
        <v>1446</v>
      </c>
      <c r="D408" s="1247"/>
      <c r="E408" s="1247"/>
      <c r="F408" s="1247"/>
      <c r="G408" s="1247"/>
      <c r="H408" s="525" t="s">
        <v>1151</v>
      </c>
      <c r="I408" s="531">
        <v>0.2</v>
      </c>
      <c r="J408" s="526"/>
      <c r="K408" s="536">
        <v>10.39</v>
      </c>
      <c r="L408" s="538">
        <v>477.92</v>
      </c>
      <c r="M408" s="539">
        <v>1.24</v>
      </c>
      <c r="N408" s="534">
        <v>592.62</v>
      </c>
      <c r="O408" s="526"/>
      <c r="P408" s="529">
        <v>6157.32</v>
      </c>
    </row>
    <row r="409" spans="1:16" x14ac:dyDescent="0.25">
      <c r="A409" s="540"/>
      <c r="B409" s="524" t="s">
        <v>1208</v>
      </c>
      <c r="C409" s="1247" t="s">
        <v>1209</v>
      </c>
      <c r="D409" s="1247"/>
      <c r="E409" s="1247"/>
      <c r="F409" s="1247"/>
      <c r="G409" s="1247"/>
      <c r="H409" s="525" t="s">
        <v>1148</v>
      </c>
      <c r="I409" s="531">
        <v>0.2</v>
      </c>
      <c r="J409" s="526"/>
      <c r="K409" s="536">
        <v>10.39</v>
      </c>
      <c r="L409" s="528"/>
      <c r="M409" s="526"/>
      <c r="N409" s="541">
        <v>325.38</v>
      </c>
      <c r="O409" s="526"/>
      <c r="P409" s="529">
        <v>3380.7</v>
      </c>
    </row>
    <row r="410" spans="1:16" x14ac:dyDescent="0.25">
      <c r="A410" s="523"/>
      <c r="B410" s="524" t="s">
        <v>36</v>
      </c>
      <c r="C410" s="1247" t="s">
        <v>134</v>
      </c>
      <c r="D410" s="1247"/>
      <c r="E410" s="1247"/>
      <c r="F410" s="1247"/>
      <c r="G410" s="1247"/>
      <c r="H410" s="525"/>
      <c r="I410" s="526"/>
      <c r="J410" s="526"/>
      <c r="K410" s="526"/>
      <c r="L410" s="528"/>
      <c r="M410" s="526"/>
      <c r="N410" s="528"/>
      <c r="O410" s="526"/>
      <c r="P410" s="529">
        <v>43191.24</v>
      </c>
    </row>
    <row r="411" spans="1:16" x14ac:dyDescent="0.25">
      <c r="A411" s="530"/>
      <c r="B411" s="524" t="s">
        <v>2755</v>
      </c>
      <c r="C411" s="1247" t="s">
        <v>2756</v>
      </c>
      <c r="D411" s="1247"/>
      <c r="E411" s="1247"/>
      <c r="F411" s="1247"/>
      <c r="G411" s="1247"/>
      <c r="H411" s="525" t="s">
        <v>1505</v>
      </c>
      <c r="I411" s="527">
        <v>9.6000000000000002E-2</v>
      </c>
      <c r="J411" s="526"/>
      <c r="K411" s="535">
        <v>4.9871999999999996</v>
      </c>
      <c r="L411" s="538">
        <v>37.71</v>
      </c>
      <c r="M411" s="539">
        <v>1.54</v>
      </c>
      <c r="N411" s="534">
        <v>58.07</v>
      </c>
      <c r="O411" s="526"/>
      <c r="P411" s="529">
        <v>289.61</v>
      </c>
    </row>
    <row r="412" spans="1:16" x14ac:dyDescent="0.25">
      <c r="A412" s="530"/>
      <c r="B412" s="524" t="s">
        <v>3628</v>
      </c>
      <c r="C412" s="1247" t="s">
        <v>3629</v>
      </c>
      <c r="D412" s="1247"/>
      <c r="E412" s="1247"/>
      <c r="F412" s="1247"/>
      <c r="G412" s="1247"/>
      <c r="H412" s="525" t="s">
        <v>1244</v>
      </c>
      <c r="I412" s="531">
        <v>0.5</v>
      </c>
      <c r="J412" s="526"/>
      <c r="K412" s="527">
        <v>25.975000000000001</v>
      </c>
      <c r="L412" s="538">
        <v>931.11</v>
      </c>
      <c r="M412" s="539">
        <v>1.76</v>
      </c>
      <c r="N412" s="534">
        <v>1638.75</v>
      </c>
      <c r="O412" s="526"/>
      <c r="P412" s="529">
        <v>42566.53</v>
      </c>
    </row>
    <row r="413" spans="1:16" x14ac:dyDescent="0.25">
      <c r="A413" s="530"/>
      <c r="B413" s="524" t="s">
        <v>4426</v>
      </c>
      <c r="C413" s="1247" t="s">
        <v>4427</v>
      </c>
      <c r="D413" s="1247"/>
      <c r="E413" s="1247"/>
      <c r="F413" s="1247"/>
      <c r="G413" s="1247"/>
      <c r="H413" s="525" t="s">
        <v>1164</v>
      </c>
      <c r="I413" s="537">
        <v>6.0000000000000002E-5</v>
      </c>
      <c r="J413" s="526"/>
      <c r="K413" s="574">
        <v>3.117E-3</v>
      </c>
      <c r="L413" s="542">
        <v>82698.14</v>
      </c>
      <c r="M413" s="575">
        <v>1.3</v>
      </c>
      <c r="N413" s="534">
        <v>107507.58</v>
      </c>
      <c r="O413" s="526"/>
      <c r="P413" s="529">
        <v>335.1</v>
      </c>
    </row>
    <row r="414" spans="1:16" x14ac:dyDescent="0.25">
      <c r="A414" s="552"/>
      <c r="B414" s="553"/>
      <c r="C414" s="1248" t="s">
        <v>1154</v>
      </c>
      <c r="D414" s="1248"/>
      <c r="E414" s="1248"/>
      <c r="F414" s="1248"/>
      <c r="G414" s="1248"/>
      <c r="H414" s="516"/>
      <c r="I414" s="517"/>
      <c r="J414" s="517"/>
      <c r="K414" s="517"/>
      <c r="L414" s="520"/>
      <c r="M414" s="517"/>
      <c r="N414" s="554"/>
      <c r="O414" s="517"/>
      <c r="P414" s="555">
        <v>317767.7</v>
      </c>
    </row>
    <row r="415" spans="1:16" x14ac:dyDescent="0.25">
      <c r="A415" s="540" t="s">
        <v>1400</v>
      </c>
      <c r="B415" s="524" t="s">
        <v>2637</v>
      </c>
      <c r="C415" s="1247" t="s">
        <v>2638</v>
      </c>
      <c r="D415" s="1247"/>
      <c r="E415" s="1247"/>
      <c r="F415" s="1247"/>
      <c r="G415" s="1247"/>
      <c r="H415" s="525" t="s">
        <v>1158</v>
      </c>
      <c r="I415" s="543">
        <v>2</v>
      </c>
      <c r="J415" s="526"/>
      <c r="K415" s="543">
        <v>2</v>
      </c>
      <c r="L415" s="528"/>
      <c r="M415" s="526"/>
      <c r="N415" s="528"/>
      <c r="O415" s="526"/>
      <c r="P415" s="529">
        <v>4838.45</v>
      </c>
    </row>
    <row r="416" spans="1:16" x14ac:dyDescent="0.25">
      <c r="A416" s="540"/>
      <c r="B416" s="524"/>
      <c r="C416" s="1247" t="s">
        <v>1155</v>
      </c>
      <c r="D416" s="1247"/>
      <c r="E416" s="1247"/>
      <c r="F416" s="1247"/>
      <c r="G416" s="1247"/>
      <c r="H416" s="525"/>
      <c r="I416" s="526"/>
      <c r="J416" s="526"/>
      <c r="K416" s="526"/>
      <c r="L416" s="528"/>
      <c r="M416" s="526"/>
      <c r="N416" s="528"/>
      <c r="O416" s="526"/>
      <c r="P416" s="529">
        <v>249844.67</v>
      </c>
    </row>
    <row r="417" spans="1:16" x14ac:dyDescent="0.25">
      <c r="A417" s="540"/>
      <c r="B417" s="524" t="s">
        <v>2639</v>
      </c>
      <c r="C417" s="1247" t="s">
        <v>2640</v>
      </c>
      <c r="D417" s="1247"/>
      <c r="E417" s="1247"/>
      <c r="F417" s="1247"/>
      <c r="G417" s="1247"/>
      <c r="H417" s="525" t="s">
        <v>1158</v>
      </c>
      <c r="I417" s="543">
        <v>97</v>
      </c>
      <c r="J417" s="526"/>
      <c r="K417" s="543">
        <v>97</v>
      </c>
      <c r="L417" s="528"/>
      <c r="M417" s="526"/>
      <c r="N417" s="528"/>
      <c r="O417" s="526"/>
      <c r="P417" s="529">
        <v>242349.33</v>
      </c>
    </row>
    <row r="418" spans="1:16" x14ac:dyDescent="0.25">
      <c r="A418" s="540"/>
      <c r="B418" s="524" t="s">
        <v>2641</v>
      </c>
      <c r="C418" s="1247" t="s">
        <v>2642</v>
      </c>
      <c r="D418" s="1247"/>
      <c r="E418" s="1247"/>
      <c r="F418" s="1247"/>
      <c r="G418" s="1247"/>
      <c r="H418" s="525" t="s">
        <v>1158</v>
      </c>
      <c r="I418" s="543">
        <v>51</v>
      </c>
      <c r="J418" s="526"/>
      <c r="K418" s="543">
        <v>51</v>
      </c>
      <c r="L418" s="528"/>
      <c r="M418" s="526"/>
      <c r="N418" s="528"/>
      <c r="O418" s="526"/>
      <c r="P418" s="529">
        <v>127420.78</v>
      </c>
    </row>
    <row r="419" spans="1:16" x14ac:dyDescent="0.25">
      <c r="A419" s="556"/>
      <c r="B419" s="557"/>
      <c r="C419" s="1248" t="s">
        <v>1161</v>
      </c>
      <c r="D419" s="1248"/>
      <c r="E419" s="1248"/>
      <c r="F419" s="1248"/>
      <c r="G419" s="1248"/>
      <c r="H419" s="516"/>
      <c r="I419" s="517"/>
      <c r="J419" s="517"/>
      <c r="K419" s="517"/>
      <c r="L419" s="520"/>
      <c r="M419" s="517"/>
      <c r="N419" s="554">
        <v>13327.74</v>
      </c>
      <c r="O419" s="517"/>
      <c r="P419" s="555">
        <v>692376.26</v>
      </c>
    </row>
    <row r="420" spans="1:16" x14ac:dyDescent="0.25">
      <c r="A420" s="558"/>
      <c r="B420" s="559"/>
      <c r="C420" s="559"/>
      <c r="D420" s="559"/>
      <c r="E420" s="559"/>
      <c r="F420" s="559"/>
      <c r="G420" s="559"/>
      <c r="H420" s="560"/>
      <c r="I420" s="561"/>
      <c r="J420" s="561"/>
      <c r="K420" s="561"/>
      <c r="L420" s="562"/>
      <c r="M420" s="561"/>
      <c r="N420" s="562"/>
      <c r="O420" s="561"/>
      <c r="P420" s="563"/>
    </row>
    <row r="421" spans="1:16" x14ac:dyDescent="0.25">
      <c r="A421" s="514" t="s">
        <v>1193</v>
      </c>
      <c r="B421" s="515" t="s">
        <v>4428</v>
      </c>
      <c r="C421" s="1249" t="s">
        <v>4429</v>
      </c>
      <c r="D421" s="1249"/>
      <c r="E421" s="1249"/>
      <c r="F421" s="1249"/>
      <c r="G421" s="1249"/>
      <c r="H421" s="516" t="s">
        <v>1440</v>
      </c>
      <c r="I421" s="517">
        <v>14.55</v>
      </c>
      <c r="J421" s="518">
        <v>1</v>
      </c>
      <c r="K421" s="570">
        <v>14.55</v>
      </c>
      <c r="L421" s="520"/>
      <c r="M421" s="517"/>
      <c r="N421" s="521"/>
      <c r="O421" s="517"/>
      <c r="P421" s="522"/>
    </row>
    <row r="422" spans="1:16" x14ac:dyDescent="0.25">
      <c r="A422" s="523"/>
      <c r="B422" s="524" t="s">
        <v>23</v>
      </c>
      <c r="C422" s="1247" t="s">
        <v>1203</v>
      </c>
      <c r="D422" s="1247"/>
      <c r="E422" s="1247"/>
      <c r="F422" s="1247"/>
      <c r="G422" s="1247"/>
      <c r="H422" s="525" t="s">
        <v>1148</v>
      </c>
      <c r="I422" s="526"/>
      <c r="J422" s="526"/>
      <c r="K422" s="527">
        <v>179.256</v>
      </c>
      <c r="L422" s="528"/>
      <c r="M422" s="526"/>
      <c r="N422" s="528"/>
      <c r="O422" s="526"/>
      <c r="P422" s="529">
        <v>57019.54</v>
      </c>
    </row>
    <row r="423" spans="1:16" x14ac:dyDescent="0.25">
      <c r="A423" s="530"/>
      <c r="B423" s="524" t="s">
        <v>2403</v>
      </c>
      <c r="C423" s="1247" t="s">
        <v>2404</v>
      </c>
      <c r="D423" s="1247"/>
      <c r="E423" s="1247"/>
      <c r="F423" s="1247"/>
      <c r="G423" s="1247"/>
      <c r="H423" s="525" t="s">
        <v>1148</v>
      </c>
      <c r="I423" s="536">
        <v>12.32</v>
      </c>
      <c r="J423" s="526"/>
      <c r="K423" s="527">
        <v>179.256</v>
      </c>
      <c r="L423" s="532"/>
      <c r="M423" s="533"/>
      <c r="N423" s="534">
        <v>318.08999999999997</v>
      </c>
      <c r="O423" s="526"/>
      <c r="P423" s="529">
        <v>57019.54</v>
      </c>
    </row>
    <row r="424" spans="1:16" x14ac:dyDescent="0.25">
      <c r="A424" s="523"/>
      <c r="B424" s="524" t="s">
        <v>28</v>
      </c>
      <c r="C424" s="1247" t="s">
        <v>132</v>
      </c>
      <c r="D424" s="1247"/>
      <c r="E424" s="1247"/>
      <c r="F424" s="1247"/>
      <c r="G424" s="1247"/>
      <c r="H424" s="525"/>
      <c r="I424" s="526"/>
      <c r="J424" s="526"/>
      <c r="K424" s="526"/>
      <c r="L424" s="528"/>
      <c r="M424" s="526"/>
      <c r="N424" s="528"/>
      <c r="O424" s="526"/>
      <c r="P424" s="529">
        <v>6819.46</v>
      </c>
    </row>
    <row r="425" spans="1:16" x14ac:dyDescent="0.25">
      <c r="A425" s="523"/>
      <c r="B425" s="524"/>
      <c r="C425" s="1247" t="s">
        <v>1147</v>
      </c>
      <c r="D425" s="1247"/>
      <c r="E425" s="1247"/>
      <c r="F425" s="1247"/>
      <c r="G425" s="1247"/>
      <c r="H425" s="525" t="s">
        <v>1148</v>
      </c>
      <c r="I425" s="526"/>
      <c r="J425" s="526"/>
      <c r="K425" s="536">
        <v>5.82</v>
      </c>
      <c r="L425" s="528"/>
      <c r="M425" s="526"/>
      <c r="N425" s="528"/>
      <c r="O425" s="526"/>
      <c r="P425" s="529">
        <v>2218.7600000000002</v>
      </c>
    </row>
    <row r="426" spans="1:16" x14ac:dyDescent="0.25">
      <c r="A426" s="530"/>
      <c r="B426" s="524" t="s">
        <v>1443</v>
      </c>
      <c r="C426" s="1247" t="s">
        <v>1444</v>
      </c>
      <c r="D426" s="1247"/>
      <c r="E426" s="1247"/>
      <c r="F426" s="1247"/>
      <c r="G426" s="1247"/>
      <c r="H426" s="525" t="s">
        <v>1151</v>
      </c>
      <c r="I426" s="531">
        <v>0.2</v>
      </c>
      <c r="J426" s="526"/>
      <c r="K426" s="536">
        <v>2.91</v>
      </c>
      <c r="L426" s="532"/>
      <c r="M426" s="533"/>
      <c r="N426" s="534">
        <v>1550.39</v>
      </c>
      <c r="O426" s="526"/>
      <c r="P426" s="529">
        <v>4511.63</v>
      </c>
    </row>
    <row r="427" spans="1:16" x14ac:dyDescent="0.25">
      <c r="A427" s="540"/>
      <c r="B427" s="524" t="s">
        <v>1152</v>
      </c>
      <c r="C427" s="1247" t="s">
        <v>1153</v>
      </c>
      <c r="D427" s="1247"/>
      <c r="E427" s="1247"/>
      <c r="F427" s="1247"/>
      <c r="G427" s="1247"/>
      <c r="H427" s="525" t="s">
        <v>1148</v>
      </c>
      <c r="I427" s="531">
        <v>0.2</v>
      </c>
      <c r="J427" s="526"/>
      <c r="K427" s="536">
        <v>2.91</v>
      </c>
      <c r="L427" s="528"/>
      <c r="M427" s="526"/>
      <c r="N427" s="541">
        <v>437.08</v>
      </c>
      <c r="O427" s="526"/>
      <c r="P427" s="529">
        <v>1271.9000000000001</v>
      </c>
    </row>
    <row r="428" spans="1:16" x14ac:dyDescent="0.25">
      <c r="A428" s="530"/>
      <c r="B428" s="524" t="s">
        <v>4424</v>
      </c>
      <c r="C428" s="1247" t="s">
        <v>4425</v>
      </c>
      <c r="D428" s="1247"/>
      <c r="E428" s="1247"/>
      <c r="F428" s="1247"/>
      <c r="G428" s="1247"/>
      <c r="H428" s="525" t="s">
        <v>1151</v>
      </c>
      <c r="I428" s="536">
        <v>2.88</v>
      </c>
      <c r="J428" s="526"/>
      <c r="K428" s="527">
        <v>41.904000000000003</v>
      </c>
      <c r="L428" s="538">
        <v>1.75</v>
      </c>
      <c r="M428" s="539">
        <v>1.39</v>
      </c>
      <c r="N428" s="534">
        <v>2.4300000000000002</v>
      </c>
      <c r="O428" s="526"/>
      <c r="P428" s="529">
        <v>101.83</v>
      </c>
    </row>
    <row r="429" spans="1:16" x14ac:dyDescent="0.25">
      <c r="A429" s="530"/>
      <c r="B429" s="524" t="s">
        <v>4179</v>
      </c>
      <c r="C429" s="1247" t="s">
        <v>4180</v>
      </c>
      <c r="D429" s="1247"/>
      <c r="E429" s="1247"/>
      <c r="F429" s="1247"/>
      <c r="G429" s="1247"/>
      <c r="H429" s="525" t="s">
        <v>1151</v>
      </c>
      <c r="I429" s="536">
        <v>2.88</v>
      </c>
      <c r="J429" s="526"/>
      <c r="K429" s="527">
        <v>41.904000000000003</v>
      </c>
      <c r="L429" s="538">
        <v>8.84</v>
      </c>
      <c r="M429" s="575">
        <v>1.3</v>
      </c>
      <c r="N429" s="534">
        <v>11.49</v>
      </c>
      <c r="O429" s="526"/>
      <c r="P429" s="529">
        <v>481.48</v>
      </c>
    </row>
    <row r="430" spans="1:16" x14ac:dyDescent="0.25">
      <c r="A430" s="530"/>
      <c r="B430" s="524" t="s">
        <v>1445</v>
      </c>
      <c r="C430" s="1247" t="s">
        <v>1446</v>
      </c>
      <c r="D430" s="1247"/>
      <c r="E430" s="1247"/>
      <c r="F430" s="1247"/>
      <c r="G430" s="1247"/>
      <c r="H430" s="525" t="s">
        <v>1151</v>
      </c>
      <c r="I430" s="531">
        <v>0.2</v>
      </c>
      <c r="J430" s="526"/>
      <c r="K430" s="536">
        <v>2.91</v>
      </c>
      <c r="L430" s="538">
        <v>477.92</v>
      </c>
      <c r="M430" s="539">
        <v>1.24</v>
      </c>
      <c r="N430" s="534">
        <v>592.62</v>
      </c>
      <c r="O430" s="526"/>
      <c r="P430" s="529">
        <v>1724.52</v>
      </c>
    </row>
    <row r="431" spans="1:16" x14ac:dyDescent="0.25">
      <c r="A431" s="540"/>
      <c r="B431" s="524" t="s">
        <v>1208</v>
      </c>
      <c r="C431" s="1247" t="s">
        <v>1209</v>
      </c>
      <c r="D431" s="1247"/>
      <c r="E431" s="1247"/>
      <c r="F431" s="1247"/>
      <c r="G431" s="1247"/>
      <c r="H431" s="525" t="s">
        <v>1148</v>
      </c>
      <c r="I431" s="531">
        <v>0.2</v>
      </c>
      <c r="J431" s="526"/>
      <c r="K431" s="536">
        <v>2.91</v>
      </c>
      <c r="L431" s="528"/>
      <c r="M431" s="526"/>
      <c r="N431" s="541">
        <v>325.38</v>
      </c>
      <c r="O431" s="526"/>
      <c r="P431" s="573">
        <v>946.86</v>
      </c>
    </row>
    <row r="432" spans="1:16" x14ac:dyDescent="0.25">
      <c r="A432" s="523"/>
      <c r="B432" s="524" t="s">
        <v>36</v>
      </c>
      <c r="C432" s="1247" t="s">
        <v>134</v>
      </c>
      <c r="D432" s="1247"/>
      <c r="E432" s="1247"/>
      <c r="F432" s="1247"/>
      <c r="G432" s="1247"/>
      <c r="H432" s="525"/>
      <c r="I432" s="526"/>
      <c r="J432" s="526"/>
      <c r="K432" s="526"/>
      <c r="L432" s="528"/>
      <c r="M432" s="526"/>
      <c r="N432" s="528"/>
      <c r="O432" s="526"/>
      <c r="P432" s="529">
        <v>7502.18</v>
      </c>
    </row>
    <row r="433" spans="1:16" x14ac:dyDescent="0.25">
      <c r="A433" s="530"/>
      <c r="B433" s="524" t="s">
        <v>2755</v>
      </c>
      <c r="C433" s="1247" t="s">
        <v>2756</v>
      </c>
      <c r="D433" s="1247"/>
      <c r="E433" s="1247"/>
      <c r="F433" s="1247"/>
      <c r="G433" s="1247"/>
      <c r="H433" s="525" t="s">
        <v>1505</v>
      </c>
      <c r="I433" s="527">
        <v>0.245</v>
      </c>
      <c r="J433" s="526"/>
      <c r="K433" s="537">
        <v>3.5647500000000001</v>
      </c>
      <c r="L433" s="538">
        <v>37.71</v>
      </c>
      <c r="M433" s="539">
        <v>1.54</v>
      </c>
      <c r="N433" s="534">
        <v>58.07</v>
      </c>
      <c r="O433" s="526"/>
      <c r="P433" s="529">
        <v>207.01</v>
      </c>
    </row>
    <row r="434" spans="1:16" x14ac:dyDescent="0.25">
      <c r="A434" s="530"/>
      <c r="B434" s="524" t="s">
        <v>2716</v>
      </c>
      <c r="C434" s="1247" t="s">
        <v>2717</v>
      </c>
      <c r="D434" s="1247"/>
      <c r="E434" s="1247"/>
      <c r="F434" s="1247"/>
      <c r="G434" s="1247"/>
      <c r="H434" s="525" t="s">
        <v>1164</v>
      </c>
      <c r="I434" s="537">
        <v>1.1E-4</v>
      </c>
      <c r="J434" s="526"/>
      <c r="K434" s="569">
        <v>1.6004999999999999E-3</v>
      </c>
      <c r="L434" s="542">
        <v>99190.96</v>
      </c>
      <c r="M434" s="539">
        <v>1.31</v>
      </c>
      <c r="N434" s="534">
        <v>129940.16</v>
      </c>
      <c r="O434" s="526"/>
      <c r="P434" s="529">
        <v>207.97</v>
      </c>
    </row>
    <row r="435" spans="1:16" x14ac:dyDescent="0.25">
      <c r="A435" s="530"/>
      <c r="B435" s="524" t="s">
        <v>3628</v>
      </c>
      <c r="C435" s="1247" t="s">
        <v>3629</v>
      </c>
      <c r="D435" s="1247"/>
      <c r="E435" s="1247"/>
      <c r="F435" s="1247"/>
      <c r="G435" s="1247"/>
      <c r="H435" s="525" t="s">
        <v>1244</v>
      </c>
      <c r="I435" s="536">
        <v>0.25</v>
      </c>
      <c r="J435" s="526"/>
      <c r="K435" s="535">
        <v>3.6375000000000002</v>
      </c>
      <c r="L435" s="538">
        <v>931.11</v>
      </c>
      <c r="M435" s="539">
        <v>1.76</v>
      </c>
      <c r="N435" s="534">
        <v>1638.75</v>
      </c>
      <c r="O435" s="526"/>
      <c r="P435" s="529">
        <v>5960.95</v>
      </c>
    </row>
    <row r="436" spans="1:16" x14ac:dyDescent="0.25">
      <c r="A436" s="530"/>
      <c r="B436" s="524" t="s">
        <v>4426</v>
      </c>
      <c r="C436" s="1247" t="s">
        <v>4427</v>
      </c>
      <c r="D436" s="1247"/>
      <c r="E436" s="1247"/>
      <c r="F436" s="1247"/>
      <c r="G436" s="1247"/>
      <c r="H436" s="525" t="s">
        <v>1164</v>
      </c>
      <c r="I436" s="537">
        <v>7.2000000000000005E-4</v>
      </c>
      <c r="J436" s="526"/>
      <c r="K436" s="574">
        <v>1.0475999999999999E-2</v>
      </c>
      <c r="L436" s="542">
        <v>82698.14</v>
      </c>
      <c r="M436" s="575">
        <v>1.3</v>
      </c>
      <c r="N436" s="534">
        <v>107507.58</v>
      </c>
      <c r="O436" s="526"/>
      <c r="P436" s="529">
        <v>1126.25</v>
      </c>
    </row>
    <row r="437" spans="1:16" x14ac:dyDescent="0.25">
      <c r="A437" s="552"/>
      <c r="B437" s="553"/>
      <c r="C437" s="1248" t="s">
        <v>1154</v>
      </c>
      <c r="D437" s="1248"/>
      <c r="E437" s="1248"/>
      <c r="F437" s="1248"/>
      <c r="G437" s="1248"/>
      <c r="H437" s="516"/>
      <c r="I437" s="517"/>
      <c r="J437" s="517"/>
      <c r="K437" s="517"/>
      <c r="L437" s="520"/>
      <c r="M437" s="517"/>
      <c r="N437" s="554"/>
      <c r="O437" s="517"/>
      <c r="P437" s="555">
        <v>73559.94</v>
      </c>
    </row>
    <row r="438" spans="1:16" x14ac:dyDescent="0.25">
      <c r="A438" s="540" t="s">
        <v>1743</v>
      </c>
      <c r="B438" s="524" t="s">
        <v>2637</v>
      </c>
      <c r="C438" s="1247" t="s">
        <v>2638</v>
      </c>
      <c r="D438" s="1247"/>
      <c r="E438" s="1247"/>
      <c r="F438" s="1247"/>
      <c r="G438" s="1247"/>
      <c r="H438" s="525" t="s">
        <v>1158</v>
      </c>
      <c r="I438" s="543">
        <v>2</v>
      </c>
      <c r="J438" s="526"/>
      <c r="K438" s="543">
        <v>2</v>
      </c>
      <c r="L438" s="528"/>
      <c r="M438" s="526"/>
      <c r="N438" s="528"/>
      <c r="O438" s="526"/>
      <c r="P438" s="529">
        <v>1140.3900000000001</v>
      </c>
    </row>
    <row r="439" spans="1:16" x14ac:dyDescent="0.25">
      <c r="A439" s="540"/>
      <c r="B439" s="524"/>
      <c r="C439" s="1247" t="s">
        <v>1155</v>
      </c>
      <c r="D439" s="1247"/>
      <c r="E439" s="1247"/>
      <c r="F439" s="1247"/>
      <c r="G439" s="1247"/>
      <c r="H439" s="525"/>
      <c r="I439" s="526"/>
      <c r="J439" s="526"/>
      <c r="K439" s="526"/>
      <c r="L439" s="528"/>
      <c r="M439" s="526"/>
      <c r="N439" s="528"/>
      <c r="O439" s="526"/>
      <c r="P439" s="529">
        <v>59238.3</v>
      </c>
    </row>
    <row r="440" spans="1:16" x14ac:dyDescent="0.25">
      <c r="A440" s="540"/>
      <c r="B440" s="524" t="s">
        <v>2639</v>
      </c>
      <c r="C440" s="1247" t="s">
        <v>2640</v>
      </c>
      <c r="D440" s="1247"/>
      <c r="E440" s="1247"/>
      <c r="F440" s="1247"/>
      <c r="G440" s="1247"/>
      <c r="H440" s="525" t="s">
        <v>1158</v>
      </c>
      <c r="I440" s="543">
        <v>97</v>
      </c>
      <c r="J440" s="526"/>
      <c r="K440" s="543">
        <v>97</v>
      </c>
      <c r="L440" s="528"/>
      <c r="M440" s="526"/>
      <c r="N440" s="528"/>
      <c r="O440" s="526"/>
      <c r="P440" s="529">
        <v>57461.15</v>
      </c>
    </row>
    <row r="441" spans="1:16" x14ac:dyDescent="0.25">
      <c r="A441" s="540"/>
      <c r="B441" s="524" t="s">
        <v>2641</v>
      </c>
      <c r="C441" s="1247" t="s">
        <v>2642</v>
      </c>
      <c r="D441" s="1247"/>
      <c r="E441" s="1247"/>
      <c r="F441" s="1247"/>
      <c r="G441" s="1247"/>
      <c r="H441" s="525" t="s">
        <v>1158</v>
      </c>
      <c r="I441" s="543">
        <v>51</v>
      </c>
      <c r="J441" s="526"/>
      <c r="K441" s="543">
        <v>51</v>
      </c>
      <c r="L441" s="528"/>
      <c r="M441" s="526"/>
      <c r="N441" s="528"/>
      <c r="O441" s="526"/>
      <c r="P441" s="529">
        <v>30211.53</v>
      </c>
    </row>
    <row r="442" spans="1:16" x14ac:dyDescent="0.25">
      <c r="A442" s="556"/>
      <c r="B442" s="557"/>
      <c r="C442" s="1248" t="s">
        <v>1161</v>
      </c>
      <c r="D442" s="1248"/>
      <c r="E442" s="1248"/>
      <c r="F442" s="1248"/>
      <c r="G442" s="1248"/>
      <c r="H442" s="516"/>
      <c r="I442" s="517"/>
      <c r="J442" s="517"/>
      <c r="K442" s="517"/>
      <c r="L442" s="520"/>
      <c r="M442" s="517"/>
      <c r="N442" s="554">
        <v>11159.66</v>
      </c>
      <c r="O442" s="517"/>
      <c r="P442" s="555">
        <v>162373.01</v>
      </c>
    </row>
    <row r="443" spans="1:16" x14ac:dyDescent="0.25">
      <c r="A443" s="558"/>
      <c r="B443" s="559"/>
      <c r="C443" s="559"/>
      <c r="D443" s="559"/>
      <c r="E443" s="559"/>
      <c r="F443" s="559"/>
      <c r="G443" s="559"/>
      <c r="H443" s="560"/>
      <c r="I443" s="561"/>
      <c r="J443" s="561"/>
      <c r="K443" s="561"/>
      <c r="L443" s="562"/>
      <c r="M443" s="561"/>
      <c r="N443" s="562"/>
      <c r="O443" s="561"/>
      <c r="P443" s="563"/>
    </row>
    <row r="444" spans="1:16" ht="22.5" x14ac:dyDescent="0.25">
      <c r="A444" s="514" t="s">
        <v>1198</v>
      </c>
      <c r="B444" s="515" t="s">
        <v>4547</v>
      </c>
      <c r="C444" s="1249" t="s">
        <v>4548</v>
      </c>
      <c r="D444" s="1249"/>
      <c r="E444" s="1249"/>
      <c r="F444" s="1249"/>
      <c r="G444" s="1249"/>
      <c r="H444" s="516" t="s">
        <v>2159</v>
      </c>
      <c r="I444" s="517">
        <v>24338.22</v>
      </c>
      <c r="J444" s="518">
        <v>1</v>
      </c>
      <c r="K444" s="570">
        <v>24338.22</v>
      </c>
      <c r="L444" s="520"/>
      <c r="M444" s="517"/>
      <c r="N444" s="572">
        <v>871.55</v>
      </c>
      <c r="O444" s="517"/>
      <c r="P444" s="555">
        <v>21211975.640000001</v>
      </c>
    </row>
    <row r="445" spans="1:16" x14ac:dyDescent="0.25">
      <c r="A445" s="556"/>
      <c r="B445" s="557"/>
      <c r="C445" s="1248" t="s">
        <v>1161</v>
      </c>
      <c r="D445" s="1248"/>
      <c r="E445" s="1248"/>
      <c r="F445" s="1248"/>
      <c r="G445" s="1248"/>
      <c r="H445" s="516"/>
      <c r="I445" s="517"/>
      <c r="J445" s="517"/>
      <c r="K445" s="517"/>
      <c r="L445" s="520"/>
      <c r="M445" s="517"/>
      <c r="N445" s="520"/>
      <c r="O445" s="517"/>
      <c r="P445" s="555">
        <v>21211975.640000001</v>
      </c>
    </row>
    <row r="446" spans="1:16" x14ac:dyDescent="0.25">
      <c r="A446" s="558"/>
      <c r="B446" s="559"/>
      <c r="C446" s="559"/>
      <c r="D446" s="559"/>
      <c r="E446" s="559"/>
      <c r="F446" s="559"/>
      <c r="G446" s="559"/>
      <c r="H446" s="560"/>
      <c r="I446" s="561"/>
      <c r="J446" s="561"/>
      <c r="K446" s="561"/>
      <c r="L446" s="562"/>
      <c r="M446" s="561"/>
      <c r="N446" s="562"/>
      <c r="O446" s="561"/>
      <c r="P446" s="563"/>
    </row>
    <row r="447" spans="1:16" x14ac:dyDescent="0.25">
      <c r="A447" s="1251" t="s">
        <v>4549</v>
      </c>
      <c r="B447" s="1252"/>
      <c r="C447" s="1252"/>
      <c r="D447" s="1252"/>
      <c r="E447" s="1252"/>
      <c r="F447" s="1252"/>
      <c r="G447" s="1252"/>
      <c r="H447" s="1252"/>
      <c r="I447" s="1252"/>
      <c r="J447" s="1252"/>
      <c r="K447" s="1252"/>
      <c r="L447" s="1252"/>
      <c r="M447" s="1252"/>
      <c r="N447" s="1252"/>
      <c r="O447" s="1252"/>
      <c r="P447" s="1253"/>
    </row>
    <row r="448" spans="1:16" x14ac:dyDescent="0.25">
      <c r="A448" s="514" t="s">
        <v>1199</v>
      </c>
      <c r="B448" s="515" t="s">
        <v>4550</v>
      </c>
      <c r="C448" s="1249" t="s">
        <v>4551</v>
      </c>
      <c r="D448" s="1249"/>
      <c r="E448" s="1249"/>
      <c r="F448" s="1249"/>
      <c r="G448" s="1249"/>
      <c r="H448" s="516" t="s">
        <v>1440</v>
      </c>
      <c r="I448" s="517">
        <v>111.11</v>
      </c>
      <c r="J448" s="518">
        <v>1</v>
      </c>
      <c r="K448" s="570">
        <v>111.11</v>
      </c>
      <c r="L448" s="520"/>
      <c r="M448" s="517"/>
      <c r="N448" s="521"/>
      <c r="O448" s="517"/>
      <c r="P448" s="522"/>
    </row>
    <row r="449" spans="1:16" x14ac:dyDescent="0.25">
      <c r="A449" s="523"/>
      <c r="B449" s="524" t="s">
        <v>23</v>
      </c>
      <c r="C449" s="1247" t="s">
        <v>1203</v>
      </c>
      <c r="D449" s="1247"/>
      <c r="E449" s="1247"/>
      <c r="F449" s="1247"/>
      <c r="G449" s="1247"/>
      <c r="H449" s="525" t="s">
        <v>1148</v>
      </c>
      <c r="I449" s="526"/>
      <c r="J449" s="526"/>
      <c r="K449" s="535">
        <v>1262.2095999999999</v>
      </c>
      <c r="L449" s="528"/>
      <c r="M449" s="526"/>
      <c r="N449" s="528"/>
      <c r="O449" s="526"/>
      <c r="P449" s="529">
        <v>401496.25</v>
      </c>
    </row>
    <row r="450" spans="1:16" x14ac:dyDescent="0.25">
      <c r="A450" s="530"/>
      <c r="B450" s="524" t="s">
        <v>2403</v>
      </c>
      <c r="C450" s="1247" t="s">
        <v>2404</v>
      </c>
      <c r="D450" s="1247"/>
      <c r="E450" s="1247"/>
      <c r="F450" s="1247"/>
      <c r="G450" s="1247"/>
      <c r="H450" s="525" t="s">
        <v>1148</v>
      </c>
      <c r="I450" s="536">
        <v>11.36</v>
      </c>
      <c r="J450" s="526"/>
      <c r="K450" s="535">
        <v>1262.2095999999999</v>
      </c>
      <c r="L450" s="532"/>
      <c r="M450" s="533"/>
      <c r="N450" s="534">
        <v>318.08999999999997</v>
      </c>
      <c r="O450" s="526"/>
      <c r="P450" s="529">
        <v>401496.25</v>
      </c>
    </row>
    <row r="451" spans="1:16" x14ac:dyDescent="0.25">
      <c r="A451" s="523"/>
      <c r="B451" s="524" t="s">
        <v>28</v>
      </c>
      <c r="C451" s="1247" t="s">
        <v>132</v>
      </c>
      <c r="D451" s="1247"/>
      <c r="E451" s="1247"/>
      <c r="F451" s="1247"/>
      <c r="G451" s="1247"/>
      <c r="H451" s="525"/>
      <c r="I451" s="526"/>
      <c r="J451" s="526"/>
      <c r="K451" s="526"/>
      <c r="L451" s="528"/>
      <c r="M451" s="526"/>
      <c r="N451" s="528"/>
      <c r="O451" s="526"/>
      <c r="P451" s="529">
        <v>227813.61</v>
      </c>
    </row>
    <row r="452" spans="1:16" x14ac:dyDescent="0.25">
      <c r="A452" s="523"/>
      <c r="B452" s="524"/>
      <c r="C452" s="1247" t="s">
        <v>1147</v>
      </c>
      <c r="D452" s="1247"/>
      <c r="E452" s="1247"/>
      <c r="F452" s="1247"/>
      <c r="G452" s="1247"/>
      <c r="H452" s="525" t="s">
        <v>1148</v>
      </c>
      <c r="I452" s="526"/>
      <c r="J452" s="526"/>
      <c r="K452" s="535">
        <v>208.88679999999999</v>
      </c>
      <c r="L452" s="528"/>
      <c r="M452" s="526"/>
      <c r="N452" s="528"/>
      <c r="O452" s="526"/>
      <c r="P452" s="529">
        <v>79633.91</v>
      </c>
    </row>
    <row r="453" spans="1:16" x14ac:dyDescent="0.25">
      <c r="A453" s="530"/>
      <c r="B453" s="524" t="s">
        <v>1443</v>
      </c>
      <c r="C453" s="1247" t="s">
        <v>1444</v>
      </c>
      <c r="D453" s="1247"/>
      <c r="E453" s="1247"/>
      <c r="F453" s="1247"/>
      <c r="G453" s="1247"/>
      <c r="H453" s="525" t="s">
        <v>1151</v>
      </c>
      <c r="I453" s="536">
        <v>0.94</v>
      </c>
      <c r="J453" s="526"/>
      <c r="K453" s="535">
        <v>104.4434</v>
      </c>
      <c r="L453" s="532"/>
      <c r="M453" s="533"/>
      <c r="N453" s="534">
        <v>1550.39</v>
      </c>
      <c r="O453" s="526"/>
      <c r="P453" s="529">
        <v>161928</v>
      </c>
    </row>
    <row r="454" spans="1:16" x14ac:dyDescent="0.25">
      <c r="A454" s="540"/>
      <c r="B454" s="524" t="s">
        <v>1152</v>
      </c>
      <c r="C454" s="1247" t="s">
        <v>1153</v>
      </c>
      <c r="D454" s="1247"/>
      <c r="E454" s="1247"/>
      <c r="F454" s="1247"/>
      <c r="G454" s="1247"/>
      <c r="H454" s="525" t="s">
        <v>1148</v>
      </c>
      <c r="I454" s="536">
        <v>0.94</v>
      </c>
      <c r="J454" s="526"/>
      <c r="K454" s="535">
        <v>104.4434</v>
      </c>
      <c r="L454" s="528"/>
      <c r="M454" s="526"/>
      <c r="N454" s="541">
        <v>437.08</v>
      </c>
      <c r="O454" s="526"/>
      <c r="P454" s="529">
        <v>45650.12</v>
      </c>
    </row>
    <row r="455" spans="1:16" x14ac:dyDescent="0.25">
      <c r="A455" s="530"/>
      <c r="B455" s="524" t="s">
        <v>4424</v>
      </c>
      <c r="C455" s="1247" t="s">
        <v>4425</v>
      </c>
      <c r="D455" s="1247"/>
      <c r="E455" s="1247"/>
      <c r="F455" s="1247"/>
      <c r="G455" s="1247"/>
      <c r="H455" s="525" t="s">
        <v>1151</v>
      </c>
      <c r="I455" s="536">
        <v>2.58</v>
      </c>
      <c r="J455" s="526"/>
      <c r="K455" s="535">
        <v>286.66379999999998</v>
      </c>
      <c r="L455" s="538">
        <v>1.75</v>
      </c>
      <c r="M455" s="539">
        <v>1.39</v>
      </c>
      <c r="N455" s="534">
        <v>2.4300000000000002</v>
      </c>
      <c r="O455" s="526"/>
      <c r="P455" s="529">
        <v>696.59</v>
      </c>
    </row>
    <row r="456" spans="1:16" x14ac:dyDescent="0.25">
      <c r="A456" s="530"/>
      <c r="B456" s="524" t="s">
        <v>4179</v>
      </c>
      <c r="C456" s="1247" t="s">
        <v>4180</v>
      </c>
      <c r="D456" s="1247"/>
      <c r="E456" s="1247"/>
      <c r="F456" s="1247"/>
      <c r="G456" s="1247"/>
      <c r="H456" s="525" t="s">
        <v>1151</v>
      </c>
      <c r="I456" s="536">
        <v>2.58</v>
      </c>
      <c r="J456" s="526"/>
      <c r="K456" s="535">
        <v>286.66379999999998</v>
      </c>
      <c r="L456" s="538">
        <v>8.84</v>
      </c>
      <c r="M456" s="575">
        <v>1.3</v>
      </c>
      <c r="N456" s="534">
        <v>11.49</v>
      </c>
      <c r="O456" s="526"/>
      <c r="P456" s="529">
        <v>3293.77</v>
      </c>
    </row>
    <row r="457" spans="1:16" x14ac:dyDescent="0.25">
      <c r="A457" s="530"/>
      <c r="B457" s="524" t="s">
        <v>1445</v>
      </c>
      <c r="C457" s="1247" t="s">
        <v>1446</v>
      </c>
      <c r="D457" s="1247"/>
      <c r="E457" s="1247"/>
      <c r="F457" s="1247"/>
      <c r="G457" s="1247"/>
      <c r="H457" s="525" t="s">
        <v>1151</v>
      </c>
      <c r="I457" s="536">
        <v>0.94</v>
      </c>
      <c r="J457" s="526"/>
      <c r="K457" s="535">
        <v>104.4434</v>
      </c>
      <c r="L457" s="538">
        <v>477.92</v>
      </c>
      <c r="M457" s="539">
        <v>1.24</v>
      </c>
      <c r="N457" s="534">
        <v>592.62</v>
      </c>
      <c r="O457" s="526"/>
      <c r="P457" s="529">
        <v>61895.25</v>
      </c>
    </row>
    <row r="458" spans="1:16" x14ac:dyDescent="0.25">
      <c r="A458" s="540"/>
      <c r="B458" s="524" t="s">
        <v>1208</v>
      </c>
      <c r="C458" s="1247" t="s">
        <v>1209</v>
      </c>
      <c r="D458" s="1247"/>
      <c r="E458" s="1247"/>
      <c r="F458" s="1247"/>
      <c r="G458" s="1247"/>
      <c r="H458" s="525" t="s">
        <v>1148</v>
      </c>
      <c r="I458" s="536">
        <v>0.94</v>
      </c>
      <c r="J458" s="526"/>
      <c r="K458" s="535">
        <v>104.4434</v>
      </c>
      <c r="L458" s="528"/>
      <c r="M458" s="526"/>
      <c r="N458" s="541">
        <v>325.38</v>
      </c>
      <c r="O458" s="526"/>
      <c r="P458" s="529">
        <v>33983.79</v>
      </c>
    </row>
    <row r="459" spans="1:16" x14ac:dyDescent="0.25">
      <c r="A459" s="523"/>
      <c r="B459" s="524" t="s">
        <v>36</v>
      </c>
      <c r="C459" s="1247" t="s">
        <v>134</v>
      </c>
      <c r="D459" s="1247"/>
      <c r="E459" s="1247"/>
      <c r="F459" s="1247"/>
      <c r="G459" s="1247"/>
      <c r="H459" s="525"/>
      <c r="I459" s="526"/>
      <c r="J459" s="526"/>
      <c r="K459" s="526"/>
      <c r="L459" s="528"/>
      <c r="M459" s="526"/>
      <c r="N459" s="528"/>
      <c r="O459" s="526"/>
      <c r="P459" s="529">
        <v>75910.289999999994</v>
      </c>
    </row>
    <row r="460" spans="1:16" x14ac:dyDescent="0.25">
      <c r="A460" s="530"/>
      <c r="B460" s="524" t="s">
        <v>2755</v>
      </c>
      <c r="C460" s="1247" t="s">
        <v>2756</v>
      </c>
      <c r="D460" s="1247"/>
      <c r="E460" s="1247"/>
      <c r="F460" s="1247"/>
      <c r="G460" s="1247"/>
      <c r="H460" s="525" t="s">
        <v>1505</v>
      </c>
      <c r="I460" s="527">
        <v>9.6000000000000002E-2</v>
      </c>
      <c r="J460" s="526"/>
      <c r="K460" s="537">
        <v>10.66656</v>
      </c>
      <c r="L460" s="538">
        <v>37.71</v>
      </c>
      <c r="M460" s="539">
        <v>1.54</v>
      </c>
      <c r="N460" s="534">
        <v>58.07</v>
      </c>
      <c r="O460" s="526"/>
      <c r="P460" s="529">
        <v>619.41</v>
      </c>
    </row>
    <row r="461" spans="1:16" x14ac:dyDescent="0.25">
      <c r="A461" s="530"/>
      <c r="B461" s="524" t="s">
        <v>4535</v>
      </c>
      <c r="C461" s="1247" t="s">
        <v>4536</v>
      </c>
      <c r="D461" s="1247"/>
      <c r="E461" s="1247"/>
      <c r="F461" s="1247"/>
      <c r="G461" s="1247"/>
      <c r="H461" s="525" t="s">
        <v>1164</v>
      </c>
      <c r="I461" s="527">
        <v>1E-3</v>
      </c>
      <c r="J461" s="526"/>
      <c r="K461" s="537">
        <v>0.11111</v>
      </c>
      <c r="L461" s="542">
        <v>70310.45</v>
      </c>
      <c r="M461" s="539">
        <v>0.95</v>
      </c>
      <c r="N461" s="534">
        <v>66794.929999999993</v>
      </c>
      <c r="O461" s="526"/>
      <c r="P461" s="529">
        <v>7421.58</v>
      </c>
    </row>
    <row r="462" spans="1:16" x14ac:dyDescent="0.25">
      <c r="A462" s="530"/>
      <c r="B462" s="524" t="s">
        <v>4537</v>
      </c>
      <c r="C462" s="1247" t="s">
        <v>4538</v>
      </c>
      <c r="D462" s="1247"/>
      <c r="E462" s="1247"/>
      <c r="F462" s="1247"/>
      <c r="G462" s="1247"/>
      <c r="H462" s="525" t="s">
        <v>1164</v>
      </c>
      <c r="I462" s="536">
        <v>0.01</v>
      </c>
      <c r="J462" s="526"/>
      <c r="K462" s="535">
        <v>1.1111</v>
      </c>
      <c r="L462" s="542">
        <v>70842.5</v>
      </c>
      <c r="M462" s="539">
        <v>0.81</v>
      </c>
      <c r="N462" s="534">
        <v>57382.43</v>
      </c>
      <c r="O462" s="526"/>
      <c r="P462" s="529">
        <v>63757.62</v>
      </c>
    </row>
    <row r="463" spans="1:16" x14ac:dyDescent="0.25">
      <c r="A463" s="530"/>
      <c r="B463" s="524" t="s">
        <v>2627</v>
      </c>
      <c r="C463" s="1247" t="s">
        <v>2628</v>
      </c>
      <c r="D463" s="1247"/>
      <c r="E463" s="1247"/>
      <c r="F463" s="1247"/>
      <c r="G463" s="1247"/>
      <c r="H463" s="525" t="s">
        <v>1244</v>
      </c>
      <c r="I463" s="536">
        <v>0.25</v>
      </c>
      <c r="J463" s="526"/>
      <c r="K463" s="535">
        <v>27.7775</v>
      </c>
      <c r="L463" s="538">
        <v>79.88</v>
      </c>
      <c r="M463" s="539">
        <v>1.53</v>
      </c>
      <c r="N463" s="534">
        <v>122.22</v>
      </c>
      <c r="O463" s="526"/>
      <c r="P463" s="529">
        <v>3394.97</v>
      </c>
    </row>
    <row r="464" spans="1:16" x14ac:dyDescent="0.25">
      <c r="A464" s="530"/>
      <c r="B464" s="524" t="s">
        <v>4426</v>
      </c>
      <c r="C464" s="1247" t="s">
        <v>4427</v>
      </c>
      <c r="D464" s="1247"/>
      <c r="E464" s="1247"/>
      <c r="F464" s="1247"/>
      <c r="G464" s="1247"/>
      <c r="H464" s="525" t="s">
        <v>1164</v>
      </c>
      <c r="I464" s="537">
        <v>6.0000000000000002E-5</v>
      </c>
      <c r="J464" s="526"/>
      <c r="K464" s="569">
        <v>6.6666E-3</v>
      </c>
      <c r="L464" s="542">
        <v>82698.14</v>
      </c>
      <c r="M464" s="575">
        <v>1.3</v>
      </c>
      <c r="N464" s="534">
        <v>107507.58</v>
      </c>
      <c r="O464" s="526"/>
      <c r="P464" s="529">
        <v>716.71</v>
      </c>
    </row>
    <row r="465" spans="1:16" x14ac:dyDescent="0.25">
      <c r="A465" s="552"/>
      <c r="B465" s="553"/>
      <c r="C465" s="1248" t="s">
        <v>1154</v>
      </c>
      <c r="D465" s="1248"/>
      <c r="E465" s="1248"/>
      <c r="F465" s="1248"/>
      <c r="G465" s="1248"/>
      <c r="H465" s="516"/>
      <c r="I465" s="517"/>
      <c r="J465" s="517"/>
      <c r="K465" s="517"/>
      <c r="L465" s="520"/>
      <c r="M465" s="517"/>
      <c r="N465" s="554"/>
      <c r="O465" s="517"/>
      <c r="P465" s="555">
        <v>784854.06</v>
      </c>
    </row>
    <row r="466" spans="1:16" x14ac:dyDescent="0.25">
      <c r="A466" s="540" t="s">
        <v>1745</v>
      </c>
      <c r="B466" s="524" t="s">
        <v>2637</v>
      </c>
      <c r="C466" s="1247" t="s">
        <v>2638</v>
      </c>
      <c r="D466" s="1247"/>
      <c r="E466" s="1247"/>
      <c r="F466" s="1247"/>
      <c r="G466" s="1247"/>
      <c r="H466" s="525" t="s">
        <v>1158</v>
      </c>
      <c r="I466" s="543">
        <v>2</v>
      </c>
      <c r="J466" s="526"/>
      <c r="K466" s="543">
        <v>2</v>
      </c>
      <c r="L466" s="528"/>
      <c r="M466" s="526"/>
      <c r="N466" s="528"/>
      <c r="O466" s="526"/>
      <c r="P466" s="529">
        <v>8029.93</v>
      </c>
    </row>
    <row r="467" spans="1:16" x14ac:dyDescent="0.25">
      <c r="A467" s="540"/>
      <c r="B467" s="524"/>
      <c r="C467" s="1247" t="s">
        <v>1155</v>
      </c>
      <c r="D467" s="1247"/>
      <c r="E467" s="1247"/>
      <c r="F467" s="1247"/>
      <c r="G467" s="1247"/>
      <c r="H467" s="525"/>
      <c r="I467" s="526"/>
      <c r="J467" s="526"/>
      <c r="K467" s="526"/>
      <c r="L467" s="528"/>
      <c r="M467" s="526"/>
      <c r="N467" s="528"/>
      <c r="O467" s="526"/>
      <c r="P467" s="529">
        <v>481130.16</v>
      </c>
    </row>
    <row r="468" spans="1:16" x14ac:dyDescent="0.25">
      <c r="A468" s="540"/>
      <c r="B468" s="524" t="s">
        <v>2639</v>
      </c>
      <c r="C468" s="1247" t="s">
        <v>2640</v>
      </c>
      <c r="D468" s="1247"/>
      <c r="E468" s="1247"/>
      <c r="F468" s="1247"/>
      <c r="G468" s="1247"/>
      <c r="H468" s="525" t="s">
        <v>1158</v>
      </c>
      <c r="I468" s="543">
        <v>97</v>
      </c>
      <c r="J468" s="526"/>
      <c r="K468" s="543">
        <v>97</v>
      </c>
      <c r="L468" s="528"/>
      <c r="M468" s="526"/>
      <c r="N468" s="528"/>
      <c r="O468" s="526"/>
      <c r="P468" s="529">
        <v>466696.26</v>
      </c>
    </row>
    <row r="469" spans="1:16" x14ac:dyDescent="0.25">
      <c r="A469" s="540"/>
      <c r="B469" s="524" t="s">
        <v>2641</v>
      </c>
      <c r="C469" s="1247" t="s">
        <v>2642</v>
      </c>
      <c r="D469" s="1247"/>
      <c r="E469" s="1247"/>
      <c r="F469" s="1247"/>
      <c r="G469" s="1247"/>
      <c r="H469" s="525" t="s">
        <v>1158</v>
      </c>
      <c r="I469" s="543">
        <v>51</v>
      </c>
      <c r="J469" s="526"/>
      <c r="K469" s="543">
        <v>51</v>
      </c>
      <c r="L469" s="528"/>
      <c r="M469" s="526"/>
      <c r="N469" s="528"/>
      <c r="O469" s="526"/>
      <c r="P469" s="529">
        <v>245376.38</v>
      </c>
    </row>
    <row r="470" spans="1:16" x14ac:dyDescent="0.25">
      <c r="A470" s="556"/>
      <c r="B470" s="557"/>
      <c r="C470" s="1248" t="s">
        <v>1161</v>
      </c>
      <c r="D470" s="1248"/>
      <c r="E470" s="1248"/>
      <c r="F470" s="1248"/>
      <c r="G470" s="1248"/>
      <c r="H470" s="516"/>
      <c r="I470" s="517"/>
      <c r="J470" s="517"/>
      <c r="K470" s="517"/>
      <c r="L470" s="520"/>
      <c r="M470" s="517"/>
      <c r="N470" s="554">
        <v>13544.75</v>
      </c>
      <c r="O470" s="517"/>
      <c r="P470" s="555">
        <v>1504956.63</v>
      </c>
    </row>
    <row r="471" spans="1:16" x14ac:dyDescent="0.25">
      <c r="A471" s="558"/>
      <c r="B471" s="559"/>
      <c r="C471" s="559"/>
      <c r="D471" s="559"/>
      <c r="E471" s="559"/>
      <c r="F471" s="559"/>
      <c r="G471" s="559"/>
      <c r="H471" s="560"/>
      <c r="I471" s="561"/>
      <c r="J471" s="561"/>
      <c r="K471" s="561"/>
      <c r="L471" s="562"/>
      <c r="M471" s="561"/>
      <c r="N471" s="562"/>
      <c r="O471" s="561"/>
      <c r="P471" s="563"/>
    </row>
    <row r="472" spans="1:16" x14ac:dyDescent="0.25">
      <c r="A472" s="514" t="s">
        <v>1200</v>
      </c>
      <c r="B472" s="515" t="s">
        <v>4552</v>
      </c>
      <c r="C472" s="1249" t="s">
        <v>4553</v>
      </c>
      <c r="D472" s="1249"/>
      <c r="E472" s="1249"/>
      <c r="F472" s="1249"/>
      <c r="G472" s="1249"/>
      <c r="H472" s="516" t="s">
        <v>1440</v>
      </c>
      <c r="I472" s="517">
        <v>33.97</v>
      </c>
      <c r="J472" s="518">
        <v>1</v>
      </c>
      <c r="K472" s="570">
        <v>33.97</v>
      </c>
      <c r="L472" s="520"/>
      <c r="M472" s="517"/>
      <c r="N472" s="521"/>
      <c r="O472" s="517"/>
      <c r="P472" s="522"/>
    </row>
    <row r="473" spans="1:16" x14ac:dyDescent="0.25">
      <c r="A473" s="523"/>
      <c r="B473" s="524" t="s">
        <v>23</v>
      </c>
      <c r="C473" s="1247" t="s">
        <v>1203</v>
      </c>
      <c r="D473" s="1247"/>
      <c r="E473" s="1247"/>
      <c r="F473" s="1247"/>
      <c r="G473" s="1247"/>
      <c r="H473" s="525" t="s">
        <v>1148</v>
      </c>
      <c r="I473" s="526"/>
      <c r="J473" s="526"/>
      <c r="K473" s="535">
        <v>630.48320000000001</v>
      </c>
      <c r="L473" s="528"/>
      <c r="M473" s="526"/>
      <c r="N473" s="528"/>
      <c r="O473" s="526"/>
      <c r="P473" s="529">
        <v>200550.39999999999</v>
      </c>
    </row>
    <row r="474" spans="1:16" x14ac:dyDescent="0.25">
      <c r="A474" s="530"/>
      <c r="B474" s="524" t="s">
        <v>2403</v>
      </c>
      <c r="C474" s="1247" t="s">
        <v>2404</v>
      </c>
      <c r="D474" s="1247"/>
      <c r="E474" s="1247"/>
      <c r="F474" s="1247"/>
      <c r="G474" s="1247"/>
      <c r="H474" s="525" t="s">
        <v>1148</v>
      </c>
      <c r="I474" s="536">
        <v>18.559999999999999</v>
      </c>
      <c r="J474" s="526"/>
      <c r="K474" s="535">
        <v>630.48320000000001</v>
      </c>
      <c r="L474" s="532"/>
      <c r="M474" s="533"/>
      <c r="N474" s="534">
        <v>318.08999999999997</v>
      </c>
      <c r="O474" s="526"/>
      <c r="P474" s="529">
        <v>200550.39999999999</v>
      </c>
    </row>
    <row r="475" spans="1:16" x14ac:dyDescent="0.25">
      <c r="A475" s="523"/>
      <c r="B475" s="524" t="s">
        <v>28</v>
      </c>
      <c r="C475" s="1247" t="s">
        <v>132</v>
      </c>
      <c r="D475" s="1247"/>
      <c r="E475" s="1247"/>
      <c r="F475" s="1247"/>
      <c r="G475" s="1247"/>
      <c r="H475" s="525"/>
      <c r="I475" s="526"/>
      <c r="J475" s="526"/>
      <c r="K475" s="526"/>
      <c r="L475" s="528"/>
      <c r="M475" s="526"/>
      <c r="N475" s="528"/>
      <c r="O475" s="526"/>
      <c r="P475" s="529">
        <v>16578.740000000002</v>
      </c>
    </row>
    <row r="476" spans="1:16" x14ac:dyDescent="0.25">
      <c r="A476" s="523"/>
      <c r="B476" s="524"/>
      <c r="C476" s="1247" t="s">
        <v>1147</v>
      </c>
      <c r="D476" s="1247"/>
      <c r="E476" s="1247"/>
      <c r="F476" s="1247"/>
      <c r="G476" s="1247"/>
      <c r="H476" s="525" t="s">
        <v>1148</v>
      </c>
      <c r="I476" s="526"/>
      <c r="J476" s="526"/>
      <c r="K476" s="527">
        <v>13.587999999999999</v>
      </c>
      <c r="L476" s="528"/>
      <c r="M476" s="526"/>
      <c r="N476" s="528"/>
      <c r="O476" s="526"/>
      <c r="P476" s="529">
        <v>5180.1499999999996</v>
      </c>
    </row>
    <row r="477" spans="1:16" x14ac:dyDescent="0.25">
      <c r="A477" s="530"/>
      <c r="B477" s="524" t="s">
        <v>1443</v>
      </c>
      <c r="C477" s="1247" t="s">
        <v>1444</v>
      </c>
      <c r="D477" s="1247"/>
      <c r="E477" s="1247"/>
      <c r="F477" s="1247"/>
      <c r="G477" s="1247"/>
      <c r="H477" s="525" t="s">
        <v>1151</v>
      </c>
      <c r="I477" s="531">
        <v>0.2</v>
      </c>
      <c r="J477" s="526"/>
      <c r="K477" s="527">
        <v>6.7939999999999996</v>
      </c>
      <c r="L477" s="532"/>
      <c r="M477" s="533"/>
      <c r="N477" s="534">
        <v>1550.39</v>
      </c>
      <c r="O477" s="526"/>
      <c r="P477" s="529">
        <v>10533.35</v>
      </c>
    </row>
    <row r="478" spans="1:16" x14ac:dyDescent="0.25">
      <c r="A478" s="540"/>
      <c r="B478" s="524" t="s">
        <v>1152</v>
      </c>
      <c r="C478" s="1247" t="s">
        <v>1153</v>
      </c>
      <c r="D478" s="1247"/>
      <c r="E478" s="1247"/>
      <c r="F478" s="1247"/>
      <c r="G478" s="1247"/>
      <c r="H478" s="525" t="s">
        <v>1148</v>
      </c>
      <c r="I478" s="531">
        <v>0.2</v>
      </c>
      <c r="J478" s="526"/>
      <c r="K478" s="527">
        <v>6.7939999999999996</v>
      </c>
      <c r="L478" s="528"/>
      <c r="M478" s="526"/>
      <c r="N478" s="541">
        <v>437.08</v>
      </c>
      <c r="O478" s="526"/>
      <c r="P478" s="529">
        <v>2969.52</v>
      </c>
    </row>
    <row r="479" spans="1:16" x14ac:dyDescent="0.25">
      <c r="A479" s="530"/>
      <c r="B479" s="524" t="s">
        <v>4424</v>
      </c>
      <c r="C479" s="1247" t="s">
        <v>4425</v>
      </c>
      <c r="D479" s="1247"/>
      <c r="E479" s="1247"/>
      <c r="F479" s="1247"/>
      <c r="G479" s="1247"/>
      <c r="H479" s="525" t="s">
        <v>1151</v>
      </c>
      <c r="I479" s="536">
        <v>4.2699999999999996</v>
      </c>
      <c r="J479" s="526"/>
      <c r="K479" s="535">
        <v>145.05189999999999</v>
      </c>
      <c r="L479" s="538">
        <v>1.75</v>
      </c>
      <c r="M479" s="539">
        <v>1.39</v>
      </c>
      <c r="N479" s="534">
        <v>2.4300000000000002</v>
      </c>
      <c r="O479" s="526"/>
      <c r="P479" s="529">
        <v>352.48</v>
      </c>
    </row>
    <row r="480" spans="1:16" x14ac:dyDescent="0.25">
      <c r="A480" s="530"/>
      <c r="B480" s="524" t="s">
        <v>4179</v>
      </c>
      <c r="C480" s="1247" t="s">
        <v>4180</v>
      </c>
      <c r="D480" s="1247"/>
      <c r="E480" s="1247"/>
      <c r="F480" s="1247"/>
      <c r="G480" s="1247"/>
      <c r="H480" s="525" t="s">
        <v>1151</v>
      </c>
      <c r="I480" s="536">
        <v>4.2699999999999996</v>
      </c>
      <c r="J480" s="526"/>
      <c r="K480" s="535">
        <v>145.05189999999999</v>
      </c>
      <c r="L480" s="538">
        <v>8.84</v>
      </c>
      <c r="M480" s="575">
        <v>1.3</v>
      </c>
      <c r="N480" s="534">
        <v>11.49</v>
      </c>
      <c r="O480" s="526"/>
      <c r="P480" s="529">
        <v>1666.65</v>
      </c>
    </row>
    <row r="481" spans="1:16" x14ac:dyDescent="0.25">
      <c r="A481" s="530"/>
      <c r="B481" s="524" t="s">
        <v>1445</v>
      </c>
      <c r="C481" s="1247" t="s">
        <v>1446</v>
      </c>
      <c r="D481" s="1247"/>
      <c r="E481" s="1247"/>
      <c r="F481" s="1247"/>
      <c r="G481" s="1247"/>
      <c r="H481" s="525" t="s">
        <v>1151</v>
      </c>
      <c r="I481" s="531">
        <v>0.2</v>
      </c>
      <c r="J481" s="526"/>
      <c r="K481" s="527">
        <v>6.7939999999999996</v>
      </c>
      <c r="L481" s="538">
        <v>477.92</v>
      </c>
      <c r="M481" s="539">
        <v>1.24</v>
      </c>
      <c r="N481" s="534">
        <v>592.62</v>
      </c>
      <c r="O481" s="526"/>
      <c r="P481" s="529">
        <v>4026.26</v>
      </c>
    </row>
    <row r="482" spans="1:16" x14ac:dyDescent="0.25">
      <c r="A482" s="540"/>
      <c r="B482" s="524" t="s">
        <v>1208</v>
      </c>
      <c r="C482" s="1247" t="s">
        <v>1209</v>
      </c>
      <c r="D482" s="1247"/>
      <c r="E482" s="1247"/>
      <c r="F482" s="1247"/>
      <c r="G482" s="1247"/>
      <c r="H482" s="525" t="s">
        <v>1148</v>
      </c>
      <c r="I482" s="531">
        <v>0.2</v>
      </c>
      <c r="J482" s="526"/>
      <c r="K482" s="527">
        <v>6.7939999999999996</v>
      </c>
      <c r="L482" s="528"/>
      <c r="M482" s="526"/>
      <c r="N482" s="541">
        <v>325.38</v>
      </c>
      <c r="O482" s="526"/>
      <c r="P482" s="529">
        <v>2210.63</v>
      </c>
    </row>
    <row r="483" spans="1:16" x14ac:dyDescent="0.25">
      <c r="A483" s="523"/>
      <c r="B483" s="524" t="s">
        <v>36</v>
      </c>
      <c r="C483" s="1247" t="s">
        <v>134</v>
      </c>
      <c r="D483" s="1247"/>
      <c r="E483" s="1247"/>
      <c r="F483" s="1247"/>
      <c r="G483" s="1247"/>
      <c r="H483" s="525"/>
      <c r="I483" s="526"/>
      <c r="J483" s="526"/>
      <c r="K483" s="526"/>
      <c r="L483" s="528"/>
      <c r="M483" s="526"/>
      <c r="N483" s="528"/>
      <c r="O483" s="526"/>
      <c r="P483" s="529">
        <v>28242.66</v>
      </c>
    </row>
    <row r="484" spans="1:16" x14ac:dyDescent="0.25">
      <c r="A484" s="530"/>
      <c r="B484" s="524" t="s">
        <v>2755</v>
      </c>
      <c r="C484" s="1247" t="s">
        <v>2756</v>
      </c>
      <c r="D484" s="1247"/>
      <c r="E484" s="1247"/>
      <c r="F484" s="1247"/>
      <c r="G484" s="1247"/>
      <c r="H484" s="525" t="s">
        <v>1505</v>
      </c>
      <c r="I484" s="527">
        <v>9.6000000000000002E-2</v>
      </c>
      <c r="J484" s="526"/>
      <c r="K484" s="537">
        <v>3.26112</v>
      </c>
      <c r="L484" s="538">
        <v>37.71</v>
      </c>
      <c r="M484" s="539">
        <v>1.54</v>
      </c>
      <c r="N484" s="534">
        <v>58.07</v>
      </c>
      <c r="O484" s="526"/>
      <c r="P484" s="529">
        <v>189.37</v>
      </c>
    </row>
    <row r="485" spans="1:16" x14ac:dyDescent="0.25">
      <c r="A485" s="530"/>
      <c r="B485" s="524" t="s">
        <v>3628</v>
      </c>
      <c r="C485" s="1247" t="s">
        <v>3629</v>
      </c>
      <c r="D485" s="1247"/>
      <c r="E485" s="1247"/>
      <c r="F485" s="1247"/>
      <c r="G485" s="1247"/>
      <c r="H485" s="525" t="s">
        <v>1244</v>
      </c>
      <c r="I485" s="531">
        <v>0.5</v>
      </c>
      <c r="J485" s="526"/>
      <c r="K485" s="527">
        <v>16.984999999999999</v>
      </c>
      <c r="L485" s="538">
        <v>931.11</v>
      </c>
      <c r="M485" s="539">
        <v>1.76</v>
      </c>
      <c r="N485" s="534">
        <v>1638.75</v>
      </c>
      <c r="O485" s="526"/>
      <c r="P485" s="529">
        <v>27834.17</v>
      </c>
    </row>
    <row r="486" spans="1:16" x14ac:dyDescent="0.25">
      <c r="A486" s="530"/>
      <c r="B486" s="524" t="s">
        <v>4426</v>
      </c>
      <c r="C486" s="1247" t="s">
        <v>4427</v>
      </c>
      <c r="D486" s="1247"/>
      <c r="E486" s="1247"/>
      <c r="F486" s="1247"/>
      <c r="G486" s="1247"/>
      <c r="H486" s="525" t="s">
        <v>1164</v>
      </c>
      <c r="I486" s="537">
        <v>6.0000000000000002E-5</v>
      </c>
      <c r="J486" s="526"/>
      <c r="K486" s="569">
        <v>2.0382E-3</v>
      </c>
      <c r="L486" s="542">
        <v>82698.14</v>
      </c>
      <c r="M486" s="575">
        <v>1.3</v>
      </c>
      <c r="N486" s="534">
        <v>107507.58</v>
      </c>
      <c r="O486" s="526"/>
      <c r="P486" s="529">
        <v>219.12</v>
      </c>
    </row>
    <row r="487" spans="1:16" x14ac:dyDescent="0.25">
      <c r="A487" s="552"/>
      <c r="B487" s="553"/>
      <c r="C487" s="1248" t="s">
        <v>1154</v>
      </c>
      <c r="D487" s="1248"/>
      <c r="E487" s="1248"/>
      <c r="F487" s="1248"/>
      <c r="G487" s="1248"/>
      <c r="H487" s="516"/>
      <c r="I487" s="517"/>
      <c r="J487" s="517"/>
      <c r="K487" s="517"/>
      <c r="L487" s="520"/>
      <c r="M487" s="517"/>
      <c r="N487" s="554"/>
      <c r="O487" s="517"/>
      <c r="P487" s="555">
        <v>250551.95</v>
      </c>
    </row>
    <row r="488" spans="1:16" x14ac:dyDescent="0.25">
      <c r="A488" s="540" t="s">
        <v>1408</v>
      </c>
      <c r="B488" s="524" t="s">
        <v>2637</v>
      </c>
      <c r="C488" s="1247" t="s">
        <v>2638</v>
      </c>
      <c r="D488" s="1247"/>
      <c r="E488" s="1247"/>
      <c r="F488" s="1247"/>
      <c r="G488" s="1247"/>
      <c r="H488" s="525" t="s">
        <v>1158</v>
      </c>
      <c r="I488" s="543">
        <v>2</v>
      </c>
      <c r="J488" s="526"/>
      <c r="K488" s="543">
        <v>2</v>
      </c>
      <c r="L488" s="528"/>
      <c r="M488" s="526"/>
      <c r="N488" s="528"/>
      <c r="O488" s="526"/>
      <c r="P488" s="529">
        <v>4011.01</v>
      </c>
    </row>
    <row r="489" spans="1:16" x14ac:dyDescent="0.25">
      <c r="A489" s="540"/>
      <c r="B489" s="524"/>
      <c r="C489" s="1247" t="s">
        <v>1155</v>
      </c>
      <c r="D489" s="1247"/>
      <c r="E489" s="1247"/>
      <c r="F489" s="1247"/>
      <c r="G489" s="1247"/>
      <c r="H489" s="525"/>
      <c r="I489" s="526"/>
      <c r="J489" s="526"/>
      <c r="K489" s="526"/>
      <c r="L489" s="528"/>
      <c r="M489" s="526"/>
      <c r="N489" s="528"/>
      <c r="O489" s="526"/>
      <c r="P489" s="529">
        <v>205730.55</v>
      </c>
    </row>
    <row r="490" spans="1:16" x14ac:dyDescent="0.25">
      <c r="A490" s="540"/>
      <c r="B490" s="524" t="s">
        <v>2639</v>
      </c>
      <c r="C490" s="1247" t="s">
        <v>2640</v>
      </c>
      <c r="D490" s="1247"/>
      <c r="E490" s="1247"/>
      <c r="F490" s="1247"/>
      <c r="G490" s="1247"/>
      <c r="H490" s="525" t="s">
        <v>1158</v>
      </c>
      <c r="I490" s="543">
        <v>97</v>
      </c>
      <c r="J490" s="526"/>
      <c r="K490" s="543">
        <v>97</v>
      </c>
      <c r="L490" s="528"/>
      <c r="M490" s="526"/>
      <c r="N490" s="528"/>
      <c r="O490" s="526"/>
      <c r="P490" s="529">
        <v>199558.63</v>
      </c>
    </row>
    <row r="491" spans="1:16" x14ac:dyDescent="0.25">
      <c r="A491" s="540"/>
      <c r="B491" s="524" t="s">
        <v>2641</v>
      </c>
      <c r="C491" s="1247" t="s">
        <v>2642</v>
      </c>
      <c r="D491" s="1247"/>
      <c r="E491" s="1247"/>
      <c r="F491" s="1247"/>
      <c r="G491" s="1247"/>
      <c r="H491" s="525" t="s">
        <v>1158</v>
      </c>
      <c r="I491" s="543">
        <v>51</v>
      </c>
      <c r="J491" s="526"/>
      <c r="K491" s="543">
        <v>51</v>
      </c>
      <c r="L491" s="528"/>
      <c r="M491" s="526"/>
      <c r="N491" s="528"/>
      <c r="O491" s="526"/>
      <c r="P491" s="529">
        <v>104922.58</v>
      </c>
    </row>
    <row r="492" spans="1:16" x14ac:dyDescent="0.25">
      <c r="A492" s="556"/>
      <c r="B492" s="557"/>
      <c r="C492" s="1248" t="s">
        <v>1161</v>
      </c>
      <c r="D492" s="1248"/>
      <c r="E492" s="1248"/>
      <c r="F492" s="1248"/>
      <c r="G492" s="1248"/>
      <c r="H492" s="516"/>
      <c r="I492" s="517"/>
      <c r="J492" s="517"/>
      <c r="K492" s="517"/>
      <c r="L492" s="520"/>
      <c r="M492" s="517"/>
      <c r="N492" s="554">
        <v>16457</v>
      </c>
      <c r="O492" s="517"/>
      <c r="P492" s="555">
        <v>559044.17000000004</v>
      </c>
    </row>
    <row r="493" spans="1:16" x14ac:dyDescent="0.25">
      <c r="A493" s="558"/>
      <c r="B493" s="559"/>
      <c r="C493" s="559"/>
      <c r="D493" s="559"/>
      <c r="E493" s="559"/>
      <c r="F493" s="559"/>
      <c r="G493" s="559"/>
      <c r="H493" s="560"/>
      <c r="I493" s="561"/>
      <c r="J493" s="561"/>
      <c r="K493" s="561"/>
      <c r="L493" s="562"/>
      <c r="M493" s="561"/>
      <c r="N493" s="562"/>
      <c r="O493" s="561"/>
      <c r="P493" s="563"/>
    </row>
    <row r="494" spans="1:16" x14ac:dyDescent="0.25">
      <c r="A494" s="514" t="s">
        <v>1214</v>
      </c>
      <c r="B494" s="515" t="s">
        <v>4554</v>
      </c>
      <c r="C494" s="1249" t="s">
        <v>4555</v>
      </c>
      <c r="D494" s="1249"/>
      <c r="E494" s="1249"/>
      <c r="F494" s="1249"/>
      <c r="G494" s="1249"/>
      <c r="H494" s="516" t="s">
        <v>1440</v>
      </c>
      <c r="I494" s="517">
        <v>9.33</v>
      </c>
      <c r="J494" s="518">
        <v>1</v>
      </c>
      <c r="K494" s="570">
        <v>9.33</v>
      </c>
      <c r="L494" s="520"/>
      <c r="M494" s="517"/>
      <c r="N494" s="521"/>
      <c r="O494" s="517"/>
      <c r="P494" s="522"/>
    </row>
    <row r="495" spans="1:16" x14ac:dyDescent="0.25">
      <c r="A495" s="523"/>
      <c r="B495" s="524" t="s">
        <v>23</v>
      </c>
      <c r="C495" s="1247" t="s">
        <v>1203</v>
      </c>
      <c r="D495" s="1247"/>
      <c r="E495" s="1247"/>
      <c r="F495" s="1247"/>
      <c r="G495" s="1247"/>
      <c r="H495" s="525" t="s">
        <v>1148</v>
      </c>
      <c r="I495" s="526"/>
      <c r="J495" s="526"/>
      <c r="K495" s="535">
        <v>139.57679999999999</v>
      </c>
      <c r="L495" s="528"/>
      <c r="M495" s="526"/>
      <c r="N495" s="528"/>
      <c r="O495" s="526"/>
      <c r="P495" s="529">
        <v>44397.98</v>
      </c>
    </row>
    <row r="496" spans="1:16" x14ac:dyDescent="0.25">
      <c r="A496" s="530"/>
      <c r="B496" s="524" t="s">
        <v>2403</v>
      </c>
      <c r="C496" s="1247" t="s">
        <v>2404</v>
      </c>
      <c r="D496" s="1247"/>
      <c r="E496" s="1247"/>
      <c r="F496" s="1247"/>
      <c r="G496" s="1247"/>
      <c r="H496" s="525" t="s">
        <v>1148</v>
      </c>
      <c r="I496" s="536">
        <v>14.96</v>
      </c>
      <c r="J496" s="526"/>
      <c r="K496" s="535">
        <v>139.57679999999999</v>
      </c>
      <c r="L496" s="532"/>
      <c r="M496" s="533"/>
      <c r="N496" s="534">
        <v>318.08999999999997</v>
      </c>
      <c r="O496" s="526"/>
      <c r="P496" s="529">
        <v>44397.98</v>
      </c>
    </row>
    <row r="497" spans="1:16" x14ac:dyDescent="0.25">
      <c r="A497" s="523"/>
      <c r="B497" s="524" t="s">
        <v>28</v>
      </c>
      <c r="C497" s="1247" t="s">
        <v>132</v>
      </c>
      <c r="D497" s="1247"/>
      <c r="E497" s="1247"/>
      <c r="F497" s="1247"/>
      <c r="G497" s="1247"/>
      <c r="H497" s="525"/>
      <c r="I497" s="526"/>
      <c r="J497" s="526"/>
      <c r="K497" s="526"/>
      <c r="L497" s="528"/>
      <c r="M497" s="526"/>
      <c r="N497" s="528"/>
      <c r="O497" s="526"/>
      <c r="P497" s="529">
        <v>4453.42</v>
      </c>
    </row>
    <row r="498" spans="1:16" x14ac:dyDescent="0.25">
      <c r="A498" s="523"/>
      <c r="B498" s="524"/>
      <c r="C498" s="1247" t="s">
        <v>1147</v>
      </c>
      <c r="D498" s="1247"/>
      <c r="E498" s="1247"/>
      <c r="F498" s="1247"/>
      <c r="G498" s="1247"/>
      <c r="H498" s="525" t="s">
        <v>1148</v>
      </c>
      <c r="I498" s="526"/>
      <c r="J498" s="526"/>
      <c r="K498" s="527">
        <v>3.7320000000000002</v>
      </c>
      <c r="L498" s="528"/>
      <c r="M498" s="526"/>
      <c r="N498" s="528"/>
      <c r="O498" s="526"/>
      <c r="P498" s="529">
        <v>1422.75</v>
      </c>
    </row>
    <row r="499" spans="1:16" x14ac:dyDescent="0.25">
      <c r="A499" s="530"/>
      <c r="B499" s="524" t="s">
        <v>1443</v>
      </c>
      <c r="C499" s="1247" t="s">
        <v>1444</v>
      </c>
      <c r="D499" s="1247"/>
      <c r="E499" s="1247"/>
      <c r="F499" s="1247"/>
      <c r="G499" s="1247"/>
      <c r="H499" s="525" t="s">
        <v>1151</v>
      </c>
      <c r="I499" s="531">
        <v>0.2</v>
      </c>
      <c r="J499" s="526"/>
      <c r="K499" s="527">
        <v>1.8660000000000001</v>
      </c>
      <c r="L499" s="532"/>
      <c r="M499" s="533"/>
      <c r="N499" s="534">
        <v>1550.39</v>
      </c>
      <c r="O499" s="526"/>
      <c r="P499" s="529">
        <v>2893.03</v>
      </c>
    </row>
    <row r="500" spans="1:16" x14ac:dyDescent="0.25">
      <c r="A500" s="540"/>
      <c r="B500" s="524" t="s">
        <v>1152</v>
      </c>
      <c r="C500" s="1247" t="s">
        <v>1153</v>
      </c>
      <c r="D500" s="1247"/>
      <c r="E500" s="1247"/>
      <c r="F500" s="1247"/>
      <c r="G500" s="1247"/>
      <c r="H500" s="525" t="s">
        <v>1148</v>
      </c>
      <c r="I500" s="531">
        <v>0.2</v>
      </c>
      <c r="J500" s="526"/>
      <c r="K500" s="527">
        <v>1.8660000000000001</v>
      </c>
      <c r="L500" s="528"/>
      <c r="M500" s="526"/>
      <c r="N500" s="541">
        <v>437.08</v>
      </c>
      <c r="O500" s="526"/>
      <c r="P500" s="573">
        <v>815.59</v>
      </c>
    </row>
    <row r="501" spans="1:16" x14ac:dyDescent="0.25">
      <c r="A501" s="530"/>
      <c r="B501" s="524" t="s">
        <v>4424</v>
      </c>
      <c r="C501" s="1247" t="s">
        <v>4425</v>
      </c>
      <c r="D501" s="1247"/>
      <c r="E501" s="1247"/>
      <c r="F501" s="1247"/>
      <c r="G501" s="1247"/>
      <c r="H501" s="525" t="s">
        <v>1151</v>
      </c>
      <c r="I501" s="531">
        <v>3.5</v>
      </c>
      <c r="J501" s="526"/>
      <c r="K501" s="527">
        <v>32.655000000000001</v>
      </c>
      <c r="L501" s="538">
        <v>1.75</v>
      </c>
      <c r="M501" s="539">
        <v>1.39</v>
      </c>
      <c r="N501" s="534">
        <v>2.4300000000000002</v>
      </c>
      <c r="O501" s="526"/>
      <c r="P501" s="529">
        <v>79.349999999999994</v>
      </c>
    </row>
    <row r="502" spans="1:16" x14ac:dyDescent="0.25">
      <c r="A502" s="530"/>
      <c r="B502" s="524" t="s">
        <v>4179</v>
      </c>
      <c r="C502" s="1247" t="s">
        <v>4180</v>
      </c>
      <c r="D502" s="1247"/>
      <c r="E502" s="1247"/>
      <c r="F502" s="1247"/>
      <c r="G502" s="1247"/>
      <c r="H502" s="525" t="s">
        <v>1151</v>
      </c>
      <c r="I502" s="531">
        <v>3.5</v>
      </c>
      <c r="J502" s="526"/>
      <c r="K502" s="527">
        <v>32.655000000000001</v>
      </c>
      <c r="L502" s="538">
        <v>8.84</v>
      </c>
      <c r="M502" s="575">
        <v>1.3</v>
      </c>
      <c r="N502" s="534">
        <v>11.49</v>
      </c>
      <c r="O502" s="526"/>
      <c r="P502" s="529">
        <v>375.21</v>
      </c>
    </row>
    <row r="503" spans="1:16" x14ac:dyDescent="0.25">
      <c r="A503" s="530"/>
      <c r="B503" s="524" t="s">
        <v>1445</v>
      </c>
      <c r="C503" s="1247" t="s">
        <v>1446</v>
      </c>
      <c r="D503" s="1247"/>
      <c r="E503" s="1247"/>
      <c r="F503" s="1247"/>
      <c r="G503" s="1247"/>
      <c r="H503" s="525" t="s">
        <v>1151</v>
      </c>
      <c r="I503" s="531">
        <v>0.2</v>
      </c>
      <c r="J503" s="526"/>
      <c r="K503" s="527">
        <v>1.8660000000000001</v>
      </c>
      <c r="L503" s="538">
        <v>477.92</v>
      </c>
      <c r="M503" s="539">
        <v>1.24</v>
      </c>
      <c r="N503" s="534">
        <v>592.62</v>
      </c>
      <c r="O503" s="526"/>
      <c r="P503" s="529">
        <v>1105.83</v>
      </c>
    </row>
    <row r="504" spans="1:16" x14ac:dyDescent="0.25">
      <c r="A504" s="540"/>
      <c r="B504" s="524" t="s">
        <v>1208</v>
      </c>
      <c r="C504" s="1247" t="s">
        <v>1209</v>
      </c>
      <c r="D504" s="1247"/>
      <c r="E504" s="1247"/>
      <c r="F504" s="1247"/>
      <c r="G504" s="1247"/>
      <c r="H504" s="525" t="s">
        <v>1148</v>
      </c>
      <c r="I504" s="531">
        <v>0.2</v>
      </c>
      <c r="J504" s="526"/>
      <c r="K504" s="527">
        <v>1.8660000000000001</v>
      </c>
      <c r="L504" s="528"/>
      <c r="M504" s="526"/>
      <c r="N504" s="541">
        <v>325.38</v>
      </c>
      <c r="O504" s="526"/>
      <c r="P504" s="573">
        <v>607.16</v>
      </c>
    </row>
    <row r="505" spans="1:16" x14ac:dyDescent="0.25">
      <c r="A505" s="523"/>
      <c r="B505" s="524" t="s">
        <v>36</v>
      </c>
      <c r="C505" s="1247" t="s">
        <v>134</v>
      </c>
      <c r="D505" s="1247"/>
      <c r="E505" s="1247"/>
      <c r="F505" s="1247"/>
      <c r="G505" s="1247"/>
      <c r="H505" s="525"/>
      <c r="I505" s="526"/>
      <c r="J505" s="526"/>
      <c r="K505" s="526"/>
      <c r="L505" s="528"/>
      <c r="M505" s="526"/>
      <c r="N505" s="528"/>
      <c r="O505" s="526"/>
      <c r="P505" s="529">
        <v>4810.67</v>
      </c>
    </row>
    <row r="506" spans="1:16" x14ac:dyDescent="0.25">
      <c r="A506" s="530"/>
      <c r="B506" s="524" t="s">
        <v>2755</v>
      </c>
      <c r="C506" s="1247" t="s">
        <v>2756</v>
      </c>
      <c r="D506" s="1247"/>
      <c r="E506" s="1247"/>
      <c r="F506" s="1247"/>
      <c r="G506" s="1247"/>
      <c r="H506" s="525" t="s">
        <v>1505</v>
      </c>
      <c r="I506" s="527">
        <v>0.245</v>
      </c>
      <c r="J506" s="526"/>
      <c r="K506" s="537">
        <v>2.2858499999999999</v>
      </c>
      <c r="L506" s="538">
        <v>37.71</v>
      </c>
      <c r="M506" s="539">
        <v>1.54</v>
      </c>
      <c r="N506" s="534">
        <v>58.07</v>
      </c>
      <c r="O506" s="526"/>
      <c r="P506" s="529">
        <v>132.74</v>
      </c>
    </row>
    <row r="507" spans="1:16" x14ac:dyDescent="0.25">
      <c r="A507" s="530"/>
      <c r="B507" s="524" t="s">
        <v>2716</v>
      </c>
      <c r="C507" s="1247" t="s">
        <v>2717</v>
      </c>
      <c r="D507" s="1247"/>
      <c r="E507" s="1247"/>
      <c r="F507" s="1247"/>
      <c r="G507" s="1247"/>
      <c r="H507" s="525" t="s">
        <v>1164</v>
      </c>
      <c r="I507" s="537">
        <v>1.1E-4</v>
      </c>
      <c r="J507" s="526"/>
      <c r="K507" s="569">
        <v>1.0263E-3</v>
      </c>
      <c r="L507" s="542">
        <v>99190.96</v>
      </c>
      <c r="M507" s="539">
        <v>1.31</v>
      </c>
      <c r="N507" s="534">
        <v>129940.16</v>
      </c>
      <c r="O507" s="526"/>
      <c r="P507" s="529">
        <v>133.36000000000001</v>
      </c>
    </row>
    <row r="508" spans="1:16" x14ac:dyDescent="0.25">
      <c r="A508" s="530"/>
      <c r="B508" s="524" t="s">
        <v>3628</v>
      </c>
      <c r="C508" s="1247" t="s">
        <v>3629</v>
      </c>
      <c r="D508" s="1247"/>
      <c r="E508" s="1247"/>
      <c r="F508" s="1247"/>
      <c r="G508" s="1247"/>
      <c r="H508" s="525" t="s">
        <v>1244</v>
      </c>
      <c r="I508" s="536">
        <v>0.25</v>
      </c>
      <c r="J508" s="526"/>
      <c r="K508" s="535">
        <v>2.3325</v>
      </c>
      <c r="L508" s="538">
        <v>931.11</v>
      </c>
      <c r="M508" s="539">
        <v>1.76</v>
      </c>
      <c r="N508" s="534">
        <v>1638.75</v>
      </c>
      <c r="O508" s="526"/>
      <c r="P508" s="529">
        <v>3822.38</v>
      </c>
    </row>
    <row r="509" spans="1:16" x14ac:dyDescent="0.25">
      <c r="A509" s="530"/>
      <c r="B509" s="524" t="s">
        <v>4426</v>
      </c>
      <c r="C509" s="1247" t="s">
        <v>4427</v>
      </c>
      <c r="D509" s="1247"/>
      <c r="E509" s="1247"/>
      <c r="F509" s="1247"/>
      <c r="G509" s="1247"/>
      <c r="H509" s="525" t="s">
        <v>1164</v>
      </c>
      <c r="I509" s="537">
        <v>7.2000000000000005E-4</v>
      </c>
      <c r="J509" s="526"/>
      <c r="K509" s="569">
        <v>6.7175999999999998E-3</v>
      </c>
      <c r="L509" s="542">
        <v>82698.14</v>
      </c>
      <c r="M509" s="575">
        <v>1.3</v>
      </c>
      <c r="N509" s="534">
        <v>107507.58</v>
      </c>
      <c r="O509" s="526"/>
      <c r="P509" s="529">
        <v>722.19</v>
      </c>
    </row>
    <row r="510" spans="1:16" x14ac:dyDescent="0.25">
      <c r="A510" s="552"/>
      <c r="B510" s="553"/>
      <c r="C510" s="1248" t="s">
        <v>1154</v>
      </c>
      <c r="D510" s="1248"/>
      <c r="E510" s="1248"/>
      <c r="F510" s="1248"/>
      <c r="G510" s="1248"/>
      <c r="H510" s="516"/>
      <c r="I510" s="517"/>
      <c r="J510" s="517"/>
      <c r="K510" s="517"/>
      <c r="L510" s="520"/>
      <c r="M510" s="517"/>
      <c r="N510" s="554"/>
      <c r="O510" s="517"/>
      <c r="P510" s="555">
        <v>55084.82</v>
      </c>
    </row>
    <row r="511" spans="1:16" x14ac:dyDescent="0.25">
      <c r="A511" s="540" t="s">
        <v>2722</v>
      </c>
      <c r="B511" s="524" t="s">
        <v>2637</v>
      </c>
      <c r="C511" s="1247" t="s">
        <v>2638</v>
      </c>
      <c r="D511" s="1247"/>
      <c r="E511" s="1247"/>
      <c r="F511" s="1247"/>
      <c r="G511" s="1247"/>
      <c r="H511" s="525" t="s">
        <v>1158</v>
      </c>
      <c r="I511" s="543">
        <v>2</v>
      </c>
      <c r="J511" s="526"/>
      <c r="K511" s="543">
        <v>2</v>
      </c>
      <c r="L511" s="528"/>
      <c r="M511" s="526"/>
      <c r="N511" s="528"/>
      <c r="O511" s="526"/>
      <c r="P511" s="573">
        <v>887.96</v>
      </c>
    </row>
    <row r="512" spans="1:16" x14ac:dyDescent="0.25">
      <c r="A512" s="540"/>
      <c r="B512" s="524"/>
      <c r="C512" s="1247" t="s">
        <v>1155</v>
      </c>
      <c r="D512" s="1247"/>
      <c r="E512" s="1247"/>
      <c r="F512" s="1247"/>
      <c r="G512" s="1247"/>
      <c r="H512" s="525"/>
      <c r="I512" s="526"/>
      <c r="J512" s="526"/>
      <c r="K512" s="526"/>
      <c r="L512" s="528"/>
      <c r="M512" s="526"/>
      <c r="N512" s="528"/>
      <c r="O512" s="526"/>
      <c r="P512" s="529">
        <v>45820.73</v>
      </c>
    </row>
    <row r="513" spans="1:16" x14ac:dyDescent="0.25">
      <c r="A513" s="540"/>
      <c r="B513" s="524" t="s">
        <v>2639</v>
      </c>
      <c r="C513" s="1247" t="s">
        <v>2640</v>
      </c>
      <c r="D513" s="1247"/>
      <c r="E513" s="1247"/>
      <c r="F513" s="1247"/>
      <c r="G513" s="1247"/>
      <c r="H513" s="525" t="s">
        <v>1158</v>
      </c>
      <c r="I513" s="543">
        <v>97</v>
      </c>
      <c r="J513" s="526"/>
      <c r="K513" s="543">
        <v>97</v>
      </c>
      <c r="L513" s="528"/>
      <c r="M513" s="526"/>
      <c r="N513" s="528"/>
      <c r="O513" s="526"/>
      <c r="P513" s="529">
        <v>44446.11</v>
      </c>
    </row>
    <row r="514" spans="1:16" x14ac:dyDescent="0.25">
      <c r="A514" s="540"/>
      <c r="B514" s="524" t="s">
        <v>2641</v>
      </c>
      <c r="C514" s="1247" t="s">
        <v>2642</v>
      </c>
      <c r="D514" s="1247"/>
      <c r="E514" s="1247"/>
      <c r="F514" s="1247"/>
      <c r="G514" s="1247"/>
      <c r="H514" s="525" t="s">
        <v>1158</v>
      </c>
      <c r="I514" s="543">
        <v>51</v>
      </c>
      <c r="J514" s="526"/>
      <c r="K514" s="543">
        <v>51</v>
      </c>
      <c r="L514" s="528"/>
      <c r="M514" s="526"/>
      <c r="N514" s="528"/>
      <c r="O514" s="526"/>
      <c r="P514" s="529">
        <v>23368.57</v>
      </c>
    </row>
    <row r="515" spans="1:16" x14ac:dyDescent="0.25">
      <c r="A515" s="556"/>
      <c r="B515" s="557"/>
      <c r="C515" s="1248" t="s">
        <v>1161</v>
      </c>
      <c r="D515" s="1248"/>
      <c r="E515" s="1248"/>
      <c r="F515" s="1248"/>
      <c r="G515" s="1248"/>
      <c r="H515" s="516"/>
      <c r="I515" s="517"/>
      <c r="J515" s="517"/>
      <c r="K515" s="517"/>
      <c r="L515" s="520"/>
      <c r="M515" s="517"/>
      <c r="N515" s="554">
        <v>13267.68</v>
      </c>
      <c r="O515" s="517"/>
      <c r="P515" s="555">
        <v>123787.46</v>
      </c>
    </row>
    <row r="516" spans="1:16" x14ac:dyDescent="0.25">
      <c r="A516" s="558"/>
      <c r="B516" s="559"/>
      <c r="C516" s="559"/>
      <c r="D516" s="559"/>
      <c r="E516" s="559"/>
      <c r="F516" s="559"/>
      <c r="G516" s="559"/>
      <c r="H516" s="560"/>
      <c r="I516" s="561"/>
      <c r="J516" s="561"/>
      <c r="K516" s="561"/>
      <c r="L516" s="562"/>
      <c r="M516" s="561"/>
      <c r="N516" s="562"/>
      <c r="O516" s="561"/>
      <c r="P516" s="563"/>
    </row>
    <row r="517" spans="1:16" ht="22.5" x14ac:dyDescent="0.25">
      <c r="A517" s="514" t="s">
        <v>1227</v>
      </c>
      <c r="B517" s="515" t="s">
        <v>4556</v>
      </c>
      <c r="C517" s="1249" t="s">
        <v>4557</v>
      </c>
      <c r="D517" s="1249"/>
      <c r="E517" s="1249"/>
      <c r="F517" s="1249"/>
      <c r="G517" s="1249"/>
      <c r="H517" s="516" t="s">
        <v>2159</v>
      </c>
      <c r="I517" s="517">
        <v>15749.82</v>
      </c>
      <c r="J517" s="518">
        <v>1</v>
      </c>
      <c r="K517" s="570">
        <v>15749.82</v>
      </c>
      <c r="L517" s="520"/>
      <c r="M517" s="517"/>
      <c r="N517" s="564">
        <v>1300.67</v>
      </c>
      <c r="O517" s="517"/>
      <c r="P517" s="555">
        <v>20485318.379999999</v>
      </c>
    </row>
    <row r="518" spans="1:16" x14ac:dyDescent="0.25">
      <c r="A518" s="556"/>
      <c r="B518" s="557"/>
      <c r="C518" s="1248" t="s">
        <v>1161</v>
      </c>
      <c r="D518" s="1248"/>
      <c r="E518" s="1248"/>
      <c r="F518" s="1248"/>
      <c r="G518" s="1248"/>
      <c r="H518" s="516"/>
      <c r="I518" s="517"/>
      <c r="J518" s="517"/>
      <c r="K518" s="517"/>
      <c r="L518" s="520"/>
      <c r="M518" s="517"/>
      <c r="N518" s="520"/>
      <c r="O518" s="517"/>
      <c r="P518" s="555">
        <v>20485318.379999999</v>
      </c>
    </row>
    <row r="519" spans="1:16" x14ac:dyDescent="0.25">
      <c r="A519" s="558"/>
      <c r="B519" s="559"/>
      <c r="C519" s="559"/>
      <c r="D519" s="559"/>
      <c r="E519" s="559"/>
      <c r="F519" s="559"/>
      <c r="G519" s="559"/>
      <c r="H519" s="560"/>
      <c r="I519" s="561"/>
      <c r="J519" s="561"/>
      <c r="K519" s="561"/>
      <c r="L519" s="562"/>
      <c r="M519" s="561"/>
      <c r="N519" s="562"/>
      <c r="O519" s="561"/>
      <c r="P519" s="563"/>
    </row>
    <row r="520" spans="1:16" x14ac:dyDescent="0.25">
      <c r="A520" s="1251" t="s">
        <v>4558</v>
      </c>
      <c r="B520" s="1252"/>
      <c r="C520" s="1252"/>
      <c r="D520" s="1252"/>
      <c r="E520" s="1252"/>
      <c r="F520" s="1252"/>
      <c r="G520" s="1252"/>
      <c r="H520" s="1252"/>
      <c r="I520" s="1252"/>
      <c r="J520" s="1252"/>
      <c r="K520" s="1252"/>
      <c r="L520" s="1252"/>
      <c r="M520" s="1252"/>
      <c r="N520" s="1252"/>
      <c r="O520" s="1252"/>
      <c r="P520" s="1253"/>
    </row>
    <row r="521" spans="1:16" x14ac:dyDescent="0.25">
      <c r="A521" s="514" t="s">
        <v>1228</v>
      </c>
      <c r="B521" s="515" t="s">
        <v>4432</v>
      </c>
      <c r="C521" s="1249" t="s">
        <v>4433</v>
      </c>
      <c r="D521" s="1249"/>
      <c r="E521" s="1249"/>
      <c r="F521" s="1249"/>
      <c r="G521" s="1249"/>
      <c r="H521" s="516" t="s">
        <v>1440</v>
      </c>
      <c r="I521" s="517">
        <v>145.16</v>
      </c>
      <c r="J521" s="518">
        <v>1</v>
      </c>
      <c r="K521" s="570">
        <v>145.16</v>
      </c>
      <c r="L521" s="520"/>
      <c r="M521" s="517"/>
      <c r="N521" s="521"/>
      <c r="O521" s="517"/>
      <c r="P521" s="522"/>
    </row>
    <row r="522" spans="1:16" x14ac:dyDescent="0.25">
      <c r="A522" s="523"/>
      <c r="B522" s="524" t="s">
        <v>23</v>
      </c>
      <c r="C522" s="1247" t="s">
        <v>1203</v>
      </c>
      <c r="D522" s="1247"/>
      <c r="E522" s="1247"/>
      <c r="F522" s="1247"/>
      <c r="G522" s="1247"/>
      <c r="H522" s="525" t="s">
        <v>1148</v>
      </c>
      <c r="I522" s="526"/>
      <c r="J522" s="526"/>
      <c r="K522" s="535">
        <v>1439.9872</v>
      </c>
      <c r="L522" s="528"/>
      <c r="M522" s="526"/>
      <c r="N522" s="528"/>
      <c r="O522" s="526"/>
      <c r="P522" s="529">
        <v>458045.53</v>
      </c>
    </row>
    <row r="523" spans="1:16" x14ac:dyDescent="0.25">
      <c r="A523" s="530"/>
      <c r="B523" s="524" t="s">
        <v>2403</v>
      </c>
      <c r="C523" s="1247" t="s">
        <v>2404</v>
      </c>
      <c r="D523" s="1247"/>
      <c r="E523" s="1247"/>
      <c r="F523" s="1247"/>
      <c r="G523" s="1247"/>
      <c r="H523" s="525" t="s">
        <v>1148</v>
      </c>
      <c r="I523" s="536">
        <v>9.92</v>
      </c>
      <c r="J523" s="526"/>
      <c r="K523" s="535">
        <v>1439.9872</v>
      </c>
      <c r="L523" s="532"/>
      <c r="M523" s="533"/>
      <c r="N523" s="534">
        <v>318.08999999999997</v>
      </c>
      <c r="O523" s="526"/>
      <c r="P523" s="529">
        <v>458045.53</v>
      </c>
    </row>
    <row r="524" spans="1:16" x14ac:dyDescent="0.25">
      <c r="A524" s="523"/>
      <c r="B524" s="524" t="s">
        <v>28</v>
      </c>
      <c r="C524" s="1247" t="s">
        <v>132</v>
      </c>
      <c r="D524" s="1247"/>
      <c r="E524" s="1247"/>
      <c r="F524" s="1247"/>
      <c r="G524" s="1247"/>
      <c r="H524" s="525"/>
      <c r="I524" s="526"/>
      <c r="J524" s="526"/>
      <c r="K524" s="526"/>
      <c r="L524" s="528"/>
      <c r="M524" s="526"/>
      <c r="N524" s="528"/>
      <c r="O524" s="526"/>
      <c r="P524" s="529">
        <v>67065.36</v>
      </c>
    </row>
    <row r="525" spans="1:16" x14ac:dyDescent="0.25">
      <c r="A525" s="523"/>
      <c r="B525" s="524"/>
      <c r="C525" s="1247" t="s">
        <v>1147</v>
      </c>
      <c r="D525" s="1247"/>
      <c r="E525" s="1247"/>
      <c r="F525" s="1247"/>
      <c r="G525" s="1247"/>
      <c r="H525" s="525" t="s">
        <v>1148</v>
      </c>
      <c r="I525" s="526"/>
      <c r="J525" s="526"/>
      <c r="K525" s="527">
        <v>58.064</v>
      </c>
      <c r="L525" s="528"/>
      <c r="M525" s="526"/>
      <c r="N525" s="528"/>
      <c r="O525" s="526"/>
      <c r="P525" s="529">
        <v>22135.74</v>
      </c>
    </row>
    <row r="526" spans="1:16" x14ac:dyDescent="0.25">
      <c r="A526" s="530"/>
      <c r="B526" s="524" t="s">
        <v>1443</v>
      </c>
      <c r="C526" s="1247" t="s">
        <v>1444</v>
      </c>
      <c r="D526" s="1247"/>
      <c r="E526" s="1247"/>
      <c r="F526" s="1247"/>
      <c r="G526" s="1247"/>
      <c r="H526" s="525" t="s">
        <v>1151</v>
      </c>
      <c r="I526" s="531">
        <v>0.2</v>
      </c>
      <c r="J526" s="526"/>
      <c r="K526" s="527">
        <v>29.032</v>
      </c>
      <c r="L526" s="532"/>
      <c r="M526" s="533"/>
      <c r="N526" s="534">
        <v>1550.39</v>
      </c>
      <c r="O526" s="526"/>
      <c r="P526" s="529">
        <v>45010.92</v>
      </c>
    </row>
    <row r="527" spans="1:16" x14ac:dyDescent="0.25">
      <c r="A527" s="540"/>
      <c r="B527" s="524" t="s">
        <v>1152</v>
      </c>
      <c r="C527" s="1247" t="s">
        <v>1153</v>
      </c>
      <c r="D527" s="1247"/>
      <c r="E527" s="1247"/>
      <c r="F527" s="1247"/>
      <c r="G527" s="1247"/>
      <c r="H527" s="525" t="s">
        <v>1148</v>
      </c>
      <c r="I527" s="531">
        <v>0.2</v>
      </c>
      <c r="J527" s="526"/>
      <c r="K527" s="527">
        <v>29.032</v>
      </c>
      <c r="L527" s="528"/>
      <c r="M527" s="526"/>
      <c r="N527" s="541">
        <v>437.08</v>
      </c>
      <c r="O527" s="526"/>
      <c r="P527" s="529">
        <v>12689.31</v>
      </c>
    </row>
    <row r="528" spans="1:16" x14ac:dyDescent="0.25">
      <c r="A528" s="530"/>
      <c r="B528" s="524" t="s">
        <v>4424</v>
      </c>
      <c r="C528" s="1247" t="s">
        <v>4425</v>
      </c>
      <c r="D528" s="1247"/>
      <c r="E528" s="1247"/>
      <c r="F528" s="1247"/>
      <c r="G528" s="1247"/>
      <c r="H528" s="525" t="s">
        <v>1151</v>
      </c>
      <c r="I528" s="531">
        <v>2.4</v>
      </c>
      <c r="J528" s="526"/>
      <c r="K528" s="527">
        <v>348.38400000000001</v>
      </c>
      <c r="L528" s="538">
        <v>1.75</v>
      </c>
      <c r="M528" s="539">
        <v>1.39</v>
      </c>
      <c r="N528" s="534">
        <v>2.4300000000000002</v>
      </c>
      <c r="O528" s="526"/>
      <c r="P528" s="529">
        <v>846.57</v>
      </c>
    </row>
    <row r="529" spans="1:16" x14ac:dyDescent="0.25">
      <c r="A529" s="530"/>
      <c r="B529" s="524" t="s">
        <v>4179</v>
      </c>
      <c r="C529" s="1247" t="s">
        <v>4180</v>
      </c>
      <c r="D529" s="1247"/>
      <c r="E529" s="1247"/>
      <c r="F529" s="1247"/>
      <c r="G529" s="1247"/>
      <c r="H529" s="525" t="s">
        <v>1151</v>
      </c>
      <c r="I529" s="531">
        <v>2.4</v>
      </c>
      <c r="J529" s="526"/>
      <c r="K529" s="527">
        <v>348.38400000000001</v>
      </c>
      <c r="L529" s="538">
        <v>8.84</v>
      </c>
      <c r="M529" s="575">
        <v>1.3</v>
      </c>
      <c r="N529" s="534">
        <v>11.49</v>
      </c>
      <c r="O529" s="526"/>
      <c r="P529" s="529">
        <v>4002.93</v>
      </c>
    </row>
    <row r="530" spans="1:16" x14ac:dyDescent="0.25">
      <c r="A530" s="530"/>
      <c r="B530" s="524" t="s">
        <v>1445</v>
      </c>
      <c r="C530" s="1247" t="s">
        <v>1446</v>
      </c>
      <c r="D530" s="1247"/>
      <c r="E530" s="1247"/>
      <c r="F530" s="1247"/>
      <c r="G530" s="1247"/>
      <c r="H530" s="525" t="s">
        <v>1151</v>
      </c>
      <c r="I530" s="531">
        <v>0.2</v>
      </c>
      <c r="J530" s="526"/>
      <c r="K530" s="527">
        <v>29.032</v>
      </c>
      <c r="L530" s="538">
        <v>477.92</v>
      </c>
      <c r="M530" s="539">
        <v>1.24</v>
      </c>
      <c r="N530" s="534">
        <v>592.62</v>
      </c>
      <c r="O530" s="526"/>
      <c r="P530" s="529">
        <v>17204.939999999999</v>
      </c>
    </row>
    <row r="531" spans="1:16" x14ac:dyDescent="0.25">
      <c r="A531" s="540"/>
      <c r="B531" s="524" t="s">
        <v>1208</v>
      </c>
      <c r="C531" s="1247" t="s">
        <v>1209</v>
      </c>
      <c r="D531" s="1247"/>
      <c r="E531" s="1247"/>
      <c r="F531" s="1247"/>
      <c r="G531" s="1247"/>
      <c r="H531" s="525" t="s">
        <v>1148</v>
      </c>
      <c r="I531" s="531">
        <v>0.2</v>
      </c>
      <c r="J531" s="526"/>
      <c r="K531" s="527">
        <v>29.032</v>
      </c>
      <c r="L531" s="528"/>
      <c r="M531" s="526"/>
      <c r="N531" s="541">
        <v>325.38</v>
      </c>
      <c r="O531" s="526"/>
      <c r="P531" s="529">
        <v>9446.43</v>
      </c>
    </row>
    <row r="532" spans="1:16" x14ac:dyDescent="0.25">
      <c r="A532" s="523"/>
      <c r="B532" s="524" t="s">
        <v>36</v>
      </c>
      <c r="C532" s="1247" t="s">
        <v>134</v>
      </c>
      <c r="D532" s="1247"/>
      <c r="E532" s="1247"/>
      <c r="F532" s="1247"/>
      <c r="G532" s="1247"/>
      <c r="H532" s="525"/>
      <c r="I532" s="526"/>
      <c r="J532" s="526"/>
      <c r="K532" s="526"/>
      <c r="L532" s="528"/>
      <c r="M532" s="526"/>
      <c r="N532" s="528"/>
      <c r="O532" s="526"/>
      <c r="P532" s="529">
        <v>120686.06</v>
      </c>
    </row>
    <row r="533" spans="1:16" x14ac:dyDescent="0.25">
      <c r="A533" s="530"/>
      <c r="B533" s="524" t="s">
        <v>2755</v>
      </c>
      <c r="C533" s="1247" t="s">
        <v>2756</v>
      </c>
      <c r="D533" s="1247"/>
      <c r="E533" s="1247"/>
      <c r="F533" s="1247"/>
      <c r="G533" s="1247"/>
      <c r="H533" s="525" t="s">
        <v>1505</v>
      </c>
      <c r="I533" s="527">
        <v>9.6000000000000002E-2</v>
      </c>
      <c r="J533" s="526"/>
      <c r="K533" s="537">
        <v>13.935359999999999</v>
      </c>
      <c r="L533" s="538">
        <v>37.71</v>
      </c>
      <c r="M533" s="539">
        <v>1.54</v>
      </c>
      <c r="N533" s="534">
        <v>58.07</v>
      </c>
      <c r="O533" s="526"/>
      <c r="P533" s="529">
        <v>809.23</v>
      </c>
    </row>
    <row r="534" spans="1:16" x14ac:dyDescent="0.25">
      <c r="A534" s="530"/>
      <c r="B534" s="524" t="s">
        <v>3628</v>
      </c>
      <c r="C534" s="1247" t="s">
        <v>3629</v>
      </c>
      <c r="D534" s="1247"/>
      <c r="E534" s="1247"/>
      <c r="F534" s="1247"/>
      <c r="G534" s="1247"/>
      <c r="H534" s="525" t="s">
        <v>1244</v>
      </c>
      <c r="I534" s="531">
        <v>0.5</v>
      </c>
      <c r="J534" s="526"/>
      <c r="K534" s="536">
        <v>72.58</v>
      </c>
      <c r="L534" s="538">
        <v>931.11</v>
      </c>
      <c r="M534" s="539">
        <v>1.76</v>
      </c>
      <c r="N534" s="534">
        <v>1638.75</v>
      </c>
      <c r="O534" s="526"/>
      <c r="P534" s="529">
        <v>118940.48</v>
      </c>
    </row>
    <row r="535" spans="1:16" x14ac:dyDescent="0.25">
      <c r="A535" s="530"/>
      <c r="B535" s="524" t="s">
        <v>4426</v>
      </c>
      <c r="C535" s="1247" t="s">
        <v>4427</v>
      </c>
      <c r="D535" s="1247"/>
      <c r="E535" s="1247"/>
      <c r="F535" s="1247"/>
      <c r="G535" s="1247"/>
      <c r="H535" s="525" t="s">
        <v>1164</v>
      </c>
      <c r="I535" s="537">
        <v>6.0000000000000002E-5</v>
      </c>
      <c r="J535" s="526"/>
      <c r="K535" s="569">
        <v>8.7095999999999996E-3</v>
      </c>
      <c r="L535" s="542">
        <v>82698.14</v>
      </c>
      <c r="M535" s="575">
        <v>1.3</v>
      </c>
      <c r="N535" s="534">
        <v>107507.58</v>
      </c>
      <c r="O535" s="526"/>
      <c r="P535" s="529">
        <v>936.35</v>
      </c>
    </row>
    <row r="536" spans="1:16" x14ac:dyDescent="0.25">
      <c r="A536" s="552"/>
      <c r="B536" s="553"/>
      <c r="C536" s="1248" t="s">
        <v>1154</v>
      </c>
      <c r="D536" s="1248"/>
      <c r="E536" s="1248"/>
      <c r="F536" s="1248"/>
      <c r="G536" s="1248"/>
      <c r="H536" s="516"/>
      <c r="I536" s="517"/>
      <c r="J536" s="517"/>
      <c r="K536" s="517"/>
      <c r="L536" s="520"/>
      <c r="M536" s="517"/>
      <c r="N536" s="554"/>
      <c r="O536" s="517"/>
      <c r="P536" s="555">
        <v>667932.68999999994</v>
      </c>
    </row>
    <row r="537" spans="1:16" x14ac:dyDescent="0.25">
      <c r="A537" s="540" t="s">
        <v>1747</v>
      </c>
      <c r="B537" s="524" t="s">
        <v>2637</v>
      </c>
      <c r="C537" s="1247" t="s">
        <v>2638</v>
      </c>
      <c r="D537" s="1247"/>
      <c r="E537" s="1247"/>
      <c r="F537" s="1247"/>
      <c r="G537" s="1247"/>
      <c r="H537" s="525" t="s">
        <v>1158</v>
      </c>
      <c r="I537" s="543">
        <v>2</v>
      </c>
      <c r="J537" s="526"/>
      <c r="K537" s="543">
        <v>2</v>
      </c>
      <c r="L537" s="528"/>
      <c r="M537" s="526"/>
      <c r="N537" s="528"/>
      <c r="O537" s="526"/>
      <c r="P537" s="529">
        <v>9160.91</v>
      </c>
    </row>
    <row r="538" spans="1:16" x14ac:dyDescent="0.25">
      <c r="A538" s="540"/>
      <c r="B538" s="524"/>
      <c r="C538" s="1247" t="s">
        <v>1155</v>
      </c>
      <c r="D538" s="1247"/>
      <c r="E538" s="1247"/>
      <c r="F538" s="1247"/>
      <c r="G538" s="1247"/>
      <c r="H538" s="525"/>
      <c r="I538" s="526"/>
      <c r="J538" s="526"/>
      <c r="K538" s="526"/>
      <c r="L538" s="528"/>
      <c r="M538" s="526"/>
      <c r="N538" s="528"/>
      <c r="O538" s="526"/>
      <c r="P538" s="529">
        <v>480181.27</v>
      </c>
    </row>
    <row r="539" spans="1:16" x14ac:dyDescent="0.25">
      <c r="A539" s="540"/>
      <c r="B539" s="524" t="s">
        <v>2639</v>
      </c>
      <c r="C539" s="1247" t="s">
        <v>2640</v>
      </c>
      <c r="D539" s="1247"/>
      <c r="E539" s="1247"/>
      <c r="F539" s="1247"/>
      <c r="G539" s="1247"/>
      <c r="H539" s="525" t="s">
        <v>1158</v>
      </c>
      <c r="I539" s="543">
        <v>97</v>
      </c>
      <c r="J539" s="526"/>
      <c r="K539" s="543">
        <v>97</v>
      </c>
      <c r="L539" s="528"/>
      <c r="M539" s="526"/>
      <c r="N539" s="528"/>
      <c r="O539" s="526"/>
      <c r="P539" s="529">
        <v>465775.83</v>
      </c>
    </row>
    <row r="540" spans="1:16" x14ac:dyDescent="0.25">
      <c r="A540" s="540"/>
      <c r="B540" s="524" t="s">
        <v>2641</v>
      </c>
      <c r="C540" s="1247" t="s">
        <v>2642</v>
      </c>
      <c r="D540" s="1247"/>
      <c r="E540" s="1247"/>
      <c r="F540" s="1247"/>
      <c r="G540" s="1247"/>
      <c r="H540" s="525" t="s">
        <v>1158</v>
      </c>
      <c r="I540" s="543">
        <v>51</v>
      </c>
      <c r="J540" s="526"/>
      <c r="K540" s="543">
        <v>51</v>
      </c>
      <c r="L540" s="528"/>
      <c r="M540" s="526"/>
      <c r="N540" s="528"/>
      <c r="O540" s="526"/>
      <c r="P540" s="529">
        <v>244892.45</v>
      </c>
    </row>
    <row r="541" spans="1:16" x14ac:dyDescent="0.25">
      <c r="A541" s="556"/>
      <c r="B541" s="557"/>
      <c r="C541" s="1248" t="s">
        <v>1161</v>
      </c>
      <c r="D541" s="1248"/>
      <c r="E541" s="1248"/>
      <c r="F541" s="1248"/>
      <c r="G541" s="1248"/>
      <c r="H541" s="516"/>
      <c r="I541" s="517"/>
      <c r="J541" s="517"/>
      <c r="K541" s="517"/>
      <c r="L541" s="520"/>
      <c r="M541" s="517"/>
      <c r="N541" s="554">
        <v>9560.2199999999993</v>
      </c>
      <c r="O541" s="517"/>
      <c r="P541" s="555">
        <v>1387761.88</v>
      </c>
    </row>
    <row r="542" spans="1:16" x14ac:dyDescent="0.25">
      <c r="A542" s="558"/>
      <c r="B542" s="559"/>
      <c r="C542" s="559"/>
      <c r="D542" s="559"/>
      <c r="E542" s="559"/>
      <c r="F542" s="559"/>
      <c r="G542" s="559"/>
      <c r="H542" s="560"/>
      <c r="I542" s="561"/>
      <c r="J542" s="561"/>
      <c r="K542" s="561"/>
      <c r="L542" s="562"/>
      <c r="M542" s="561"/>
      <c r="N542" s="562"/>
      <c r="O542" s="561"/>
      <c r="P542" s="563"/>
    </row>
    <row r="543" spans="1:16" x14ac:dyDescent="0.25">
      <c r="A543" s="514" t="s">
        <v>1229</v>
      </c>
      <c r="B543" s="515" t="s">
        <v>4559</v>
      </c>
      <c r="C543" s="1249" t="s">
        <v>4560</v>
      </c>
      <c r="D543" s="1249"/>
      <c r="E543" s="1249"/>
      <c r="F543" s="1249"/>
      <c r="G543" s="1249"/>
      <c r="H543" s="516" t="s">
        <v>2759</v>
      </c>
      <c r="I543" s="517">
        <v>14.805999999999999</v>
      </c>
      <c r="J543" s="518">
        <v>1</v>
      </c>
      <c r="K543" s="519">
        <v>14.805999999999999</v>
      </c>
      <c r="L543" s="554">
        <v>47048.63</v>
      </c>
      <c r="M543" s="570">
        <v>1.18</v>
      </c>
      <c r="N543" s="564">
        <v>55517.38</v>
      </c>
      <c r="O543" s="517"/>
      <c r="P543" s="555">
        <v>821990.33</v>
      </c>
    </row>
    <row r="544" spans="1:16" x14ac:dyDescent="0.25">
      <c r="A544" s="556"/>
      <c r="B544" s="557"/>
      <c r="C544" s="1248" t="s">
        <v>1161</v>
      </c>
      <c r="D544" s="1248"/>
      <c r="E544" s="1248"/>
      <c r="F544" s="1248"/>
      <c r="G544" s="1248"/>
      <c r="H544" s="516"/>
      <c r="I544" s="517"/>
      <c r="J544" s="517"/>
      <c r="K544" s="517"/>
      <c r="L544" s="520"/>
      <c r="M544" s="517"/>
      <c r="N544" s="520"/>
      <c r="O544" s="517"/>
      <c r="P544" s="555">
        <v>821990.33</v>
      </c>
    </row>
    <row r="545" spans="1:16" x14ac:dyDescent="0.25">
      <c r="A545" s="558"/>
      <c r="B545" s="559"/>
      <c r="C545" s="559"/>
      <c r="D545" s="559"/>
      <c r="E545" s="559"/>
      <c r="F545" s="559"/>
      <c r="G545" s="559"/>
      <c r="H545" s="560"/>
      <c r="I545" s="561"/>
      <c r="J545" s="561"/>
      <c r="K545" s="561"/>
      <c r="L545" s="562"/>
      <c r="M545" s="561"/>
      <c r="N545" s="562"/>
      <c r="O545" s="561"/>
      <c r="P545" s="563"/>
    </row>
    <row r="546" spans="1:16" x14ac:dyDescent="0.25">
      <c r="A546" s="1251" t="s">
        <v>4561</v>
      </c>
      <c r="B546" s="1252"/>
      <c r="C546" s="1252"/>
      <c r="D546" s="1252"/>
      <c r="E546" s="1252"/>
      <c r="F546" s="1252"/>
      <c r="G546" s="1252"/>
      <c r="H546" s="1252"/>
      <c r="I546" s="1252"/>
      <c r="J546" s="1252"/>
      <c r="K546" s="1252"/>
      <c r="L546" s="1252"/>
      <c r="M546" s="1252"/>
      <c r="N546" s="1252"/>
      <c r="O546" s="1252"/>
      <c r="P546" s="1253"/>
    </row>
    <row r="547" spans="1:16" x14ac:dyDescent="0.25">
      <c r="A547" s="514" t="s">
        <v>1245</v>
      </c>
      <c r="B547" s="515" t="s">
        <v>4434</v>
      </c>
      <c r="C547" s="1249" t="s">
        <v>4435</v>
      </c>
      <c r="D547" s="1249"/>
      <c r="E547" s="1249"/>
      <c r="F547" s="1249"/>
      <c r="G547" s="1249"/>
      <c r="H547" s="516" t="s">
        <v>1440</v>
      </c>
      <c r="I547" s="517">
        <v>1.18</v>
      </c>
      <c r="J547" s="518">
        <v>1</v>
      </c>
      <c r="K547" s="570">
        <v>1.18</v>
      </c>
      <c r="L547" s="520"/>
      <c r="M547" s="517"/>
      <c r="N547" s="521"/>
      <c r="O547" s="517"/>
      <c r="P547" s="522"/>
    </row>
    <row r="548" spans="1:16" x14ac:dyDescent="0.25">
      <c r="A548" s="523"/>
      <c r="B548" s="524" t="s">
        <v>23</v>
      </c>
      <c r="C548" s="1247" t="s">
        <v>1203</v>
      </c>
      <c r="D548" s="1247"/>
      <c r="E548" s="1247"/>
      <c r="F548" s="1247"/>
      <c r="G548" s="1247"/>
      <c r="H548" s="525" t="s">
        <v>1148</v>
      </c>
      <c r="I548" s="526"/>
      <c r="J548" s="526"/>
      <c r="K548" s="535">
        <v>10.9504</v>
      </c>
      <c r="L548" s="528"/>
      <c r="M548" s="526"/>
      <c r="N548" s="528"/>
      <c r="O548" s="526"/>
      <c r="P548" s="529">
        <v>3483.21</v>
      </c>
    </row>
    <row r="549" spans="1:16" x14ac:dyDescent="0.25">
      <c r="A549" s="530"/>
      <c r="B549" s="524" t="s">
        <v>2403</v>
      </c>
      <c r="C549" s="1247" t="s">
        <v>2404</v>
      </c>
      <c r="D549" s="1247"/>
      <c r="E549" s="1247"/>
      <c r="F549" s="1247"/>
      <c r="G549" s="1247"/>
      <c r="H549" s="525" t="s">
        <v>1148</v>
      </c>
      <c r="I549" s="536">
        <v>9.2799999999999994</v>
      </c>
      <c r="J549" s="526"/>
      <c r="K549" s="535">
        <v>10.9504</v>
      </c>
      <c r="L549" s="532"/>
      <c r="M549" s="533"/>
      <c r="N549" s="534">
        <v>318.08999999999997</v>
      </c>
      <c r="O549" s="526"/>
      <c r="P549" s="529">
        <v>3483.21</v>
      </c>
    </row>
    <row r="550" spans="1:16" x14ac:dyDescent="0.25">
      <c r="A550" s="523"/>
      <c r="B550" s="524" t="s">
        <v>28</v>
      </c>
      <c r="C550" s="1247" t="s">
        <v>132</v>
      </c>
      <c r="D550" s="1247"/>
      <c r="E550" s="1247"/>
      <c r="F550" s="1247"/>
      <c r="G550" s="1247"/>
      <c r="H550" s="525"/>
      <c r="I550" s="526"/>
      <c r="J550" s="526"/>
      <c r="K550" s="526"/>
      <c r="L550" s="528"/>
      <c r="M550" s="526"/>
      <c r="N550" s="528"/>
      <c r="O550" s="526"/>
      <c r="P550" s="573">
        <v>541.89</v>
      </c>
    </row>
    <row r="551" spans="1:16" x14ac:dyDescent="0.25">
      <c r="A551" s="523"/>
      <c r="B551" s="524"/>
      <c r="C551" s="1247" t="s">
        <v>1147</v>
      </c>
      <c r="D551" s="1247"/>
      <c r="E551" s="1247"/>
      <c r="F551" s="1247"/>
      <c r="G551" s="1247"/>
      <c r="H551" s="525" t="s">
        <v>1148</v>
      </c>
      <c r="I551" s="526"/>
      <c r="J551" s="526"/>
      <c r="K551" s="527">
        <v>0.47199999999999998</v>
      </c>
      <c r="L551" s="528"/>
      <c r="M551" s="526"/>
      <c r="N551" s="528"/>
      <c r="O551" s="526"/>
      <c r="P551" s="573">
        <v>179.94</v>
      </c>
    </row>
    <row r="552" spans="1:16" x14ac:dyDescent="0.25">
      <c r="A552" s="530"/>
      <c r="B552" s="524" t="s">
        <v>1443</v>
      </c>
      <c r="C552" s="1247" t="s">
        <v>1444</v>
      </c>
      <c r="D552" s="1247"/>
      <c r="E552" s="1247"/>
      <c r="F552" s="1247"/>
      <c r="G552" s="1247"/>
      <c r="H552" s="525" t="s">
        <v>1151</v>
      </c>
      <c r="I552" s="531">
        <v>0.2</v>
      </c>
      <c r="J552" s="526"/>
      <c r="K552" s="527">
        <v>0.23599999999999999</v>
      </c>
      <c r="L552" s="532"/>
      <c r="M552" s="533"/>
      <c r="N552" s="534">
        <v>1550.39</v>
      </c>
      <c r="O552" s="526"/>
      <c r="P552" s="529">
        <v>365.89</v>
      </c>
    </row>
    <row r="553" spans="1:16" x14ac:dyDescent="0.25">
      <c r="A553" s="540"/>
      <c r="B553" s="524" t="s">
        <v>1152</v>
      </c>
      <c r="C553" s="1247" t="s">
        <v>1153</v>
      </c>
      <c r="D553" s="1247"/>
      <c r="E553" s="1247"/>
      <c r="F553" s="1247"/>
      <c r="G553" s="1247"/>
      <c r="H553" s="525" t="s">
        <v>1148</v>
      </c>
      <c r="I553" s="531">
        <v>0.2</v>
      </c>
      <c r="J553" s="526"/>
      <c r="K553" s="527">
        <v>0.23599999999999999</v>
      </c>
      <c r="L553" s="528"/>
      <c r="M553" s="526"/>
      <c r="N553" s="541">
        <v>437.08</v>
      </c>
      <c r="O553" s="526"/>
      <c r="P553" s="573">
        <v>103.15</v>
      </c>
    </row>
    <row r="554" spans="1:16" x14ac:dyDescent="0.25">
      <c r="A554" s="530"/>
      <c r="B554" s="524" t="s">
        <v>4424</v>
      </c>
      <c r="C554" s="1247" t="s">
        <v>4425</v>
      </c>
      <c r="D554" s="1247"/>
      <c r="E554" s="1247"/>
      <c r="F554" s="1247"/>
      <c r="G554" s="1247"/>
      <c r="H554" s="525" t="s">
        <v>1151</v>
      </c>
      <c r="I554" s="531">
        <v>2.2000000000000002</v>
      </c>
      <c r="J554" s="526"/>
      <c r="K554" s="527">
        <v>2.5960000000000001</v>
      </c>
      <c r="L554" s="538">
        <v>1.75</v>
      </c>
      <c r="M554" s="539">
        <v>1.39</v>
      </c>
      <c r="N554" s="534">
        <v>2.4300000000000002</v>
      </c>
      <c r="O554" s="526"/>
      <c r="P554" s="529">
        <v>6.31</v>
      </c>
    </row>
    <row r="555" spans="1:16" x14ac:dyDescent="0.25">
      <c r="A555" s="530"/>
      <c r="B555" s="524" t="s">
        <v>4179</v>
      </c>
      <c r="C555" s="1247" t="s">
        <v>4180</v>
      </c>
      <c r="D555" s="1247"/>
      <c r="E555" s="1247"/>
      <c r="F555" s="1247"/>
      <c r="G555" s="1247"/>
      <c r="H555" s="525" t="s">
        <v>1151</v>
      </c>
      <c r="I555" s="531">
        <v>2.2000000000000002</v>
      </c>
      <c r="J555" s="526"/>
      <c r="K555" s="527">
        <v>2.5960000000000001</v>
      </c>
      <c r="L555" s="538">
        <v>8.84</v>
      </c>
      <c r="M555" s="575">
        <v>1.3</v>
      </c>
      <c r="N555" s="534">
        <v>11.49</v>
      </c>
      <c r="O555" s="526"/>
      <c r="P555" s="529">
        <v>29.83</v>
      </c>
    </row>
    <row r="556" spans="1:16" x14ac:dyDescent="0.25">
      <c r="A556" s="530"/>
      <c r="B556" s="524" t="s">
        <v>1445</v>
      </c>
      <c r="C556" s="1247" t="s">
        <v>1446</v>
      </c>
      <c r="D556" s="1247"/>
      <c r="E556" s="1247"/>
      <c r="F556" s="1247"/>
      <c r="G556" s="1247"/>
      <c r="H556" s="525" t="s">
        <v>1151</v>
      </c>
      <c r="I556" s="531">
        <v>0.2</v>
      </c>
      <c r="J556" s="526"/>
      <c r="K556" s="527">
        <v>0.23599999999999999</v>
      </c>
      <c r="L556" s="538">
        <v>477.92</v>
      </c>
      <c r="M556" s="539">
        <v>1.24</v>
      </c>
      <c r="N556" s="534">
        <v>592.62</v>
      </c>
      <c r="O556" s="526"/>
      <c r="P556" s="529">
        <v>139.86000000000001</v>
      </c>
    </row>
    <row r="557" spans="1:16" x14ac:dyDescent="0.25">
      <c r="A557" s="540"/>
      <c r="B557" s="524" t="s">
        <v>1208</v>
      </c>
      <c r="C557" s="1247" t="s">
        <v>1209</v>
      </c>
      <c r="D557" s="1247"/>
      <c r="E557" s="1247"/>
      <c r="F557" s="1247"/>
      <c r="G557" s="1247"/>
      <c r="H557" s="525" t="s">
        <v>1148</v>
      </c>
      <c r="I557" s="531">
        <v>0.2</v>
      </c>
      <c r="J557" s="526"/>
      <c r="K557" s="527">
        <v>0.23599999999999999</v>
      </c>
      <c r="L557" s="528"/>
      <c r="M557" s="526"/>
      <c r="N557" s="541">
        <v>325.38</v>
      </c>
      <c r="O557" s="526"/>
      <c r="P557" s="573">
        <v>76.790000000000006</v>
      </c>
    </row>
    <row r="558" spans="1:16" x14ac:dyDescent="0.25">
      <c r="A558" s="523"/>
      <c r="B558" s="524" t="s">
        <v>36</v>
      </c>
      <c r="C558" s="1247" t="s">
        <v>134</v>
      </c>
      <c r="D558" s="1247"/>
      <c r="E558" s="1247"/>
      <c r="F558" s="1247"/>
      <c r="G558" s="1247"/>
      <c r="H558" s="525"/>
      <c r="I558" s="526"/>
      <c r="J558" s="526"/>
      <c r="K558" s="526"/>
      <c r="L558" s="528"/>
      <c r="M558" s="526"/>
      <c r="N558" s="528"/>
      <c r="O558" s="526"/>
      <c r="P558" s="573">
        <v>627.77</v>
      </c>
    </row>
    <row r="559" spans="1:16" x14ac:dyDescent="0.25">
      <c r="A559" s="530"/>
      <c r="B559" s="524" t="s">
        <v>2755</v>
      </c>
      <c r="C559" s="1247" t="s">
        <v>2756</v>
      </c>
      <c r="D559" s="1247"/>
      <c r="E559" s="1247"/>
      <c r="F559" s="1247"/>
      <c r="G559" s="1247"/>
      <c r="H559" s="525" t="s">
        <v>1505</v>
      </c>
      <c r="I559" s="527">
        <v>0.245</v>
      </c>
      <c r="J559" s="526"/>
      <c r="K559" s="535">
        <v>0.28910000000000002</v>
      </c>
      <c r="L559" s="538">
        <v>37.71</v>
      </c>
      <c r="M559" s="539">
        <v>1.54</v>
      </c>
      <c r="N559" s="534">
        <v>58.07</v>
      </c>
      <c r="O559" s="526"/>
      <c r="P559" s="529">
        <v>16.79</v>
      </c>
    </row>
    <row r="560" spans="1:16" x14ac:dyDescent="0.25">
      <c r="A560" s="530"/>
      <c r="B560" s="524" t="s">
        <v>2716</v>
      </c>
      <c r="C560" s="1247" t="s">
        <v>2717</v>
      </c>
      <c r="D560" s="1247"/>
      <c r="E560" s="1247"/>
      <c r="F560" s="1247"/>
      <c r="G560" s="1247"/>
      <c r="H560" s="525" t="s">
        <v>1164</v>
      </c>
      <c r="I560" s="537">
        <v>1.1E-4</v>
      </c>
      <c r="J560" s="526"/>
      <c r="K560" s="569">
        <v>1.2980000000000001E-4</v>
      </c>
      <c r="L560" s="542">
        <v>99190.96</v>
      </c>
      <c r="M560" s="539">
        <v>1.31</v>
      </c>
      <c r="N560" s="534">
        <v>129940.16</v>
      </c>
      <c r="O560" s="526"/>
      <c r="P560" s="529">
        <v>16.87</v>
      </c>
    </row>
    <row r="561" spans="1:16" x14ac:dyDescent="0.25">
      <c r="A561" s="530"/>
      <c r="B561" s="524" t="s">
        <v>3628</v>
      </c>
      <c r="C561" s="1247" t="s">
        <v>3629</v>
      </c>
      <c r="D561" s="1247"/>
      <c r="E561" s="1247"/>
      <c r="F561" s="1247"/>
      <c r="G561" s="1247"/>
      <c r="H561" s="525" t="s">
        <v>1244</v>
      </c>
      <c r="I561" s="536">
        <v>0.26</v>
      </c>
      <c r="J561" s="526"/>
      <c r="K561" s="535">
        <v>0.30680000000000002</v>
      </c>
      <c r="L561" s="538">
        <v>931.11</v>
      </c>
      <c r="M561" s="539">
        <v>1.76</v>
      </c>
      <c r="N561" s="534">
        <v>1638.75</v>
      </c>
      <c r="O561" s="526"/>
      <c r="P561" s="529">
        <v>502.77</v>
      </c>
    </row>
    <row r="562" spans="1:16" x14ac:dyDescent="0.25">
      <c r="A562" s="530"/>
      <c r="B562" s="524" t="s">
        <v>4426</v>
      </c>
      <c r="C562" s="1247" t="s">
        <v>4427</v>
      </c>
      <c r="D562" s="1247"/>
      <c r="E562" s="1247"/>
      <c r="F562" s="1247"/>
      <c r="G562" s="1247"/>
      <c r="H562" s="525" t="s">
        <v>1164</v>
      </c>
      <c r="I562" s="537">
        <v>7.2000000000000005E-4</v>
      </c>
      <c r="J562" s="526"/>
      <c r="K562" s="569">
        <v>8.4960000000000005E-4</v>
      </c>
      <c r="L562" s="542">
        <v>82698.14</v>
      </c>
      <c r="M562" s="575">
        <v>1.3</v>
      </c>
      <c r="N562" s="534">
        <v>107507.58</v>
      </c>
      <c r="O562" s="526"/>
      <c r="P562" s="529">
        <v>91.34</v>
      </c>
    </row>
    <row r="563" spans="1:16" x14ac:dyDescent="0.25">
      <c r="A563" s="552"/>
      <c r="B563" s="553"/>
      <c r="C563" s="1248" t="s">
        <v>1154</v>
      </c>
      <c r="D563" s="1248"/>
      <c r="E563" s="1248"/>
      <c r="F563" s="1248"/>
      <c r="G563" s="1248"/>
      <c r="H563" s="516"/>
      <c r="I563" s="517"/>
      <c r="J563" s="517"/>
      <c r="K563" s="517"/>
      <c r="L563" s="520"/>
      <c r="M563" s="517"/>
      <c r="N563" s="554"/>
      <c r="O563" s="517"/>
      <c r="P563" s="555">
        <v>4832.8100000000004</v>
      </c>
    </row>
    <row r="564" spans="1:16" x14ac:dyDescent="0.25">
      <c r="A564" s="540" t="s">
        <v>1749</v>
      </c>
      <c r="B564" s="524" t="s">
        <v>2637</v>
      </c>
      <c r="C564" s="1247" t="s">
        <v>2638</v>
      </c>
      <c r="D564" s="1247"/>
      <c r="E564" s="1247"/>
      <c r="F564" s="1247"/>
      <c r="G564" s="1247"/>
      <c r="H564" s="525" t="s">
        <v>1158</v>
      </c>
      <c r="I564" s="543">
        <v>2</v>
      </c>
      <c r="J564" s="526"/>
      <c r="K564" s="543">
        <v>2</v>
      </c>
      <c r="L564" s="528"/>
      <c r="M564" s="526"/>
      <c r="N564" s="528"/>
      <c r="O564" s="526"/>
      <c r="P564" s="573">
        <v>69.66</v>
      </c>
    </row>
    <row r="565" spans="1:16" x14ac:dyDescent="0.25">
      <c r="A565" s="540"/>
      <c r="B565" s="524"/>
      <c r="C565" s="1247" t="s">
        <v>1155</v>
      </c>
      <c r="D565" s="1247"/>
      <c r="E565" s="1247"/>
      <c r="F565" s="1247"/>
      <c r="G565" s="1247"/>
      <c r="H565" s="525"/>
      <c r="I565" s="526"/>
      <c r="J565" s="526"/>
      <c r="K565" s="526"/>
      <c r="L565" s="528"/>
      <c r="M565" s="526"/>
      <c r="N565" s="528"/>
      <c r="O565" s="526"/>
      <c r="P565" s="529">
        <v>3663.15</v>
      </c>
    </row>
    <row r="566" spans="1:16" x14ac:dyDescent="0.25">
      <c r="A566" s="540"/>
      <c r="B566" s="524" t="s">
        <v>2639</v>
      </c>
      <c r="C566" s="1247" t="s">
        <v>2640</v>
      </c>
      <c r="D566" s="1247"/>
      <c r="E566" s="1247"/>
      <c r="F566" s="1247"/>
      <c r="G566" s="1247"/>
      <c r="H566" s="525" t="s">
        <v>1158</v>
      </c>
      <c r="I566" s="543">
        <v>97</v>
      </c>
      <c r="J566" s="526"/>
      <c r="K566" s="543">
        <v>97</v>
      </c>
      <c r="L566" s="528"/>
      <c r="M566" s="526"/>
      <c r="N566" s="528"/>
      <c r="O566" s="526"/>
      <c r="P566" s="529">
        <v>3553.26</v>
      </c>
    </row>
    <row r="567" spans="1:16" x14ac:dyDescent="0.25">
      <c r="A567" s="540"/>
      <c r="B567" s="524" t="s">
        <v>2641</v>
      </c>
      <c r="C567" s="1247" t="s">
        <v>2642</v>
      </c>
      <c r="D567" s="1247"/>
      <c r="E567" s="1247"/>
      <c r="F567" s="1247"/>
      <c r="G567" s="1247"/>
      <c r="H567" s="525" t="s">
        <v>1158</v>
      </c>
      <c r="I567" s="543">
        <v>51</v>
      </c>
      <c r="J567" s="526"/>
      <c r="K567" s="543">
        <v>51</v>
      </c>
      <c r="L567" s="528"/>
      <c r="M567" s="526"/>
      <c r="N567" s="528"/>
      <c r="O567" s="526"/>
      <c r="P567" s="529">
        <v>1868.21</v>
      </c>
    </row>
    <row r="568" spans="1:16" x14ac:dyDescent="0.25">
      <c r="A568" s="556"/>
      <c r="B568" s="557"/>
      <c r="C568" s="1248" t="s">
        <v>1161</v>
      </c>
      <c r="D568" s="1248"/>
      <c r="E568" s="1248"/>
      <c r="F568" s="1248"/>
      <c r="G568" s="1248"/>
      <c r="H568" s="516"/>
      <c r="I568" s="517"/>
      <c r="J568" s="517"/>
      <c r="K568" s="517"/>
      <c r="L568" s="520"/>
      <c r="M568" s="517"/>
      <c r="N568" s="554">
        <v>8749.1</v>
      </c>
      <c r="O568" s="517"/>
      <c r="P568" s="555">
        <v>10323.94</v>
      </c>
    </row>
    <row r="569" spans="1:16" x14ac:dyDescent="0.25">
      <c r="A569" s="558"/>
      <c r="B569" s="559"/>
      <c r="C569" s="559"/>
      <c r="D569" s="559"/>
      <c r="E569" s="559"/>
      <c r="F569" s="559"/>
      <c r="G569" s="559"/>
      <c r="H569" s="560"/>
      <c r="I569" s="561"/>
      <c r="J569" s="561"/>
      <c r="K569" s="561"/>
      <c r="L569" s="562"/>
      <c r="M569" s="561"/>
      <c r="N569" s="562"/>
      <c r="O569" s="561"/>
      <c r="P569" s="563"/>
    </row>
    <row r="570" spans="1:16" x14ac:dyDescent="0.25">
      <c r="A570" s="514" t="s">
        <v>1415</v>
      </c>
      <c r="B570" s="515" t="s">
        <v>4432</v>
      </c>
      <c r="C570" s="1249" t="s">
        <v>4433</v>
      </c>
      <c r="D570" s="1249"/>
      <c r="E570" s="1249"/>
      <c r="F570" s="1249"/>
      <c r="G570" s="1249"/>
      <c r="H570" s="516" t="s">
        <v>1440</v>
      </c>
      <c r="I570" s="517">
        <v>0.09</v>
      </c>
      <c r="J570" s="518">
        <v>1</v>
      </c>
      <c r="K570" s="570">
        <v>0.09</v>
      </c>
      <c r="L570" s="520"/>
      <c r="M570" s="517"/>
      <c r="N570" s="521"/>
      <c r="O570" s="517"/>
      <c r="P570" s="522"/>
    </row>
    <row r="571" spans="1:16" x14ac:dyDescent="0.25">
      <c r="A571" s="523"/>
      <c r="B571" s="524" t="s">
        <v>23</v>
      </c>
      <c r="C571" s="1247" t="s">
        <v>1203</v>
      </c>
      <c r="D571" s="1247"/>
      <c r="E571" s="1247"/>
      <c r="F571" s="1247"/>
      <c r="G571" s="1247"/>
      <c r="H571" s="525" t="s">
        <v>1148</v>
      </c>
      <c r="I571" s="526"/>
      <c r="J571" s="526"/>
      <c r="K571" s="535">
        <v>0.89280000000000004</v>
      </c>
      <c r="L571" s="528"/>
      <c r="M571" s="526"/>
      <c r="N571" s="528"/>
      <c r="O571" s="526"/>
      <c r="P571" s="573">
        <v>283.99</v>
      </c>
    </row>
    <row r="572" spans="1:16" x14ac:dyDescent="0.25">
      <c r="A572" s="530"/>
      <c r="B572" s="524" t="s">
        <v>2403</v>
      </c>
      <c r="C572" s="1247" t="s">
        <v>2404</v>
      </c>
      <c r="D572" s="1247"/>
      <c r="E572" s="1247"/>
      <c r="F572" s="1247"/>
      <c r="G572" s="1247"/>
      <c r="H572" s="525" t="s">
        <v>1148</v>
      </c>
      <c r="I572" s="536">
        <v>9.92</v>
      </c>
      <c r="J572" s="526"/>
      <c r="K572" s="535">
        <v>0.89280000000000004</v>
      </c>
      <c r="L572" s="532"/>
      <c r="M572" s="533"/>
      <c r="N572" s="534">
        <v>318.08999999999997</v>
      </c>
      <c r="O572" s="526"/>
      <c r="P572" s="529">
        <v>283.99</v>
      </c>
    </row>
    <row r="573" spans="1:16" x14ac:dyDescent="0.25">
      <c r="A573" s="523"/>
      <c r="B573" s="524" t="s">
        <v>28</v>
      </c>
      <c r="C573" s="1247" t="s">
        <v>132</v>
      </c>
      <c r="D573" s="1247"/>
      <c r="E573" s="1247"/>
      <c r="F573" s="1247"/>
      <c r="G573" s="1247"/>
      <c r="H573" s="525"/>
      <c r="I573" s="526"/>
      <c r="J573" s="526"/>
      <c r="K573" s="526"/>
      <c r="L573" s="528"/>
      <c r="M573" s="526"/>
      <c r="N573" s="528"/>
      <c r="O573" s="526"/>
      <c r="P573" s="573">
        <v>41.58</v>
      </c>
    </row>
    <row r="574" spans="1:16" x14ac:dyDescent="0.25">
      <c r="A574" s="523"/>
      <c r="B574" s="524"/>
      <c r="C574" s="1247" t="s">
        <v>1147</v>
      </c>
      <c r="D574" s="1247"/>
      <c r="E574" s="1247"/>
      <c r="F574" s="1247"/>
      <c r="G574" s="1247"/>
      <c r="H574" s="525" t="s">
        <v>1148</v>
      </c>
      <c r="I574" s="526"/>
      <c r="J574" s="526"/>
      <c r="K574" s="527">
        <v>3.5999999999999997E-2</v>
      </c>
      <c r="L574" s="528"/>
      <c r="M574" s="526"/>
      <c r="N574" s="528"/>
      <c r="O574" s="526"/>
      <c r="P574" s="573">
        <v>13.73</v>
      </c>
    </row>
    <row r="575" spans="1:16" x14ac:dyDescent="0.25">
      <c r="A575" s="530"/>
      <c r="B575" s="524" t="s">
        <v>1443</v>
      </c>
      <c r="C575" s="1247" t="s">
        <v>1444</v>
      </c>
      <c r="D575" s="1247"/>
      <c r="E575" s="1247"/>
      <c r="F575" s="1247"/>
      <c r="G575" s="1247"/>
      <c r="H575" s="525" t="s">
        <v>1151</v>
      </c>
      <c r="I575" s="531">
        <v>0.2</v>
      </c>
      <c r="J575" s="526"/>
      <c r="K575" s="527">
        <v>1.7999999999999999E-2</v>
      </c>
      <c r="L575" s="532"/>
      <c r="M575" s="533"/>
      <c r="N575" s="534">
        <v>1550.39</v>
      </c>
      <c r="O575" s="526"/>
      <c r="P575" s="529">
        <v>27.91</v>
      </c>
    </row>
    <row r="576" spans="1:16" x14ac:dyDescent="0.25">
      <c r="A576" s="540"/>
      <c r="B576" s="524" t="s">
        <v>1152</v>
      </c>
      <c r="C576" s="1247" t="s">
        <v>1153</v>
      </c>
      <c r="D576" s="1247"/>
      <c r="E576" s="1247"/>
      <c r="F576" s="1247"/>
      <c r="G576" s="1247"/>
      <c r="H576" s="525" t="s">
        <v>1148</v>
      </c>
      <c r="I576" s="531">
        <v>0.2</v>
      </c>
      <c r="J576" s="526"/>
      <c r="K576" s="527">
        <v>1.7999999999999999E-2</v>
      </c>
      <c r="L576" s="528"/>
      <c r="M576" s="526"/>
      <c r="N576" s="541">
        <v>437.08</v>
      </c>
      <c r="O576" s="526"/>
      <c r="P576" s="573">
        <v>7.87</v>
      </c>
    </row>
    <row r="577" spans="1:16" x14ac:dyDescent="0.25">
      <c r="A577" s="530"/>
      <c r="B577" s="524" t="s">
        <v>4424</v>
      </c>
      <c r="C577" s="1247" t="s">
        <v>4425</v>
      </c>
      <c r="D577" s="1247"/>
      <c r="E577" s="1247"/>
      <c r="F577" s="1247"/>
      <c r="G577" s="1247"/>
      <c r="H577" s="525" t="s">
        <v>1151</v>
      </c>
      <c r="I577" s="531">
        <v>2.4</v>
      </c>
      <c r="J577" s="526"/>
      <c r="K577" s="527">
        <v>0.216</v>
      </c>
      <c r="L577" s="538">
        <v>1.75</v>
      </c>
      <c r="M577" s="539">
        <v>1.39</v>
      </c>
      <c r="N577" s="534">
        <v>2.4300000000000002</v>
      </c>
      <c r="O577" s="526"/>
      <c r="P577" s="529">
        <v>0.52</v>
      </c>
    </row>
    <row r="578" spans="1:16" x14ac:dyDescent="0.25">
      <c r="A578" s="530"/>
      <c r="B578" s="524" t="s">
        <v>4179</v>
      </c>
      <c r="C578" s="1247" t="s">
        <v>4180</v>
      </c>
      <c r="D578" s="1247"/>
      <c r="E578" s="1247"/>
      <c r="F578" s="1247"/>
      <c r="G578" s="1247"/>
      <c r="H578" s="525" t="s">
        <v>1151</v>
      </c>
      <c r="I578" s="531">
        <v>2.4</v>
      </c>
      <c r="J578" s="526"/>
      <c r="K578" s="527">
        <v>0.216</v>
      </c>
      <c r="L578" s="538">
        <v>8.84</v>
      </c>
      <c r="M578" s="575">
        <v>1.3</v>
      </c>
      <c r="N578" s="534">
        <v>11.49</v>
      </c>
      <c r="O578" s="526"/>
      <c r="P578" s="529">
        <v>2.48</v>
      </c>
    </row>
    <row r="579" spans="1:16" x14ac:dyDescent="0.25">
      <c r="A579" s="530"/>
      <c r="B579" s="524" t="s">
        <v>1445</v>
      </c>
      <c r="C579" s="1247" t="s">
        <v>1446</v>
      </c>
      <c r="D579" s="1247"/>
      <c r="E579" s="1247"/>
      <c r="F579" s="1247"/>
      <c r="G579" s="1247"/>
      <c r="H579" s="525" t="s">
        <v>1151</v>
      </c>
      <c r="I579" s="531">
        <v>0.2</v>
      </c>
      <c r="J579" s="526"/>
      <c r="K579" s="527">
        <v>1.7999999999999999E-2</v>
      </c>
      <c r="L579" s="538">
        <v>477.92</v>
      </c>
      <c r="M579" s="539">
        <v>1.24</v>
      </c>
      <c r="N579" s="534">
        <v>592.62</v>
      </c>
      <c r="O579" s="526"/>
      <c r="P579" s="529">
        <v>10.67</v>
      </c>
    </row>
    <row r="580" spans="1:16" x14ac:dyDescent="0.25">
      <c r="A580" s="540"/>
      <c r="B580" s="524" t="s">
        <v>1208</v>
      </c>
      <c r="C580" s="1247" t="s">
        <v>1209</v>
      </c>
      <c r="D580" s="1247"/>
      <c r="E580" s="1247"/>
      <c r="F580" s="1247"/>
      <c r="G580" s="1247"/>
      <c r="H580" s="525" t="s">
        <v>1148</v>
      </c>
      <c r="I580" s="531">
        <v>0.2</v>
      </c>
      <c r="J580" s="526"/>
      <c r="K580" s="527">
        <v>1.7999999999999999E-2</v>
      </c>
      <c r="L580" s="528"/>
      <c r="M580" s="526"/>
      <c r="N580" s="541">
        <v>325.38</v>
      </c>
      <c r="O580" s="526"/>
      <c r="P580" s="573">
        <v>5.86</v>
      </c>
    </row>
    <row r="581" spans="1:16" x14ac:dyDescent="0.25">
      <c r="A581" s="523"/>
      <c r="B581" s="524" t="s">
        <v>36</v>
      </c>
      <c r="C581" s="1247" t="s">
        <v>134</v>
      </c>
      <c r="D581" s="1247"/>
      <c r="E581" s="1247"/>
      <c r="F581" s="1247"/>
      <c r="G581" s="1247"/>
      <c r="H581" s="525"/>
      <c r="I581" s="526"/>
      <c r="J581" s="526"/>
      <c r="K581" s="526"/>
      <c r="L581" s="528"/>
      <c r="M581" s="526"/>
      <c r="N581" s="528"/>
      <c r="O581" s="526"/>
      <c r="P581" s="573">
        <v>74.819999999999993</v>
      </c>
    </row>
    <row r="582" spans="1:16" x14ac:dyDescent="0.25">
      <c r="A582" s="530"/>
      <c r="B582" s="524" t="s">
        <v>2755</v>
      </c>
      <c r="C582" s="1247" t="s">
        <v>2756</v>
      </c>
      <c r="D582" s="1247"/>
      <c r="E582" s="1247"/>
      <c r="F582" s="1247"/>
      <c r="G582" s="1247"/>
      <c r="H582" s="525" t="s">
        <v>1505</v>
      </c>
      <c r="I582" s="527">
        <v>9.6000000000000002E-2</v>
      </c>
      <c r="J582" s="526"/>
      <c r="K582" s="537">
        <v>8.6400000000000001E-3</v>
      </c>
      <c r="L582" s="538">
        <v>37.71</v>
      </c>
      <c r="M582" s="539">
        <v>1.54</v>
      </c>
      <c r="N582" s="534">
        <v>58.07</v>
      </c>
      <c r="O582" s="526"/>
      <c r="P582" s="529">
        <v>0.5</v>
      </c>
    </row>
    <row r="583" spans="1:16" x14ac:dyDescent="0.25">
      <c r="A583" s="530"/>
      <c r="B583" s="524" t="s">
        <v>3628</v>
      </c>
      <c r="C583" s="1247" t="s">
        <v>3629</v>
      </c>
      <c r="D583" s="1247"/>
      <c r="E583" s="1247"/>
      <c r="F583" s="1247"/>
      <c r="G583" s="1247"/>
      <c r="H583" s="525" t="s">
        <v>1244</v>
      </c>
      <c r="I583" s="531">
        <v>0.5</v>
      </c>
      <c r="J583" s="526"/>
      <c r="K583" s="527">
        <v>4.4999999999999998E-2</v>
      </c>
      <c r="L583" s="538">
        <v>931.11</v>
      </c>
      <c r="M583" s="539">
        <v>1.76</v>
      </c>
      <c r="N583" s="534">
        <v>1638.75</v>
      </c>
      <c r="O583" s="526"/>
      <c r="P583" s="529">
        <v>73.739999999999995</v>
      </c>
    </row>
    <row r="584" spans="1:16" x14ac:dyDescent="0.25">
      <c r="A584" s="530"/>
      <c r="B584" s="524" t="s">
        <v>4426</v>
      </c>
      <c r="C584" s="1247" t="s">
        <v>4427</v>
      </c>
      <c r="D584" s="1247"/>
      <c r="E584" s="1247"/>
      <c r="F584" s="1247"/>
      <c r="G584" s="1247"/>
      <c r="H584" s="525" t="s">
        <v>1164</v>
      </c>
      <c r="I584" s="537">
        <v>6.0000000000000002E-5</v>
      </c>
      <c r="J584" s="526"/>
      <c r="K584" s="569">
        <v>5.4E-6</v>
      </c>
      <c r="L584" s="542">
        <v>82698.14</v>
      </c>
      <c r="M584" s="575">
        <v>1.3</v>
      </c>
      <c r="N584" s="534">
        <v>107507.58</v>
      </c>
      <c r="O584" s="526"/>
      <c r="P584" s="529">
        <v>0.57999999999999996</v>
      </c>
    </row>
    <row r="585" spans="1:16" x14ac:dyDescent="0.25">
      <c r="A585" s="552"/>
      <c r="B585" s="553"/>
      <c r="C585" s="1248" t="s">
        <v>1154</v>
      </c>
      <c r="D585" s="1248"/>
      <c r="E585" s="1248"/>
      <c r="F585" s="1248"/>
      <c r="G585" s="1248"/>
      <c r="H585" s="516"/>
      <c r="I585" s="517"/>
      <c r="J585" s="517"/>
      <c r="K585" s="517"/>
      <c r="L585" s="520"/>
      <c r="M585" s="517"/>
      <c r="N585" s="554"/>
      <c r="O585" s="517"/>
      <c r="P585" s="555">
        <v>414.12</v>
      </c>
    </row>
    <row r="586" spans="1:16" x14ac:dyDescent="0.25">
      <c r="A586" s="540" t="s">
        <v>1416</v>
      </c>
      <c r="B586" s="524" t="s">
        <v>2637</v>
      </c>
      <c r="C586" s="1247" t="s">
        <v>2638</v>
      </c>
      <c r="D586" s="1247"/>
      <c r="E586" s="1247"/>
      <c r="F586" s="1247"/>
      <c r="G586" s="1247"/>
      <c r="H586" s="525" t="s">
        <v>1158</v>
      </c>
      <c r="I586" s="543">
        <v>2</v>
      </c>
      <c r="J586" s="526"/>
      <c r="K586" s="543">
        <v>2</v>
      </c>
      <c r="L586" s="528"/>
      <c r="M586" s="526"/>
      <c r="N586" s="528"/>
      <c r="O586" s="526"/>
      <c r="P586" s="573">
        <v>5.68</v>
      </c>
    </row>
    <row r="587" spans="1:16" x14ac:dyDescent="0.25">
      <c r="A587" s="540"/>
      <c r="B587" s="524"/>
      <c r="C587" s="1247" t="s">
        <v>1155</v>
      </c>
      <c r="D587" s="1247"/>
      <c r="E587" s="1247"/>
      <c r="F587" s="1247"/>
      <c r="G587" s="1247"/>
      <c r="H587" s="525"/>
      <c r="I587" s="526"/>
      <c r="J587" s="526"/>
      <c r="K587" s="526"/>
      <c r="L587" s="528"/>
      <c r="M587" s="526"/>
      <c r="N587" s="528"/>
      <c r="O587" s="526"/>
      <c r="P587" s="573">
        <v>297.72000000000003</v>
      </c>
    </row>
    <row r="588" spans="1:16" x14ac:dyDescent="0.25">
      <c r="A588" s="540"/>
      <c r="B588" s="524" t="s">
        <v>2639</v>
      </c>
      <c r="C588" s="1247" t="s">
        <v>2640</v>
      </c>
      <c r="D588" s="1247"/>
      <c r="E588" s="1247"/>
      <c r="F588" s="1247"/>
      <c r="G588" s="1247"/>
      <c r="H588" s="525" t="s">
        <v>1158</v>
      </c>
      <c r="I588" s="543">
        <v>97</v>
      </c>
      <c r="J588" s="526"/>
      <c r="K588" s="543">
        <v>97</v>
      </c>
      <c r="L588" s="528"/>
      <c r="M588" s="526"/>
      <c r="N588" s="528"/>
      <c r="O588" s="526"/>
      <c r="P588" s="573">
        <v>288.79000000000002</v>
      </c>
    </row>
    <row r="589" spans="1:16" x14ac:dyDescent="0.25">
      <c r="A589" s="540"/>
      <c r="B589" s="524" t="s">
        <v>2641</v>
      </c>
      <c r="C589" s="1247" t="s">
        <v>2642</v>
      </c>
      <c r="D589" s="1247"/>
      <c r="E589" s="1247"/>
      <c r="F589" s="1247"/>
      <c r="G589" s="1247"/>
      <c r="H589" s="525" t="s">
        <v>1158</v>
      </c>
      <c r="I589" s="543">
        <v>51</v>
      </c>
      <c r="J589" s="526"/>
      <c r="K589" s="543">
        <v>51</v>
      </c>
      <c r="L589" s="528"/>
      <c r="M589" s="526"/>
      <c r="N589" s="528"/>
      <c r="O589" s="526"/>
      <c r="P589" s="573">
        <v>151.84</v>
      </c>
    </row>
    <row r="590" spans="1:16" x14ac:dyDescent="0.25">
      <c r="A590" s="556"/>
      <c r="B590" s="557"/>
      <c r="C590" s="1248" t="s">
        <v>1161</v>
      </c>
      <c r="D590" s="1248"/>
      <c r="E590" s="1248"/>
      <c r="F590" s="1248"/>
      <c r="G590" s="1248"/>
      <c r="H590" s="516"/>
      <c r="I590" s="517"/>
      <c r="J590" s="517"/>
      <c r="K590" s="517"/>
      <c r="L590" s="520"/>
      <c r="M590" s="517"/>
      <c r="N590" s="554">
        <v>9560.33</v>
      </c>
      <c r="O590" s="517"/>
      <c r="P590" s="612">
        <v>860.43</v>
      </c>
    </row>
    <row r="591" spans="1:16" x14ac:dyDescent="0.25">
      <c r="A591" s="558"/>
      <c r="B591" s="559"/>
      <c r="C591" s="559"/>
      <c r="D591" s="559"/>
      <c r="E591" s="559"/>
      <c r="F591" s="559"/>
      <c r="G591" s="559"/>
      <c r="H591" s="560"/>
      <c r="I591" s="561"/>
      <c r="J591" s="561"/>
      <c r="K591" s="561"/>
      <c r="L591" s="562"/>
      <c r="M591" s="561"/>
      <c r="N591" s="562"/>
      <c r="O591" s="561"/>
      <c r="P591" s="563"/>
    </row>
    <row r="592" spans="1:16" x14ac:dyDescent="0.25">
      <c r="A592" s="514" t="s">
        <v>1418</v>
      </c>
      <c r="B592" s="515" t="s">
        <v>4562</v>
      </c>
      <c r="C592" s="1249" t="s">
        <v>4563</v>
      </c>
      <c r="D592" s="1249"/>
      <c r="E592" s="1249"/>
      <c r="F592" s="1249"/>
      <c r="G592" s="1249"/>
      <c r="H592" s="516" t="s">
        <v>2759</v>
      </c>
      <c r="I592" s="517">
        <v>0.13</v>
      </c>
      <c r="J592" s="518">
        <v>1</v>
      </c>
      <c r="K592" s="570">
        <v>0.13</v>
      </c>
      <c r="L592" s="554">
        <v>259931.1</v>
      </c>
      <c r="M592" s="570">
        <v>1.18</v>
      </c>
      <c r="N592" s="564">
        <v>306718.7</v>
      </c>
      <c r="O592" s="517"/>
      <c r="P592" s="555">
        <v>39873.43</v>
      </c>
    </row>
    <row r="593" spans="1:16" x14ac:dyDescent="0.25">
      <c r="A593" s="556"/>
      <c r="B593" s="557"/>
      <c r="C593" s="1248" t="s">
        <v>1161</v>
      </c>
      <c r="D593" s="1248"/>
      <c r="E593" s="1248"/>
      <c r="F593" s="1248"/>
      <c r="G593" s="1248"/>
      <c r="H593" s="516"/>
      <c r="I593" s="517"/>
      <c r="J593" s="517"/>
      <c r="K593" s="517"/>
      <c r="L593" s="520"/>
      <c r="M593" s="517"/>
      <c r="N593" s="520"/>
      <c r="O593" s="517"/>
      <c r="P593" s="555">
        <v>39873.43</v>
      </c>
    </row>
    <row r="594" spans="1:16" x14ac:dyDescent="0.25">
      <c r="A594" s="558"/>
      <c r="B594" s="559"/>
      <c r="C594" s="559"/>
      <c r="D594" s="559"/>
      <c r="E594" s="559"/>
      <c r="F594" s="559"/>
      <c r="G594" s="559"/>
      <c r="H594" s="560"/>
      <c r="I594" s="561"/>
      <c r="J594" s="561"/>
      <c r="K594" s="561"/>
      <c r="L594" s="562"/>
      <c r="M594" s="561"/>
      <c r="N594" s="562"/>
      <c r="O594" s="561"/>
      <c r="P594" s="563"/>
    </row>
    <row r="595" spans="1:16" x14ac:dyDescent="0.25">
      <c r="A595" s="1251" t="s">
        <v>4564</v>
      </c>
      <c r="B595" s="1252"/>
      <c r="C595" s="1252"/>
      <c r="D595" s="1252"/>
      <c r="E595" s="1252"/>
      <c r="F595" s="1252"/>
      <c r="G595" s="1252"/>
      <c r="H595" s="1252"/>
      <c r="I595" s="1252"/>
      <c r="J595" s="1252"/>
      <c r="K595" s="1252"/>
      <c r="L595" s="1252"/>
      <c r="M595" s="1252"/>
      <c r="N595" s="1252"/>
      <c r="O595" s="1252"/>
      <c r="P595" s="1253"/>
    </row>
    <row r="596" spans="1:16" x14ac:dyDescent="0.25">
      <c r="A596" s="514" t="s">
        <v>1419</v>
      </c>
      <c r="B596" s="515" t="s">
        <v>4434</v>
      </c>
      <c r="C596" s="1249" t="s">
        <v>4435</v>
      </c>
      <c r="D596" s="1249"/>
      <c r="E596" s="1249"/>
      <c r="F596" s="1249"/>
      <c r="G596" s="1249"/>
      <c r="H596" s="516" t="s">
        <v>1440</v>
      </c>
      <c r="I596" s="517">
        <v>0.77</v>
      </c>
      <c r="J596" s="518">
        <v>1</v>
      </c>
      <c r="K596" s="570">
        <v>0.77</v>
      </c>
      <c r="L596" s="520"/>
      <c r="M596" s="517"/>
      <c r="N596" s="521"/>
      <c r="O596" s="517"/>
      <c r="P596" s="522"/>
    </row>
    <row r="597" spans="1:16" x14ac:dyDescent="0.25">
      <c r="A597" s="523"/>
      <c r="B597" s="524" t="s">
        <v>23</v>
      </c>
      <c r="C597" s="1247" t="s">
        <v>1203</v>
      </c>
      <c r="D597" s="1247"/>
      <c r="E597" s="1247"/>
      <c r="F597" s="1247"/>
      <c r="G597" s="1247"/>
      <c r="H597" s="525" t="s">
        <v>1148</v>
      </c>
      <c r="I597" s="526"/>
      <c r="J597" s="526"/>
      <c r="K597" s="535">
        <v>7.1456</v>
      </c>
      <c r="L597" s="528"/>
      <c r="M597" s="526"/>
      <c r="N597" s="528"/>
      <c r="O597" s="526"/>
      <c r="P597" s="529">
        <v>2272.94</v>
      </c>
    </row>
    <row r="598" spans="1:16" x14ac:dyDescent="0.25">
      <c r="A598" s="530"/>
      <c r="B598" s="524" t="s">
        <v>2403</v>
      </c>
      <c r="C598" s="1247" t="s">
        <v>2404</v>
      </c>
      <c r="D598" s="1247"/>
      <c r="E598" s="1247"/>
      <c r="F598" s="1247"/>
      <c r="G598" s="1247"/>
      <c r="H598" s="525" t="s">
        <v>1148</v>
      </c>
      <c r="I598" s="536">
        <v>9.2799999999999994</v>
      </c>
      <c r="J598" s="526"/>
      <c r="K598" s="535">
        <v>7.1456</v>
      </c>
      <c r="L598" s="532"/>
      <c r="M598" s="533"/>
      <c r="N598" s="534">
        <v>318.08999999999997</v>
      </c>
      <c r="O598" s="526"/>
      <c r="P598" s="529">
        <v>2272.94</v>
      </c>
    </row>
    <row r="599" spans="1:16" x14ac:dyDescent="0.25">
      <c r="A599" s="523"/>
      <c r="B599" s="524" t="s">
        <v>28</v>
      </c>
      <c r="C599" s="1247" t="s">
        <v>132</v>
      </c>
      <c r="D599" s="1247"/>
      <c r="E599" s="1247"/>
      <c r="F599" s="1247"/>
      <c r="G599" s="1247"/>
      <c r="H599" s="525"/>
      <c r="I599" s="526"/>
      <c r="J599" s="526"/>
      <c r="K599" s="526"/>
      <c r="L599" s="528"/>
      <c r="M599" s="526"/>
      <c r="N599" s="528"/>
      <c r="O599" s="526"/>
      <c r="P599" s="573">
        <v>353.6</v>
      </c>
    </row>
    <row r="600" spans="1:16" x14ac:dyDescent="0.25">
      <c r="A600" s="523"/>
      <c r="B600" s="524"/>
      <c r="C600" s="1247" t="s">
        <v>1147</v>
      </c>
      <c r="D600" s="1247"/>
      <c r="E600" s="1247"/>
      <c r="F600" s="1247"/>
      <c r="G600" s="1247"/>
      <c r="H600" s="525" t="s">
        <v>1148</v>
      </c>
      <c r="I600" s="526"/>
      <c r="J600" s="526"/>
      <c r="K600" s="527">
        <v>0.308</v>
      </c>
      <c r="L600" s="528"/>
      <c r="M600" s="526"/>
      <c r="N600" s="528"/>
      <c r="O600" s="526"/>
      <c r="P600" s="573">
        <v>117.42</v>
      </c>
    </row>
    <row r="601" spans="1:16" x14ac:dyDescent="0.25">
      <c r="A601" s="530"/>
      <c r="B601" s="524" t="s">
        <v>1443</v>
      </c>
      <c r="C601" s="1247" t="s">
        <v>1444</v>
      </c>
      <c r="D601" s="1247"/>
      <c r="E601" s="1247"/>
      <c r="F601" s="1247"/>
      <c r="G601" s="1247"/>
      <c r="H601" s="525" t="s">
        <v>1151</v>
      </c>
      <c r="I601" s="531">
        <v>0.2</v>
      </c>
      <c r="J601" s="526"/>
      <c r="K601" s="527">
        <v>0.154</v>
      </c>
      <c r="L601" s="532"/>
      <c r="M601" s="533"/>
      <c r="N601" s="534">
        <v>1550.39</v>
      </c>
      <c r="O601" s="526"/>
      <c r="P601" s="529">
        <v>238.76</v>
      </c>
    </row>
    <row r="602" spans="1:16" x14ac:dyDescent="0.25">
      <c r="A602" s="540"/>
      <c r="B602" s="524" t="s">
        <v>1152</v>
      </c>
      <c r="C602" s="1247" t="s">
        <v>1153</v>
      </c>
      <c r="D602" s="1247"/>
      <c r="E602" s="1247"/>
      <c r="F602" s="1247"/>
      <c r="G602" s="1247"/>
      <c r="H602" s="525" t="s">
        <v>1148</v>
      </c>
      <c r="I602" s="531">
        <v>0.2</v>
      </c>
      <c r="J602" s="526"/>
      <c r="K602" s="527">
        <v>0.154</v>
      </c>
      <c r="L602" s="528"/>
      <c r="M602" s="526"/>
      <c r="N602" s="541">
        <v>437.08</v>
      </c>
      <c r="O602" s="526"/>
      <c r="P602" s="573">
        <v>67.31</v>
      </c>
    </row>
    <row r="603" spans="1:16" x14ac:dyDescent="0.25">
      <c r="A603" s="530"/>
      <c r="B603" s="524" t="s">
        <v>4424</v>
      </c>
      <c r="C603" s="1247" t="s">
        <v>4425</v>
      </c>
      <c r="D603" s="1247"/>
      <c r="E603" s="1247"/>
      <c r="F603" s="1247"/>
      <c r="G603" s="1247"/>
      <c r="H603" s="525" t="s">
        <v>1151</v>
      </c>
      <c r="I603" s="531">
        <v>2.2000000000000002</v>
      </c>
      <c r="J603" s="526"/>
      <c r="K603" s="527">
        <v>1.694</v>
      </c>
      <c r="L603" s="538">
        <v>1.75</v>
      </c>
      <c r="M603" s="539">
        <v>1.39</v>
      </c>
      <c r="N603" s="534">
        <v>2.4300000000000002</v>
      </c>
      <c r="O603" s="526"/>
      <c r="P603" s="529">
        <v>4.12</v>
      </c>
    </row>
    <row r="604" spans="1:16" x14ac:dyDescent="0.25">
      <c r="A604" s="530"/>
      <c r="B604" s="524" t="s">
        <v>4179</v>
      </c>
      <c r="C604" s="1247" t="s">
        <v>4180</v>
      </c>
      <c r="D604" s="1247"/>
      <c r="E604" s="1247"/>
      <c r="F604" s="1247"/>
      <c r="G604" s="1247"/>
      <c r="H604" s="525" t="s">
        <v>1151</v>
      </c>
      <c r="I604" s="531">
        <v>2.2000000000000002</v>
      </c>
      <c r="J604" s="526"/>
      <c r="K604" s="527">
        <v>1.694</v>
      </c>
      <c r="L604" s="538">
        <v>8.84</v>
      </c>
      <c r="M604" s="575">
        <v>1.3</v>
      </c>
      <c r="N604" s="534">
        <v>11.49</v>
      </c>
      <c r="O604" s="526"/>
      <c r="P604" s="529">
        <v>19.46</v>
      </c>
    </row>
    <row r="605" spans="1:16" x14ac:dyDescent="0.25">
      <c r="A605" s="530"/>
      <c r="B605" s="524" t="s">
        <v>1445</v>
      </c>
      <c r="C605" s="1247" t="s">
        <v>1446</v>
      </c>
      <c r="D605" s="1247"/>
      <c r="E605" s="1247"/>
      <c r="F605" s="1247"/>
      <c r="G605" s="1247"/>
      <c r="H605" s="525" t="s">
        <v>1151</v>
      </c>
      <c r="I605" s="531">
        <v>0.2</v>
      </c>
      <c r="J605" s="526"/>
      <c r="K605" s="527">
        <v>0.154</v>
      </c>
      <c r="L605" s="538">
        <v>477.92</v>
      </c>
      <c r="M605" s="539">
        <v>1.24</v>
      </c>
      <c r="N605" s="534">
        <v>592.62</v>
      </c>
      <c r="O605" s="526"/>
      <c r="P605" s="529">
        <v>91.26</v>
      </c>
    </row>
    <row r="606" spans="1:16" x14ac:dyDescent="0.25">
      <c r="A606" s="540"/>
      <c r="B606" s="524" t="s">
        <v>1208</v>
      </c>
      <c r="C606" s="1247" t="s">
        <v>1209</v>
      </c>
      <c r="D606" s="1247"/>
      <c r="E606" s="1247"/>
      <c r="F606" s="1247"/>
      <c r="G606" s="1247"/>
      <c r="H606" s="525" t="s">
        <v>1148</v>
      </c>
      <c r="I606" s="531">
        <v>0.2</v>
      </c>
      <c r="J606" s="526"/>
      <c r="K606" s="527">
        <v>0.154</v>
      </c>
      <c r="L606" s="528"/>
      <c r="M606" s="526"/>
      <c r="N606" s="541">
        <v>325.38</v>
      </c>
      <c r="O606" s="526"/>
      <c r="P606" s="573">
        <v>50.11</v>
      </c>
    </row>
    <row r="607" spans="1:16" x14ac:dyDescent="0.25">
      <c r="A607" s="523"/>
      <c r="B607" s="524" t="s">
        <v>36</v>
      </c>
      <c r="C607" s="1247" t="s">
        <v>134</v>
      </c>
      <c r="D607" s="1247"/>
      <c r="E607" s="1247"/>
      <c r="F607" s="1247"/>
      <c r="G607" s="1247"/>
      <c r="H607" s="525"/>
      <c r="I607" s="526"/>
      <c r="J607" s="526"/>
      <c r="K607" s="526"/>
      <c r="L607" s="528"/>
      <c r="M607" s="526"/>
      <c r="N607" s="528"/>
      <c r="O607" s="526"/>
      <c r="P607" s="573">
        <v>409.64</v>
      </c>
    </row>
    <row r="608" spans="1:16" x14ac:dyDescent="0.25">
      <c r="A608" s="530"/>
      <c r="B608" s="524" t="s">
        <v>2755</v>
      </c>
      <c r="C608" s="1247" t="s">
        <v>2756</v>
      </c>
      <c r="D608" s="1247"/>
      <c r="E608" s="1247"/>
      <c r="F608" s="1247"/>
      <c r="G608" s="1247"/>
      <c r="H608" s="525" t="s">
        <v>1505</v>
      </c>
      <c r="I608" s="527">
        <v>0.245</v>
      </c>
      <c r="J608" s="526"/>
      <c r="K608" s="537">
        <v>0.18865000000000001</v>
      </c>
      <c r="L608" s="538">
        <v>37.71</v>
      </c>
      <c r="M608" s="539">
        <v>1.54</v>
      </c>
      <c r="N608" s="534">
        <v>58.07</v>
      </c>
      <c r="O608" s="526"/>
      <c r="P608" s="529">
        <v>10.95</v>
      </c>
    </row>
    <row r="609" spans="1:16" x14ac:dyDescent="0.25">
      <c r="A609" s="530"/>
      <c r="B609" s="524" t="s">
        <v>2716</v>
      </c>
      <c r="C609" s="1247" t="s">
        <v>2717</v>
      </c>
      <c r="D609" s="1247"/>
      <c r="E609" s="1247"/>
      <c r="F609" s="1247"/>
      <c r="G609" s="1247"/>
      <c r="H609" s="525" t="s">
        <v>1164</v>
      </c>
      <c r="I609" s="537">
        <v>1.1E-4</v>
      </c>
      <c r="J609" s="526"/>
      <c r="K609" s="569">
        <v>8.4699999999999999E-5</v>
      </c>
      <c r="L609" s="542">
        <v>99190.96</v>
      </c>
      <c r="M609" s="539">
        <v>1.31</v>
      </c>
      <c r="N609" s="534">
        <v>129940.16</v>
      </c>
      <c r="O609" s="526"/>
      <c r="P609" s="529">
        <v>11.01</v>
      </c>
    </row>
    <row r="610" spans="1:16" x14ac:dyDescent="0.25">
      <c r="A610" s="530"/>
      <c r="B610" s="524" t="s">
        <v>3628</v>
      </c>
      <c r="C610" s="1247" t="s">
        <v>3629</v>
      </c>
      <c r="D610" s="1247"/>
      <c r="E610" s="1247"/>
      <c r="F610" s="1247"/>
      <c r="G610" s="1247"/>
      <c r="H610" s="525" t="s">
        <v>1244</v>
      </c>
      <c r="I610" s="536">
        <v>0.26</v>
      </c>
      <c r="J610" s="526"/>
      <c r="K610" s="535">
        <v>0.20019999999999999</v>
      </c>
      <c r="L610" s="538">
        <v>931.11</v>
      </c>
      <c r="M610" s="539">
        <v>1.76</v>
      </c>
      <c r="N610" s="534">
        <v>1638.75</v>
      </c>
      <c r="O610" s="526"/>
      <c r="P610" s="529">
        <v>328.08</v>
      </c>
    </row>
    <row r="611" spans="1:16" x14ac:dyDescent="0.25">
      <c r="A611" s="530"/>
      <c r="B611" s="524" t="s">
        <v>4426</v>
      </c>
      <c r="C611" s="1247" t="s">
        <v>4427</v>
      </c>
      <c r="D611" s="1247"/>
      <c r="E611" s="1247"/>
      <c r="F611" s="1247"/>
      <c r="G611" s="1247"/>
      <c r="H611" s="525" t="s">
        <v>1164</v>
      </c>
      <c r="I611" s="537">
        <v>7.2000000000000005E-4</v>
      </c>
      <c r="J611" s="526"/>
      <c r="K611" s="569">
        <v>5.5440000000000003E-4</v>
      </c>
      <c r="L611" s="542">
        <v>82698.14</v>
      </c>
      <c r="M611" s="575">
        <v>1.3</v>
      </c>
      <c r="N611" s="534">
        <v>107507.58</v>
      </c>
      <c r="O611" s="526"/>
      <c r="P611" s="529">
        <v>59.6</v>
      </c>
    </row>
    <row r="612" spans="1:16" x14ac:dyDescent="0.25">
      <c r="A612" s="552"/>
      <c r="B612" s="553"/>
      <c r="C612" s="1248" t="s">
        <v>1154</v>
      </c>
      <c r="D612" s="1248"/>
      <c r="E612" s="1248"/>
      <c r="F612" s="1248"/>
      <c r="G612" s="1248"/>
      <c r="H612" s="516"/>
      <c r="I612" s="517"/>
      <c r="J612" s="517"/>
      <c r="K612" s="517"/>
      <c r="L612" s="520"/>
      <c r="M612" s="517"/>
      <c r="N612" s="554"/>
      <c r="O612" s="517"/>
      <c r="P612" s="555">
        <v>3153.6</v>
      </c>
    </row>
    <row r="613" spans="1:16" x14ac:dyDescent="0.25">
      <c r="A613" s="540" t="s">
        <v>1420</v>
      </c>
      <c r="B613" s="524" t="s">
        <v>2637</v>
      </c>
      <c r="C613" s="1247" t="s">
        <v>2638</v>
      </c>
      <c r="D613" s="1247"/>
      <c r="E613" s="1247"/>
      <c r="F613" s="1247"/>
      <c r="G613" s="1247"/>
      <c r="H613" s="525" t="s">
        <v>1158</v>
      </c>
      <c r="I613" s="543">
        <v>2</v>
      </c>
      <c r="J613" s="526"/>
      <c r="K613" s="543">
        <v>2</v>
      </c>
      <c r="L613" s="528"/>
      <c r="M613" s="526"/>
      <c r="N613" s="528"/>
      <c r="O613" s="526"/>
      <c r="P613" s="573">
        <v>45.46</v>
      </c>
    </row>
    <row r="614" spans="1:16" x14ac:dyDescent="0.25">
      <c r="A614" s="540"/>
      <c r="B614" s="524"/>
      <c r="C614" s="1247" t="s">
        <v>1155</v>
      </c>
      <c r="D614" s="1247"/>
      <c r="E614" s="1247"/>
      <c r="F614" s="1247"/>
      <c r="G614" s="1247"/>
      <c r="H614" s="525"/>
      <c r="I614" s="526"/>
      <c r="J614" s="526"/>
      <c r="K614" s="526"/>
      <c r="L614" s="528"/>
      <c r="M614" s="526"/>
      <c r="N614" s="528"/>
      <c r="O614" s="526"/>
      <c r="P614" s="529">
        <v>2390.36</v>
      </c>
    </row>
    <row r="615" spans="1:16" x14ac:dyDescent="0.25">
      <c r="A615" s="540"/>
      <c r="B615" s="524" t="s">
        <v>2639</v>
      </c>
      <c r="C615" s="1247" t="s">
        <v>2640</v>
      </c>
      <c r="D615" s="1247"/>
      <c r="E615" s="1247"/>
      <c r="F615" s="1247"/>
      <c r="G615" s="1247"/>
      <c r="H615" s="525" t="s">
        <v>1158</v>
      </c>
      <c r="I615" s="543">
        <v>97</v>
      </c>
      <c r="J615" s="526"/>
      <c r="K615" s="543">
        <v>97</v>
      </c>
      <c r="L615" s="528"/>
      <c r="M615" s="526"/>
      <c r="N615" s="528"/>
      <c r="O615" s="526"/>
      <c r="P615" s="529">
        <v>2318.65</v>
      </c>
    </row>
    <row r="616" spans="1:16" x14ac:dyDescent="0.25">
      <c r="A616" s="540"/>
      <c r="B616" s="524" t="s">
        <v>2641</v>
      </c>
      <c r="C616" s="1247" t="s">
        <v>2642</v>
      </c>
      <c r="D616" s="1247"/>
      <c r="E616" s="1247"/>
      <c r="F616" s="1247"/>
      <c r="G616" s="1247"/>
      <c r="H616" s="525" t="s">
        <v>1158</v>
      </c>
      <c r="I616" s="543">
        <v>51</v>
      </c>
      <c r="J616" s="526"/>
      <c r="K616" s="543">
        <v>51</v>
      </c>
      <c r="L616" s="528"/>
      <c r="M616" s="526"/>
      <c r="N616" s="528"/>
      <c r="O616" s="526"/>
      <c r="P616" s="529">
        <v>1219.08</v>
      </c>
    </row>
    <row r="617" spans="1:16" x14ac:dyDescent="0.25">
      <c r="A617" s="556"/>
      <c r="B617" s="557"/>
      <c r="C617" s="1248" t="s">
        <v>1161</v>
      </c>
      <c r="D617" s="1248"/>
      <c r="E617" s="1248"/>
      <c r="F617" s="1248"/>
      <c r="G617" s="1248"/>
      <c r="H617" s="516"/>
      <c r="I617" s="517"/>
      <c r="J617" s="517"/>
      <c r="K617" s="517"/>
      <c r="L617" s="520"/>
      <c r="M617" s="517"/>
      <c r="N617" s="554">
        <v>8749.08</v>
      </c>
      <c r="O617" s="517"/>
      <c r="P617" s="555">
        <v>6736.79</v>
      </c>
    </row>
    <row r="618" spans="1:16" x14ac:dyDescent="0.25">
      <c r="A618" s="558"/>
      <c r="B618" s="559"/>
      <c r="C618" s="559"/>
      <c r="D618" s="559"/>
      <c r="E618" s="559"/>
      <c r="F618" s="559"/>
      <c r="G618" s="559"/>
      <c r="H618" s="560"/>
      <c r="I618" s="561"/>
      <c r="J618" s="561"/>
      <c r="K618" s="561"/>
      <c r="L618" s="562"/>
      <c r="M618" s="561"/>
      <c r="N618" s="562"/>
      <c r="O618" s="561"/>
      <c r="P618" s="563"/>
    </row>
    <row r="619" spans="1:16" x14ac:dyDescent="0.25">
      <c r="A619" s="514" t="s">
        <v>1422</v>
      </c>
      <c r="B619" s="515" t="s">
        <v>4432</v>
      </c>
      <c r="C619" s="1249" t="s">
        <v>4433</v>
      </c>
      <c r="D619" s="1249"/>
      <c r="E619" s="1249"/>
      <c r="F619" s="1249"/>
      <c r="G619" s="1249"/>
      <c r="H619" s="516" t="s">
        <v>1440</v>
      </c>
      <c r="I619" s="517">
        <v>0.06</v>
      </c>
      <c r="J619" s="518">
        <v>1</v>
      </c>
      <c r="K619" s="570">
        <v>0.06</v>
      </c>
      <c r="L619" s="520"/>
      <c r="M619" s="517"/>
      <c r="N619" s="521"/>
      <c r="O619" s="517"/>
      <c r="P619" s="522"/>
    </row>
    <row r="620" spans="1:16" x14ac:dyDescent="0.25">
      <c r="A620" s="523"/>
      <c r="B620" s="524" t="s">
        <v>23</v>
      </c>
      <c r="C620" s="1247" t="s">
        <v>1203</v>
      </c>
      <c r="D620" s="1247"/>
      <c r="E620" s="1247"/>
      <c r="F620" s="1247"/>
      <c r="G620" s="1247"/>
      <c r="H620" s="525" t="s">
        <v>1148</v>
      </c>
      <c r="I620" s="526"/>
      <c r="J620" s="526"/>
      <c r="K620" s="535">
        <v>0.59519999999999995</v>
      </c>
      <c r="L620" s="528"/>
      <c r="M620" s="526"/>
      <c r="N620" s="528"/>
      <c r="O620" s="526"/>
      <c r="P620" s="573">
        <v>189.33</v>
      </c>
    </row>
    <row r="621" spans="1:16" x14ac:dyDescent="0.25">
      <c r="A621" s="530"/>
      <c r="B621" s="524" t="s">
        <v>2403</v>
      </c>
      <c r="C621" s="1247" t="s">
        <v>2404</v>
      </c>
      <c r="D621" s="1247"/>
      <c r="E621" s="1247"/>
      <c r="F621" s="1247"/>
      <c r="G621" s="1247"/>
      <c r="H621" s="525" t="s">
        <v>1148</v>
      </c>
      <c r="I621" s="536">
        <v>9.92</v>
      </c>
      <c r="J621" s="526"/>
      <c r="K621" s="535">
        <v>0.59519999999999995</v>
      </c>
      <c r="L621" s="532"/>
      <c r="M621" s="533"/>
      <c r="N621" s="534">
        <v>318.08999999999997</v>
      </c>
      <c r="O621" s="526"/>
      <c r="P621" s="529">
        <v>189.33</v>
      </c>
    </row>
    <row r="622" spans="1:16" x14ac:dyDescent="0.25">
      <c r="A622" s="523"/>
      <c r="B622" s="524" t="s">
        <v>28</v>
      </c>
      <c r="C622" s="1247" t="s">
        <v>132</v>
      </c>
      <c r="D622" s="1247"/>
      <c r="E622" s="1247"/>
      <c r="F622" s="1247"/>
      <c r="G622" s="1247"/>
      <c r="H622" s="525"/>
      <c r="I622" s="526"/>
      <c r="J622" s="526"/>
      <c r="K622" s="526"/>
      <c r="L622" s="528"/>
      <c r="M622" s="526"/>
      <c r="N622" s="528"/>
      <c r="O622" s="526"/>
      <c r="P622" s="573">
        <v>27.71</v>
      </c>
    </row>
    <row r="623" spans="1:16" x14ac:dyDescent="0.25">
      <c r="A623" s="523"/>
      <c r="B623" s="524"/>
      <c r="C623" s="1247" t="s">
        <v>1147</v>
      </c>
      <c r="D623" s="1247"/>
      <c r="E623" s="1247"/>
      <c r="F623" s="1247"/>
      <c r="G623" s="1247"/>
      <c r="H623" s="525" t="s">
        <v>1148</v>
      </c>
      <c r="I623" s="526"/>
      <c r="J623" s="526"/>
      <c r="K623" s="527">
        <v>2.4E-2</v>
      </c>
      <c r="L623" s="528"/>
      <c r="M623" s="526"/>
      <c r="N623" s="528"/>
      <c r="O623" s="526"/>
      <c r="P623" s="573">
        <v>9.14</v>
      </c>
    </row>
    <row r="624" spans="1:16" x14ac:dyDescent="0.25">
      <c r="A624" s="530"/>
      <c r="B624" s="524" t="s">
        <v>1443</v>
      </c>
      <c r="C624" s="1247" t="s">
        <v>1444</v>
      </c>
      <c r="D624" s="1247"/>
      <c r="E624" s="1247"/>
      <c r="F624" s="1247"/>
      <c r="G624" s="1247"/>
      <c r="H624" s="525" t="s">
        <v>1151</v>
      </c>
      <c r="I624" s="531">
        <v>0.2</v>
      </c>
      <c r="J624" s="526"/>
      <c r="K624" s="527">
        <v>1.2E-2</v>
      </c>
      <c r="L624" s="532"/>
      <c r="M624" s="533"/>
      <c r="N624" s="534">
        <v>1550.39</v>
      </c>
      <c r="O624" s="526"/>
      <c r="P624" s="529">
        <v>18.600000000000001</v>
      </c>
    </row>
    <row r="625" spans="1:16" x14ac:dyDescent="0.25">
      <c r="A625" s="540"/>
      <c r="B625" s="524" t="s">
        <v>1152</v>
      </c>
      <c r="C625" s="1247" t="s">
        <v>1153</v>
      </c>
      <c r="D625" s="1247"/>
      <c r="E625" s="1247"/>
      <c r="F625" s="1247"/>
      <c r="G625" s="1247"/>
      <c r="H625" s="525" t="s">
        <v>1148</v>
      </c>
      <c r="I625" s="531">
        <v>0.2</v>
      </c>
      <c r="J625" s="526"/>
      <c r="K625" s="527">
        <v>1.2E-2</v>
      </c>
      <c r="L625" s="528"/>
      <c r="M625" s="526"/>
      <c r="N625" s="541">
        <v>437.08</v>
      </c>
      <c r="O625" s="526"/>
      <c r="P625" s="573">
        <v>5.24</v>
      </c>
    </row>
    <row r="626" spans="1:16" x14ac:dyDescent="0.25">
      <c r="A626" s="530"/>
      <c r="B626" s="524" t="s">
        <v>4424</v>
      </c>
      <c r="C626" s="1247" t="s">
        <v>4425</v>
      </c>
      <c r="D626" s="1247"/>
      <c r="E626" s="1247"/>
      <c r="F626" s="1247"/>
      <c r="G626" s="1247"/>
      <c r="H626" s="525" t="s">
        <v>1151</v>
      </c>
      <c r="I626" s="531">
        <v>2.4</v>
      </c>
      <c r="J626" s="526"/>
      <c r="K626" s="527">
        <v>0.14399999999999999</v>
      </c>
      <c r="L626" s="538">
        <v>1.75</v>
      </c>
      <c r="M626" s="539">
        <v>1.39</v>
      </c>
      <c r="N626" s="534">
        <v>2.4300000000000002</v>
      </c>
      <c r="O626" s="526"/>
      <c r="P626" s="529">
        <v>0.35</v>
      </c>
    </row>
    <row r="627" spans="1:16" x14ac:dyDescent="0.25">
      <c r="A627" s="530"/>
      <c r="B627" s="524" t="s">
        <v>4179</v>
      </c>
      <c r="C627" s="1247" t="s">
        <v>4180</v>
      </c>
      <c r="D627" s="1247"/>
      <c r="E627" s="1247"/>
      <c r="F627" s="1247"/>
      <c r="G627" s="1247"/>
      <c r="H627" s="525" t="s">
        <v>1151</v>
      </c>
      <c r="I627" s="531">
        <v>2.4</v>
      </c>
      <c r="J627" s="526"/>
      <c r="K627" s="527">
        <v>0.14399999999999999</v>
      </c>
      <c r="L627" s="538">
        <v>8.84</v>
      </c>
      <c r="M627" s="575">
        <v>1.3</v>
      </c>
      <c r="N627" s="534">
        <v>11.49</v>
      </c>
      <c r="O627" s="526"/>
      <c r="P627" s="529">
        <v>1.65</v>
      </c>
    </row>
    <row r="628" spans="1:16" x14ac:dyDescent="0.25">
      <c r="A628" s="530"/>
      <c r="B628" s="524" t="s">
        <v>1445</v>
      </c>
      <c r="C628" s="1247" t="s">
        <v>1446</v>
      </c>
      <c r="D628" s="1247"/>
      <c r="E628" s="1247"/>
      <c r="F628" s="1247"/>
      <c r="G628" s="1247"/>
      <c r="H628" s="525" t="s">
        <v>1151</v>
      </c>
      <c r="I628" s="531">
        <v>0.2</v>
      </c>
      <c r="J628" s="526"/>
      <c r="K628" s="527">
        <v>1.2E-2</v>
      </c>
      <c r="L628" s="538">
        <v>477.92</v>
      </c>
      <c r="M628" s="539">
        <v>1.24</v>
      </c>
      <c r="N628" s="534">
        <v>592.62</v>
      </c>
      <c r="O628" s="526"/>
      <c r="P628" s="529">
        <v>7.11</v>
      </c>
    </row>
    <row r="629" spans="1:16" x14ac:dyDescent="0.25">
      <c r="A629" s="540"/>
      <c r="B629" s="524" t="s">
        <v>1208</v>
      </c>
      <c r="C629" s="1247" t="s">
        <v>1209</v>
      </c>
      <c r="D629" s="1247"/>
      <c r="E629" s="1247"/>
      <c r="F629" s="1247"/>
      <c r="G629" s="1247"/>
      <c r="H629" s="525" t="s">
        <v>1148</v>
      </c>
      <c r="I629" s="531">
        <v>0.2</v>
      </c>
      <c r="J629" s="526"/>
      <c r="K629" s="527">
        <v>1.2E-2</v>
      </c>
      <c r="L629" s="528"/>
      <c r="M629" s="526"/>
      <c r="N629" s="541">
        <v>325.38</v>
      </c>
      <c r="O629" s="526"/>
      <c r="P629" s="573">
        <v>3.9</v>
      </c>
    </row>
    <row r="630" spans="1:16" x14ac:dyDescent="0.25">
      <c r="A630" s="523"/>
      <c r="B630" s="524" t="s">
        <v>36</v>
      </c>
      <c r="C630" s="1247" t="s">
        <v>134</v>
      </c>
      <c r="D630" s="1247"/>
      <c r="E630" s="1247"/>
      <c r="F630" s="1247"/>
      <c r="G630" s="1247"/>
      <c r="H630" s="525"/>
      <c r="I630" s="526"/>
      <c r="J630" s="526"/>
      <c r="K630" s="526"/>
      <c r="L630" s="528"/>
      <c r="M630" s="526"/>
      <c r="N630" s="528"/>
      <c r="O630" s="526"/>
      <c r="P630" s="573">
        <v>49.88</v>
      </c>
    </row>
    <row r="631" spans="1:16" x14ac:dyDescent="0.25">
      <c r="A631" s="530"/>
      <c r="B631" s="524" t="s">
        <v>2755</v>
      </c>
      <c r="C631" s="1247" t="s">
        <v>2756</v>
      </c>
      <c r="D631" s="1247"/>
      <c r="E631" s="1247"/>
      <c r="F631" s="1247"/>
      <c r="G631" s="1247"/>
      <c r="H631" s="525" t="s">
        <v>1505</v>
      </c>
      <c r="I631" s="527">
        <v>9.6000000000000002E-2</v>
      </c>
      <c r="J631" s="526"/>
      <c r="K631" s="537">
        <v>5.7600000000000004E-3</v>
      </c>
      <c r="L631" s="538">
        <v>37.71</v>
      </c>
      <c r="M631" s="539">
        <v>1.54</v>
      </c>
      <c r="N631" s="534">
        <v>58.07</v>
      </c>
      <c r="O631" s="526"/>
      <c r="P631" s="529">
        <v>0.33</v>
      </c>
    </row>
    <row r="632" spans="1:16" x14ac:dyDescent="0.25">
      <c r="A632" s="530"/>
      <c r="B632" s="524" t="s">
        <v>3628</v>
      </c>
      <c r="C632" s="1247" t="s">
        <v>3629</v>
      </c>
      <c r="D632" s="1247"/>
      <c r="E632" s="1247"/>
      <c r="F632" s="1247"/>
      <c r="G632" s="1247"/>
      <c r="H632" s="525" t="s">
        <v>1244</v>
      </c>
      <c r="I632" s="531">
        <v>0.5</v>
      </c>
      <c r="J632" s="526"/>
      <c r="K632" s="536">
        <v>0.03</v>
      </c>
      <c r="L632" s="538">
        <v>931.11</v>
      </c>
      <c r="M632" s="539">
        <v>1.76</v>
      </c>
      <c r="N632" s="534">
        <v>1638.75</v>
      </c>
      <c r="O632" s="526"/>
      <c r="P632" s="529">
        <v>49.16</v>
      </c>
    </row>
    <row r="633" spans="1:16" x14ac:dyDescent="0.25">
      <c r="A633" s="530"/>
      <c r="B633" s="524" t="s">
        <v>4426</v>
      </c>
      <c r="C633" s="1247" t="s">
        <v>4427</v>
      </c>
      <c r="D633" s="1247"/>
      <c r="E633" s="1247"/>
      <c r="F633" s="1247"/>
      <c r="G633" s="1247"/>
      <c r="H633" s="525" t="s">
        <v>1164</v>
      </c>
      <c r="I633" s="537">
        <v>6.0000000000000002E-5</v>
      </c>
      <c r="J633" s="526"/>
      <c r="K633" s="569">
        <v>3.5999999999999998E-6</v>
      </c>
      <c r="L633" s="542">
        <v>82698.14</v>
      </c>
      <c r="M633" s="575">
        <v>1.3</v>
      </c>
      <c r="N633" s="534">
        <v>107507.58</v>
      </c>
      <c r="O633" s="526"/>
      <c r="P633" s="529">
        <v>0.39</v>
      </c>
    </row>
    <row r="634" spans="1:16" x14ac:dyDescent="0.25">
      <c r="A634" s="552"/>
      <c r="B634" s="553"/>
      <c r="C634" s="1248" t="s">
        <v>1154</v>
      </c>
      <c r="D634" s="1248"/>
      <c r="E634" s="1248"/>
      <c r="F634" s="1248"/>
      <c r="G634" s="1248"/>
      <c r="H634" s="516"/>
      <c r="I634" s="517"/>
      <c r="J634" s="517"/>
      <c r="K634" s="517"/>
      <c r="L634" s="520"/>
      <c r="M634" s="517"/>
      <c r="N634" s="554"/>
      <c r="O634" s="517"/>
      <c r="P634" s="555">
        <v>276.06</v>
      </c>
    </row>
    <row r="635" spans="1:16" x14ac:dyDescent="0.25">
      <c r="A635" s="540" t="s">
        <v>1423</v>
      </c>
      <c r="B635" s="524" t="s">
        <v>2637</v>
      </c>
      <c r="C635" s="1247" t="s">
        <v>2638</v>
      </c>
      <c r="D635" s="1247"/>
      <c r="E635" s="1247"/>
      <c r="F635" s="1247"/>
      <c r="G635" s="1247"/>
      <c r="H635" s="525" t="s">
        <v>1158</v>
      </c>
      <c r="I635" s="543">
        <v>2</v>
      </c>
      <c r="J635" s="526"/>
      <c r="K635" s="543">
        <v>2</v>
      </c>
      <c r="L635" s="528"/>
      <c r="M635" s="526"/>
      <c r="N635" s="528"/>
      <c r="O635" s="526"/>
      <c r="P635" s="573">
        <v>3.79</v>
      </c>
    </row>
    <row r="636" spans="1:16" x14ac:dyDescent="0.25">
      <c r="A636" s="540"/>
      <c r="B636" s="524"/>
      <c r="C636" s="1247" t="s">
        <v>1155</v>
      </c>
      <c r="D636" s="1247"/>
      <c r="E636" s="1247"/>
      <c r="F636" s="1247"/>
      <c r="G636" s="1247"/>
      <c r="H636" s="525"/>
      <c r="I636" s="526"/>
      <c r="J636" s="526"/>
      <c r="K636" s="526"/>
      <c r="L636" s="528"/>
      <c r="M636" s="526"/>
      <c r="N636" s="528"/>
      <c r="O636" s="526"/>
      <c r="P636" s="573">
        <v>198.47</v>
      </c>
    </row>
    <row r="637" spans="1:16" x14ac:dyDescent="0.25">
      <c r="A637" s="540"/>
      <c r="B637" s="524" t="s">
        <v>2639</v>
      </c>
      <c r="C637" s="1247" t="s">
        <v>2640</v>
      </c>
      <c r="D637" s="1247"/>
      <c r="E637" s="1247"/>
      <c r="F637" s="1247"/>
      <c r="G637" s="1247"/>
      <c r="H637" s="525" t="s">
        <v>1158</v>
      </c>
      <c r="I637" s="543">
        <v>97</v>
      </c>
      <c r="J637" s="526"/>
      <c r="K637" s="543">
        <v>97</v>
      </c>
      <c r="L637" s="528"/>
      <c r="M637" s="526"/>
      <c r="N637" s="528"/>
      <c r="O637" s="526"/>
      <c r="P637" s="573">
        <v>192.52</v>
      </c>
    </row>
    <row r="638" spans="1:16" x14ac:dyDescent="0.25">
      <c r="A638" s="540"/>
      <c r="B638" s="524" t="s">
        <v>2641</v>
      </c>
      <c r="C638" s="1247" t="s">
        <v>2642</v>
      </c>
      <c r="D638" s="1247"/>
      <c r="E638" s="1247"/>
      <c r="F638" s="1247"/>
      <c r="G638" s="1247"/>
      <c r="H638" s="525" t="s">
        <v>1158</v>
      </c>
      <c r="I638" s="543">
        <v>51</v>
      </c>
      <c r="J638" s="526"/>
      <c r="K638" s="543">
        <v>51</v>
      </c>
      <c r="L638" s="528"/>
      <c r="M638" s="526"/>
      <c r="N638" s="528"/>
      <c r="O638" s="526"/>
      <c r="P638" s="573">
        <v>101.22</v>
      </c>
    </row>
    <row r="639" spans="1:16" x14ac:dyDescent="0.25">
      <c r="A639" s="556"/>
      <c r="B639" s="557"/>
      <c r="C639" s="1248" t="s">
        <v>1161</v>
      </c>
      <c r="D639" s="1248"/>
      <c r="E639" s="1248"/>
      <c r="F639" s="1248"/>
      <c r="G639" s="1248"/>
      <c r="H639" s="516"/>
      <c r="I639" s="517"/>
      <c r="J639" s="517"/>
      <c r="K639" s="517"/>
      <c r="L639" s="520"/>
      <c r="M639" s="517"/>
      <c r="N639" s="554">
        <v>9559.83</v>
      </c>
      <c r="O639" s="517"/>
      <c r="P639" s="612">
        <v>573.59</v>
      </c>
    </row>
    <row r="640" spans="1:16" x14ac:dyDescent="0.25">
      <c r="A640" s="558"/>
      <c r="B640" s="559"/>
      <c r="C640" s="559"/>
      <c r="D640" s="559"/>
      <c r="E640" s="559"/>
      <c r="F640" s="559"/>
      <c r="G640" s="559"/>
      <c r="H640" s="560"/>
      <c r="I640" s="561"/>
      <c r="J640" s="561"/>
      <c r="K640" s="561"/>
      <c r="L640" s="562"/>
      <c r="M640" s="561"/>
      <c r="N640" s="562"/>
      <c r="O640" s="561"/>
      <c r="P640" s="563"/>
    </row>
    <row r="641" spans="1:16" x14ac:dyDescent="0.25">
      <c r="A641" s="514" t="s">
        <v>1425</v>
      </c>
      <c r="B641" s="515" t="s">
        <v>4565</v>
      </c>
      <c r="C641" s="1249" t="s">
        <v>4566</v>
      </c>
      <c r="D641" s="1249"/>
      <c r="E641" s="1249"/>
      <c r="F641" s="1249"/>
      <c r="G641" s="1249"/>
      <c r="H641" s="516" t="s">
        <v>2759</v>
      </c>
      <c r="I641" s="517">
        <v>8.5000000000000006E-2</v>
      </c>
      <c r="J641" s="518">
        <v>1</v>
      </c>
      <c r="K641" s="519">
        <v>8.5000000000000006E-2</v>
      </c>
      <c r="L641" s="554">
        <v>436092.77</v>
      </c>
      <c r="M641" s="570">
        <v>1.18</v>
      </c>
      <c r="N641" s="564">
        <v>514589.47</v>
      </c>
      <c r="O641" s="517"/>
      <c r="P641" s="555">
        <v>43740.1</v>
      </c>
    </row>
    <row r="642" spans="1:16" x14ac:dyDescent="0.25">
      <c r="A642" s="556"/>
      <c r="B642" s="557"/>
      <c r="C642" s="1248" t="s">
        <v>1161</v>
      </c>
      <c r="D642" s="1248"/>
      <c r="E642" s="1248"/>
      <c r="F642" s="1248"/>
      <c r="G642" s="1248"/>
      <c r="H642" s="516"/>
      <c r="I642" s="517"/>
      <c r="J642" s="517"/>
      <c r="K642" s="517"/>
      <c r="L642" s="520"/>
      <c r="M642" s="517"/>
      <c r="N642" s="520"/>
      <c r="O642" s="517"/>
      <c r="P642" s="555">
        <v>43740.1</v>
      </c>
    </row>
    <row r="643" spans="1:16" x14ac:dyDescent="0.25">
      <c r="A643" s="558"/>
      <c r="B643" s="559"/>
      <c r="C643" s="559"/>
      <c r="D643" s="559"/>
      <c r="E643" s="559"/>
      <c r="F643" s="559"/>
      <c r="G643" s="559"/>
      <c r="H643" s="560"/>
      <c r="I643" s="561"/>
      <c r="J643" s="561"/>
      <c r="K643" s="561"/>
      <c r="L643" s="562"/>
      <c r="M643" s="561"/>
      <c r="N643" s="562"/>
      <c r="O643" s="561"/>
      <c r="P643" s="563"/>
    </row>
    <row r="644" spans="1:16" x14ac:dyDescent="0.25">
      <c r="A644" s="558"/>
      <c r="B644" s="576"/>
      <c r="C644" s="576"/>
      <c r="D644" s="576"/>
      <c r="E644" s="576"/>
      <c r="F644" s="561"/>
      <c r="G644" s="561"/>
      <c r="H644" s="561"/>
      <c r="I644" s="561"/>
      <c r="J644" s="562"/>
      <c r="K644" s="561"/>
      <c r="L644" s="562"/>
      <c r="M644" s="577"/>
      <c r="N644" s="562"/>
      <c r="O644" s="578"/>
      <c r="P644" s="579"/>
    </row>
    <row r="645" spans="1:16" x14ac:dyDescent="0.25">
      <c r="A645" s="552"/>
      <c r="B645" s="580"/>
      <c r="C645" s="1246" t="s">
        <v>4567</v>
      </c>
      <c r="D645" s="1246"/>
      <c r="E645" s="1246"/>
      <c r="F645" s="1246"/>
      <c r="G645" s="1246"/>
      <c r="H645" s="1246"/>
      <c r="I645" s="1246"/>
      <c r="J645" s="1246"/>
      <c r="K645" s="1246"/>
      <c r="L645" s="1246"/>
      <c r="M645" s="1246"/>
      <c r="N645" s="1246"/>
      <c r="O645" s="1246"/>
      <c r="P645" s="581"/>
    </row>
    <row r="646" spans="1:16" x14ac:dyDescent="0.25">
      <c r="A646" s="552"/>
      <c r="B646" s="553"/>
      <c r="C646" s="1243" t="s">
        <v>1249</v>
      </c>
      <c r="D646" s="1243"/>
      <c r="E646" s="1243"/>
      <c r="F646" s="1243"/>
      <c r="G646" s="1243"/>
      <c r="H646" s="1243"/>
      <c r="I646" s="1243"/>
      <c r="J646" s="1243"/>
      <c r="K646" s="1243"/>
      <c r="L646" s="1243"/>
      <c r="M646" s="1243"/>
      <c r="N646" s="1243"/>
      <c r="O646" s="1243"/>
      <c r="P646" s="582">
        <v>53496900.869999997</v>
      </c>
    </row>
    <row r="647" spans="1:16" x14ac:dyDescent="0.25">
      <c r="A647" s="552"/>
      <c r="B647" s="553"/>
      <c r="C647" s="1243" t="s">
        <v>1250</v>
      </c>
      <c r="D647" s="1243"/>
      <c r="E647" s="1243"/>
      <c r="F647" s="1243"/>
      <c r="G647" s="1243"/>
      <c r="H647" s="1243"/>
      <c r="I647" s="1243"/>
      <c r="J647" s="1243"/>
      <c r="K647" s="1243"/>
      <c r="L647" s="1243"/>
      <c r="M647" s="1243"/>
      <c r="N647" s="1243"/>
      <c r="O647" s="1243"/>
      <c r="P647" s="583"/>
    </row>
    <row r="648" spans="1:16" x14ac:dyDescent="0.25">
      <c r="A648" s="552"/>
      <c r="B648" s="553"/>
      <c r="C648" s="1243" t="s">
        <v>1251</v>
      </c>
      <c r="D648" s="1243"/>
      <c r="E648" s="1243"/>
      <c r="F648" s="1243"/>
      <c r="G648" s="1243"/>
      <c r="H648" s="1243"/>
      <c r="I648" s="1243"/>
      <c r="J648" s="1243"/>
      <c r="K648" s="1243"/>
      <c r="L648" s="1243"/>
      <c r="M648" s="1243"/>
      <c r="N648" s="1243"/>
      <c r="O648" s="1243"/>
      <c r="P648" s="582">
        <v>2416248.0099999998</v>
      </c>
    </row>
    <row r="649" spans="1:16" x14ac:dyDescent="0.25">
      <c r="A649" s="552"/>
      <c r="B649" s="553"/>
      <c r="C649" s="1243" t="s">
        <v>1252</v>
      </c>
      <c r="D649" s="1243"/>
      <c r="E649" s="1243"/>
      <c r="F649" s="1243"/>
      <c r="G649" s="1243"/>
      <c r="H649" s="1243"/>
      <c r="I649" s="1243"/>
      <c r="J649" s="1243"/>
      <c r="K649" s="1243"/>
      <c r="L649" s="1243"/>
      <c r="M649" s="1243"/>
      <c r="N649" s="1243"/>
      <c r="O649" s="1243"/>
      <c r="P649" s="582">
        <v>610872.34</v>
      </c>
    </row>
    <row r="650" spans="1:16" x14ac:dyDescent="0.25">
      <c r="A650" s="552"/>
      <c r="B650" s="553"/>
      <c r="C650" s="1243" t="s">
        <v>1253</v>
      </c>
      <c r="D650" s="1243"/>
      <c r="E650" s="1243"/>
      <c r="F650" s="1243"/>
      <c r="G650" s="1243"/>
      <c r="H650" s="1243"/>
      <c r="I650" s="1243"/>
      <c r="J650" s="1243"/>
      <c r="K650" s="1243"/>
      <c r="L650" s="1243"/>
      <c r="M650" s="1243"/>
      <c r="N650" s="1243"/>
      <c r="O650" s="1243"/>
      <c r="P650" s="582">
        <v>208523.05</v>
      </c>
    </row>
    <row r="651" spans="1:16" x14ac:dyDescent="0.25">
      <c r="A651" s="552"/>
      <c r="B651" s="553"/>
      <c r="C651" s="1243" t="s">
        <v>1254</v>
      </c>
      <c r="D651" s="1243"/>
      <c r="E651" s="1243"/>
      <c r="F651" s="1243"/>
      <c r="G651" s="1243"/>
      <c r="H651" s="1243"/>
      <c r="I651" s="1243"/>
      <c r="J651" s="1243"/>
      <c r="K651" s="1243"/>
      <c r="L651" s="1243"/>
      <c r="M651" s="1243"/>
      <c r="N651" s="1243"/>
      <c r="O651" s="1243"/>
      <c r="P651" s="582">
        <v>50261257.469999999</v>
      </c>
    </row>
    <row r="652" spans="1:16" x14ac:dyDescent="0.25">
      <c r="A652" s="552"/>
      <c r="B652" s="553"/>
      <c r="C652" s="1243" t="s">
        <v>1256</v>
      </c>
      <c r="D652" s="1243"/>
      <c r="E652" s="1243"/>
      <c r="F652" s="1243"/>
      <c r="G652" s="1243"/>
      <c r="H652" s="1243"/>
      <c r="I652" s="1243"/>
      <c r="J652" s="1243"/>
      <c r="K652" s="1243"/>
      <c r="L652" s="1243"/>
      <c r="M652" s="1243"/>
      <c r="N652" s="1243"/>
      <c r="O652" s="1243"/>
      <c r="P652" s="582">
        <v>905603.86</v>
      </c>
    </row>
    <row r="653" spans="1:16" x14ac:dyDescent="0.25">
      <c r="A653" s="552"/>
      <c r="B653" s="553"/>
      <c r="C653" s="1243" t="s">
        <v>1250</v>
      </c>
      <c r="D653" s="1243"/>
      <c r="E653" s="1243"/>
      <c r="F653" s="1243"/>
      <c r="G653" s="1243"/>
      <c r="H653" s="1243"/>
      <c r="I653" s="1243"/>
      <c r="J653" s="1243"/>
      <c r="K653" s="1243"/>
      <c r="L653" s="1243"/>
      <c r="M653" s="1243"/>
      <c r="N653" s="1243"/>
      <c r="O653" s="1243"/>
      <c r="P653" s="583"/>
    </row>
    <row r="654" spans="1:16" x14ac:dyDescent="0.25">
      <c r="A654" s="552"/>
      <c r="B654" s="553"/>
      <c r="C654" s="1243" t="s">
        <v>1470</v>
      </c>
      <c r="D654" s="1243"/>
      <c r="E654" s="1243"/>
      <c r="F654" s="1243"/>
      <c r="G654" s="1243"/>
      <c r="H654" s="1243"/>
      <c r="I654" s="1243"/>
      <c r="J654" s="1243"/>
      <c r="K654" s="1243"/>
      <c r="L654" s="1243"/>
      <c r="M654" s="1243"/>
      <c r="N654" s="1243"/>
      <c r="O654" s="1243"/>
      <c r="P654" s="582">
        <v>905603.86</v>
      </c>
    </row>
    <row r="655" spans="1:16" x14ac:dyDescent="0.25">
      <c r="A655" s="552"/>
      <c r="B655" s="553"/>
      <c r="C655" s="1243" t="s">
        <v>2687</v>
      </c>
      <c r="D655" s="1243"/>
      <c r="E655" s="1243"/>
      <c r="F655" s="1243"/>
      <c r="G655" s="1243"/>
      <c r="H655" s="1243"/>
      <c r="I655" s="1243"/>
      <c r="J655" s="1243"/>
      <c r="K655" s="1243"/>
      <c r="L655" s="1243"/>
      <c r="M655" s="1243"/>
      <c r="N655" s="1243"/>
      <c r="O655" s="1243"/>
      <c r="P655" s="582">
        <v>56475958.189999998</v>
      </c>
    </row>
    <row r="656" spans="1:16" x14ac:dyDescent="0.25">
      <c r="A656" s="552"/>
      <c r="B656" s="553"/>
      <c r="C656" s="1243" t="s">
        <v>1250</v>
      </c>
      <c r="D656" s="1243"/>
      <c r="E656" s="1243"/>
      <c r="F656" s="1243"/>
      <c r="G656" s="1243"/>
      <c r="H656" s="1243"/>
      <c r="I656" s="1243"/>
      <c r="J656" s="1243"/>
      <c r="K656" s="1243"/>
      <c r="L656" s="1243"/>
      <c r="M656" s="1243"/>
      <c r="N656" s="1243"/>
      <c r="O656" s="1243"/>
      <c r="P656" s="583"/>
    </row>
    <row r="657" spans="1:16" x14ac:dyDescent="0.25">
      <c r="A657" s="552"/>
      <c r="B657" s="553"/>
      <c r="C657" s="1243" t="s">
        <v>1467</v>
      </c>
      <c r="D657" s="1243"/>
      <c r="E657" s="1243"/>
      <c r="F657" s="1243"/>
      <c r="G657" s="1243"/>
      <c r="H657" s="1243"/>
      <c r="I657" s="1243"/>
      <c r="J657" s="1243"/>
      <c r="K657" s="1243"/>
      <c r="L657" s="1243"/>
      <c r="M657" s="1243"/>
      <c r="N657" s="1243"/>
      <c r="O657" s="1243"/>
      <c r="P657" s="582">
        <v>2416248.0099999998</v>
      </c>
    </row>
    <row r="658" spans="1:16" x14ac:dyDescent="0.25">
      <c r="A658" s="552"/>
      <c r="B658" s="553"/>
      <c r="C658" s="1243" t="s">
        <v>1468</v>
      </c>
      <c r="D658" s="1243"/>
      <c r="E658" s="1243"/>
      <c r="F658" s="1243"/>
      <c r="G658" s="1243"/>
      <c r="H658" s="1243"/>
      <c r="I658" s="1243"/>
      <c r="J658" s="1243"/>
      <c r="K658" s="1243"/>
      <c r="L658" s="1243"/>
      <c r="M658" s="1243"/>
      <c r="N658" s="1243"/>
      <c r="O658" s="1243"/>
      <c r="P658" s="582">
        <v>610872.34</v>
      </c>
    </row>
    <row r="659" spans="1:16" x14ac:dyDescent="0.25">
      <c r="A659" s="552"/>
      <c r="B659" s="553"/>
      <c r="C659" s="1243" t="s">
        <v>1469</v>
      </c>
      <c r="D659" s="1243"/>
      <c r="E659" s="1243"/>
      <c r="F659" s="1243"/>
      <c r="G659" s="1243"/>
      <c r="H659" s="1243"/>
      <c r="I659" s="1243"/>
      <c r="J659" s="1243"/>
      <c r="K659" s="1243"/>
      <c r="L659" s="1243"/>
      <c r="M659" s="1243"/>
      <c r="N659" s="1243"/>
      <c r="O659" s="1243"/>
      <c r="P659" s="582">
        <v>208523.05</v>
      </c>
    </row>
    <row r="660" spans="1:16" x14ac:dyDescent="0.25">
      <c r="A660" s="552"/>
      <c r="B660" s="553"/>
      <c r="C660" s="1243" t="s">
        <v>1470</v>
      </c>
      <c r="D660" s="1243"/>
      <c r="E660" s="1243"/>
      <c r="F660" s="1243"/>
      <c r="G660" s="1243"/>
      <c r="H660" s="1243"/>
      <c r="I660" s="1243"/>
      <c r="J660" s="1243"/>
      <c r="K660" s="1243"/>
      <c r="L660" s="1243"/>
      <c r="M660" s="1243"/>
      <c r="N660" s="1243"/>
      <c r="O660" s="1243"/>
      <c r="P660" s="582">
        <v>49355653.609999999</v>
      </c>
    </row>
    <row r="661" spans="1:16" x14ac:dyDescent="0.25">
      <c r="A661" s="552"/>
      <c r="B661" s="553"/>
      <c r="C661" s="1243" t="s">
        <v>1471</v>
      </c>
      <c r="D661" s="1243"/>
      <c r="E661" s="1243"/>
      <c r="F661" s="1243"/>
      <c r="G661" s="1243"/>
      <c r="H661" s="1243"/>
      <c r="I661" s="1243"/>
      <c r="J661" s="1243"/>
      <c r="K661" s="1243"/>
      <c r="L661" s="1243"/>
      <c r="M661" s="1243"/>
      <c r="N661" s="1243"/>
      <c r="O661" s="1243"/>
      <c r="P661" s="582">
        <v>2546027.94</v>
      </c>
    </row>
    <row r="662" spans="1:16" x14ac:dyDescent="0.25">
      <c r="A662" s="552"/>
      <c r="B662" s="553"/>
      <c r="C662" s="1243" t="s">
        <v>1472</v>
      </c>
      <c r="D662" s="1243"/>
      <c r="E662" s="1243"/>
      <c r="F662" s="1243"/>
      <c r="G662" s="1243"/>
      <c r="H662" s="1243"/>
      <c r="I662" s="1243"/>
      <c r="J662" s="1243"/>
      <c r="K662" s="1243"/>
      <c r="L662" s="1243"/>
      <c r="M662" s="1243"/>
      <c r="N662" s="1243"/>
      <c r="O662" s="1243"/>
      <c r="P662" s="582">
        <v>1338633.24</v>
      </c>
    </row>
    <row r="663" spans="1:16" x14ac:dyDescent="0.25">
      <c r="A663" s="552"/>
      <c r="B663" s="553"/>
      <c r="C663" s="1243" t="s">
        <v>1266</v>
      </c>
      <c r="D663" s="1243"/>
      <c r="E663" s="1243"/>
      <c r="F663" s="1243"/>
      <c r="G663" s="1243"/>
      <c r="H663" s="1243"/>
      <c r="I663" s="1243"/>
      <c r="J663" s="1243"/>
      <c r="K663" s="1243"/>
      <c r="L663" s="1243"/>
      <c r="M663" s="1243"/>
      <c r="N663" s="1243"/>
      <c r="O663" s="1243"/>
      <c r="P663" s="582">
        <v>2624771.06</v>
      </c>
    </row>
    <row r="664" spans="1:16" x14ac:dyDescent="0.25">
      <c r="A664" s="552"/>
      <c r="B664" s="553"/>
      <c r="C664" s="1243" t="s">
        <v>1267</v>
      </c>
      <c r="D664" s="1243"/>
      <c r="E664" s="1243"/>
      <c r="F664" s="1243"/>
      <c r="G664" s="1243"/>
      <c r="H664" s="1243"/>
      <c r="I664" s="1243"/>
      <c r="J664" s="1243"/>
      <c r="K664" s="1243"/>
      <c r="L664" s="1243"/>
      <c r="M664" s="1243"/>
      <c r="N664" s="1243"/>
      <c r="O664" s="1243"/>
      <c r="P664" s="582">
        <v>2546027.94</v>
      </c>
    </row>
    <row r="665" spans="1:16" x14ac:dyDescent="0.25">
      <c r="A665" s="552"/>
      <c r="B665" s="553"/>
      <c r="C665" s="1243" t="s">
        <v>1268</v>
      </c>
      <c r="D665" s="1243"/>
      <c r="E665" s="1243"/>
      <c r="F665" s="1243"/>
      <c r="G665" s="1243"/>
      <c r="H665" s="1243"/>
      <c r="I665" s="1243"/>
      <c r="J665" s="1243"/>
      <c r="K665" s="1243"/>
      <c r="L665" s="1243"/>
      <c r="M665" s="1243"/>
      <c r="N665" s="1243"/>
      <c r="O665" s="1243"/>
      <c r="P665" s="582">
        <v>1338633.24</v>
      </c>
    </row>
    <row r="666" spans="1:16" x14ac:dyDescent="0.25">
      <c r="A666" s="552"/>
      <c r="B666" s="580"/>
      <c r="C666" s="1246" t="s">
        <v>4568</v>
      </c>
      <c r="D666" s="1246"/>
      <c r="E666" s="1246"/>
      <c r="F666" s="1246"/>
      <c r="G666" s="1246"/>
      <c r="H666" s="1246"/>
      <c r="I666" s="1246"/>
      <c r="J666" s="1246"/>
      <c r="K666" s="1246"/>
      <c r="L666" s="1246"/>
      <c r="M666" s="1246"/>
      <c r="N666" s="1246"/>
      <c r="O666" s="1246"/>
      <c r="P666" s="584">
        <v>57381562.049999997</v>
      </c>
    </row>
    <row r="667" spans="1:16" x14ac:dyDescent="0.25">
      <c r="A667" s="552"/>
      <c r="B667" s="553"/>
      <c r="C667" s="1243" t="s">
        <v>1270</v>
      </c>
      <c r="D667" s="1243"/>
      <c r="E667" s="1243"/>
      <c r="F667" s="1243"/>
      <c r="G667" s="1243"/>
      <c r="H667" s="1243"/>
      <c r="I667" s="1243"/>
      <c r="J667" s="1243"/>
      <c r="K667" s="1243"/>
      <c r="L667" s="1243"/>
      <c r="M667" s="1243"/>
      <c r="N667" s="1243"/>
      <c r="O667" s="1243"/>
      <c r="P667" s="583"/>
    </row>
    <row r="668" spans="1:16" x14ac:dyDescent="0.25">
      <c r="A668" s="552"/>
      <c r="B668" s="553"/>
      <c r="C668" s="1243" t="s">
        <v>1588</v>
      </c>
      <c r="D668" s="1243"/>
      <c r="E668" s="1243"/>
      <c r="F668" s="1243"/>
      <c r="G668" s="1243"/>
      <c r="H668" s="1243"/>
      <c r="I668" s="1243"/>
      <c r="J668" s="1243"/>
      <c r="K668" s="1243"/>
      <c r="L668" s="1243"/>
      <c r="M668" s="1243"/>
      <c r="N668" s="1243"/>
      <c r="O668" s="1243"/>
      <c r="P668" s="582">
        <v>48831382</v>
      </c>
    </row>
    <row r="669" spans="1:16" x14ac:dyDescent="0.25">
      <c r="A669" s="552"/>
      <c r="B669" s="553"/>
      <c r="C669" s="1243" t="s">
        <v>1271</v>
      </c>
      <c r="D669" s="1243"/>
      <c r="E669" s="1243"/>
      <c r="F669" s="1243"/>
      <c r="G669" s="1243"/>
      <c r="H669" s="1243"/>
      <c r="I669" s="1243"/>
      <c r="J669" s="1243"/>
      <c r="K669" s="585" t="s">
        <v>4569</v>
      </c>
      <c r="L669" s="586"/>
      <c r="M669" s="586"/>
      <c r="O669" s="586"/>
      <c r="P669" s="587"/>
    </row>
    <row r="670" spans="1:16" x14ac:dyDescent="0.25">
      <c r="A670" s="552"/>
      <c r="B670" s="553"/>
      <c r="C670" s="1243" t="s">
        <v>1273</v>
      </c>
      <c r="D670" s="1243"/>
      <c r="E670" s="1243"/>
      <c r="F670" s="1243"/>
      <c r="G670" s="1243"/>
      <c r="H670" s="1243"/>
      <c r="I670" s="1243"/>
      <c r="J670" s="1243"/>
      <c r="K670" s="585" t="s">
        <v>4570</v>
      </c>
      <c r="L670" s="586"/>
      <c r="M670" s="586"/>
      <c r="O670" s="586"/>
      <c r="P670" s="587"/>
    </row>
    <row r="671" spans="1:16" x14ac:dyDescent="0.25">
      <c r="A671" s="1251" t="s">
        <v>4571</v>
      </c>
      <c r="B671" s="1252"/>
      <c r="C671" s="1252"/>
      <c r="D671" s="1252"/>
      <c r="E671" s="1252"/>
      <c r="F671" s="1252"/>
      <c r="G671" s="1252"/>
      <c r="H671" s="1252"/>
      <c r="I671" s="1252"/>
      <c r="J671" s="1252"/>
      <c r="K671" s="1252"/>
      <c r="L671" s="1252"/>
      <c r="M671" s="1252"/>
      <c r="N671" s="1252"/>
      <c r="O671" s="1252"/>
      <c r="P671" s="1253"/>
    </row>
    <row r="672" spans="1:16" x14ac:dyDescent="0.25">
      <c r="A672" s="514" t="s">
        <v>1426</v>
      </c>
      <c r="B672" s="515" t="s">
        <v>4572</v>
      </c>
      <c r="C672" s="1249" t="s">
        <v>4573</v>
      </c>
      <c r="D672" s="1249"/>
      <c r="E672" s="1249"/>
      <c r="F672" s="1249"/>
      <c r="G672" s="1249"/>
      <c r="H672" s="516" t="s">
        <v>1575</v>
      </c>
      <c r="I672" s="517">
        <v>2938</v>
      </c>
      <c r="J672" s="518">
        <v>1</v>
      </c>
      <c r="K672" s="518">
        <v>2938</v>
      </c>
      <c r="L672" s="520"/>
      <c r="M672" s="517"/>
      <c r="N672" s="521"/>
      <c r="O672" s="517"/>
      <c r="P672" s="522"/>
    </row>
    <row r="673" spans="1:16" x14ac:dyDescent="0.25">
      <c r="A673" s="523"/>
      <c r="B673" s="524" t="s">
        <v>23</v>
      </c>
      <c r="C673" s="1247" t="s">
        <v>1203</v>
      </c>
      <c r="D673" s="1247"/>
      <c r="E673" s="1247"/>
      <c r="F673" s="1247"/>
      <c r="G673" s="1247"/>
      <c r="H673" s="525" t="s">
        <v>1148</v>
      </c>
      <c r="I673" s="526"/>
      <c r="J673" s="526"/>
      <c r="K673" s="536">
        <v>2702.96</v>
      </c>
      <c r="L673" s="528"/>
      <c r="M673" s="526"/>
      <c r="N673" s="528"/>
      <c r="O673" s="526"/>
      <c r="P673" s="529">
        <v>859784.55</v>
      </c>
    </row>
    <row r="674" spans="1:16" x14ac:dyDescent="0.25">
      <c r="A674" s="530"/>
      <c r="B674" s="524" t="s">
        <v>2403</v>
      </c>
      <c r="C674" s="1247" t="s">
        <v>2404</v>
      </c>
      <c r="D674" s="1247"/>
      <c r="E674" s="1247"/>
      <c r="F674" s="1247"/>
      <c r="G674" s="1247"/>
      <c r="H674" s="525" t="s">
        <v>1148</v>
      </c>
      <c r="I674" s="536">
        <v>0.92</v>
      </c>
      <c r="J674" s="526"/>
      <c r="K674" s="536">
        <v>2702.96</v>
      </c>
      <c r="L674" s="532"/>
      <c r="M674" s="533"/>
      <c r="N674" s="534">
        <v>318.08999999999997</v>
      </c>
      <c r="O674" s="526"/>
      <c r="P674" s="529">
        <v>859784.55</v>
      </c>
    </row>
    <row r="675" spans="1:16" x14ac:dyDescent="0.25">
      <c r="A675" s="523"/>
      <c r="B675" s="524" t="s">
        <v>28</v>
      </c>
      <c r="C675" s="1247" t="s">
        <v>132</v>
      </c>
      <c r="D675" s="1247"/>
      <c r="E675" s="1247"/>
      <c r="F675" s="1247"/>
      <c r="G675" s="1247"/>
      <c r="H675" s="525"/>
      <c r="I675" s="526"/>
      <c r="J675" s="526"/>
      <c r="K675" s="526"/>
      <c r="L675" s="528"/>
      <c r="M675" s="526"/>
      <c r="N675" s="528"/>
      <c r="O675" s="526"/>
      <c r="P675" s="529">
        <v>62961.64</v>
      </c>
    </row>
    <row r="676" spans="1:16" x14ac:dyDescent="0.25">
      <c r="A676" s="523"/>
      <c r="B676" s="524"/>
      <c r="C676" s="1247" t="s">
        <v>1147</v>
      </c>
      <c r="D676" s="1247"/>
      <c r="E676" s="1247"/>
      <c r="F676" s="1247"/>
      <c r="G676" s="1247"/>
      <c r="H676" s="525" t="s">
        <v>1148</v>
      </c>
      <c r="I676" s="526"/>
      <c r="J676" s="526"/>
      <c r="K676" s="536">
        <v>58.76</v>
      </c>
      <c r="L676" s="528"/>
      <c r="M676" s="526"/>
      <c r="N676" s="528"/>
      <c r="O676" s="526"/>
      <c r="P676" s="529">
        <v>22401.07</v>
      </c>
    </row>
    <row r="677" spans="1:16" x14ac:dyDescent="0.25">
      <c r="A677" s="530"/>
      <c r="B677" s="524" t="s">
        <v>1443</v>
      </c>
      <c r="C677" s="1247" t="s">
        <v>1444</v>
      </c>
      <c r="D677" s="1247"/>
      <c r="E677" s="1247"/>
      <c r="F677" s="1247"/>
      <c r="G677" s="1247"/>
      <c r="H677" s="525" t="s">
        <v>1151</v>
      </c>
      <c r="I677" s="536">
        <v>0.01</v>
      </c>
      <c r="J677" s="526"/>
      <c r="K677" s="536">
        <v>29.38</v>
      </c>
      <c r="L677" s="532"/>
      <c r="M677" s="533"/>
      <c r="N677" s="534">
        <v>1550.39</v>
      </c>
      <c r="O677" s="526"/>
      <c r="P677" s="529">
        <v>45550.46</v>
      </c>
    </row>
    <row r="678" spans="1:16" x14ac:dyDescent="0.25">
      <c r="A678" s="540"/>
      <c r="B678" s="524" t="s">
        <v>1152</v>
      </c>
      <c r="C678" s="1247" t="s">
        <v>1153</v>
      </c>
      <c r="D678" s="1247"/>
      <c r="E678" s="1247"/>
      <c r="F678" s="1247"/>
      <c r="G678" s="1247"/>
      <c r="H678" s="525" t="s">
        <v>1148</v>
      </c>
      <c r="I678" s="536">
        <v>0.01</v>
      </c>
      <c r="J678" s="526"/>
      <c r="K678" s="536">
        <v>29.38</v>
      </c>
      <c r="L678" s="528"/>
      <c r="M678" s="526"/>
      <c r="N678" s="541">
        <v>437.08</v>
      </c>
      <c r="O678" s="526"/>
      <c r="P678" s="529">
        <v>12841.41</v>
      </c>
    </row>
    <row r="679" spans="1:16" x14ac:dyDescent="0.25">
      <c r="A679" s="530"/>
      <c r="B679" s="524" t="s">
        <v>1445</v>
      </c>
      <c r="C679" s="1247" t="s">
        <v>1446</v>
      </c>
      <c r="D679" s="1247"/>
      <c r="E679" s="1247"/>
      <c r="F679" s="1247"/>
      <c r="G679" s="1247"/>
      <c r="H679" s="525" t="s">
        <v>1151</v>
      </c>
      <c r="I679" s="536">
        <v>0.01</v>
      </c>
      <c r="J679" s="526"/>
      <c r="K679" s="536">
        <v>29.38</v>
      </c>
      <c r="L679" s="538">
        <v>477.92</v>
      </c>
      <c r="M679" s="539">
        <v>1.24</v>
      </c>
      <c r="N679" s="534">
        <v>592.62</v>
      </c>
      <c r="O679" s="526"/>
      <c r="P679" s="529">
        <v>17411.18</v>
      </c>
    </row>
    <row r="680" spans="1:16" x14ac:dyDescent="0.25">
      <c r="A680" s="540"/>
      <c r="B680" s="524" t="s">
        <v>1208</v>
      </c>
      <c r="C680" s="1247" t="s">
        <v>1209</v>
      </c>
      <c r="D680" s="1247"/>
      <c r="E680" s="1247"/>
      <c r="F680" s="1247"/>
      <c r="G680" s="1247"/>
      <c r="H680" s="525" t="s">
        <v>1148</v>
      </c>
      <c r="I680" s="536">
        <v>0.01</v>
      </c>
      <c r="J680" s="526"/>
      <c r="K680" s="536">
        <v>29.38</v>
      </c>
      <c r="L680" s="528"/>
      <c r="M680" s="526"/>
      <c r="N680" s="541">
        <v>325.38</v>
      </c>
      <c r="O680" s="526"/>
      <c r="P680" s="529">
        <v>9559.66</v>
      </c>
    </row>
    <row r="681" spans="1:16" x14ac:dyDescent="0.25">
      <c r="A681" s="523"/>
      <c r="B681" s="524" t="s">
        <v>36</v>
      </c>
      <c r="C681" s="1247" t="s">
        <v>134</v>
      </c>
      <c r="D681" s="1247"/>
      <c r="E681" s="1247"/>
      <c r="F681" s="1247"/>
      <c r="G681" s="1247"/>
      <c r="H681" s="525"/>
      <c r="I681" s="526"/>
      <c r="J681" s="526"/>
      <c r="K681" s="526"/>
      <c r="L681" s="528"/>
      <c r="M681" s="526"/>
      <c r="N681" s="528"/>
      <c r="O681" s="526"/>
      <c r="P681" s="529">
        <v>355963.84</v>
      </c>
    </row>
    <row r="682" spans="1:16" x14ac:dyDescent="0.25">
      <c r="A682" s="530"/>
      <c r="B682" s="524" t="s">
        <v>4400</v>
      </c>
      <c r="C682" s="1247" t="s">
        <v>4401</v>
      </c>
      <c r="D682" s="1247"/>
      <c r="E682" s="1247"/>
      <c r="F682" s="1247"/>
      <c r="G682" s="1247"/>
      <c r="H682" s="525" t="s">
        <v>1164</v>
      </c>
      <c r="I682" s="535">
        <v>8.0000000000000004E-4</v>
      </c>
      <c r="J682" s="526"/>
      <c r="K682" s="535">
        <v>2.3504</v>
      </c>
      <c r="L682" s="542">
        <v>116448.72</v>
      </c>
      <c r="M682" s="539">
        <v>1.18</v>
      </c>
      <c r="N682" s="534">
        <v>137409.49</v>
      </c>
      <c r="O682" s="526"/>
      <c r="P682" s="529">
        <v>322967.27</v>
      </c>
    </row>
    <row r="683" spans="1:16" x14ac:dyDescent="0.25">
      <c r="A683" s="530"/>
      <c r="B683" s="524" t="s">
        <v>4442</v>
      </c>
      <c r="C683" s="1247" t="s">
        <v>4443</v>
      </c>
      <c r="D683" s="1247"/>
      <c r="E683" s="1247"/>
      <c r="F683" s="1247"/>
      <c r="G683" s="1247"/>
      <c r="H683" s="525" t="s">
        <v>1164</v>
      </c>
      <c r="I683" s="537">
        <v>1.0000000000000001E-5</v>
      </c>
      <c r="J683" s="526"/>
      <c r="K683" s="537">
        <v>2.938E-2</v>
      </c>
      <c r="L683" s="542">
        <v>81827.199999999997</v>
      </c>
      <c r="M683" s="539">
        <v>1.63</v>
      </c>
      <c r="N683" s="534">
        <v>133378.34</v>
      </c>
      <c r="O683" s="526"/>
      <c r="P683" s="529">
        <v>3918.66</v>
      </c>
    </row>
    <row r="684" spans="1:16" x14ac:dyDescent="0.25">
      <c r="A684" s="530"/>
      <c r="B684" s="524" t="s">
        <v>1492</v>
      </c>
      <c r="C684" s="1247" t="s">
        <v>1493</v>
      </c>
      <c r="D684" s="1247"/>
      <c r="E684" s="1247"/>
      <c r="F684" s="1247"/>
      <c r="G684" s="1247"/>
      <c r="H684" s="525" t="s">
        <v>1244</v>
      </c>
      <c r="I684" s="536">
        <v>0.15</v>
      </c>
      <c r="J684" s="526"/>
      <c r="K684" s="531">
        <v>440.7</v>
      </c>
      <c r="L684" s="538">
        <v>41.38</v>
      </c>
      <c r="M684" s="539">
        <v>1.37</v>
      </c>
      <c r="N684" s="534">
        <v>56.69</v>
      </c>
      <c r="O684" s="526"/>
      <c r="P684" s="529">
        <v>24983.279999999999</v>
      </c>
    </row>
    <row r="685" spans="1:16" x14ac:dyDescent="0.25">
      <c r="A685" s="530"/>
      <c r="B685" s="524" t="s">
        <v>2755</v>
      </c>
      <c r="C685" s="1247" t="s">
        <v>2756</v>
      </c>
      <c r="D685" s="1247"/>
      <c r="E685" s="1247"/>
      <c r="F685" s="1247"/>
      <c r="G685" s="1247"/>
      <c r="H685" s="525" t="s">
        <v>1505</v>
      </c>
      <c r="I685" s="527">
        <v>2.4E-2</v>
      </c>
      <c r="J685" s="526"/>
      <c r="K685" s="527">
        <v>70.512</v>
      </c>
      <c r="L685" s="538">
        <v>37.71</v>
      </c>
      <c r="M685" s="539">
        <v>1.54</v>
      </c>
      <c r="N685" s="534">
        <v>58.07</v>
      </c>
      <c r="O685" s="526"/>
      <c r="P685" s="529">
        <v>4094.63</v>
      </c>
    </row>
    <row r="686" spans="1:16" x14ac:dyDescent="0.25">
      <c r="A686" s="552"/>
      <c r="B686" s="553"/>
      <c r="C686" s="1248" t="s">
        <v>1154</v>
      </c>
      <c r="D686" s="1248"/>
      <c r="E686" s="1248"/>
      <c r="F686" s="1248"/>
      <c r="G686" s="1248"/>
      <c r="H686" s="516"/>
      <c r="I686" s="517"/>
      <c r="J686" s="517"/>
      <c r="K686" s="517"/>
      <c r="L686" s="520"/>
      <c r="M686" s="517"/>
      <c r="N686" s="554"/>
      <c r="O686" s="517"/>
      <c r="P686" s="555">
        <v>1301111.1000000001</v>
      </c>
    </row>
    <row r="687" spans="1:16" x14ac:dyDescent="0.25">
      <c r="A687" s="540" t="s">
        <v>1763</v>
      </c>
      <c r="B687" s="524" t="s">
        <v>2637</v>
      </c>
      <c r="C687" s="1247" t="s">
        <v>2638</v>
      </c>
      <c r="D687" s="1247"/>
      <c r="E687" s="1247"/>
      <c r="F687" s="1247"/>
      <c r="G687" s="1247"/>
      <c r="H687" s="525" t="s">
        <v>1158</v>
      </c>
      <c r="I687" s="543">
        <v>2</v>
      </c>
      <c r="J687" s="526"/>
      <c r="K687" s="543">
        <v>2</v>
      </c>
      <c r="L687" s="528"/>
      <c r="M687" s="526"/>
      <c r="N687" s="528"/>
      <c r="O687" s="526"/>
      <c r="P687" s="529">
        <v>17195.689999999999</v>
      </c>
    </row>
    <row r="688" spans="1:16" x14ac:dyDescent="0.25">
      <c r="A688" s="540"/>
      <c r="B688" s="524"/>
      <c r="C688" s="1247" t="s">
        <v>1155</v>
      </c>
      <c r="D688" s="1247"/>
      <c r="E688" s="1247"/>
      <c r="F688" s="1247"/>
      <c r="G688" s="1247"/>
      <c r="H688" s="525"/>
      <c r="I688" s="526"/>
      <c r="J688" s="526"/>
      <c r="K688" s="526"/>
      <c r="L688" s="528"/>
      <c r="M688" s="526"/>
      <c r="N688" s="528"/>
      <c r="O688" s="526"/>
      <c r="P688" s="529">
        <v>882185.62</v>
      </c>
    </row>
    <row r="689" spans="1:16" x14ac:dyDescent="0.25">
      <c r="A689" s="540"/>
      <c r="B689" s="524" t="s">
        <v>2639</v>
      </c>
      <c r="C689" s="1247" t="s">
        <v>2640</v>
      </c>
      <c r="D689" s="1247"/>
      <c r="E689" s="1247"/>
      <c r="F689" s="1247"/>
      <c r="G689" s="1247"/>
      <c r="H689" s="525" t="s">
        <v>1158</v>
      </c>
      <c r="I689" s="543">
        <v>97</v>
      </c>
      <c r="J689" s="526"/>
      <c r="K689" s="543">
        <v>97</v>
      </c>
      <c r="L689" s="528"/>
      <c r="M689" s="526"/>
      <c r="N689" s="528"/>
      <c r="O689" s="526"/>
      <c r="P689" s="529">
        <v>855720.05</v>
      </c>
    </row>
    <row r="690" spans="1:16" x14ac:dyDescent="0.25">
      <c r="A690" s="540"/>
      <c r="B690" s="524" t="s">
        <v>2641</v>
      </c>
      <c r="C690" s="1247" t="s">
        <v>2642</v>
      </c>
      <c r="D690" s="1247"/>
      <c r="E690" s="1247"/>
      <c r="F690" s="1247"/>
      <c r="G690" s="1247"/>
      <c r="H690" s="525" t="s">
        <v>1158</v>
      </c>
      <c r="I690" s="543">
        <v>51</v>
      </c>
      <c r="J690" s="526"/>
      <c r="K690" s="543">
        <v>51</v>
      </c>
      <c r="L690" s="528"/>
      <c r="M690" s="526"/>
      <c r="N690" s="528"/>
      <c r="O690" s="526"/>
      <c r="P690" s="529">
        <v>449914.67</v>
      </c>
    </row>
    <row r="691" spans="1:16" x14ac:dyDescent="0.25">
      <c r="A691" s="556"/>
      <c r="B691" s="557"/>
      <c r="C691" s="1248" t="s">
        <v>1161</v>
      </c>
      <c r="D691" s="1248"/>
      <c r="E691" s="1248"/>
      <c r="F691" s="1248"/>
      <c r="G691" s="1248"/>
      <c r="H691" s="516"/>
      <c r="I691" s="517"/>
      <c r="J691" s="517"/>
      <c r="K691" s="517"/>
      <c r="L691" s="520"/>
      <c r="M691" s="517"/>
      <c r="N691" s="593">
        <v>893.1</v>
      </c>
      <c r="O691" s="517"/>
      <c r="P691" s="555">
        <v>2623941.5099999998</v>
      </c>
    </row>
    <row r="692" spans="1:16" x14ac:dyDescent="0.25">
      <c r="A692" s="558"/>
      <c r="B692" s="559"/>
      <c r="C692" s="559"/>
      <c r="D692" s="559"/>
      <c r="E692" s="559"/>
      <c r="F692" s="559"/>
      <c r="G692" s="559"/>
      <c r="H692" s="560"/>
      <c r="I692" s="561"/>
      <c r="J692" s="561"/>
      <c r="K692" s="561"/>
      <c r="L692" s="562"/>
      <c r="M692" s="561"/>
      <c r="N692" s="562"/>
      <c r="O692" s="561"/>
      <c r="P692" s="563"/>
    </row>
    <row r="693" spans="1:16" ht="22.5" x14ac:dyDescent="0.25">
      <c r="A693" s="514" t="s">
        <v>1427</v>
      </c>
      <c r="B693" s="515" t="s">
        <v>4449</v>
      </c>
      <c r="C693" s="1249" t="s">
        <v>4450</v>
      </c>
      <c r="D693" s="1249"/>
      <c r="E693" s="1249"/>
      <c r="F693" s="1249"/>
      <c r="G693" s="1249"/>
      <c r="H693" s="516" t="s">
        <v>1575</v>
      </c>
      <c r="I693" s="517">
        <v>2271</v>
      </c>
      <c r="J693" s="518">
        <v>1</v>
      </c>
      <c r="K693" s="518">
        <v>2271</v>
      </c>
      <c r="L693" s="520"/>
      <c r="M693" s="517"/>
      <c r="N693" s="564">
        <v>1699.81</v>
      </c>
      <c r="O693" s="517"/>
      <c r="P693" s="555">
        <v>3860268.51</v>
      </c>
    </row>
    <row r="694" spans="1:16" x14ac:dyDescent="0.25">
      <c r="A694" s="556"/>
      <c r="B694" s="557"/>
      <c r="C694" s="1248" t="s">
        <v>1161</v>
      </c>
      <c r="D694" s="1248"/>
      <c r="E694" s="1248"/>
      <c r="F694" s="1248"/>
      <c r="G694" s="1248"/>
      <c r="H694" s="516"/>
      <c r="I694" s="517"/>
      <c r="J694" s="517"/>
      <c r="K694" s="517"/>
      <c r="L694" s="520"/>
      <c r="M694" s="517"/>
      <c r="N694" s="520"/>
      <c r="O694" s="517"/>
      <c r="P694" s="555">
        <v>3860268.51</v>
      </c>
    </row>
    <row r="695" spans="1:16" x14ac:dyDescent="0.25">
      <c r="A695" s="558"/>
      <c r="B695" s="559"/>
      <c r="C695" s="559"/>
      <c r="D695" s="559"/>
      <c r="E695" s="559"/>
      <c r="F695" s="559"/>
      <c r="G695" s="559"/>
      <c r="H695" s="560"/>
      <c r="I695" s="561"/>
      <c r="J695" s="561"/>
      <c r="K695" s="561"/>
      <c r="L695" s="562"/>
      <c r="M695" s="561"/>
      <c r="N695" s="562"/>
      <c r="O695" s="561"/>
      <c r="P695" s="563"/>
    </row>
    <row r="696" spans="1:16" ht="22.5" x14ac:dyDescent="0.25">
      <c r="A696" s="514" t="s">
        <v>1430</v>
      </c>
      <c r="B696" s="515" t="s">
        <v>4574</v>
      </c>
      <c r="C696" s="1249" t="s">
        <v>4575</v>
      </c>
      <c r="D696" s="1249"/>
      <c r="E696" s="1249"/>
      <c r="F696" s="1249"/>
      <c r="G696" s="1249"/>
      <c r="H696" s="516" t="s">
        <v>1575</v>
      </c>
      <c r="I696" s="517">
        <v>667</v>
      </c>
      <c r="J696" s="518">
        <v>1</v>
      </c>
      <c r="K696" s="518">
        <v>667</v>
      </c>
      <c r="L696" s="520"/>
      <c r="M696" s="517"/>
      <c r="N696" s="572">
        <v>960.97</v>
      </c>
      <c r="O696" s="517"/>
      <c r="P696" s="555">
        <v>640966.99</v>
      </c>
    </row>
    <row r="697" spans="1:16" x14ac:dyDescent="0.25">
      <c r="A697" s="556"/>
      <c r="B697" s="557"/>
      <c r="C697" s="1248" t="s">
        <v>1161</v>
      </c>
      <c r="D697" s="1248"/>
      <c r="E697" s="1248"/>
      <c r="F697" s="1248"/>
      <c r="G697" s="1248"/>
      <c r="H697" s="516"/>
      <c r="I697" s="517"/>
      <c r="J697" s="517"/>
      <c r="K697" s="517"/>
      <c r="L697" s="520"/>
      <c r="M697" s="517"/>
      <c r="N697" s="520"/>
      <c r="O697" s="517"/>
      <c r="P697" s="555">
        <v>640966.99</v>
      </c>
    </row>
    <row r="698" spans="1:16" x14ac:dyDescent="0.25">
      <c r="A698" s="558"/>
      <c r="B698" s="559"/>
      <c r="C698" s="559"/>
      <c r="D698" s="559"/>
      <c r="E698" s="559"/>
      <c r="F698" s="559"/>
      <c r="G698" s="559"/>
      <c r="H698" s="560"/>
      <c r="I698" s="561"/>
      <c r="J698" s="561"/>
      <c r="K698" s="561"/>
      <c r="L698" s="562"/>
      <c r="M698" s="561"/>
      <c r="N698" s="562"/>
      <c r="O698" s="561"/>
      <c r="P698" s="563"/>
    </row>
    <row r="699" spans="1:16" x14ac:dyDescent="0.25">
      <c r="A699" s="514" t="s">
        <v>1431</v>
      </c>
      <c r="B699" s="515" t="s">
        <v>4398</v>
      </c>
      <c r="C699" s="1249" t="s">
        <v>4399</v>
      </c>
      <c r="D699" s="1249"/>
      <c r="E699" s="1249"/>
      <c r="F699" s="1249"/>
      <c r="G699" s="1249"/>
      <c r="H699" s="516" t="s">
        <v>1697</v>
      </c>
      <c r="I699" s="517">
        <v>46.77</v>
      </c>
      <c r="J699" s="518">
        <v>1</v>
      </c>
      <c r="K699" s="570">
        <v>46.77</v>
      </c>
      <c r="L699" s="520"/>
      <c r="M699" s="517"/>
      <c r="N699" s="521"/>
      <c r="O699" s="517"/>
      <c r="P699" s="522"/>
    </row>
    <row r="700" spans="1:16" x14ac:dyDescent="0.25">
      <c r="A700" s="523"/>
      <c r="B700" s="524" t="s">
        <v>23</v>
      </c>
      <c r="C700" s="1247" t="s">
        <v>1203</v>
      </c>
      <c r="D700" s="1247"/>
      <c r="E700" s="1247"/>
      <c r="F700" s="1247"/>
      <c r="G700" s="1247"/>
      <c r="H700" s="525" t="s">
        <v>1148</v>
      </c>
      <c r="I700" s="526"/>
      <c r="J700" s="526"/>
      <c r="K700" s="535">
        <v>7295.6522999999997</v>
      </c>
      <c r="L700" s="528"/>
      <c r="M700" s="526"/>
      <c r="N700" s="528"/>
      <c r="O700" s="526"/>
      <c r="P700" s="529">
        <v>2548652.54</v>
      </c>
    </row>
    <row r="701" spans="1:16" x14ac:dyDescent="0.25">
      <c r="A701" s="530"/>
      <c r="B701" s="524" t="s">
        <v>2233</v>
      </c>
      <c r="C701" s="1247" t="s">
        <v>2234</v>
      </c>
      <c r="D701" s="1247"/>
      <c r="E701" s="1247"/>
      <c r="F701" s="1247"/>
      <c r="G701" s="1247"/>
      <c r="H701" s="525" t="s">
        <v>1148</v>
      </c>
      <c r="I701" s="536">
        <v>0.59</v>
      </c>
      <c r="J701" s="526"/>
      <c r="K701" s="535">
        <v>27.5943</v>
      </c>
      <c r="L701" s="532"/>
      <c r="M701" s="533"/>
      <c r="N701" s="534">
        <v>264.67</v>
      </c>
      <c r="O701" s="526"/>
      <c r="P701" s="529">
        <v>7303.38</v>
      </c>
    </row>
    <row r="702" spans="1:16" x14ac:dyDescent="0.25">
      <c r="A702" s="530"/>
      <c r="B702" s="524" t="s">
        <v>2237</v>
      </c>
      <c r="C702" s="1247" t="s">
        <v>2238</v>
      </c>
      <c r="D702" s="1247"/>
      <c r="E702" s="1247"/>
      <c r="F702" s="1247"/>
      <c r="G702" s="1247"/>
      <c r="H702" s="525" t="s">
        <v>1148</v>
      </c>
      <c r="I702" s="531">
        <v>77.7</v>
      </c>
      <c r="J702" s="526"/>
      <c r="K702" s="527">
        <v>3634.029</v>
      </c>
      <c r="L702" s="532"/>
      <c r="M702" s="533"/>
      <c r="N702" s="534">
        <v>325.38</v>
      </c>
      <c r="O702" s="526"/>
      <c r="P702" s="529">
        <v>1182440.3600000001</v>
      </c>
    </row>
    <row r="703" spans="1:16" x14ac:dyDescent="0.25">
      <c r="A703" s="530"/>
      <c r="B703" s="524" t="s">
        <v>3695</v>
      </c>
      <c r="C703" s="1247" t="s">
        <v>3696</v>
      </c>
      <c r="D703" s="1247"/>
      <c r="E703" s="1247"/>
      <c r="F703" s="1247"/>
      <c r="G703" s="1247"/>
      <c r="H703" s="525" t="s">
        <v>1148</v>
      </c>
      <c r="I703" s="531">
        <v>77.7</v>
      </c>
      <c r="J703" s="526"/>
      <c r="K703" s="527">
        <v>3634.029</v>
      </c>
      <c r="L703" s="532"/>
      <c r="M703" s="533"/>
      <c r="N703" s="534">
        <v>373.94</v>
      </c>
      <c r="O703" s="526"/>
      <c r="P703" s="529">
        <v>1358908.8</v>
      </c>
    </row>
    <row r="704" spans="1:16" x14ac:dyDescent="0.25">
      <c r="A704" s="523"/>
      <c r="B704" s="524" t="s">
        <v>28</v>
      </c>
      <c r="C704" s="1247" t="s">
        <v>132</v>
      </c>
      <c r="D704" s="1247"/>
      <c r="E704" s="1247"/>
      <c r="F704" s="1247"/>
      <c r="G704" s="1247"/>
      <c r="H704" s="525"/>
      <c r="I704" s="526"/>
      <c r="J704" s="526"/>
      <c r="K704" s="526"/>
      <c r="L704" s="528"/>
      <c r="M704" s="526"/>
      <c r="N704" s="528"/>
      <c r="O704" s="526"/>
      <c r="P704" s="529">
        <v>11367.87</v>
      </c>
    </row>
    <row r="705" spans="1:16" x14ac:dyDescent="0.25">
      <c r="A705" s="523"/>
      <c r="B705" s="524"/>
      <c r="C705" s="1247" t="s">
        <v>1147</v>
      </c>
      <c r="D705" s="1247"/>
      <c r="E705" s="1247"/>
      <c r="F705" s="1247"/>
      <c r="G705" s="1247"/>
      <c r="H705" s="525" t="s">
        <v>1148</v>
      </c>
      <c r="I705" s="526"/>
      <c r="J705" s="526"/>
      <c r="K705" s="535">
        <v>7.4832000000000001</v>
      </c>
      <c r="L705" s="528"/>
      <c r="M705" s="526"/>
      <c r="N705" s="528"/>
      <c r="O705" s="526"/>
      <c r="P705" s="529">
        <v>2434.88</v>
      </c>
    </row>
    <row r="706" spans="1:16" x14ac:dyDescent="0.25">
      <c r="A706" s="530"/>
      <c r="B706" s="524" t="s">
        <v>1445</v>
      </c>
      <c r="C706" s="1247" t="s">
        <v>1446</v>
      </c>
      <c r="D706" s="1247"/>
      <c r="E706" s="1247"/>
      <c r="F706" s="1247"/>
      <c r="G706" s="1247"/>
      <c r="H706" s="525" t="s">
        <v>1151</v>
      </c>
      <c r="I706" s="536">
        <v>0.16</v>
      </c>
      <c r="J706" s="526"/>
      <c r="K706" s="535">
        <v>7.4832000000000001</v>
      </c>
      <c r="L706" s="538">
        <v>477.92</v>
      </c>
      <c r="M706" s="539">
        <v>1.24</v>
      </c>
      <c r="N706" s="534">
        <v>592.62</v>
      </c>
      <c r="O706" s="526"/>
      <c r="P706" s="529">
        <v>4434.6899999999996</v>
      </c>
    </row>
    <row r="707" spans="1:16" x14ac:dyDescent="0.25">
      <c r="A707" s="540"/>
      <c r="B707" s="524" t="s">
        <v>1208</v>
      </c>
      <c r="C707" s="1247" t="s">
        <v>1209</v>
      </c>
      <c r="D707" s="1247"/>
      <c r="E707" s="1247"/>
      <c r="F707" s="1247"/>
      <c r="G707" s="1247"/>
      <c r="H707" s="525" t="s">
        <v>1148</v>
      </c>
      <c r="I707" s="536">
        <v>0.16</v>
      </c>
      <c r="J707" s="526"/>
      <c r="K707" s="535">
        <v>7.4832000000000001</v>
      </c>
      <c r="L707" s="528"/>
      <c r="M707" s="526"/>
      <c r="N707" s="541">
        <v>325.38</v>
      </c>
      <c r="O707" s="526"/>
      <c r="P707" s="529">
        <v>2434.88</v>
      </c>
    </row>
    <row r="708" spans="1:16" x14ac:dyDescent="0.25">
      <c r="A708" s="530"/>
      <c r="B708" s="524" t="s">
        <v>2025</v>
      </c>
      <c r="C708" s="1247" t="s">
        <v>2026</v>
      </c>
      <c r="D708" s="1247"/>
      <c r="E708" s="1247"/>
      <c r="F708" s="1247"/>
      <c r="G708" s="1247"/>
      <c r="H708" s="525" t="s">
        <v>1151</v>
      </c>
      <c r="I708" s="543">
        <v>17</v>
      </c>
      <c r="J708" s="526"/>
      <c r="K708" s="536">
        <v>795.09</v>
      </c>
      <c r="L708" s="538">
        <v>7.52</v>
      </c>
      <c r="M708" s="539">
        <v>1.1599999999999999</v>
      </c>
      <c r="N708" s="534">
        <v>8.7200000000000006</v>
      </c>
      <c r="O708" s="526"/>
      <c r="P708" s="529">
        <v>6933.18</v>
      </c>
    </row>
    <row r="709" spans="1:16" x14ac:dyDescent="0.25">
      <c r="A709" s="523"/>
      <c r="B709" s="524" t="s">
        <v>36</v>
      </c>
      <c r="C709" s="1247" t="s">
        <v>134</v>
      </c>
      <c r="D709" s="1247"/>
      <c r="E709" s="1247"/>
      <c r="F709" s="1247"/>
      <c r="G709" s="1247"/>
      <c r="H709" s="525"/>
      <c r="I709" s="526"/>
      <c r="J709" s="526"/>
      <c r="K709" s="526"/>
      <c r="L709" s="528"/>
      <c r="M709" s="526"/>
      <c r="N709" s="528"/>
      <c r="O709" s="526"/>
      <c r="P709" s="529">
        <v>1382685.83</v>
      </c>
    </row>
    <row r="710" spans="1:16" x14ac:dyDescent="0.25">
      <c r="A710" s="530"/>
      <c r="B710" s="524" t="s">
        <v>4400</v>
      </c>
      <c r="C710" s="1247" t="s">
        <v>4401</v>
      </c>
      <c r="D710" s="1247"/>
      <c r="E710" s="1247"/>
      <c r="F710" s="1247"/>
      <c r="G710" s="1247"/>
      <c r="H710" s="525" t="s">
        <v>1164</v>
      </c>
      <c r="I710" s="535">
        <v>3.8E-3</v>
      </c>
      <c r="J710" s="526"/>
      <c r="K710" s="574">
        <v>0.177726</v>
      </c>
      <c r="L710" s="542">
        <v>116448.72</v>
      </c>
      <c r="M710" s="539">
        <v>1.18</v>
      </c>
      <c r="N710" s="534">
        <v>137409.49</v>
      </c>
      <c r="O710" s="526"/>
      <c r="P710" s="529">
        <v>24421.24</v>
      </c>
    </row>
    <row r="711" spans="1:16" x14ac:dyDescent="0.25">
      <c r="A711" s="530"/>
      <c r="B711" s="524" t="s">
        <v>1492</v>
      </c>
      <c r="C711" s="1247" t="s">
        <v>1493</v>
      </c>
      <c r="D711" s="1247"/>
      <c r="E711" s="1247"/>
      <c r="F711" s="1247"/>
      <c r="G711" s="1247"/>
      <c r="H711" s="525" t="s">
        <v>1244</v>
      </c>
      <c r="I711" s="531">
        <v>30.6</v>
      </c>
      <c r="J711" s="526"/>
      <c r="K711" s="527">
        <v>1431.162</v>
      </c>
      <c r="L711" s="538">
        <v>41.38</v>
      </c>
      <c r="M711" s="539">
        <v>1.37</v>
      </c>
      <c r="N711" s="534">
        <v>56.69</v>
      </c>
      <c r="O711" s="526"/>
      <c r="P711" s="529">
        <v>81132.570000000007</v>
      </c>
    </row>
    <row r="712" spans="1:16" x14ac:dyDescent="0.25">
      <c r="A712" s="530"/>
      <c r="B712" s="524" t="s">
        <v>4402</v>
      </c>
      <c r="C712" s="1247" t="s">
        <v>4403</v>
      </c>
      <c r="D712" s="1247"/>
      <c r="E712" s="1247"/>
      <c r="F712" s="1247"/>
      <c r="G712" s="1247"/>
      <c r="H712" s="525" t="s">
        <v>1554</v>
      </c>
      <c r="I712" s="543">
        <v>1</v>
      </c>
      <c r="J712" s="526"/>
      <c r="K712" s="536">
        <v>46.77</v>
      </c>
      <c r="L712" s="538">
        <v>742.3</v>
      </c>
      <c r="M712" s="539">
        <v>1.35</v>
      </c>
      <c r="N712" s="534">
        <v>1002.11</v>
      </c>
      <c r="O712" s="526"/>
      <c r="P712" s="529">
        <v>46868.68</v>
      </c>
    </row>
    <row r="713" spans="1:16" x14ac:dyDescent="0.25">
      <c r="A713" s="530"/>
      <c r="B713" s="524" t="s">
        <v>2531</v>
      </c>
      <c r="C713" s="1247" t="s">
        <v>2532</v>
      </c>
      <c r="D713" s="1247"/>
      <c r="E713" s="1247"/>
      <c r="F713" s="1247"/>
      <c r="G713" s="1247"/>
      <c r="H713" s="525" t="s">
        <v>1244</v>
      </c>
      <c r="I713" s="543">
        <v>10</v>
      </c>
      <c r="J713" s="526"/>
      <c r="K713" s="531">
        <v>467.7</v>
      </c>
      <c r="L713" s="538">
        <v>56.11</v>
      </c>
      <c r="M713" s="575">
        <v>1.4</v>
      </c>
      <c r="N713" s="534">
        <v>78.55</v>
      </c>
      <c r="O713" s="526"/>
      <c r="P713" s="529">
        <v>36737.839999999997</v>
      </c>
    </row>
    <row r="714" spans="1:16" x14ac:dyDescent="0.25">
      <c r="A714" s="530"/>
      <c r="B714" s="524" t="s">
        <v>4404</v>
      </c>
      <c r="C714" s="1247" t="s">
        <v>4405</v>
      </c>
      <c r="D714" s="1247"/>
      <c r="E714" s="1247"/>
      <c r="F714" s="1247"/>
      <c r="G714" s="1247"/>
      <c r="H714" s="525" t="s">
        <v>1697</v>
      </c>
      <c r="I714" s="543">
        <v>2</v>
      </c>
      <c r="J714" s="526"/>
      <c r="K714" s="536">
        <v>93.54</v>
      </c>
      <c r="L714" s="538">
        <v>111.69</v>
      </c>
      <c r="M714" s="539">
        <v>1.37</v>
      </c>
      <c r="N714" s="534">
        <v>153.02000000000001</v>
      </c>
      <c r="O714" s="526"/>
      <c r="P714" s="529">
        <v>14313.49</v>
      </c>
    </row>
    <row r="715" spans="1:16" x14ac:dyDescent="0.25">
      <c r="A715" s="530"/>
      <c r="B715" s="524" t="s">
        <v>4406</v>
      </c>
      <c r="C715" s="1247" t="s">
        <v>4407</v>
      </c>
      <c r="D715" s="1247"/>
      <c r="E715" s="1247"/>
      <c r="F715" s="1247"/>
      <c r="G715" s="1247"/>
      <c r="H715" s="525" t="s">
        <v>1575</v>
      </c>
      <c r="I715" s="543">
        <v>100</v>
      </c>
      <c r="J715" s="526"/>
      <c r="K715" s="543">
        <v>4677</v>
      </c>
      <c r="L715" s="538">
        <v>184.04</v>
      </c>
      <c r="M715" s="539">
        <v>1.37</v>
      </c>
      <c r="N715" s="534">
        <v>252.13</v>
      </c>
      <c r="O715" s="526"/>
      <c r="P715" s="529">
        <v>1179212.01</v>
      </c>
    </row>
    <row r="716" spans="1:16" x14ac:dyDescent="0.25">
      <c r="A716" s="552"/>
      <c r="B716" s="553"/>
      <c r="C716" s="1248" t="s">
        <v>1154</v>
      </c>
      <c r="D716" s="1248"/>
      <c r="E716" s="1248"/>
      <c r="F716" s="1248"/>
      <c r="G716" s="1248"/>
      <c r="H716" s="516"/>
      <c r="I716" s="517"/>
      <c r="J716" s="517"/>
      <c r="K716" s="517"/>
      <c r="L716" s="520"/>
      <c r="M716" s="517"/>
      <c r="N716" s="554"/>
      <c r="O716" s="517"/>
      <c r="P716" s="555">
        <v>3945141.12</v>
      </c>
    </row>
    <row r="717" spans="1:16" x14ac:dyDescent="0.25">
      <c r="A717" s="540" t="s">
        <v>1767</v>
      </c>
      <c r="B717" s="524" t="s">
        <v>2637</v>
      </c>
      <c r="C717" s="1247" t="s">
        <v>2638</v>
      </c>
      <c r="D717" s="1247"/>
      <c r="E717" s="1247"/>
      <c r="F717" s="1247"/>
      <c r="G717" s="1247"/>
      <c r="H717" s="525" t="s">
        <v>1158</v>
      </c>
      <c r="I717" s="543">
        <v>2</v>
      </c>
      <c r="J717" s="526"/>
      <c r="K717" s="543">
        <v>2</v>
      </c>
      <c r="L717" s="528"/>
      <c r="M717" s="526"/>
      <c r="N717" s="528"/>
      <c r="O717" s="526"/>
      <c r="P717" s="529">
        <v>50973.05</v>
      </c>
    </row>
    <row r="718" spans="1:16" x14ac:dyDescent="0.25">
      <c r="A718" s="540"/>
      <c r="B718" s="524"/>
      <c r="C718" s="1247" t="s">
        <v>1155</v>
      </c>
      <c r="D718" s="1247"/>
      <c r="E718" s="1247"/>
      <c r="F718" s="1247"/>
      <c r="G718" s="1247"/>
      <c r="H718" s="525"/>
      <c r="I718" s="526"/>
      <c r="J718" s="526"/>
      <c r="K718" s="526"/>
      <c r="L718" s="528"/>
      <c r="M718" s="526"/>
      <c r="N718" s="528"/>
      <c r="O718" s="526"/>
      <c r="P718" s="529">
        <v>2551087.42</v>
      </c>
    </row>
    <row r="719" spans="1:16" x14ac:dyDescent="0.25">
      <c r="A719" s="540"/>
      <c r="B719" s="524" t="s">
        <v>2639</v>
      </c>
      <c r="C719" s="1247" t="s">
        <v>2640</v>
      </c>
      <c r="D719" s="1247"/>
      <c r="E719" s="1247"/>
      <c r="F719" s="1247"/>
      <c r="G719" s="1247"/>
      <c r="H719" s="525" t="s">
        <v>1158</v>
      </c>
      <c r="I719" s="543">
        <v>97</v>
      </c>
      <c r="J719" s="526"/>
      <c r="K719" s="543">
        <v>97</v>
      </c>
      <c r="L719" s="528"/>
      <c r="M719" s="526"/>
      <c r="N719" s="528"/>
      <c r="O719" s="526"/>
      <c r="P719" s="529">
        <v>2474554.7999999998</v>
      </c>
    </row>
    <row r="720" spans="1:16" x14ac:dyDescent="0.25">
      <c r="A720" s="540"/>
      <c r="B720" s="524" t="s">
        <v>2641</v>
      </c>
      <c r="C720" s="1247" t="s">
        <v>2642</v>
      </c>
      <c r="D720" s="1247"/>
      <c r="E720" s="1247"/>
      <c r="F720" s="1247"/>
      <c r="G720" s="1247"/>
      <c r="H720" s="525" t="s">
        <v>1158</v>
      </c>
      <c r="I720" s="543">
        <v>51</v>
      </c>
      <c r="J720" s="526"/>
      <c r="K720" s="543">
        <v>51</v>
      </c>
      <c r="L720" s="528"/>
      <c r="M720" s="526"/>
      <c r="N720" s="528"/>
      <c r="O720" s="526"/>
      <c r="P720" s="529">
        <v>1301054.58</v>
      </c>
    </row>
    <row r="721" spans="1:16" x14ac:dyDescent="0.25">
      <c r="A721" s="556"/>
      <c r="B721" s="557"/>
      <c r="C721" s="1248" t="s">
        <v>1161</v>
      </c>
      <c r="D721" s="1248"/>
      <c r="E721" s="1248"/>
      <c r="F721" s="1248"/>
      <c r="G721" s="1248"/>
      <c r="H721" s="516"/>
      <c r="I721" s="517"/>
      <c r="J721" s="517"/>
      <c r="K721" s="517"/>
      <c r="L721" s="520"/>
      <c r="M721" s="517"/>
      <c r="N721" s="554">
        <v>166168.99</v>
      </c>
      <c r="O721" s="517"/>
      <c r="P721" s="555">
        <v>7771723.5499999998</v>
      </c>
    </row>
    <row r="722" spans="1:16" x14ac:dyDescent="0.25">
      <c r="A722" s="558"/>
      <c r="B722" s="559"/>
      <c r="C722" s="559"/>
      <c r="D722" s="559"/>
      <c r="E722" s="559"/>
      <c r="F722" s="559"/>
      <c r="G722" s="559"/>
      <c r="H722" s="560"/>
      <c r="I722" s="561"/>
      <c r="J722" s="561"/>
      <c r="K722" s="561"/>
      <c r="L722" s="562"/>
      <c r="M722" s="561"/>
      <c r="N722" s="562"/>
      <c r="O722" s="561"/>
      <c r="P722" s="563"/>
    </row>
    <row r="723" spans="1:16" x14ac:dyDescent="0.25">
      <c r="A723" s="558"/>
      <c r="B723" s="576"/>
      <c r="C723" s="576"/>
      <c r="D723" s="576"/>
      <c r="E723" s="576"/>
      <c r="F723" s="561"/>
      <c r="G723" s="561"/>
      <c r="H723" s="561"/>
      <c r="I723" s="561"/>
      <c r="J723" s="562"/>
      <c r="K723" s="561"/>
      <c r="L723" s="562"/>
      <c r="M723" s="577"/>
      <c r="N723" s="562"/>
      <c r="O723" s="578"/>
      <c r="P723" s="579"/>
    </row>
    <row r="724" spans="1:16" x14ac:dyDescent="0.25">
      <c r="A724" s="552"/>
      <c r="B724" s="580"/>
      <c r="C724" s="1246" t="s">
        <v>4576</v>
      </c>
      <c r="D724" s="1246"/>
      <c r="E724" s="1246"/>
      <c r="F724" s="1246"/>
      <c r="G724" s="1246"/>
      <c r="H724" s="1246"/>
      <c r="I724" s="1246"/>
      <c r="J724" s="1246"/>
      <c r="K724" s="1246"/>
      <c r="L724" s="1246"/>
      <c r="M724" s="1246"/>
      <c r="N724" s="1246"/>
      <c r="O724" s="1246"/>
      <c r="P724" s="581"/>
    </row>
    <row r="725" spans="1:16" x14ac:dyDescent="0.25">
      <c r="A725" s="552"/>
      <c r="B725" s="553"/>
      <c r="C725" s="1243" t="s">
        <v>1249</v>
      </c>
      <c r="D725" s="1243"/>
      <c r="E725" s="1243"/>
      <c r="F725" s="1243"/>
      <c r="G725" s="1243"/>
      <c r="H725" s="1243"/>
      <c r="I725" s="1243"/>
      <c r="J725" s="1243"/>
      <c r="K725" s="1243"/>
      <c r="L725" s="1243"/>
      <c r="M725" s="1243"/>
      <c r="N725" s="1243"/>
      <c r="O725" s="1243"/>
      <c r="P725" s="582">
        <v>9815656.4600000009</v>
      </c>
    </row>
    <row r="726" spans="1:16" x14ac:dyDescent="0.25">
      <c r="A726" s="552"/>
      <c r="B726" s="553"/>
      <c r="C726" s="1243" t="s">
        <v>1250</v>
      </c>
      <c r="D726" s="1243"/>
      <c r="E726" s="1243"/>
      <c r="F726" s="1243"/>
      <c r="G726" s="1243"/>
      <c r="H726" s="1243"/>
      <c r="I726" s="1243"/>
      <c r="J726" s="1243"/>
      <c r="K726" s="1243"/>
      <c r="L726" s="1243"/>
      <c r="M726" s="1243"/>
      <c r="N726" s="1243"/>
      <c r="O726" s="1243"/>
      <c r="P726" s="583"/>
    </row>
    <row r="727" spans="1:16" x14ac:dyDescent="0.25">
      <c r="A727" s="552"/>
      <c r="B727" s="553"/>
      <c r="C727" s="1243" t="s">
        <v>1251</v>
      </c>
      <c r="D727" s="1243"/>
      <c r="E727" s="1243"/>
      <c r="F727" s="1243"/>
      <c r="G727" s="1243"/>
      <c r="H727" s="1243"/>
      <c r="I727" s="1243"/>
      <c r="J727" s="1243"/>
      <c r="K727" s="1243"/>
      <c r="L727" s="1243"/>
      <c r="M727" s="1243"/>
      <c r="N727" s="1243"/>
      <c r="O727" s="1243"/>
      <c r="P727" s="582">
        <v>3408437.09</v>
      </c>
    </row>
    <row r="728" spans="1:16" x14ac:dyDescent="0.25">
      <c r="A728" s="552"/>
      <c r="B728" s="553"/>
      <c r="C728" s="1243" t="s">
        <v>1252</v>
      </c>
      <c r="D728" s="1243"/>
      <c r="E728" s="1243"/>
      <c r="F728" s="1243"/>
      <c r="G728" s="1243"/>
      <c r="H728" s="1243"/>
      <c r="I728" s="1243"/>
      <c r="J728" s="1243"/>
      <c r="K728" s="1243"/>
      <c r="L728" s="1243"/>
      <c r="M728" s="1243"/>
      <c r="N728" s="1243"/>
      <c r="O728" s="1243"/>
      <c r="P728" s="582">
        <v>74329.509999999995</v>
      </c>
    </row>
    <row r="729" spans="1:16" x14ac:dyDescent="0.25">
      <c r="A729" s="552"/>
      <c r="B729" s="553"/>
      <c r="C729" s="1243" t="s">
        <v>1253</v>
      </c>
      <c r="D729" s="1243"/>
      <c r="E729" s="1243"/>
      <c r="F729" s="1243"/>
      <c r="G729" s="1243"/>
      <c r="H729" s="1243"/>
      <c r="I729" s="1243"/>
      <c r="J729" s="1243"/>
      <c r="K729" s="1243"/>
      <c r="L729" s="1243"/>
      <c r="M729" s="1243"/>
      <c r="N729" s="1243"/>
      <c r="O729" s="1243"/>
      <c r="P729" s="582">
        <v>24835.95</v>
      </c>
    </row>
    <row r="730" spans="1:16" x14ac:dyDescent="0.25">
      <c r="A730" s="552"/>
      <c r="B730" s="553"/>
      <c r="C730" s="1243" t="s">
        <v>1254</v>
      </c>
      <c r="D730" s="1243"/>
      <c r="E730" s="1243"/>
      <c r="F730" s="1243"/>
      <c r="G730" s="1243"/>
      <c r="H730" s="1243"/>
      <c r="I730" s="1243"/>
      <c r="J730" s="1243"/>
      <c r="K730" s="1243"/>
      <c r="L730" s="1243"/>
      <c r="M730" s="1243"/>
      <c r="N730" s="1243"/>
      <c r="O730" s="1243"/>
      <c r="P730" s="582">
        <v>6308053.9100000001</v>
      </c>
    </row>
    <row r="731" spans="1:16" x14ac:dyDescent="0.25">
      <c r="A731" s="552"/>
      <c r="B731" s="553"/>
      <c r="C731" s="1243" t="s">
        <v>2687</v>
      </c>
      <c r="D731" s="1243"/>
      <c r="E731" s="1243"/>
      <c r="F731" s="1243"/>
      <c r="G731" s="1243"/>
      <c r="H731" s="1243"/>
      <c r="I731" s="1243"/>
      <c r="J731" s="1243"/>
      <c r="K731" s="1243"/>
      <c r="L731" s="1243"/>
      <c r="M731" s="1243"/>
      <c r="N731" s="1243"/>
      <c r="O731" s="1243"/>
      <c r="P731" s="582">
        <v>14896900.560000001</v>
      </c>
    </row>
    <row r="732" spans="1:16" x14ac:dyDescent="0.25">
      <c r="A732" s="552"/>
      <c r="B732" s="553"/>
      <c r="C732" s="1243" t="s">
        <v>1250</v>
      </c>
      <c r="D732" s="1243"/>
      <c r="E732" s="1243"/>
      <c r="F732" s="1243"/>
      <c r="G732" s="1243"/>
      <c r="H732" s="1243"/>
      <c r="I732" s="1243"/>
      <c r="J732" s="1243"/>
      <c r="K732" s="1243"/>
      <c r="L732" s="1243"/>
      <c r="M732" s="1243"/>
      <c r="N732" s="1243"/>
      <c r="O732" s="1243"/>
      <c r="P732" s="583"/>
    </row>
    <row r="733" spans="1:16" x14ac:dyDescent="0.25">
      <c r="A733" s="552"/>
      <c r="B733" s="553"/>
      <c r="C733" s="1243" t="s">
        <v>1467</v>
      </c>
      <c r="D733" s="1243"/>
      <c r="E733" s="1243"/>
      <c r="F733" s="1243"/>
      <c r="G733" s="1243"/>
      <c r="H733" s="1243"/>
      <c r="I733" s="1243"/>
      <c r="J733" s="1243"/>
      <c r="K733" s="1243"/>
      <c r="L733" s="1243"/>
      <c r="M733" s="1243"/>
      <c r="N733" s="1243"/>
      <c r="O733" s="1243"/>
      <c r="P733" s="582">
        <v>3408437.09</v>
      </c>
    </row>
    <row r="734" spans="1:16" x14ac:dyDescent="0.25">
      <c r="A734" s="552"/>
      <c r="B734" s="553"/>
      <c r="C734" s="1243" t="s">
        <v>1468</v>
      </c>
      <c r="D734" s="1243"/>
      <c r="E734" s="1243"/>
      <c r="F734" s="1243"/>
      <c r="G734" s="1243"/>
      <c r="H734" s="1243"/>
      <c r="I734" s="1243"/>
      <c r="J734" s="1243"/>
      <c r="K734" s="1243"/>
      <c r="L734" s="1243"/>
      <c r="M734" s="1243"/>
      <c r="N734" s="1243"/>
      <c r="O734" s="1243"/>
      <c r="P734" s="582">
        <v>74329.509999999995</v>
      </c>
    </row>
    <row r="735" spans="1:16" x14ac:dyDescent="0.25">
      <c r="A735" s="552"/>
      <c r="B735" s="553"/>
      <c r="C735" s="1243" t="s">
        <v>1469</v>
      </c>
      <c r="D735" s="1243"/>
      <c r="E735" s="1243"/>
      <c r="F735" s="1243"/>
      <c r="G735" s="1243"/>
      <c r="H735" s="1243"/>
      <c r="I735" s="1243"/>
      <c r="J735" s="1243"/>
      <c r="K735" s="1243"/>
      <c r="L735" s="1243"/>
      <c r="M735" s="1243"/>
      <c r="N735" s="1243"/>
      <c r="O735" s="1243"/>
      <c r="P735" s="582">
        <v>24835.95</v>
      </c>
    </row>
    <row r="736" spans="1:16" x14ac:dyDescent="0.25">
      <c r="A736" s="552"/>
      <c r="B736" s="553"/>
      <c r="C736" s="1243" t="s">
        <v>1470</v>
      </c>
      <c r="D736" s="1243"/>
      <c r="E736" s="1243"/>
      <c r="F736" s="1243"/>
      <c r="G736" s="1243"/>
      <c r="H736" s="1243"/>
      <c r="I736" s="1243"/>
      <c r="J736" s="1243"/>
      <c r="K736" s="1243"/>
      <c r="L736" s="1243"/>
      <c r="M736" s="1243"/>
      <c r="N736" s="1243"/>
      <c r="O736" s="1243"/>
      <c r="P736" s="582">
        <v>6308053.9100000001</v>
      </c>
    </row>
    <row r="737" spans="1:16" x14ac:dyDescent="0.25">
      <c r="A737" s="552"/>
      <c r="B737" s="553"/>
      <c r="C737" s="1243" t="s">
        <v>1471</v>
      </c>
      <c r="D737" s="1243"/>
      <c r="E737" s="1243"/>
      <c r="F737" s="1243"/>
      <c r="G737" s="1243"/>
      <c r="H737" s="1243"/>
      <c r="I737" s="1243"/>
      <c r="J737" s="1243"/>
      <c r="K737" s="1243"/>
      <c r="L737" s="1243"/>
      <c r="M737" s="1243"/>
      <c r="N737" s="1243"/>
      <c r="O737" s="1243"/>
      <c r="P737" s="582">
        <v>3330274.85</v>
      </c>
    </row>
    <row r="738" spans="1:16" x14ac:dyDescent="0.25">
      <c r="A738" s="552"/>
      <c r="B738" s="553"/>
      <c r="C738" s="1243" t="s">
        <v>1472</v>
      </c>
      <c r="D738" s="1243"/>
      <c r="E738" s="1243"/>
      <c r="F738" s="1243"/>
      <c r="G738" s="1243"/>
      <c r="H738" s="1243"/>
      <c r="I738" s="1243"/>
      <c r="J738" s="1243"/>
      <c r="K738" s="1243"/>
      <c r="L738" s="1243"/>
      <c r="M738" s="1243"/>
      <c r="N738" s="1243"/>
      <c r="O738" s="1243"/>
      <c r="P738" s="582">
        <v>1750969.25</v>
      </c>
    </row>
    <row r="739" spans="1:16" x14ac:dyDescent="0.25">
      <c r="A739" s="552"/>
      <c r="B739" s="553"/>
      <c r="C739" s="1243" t="s">
        <v>1266</v>
      </c>
      <c r="D739" s="1243"/>
      <c r="E739" s="1243"/>
      <c r="F739" s="1243"/>
      <c r="G739" s="1243"/>
      <c r="H739" s="1243"/>
      <c r="I739" s="1243"/>
      <c r="J739" s="1243"/>
      <c r="K739" s="1243"/>
      <c r="L739" s="1243"/>
      <c r="M739" s="1243"/>
      <c r="N739" s="1243"/>
      <c r="O739" s="1243"/>
      <c r="P739" s="582">
        <v>3433273.04</v>
      </c>
    </row>
    <row r="740" spans="1:16" x14ac:dyDescent="0.25">
      <c r="A740" s="552"/>
      <c r="B740" s="553"/>
      <c r="C740" s="1243" t="s">
        <v>1267</v>
      </c>
      <c r="D740" s="1243"/>
      <c r="E740" s="1243"/>
      <c r="F740" s="1243"/>
      <c r="G740" s="1243"/>
      <c r="H740" s="1243"/>
      <c r="I740" s="1243"/>
      <c r="J740" s="1243"/>
      <c r="K740" s="1243"/>
      <c r="L740" s="1243"/>
      <c r="M740" s="1243"/>
      <c r="N740" s="1243"/>
      <c r="O740" s="1243"/>
      <c r="P740" s="582">
        <v>3330274.85</v>
      </c>
    </row>
    <row r="741" spans="1:16" x14ac:dyDescent="0.25">
      <c r="A741" s="552"/>
      <c r="B741" s="553"/>
      <c r="C741" s="1243" t="s">
        <v>1268</v>
      </c>
      <c r="D741" s="1243"/>
      <c r="E741" s="1243"/>
      <c r="F741" s="1243"/>
      <c r="G741" s="1243"/>
      <c r="H741" s="1243"/>
      <c r="I741" s="1243"/>
      <c r="J741" s="1243"/>
      <c r="K741" s="1243"/>
      <c r="L741" s="1243"/>
      <c r="M741" s="1243"/>
      <c r="N741" s="1243"/>
      <c r="O741" s="1243"/>
      <c r="P741" s="582">
        <v>1750969.25</v>
      </c>
    </row>
    <row r="742" spans="1:16" x14ac:dyDescent="0.25">
      <c r="A742" s="552"/>
      <c r="B742" s="580"/>
      <c r="C742" s="1246" t="s">
        <v>4577</v>
      </c>
      <c r="D742" s="1246"/>
      <c r="E742" s="1246"/>
      <c r="F742" s="1246"/>
      <c r="G742" s="1246"/>
      <c r="H742" s="1246"/>
      <c r="I742" s="1246"/>
      <c r="J742" s="1246"/>
      <c r="K742" s="1246"/>
      <c r="L742" s="1246"/>
      <c r="M742" s="1246"/>
      <c r="N742" s="1246"/>
      <c r="O742" s="1246"/>
      <c r="P742" s="584">
        <v>14896900.560000001</v>
      </c>
    </row>
    <row r="743" spans="1:16" x14ac:dyDescent="0.25">
      <c r="A743" s="552"/>
      <c r="B743" s="553"/>
      <c r="C743" s="1243" t="s">
        <v>1270</v>
      </c>
      <c r="D743" s="1243"/>
      <c r="E743" s="1243"/>
      <c r="F743" s="1243"/>
      <c r="G743" s="1243"/>
      <c r="H743" s="1243"/>
      <c r="I743" s="1243"/>
      <c r="J743" s="1243"/>
      <c r="K743" s="1243"/>
      <c r="L743" s="1243"/>
      <c r="M743" s="1243"/>
      <c r="N743" s="1243"/>
      <c r="O743" s="1243"/>
      <c r="P743" s="583"/>
    </row>
    <row r="744" spans="1:16" x14ac:dyDescent="0.25">
      <c r="A744" s="552"/>
      <c r="B744" s="553"/>
      <c r="C744" s="1243" t="s">
        <v>1588</v>
      </c>
      <c r="D744" s="1243"/>
      <c r="E744" s="1243"/>
      <c r="F744" s="1243"/>
      <c r="G744" s="1243"/>
      <c r="H744" s="1243"/>
      <c r="I744" s="1243"/>
      <c r="J744" s="1243"/>
      <c r="K744" s="1243"/>
      <c r="L744" s="1243"/>
      <c r="M744" s="1243"/>
      <c r="N744" s="1243"/>
      <c r="O744" s="1243"/>
      <c r="P744" s="582">
        <v>4501235.5</v>
      </c>
    </row>
    <row r="745" spans="1:16" x14ac:dyDescent="0.25">
      <c r="A745" s="552"/>
      <c r="B745" s="553"/>
      <c r="C745" s="1243" t="s">
        <v>1271</v>
      </c>
      <c r="D745" s="1243"/>
      <c r="E745" s="1243"/>
      <c r="F745" s="1243"/>
      <c r="G745" s="1243"/>
      <c r="H745" s="1243"/>
      <c r="I745" s="1243"/>
      <c r="J745" s="1243"/>
      <c r="K745" s="585" t="s">
        <v>4578</v>
      </c>
      <c r="L745" s="586"/>
      <c r="M745" s="586"/>
      <c r="O745" s="586"/>
      <c r="P745" s="587"/>
    </row>
    <row r="746" spans="1:16" x14ac:dyDescent="0.25">
      <c r="A746" s="552"/>
      <c r="B746" s="553"/>
      <c r="C746" s="1243" t="s">
        <v>1273</v>
      </c>
      <c r="D746" s="1243"/>
      <c r="E746" s="1243"/>
      <c r="F746" s="1243"/>
      <c r="G746" s="1243"/>
      <c r="H746" s="1243"/>
      <c r="I746" s="1243"/>
      <c r="J746" s="1243"/>
      <c r="K746" s="585" t="s">
        <v>4579</v>
      </c>
      <c r="L746" s="586"/>
      <c r="M746" s="586"/>
      <c r="O746" s="586"/>
      <c r="P746" s="587"/>
    </row>
    <row r="747" spans="1:16" x14ac:dyDescent="0.25">
      <c r="A747" s="1251" t="s">
        <v>4580</v>
      </c>
      <c r="B747" s="1252"/>
      <c r="C747" s="1252"/>
      <c r="D747" s="1252"/>
      <c r="E747" s="1252"/>
      <c r="F747" s="1252"/>
      <c r="G747" s="1252"/>
      <c r="H747" s="1252"/>
      <c r="I747" s="1252"/>
      <c r="J747" s="1252"/>
      <c r="K747" s="1252"/>
      <c r="L747" s="1252"/>
      <c r="M747" s="1252"/>
      <c r="N747" s="1252"/>
      <c r="O747" s="1252"/>
      <c r="P747" s="1253"/>
    </row>
    <row r="748" spans="1:16" x14ac:dyDescent="0.25">
      <c r="A748" s="514" t="s">
        <v>1432</v>
      </c>
      <c r="B748" s="515" t="s">
        <v>4581</v>
      </c>
      <c r="C748" s="1249" t="s">
        <v>4582</v>
      </c>
      <c r="D748" s="1249"/>
      <c r="E748" s="1249"/>
      <c r="F748" s="1249"/>
      <c r="G748" s="1249"/>
      <c r="H748" s="516" t="s">
        <v>1575</v>
      </c>
      <c r="I748" s="517">
        <v>13</v>
      </c>
      <c r="J748" s="518">
        <v>1</v>
      </c>
      <c r="K748" s="518">
        <v>13</v>
      </c>
      <c r="L748" s="520"/>
      <c r="M748" s="517"/>
      <c r="N748" s="521"/>
      <c r="O748" s="517"/>
      <c r="P748" s="522"/>
    </row>
    <row r="749" spans="1:16" x14ac:dyDescent="0.25">
      <c r="A749" s="523"/>
      <c r="B749" s="524" t="s">
        <v>23</v>
      </c>
      <c r="C749" s="1247" t="s">
        <v>1203</v>
      </c>
      <c r="D749" s="1247"/>
      <c r="E749" s="1247"/>
      <c r="F749" s="1247"/>
      <c r="G749" s="1247"/>
      <c r="H749" s="525" t="s">
        <v>1148</v>
      </c>
      <c r="I749" s="526"/>
      <c r="J749" s="526"/>
      <c r="K749" s="536">
        <v>26.78</v>
      </c>
      <c r="L749" s="528"/>
      <c r="M749" s="526"/>
      <c r="N749" s="528"/>
      <c r="O749" s="526"/>
      <c r="P749" s="529">
        <v>8973.7099999999991</v>
      </c>
    </row>
    <row r="750" spans="1:16" x14ac:dyDescent="0.25">
      <c r="A750" s="530"/>
      <c r="B750" s="524" t="s">
        <v>2190</v>
      </c>
      <c r="C750" s="1247" t="s">
        <v>2191</v>
      </c>
      <c r="D750" s="1247"/>
      <c r="E750" s="1247"/>
      <c r="F750" s="1247"/>
      <c r="G750" s="1247"/>
      <c r="H750" s="525" t="s">
        <v>1148</v>
      </c>
      <c r="I750" s="536">
        <v>2.06</v>
      </c>
      <c r="J750" s="526"/>
      <c r="K750" s="536">
        <v>26.78</v>
      </c>
      <c r="L750" s="532"/>
      <c r="M750" s="533"/>
      <c r="N750" s="534">
        <v>335.09</v>
      </c>
      <c r="O750" s="526"/>
      <c r="P750" s="529">
        <v>8973.7099999999991</v>
      </c>
    </row>
    <row r="751" spans="1:16" x14ac:dyDescent="0.25">
      <c r="A751" s="523"/>
      <c r="B751" s="524" t="s">
        <v>28</v>
      </c>
      <c r="C751" s="1247" t="s">
        <v>132</v>
      </c>
      <c r="D751" s="1247"/>
      <c r="E751" s="1247"/>
      <c r="F751" s="1247"/>
      <c r="G751" s="1247"/>
      <c r="H751" s="525"/>
      <c r="I751" s="526"/>
      <c r="J751" s="526"/>
      <c r="K751" s="526"/>
      <c r="L751" s="528"/>
      <c r="M751" s="526"/>
      <c r="N751" s="528"/>
      <c r="O751" s="526"/>
      <c r="P751" s="529">
        <v>7900.25</v>
      </c>
    </row>
    <row r="752" spans="1:16" x14ac:dyDescent="0.25">
      <c r="A752" s="523"/>
      <c r="B752" s="524"/>
      <c r="C752" s="1247" t="s">
        <v>1147</v>
      </c>
      <c r="D752" s="1247"/>
      <c r="E752" s="1247"/>
      <c r="F752" s="1247"/>
      <c r="G752" s="1247"/>
      <c r="H752" s="525" t="s">
        <v>1148</v>
      </c>
      <c r="I752" s="526"/>
      <c r="J752" s="526"/>
      <c r="K752" s="536">
        <v>9.6199999999999992</v>
      </c>
      <c r="L752" s="528"/>
      <c r="M752" s="526"/>
      <c r="N752" s="528"/>
      <c r="O752" s="526"/>
      <c r="P752" s="529">
        <v>3449.62</v>
      </c>
    </row>
    <row r="753" spans="1:16" x14ac:dyDescent="0.25">
      <c r="A753" s="530"/>
      <c r="B753" s="524" t="s">
        <v>4458</v>
      </c>
      <c r="C753" s="1247" t="s">
        <v>4459</v>
      </c>
      <c r="D753" s="1247"/>
      <c r="E753" s="1247"/>
      <c r="F753" s="1247"/>
      <c r="G753" s="1247"/>
      <c r="H753" s="525" t="s">
        <v>1151</v>
      </c>
      <c r="I753" s="531">
        <v>0.3</v>
      </c>
      <c r="J753" s="526"/>
      <c r="K753" s="531">
        <v>3.9</v>
      </c>
      <c r="L753" s="538">
        <v>10.23</v>
      </c>
      <c r="M753" s="539">
        <v>1.22</v>
      </c>
      <c r="N753" s="534">
        <v>12.48</v>
      </c>
      <c r="O753" s="526"/>
      <c r="P753" s="529">
        <v>48.67</v>
      </c>
    </row>
    <row r="754" spans="1:16" x14ac:dyDescent="0.25">
      <c r="A754" s="530"/>
      <c r="B754" s="524" t="s">
        <v>1443</v>
      </c>
      <c r="C754" s="1247" t="s">
        <v>1444</v>
      </c>
      <c r="D754" s="1247"/>
      <c r="E754" s="1247"/>
      <c r="F754" s="1247"/>
      <c r="G754" s="1247"/>
      <c r="H754" s="525" t="s">
        <v>1151</v>
      </c>
      <c r="I754" s="536">
        <v>0.22</v>
      </c>
      <c r="J754" s="526"/>
      <c r="K754" s="536">
        <v>2.86</v>
      </c>
      <c r="L754" s="532"/>
      <c r="M754" s="533"/>
      <c r="N754" s="534">
        <v>1550.39</v>
      </c>
      <c r="O754" s="526"/>
      <c r="P754" s="529">
        <v>4434.12</v>
      </c>
    </row>
    <row r="755" spans="1:16" x14ac:dyDescent="0.25">
      <c r="A755" s="540"/>
      <c r="B755" s="524" t="s">
        <v>1152</v>
      </c>
      <c r="C755" s="1247" t="s">
        <v>1153</v>
      </c>
      <c r="D755" s="1247"/>
      <c r="E755" s="1247"/>
      <c r="F755" s="1247"/>
      <c r="G755" s="1247"/>
      <c r="H755" s="525" t="s">
        <v>1148</v>
      </c>
      <c r="I755" s="536">
        <v>0.22</v>
      </c>
      <c r="J755" s="526"/>
      <c r="K755" s="536">
        <v>2.86</v>
      </c>
      <c r="L755" s="528"/>
      <c r="M755" s="526"/>
      <c r="N755" s="541">
        <v>437.08</v>
      </c>
      <c r="O755" s="526"/>
      <c r="P755" s="529">
        <v>1250.05</v>
      </c>
    </row>
    <row r="756" spans="1:16" x14ac:dyDescent="0.25">
      <c r="A756" s="530"/>
      <c r="B756" s="524" t="s">
        <v>1445</v>
      </c>
      <c r="C756" s="1247" t="s">
        <v>1446</v>
      </c>
      <c r="D756" s="1247"/>
      <c r="E756" s="1247"/>
      <c r="F756" s="1247"/>
      <c r="G756" s="1247"/>
      <c r="H756" s="525" t="s">
        <v>1151</v>
      </c>
      <c r="I756" s="536">
        <v>0.22</v>
      </c>
      <c r="J756" s="526"/>
      <c r="K756" s="536">
        <v>2.86</v>
      </c>
      <c r="L756" s="538">
        <v>477.92</v>
      </c>
      <c r="M756" s="539">
        <v>1.24</v>
      </c>
      <c r="N756" s="534">
        <v>592.62</v>
      </c>
      <c r="O756" s="526"/>
      <c r="P756" s="529">
        <v>1694.89</v>
      </c>
    </row>
    <row r="757" spans="1:16" x14ac:dyDescent="0.25">
      <c r="A757" s="540"/>
      <c r="B757" s="524" t="s">
        <v>1208</v>
      </c>
      <c r="C757" s="1247" t="s">
        <v>1209</v>
      </c>
      <c r="D757" s="1247"/>
      <c r="E757" s="1247"/>
      <c r="F757" s="1247"/>
      <c r="G757" s="1247"/>
      <c r="H757" s="525" t="s">
        <v>1148</v>
      </c>
      <c r="I757" s="536">
        <v>0.22</v>
      </c>
      <c r="J757" s="526"/>
      <c r="K757" s="536">
        <v>2.86</v>
      </c>
      <c r="L757" s="528"/>
      <c r="M757" s="526"/>
      <c r="N757" s="541">
        <v>325.38</v>
      </c>
      <c r="O757" s="526"/>
      <c r="P757" s="573">
        <v>930.59</v>
      </c>
    </row>
    <row r="758" spans="1:16" x14ac:dyDescent="0.25">
      <c r="A758" s="530"/>
      <c r="B758" s="524" t="s">
        <v>2037</v>
      </c>
      <c r="C758" s="1247" t="s">
        <v>2038</v>
      </c>
      <c r="D758" s="1247"/>
      <c r="E758" s="1247"/>
      <c r="F758" s="1247"/>
      <c r="G758" s="1247"/>
      <c r="H758" s="525" t="s">
        <v>1151</v>
      </c>
      <c r="I758" s="536">
        <v>0.68</v>
      </c>
      <c r="J758" s="526"/>
      <c r="K758" s="536">
        <v>8.84</v>
      </c>
      <c r="L758" s="532"/>
      <c r="M758" s="533"/>
      <c r="N758" s="534">
        <v>28.59</v>
      </c>
      <c r="O758" s="526"/>
      <c r="P758" s="529">
        <v>252.74</v>
      </c>
    </row>
    <row r="759" spans="1:16" x14ac:dyDescent="0.25">
      <c r="A759" s="530"/>
      <c r="B759" s="524" t="s">
        <v>1980</v>
      </c>
      <c r="C759" s="1247" t="s">
        <v>1981</v>
      </c>
      <c r="D759" s="1247"/>
      <c r="E759" s="1247"/>
      <c r="F759" s="1247"/>
      <c r="G759" s="1247"/>
      <c r="H759" s="525" t="s">
        <v>1151</v>
      </c>
      <c r="I759" s="531">
        <v>0.3</v>
      </c>
      <c r="J759" s="526"/>
      <c r="K759" s="531">
        <v>3.9</v>
      </c>
      <c r="L759" s="532"/>
      <c r="M759" s="533"/>
      <c r="N759" s="534">
        <v>376.88</v>
      </c>
      <c r="O759" s="526"/>
      <c r="P759" s="529">
        <v>1469.83</v>
      </c>
    </row>
    <row r="760" spans="1:16" x14ac:dyDescent="0.25">
      <c r="A760" s="540"/>
      <c r="B760" s="524" t="s">
        <v>1208</v>
      </c>
      <c r="C760" s="1247" t="s">
        <v>1209</v>
      </c>
      <c r="D760" s="1247"/>
      <c r="E760" s="1247"/>
      <c r="F760" s="1247"/>
      <c r="G760" s="1247"/>
      <c r="H760" s="525" t="s">
        <v>1148</v>
      </c>
      <c r="I760" s="531">
        <v>0.3</v>
      </c>
      <c r="J760" s="526"/>
      <c r="K760" s="531">
        <v>3.9</v>
      </c>
      <c r="L760" s="528"/>
      <c r="M760" s="526"/>
      <c r="N760" s="541">
        <v>325.38</v>
      </c>
      <c r="O760" s="526"/>
      <c r="P760" s="529">
        <v>1268.98</v>
      </c>
    </row>
    <row r="761" spans="1:16" x14ac:dyDescent="0.25">
      <c r="A761" s="523"/>
      <c r="B761" s="524" t="s">
        <v>36</v>
      </c>
      <c r="C761" s="1247" t="s">
        <v>134</v>
      </c>
      <c r="D761" s="1247"/>
      <c r="E761" s="1247"/>
      <c r="F761" s="1247"/>
      <c r="G761" s="1247"/>
      <c r="H761" s="525"/>
      <c r="I761" s="526"/>
      <c r="J761" s="526"/>
      <c r="K761" s="526"/>
      <c r="L761" s="528"/>
      <c r="M761" s="526"/>
      <c r="N761" s="528"/>
      <c r="O761" s="526"/>
      <c r="P761" s="573">
        <v>931.49</v>
      </c>
    </row>
    <row r="762" spans="1:16" x14ac:dyDescent="0.25">
      <c r="A762" s="530"/>
      <c r="B762" s="524" t="s">
        <v>2039</v>
      </c>
      <c r="C762" s="1247" t="s">
        <v>2040</v>
      </c>
      <c r="D762" s="1247"/>
      <c r="E762" s="1247"/>
      <c r="F762" s="1247"/>
      <c r="G762" s="1247"/>
      <c r="H762" s="525" t="s">
        <v>1244</v>
      </c>
      <c r="I762" s="536">
        <v>0.15</v>
      </c>
      <c r="J762" s="526"/>
      <c r="K762" s="536">
        <v>1.95</v>
      </c>
      <c r="L762" s="538">
        <v>155.63</v>
      </c>
      <c r="M762" s="539">
        <v>1.05</v>
      </c>
      <c r="N762" s="534">
        <v>163.41</v>
      </c>
      <c r="O762" s="526"/>
      <c r="P762" s="529">
        <v>318.64999999999998</v>
      </c>
    </row>
    <row r="763" spans="1:16" x14ac:dyDescent="0.25">
      <c r="A763" s="530"/>
      <c r="B763" s="524" t="s">
        <v>1499</v>
      </c>
      <c r="C763" s="1247" t="s">
        <v>1500</v>
      </c>
      <c r="D763" s="1247"/>
      <c r="E763" s="1247"/>
      <c r="F763" s="1247"/>
      <c r="G763" s="1247"/>
      <c r="H763" s="525" t="s">
        <v>1244</v>
      </c>
      <c r="I763" s="531">
        <v>0.1</v>
      </c>
      <c r="J763" s="526"/>
      <c r="K763" s="531">
        <v>1.3</v>
      </c>
      <c r="L763" s="538">
        <v>174.93</v>
      </c>
      <c r="M763" s="575">
        <v>1.2</v>
      </c>
      <c r="N763" s="534">
        <v>209.92</v>
      </c>
      <c r="O763" s="526"/>
      <c r="P763" s="529">
        <v>272.89999999999998</v>
      </c>
    </row>
    <row r="764" spans="1:16" x14ac:dyDescent="0.25">
      <c r="A764" s="530"/>
      <c r="B764" s="524" t="s">
        <v>4535</v>
      </c>
      <c r="C764" s="1247" t="s">
        <v>4536</v>
      </c>
      <c r="D764" s="1247"/>
      <c r="E764" s="1247"/>
      <c r="F764" s="1247"/>
      <c r="G764" s="1247"/>
      <c r="H764" s="525" t="s">
        <v>1164</v>
      </c>
      <c r="I764" s="535">
        <v>2.9999999999999997E-4</v>
      </c>
      <c r="J764" s="526"/>
      <c r="K764" s="535">
        <v>3.8999999999999998E-3</v>
      </c>
      <c r="L764" s="542">
        <v>70310.45</v>
      </c>
      <c r="M764" s="539">
        <v>0.95</v>
      </c>
      <c r="N764" s="534">
        <v>66794.929999999993</v>
      </c>
      <c r="O764" s="526"/>
      <c r="P764" s="529">
        <v>260.5</v>
      </c>
    </row>
    <row r="765" spans="1:16" x14ac:dyDescent="0.25">
      <c r="A765" s="530"/>
      <c r="B765" s="524" t="s">
        <v>2627</v>
      </c>
      <c r="C765" s="1247" t="s">
        <v>2628</v>
      </c>
      <c r="D765" s="1247"/>
      <c r="E765" s="1247"/>
      <c r="F765" s="1247"/>
      <c r="G765" s="1247"/>
      <c r="H765" s="525" t="s">
        <v>1244</v>
      </c>
      <c r="I765" s="536">
        <v>0.05</v>
      </c>
      <c r="J765" s="526"/>
      <c r="K765" s="536">
        <v>0.65</v>
      </c>
      <c r="L765" s="538">
        <v>79.88</v>
      </c>
      <c r="M765" s="539">
        <v>1.53</v>
      </c>
      <c r="N765" s="534">
        <v>122.22</v>
      </c>
      <c r="O765" s="526"/>
      <c r="P765" s="529">
        <v>79.44</v>
      </c>
    </row>
    <row r="766" spans="1:16" x14ac:dyDescent="0.25">
      <c r="A766" s="552"/>
      <c r="B766" s="553"/>
      <c r="C766" s="1248" t="s">
        <v>1154</v>
      </c>
      <c r="D766" s="1248"/>
      <c r="E766" s="1248"/>
      <c r="F766" s="1248"/>
      <c r="G766" s="1248"/>
      <c r="H766" s="516"/>
      <c r="I766" s="517"/>
      <c r="J766" s="517"/>
      <c r="K766" s="517"/>
      <c r="L766" s="520"/>
      <c r="M766" s="517"/>
      <c r="N766" s="554"/>
      <c r="O766" s="517"/>
      <c r="P766" s="555">
        <v>21255.07</v>
      </c>
    </row>
    <row r="767" spans="1:16" x14ac:dyDescent="0.25">
      <c r="A767" s="540" t="s">
        <v>4583</v>
      </c>
      <c r="B767" s="524" t="s">
        <v>2637</v>
      </c>
      <c r="C767" s="1247" t="s">
        <v>2638</v>
      </c>
      <c r="D767" s="1247"/>
      <c r="E767" s="1247"/>
      <c r="F767" s="1247"/>
      <c r="G767" s="1247"/>
      <c r="H767" s="525" t="s">
        <v>1158</v>
      </c>
      <c r="I767" s="543">
        <v>2</v>
      </c>
      <c r="J767" s="526"/>
      <c r="K767" s="543">
        <v>2</v>
      </c>
      <c r="L767" s="528"/>
      <c r="M767" s="526"/>
      <c r="N767" s="528"/>
      <c r="O767" s="526"/>
      <c r="P767" s="573">
        <v>179.47</v>
      </c>
    </row>
    <row r="768" spans="1:16" x14ac:dyDescent="0.25">
      <c r="A768" s="540"/>
      <c r="B768" s="524"/>
      <c r="C768" s="1247" t="s">
        <v>1155</v>
      </c>
      <c r="D768" s="1247"/>
      <c r="E768" s="1247"/>
      <c r="F768" s="1247"/>
      <c r="G768" s="1247"/>
      <c r="H768" s="525"/>
      <c r="I768" s="526"/>
      <c r="J768" s="526"/>
      <c r="K768" s="526"/>
      <c r="L768" s="528"/>
      <c r="M768" s="526"/>
      <c r="N768" s="528"/>
      <c r="O768" s="526"/>
      <c r="P768" s="529">
        <v>12423.33</v>
      </c>
    </row>
    <row r="769" spans="1:16" x14ac:dyDescent="0.25">
      <c r="A769" s="540"/>
      <c r="B769" s="524" t="s">
        <v>2639</v>
      </c>
      <c r="C769" s="1247" t="s">
        <v>2640</v>
      </c>
      <c r="D769" s="1247"/>
      <c r="E769" s="1247"/>
      <c r="F769" s="1247"/>
      <c r="G769" s="1247"/>
      <c r="H769" s="525" t="s">
        <v>1158</v>
      </c>
      <c r="I769" s="543">
        <v>97</v>
      </c>
      <c r="J769" s="526"/>
      <c r="K769" s="543">
        <v>97</v>
      </c>
      <c r="L769" s="528"/>
      <c r="M769" s="526"/>
      <c r="N769" s="528"/>
      <c r="O769" s="526"/>
      <c r="P769" s="529">
        <v>12050.63</v>
      </c>
    </row>
    <row r="770" spans="1:16" x14ac:dyDescent="0.25">
      <c r="A770" s="540"/>
      <c r="B770" s="524" t="s">
        <v>2641</v>
      </c>
      <c r="C770" s="1247" t="s">
        <v>2642</v>
      </c>
      <c r="D770" s="1247"/>
      <c r="E770" s="1247"/>
      <c r="F770" s="1247"/>
      <c r="G770" s="1247"/>
      <c r="H770" s="525" t="s">
        <v>1158</v>
      </c>
      <c r="I770" s="543">
        <v>51</v>
      </c>
      <c r="J770" s="526"/>
      <c r="K770" s="543">
        <v>51</v>
      </c>
      <c r="L770" s="528"/>
      <c r="M770" s="526"/>
      <c r="N770" s="528"/>
      <c r="O770" s="526"/>
      <c r="P770" s="529">
        <v>6335.9</v>
      </c>
    </row>
    <row r="771" spans="1:16" x14ac:dyDescent="0.25">
      <c r="A771" s="556"/>
      <c r="B771" s="557"/>
      <c r="C771" s="1248" t="s">
        <v>1161</v>
      </c>
      <c r="D771" s="1248"/>
      <c r="E771" s="1248"/>
      <c r="F771" s="1248"/>
      <c r="G771" s="1248"/>
      <c r="H771" s="516"/>
      <c r="I771" s="517"/>
      <c r="J771" s="517"/>
      <c r="K771" s="517"/>
      <c r="L771" s="520"/>
      <c r="M771" s="517"/>
      <c r="N771" s="554">
        <v>3063.16</v>
      </c>
      <c r="O771" s="517"/>
      <c r="P771" s="555">
        <v>39821.07</v>
      </c>
    </row>
    <row r="772" spans="1:16" x14ac:dyDescent="0.25">
      <c r="A772" s="558"/>
      <c r="B772" s="559"/>
      <c r="C772" s="559"/>
      <c r="D772" s="559"/>
      <c r="E772" s="559"/>
      <c r="F772" s="559"/>
      <c r="G772" s="559"/>
      <c r="H772" s="560"/>
      <c r="I772" s="561"/>
      <c r="J772" s="561"/>
      <c r="K772" s="561"/>
      <c r="L772" s="562"/>
      <c r="M772" s="561"/>
      <c r="N772" s="562"/>
      <c r="O772" s="561"/>
      <c r="P772" s="563"/>
    </row>
    <row r="773" spans="1:16" ht="22.5" x14ac:dyDescent="0.25">
      <c r="A773" s="514" t="s">
        <v>1433</v>
      </c>
      <c r="B773" s="515" t="s">
        <v>4584</v>
      </c>
      <c r="C773" s="1249" t="s">
        <v>4585</v>
      </c>
      <c r="D773" s="1249"/>
      <c r="E773" s="1249"/>
      <c r="F773" s="1249"/>
      <c r="G773" s="1249"/>
      <c r="H773" s="516" t="s">
        <v>1575</v>
      </c>
      <c r="I773" s="517">
        <v>1</v>
      </c>
      <c r="J773" s="518">
        <v>1</v>
      </c>
      <c r="K773" s="518">
        <v>1</v>
      </c>
      <c r="L773" s="520"/>
      <c r="M773" s="517"/>
      <c r="N773" s="564">
        <v>199797.19</v>
      </c>
      <c r="O773" s="517"/>
      <c r="P773" s="555">
        <v>199797.19</v>
      </c>
    </row>
    <row r="774" spans="1:16" x14ac:dyDescent="0.25">
      <c r="A774" s="556"/>
      <c r="B774" s="557"/>
      <c r="C774" s="1248" t="s">
        <v>1161</v>
      </c>
      <c r="D774" s="1248"/>
      <c r="E774" s="1248"/>
      <c r="F774" s="1248"/>
      <c r="G774" s="1248"/>
      <c r="H774" s="516"/>
      <c r="I774" s="517"/>
      <c r="J774" s="517"/>
      <c r="K774" s="517"/>
      <c r="L774" s="520"/>
      <c r="M774" s="517"/>
      <c r="N774" s="520"/>
      <c r="O774" s="517"/>
      <c r="P774" s="555">
        <v>199797.19</v>
      </c>
    </row>
    <row r="775" spans="1:16" x14ac:dyDescent="0.25">
      <c r="A775" s="558"/>
      <c r="B775" s="559"/>
      <c r="C775" s="559"/>
      <c r="D775" s="559"/>
      <c r="E775" s="559"/>
      <c r="F775" s="559"/>
      <c r="G775" s="559"/>
      <c r="H775" s="560"/>
      <c r="I775" s="561"/>
      <c r="J775" s="561"/>
      <c r="K775" s="561"/>
      <c r="L775" s="562"/>
      <c r="M775" s="561"/>
      <c r="N775" s="562"/>
      <c r="O775" s="561"/>
      <c r="P775" s="563"/>
    </row>
    <row r="776" spans="1:16" ht="22.5" x14ac:dyDescent="0.25">
      <c r="A776" s="514" t="s">
        <v>1434</v>
      </c>
      <c r="B776" s="515" t="s">
        <v>4586</v>
      </c>
      <c r="C776" s="1249" t="s">
        <v>4587</v>
      </c>
      <c r="D776" s="1249"/>
      <c r="E776" s="1249"/>
      <c r="F776" s="1249"/>
      <c r="G776" s="1249"/>
      <c r="H776" s="516" t="s">
        <v>1575</v>
      </c>
      <c r="I776" s="517">
        <v>1</v>
      </c>
      <c r="J776" s="518">
        <v>1</v>
      </c>
      <c r="K776" s="518">
        <v>1</v>
      </c>
      <c r="L776" s="520"/>
      <c r="M776" s="517"/>
      <c r="N776" s="564">
        <v>196656.17</v>
      </c>
      <c r="O776" s="517"/>
      <c r="P776" s="555">
        <v>196656.17</v>
      </c>
    </row>
    <row r="777" spans="1:16" x14ac:dyDescent="0.25">
      <c r="A777" s="556"/>
      <c r="B777" s="557"/>
      <c r="C777" s="1248" t="s">
        <v>1161</v>
      </c>
      <c r="D777" s="1248"/>
      <c r="E777" s="1248"/>
      <c r="F777" s="1248"/>
      <c r="G777" s="1248"/>
      <c r="H777" s="516"/>
      <c r="I777" s="517"/>
      <c r="J777" s="517"/>
      <c r="K777" s="517"/>
      <c r="L777" s="520"/>
      <c r="M777" s="517"/>
      <c r="N777" s="520"/>
      <c r="O777" s="517"/>
      <c r="P777" s="555">
        <v>196656.17</v>
      </c>
    </row>
    <row r="778" spans="1:16" x14ac:dyDescent="0.25">
      <c r="A778" s="558"/>
      <c r="B778" s="559"/>
      <c r="C778" s="559"/>
      <c r="D778" s="559"/>
      <c r="E778" s="559"/>
      <c r="F778" s="559"/>
      <c r="G778" s="559"/>
      <c r="H778" s="560"/>
      <c r="I778" s="561"/>
      <c r="J778" s="561"/>
      <c r="K778" s="561"/>
      <c r="L778" s="562"/>
      <c r="M778" s="561"/>
      <c r="N778" s="562"/>
      <c r="O778" s="561"/>
      <c r="P778" s="563"/>
    </row>
    <row r="779" spans="1:16" ht="22.5" x14ac:dyDescent="0.25">
      <c r="A779" s="514" t="s">
        <v>1435</v>
      </c>
      <c r="B779" s="515" t="s">
        <v>4588</v>
      </c>
      <c r="C779" s="1249" t="s">
        <v>4589</v>
      </c>
      <c r="D779" s="1249"/>
      <c r="E779" s="1249"/>
      <c r="F779" s="1249"/>
      <c r="G779" s="1249"/>
      <c r="H779" s="516" t="s">
        <v>1575</v>
      </c>
      <c r="I779" s="517">
        <v>1</v>
      </c>
      <c r="J779" s="518">
        <v>1</v>
      </c>
      <c r="K779" s="518">
        <v>1</v>
      </c>
      <c r="L779" s="520"/>
      <c r="M779" s="517"/>
      <c r="N779" s="564">
        <v>198408.33</v>
      </c>
      <c r="O779" s="517"/>
      <c r="P779" s="555">
        <v>198408.33</v>
      </c>
    </row>
    <row r="780" spans="1:16" x14ac:dyDescent="0.25">
      <c r="A780" s="556"/>
      <c r="B780" s="557"/>
      <c r="C780" s="1248" t="s">
        <v>1161</v>
      </c>
      <c r="D780" s="1248"/>
      <c r="E780" s="1248"/>
      <c r="F780" s="1248"/>
      <c r="G780" s="1248"/>
      <c r="H780" s="516"/>
      <c r="I780" s="517"/>
      <c r="J780" s="517"/>
      <c r="K780" s="517"/>
      <c r="L780" s="520"/>
      <c r="M780" s="517"/>
      <c r="N780" s="520"/>
      <c r="O780" s="517"/>
      <c r="P780" s="555">
        <v>198408.33</v>
      </c>
    </row>
    <row r="781" spans="1:16" x14ac:dyDescent="0.25">
      <c r="A781" s="558"/>
      <c r="B781" s="559"/>
      <c r="C781" s="559"/>
      <c r="D781" s="559"/>
      <c r="E781" s="559"/>
      <c r="F781" s="559"/>
      <c r="G781" s="559"/>
      <c r="H781" s="560"/>
      <c r="I781" s="561"/>
      <c r="J781" s="561"/>
      <c r="K781" s="561"/>
      <c r="L781" s="562"/>
      <c r="M781" s="561"/>
      <c r="N781" s="562"/>
      <c r="O781" s="561"/>
      <c r="P781" s="563"/>
    </row>
    <row r="782" spans="1:16" ht="22.5" x14ac:dyDescent="0.25">
      <c r="A782" s="514" t="s">
        <v>1437</v>
      </c>
      <c r="B782" s="515" t="s">
        <v>4590</v>
      </c>
      <c r="C782" s="1249" t="s">
        <v>4591</v>
      </c>
      <c r="D782" s="1249"/>
      <c r="E782" s="1249"/>
      <c r="F782" s="1249"/>
      <c r="G782" s="1249"/>
      <c r="H782" s="516" t="s">
        <v>1575</v>
      </c>
      <c r="I782" s="517">
        <v>1</v>
      </c>
      <c r="J782" s="518">
        <v>1</v>
      </c>
      <c r="K782" s="518">
        <v>1</v>
      </c>
      <c r="L782" s="520"/>
      <c r="M782" s="517"/>
      <c r="N782" s="564">
        <v>192112.55</v>
      </c>
      <c r="O782" s="517"/>
      <c r="P782" s="555">
        <v>192112.55</v>
      </c>
    </row>
    <row r="783" spans="1:16" x14ac:dyDescent="0.25">
      <c r="A783" s="556"/>
      <c r="B783" s="557"/>
      <c r="C783" s="1248" t="s">
        <v>1161</v>
      </c>
      <c r="D783" s="1248"/>
      <c r="E783" s="1248"/>
      <c r="F783" s="1248"/>
      <c r="G783" s="1248"/>
      <c r="H783" s="516"/>
      <c r="I783" s="517"/>
      <c r="J783" s="517"/>
      <c r="K783" s="517"/>
      <c r="L783" s="520"/>
      <c r="M783" s="517"/>
      <c r="N783" s="520"/>
      <c r="O783" s="517"/>
      <c r="P783" s="555">
        <v>192112.55</v>
      </c>
    </row>
    <row r="784" spans="1:16" x14ac:dyDescent="0.25">
      <c r="A784" s="558"/>
      <c r="B784" s="559"/>
      <c r="C784" s="559"/>
      <c r="D784" s="559"/>
      <c r="E784" s="559"/>
      <c r="F784" s="559"/>
      <c r="G784" s="559"/>
      <c r="H784" s="560"/>
      <c r="I784" s="561"/>
      <c r="J784" s="561"/>
      <c r="K784" s="561"/>
      <c r="L784" s="562"/>
      <c r="M784" s="561"/>
      <c r="N784" s="562"/>
      <c r="O784" s="561"/>
      <c r="P784" s="563"/>
    </row>
    <row r="785" spans="1:16" ht="22.5" x14ac:dyDescent="0.25">
      <c r="A785" s="514" t="s">
        <v>1457</v>
      </c>
      <c r="B785" s="515" t="s">
        <v>4592</v>
      </c>
      <c r="C785" s="1249" t="s">
        <v>4593</v>
      </c>
      <c r="D785" s="1249"/>
      <c r="E785" s="1249"/>
      <c r="F785" s="1249"/>
      <c r="G785" s="1249"/>
      <c r="H785" s="516" t="s">
        <v>1575</v>
      </c>
      <c r="I785" s="517">
        <v>1</v>
      </c>
      <c r="J785" s="518">
        <v>1</v>
      </c>
      <c r="K785" s="518">
        <v>1</v>
      </c>
      <c r="L785" s="520"/>
      <c r="M785" s="517"/>
      <c r="N785" s="564">
        <v>198226.68</v>
      </c>
      <c r="O785" s="517"/>
      <c r="P785" s="555">
        <v>198226.68</v>
      </c>
    </row>
    <row r="786" spans="1:16" x14ac:dyDescent="0.25">
      <c r="A786" s="556"/>
      <c r="B786" s="557"/>
      <c r="C786" s="1248" t="s">
        <v>1161</v>
      </c>
      <c r="D786" s="1248"/>
      <c r="E786" s="1248"/>
      <c r="F786" s="1248"/>
      <c r="G786" s="1248"/>
      <c r="H786" s="516"/>
      <c r="I786" s="517"/>
      <c r="J786" s="517"/>
      <c r="K786" s="517"/>
      <c r="L786" s="520"/>
      <c r="M786" s="517"/>
      <c r="N786" s="520"/>
      <c r="O786" s="517"/>
      <c r="P786" s="555">
        <v>198226.68</v>
      </c>
    </row>
    <row r="787" spans="1:16" x14ac:dyDescent="0.25">
      <c r="A787" s="558"/>
      <c r="B787" s="559"/>
      <c r="C787" s="559"/>
      <c r="D787" s="559"/>
      <c r="E787" s="559"/>
      <c r="F787" s="559"/>
      <c r="G787" s="559"/>
      <c r="H787" s="560"/>
      <c r="I787" s="561"/>
      <c r="J787" s="561"/>
      <c r="K787" s="561"/>
      <c r="L787" s="562"/>
      <c r="M787" s="561"/>
      <c r="N787" s="562"/>
      <c r="O787" s="561"/>
      <c r="P787" s="563"/>
    </row>
    <row r="788" spans="1:16" ht="22.5" x14ac:dyDescent="0.25">
      <c r="A788" s="514" t="s">
        <v>1478</v>
      </c>
      <c r="B788" s="515" t="s">
        <v>4594</v>
      </c>
      <c r="C788" s="1249" t="s">
        <v>4595</v>
      </c>
      <c r="D788" s="1249"/>
      <c r="E788" s="1249"/>
      <c r="F788" s="1249"/>
      <c r="G788" s="1249"/>
      <c r="H788" s="516" t="s">
        <v>1575</v>
      </c>
      <c r="I788" s="517">
        <v>1</v>
      </c>
      <c r="J788" s="518">
        <v>1</v>
      </c>
      <c r="K788" s="518">
        <v>1</v>
      </c>
      <c r="L788" s="520"/>
      <c r="M788" s="517"/>
      <c r="N788" s="564">
        <v>195085.65</v>
      </c>
      <c r="O788" s="517"/>
      <c r="P788" s="555">
        <v>195085.65</v>
      </c>
    </row>
    <row r="789" spans="1:16" x14ac:dyDescent="0.25">
      <c r="A789" s="556"/>
      <c r="B789" s="557"/>
      <c r="C789" s="1248" t="s">
        <v>1161</v>
      </c>
      <c r="D789" s="1248"/>
      <c r="E789" s="1248"/>
      <c r="F789" s="1248"/>
      <c r="G789" s="1248"/>
      <c r="H789" s="516"/>
      <c r="I789" s="517"/>
      <c r="J789" s="517"/>
      <c r="K789" s="517"/>
      <c r="L789" s="520"/>
      <c r="M789" s="517"/>
      <c r="N789" s="520"/>
      <c r="O789" s="517"/>
      <c r="P789" s="555">
        <v>195085.65</v>
      </c>
    </row>
    <row r="790" spans="1:16" x14ac:dyDescent="0.25">
      <c r="A790" s="558"/>
      <c r="B790" s="559"/>
      <c r="C790" s="559"/>
      <c r="D790" s="559"/>
      <c r="E790" s="559"/>
      <c r="F790" s="559"/>
      <c r="G790" s="559"/>
      <c r="H790" s="560"/>
      <c r="I790" s="561"/>
      <c r="J790" s="561"/>
      <c r="K790" s="561"/>
      <c r="L790" s="562"/>
      <c r="M790" s="561"/>
      <c r="N790" s="562"/>
      <c r="O790" s="561"/>
      <c r="P790" s="563"/>
    </row>
    <row r="791" spans="1:16" ht="22.5" x14ac:dyDescent="0.25">
      <c r="A791" s="514" t="s">
        <v>1479</v>
      </c>
      <c r="B791" s="515" t="s">
        <v>4596</v>
      </c>
      <c r="C791" s="1249" t="s">
        <v>4597</v>
      </c>
      <c r="D791" s="1249"/>
      <c r="E791" s="1249"/>
      <c r="F791" s="1249"/>
      <c r="G791" s="1249"/>
      <c r="H791" s="516" t="s">
        <v>1575</v>
      </c>
      <c r="I791" s="517">
        <v>1</v>
      </c>
      <c r="J791" s="518">
        <v>1</v>
      </c>
      <c r="K791" s="518">
        <v>1</v>
      </c>
      <c r="L791" s="520"/>
      <c r="M791" s="517"/>
      <c r="N791" s="564">
        <v>198226.68</v>
      </c>
      <c r="O791" s="517"/>
      <c r="P791" s="555">
        <v>198226.68</v>
      </c>
    </row>
    <row r="792" spans="1:16" x14ac:dyDescent="0.25">
      <c r="A792" s="556"/>
      <c r="B792" s="557"/>
      <c r="C792" s="1248" t="s">
        <v>1161</v>
      </c>
      <c r="D792" s="1248"/>
      <c r="E792" s="1248"/>
      <c r="F792" s="1248"/>
      <c r="G792" s="1248"/>
      <c r="H792" s="516"/>
      <c r="I792" s="517"/>
      <c r="J792" s="517"/>
      <c r="K792" s="517"/>
      <c r="L792" s="520"/>
      <c r="M792" s="517"/>
      <c r="N792" s="520"/>
      <c r="O792" s="517"/>
      <c r="P792" s="555">
        <v>198226.68</v>
      </c>
    </row>
    <row r="793" spans="1:16" x14ac:dyDescent="0.25">
      <c r="A793" s="558"/>
      <c r="B793" s="559"/>
      <c r="C793" s="559"/>
      <c r="D793" s="559"/>
      <c r="E793" s="559"/>
      <c r="F793" s="559"/>
      <c r="G793" s="559"/>
      <c r="H793" s="560"/>
      <c r="I793" s="561"/>
      <c r="J793" s="561"/>
      <c r="K793" s="561"/>
      <c r="L793" s="562"/>
      <c r="M793" s="561"/>
      <c r="N793" s="562"/>
      <c r="O793" s="561"/>
      <c r="P793" s="563"/>
    </row>
    <row r="794" spans="1:16" ht="22.5" x14ac:dyDescent="0.25">
      <c r="A794" s="514" t="s">
        <v>1520</v>
      </c>
      <c r="B794" s="515" t="s">
        <v>4598</v>
      </c>
      <c r="C794" s="1249" t="s">
        <v>4599</v>
      </c>
      <c r="D794" s="1249"/>
      <c r="E794" s="1249"/>
      <c r="F794" s="1249"/>
      <c r="G794" s="1249"/>
      <c r="H794" s="516" t="s">
        <v>1575</v>
      </c>
      <c r="I794" s="517">
        <v>1</v>
      </c>
      <c r="J794" s="518">
        <v>1</v>
      </c>
      <c r="K794" s="518">
        <v>1</v>
      </c>
      <c r="L794" s="520"/>
      <c r="M794" s="517"/>
      <c r="N794" s="564">
        <v>198226.68</v>
      </c>
      <c r="O794" s="517"/>
      <c r="P794" s="555">
        <v>198226.68</v>
      </c>
    </row>
    <row r="795" spans="1:16" x14ac:dyDescent="0.25">
      <c r="A795" s="556"/>
      <c r="B795" s="557"/>
      <c r="C795" s="1248" t="s">
        <v>1161</v>
      </c>
      <c r="D795" s="1248"/>
      <c r="E795" s="1248"/>
      <c r="F795" s="1248"/>
      <c r="G795" s="1248"/>
      <c r="H795" s="516"/>
      <c r="I795" s="517"/>
      <c r="J795" s="517"/>
      <c r="K795" s="517"/>
      <c r="L795" s="520"/>
      <c r="M795" s="517"/>
      <c r="N795" s="520"/>
      <c r="O795" s="517"/>
      <c r="P795" s="555">
        <v>198226.68</v>
      </c>
    </row>
    <row r="796" spans="1:16" x14ac:dyDescent="0.25">
      <c r="A796" s="558"/>
      <c r="B796" s="559"/>
      <c r="C796" s="559"/>
      <c r="D796" s="559"/>
      <c r="E796" s="559"/>
      <c r="F796" s="559"/>
      <c r="G796" s="559"/>
      <c r="H796" s="560"/>
      <c r="I796" s="561"/>
      <c r="J796" s="561"/>
      <c r="K796" s="561"/>
      <c r="L796" s="562"/>
      <c r="M796" s="561"/>
      <c r="N796" s="562"/>
      <c r="O796" s="561"/>
      <c r="P796" s="563"/>
    </row>
    <row r="797" spans="1:16" ht="22.5" x14ac:dyDescent="0.25">
      <c r="A797" s="514" t="s">
        <v>1525</v>
      </c>
      <c r="B797" s="515" t="s">
        <v>4600</v>
      </c>
      <c r="C797" s="1249" t="s">
        <v>4601</v>
      </c>
      <c r="D797" s="1249"/>
      <c r="E797" s="1249"/>
      <c r="F797" s="1249"/>
      <c r="G797" s="1249"/>
      <c r="H797" s="516" t="s">
        <v>1575</v>
      </c>
      <c r="I797" s="517">
        <v>1</v>
      </c>
      <c r="J797" s="518">
        <v>1</v>
      </c>
      <c r="K797" s="518">
        <v>1</v>
      </c>
      <c r="L797" s="520"/>
      <c r="M797" s="517"/>
      <c r="N797" s="564">
        <v>204508.75</v>
      </c>
      <c r="O797" s="517"/>
      <c r="P797" s="555">
        <v>204508.75</v>
      </c>
    </row>
    <row r="798" spans="1:16" x14ac:dyDescent="0.25">
      <c r="A798" s="556"/>
      <c r="B798" s="557"/>
      <c r="C798" s="1248" t="s">
        <v>1161</v>
      </c>
      <c r="D798" s="1248"/>
      <c r="E798" s="1248"/>
      <c r="F798" s="1248"/>
      <c r="G798" s="1248"/>
      <c r="H798" s="516"/>
      <c r="I798" s="517"/>
      <c r="J798" s="517"/>
      <c r="K798" s="517"/>
      <c r="L798" s="520"/>
      <c r="M798" s="517"/>
      <c r="N798" s="520"/>
      <c r="O798" s="517"/>
      <c r="P798" s="555">
        <v>204508.75</v>
      </c>
    </row>
    <row r="799" spans="1:16" x14ac:dyDescent="0.25">
      <c r="A799" s="558"/>
      <c r="B799" s="559"/>
      <c r="C799" s="559"/>
      <c r="D799" s="559"/>
      <c r="E799" s="559"/>
      <c r="F799" s="559"/>
      <c r="G799" s="559"/>
      <c r="H799" s="560"/>
      <c r="I799" s="561"/>
      <c r="J799" s="561"/>
      <c r="K799" s="561"/>
      <c r="L799" s="562"/>
      <c r="M799" s="561"/>
      <c r="N799" s="562"/>
      <c r="O799" s="561"/>
      <c r="P799" s="563"/>
    </row>
    <row r="800" spans="1:16" ht="22.5" x14ac:dyDescent="0.25">
      <c r="A800" s="514" t="s">
        <v>1526</v>
      </c>
      <c r="B800" s="515" t="s">
        <v>4602</v>
      </c>
      <c r="C800" s="1249" t="s">
        <v>4603</v>
      </c>
      <c r="D800" s="1249"/>
      <c r="E800" s="1249"/>
      <c r="F800" s="1249"/>
      <c r="G800" s="1249"/>
      <c r="H800" s="516" t="s">
        <v>1575</v>
      </c>
      <c r="I800" s="517">
        <v>1</v>
      </c>
      <c r="J800" s="518">
        <v>1</v>
      </c>
      <c r="K800" s="518">
        <v>1</v>
      </c>
      <c r="L800" s="520"/>
      <c r="M800" s="517"/>
      <c r="N800" s="564">
        <v>195071.94</v>
      </c>
      <c r="O800" s="517"/>
      <c r="P800" s="555">
        <v>195071.94</v>
      </c>
    </row>
    <row r="801" spans="1:16" x14ac:dyDescent="0.25">
      <c r="A801" s="556"/>
      <c r="B801" s="557"/>
      <c r="C801" s="1248" t="s">
        <v>1161</v>
      </c>
      <c r="D801" s="1248"/>
      <c r="E801" s="1248"/>
      <c r="F801" s="1248"/>
      <c r="G801" s="1248"/>
      <c r="H801" s="516"/>
      <c r="I801" s="517"/>
      <c r="J801" s="517"/>
      <c r="K801" s="517"/>
      <c r="L801" s="520"/>
      <c r="M801" s="517"/>
      <c r="N801" s="520"/>
      <c r="O801" s="517"/>
      <c r="P801" s="555">
        <v>195071.94</v>
      </c>
    </row>
    <row r="802" spans="1:16" x14ac:dyDescent="0.25">
      <c r="A802" s="558"/>
      <c r="B802" s="559"/>
      <c r="C802" s="559"/>
      <c r="D802" s="559"/>
      <c r="E802" s="559"/>
      <c r="F802" s="559"/>
      <c r="G802" s="559"/>
      <c r="H802" s="560"/>
      <c r="I802" s="561"/>
      <c r="J802" s="561"/>
      <c r="K802" s="561"/>
      <c r="L802" s="562"/>
      <c r="M802" s="561"/>
      <c r="N802" s="562"/>
      <c r="O802" s="561"/>
      <c r="P802" s="563"/>
    </row>
    <row r="803" spans="1:16" ht="22.5" x14ac:dyDescent="0.25">
      <c r="A803" s="514" t="s">
        <v>1530</v>
      </c>
      <c r="B803" s="515" t="s">
        <v>4604</v>
      </c>
      <c r="C803" s="1249" t="s">
        <v>4605</v>
      </c>
      <c r="D803" s="1249"/>
      <c r="E803" s="1249"/>
      <c r="F803" s="1249"/>
      <c r="G803" s="1249"/>
      <c r="H803" s="516" t="s">
        <v>1575</v>
      </c>
      <c r="I803" s="517">
        <v>1</v>
      </c>
      <c r="J803" s="518">
        <v>1</v>
      </c>
      <c r="K803" s="518">
        <v>1</v>
      </c>
      <c r="L803" s="520"/>
      <c r="M803" s="517"/>
      <c r="N803" s="564">
        <v>204275.09</v>
      </c>
      <c r="O803" s="517"/>
      <c r="P803" s="555">
        <v>204275.09</v>
      </c>
    </row>
    <row r="804" spans="1:16" x14ac:dyDescent="0.25">
      <c r="A804" s="556"/>
      <c r="B804" s="557"/>
      <c r="C804" s="1248" t="s">
        <v>1161</v>
      </c>
      <c r="D804" s="1248"/>
      <c r="E804" s="1248"/>
      <c r="F804" s="1248"/>
      <c r="G804" s="1248"/>
      <c r="H804" s="516"/>
      <c r="I804" s="517"/>
      <c r="J804" s="517"/>
      <c r="K804" s="517"/>
      <c r="L804" s="520"/>
      <c r="M804" s="517"/>
      <c r="N804" s="520"/>
      <c r="O804" s="517"/>
      <c r="P804" s="555">
        <v>204275.09</v>
      </c>
    </row>
    <row r="805" spans="1:16" x14ac:dyDescent="0.25">
      <c r="A805" s="558"/>
      <c r="B805" s="559"/>
      <c r="C805" s="559"/>
      <c r="D805" s="559"/>
      <c r="E805" s="559"/>
      <c r="F805" s="559"/>
      <c r="G805" s="559"/>
      <c r="H805" s="560"/>
      <c r="I805" s="561"/>
      <c r="J805" s="561"/>
      <c r="K805" s="561"/>
      <c r="L805" s="562"/>
      <c r="M805" s="561"/>
      <c r="N805" s="562"/>
      <c r="O805" s="561"/>
      <c r="P805" s="563"/>
    </row>
    <row r="806" spans="1:16" ht="22.5" x14ac:dyDescent="0.25">
      <c r="A806" s="514" t="s">
        <v>1531</v>
      </c>
      <c r="B806" s="515" t="s">
        <v>4606</v>
      </c>
      <c r="C806" s="1249" t="s">
        <v>4607</v>
      </c>
      <c r="D806" s="1249"/>
      <c r="E806" s="1249"/>
      <c r="F806" s="1249"/>
      <c r="G806" s="1249"/>
      <c r="H806" s="516" t="s">
        <v>1575</v>
      </c>
      <c r="I806" s="517">
        <v>1</v>
      </c>
      <c r="J806" s="518">
        <v>1</v>
      </c>
      <c r="K806" s="518">
        <v>1</v>
      </c>
      <c r="L806" s="520"/>
      <c r="M806" s="517"/>
      <c r="N806" s="564">
        <v>209868.42</v>
      </c>
      <c r="O806" s="517"/>
      <c r="P806" s="555">
        <v>209868.42</v>
      </c>
    </row>
    <row r="807" spans="1:16" x14ac:dyDescent="0.25">
      <c r="A807" s="556"/>
      <c r="B807" s="557"/>
      <c r="C807" s="1248" t="s">
        <v>1161</v>
      </c>
      <c r="D807" s="1248"/>
      <c r="E807" s="1248"/>
      <c r="F807" s="1248"/>
      <c r="G807" s="1248"/>
      <c r="H807" s="516"/>
      <c r="I807" s="517"/>
      <c r="J807" s="517"/>
      <c r="K807" s="517"/>
      <c r="L807" s="520"/>
      <c r="M807" s="517"/>
      <c r="N807" s="520"/>
      <c r="O807" s="517"/>
      <c r="P807" s="555">
        <v>209868.42</v>
      </c>
    </row>
    <row r="808" spans="1:16" x14ac:dyDescent="0.25">
      <c r="A808" s="558"/>
      <c r="B808" s="559"/>
      <c r="C808" s="559"/>
      <c r="D808" s="559"/>
      <c r="E808" s="559"/>
      <c r="F808" s="559"/>
      <c r="G808" s="559"/>
      <c r="H808" s="560"/>
      <c r="I808" s="561"/>
      <c r="J808" s="561"/>
      <c r="K808" s="561"/>
      <c r="L808" s="562"/>
      <c r="M808" s="561"/>
      <c r="N808" s="562"/>
      <c r="O808" s="561"/>
      <c r="P808" s="563"/>
    </row>
    <row r="809" spans="1:16" ht="22.5" x14ac:dyDescent="0.25">
      <c r="A809" s="514" t="s">
        <v>1534</v>
      </c>
      <c r="B809" s="515" t="s">
        <v>4608</v>
      </c>
      <c r="C809" s="1249" t="s">
        <v>4609</v>
      </c>
      <c r="D809" s="1249"/>
      <c r="E809" s="1249"/>
      <c r="F809" s="1249"/>
      <c r="G809" s="1249"/>
      <c r="H809" s="516" t="s">
        <v>1575</v>
      </c>
      <c r="I809" s="517">
        <v>1</v>
      </c>
      <c r="J809" s="518">
        <v>1</v>
      </c>
      <c r="K809" s="518">
        <v>1</v>
      </c>
      <c r="L809" s="520"/>
      <c r="M809" s="517"/>
      <c r="N809" s="564">
        <v>207579.99</v>
      </c>
      <c r="O809" s="517"/>
      <c r="P809" s="555">
        <v>207579.99</v>
      </c>
    </row>
    <row r="810" spans="1:16" x14ac:dyDescent="0.25">
      <c r="A810" s="556"/>
      <c r="B810" s="557"/>
      <c r="C810" s="1248" t="s">
        <v>1161</v>
      </c>
      <c r="D810" s="1248"/>
      <c r="E810" s="1248"/>
      <c r="F810" s="1248"/>
      <c r="G810" s="1248"/>
      <c r="H810" s="516"/>
      <c r="I810" s="517"/>
      <c r="J810" s="517"/>
      <c r="K810" s="517"/>
      <c r="L810" s="520"/>
      <c r="M810" s="517"/>
      <c r="N810" s="520"/>
      <c r="O810" s="517"/>
      <c r="P810" s="555">
        <v>207579.99</v>
      </c>
    </row>
    <row r="811" spans="1:16" x14ac:dyDescent="0.25">
      <c r="A811" s="558"/>
      <c r="B811" s="559"/>
      <c r="C811" s="559"/>
      <c r="D811" s="559"/>
      <c r="E811" s="559"/>
      <c r="F811" s="559"/>
      <c r="G811" s="559"/>
      <c r="H811" s="560"/>
      <c r="I811" s="561"/>
      <c r="J811" s="561"/>
      <c r="K811" s="561"/>
      <c r="L811" s="562"/>
      <c r="M811" s="561"/>
      <c r="N811" s="562"/>
      <c r="O811" s="561"/>
      <c r="P811" s="563"/>
    </row>
    <row r="812" spans="1:16" x14ac:dyDescent="0.25">
      <c r="A812" s="558"/>
      <c r="B812" s="576"/>
      <c r="C812" s="576"/>
      <c r="D812" s="576"/>
      <c r="E812" s="576"/>
      <c r="F812" s="561"/>
      <c r="G812" s="561"/>
      <c r="H812" s="561"/>
      <c r="I812" s="561"/>
      <c r="J812" s="562"/>
      <c r="K812" s="561"/>
      <c r="L812" s="562"/>
      <c r="M812" s="577"/>
      <c r="N812" s="562"/>
      <c r="O812" s="578"/>
      <c r="P812" s="579"/>
    </row>
    <row r="813" spans="1:16" x14ac:dyDescent="0.25">
      <c r="A813" s="552"/>
      <c r="B813" s="580"/>
      <c r="C813" s="1246" t="s">
        <v>4610</v>
      </c>
      <c r="D813" s="1246"/>
      <c r="E813" s="1246"/>
      <c r="F813" s="1246"/>
      <c r="G813" s="1246"/>
      <c r="H813" s="1246"/>
      <c r="I813" s="1246"/>
      <c r="J813" s="1246"/>
      <c r="K813" s="1246"/>
      <c r="L813" s="1246"/>
      <c r="M813" s="1246"/>
      <c r="N813" s="1246"/>
      <c r="O813" s="1246"/>
      <c r="P813" s="581"/>
    </row>
    <row r="814" spans="1:16" x14ac:dyDescent="0.25">
      <c r="A814" s="552"/>
      <c r="B814" s="553"/>
      <c r="C814" s="1243" t="s">
        <v>1249</v>
      </c>
      <c r="D814" s="1243"/>
      <c r="E814" s="1243"/>
      <c r="F814" s="1243"/>
      <c r="G814" s="1243"/>
      <c r="H814" s="1243"/>
      <c r="I814" s="1243"/>
      <c r="J814" s="1243"/>
      <c r="K814" s="1243"/>
      <c r="L814" s="1243"/>
      <c r="M814" s="1243"/>
      <c r="N814" s="1243"/>
      <c r="O814" s="1243"/>
      <c r="P814" s="582">
        <v>2619478.66</v>
      </c>
    </row>
    <row r="815" spans="1:16" x14ac:dyDescent="0.25">
      <c r="A815" s="552"/>
      <c r="B815" s="553"/>
      <c r="C815" s="1243" t="s">
        <v>1250</v>
      </c>
      <c r="D815" s="1243"/>
      <c r="E815" s="1243"/>
      <c r="F815" s="1243"/>
      <c r="G815" s="1243"/>
      <c r="H815" s="1243"/>
      <c r="I815" s="1243"/>
      <c r="J815" s="1243"/>
      <c r="K815" s="1243"/>
      <c r="L815" s="1243"/>
      <c r="M815" s="1243"/>
      <c r="N815" s="1243"/>
      <c r="O815" s="1243"/>
      <c r="P815" s="583"/>
    </row>
    <row r="816" spans="1:16" x14ac:dyDescent="0.25">
      <c r="A816" s="552"/>
      <c r="B816" s="553"/>
      <c r="C816" s="1243" t="s">
        <v>1251</v>
      </c>
      <c r="D816" s="1243"/>
      <c r="E816" s="1243"/>
      <c r="F816" s="1243"/>
      <c r="G816" s="1243"/>
      <c r="H816" s="1243"/>
      <c r="I816" s="1243"/>
      <c r="J816" s="1243"/>
      <c r="K816" s="1243"/>
      <c r="L816" s="1243"/>
      <c r="M816" s="1243"/>
      <c r="N816" s="1243"/>
      <c r="O816" s="1243"/>
      <c r="P816" s="582">
        <v>8973.7099999999991</v>
      </c>
    </row>
    <row r="817" spans="1:16" x14ac:dyDescent="0.25">
      <c r="A817" s="552"/>
      <c r="B817" s="553"/>
      <c r="C817" s="1243" t="s">
        <v>1252</v>
      </c>
      <c r="D817" s="1243"/>
      <c r="E817" s="1243"/>
      <c r="F817" s="1243"/>
      <c r="G817" s="1243"/>
      <c r="H817" s="1243"/>
      <c r="I817" s="1243"/>
      <c r="J817" s="1243"/>
      <c r="K817" s="1243"/>
      <c r="L817" s="1243"/>
      <c r="M817" s="1243"/>
      <c r="N817" s="1243"/>
      <c r="O817" s="1243"/>
      <c r="P817" s="582">
        <v>7900.25</v>
      </c>
    </row>
    <row r="818" spans="1:16" x14ac:dyDescent="0.25">
      <c r="A818" s="552"/>
      <c r="B818" s="553"/>
      <c r="C818" s="1243" t="s">
        <v>1253</v>
      </c>
      <c r="D818" s="1243"/>
      <c r="E818" s="1243"/>
      <c r="F818" s="1243"/>
      <c r="G818" s="1243"/>
      <c r="H818" s="1243"/>
      <c r="I818" s="1243"/>
      <c r="J818" s="1243"/>
      <c r="K818" s="1243"/>
      <c r="L818" s="1243"/>
      <c r="M818" s="1243"/>
      <c r="N818" s="1243"/>
      <c r="O818" s="1243"/>
      <c r="P818" s="582">
        <v>3449.62</v>
      </c>
    </row>
    <row r="819" spans="1:16" x14ac:dyDescent="0.25">
      <c r="A819" s="552"/>
      <c r="B819" s="553"/>
      <c r="C819" s="1243" t="s">
        <v>1254</v>
      </c>
      <c r="D819" s="1243"/>
      <c r="E819" s="1243"/>
      <c r="F819" s="1243"/>
      <c r="G819" s="1243"/>
      <c r="H819" s="1243"/>
      <c r="I819" s="1243"/>
      <c r="J819" s="1243"/>
      <c r="K819" s="1243"/>
      <c r="L819" s="1243"/>
      <c r="M819" s="1243"/>
      <c r="N819" s="1243"/>
      <c r="O819" s="1243"/>
      <c r="P819" s="582">
        <v>2599155.08</v>
      </c>
    </row>
    <row r="820" spans="1:16" x14ac:dyDescent="0.25">
      <c r="A820" s="552"/>
      <c r="B820" s="553"/>
      <c r="C820" s="1243" t="s">
        <v>2687</v>
      </c>
      <c r="D820" s="1243"/>
      <c r="E820" s="1243"/>
      <c r="F820" s="1243"/>
      <c r="G820" s="1243"/>
      <c r="H820" s="1243"/>
      <c r="I820" s="1243"/>
      <c r="J820" s="1243"/>
      <c r="K820" s="1243"/>
      <c r="L820" s="1243"/>
      <c r="M820" s="1243"/>
      <c r="N820" s="1243"/>
      <c r="O820" s="1243"/>
      <c r="P820" s="582">
        <v>2637865.19</v>
      </c>
    </row>
    <row r="821" spans="1:16" x14ac:dyDescent="0.25">
      <c r="A821" s="552"/>
      <c r="B821" s="553"/>
      <c r="C821" s="1243" t="s">
        <v>1250</v>
      </c>
      <c r="D821" s="1243"/>
      <c r="E821" s="1243"/>
      <c r="F821" s="1243"/>
      <c r="G821" s="1243"/>
      <c r="H821" s="1243"/>
      <c r="I821" s="1243"/>
      <c r="J821" s="1243"/>
      <c r="K821" s="1243"/>
      <c r="L821" s="1243"/>
      <c r="M821" s="1243"/>
      <c r="N821" s="1243"/>
      <c r="O821" s="1243"/>
      <c r="P821" s="583"/>
    </row>
    <row r="822" spans="1:16" x14ac:dyDescent="0.25">
      <c r="A822" s="552"/>
      <c r="B822" s="553"/>
      <c r="C822" s="1243" t="s">
        <v>1467</v>
      </c>
      <c r="D822" s="1243"/>
      <c r="E822" s="1243"/>
      <c r="F822" s="1243"/>
      <c r="G822" s="1243"/>
      <c r="H822" s="1243"/>
      <c r="I822" s="1243"/>
      <c r="J822" s="1243"/>
      <c r="K822" s="1243"/>
      <c r="L822" s="1243"/>
      <c r="M822" s="1243"/>
      <c r="N822" s="1243"/>
      <c r="O822" s="1243"/>
      <c r="P822" s="582">
        <v>8973.7099999999991</v>
      </c>
    </row>
    <row r="823" spans="1:16" x14ac:dyDescent="0.25">
      <c r="A823" s="552"/>
      <c r="B823" s="553"/>
      <c r="C823" s="1243" t="s">
        <v>1468</v>
      </c>
      <c r="D823" s="1243"/>
      <c r="E823" s="1243"/>
      <c r="F823" s="1243"/>
      <c r="G823" s="1243"/>
      <c r="H823" s="1243"/>
      <c r="I823" s="1243"/>
      <c r="J823" s="1243"/>
      <c r="K823" s="1243"/>
      <c r="L823" s="1243"/>
      <c r="M823" s="1243"/>
      <c r="N823" s="1243"/>
      <c r="O823" s="1243"/>
      <c r="P823" s="582">
        <v>7900.25</v>
      </c>
    </row>
    <row r="824" spans="1:16" x14ac:dyDescent="0.25">
      <c r="A824" s="552"/>
      <c r="B824" s="553"/>
      <c r="C824" s="1243" t="s">
        <v>1469</v>
      </c>
      <c r="D824" s="1243"/>
      <c r="E824" s="1243"/>
      <c r="F824" s="1243"/>
      <c r="G824" s="1243"/>
      <c r="H824" s="1243"/>
      <c r="I824" s="1243"/>
      <c r="J824" s="1243"/>
      <c r="K824" s="1243"/>
      <c r="L824" s="1243"/>
      <c r="M824" s="1243"/>
      <c r="N824" s="1243"/>
      <c r="O824" s="1243"/>
      <c r="P824" s="582">
        <v>3449.62</v>
      </c>
    </row>
    <row r="825" spans="1:16" x14ac:dyDescent="0.25">
      <c r="A825" s="552"/>
      <c r="B825" s="553"/>
      <c r="C825" s="1243" t="s">
        <v>1470</v>
      </c>
      <c r="D825" s="1243"/>
      <c r="E825" s="1243"/>
      <c r="F825" s="1243"/>
      <c r="G825" s="1243"/>
      <c r="H825" s="1243"/>
      <c r="I825" s="1243"/>
      <c r="J825" s="1243"/>
      <c r="K825" s="1243"/>
      <c r="L825" s="1243"/>
      <c r="M825" s="1243"/>
      <c r="N825" s="1243"/>
      <c r="O825" s="1243"/>
      <c r="P825" s="582">
        <v>2599155.08</v>
      </c>
    </row>
    <row r="826" spans="1:16" x14ac:dyDescent="0.25">
      <c r="A826" s="552"/>
      <c r="B826" s="553"/>
      <c r="C826" s="1243" t="s">
        <v>1471</v>
      </c>
      <c r="D826" s="1243"/>
      <c r="E826" s="1243"/>
      <c r="F826" s="1243"/>
      <c r="G826" s="1243"/>
      <c r="H826" s="1243"/>
      <c r="I826" s="1243"/>
      <c r="J826" s="1243"/>
      <c r="K826" s="1243"/>
      <c r="L826" s="1243"/>
      <c r="M826" s="1243"/>
      <c r="N826" s="1243"/>
      <c r="O826" s="1243"/>
      <c r="P826" s="582">
        <v>12050.63</v>
      </c>
    </row>
    <row r="827" spans="1:16" x14ac:dyDescent="0.25">
      <c r="A827" s="552"/>
      <c r="B827" s="553"/>
      <c r="C827" s="1243" t="s">
        <v>1472</v>
      </c>
      <c r="D827" s="1243"/>
      <c r="E827" s="1243"/>
      <c r="F827" s="1243"/>
      <c r="G827" s="1243"/>
      <c r="H827" s="1243"/>
      <c r="I827" s="1243"/>
      <c r="J827" s="1243"/>
      <c r="K827" s="1243"/>
      <c r="L827" s="1243"/>
      <c r="M827" s="1243"/>
      <c r="N827" s="1243"/>
      <c r="O827" s="1243"/>
      <c r="P827" s="582">
        <v>6335.9</v>
      </c>
    </row>
    <row r="828" spans="1:16" x14ac:dyDescent="0.25">
      <c r="A828" s="552"/>
      <c r="B828" s="553"/>
      <c r="C828" s="1243" t="s">
        <v>1266</v>
      </c>
      <c r="D828" s="1243"/>
      <c r="E828" s="1243"/>
      <c r="F828" s="1243"/>
      <c r="G828" s="1243"/>
      <c r="H828" s="1243"/>
      <c r="I828" s="1243"/>
      <c r="J828" s="1243"/>
      <c r="K828" s="1243"/>
      <c r="L828" s="1243"/>
      <c r="M828" s="1243"/>
      <c r="N828" s="1243"/>
      <c r="O828" s="1243"/>
      <c r="P828" s="582">
        <v>12423.33</v>
      </c>
    </row>
    <row r="829" spans="1:16" x14ac:dyDescent="0.25">
      <c r="A829" s="552"/>
      <c r="B829" s="553"/>
      <c r="C829" s="1243" t="s">
        <v>1267</v>
      </c>
      <c r="D829" s="1243"/>
      <c r="E829" s="1243"/>
      <c r="F829" s="1243"/>
      <c r="G829" s="1243"/>
      <c r="H829" s="1243"/>
      <c r="I829" s="1243"/>
      <c r="J829" s="1243"/>
      <c r="K829" s="1243"/>
      <c r="L829" s="1243"/>
      <c r="M829" s="1243"/>
      <c r="N829" s="1243"/>
      <c r="O829" s="1243"/>
      <c r="P829" s="582">
        <v>12050.63</v>
      </c>
    </row>
    <row r="830" spans="1:16" x14ac:dyDescent="0.25">
      <c r="A830" s="552"/>
      <c r="B830" s="553"/>
      <c r="C830" s="1243" t="s">
        <v>1268</v>
      </c>
      <c r="D830" s="1243"/>
      <c r="E830" s="1243"/>
      <c r="F830" s="1243"/>
      <c r="G830" s="1243"/>
      <c r="H830" s="1243"/>
      <c r="I830" s="1243"/>
      <c r="J830" s="1243"/>
      <c r="K830" s="1243"/>
      <c r="L830" s="1243"/>
      <c r="M830" s="1243"/>
      <c r="N830" s="1243"/>
      <c r="O830" s="1243"/>
      <c r="P830" s="582">
        <v>6335.9</v>
      </c>
    </row>
    <row r="831" spans="1:16" x14ac:dyDescent="0.25">
      <c r="A831" s="552"/>
      <c r="B831" s="580"/>
      <c r="C831" s="1246" t="s">
        <v>4611</v>
      </c>
      <c r="D831" s="1246"/>
      <c r="E831" s="1246"/>
      <c r="F831" s="1246"/>
      <c r="G831" s="1246"/>
      <c r="H831" s="1246"/>
      <c r="I831" s="1246"/>
      <c r="J831" s="1246"/>
      <c r="K831" s="1246"/>
      <c r="L831" s="1246"/>
      <c r="M831" s="1246"/>
      <c r="N831" s="1246"/>
      <c r="O831" s="1246"/>
      <c r="P831" s="584">
        <v>2637865.19</v>
      </c>
    </row>
    <row r="832" spans="1:16" x14ac:dyDescent="0.25">
      <c r="A832" s="552"/>
      <c r="B832" s="553"/>
      <c r="C832" s="1243" t="s">
        <v>1270</v>
      </c>
      <c r="D832" s="1243"/>
      <c r="E832" s="1243"/>
      <c r="F832" s="1243"/>
      <c r="G832" s="1243"/>
      <c r="H832" s="1243"/>
      <c r="I832" s="1243"/>
      <c r="J832" s="1243"/>
      <c r="K832" s="1243"/>
      <c r="L832" s="1243"/>
      <c r="M832" s="1243"/>
      <c r="N832" s="1243"/>
      <c r="O832" s="1243"/>
      <c r="P832" s="583"/>
    </row>
    <row r="833" spans="1:16" x14ac:dyDescent="0.25">
      <c r="A833" s="552"/>
      <c r="B833" s="553"/>
      <c r="C833" s="1243" t="s">
        <v>1588</v>
      </c>
      <c r="D833" s="1243"/>
      <c r="E833" s="1243"/>
      <c r="F833" s="1243"/>
      <c r="G833" s="1243"/>
      <c r="H833" s="1243"/>
      <c r="I833" s="1243"/>
      <c r="J833" s="1243"/>
      <c r="K833" s="1243"/>
      <c r="L833" s="1243"/>
      <c r="M833" s="1243"/>
      <c r="N833" s="1243"/>
      <c r="O833" s="1243"/>
      <c r="P833" s="582">
        <v>2598044.12</v>
      </c>
    </row>
    <row r="834" spans="1:16" x14ac:dyDescent="0.25">
      <c r="A834" s="552"/>
      <c r="B834" s="553"/>
      <c r="C834" s="1243" t="s">
        <v>1271</v>
      </c>
      <c r="D834" s="1243"/>
      <c r="E834" s="1243"/>
      <c r="F834" s="1243"/>
      <c r="G834" s="1243"/>
      <c r="H834" s="1243"/>
      <c r="I834" s="1243"/>
      <c r="J834" s="1243"/>
      <c r="K834" s="585" t="s">
        <v>4612</v>
      </c>
      <c r="L834" s="586"/>
      <c r="M834" s="586"/>
      <c r="O834" s="586"/>
      <c r="P834" s="587"/>
    </row>
    <row r="835" spans="1:16" x14ac:dyDescent="0.25">
      <c r="A835" s="552"/>
      <c r="B835" s="553"/>
      <c r="C835" s="1243" t="s">
        <v>1273</v>
      </c>
      <c r="D835" s="1243"/>
      <c r="E835" s="1243"/>
      <c r="F835" s="1243"/>
      <c r="G835" s="1243"/>
      <c r="H835" s="1243"/>
      <c r="I835" s="1243"/>
      <c r="J835" s="1243"/>
      <c r="K835" s="585" t="s">
        <v>4613</v>
      </c>
      <c r="L835" s="586"/>
      <c r="M835" s="586"/>
      <c r="O835" s="586"/>
      <c r="P835" s="587"/>
    </row>
    <row r="836" spans="1:16" x14ac:dyDescent="0.25">
      <c r="A836" s="1251" t="s">
        <v>4614</v>
      </c>
      <c r="B836" s="1252"/>
      <c r="C836" s="1252"/>
      <c r="D836" s="1252"/>
      <c r="E836" s="1252"/>
      <c r="F836" s="1252"/>
      <c r="G836" s="1252"/>
      <c r="H836" s="1252"/>
      <c r="I836" s="1252"/>
      <c r="J836" s="1252"/>
      <c r="K836" s="1252"/>
      <c r="L836" s="1252"/>
      <c r="M836" s="1252"/>
      <c r="N836" s="1252"/>
      <c r="O836" s="1252"/>
      <c r="P836" s="1253"/>
    </row>
    <row r="837" spans="1:16" x14ac:dyDescent="0.25">
      <c r="A837" s="514" t="s">
        <v>1537</v>
      </c>
      <c r="B837" s="515" t="s">
        <v>4615</v>
      </c>
      <c r="C837" s="1249" t="s">
        <v>4616</v>
      </c>
      <c r="D837" s="1249"/>
      <c r="E837" s="1249"/>
      <c r="F837" s="1249"/>
      <c r="G837" s="1249"/>
      <c r="H837" s="516" t="s">
        <v>1575</v>
      </c>
      <c r="I837" s="517">
        <v>1457</v>
      </c>
      <c r="J837" s="518">
        <v>1</v>
      </c>
      <c r="K837" s="518">
        <v>1457</v>
      </c>
      <c r="L837" s="520"/>
      <c r="M837" s="517"/>
      <c r="N837" s="521"/>
      <c r="O837" s="517"/>
      <c r="P837" s="522"/>
    </row>
    <row r="838" spans="1:16" x14ac:dyDescent="0.25">
      <c r="A838" s="523"/>
      <c r="B838" s="524" t="s">
        <v>23</v>
      </c>
      <c r="C838" s="1247" t="s">
        <v>1203</v>
      </c>
      <c r="D838" s="1247"/>
      <c r="E838" s="1247"/>
      <c r="F838" s="1247"/>
      <c r="G838" s="1247"/>
      <c r="H838" s="525" t="s">
        <v>1148</v>
      </c>
      <c r="I838" s="526"/>
      <c r="J838" s="526"/>
      <c r="K838" s="536">
        <v>3321.96</v>
      </c>
      <c r="L838" s="528"/>
      <c r="M838" s="526"/>
      <c r="N838" s="528"/>
      <c r="O838" s="526"/>
      <c r="P838" s="529">
        <v>1085850.67</v>
      </c>
    </row>
    <row r="839" spans="1:16" x14ac:dyDescent="0.25">
      <c r="A839" s="530"/>
      <c r="B839" s="524" t="s">
        <v>2233</v>
      </c>
      <c r="C839" s="1247" t="s">
        <v>2234</v>
      </c>
      <c r="D839" s="1247"/>
      <c r="E839" s="1247"/>
      <c r="F839" s="1247"/>
      <c r="G839" s="1247"/>
      <c r="H839" s="525" t="s">
        <v>1148</v>
      </c>
      <c r="I839" s="536">
        <v>0.09</v>
      </c>
      <c r="J839" s="526"/>
      <c r="K839" s="536">
        <v>131.13</v>
      </c>
      <c r="L839" s="532"/>
      <c r="M839" s="533"/>
      <c r="N839" s="534">
        <v>264.67</v>
      </c>
      <c r="O839" s="526"/>
      <c r="P839" s="529">
        <v>34706.18</v>
      </c>
    </row>
    <row r="840" spans="1:16" x14ac:dyDescent="0.25">
      <c r="A840" s="530"/>
      <c r="B840" s="524" t="s">
        <v>2235</v>
      </c>
      <c r="C840" s="1247" t="s">
        <v>2236</v>
      </c>
      <c r="D840" s="1247"/>
      <c r="E840" s="1247"/>
      <c r="F840" s="1247"/>
      <c r="G840" s="1247"/>
      <c r="H840" s="525" t="s">
        <v>1148</v>
      </c>
      <c r="I840" s="536">
        <v>0.73</v>
      </c>
      <c r="J840" s="526"/>
      <c r="K840" s="536">
        <v>1063.6099999999999</v>
      </c>
      <c r="L840" s="532"/>
      <c r="M840" s="533"/>
      <c r="N840" s="534">
        <v>288.95999999999998</v>
      </c>
      <c r="O840" s="526"/>
      <c r="P840" s="529">
        <v>307340.75</v>
      </c>
    </row>
    <row r="841" spans="1:16" x14ac:dyDescent="0.25">
      <c r="A841" s="530"/>
      <c r="B841" s="524" t="s">
        <v>2237</v>
      </c>
      <c r="C841" s="1247" t="s">
        <v>2238</v>
      </c>
      <c r="D841" s="1247"/>
      <c r="E841" s="1247"/>
      <c r="F841" s="1247"/>
      <c r="G841" s="1247"/>
      <c r="H841" s="525" t="s">
        <v>1148</v>
      </c>
      <c r="I841" s="536">
        <v>0.73</v>
      </c>
      <c r="J841" s="526"/>
      <c r="K841" s="536">
        <v>1063.6099999999999</v>
      </c>
      <c r="L841" s="532"/>
      <c r="M841" s="533"/>
      <c r="N841" s="534">
        <v>325.38</v>
      </c>
      <c r="O841" s="526"/>
      <c r="P841" s="529">
        <v>346077.42</v>
      </c>
    </row>
    <row r="842" spans="1:16" x14ac:dyDescent="0.25">
      <c r="A842" s="530"/>
      <c r="B842" s="524" t="s">
        <v>3695</v>
      </c>
      <c r="C842" s="1247" t="s">
        <v>3696</v>
      </c>
      <c r="D842" s="1247"/>
      <c r="E842" s="1247"/>
      <c r="F842" s="1247"/>
      <c r="G842" s="1247"/>
      <c r="H842" s="525" t="s">
        <v>1148</v>
      </c>
      <c r="I842" s="536">
        <v>0.73</v>
      </c>
      <c r="J842" s="526"/>
      <c r="K842" s="536">
        <v>1063.6099999999999</v>
      </c>
      <c r="L842" s="532"/>
      <c r="M842" s="533"/>
      <c r="N842" s="534">
        <v>373.94</v>
      </c>
      <c r="O842" s="526"/>
      <c r="P842" s="529">
        <v>397726.32</v>
      </c>
    </row>
    <row r="843" spans="1:16" x14ac:dyDescent="0.25">
      <c r="A843" s="523"/>
      <c r="B843" s="524" t="s">
        <v>28</v>
      </c>
      <c r="C843" s="1247" t="s">
        <v>132</v>
      </c>
      <c r="D843" s="1247"/>
      <c r="E843" s="1247"/>
      <c r="F843" s="1247"/>
      <c r="G843" s="1247"/>
      <c r="H843" s="525"/>
      <c r="I843" s="526"/>
      <c r="J843" s="526"/>
      <c r="K843" s="526"/>
      <c r="L843" s="528"/>
      <c r="M843" s="526"/>
      <c r="N843" s="528"/>
      <c r="O843" s="526"/>
      <c r="P843" s="529">
        <v>300790.51</v>
      </c>
    </row>
    <row r="844" spans="1:16" x14ac:dyDescent="0.25">
      <c r="A844" s="523"/>
      <c r="B844" s="524"/>
      <c r="C844" s="1247" t="s">
        <v>1147</v>
      </c>
      <c r="D844" s="1247"/>
      <c r="E844" s="1247"/>
      <c r="F844" s="1247"/>
      <c r="G844" s="1247"/>
      <c r="H844" s="525" t="s">
        <v>1148</v>
      </c>
      <c r="I844" s="526"/>
      <c r="J844" s="526"/>
      <c r="K844" s="536">
        <v>203.98</v>
      </c>
      <c r="L844" s="528"/>
      <c r="M844" s="526"/>
      <c r="N844" s="528"/>
      <c r="O844" s="526"/>
      <c r="P844" s="529">
        <v>86395.73</v>
      </c>
    </row>
    <row r="845" spans="1:16" x14ac:dyDescent="0.25">
      <c r="A845" s="530"/>
      <c r="B845" s="524" t="s">
        <v>1443</v>
      </c>
      <c r="C845" s="1247" t="s">
        <v>1444</v>
      </c>
      <c r="D845" s="1247"/>
      <c r="E845" s="1247"/>
      <c r="F845" s="1247"/>
      <c r="G845" s="1247"/>
      <c r="H845" s="525" t="s">
        <v>1151</v>
      </c>
      <c r="I845" s="536">
        <v>0.11</v>
      </c>
      <c r="J845" s="526"/>
      <c r="K845" s="536">
        <v>160.27000000000001</v>
      </c>
      <c r="L845" s="532"/>
      <c r="M845" s="533"/>
      <c r="N845" s="534">
        <v>1550.39</v>
      </c>
      <c r="O845" s="526"/>
      <c r="P845" s="529">
        <v>248481.01</v>
      </c>
    </row>
    <row r="846" spans="1:16" x14ac:dyDescent="0.25">
      <c r="A846" s="540"/>
      <c r="B846" s="524" t="s">
        <v>1152</v>
      </c>
      <c r="C846" s="1247" t="s">
        <v>1153</v>
      </c>
      <c r="D846" s="1247"/>
      <c r="E846" s="1247"/>
      <c r="F846" s="1247"/>
      <c r="G846" s="1247"/>
      <c r="H846" s="525" t="s">
        <v>1148</v>
      </c>
      <c r="I846" s="536">
        <v>0.11</v>
      </c>
      <c r="J846" s="526"/>
      <c r="K846" s="536">
        <v>160.27000000000001</v>
      </c>
      <c r="L846" s="528"/>
      <c r="M846" s="526"/>
      <c r="N846" s="541">
        <v>437.08</v>
      </c>
      <c r="O846" s="526"/>
      <c r="P846" s="529">
        <v>70050.81</v>
      </c>
    </row>
    <row r="847" spans="1:16" x14ac:dyDescent="0.25">
      <c r="A847" s="530"/>
      <c r="B847" s="524" t="s">
        <v>4617</v>
      </c>
      <c r="C847" s="1247" t="s">
        <v>4618</v>
      </c>
      <c r="D847" s="1247"/>
      <c r="E847" s="1247"/>
      <c r="F847" s="1247"/>
      <c r="G847" s="1247"/>
      <c r="H847" s="525" t="s">
        <v>1151</v>
      </c>
      <c r="I847" s="536">
        <v>0.03</v>
      </c>
      <c r="J847" s="526"/>
      <c r="K847" s="536">
        <v>43.71</v>
      </c>
      <c r="L847" s="532"/>
      <c r="M847" s="533"/>
      <c r="N847" s="534">
        <v>1047.6500000000001</v>
      </c>
      <c r="O847" s="526"/>
      <c r="P847" s="529">
        <v>45792.78</v>
      </c>
    </row>
    <row r="848" spans="1:16" x14ac:dyDescent="0.25">
      <c r="A848" s="540"/>
      <c r="B848" s="524" t="s">
        <v>1191</v>
      </c>
      <c r="C848" s="1247" t="s">
        <v>1192</v>
      </c>
      <c r="D848" s="1247"/>
      <c r="E848" s="1247"/>
      <c r="F848" s="1247"/>
      <c r="G848" s="1247"/>
      <c r="H848" s="525" t="s">
        <v>1148</v>
      </c>
      <c r="I848" s="536">
        <v>0.03</v>
      </c>
      <c r="J848" s="526"/>
      <c r="K848" s="536">
        <v>43.71</v>
      </c>
      <c r="L848" s="528"/>
      <c r="M848" s="526"/>
      <c r="N848" s="541">
        <v>373.94</v>
      </c>
      <c r="O848" s="526"/>
      <c r="P848" s="529">
        <v>16344.92</v>
      </c>
    </row>
    <row r="849" spans="1:16" x14ac:dyDescent="0.25">
      <c r="A849" s="530"/>
      <c r="B849" s="524" t="s">
        <v>4619</v>
      </c>
      <c r="C849" s="1247" t="s">
        <v>4620</v>
      </c>
      <c r="D849" s="1247"/>
      <c r="E849" s="1247"/>
      <c r="F849" s="1247"/>
      <c r="G849" s="1247"/>
      <c r="H849" s="525" t="s">
        <v>1151</v>
      </c>
      <c r="I849" s="536">
        <v>0.03</v>
      </c>
      <c r="J849" s="526"/>
      <c r="K849" s="536">
        <v>43.71</v>
      </c>
      <c r="L849" s="538">
        <v>105.74</v>
      </c>
      <c r="M849" s="539">
        <v>1.41</v>
      </c>
      <c r="N849" s="534">
        <v>149.09</v>
      </c>
      <c r="O849" s="526"/>
      <c r="P849" s="529">
        <v>6516.72</v>
      </c>
    </row>
    <row r="850" spans="1:16" x14ac:dyDescent="0.25">
      <c r="A850" s="544" t="s">
        <v>1239</v>
      </c>
      <c r="B850" s="545" t="s">
        <v>4621</v>
      </c>
      <c r="C850" s="1250" t="s">
        <v>4622</v>
      </c>
      <c r="D850" s="1250"/>
      <c r="E850" s="1250"/>
      <c r="F850" s="1250"/>
      <c r="G850" s="1250"/>
      <c r="H850" s="546" t="s">
        <v>1575</v>
      </c>
      <c r="I850" s="547">
        <v>1</v>
      </c>
      <c r="J850" s="548"/>
      <c r="K850" s="547">
        <v>1457</v>
      </c>
      <c r="L850" s="550"/>
      <c r="M850" s="548"/>
      <c r="N850" s="550"/>
      <c r="O850" s="548"/>
      <c r="P850" s="551"/>
    </row>
    <row r="851" spans="1:16" x14ac:dyDescent="0.25">
      <c r="A851" s="552"/>
      <c r="B851" s="553"/>
      <c r="C851" s="1248" t="s">
        <v>1154</v>
      </c>
      <c r="D851" s="1248"/>
      <c r="E851" s="1248"/>
      <c r="F851" s="1248"/>
      <c r="G851" s="1248"/>
      <c r="H851" s="516"/>
      <c r="I851" s="517"/>
      <c r="J851" s="517"/>
      <c r="K851" s="517"/>
      <c r="L851" s="520"/>
      <c r="M851" s="517"/>
      <c r="N851" s="554"/>
      <c r="O851" s="517"/>
      <c r="P851" s="555">
        <v>1473036.91</v>
      </c>
    </row>
    <row r="852" spans="1:16" x14ac:dyDescent="0.25">
      <c r="A852" s="540"/>
      <c r="B852" s="524"/>
      <c r="C852" s="1247" t="s">
        <v>1155</v>
      </c>
      <c r="D852" s="1247"/>
      <c r="E852" s="1247"/>
      <c r="F852" s="1247"/>
      <c r="G852" s="1247"/>
      <c r="H852" s="525"/>
      <c r="I852" s="526"/>
      <c r="J852" s="526"/>
      <c r="K852" s="526"/>
      <c r="L852" s="528"/>
      <c r="M852" s="526"/>
      <c r="N852" s="528"/>
      <c r="O852" s="526"/>
      <c r="P852" s="529">
        <v>1172246.3999999999</v>
      </c>
    </row>
    <row r="853" spans="1:16" x14ac:dyDescent="0.25">
      <c r="A853" s="540"/>
      <c r="B853" s="524" t="s">
        <v>4623</v>
      </c>
      <c r="C853" s="1247" t="s">
        <v>4624</v>
      </c>
      <c r="D853" s="1247"/>
      <c r="E853" s="1247"/>
      <c r="F853" s="1247"/>
      <c r="G853" s="1247"/>
      <c r="H853" s="525" t="s">
        <v>1158</v>
      </c>
      <c r="I853" s="543">
        <v>103</v>
      </c>
      <c r="J853" s="526"/>
      <c r="K853" s="543">
        <v>103</v>
      </c>
      <c r="L853" s="528"/>
      <c r="M853" s="526"/>
      <c r="N853" s="528"/>
      <c r="O853" s="526"/>
      <c r="P853" s="529">
        <v>1207413.79</v>
      </c>
    </row>
    <row r="854" spans="1:16" x14ac:dyDescent="0.25">
      <c r="A854" s="540"/>
      <c r="B854" s="524" t="s">
        <v>4625</v>
      </c>
      <c r="C854" s="1247" t="s">
        <v>4626</v>
      </c>
      <c r="D854" s="1247"/>
      <c r="E854" s="1247"/>
      <c r="F854" s="1247"/>
      <c r="G854" s="1247"/>
      <c r="H854" s="525" t="s">
        <v>1158</v>
      </c>
      <c r="I854" s="543">
        <v>60</v>
      </c>
      <c r="J854" s="526"/>
      <c r="K854" s="543">
        <v>60</v>
      </c>
      <c r="L854" s="528"/>
      <c r="M854" s="526"/>
      <c r="N854" s="528"/>
      <c r="O854" s="526"/>
      <c r="P854" s="529">
        <v>703347.84</v>
      </c>
    </row>
    <row r="855" spans="1:16" x14ac:dyDescent="0.25">
      <c r="A855" s="556"/>
      <c r="B855" s="557"/>
      <c r="C855" s="1248" t="s">
        <v>1161</v>
      </c>
      <c r="D855" s="1248"/>
      <c r="E855" s="1248"/>
      <c r="F855" s="1248"/>
      <c r="G855" s="1248"/>
      <c r="H855" s="516"/>
      <c r="I855" s="517"/>
      <c r="J855" s="517"/>
      <c r="K855" s="517"/>
      <c r="L855" s="520"/>
      <c r="M855" s="517"/>
      <c r="N855" s="554">
        <v>2322.44</v>
      </c>
      <c r="O855" s="517"/>
      <c r="P855" s="555">
        <v>3383798.54</v>
      </c>
    </row>
    <row r="856" spans="1:16" x14ac:dyDescent="0.25">
      <c r="A856" s="558"/>
      <c r="B856" s="559"/>
      <c r="C856" s="559"/>
      <c r="D856" s="559"/>
      <c r="E856" s="559"/>
      <c r="F856" s="559"/>
      <c r="G856" s="559"/>
      <c r="H856" s="560"/>
      <c r="I856" s="561"/>
      <c r="J856" s="561"/>
      <c r="K856" s="561"/>
      <c r="L856" s="562"/>
      <c r="M856" s="561"/>
      <c r="N856" s="562"/>
      <c r="O856" s="561"/>
      <c r="P856" s="563"/>
    </row>
    <row r="857" spans="1:16" x14ac:dyDescent="0.25">
      <c r="A857" s="1251" t="s">
        <v>4627</v>
      </c>
      <c r="B857" s="1252"/>
      <c r="C857" s="1252"/>
      <c r="D857" s="1252"/>
      <c r="E857" s="1252"/>
      <c r="F857" s="1252"/>
      <c r="G857" s="1252"/>
      <c r="H857" s="1252"/>
      <c r="I857" s="1252"/>
      <c r="J857" s="1252"/>
      <c r="K857" s="1252"/>
      <c r="L857" s="1252"/>
      <c r="M857" s="1252"/>
      <c r="N857" s="1252"/>
      <c r="O857" s="1252"/>
      <c r="P857" s="1253"/>
    </row>
    <row r="858" spans="1:16" ht="22.5" x14ac:dyDescent="0.25">
      <c r="A858" s="514" t="s">
        <v>1540</v>
      </c>
      <c r="B858" s="515" t="s">
        <v>4628</v>
      </c>
      <c r="C858" s="1249" t="s">
        <v>4629</v>
      </c>
      <c r="D858" s="1249"/>
      <c r="E858" s="1249"/>
      <c r="F858" s="1249"/>
      <c r="G858" s="1249"/>
      <c r="H858" s="516" t="s">
        <v>1575</v>
      </c>
      <c r="I858" s="517">
        <v>3</v>
      </c>
      <c r="J858" s="518">
        <v>1</v>
      </c>
      <c r="K858" s="518">
        <v>3</v>
      </c>
      <c r="L858" s="520"/>
      <c r="M858" s="517"/>
      <c r="N858" s="564">
        <v>137130.5</v>
      </c>
      <c r="O858" s="517"/>
      <c r="P858" s="555">
        <v>411391.5</v>
      </c>
    </row>
    <row r="859" spans="1:16" x14ac:dyDescent="0.25">
      <c r="A859" s="556"/>
      <c r="B859" s="557"/>
      <c r="C859" s="1248" t="s">
        <v>1161</v>
      </c>
      <c r="D859" s="1248"/>
      <c r="E859" s="1248"/>
      <c r="F859" s="1248"/>
      <c r="G859" s="1248"/>
      <c r="H859" s="516"/>
      <c r="I859" s="517"/>
      <c r="J859" s="517"/>
      <c r="K859" s="517"/>
      <c r="L859" s="520"/>
      <c r="M859" s="517"/>
      <c r="N859" s="520"/>
      <c r="O859" s="517"/>
      <c r="P859" s="555">
        <v>411391.5</v>
      </c>
    </row>
    <row r="860" spans="1:16" x14ac:dyDescent="0.25">
      <c r="A860" s="558"/>
      <c r="B860" s="559"/>
      <c r="C860" s="559"/>
      <c r="D860" s="559"/>
      <c r="E860" s="559"/>
      <c r="F860" s="559"/>
      <c r="G860" s="559"/>
      <c r="H860" s="560"/>
      <c r="I860" s="561"/>
      <c r="J860" s="561"/>
      <c r="K860" s="561"/>
      <c r="L860" s="562"/>
      <c r="M860" s="561"/>
      <c r="N860" s="562"/>
      <c r="O860" s="561"/>
      <c r="P860" s="563"/>
    </row>
    <row r="861" spans="1:16" ht="22.5" x14ac:dyDescent="0.25">
      <c r="A861" s="514" t="s">
        <v>1543</v>
      </c>
      <c r="B861" s="515" t="s">
        <v>4630</v>
      </c>
      <c r="C861" s="1249" t="s">
        <v>4631</v>
      </c>
      <c r="D861" s="1249"/>
      <c r="E861" s="1249"/>
      <c r="F861" s="1249"/>
      <c r="G861" s="1249"/>
      <c r="H861" s="516" t="s">
        <v>1575</v>
      </c>
      <c r="I861" s="517">
        <v>165</v>
      </c>
      <c r="J861" s="518">
        <v>1</v>
      </c>
      <c r="K861" s="518">
        <v>165</v>
      </c>
      <c r="L861" s="520"/>
      <c r="M861" s="517"/>
      <c r="N861" s="564">
        <v>47139.3</v>
      </c>
      <c r="O861" s="517"/>
      <c r="P861" s="555">
        <v>7777984.5</v>
      </c>
    </row>
    <row r="862" spans="1:16" x14ac:dyDescent="0.25">
      <c r="A862" s="556"/>
      <c r="B862" s="557"/>
      <c r="C862" s="1248" t="s">
        <v>1161</v>
      </c>
      <c r="D862" s="1248"/>
      <c r="E862" s="1248"/>
      <c r="F862" s="1248"/>
      <c r="G862" s="1248"/>
      <c r="H862" s="516"/>
      <c r="I862" s="517"/>
      <c r="J862" s="517"/>
      <c r="K862" s="517"/>
      <c r="L862" s="520"/>
      <c r="M862" s="517"/>
      <c r="N862" s="520"/>
      <c r="O862" s="517"/>
      <c r="P862" s="555">
        <v>7777984.5</v>
      </c>
    </row>
    <row r="863" spans="1:16" x14ac:dyDescent="0.25">
      <c r="A863" s="558"/>
      <c r="B863" s="559"/>
      <c r="C863" s="559"/>
      <c r="D863" s="559"/>
      <c r="E863" s="559"/>
      <c r="F863" s="559"/>
      <c r="G863" s="559"/>
      <c r="H863" s="560"/>
      <c r="I863" s="561"/>
      <c r="J863" s="561"/>
      <c r="K863" s="561"/>
      <c r="L863" s="562"/>
      <c r="M863" s="561"/>
      <c r="N863" s="562"/>
      <c r="O863" s="561"/>
      <c r="P863" s="563"/>
    </row>
    <row r="864" spans="1:16" ht="22.5" x14ac:dyDescent="0.25">
      <c r="A864" s="514" t="s">
        <v>1559</v>
      </c>
      <c r="B864" s="515" t="s">
        <v>4632</v>
      </c>
      <c r="C864" s="1249" t="s">
        <v>4633</v>
      </c>
      <c r="D864" s="1249"/>
      <c r="E864" s="1249"/>
      <c r="F864" s="1249"/>
      <c r="G864" s="1249"/>
      <c r="H864" s="516" t="s">
        <v>1575</v>
      </c>
      <c r="I864" s="517">
        <v>47</v>
      </c>
      <c r="J864" s="518">
        <v>1</v>
      </c>
      <c r="K864" s="518">
        <v>47</v>
      </c>
      <c r="L864" s="520"/>
      <c r="M864" s="517"/>
      <c r="N864" s="564">
        <v>35519.800000000003</v>
      </c>
      <c r="O864" s="517"/>
      <c r="P864" s="555">
        <v>1669430.6</v>
      </c>
    </row>
    <row r="865" spans="1:16" x14ac:dyDescent="0.25">
      <c r="A865" s="556"/>
      <c r="B865" s="557"/>
      <c r="C865" s="1248" t="s">
        <v>1161</v>
      </c>
      <c r="D865" s="1248"/>
      <c r="E865" s="1248"/>
      <c r="F865" s="1248"/>
      <c r="G865" s="1248"/>
      <c r="H865" s="516"/>
      <c r="I865" s="517"/>
      <c r="J865" s="517"/>
      <c r="K865" s="517"/>
      <c r="L865" s="520"/>
      <c r="M865" s="517"/>
      <c r="N865" s="520"/>
      <c r="O865" s="517"/>
      <c r="P865" s="555">
        <v>1669430.6</v>
      </c>
    </row>
    <row r="866" spans="1:16" x14ac:dyDescent="0.25">
      <c r="A866" s="558"/>
      <c r="B866" s="559"/>
      <c r="C866" s="559"/>
      <c r="D866" s="559"/>
      <c r="E866" s="559"/>
      <c r="F866" s="559"/>
      <c r="G866" s="559"/>
      <c r="H866" s="560"/>
      <c r="I866" s="561"/>
      <c r="J866" s="561"/>
      <c r="K866" s="561"/>
      <c r="L866" s="562"/>
      <c r="M866" s="561"/>
      <c r="N866" s="562"/>
      <c r="O866" s="561"/>
      <c r="P866" s="563"/>
    </row>
    <row r="867" spans="1:16" x14ac:dyDescent="0.25">
      <c r="A867" s="1251" t="s">
        <v>4634</v>
      </c>
      <c r="B867" s="1252"/>
      <c r="C867" s="1252"/>
      <c r="D867" s="1252"/>
      <c r="E867" s="1252"/>
      <c r="F867" s="1252"/>
      <c r="G867" s="1252"/>
      <c r="H867" s="1252"/>
      <c r="I867" s="1252"/>
      <c r="J867" s="1252"/>
      <c r="K867" s="1252"/>
      <c r="L867" s="1252"/>
      <c r="M867" s="1252"/>
      <c r="N867" s="1252"/>
      <c r="O867" s="1252"/>
      <c r="P867" s="1253"/>
    </row>
    <row r="868" spans="1:16" x14ac:dyDescent="0.25">
      <c r="A868" s="514" t="s">
        <v>1562</v>
      </c>
      <c r="B868" s="515" t="s">
        <v>4635</v>
      </c>
      <c r="C868" s="1249" t="s">
        <v>4636</v>
      </c>
      <c r="D868" s="1249"/>
      <c r="E868" s="1249"/>
      <c r="F868" s="1249"/>
      <c r="G868" s="1249"/>
      <c r="H868" s="516" t="s">
        <v>1575</v>
      </c>
      <c r="I868" s="517">
        <v>9</v>
      </c>
      <c r="J868" s="518">
        <v>1</v>
      </c>
      <c r="K868" s="518">
        <v>9</v>
      </c>
      <c r="L868" s="520"/>
      <c r="M868" s="517"/>
      <c r="N868" s="521"/>
      <c r="O868" s="517"/>
      <c r="P868" s="522"/>
    </row>
    <row r="869" spans="1:16" x14ac:dyDescent="0.25">
      <c r="A869" s="523"/>
      <c r="B869" s="524" t="s">
        <v>23</v>
      </c>
      <c r="C869" s="1247" t="s">
        <v>1203</v>
      </c>
      <c r="D869" s="1247"/>
      <c r="E869" s="1247"/>
      <c r="F869" s="1247"/>
      <c r="G869" s="1247"/>
      <c r="H869" s="525" t="s">
        <v>1148</v>
      </c>
      <c r="I869" s="526"/>
      <c r="J869" s="526"/>
      <c r="K869" s="536">
        <v>11.61</v>
      </c>
      <c r="L869" s="528"/>
      <c r="M869" s="526"/>
      <c r="N869" s="528"/>
      <c r="O869" s="526"/>
      <c r="P869" s="529">
        <v>3777.66</v>
      </c>
    </row>
    <row r="870" spans="1:16" x14ac:dyDescent="0.25">
      <c r="A870" s="530"/>
      <c r="B870" s="524" t="s">
        <v>2070</v>
      </c>
      <c r="C870" s="1247" t="s">
        <v>2071</v>
      </c>
      <c r="D870" s="1247"/>
      <c r="E870" s="1247"/>
      <c r="F870" s="1247"/>
      <c r="G870" s="1247"/>
      <c r="H870" s="525" t="s">
        <v>1148</v>
      </c>
      <c r="I870" s="536">
        <v>1.29</v>
      </c>
      <c r="J870" s="526"/>
      <c r="K870" s="536">
        <v>11.61</v>
      </c>
      <c r="L870" s="532"/>
      <c r="M870" s="533"/>
      <c r="N870" s="534">
        <v>325.38</v>
      </c>
      <c r="O870" s="526"/>
      <c r="P870" s="529">
        <v>3777.66</v>
      </c>
    </row>
    <row r="871" spans="1:16" x14ac:dyDescent="0.25">
      <c r="A871" s="523"/>
      <c r="B871" s="524" t="s">
        <v>28</v>
      </c>
      <c r="C871" s="1247" t="s">
        <v>132</v>
      </c>
      <c r="D871" s="1247"/>
      <c r="E871" s="1247"/>
      <c r="F871" s="1247"/>
      <c r="G871" s="1247"/>
      <c r="H871" s="525"/>
      <c r="I871" s="526"/>
      <c r="J871" s="526"/>
      <c r="K871" s="526"/>
      <c r="L871" s="528"/>
      <c r="M871" s="526"/>
      <c r="N871" s="528"/>
      <c r="O871" s="526"/>
      <c r="P871" s="573">
        <v>320.01</v>
      </c>
    </row>
    <row r="872" spans="1:16" x14ac:dyDescent="0.25">
      <c r="A872" s="523"/>
      <c r="B872" s="524"/>
      <c r="C872" s="1247" t="s">
        <v>1147</v>
      </c>
      <c r="D872" s="1247"/>
      <c r="E872" s="1247"/>
      <c r="F872" s="1247"/>
      <c r="G872" s="1247"/>
      <c r="H872" s="525" t="s">
        <v>1148</v>
      </c>
      <c r="I872" s="526"/>
      <c r="J872" s="526"/>
      <c r="K872" s="536">
        <v>0.54</v>
      </c>
      <c r="L872" s="528"/>
      <c r="M872" s="526"/>
      <c r="N872" s="528"/>
      <c r="O872" s="526"/>
      <c r="P872" s="573">
        <v>175.71</v>
      </c>
    </row>
    <row r="873" spans="1:16" x14ac:dyDescent="0.25">
      <c r="A873" s="530"/>
      <c r="B873" s="524" t="s">
        <v>1445</v>
      </c>
      <c r="C873" s="1247" t="s">
        <v>1446</v>
      </c>
      <c r="D873" s="1247"/>
      <c r="E873" s="1247"/>
      <c r="F873" s="1247"/>
      <c r="G873" s="1247"/>
      <c r="H873" s="525" t="s">
        <v>1151</v>
      </c>
      <c r="I873" s="536">
        <v>0.06</v>
      </c>
      <c r="J873" s="526"/>
      <c r="K873" s="536">
        <v>0.54</v>
      </c>
      <c r="L873" s="538">
        <v>477.92</v>
      </c>
      <c r="M873" s="539">
        <v>1.24</v>
      </c>
      <c r="N873" s="534">
        <v>592.62</v>
      </c>
      <c r="O873" s="526"/>
      <c r="P873" s="529">
        <v>320.01</v>
      </c>
    </row>
    <row r="874" spans="1:16" x14ac:dyDescent="0.25">
      <c r="A874" s="540"/>
      <c r="B874" s="524" t="s">
        <v>1208</v>
      </c>
      <c r="C874" s="1247" t="s">
        <v>1209</v>
      </c>
      <c r="D874" s="1247"/>
      <c r="E874" s="1247"/>
      <c r="F874" s="1247"/>
      <c r="G874" s="1247"/>
      <c r="H874" s="525" t="s">
        <v>1148</v>
      </c>
      <c r="I874" s="536">
        <v>0.06</v>
      </c>
      <c r="J874" s="526"/>
      <c r="K874" s="536">
        <v>0.54</v>
      </c>
      <c r="L874" s="528"/>
      <c r="M874" s="526"/>
      <c r="N874" s="541">
        <v>325.38</v>
      </c>
      <c r="O874" s="526"/>
      <c r="P874" s="573">
        <v>175.71</v>
      </c>
    </row>
    <row r="875" spans="1:16" x14ac:dyDescent="0.25">
      <c r="A875" s="523"/>
      <c r="B875" s="524" t="s">
        <v>36</v>
      </c>
      <c r="C875" s="1247" t="s">
        <v>134</v>
      </c>
      <c r="D875" s="1247"/>
      <c r="E875" s="1247"/>
      <c r="F875" s="1247"/>
      <c r="G875" s="1247"/>
      <c r="H875" s="525"/>
      <c r="I875" s="526"/>
      <c r="J875" s="526"/>
      <c r="K875" s="526"/>
      <c r="L875" s="528"/>
      <c r="M875" s="526"/>
      <c r="N875" s="528"/>
      <c r="O875" s="526"/>
      <c r="P875" s="573">
        <v>137.08000000000001</v>
      </c>
    </row>
    <row r="876" spans="1:16" x14ac:dyDescent="0.25">
      <c r="A876" s="530"/>
      <c r="B876" s="524" t="s">
        <v>2527</v>
      </c>
      <c r="C876" s="1247" t="s">
        <v>2528</v>
      </c>
      <c r="D876" s="1247"/>
      <c r="E876" s="1247"/>
      <c r="F876" s="1247"/>
      <c r="G876" s="1247"/>
      <c r="H876" s="525" t="s">
        <v>1244</v>
      </c>
      <c r="I876" s="536">
        <v>0.06</v>
      </c>
      <c r="J876" s="526"/>
      <c r="K876" s="536">
        <v>0.54</v>
      </c>
      <c r="L876" s="538">
        <v>160.27000000000001</v>
      </c>
      <c r="M876" s="539">
        <v>1.18</v>
      </c>
      <c r="N876" s="534">
        <v>189.12</v>
      </c>
      <c r="O876" s="526"/>
      <c r="P876" s="529">
        <v>102.12</v>
      </c>
    </row>
    <row r="877" spans="1:16" x14ac:dyDescent="0.25">
      <c r="A877" s="530"/>
      <c r="B877" s="524" t="s">
        <v>4637</v>
      </c>
      <c r="C877" s="1247" t="s">
        <v>4638</v>
      </c>
      <c r="D877" s="1247"/>
      <c r="E877" s="1247"/>
      <c r="F877" s="1247"/>
      <c r="G877" s="1247"/>
      <c r="H877" s="525" t="s">
        <v>1244</v>
      </c>
      <c r="I877" s="536">
        <v>0.01</v>
      </c>
      <c r="J877" s="526"/>
      <c r="K877" s="536">
        <v>0.09</v>
      </c>
      <c r="L877" s="538">
        <v>238.29</v>
      </c>
      <c r="M877" s="539">
        <v>1.63</v>
      </c>
      <c r="N877" s="534">
        <v>388.41</v>
      </c>
      <c r="O877" s="526"/>
      <c r="P877" s="529">
        <v>34.96</v>
      </c>
    </row>
    <row r="878" spans="1:16" x14ac:dyDescent="0.25">
      <c r="A878" s="544" t="s">
        <v>1364</v>
      </c>
      <c r="B878" s="545" t="s">
        <v>1499</v>
      </c>
      <c r="C878" s="1250" t="s">
        <v>1500</v>
      </c>
      <c r="D878" s="1250"/>
      <c r="E878" s="1250"/>
      <c r="F878" s="1250"/>
      <c r="G878" s="1250"/>
      <c r="H878" s="546" t="s">
        <v>1244</v>
      </c>
      <c r="I878" s="547">
        <v>0</v>
      </c>
      <c r="J878" s="548"/>
      <c r="K878" s="547">
        <v>0</v>
      </c>
      <c r="L878" s="550"/>
      <c r="M878" s="548"/>
      <c r="N878" s="550"/>
      <c r="O878" s="548"/>
      <c r="P878" s="551"/>
    </row>
    <row r="879" spans="1:16" x14ac:dyDescent="0.25">
      <c r="A879" s="544" t="s">
        <v>1364</v>
      </c>
      <c r="B879" s="545" t="s">
        <v>1514</v>
      </c>
      <c r="C879" s="1250" t="s">
        <v>4639</v>
      </c>
      <c r="D879" s="1250"/>
      <c r="E879" s="1250"/>
      <c r="F879" s="1250"/>
      <c r="G879" s="1250"/>
      <c r="H879" s="546" t="s">
        <v>1244</v>
      </c>
      <c r="I879" s="547">
        <v>0</v>
      </c>
      <c r="J879" s="548"/>
      <c r="K879" s="547">
        <v>0</v>
      </c>
      <c r="L879" s="550"/>
      <c r="M879" s="548"/>
      <c r="N879" s="550"/>
      <c r="O879" s="548"/>
      <c r="P879" s="551"/>
    </row>
    <row r="880" spans="1:16" x14ac:dyDescent="0.25">
      <c r="A880" s="544" t="s">
        <v>1364</v>
      </c>
      <c r="B880" s="545" t="s">
        <v>4640</v>
      </c>
      <c r="C880" s="1250" t="s">
        <v>4641</v>
      </c>
      <c r="D880" s="1250"/>
      <c r="E880" s="1250"/>
      <c r="F880" s="1250"/>
      <c r="G880" s="1250"/>
      <c r="H880" s="546" t="s">
        <v>1244</v>
      </c>
      <c r="I880" s="547">
        <v>0</v>
      </c>
      <c r="J880" s="548"/>
      <c r="K880" s="547">
        <v>0</v>
      </c>
      <c r="L880" s="550"/>
      <c r="M880" s="548"/>
      <c r="N880" s="550"/>
      <c r="O880" s="548"/>
      <c r="P880" s="551"/>
    </row>
    <row r="881" spans="1:16" x14ac:dyDescent="0.25">
      <c r="A881" s="544" t="s">
        <v>1364</v>
      </c>
      <c r="B881" s="545" t="s">
        <v>4642</v>
      </c>
      <c r="C881" s="1250" t="s">
        <v>4643</v>
      </c>
      <c r="D881" s="1250"/>
      <c r="E881" s="1250"/>
      <c r="F881" s="1250"/>
      <c r="G881" s="1250"/>
      <c r="H881" s="546" t="s">
        <v>1575</v>
      </c>
      <c r="I881" s="547">
        <v>0</v>
      </c>
      <c r="J881" s="548"/>
      <c r="K881" s="547">
        <v>0</v>
      </c>
      <c r="L881" s="550"/>
      <c r="M881" s="548"/>
      <c r="N881" s="550"/>
      <c r="O881" s="548"/>
      <c r="P881" s="551"/>
    </row>
    <row r="882" spans="1:16" x14ac:dyDescent="0.25">
      <c r="A882" s="544" t="s">
        <v>1364</v>
      </c>
      <c r="B882" s="545" t="s">
        <v>4644</v>
      </c>
      <c r="C882" s="1250" t="s">
        <v>4645</v>
      </c>
      <c r="D882" s="1250"/>
      <c r="E882" s="1250"/>
      <c r="F882" s="1250"/>
      <c r="G882" s="1250"/>
      <c r="H882" s="546" t="s">
        <v>1164</v>
      </c>
      <c r="I882" s="547">
        <v>0</v>
      </c>
      <c r="J882" s="548"/>
      <c r="K882" s="547">
        <v>0</v>
      </c>
      <c r="L882" s="550"/>
      <c r="M882" s="548"/>
      <c r="N882" s="550"/>
      <c r="O882" s="548"/>
      <c r="P882" s="551"/>
    </row>
    <row r="883" spans="1:16" x14ac:dyDescent="0.25">
      <c r="A883" s="552"/>
      <c r="B883" s="553"/>
      <c r="C883" s="1248" t="s">
        <v>1154</v>
      </c>
      <c r="D883" s="1248"/>
      <c r="E883" s="1248"/>
      <c r="F883" s="1248"/>
      <c r="G883" s="1248"/>
      <c r="H883" s="516"/>
      <c r="I883" s="517"/>
      <c r="J883" s="517"/>
      <c r="K883" s="517"/>
      <c r="L883" s="520"/>
      <c r="M883" s="517"/>
      <c r="N883" s="554"/>
      <c r="O883" s="517"/>
      <c r="P883" s="555">
        <v>4410.46</v>
      </c>
    </row>
    <row r="884" spans="1:16" x14ac:dyDescent="0.25">
      <c r="A884" s="540"/>
      <c r="B884" s="524"/>
      <c r="C884" s="1247" t="s">
        <v>1155</v>
      </c>
      <c r="D884" s="1247"/>
      <c r="E884" s="1247"/>
      <c r="F884" s="1247"/>
      <c r="G884" s="1247"/>
      <c r="H884" s="525"/>
      <c r="I884" s="526"/>
      <c r="J884" s="526"/>
      <c r="K884" s="526"/>
      <c r="L884" s="528"/>
      <c r="M884" s="526"/>
      <c r="N884" s="528"/>
      <c r="O884" s="526"/>
      <c r="P884" s="529">
        <v>3953.37</v>
      </c>
    </row>
    <row r="885" spans="1:16" x14ac:dyDescent="0.25">
      <c r="A885" s="540"/>
      <c r="B885" s="524" t="s">
        <v>4623</v>
      </c>
      <c r="C885" s="1247" t="s">
        <v>4624</v>
      </c>
      <c r="D885" s="1247"/>
      <c r="E885" s="1247"/>
      <c r="F885" s="1247"/>
      <c r="G885" s="1247"/>
      <c r="H885" s="525" t="s">
        <v>1158</v>
      </c>
      <c r="I885" s="543">
        <v>103</v>
      </c>
      <c r="J885" s="526"/>
      <c r="K885" s="543">
        <v>103</v>
      </c>
      <c r="L885" s="528"/>
      <c r="M885" s="526"/>
      <c r="N885" s="528"/>
      <c r="O885" s="526"/>
      <c r="P885" s="529">
        <v>4071.97</v>
      </c>
    </row>
    <row r="886" spans="1:16" x14ac:dyDescent="0.25">
      <c r="A886" s="540"/>
      <c r="B886" s="524" t="s">
        <v>4625</v>
      </c>
      <c r="C886" s="1247" t="s">
        <v>4626</v>
      </c>
      <c r="D886" s="1247"/>
      <c r="E886" s="1247"/>
      <c r="F886" s="1247"/>
      <c r="G886" s="1247"/>
      <c r="H886" s="525" t="s">
        <v>1158</v>
      </c>
      <c r="I886" s="543">
        <v>60</v>
      </c>
      <c r="J886" s="526"/>
      <c r="K886" s="543">
        <v>60</v>
      </c>
      <c r="L886" s="528"/>
      <c r="M886" s="526"/>
      <c r="N886" s="528"/>
      <c r="O886" s="526"/>
      <c r="P886" s="529">
        <v>2372.02</v>
      </c>
    </row>
    <row r="887" spans="1:16" x14ac:dyDescent="0.25">
      <c r="A887" s="556"/>
      <c r="B887" s="557"/>
      <c r="C887" s="1248" t="s">
        <v>1161</v>
      </c>
      <c r="D887" s="1248"/>
      <c r="E887" s="1248"/>
      <c r="F887" s="1248"/>
      <c r="G887" s="1248"/>
      <c r="H887" s="516"/>
      <c r="I887" s="517"/>
      <c r="J887" s="517"/>
      <c r="K887" s="517"/>
      <c r="L887" s="520"/>
      <c r="M887" s="517"/>
      <c r="N887" s="554">
        <v>1206.05</v>
      </c>
      <c r="O887" s="517"/>
      <c r="P887" s="555">
        <v>10854.45</v>
      </c>
    </row>
    <row r="888" spans="1:16" x14ac:dyDescent="0.25">
      <c r="A888" s="558"/>
      <c r="B888" s="559"/>
      <c r="C888" s="559"/>
      <c r="D888" s="559"/>
      <c r="E888" s="559"/>
      <c r="F888" s="559"/>
      <c r="G888" s="559"/>
      <c r="H888" s="560"/>
      <c r="I888" s="561"/>
      <c r="J888" s="561"/>
      <c r="K888" s="561"/>
      <c r="L888" s="562"/>
      <c r="M888" s="561"/>
      <c r="N888" s="562"/>
      <c r="O888" s="561"/>
      <c r="P888" s="563"/>
    </row>
    <row r="889" spans="1:16" ht="22.5" x14ac:dyDescent="0.25">
      <c r="A889" s="514" t="s">
        <v>1565</v>
      </c>
      <c r="B889" s="515" t="s">
        <v>4646</v>
      </c>
      <c r="C889" s="1249" t="s">
        <v>4647</v>
      </c>
      <c r="D889" s="1249"/>
      <c r="E889" s="1249"/>
      <c r="F889" s="1249"/>
      <c r="G889" s="1249"/>
      <c r="H889" s="516" t="s">
        <v>1575</v>
      </c>
      <c r="I889" s="517">
        <v>9</v>
      </c>
      <c r="J889" s="518">
        <v>1</v>
      </c>
      <c r="K889" s="518">
        <v>9</v>
      </c>
      <c r="L889" s="520"/>
      <c r="M889" s="517"/>
      <c r="N889" s="564">
        <v>35793.5</v>
      </c>
      <c r="O889" s="517"/>
      <c r="P889" s="555">
        <v>322141.5</v>
      </c>
    </row>
    <row r="890" spans="1:16" x14ac:dyDescent="0.25">
      <c r="A890" s="556"/>
      <c r="B890" s="557"/>
      <c r="C890" s="1248" t="s">
        <v>1161</v>
      </c>
      <c r="D890" s="1248"/>
      <c r="E890" s="1248"/>
      <c r="F890" s="1248"/>
      <c r="G890" s="1248"/>
      <c r="H890" s="516"/>
      <c r="I890" s="517"/>
      <c r="J890" s="517"/>
      <c r="K890" s="517"/>
      <c r="L890" s="520"/>
      <c r="M890" s="517"/>
      <c r="N890" s="520"/>
      <c r="O890" s="517"/>
      <c r="P890" s="555">
        <v>322141.5</v>
      </c>
    </row>
    <row r="891" spans="1:16" x14ac:dyDescent="0.25">
      <c r="A891" s="558"/>
      <c r="B891" s="559"/>
      <c r="C891" s="559"/>
      <c r="D891" s="559"/>
      <c r="E891" s="559"/>
      <c r="F891" s="559"/>
      <c r="G891" s="559"/>
      <c r="H891" s="560"/>
      <c r="I891" s="561"/>
      <c r="J891" s="561"/>
      <c r="K891" s="561"/>
      <c r="L891" s="562"/>
      <c r="M891" s="561"/>
      <c r="N891" s="562"/>
      <c r="O891" s="561"/>
      <c r="P891" s="563"/>
    </row>
    <row r="892" spans="1:16" ht="22.5" x14ac:dyDescent="0.25">
      <c r="A892" s="514" t="s">
        <v>1572</v>
      </c>
      <c r="B892" s="515" t="s">
        <v>4648</v>
      </c>
      <c r="C892" s="1249" t="s">
        <v>4649</v>
      </c>
      <c r="D892" s="1249"/>
      <c r="E892" s="1249"/>
      <c r="F892" s="1249"/>
      <c r="G892" s="1249"/>
      <c r="H892" s="516" t="s">
        <v>1575</v>
      </c>
      <c r="I892" s="517">
        <v>3</v>
      </c>
      <c r="J892" s="518">
        <v>1</v>
      </c>
      <c r="K892" s="518">
        <v>3</v>
      </c>
      <c r="L892" s="520"/>
      <c r="M892" s="517"/>
      <c r="N892" s="564">
        <v>3107.6</v>
      </c>
      <c r="O892" s="517"/>
      <c r="P892" s="555">
        <v>9322.7999999999993</v>
      </c>
    </row>
    <row r="893" spans="1:16" x14ac:dyDescent="0.25">
      <c r="A893" s="556"/>
      <c r="B893" s="557"/>
      <c r="C893" s="1248" t="s">
        <v>1161</v>
      </c>
      <c r="D893" s="1248"/>
      <c r="E893" s="1248"/>
      <c r="F893" s="1248"/>
      <c r="G893" s="1248"/>
      <c r="H893" s="516"/>
      <c r="I893" s="517"/>
      <c r="J893" s="517"/>
      <c r="K893" s="517"/>
      <c r="L893" s="520"/>
      <c r="M893" s="517"/>
      <c r="N893" s="520"/>
      <c r="O893" s="517"/>
      <c r="P893" s="555">
        <v>9322.7999999999993</v>
      </c>
    </row>
    <row r="894" spans="1:16" x14ac:dyDescent="0.25">
      <c r="A894" s="558"/>
      <c r="B894" s="559"/>
      <c r="C894" s="559"/>
      <c r="D894" s="559"/>
      <c r="E894" s="559"/>
      <c r="F894" s="559"/>
      <c r="G894" s="559"/>
      <c r="H894" s="560"/>
      <c r="I894" s="561"/>
      <c r="J894" s="561"/>
      <c r="K894" s="561"/>
      <c r="L894" s="562"/>
      <c r="M894" s="561"/>
      <c r="N894" s="562"/>
      <c r="O894" s="561"/>
      <c r="P894" s="563"/>
    </row>
    <row r="895" spans="1:16" x14ac:dyDescent="0.25">
      <c r="A895" s="1251" t="s">
        <v>2538</v>
      </c>
      <c r="B895" s="1252"/>
      <c r="C895" s="1252"/>
      <c r="D895" s="1252"/>
      <c r="E895" s="1252"/>
      <c r="F895" s="1252"/>
      <c r="G895" s="1252"/>
      <c r="H895" s="1252"/>
      <c r="I895" s="1252"/>
      <c r="J895" s="1252"/>
      <c r="K895" s="1252"/>
      <c r="L895" s="1252"/>
      <c r="M895" s="1252"/>
      <c r="N895" s="1252"/>
      <c r="O895" s="1252"/>
      <c r="P895" s="1253"/>
    </row>
    <row r="896" spans="1:16" x14ac:dyDescent="0.25">
      <c r="A896" s="514" t="s">
        <v>1576</v>
      </c>
      <c r="B896" s="515" t="s">
        <v>4635</v>
      </c>
      <c r="C896" s="1249" t="s">
        <v>4636</v>
      </c>
      <c r="D896" s="1249"/>
      <c r="E896" s="1249"/>
      <c r="F896" s="1249"/>
      <c r="G896" s="1249"/>
      <c r="H896" s="516" t="s">
        <v>1575</v>
      </c>
      <c r="I896" s="517">
        <v>495</v>
      </c>
      <c r="J896" s="518">
        <v>1</v>
      </c>
      <c r="K896" s="518">
        <v>495</v>
      </c>
      <c r="L896" s="520"/>
      <c r="M896" s="517"/>
      <c r="N896" s="521"/>
      <c r="O896" s="517"/>
      <c r="P896" s="522"/>
    </row>
    <row r="897" spans="1:16" x14ac:dyDescent="0.25">
      <c r="A897" s="523"/>
      <c r="B897" s="524" t="s">
        <v>23</v>
      </c>
      <c r="C897" s="1247" t="s">
        <v>1203</v>
      </c>
      <c r="D897" s="1247"/>
      <c r="E897" s="1247"/>
      <c r="F897" s="1247"/>
      <c r="G897" s="1247"/>
      <c r="H897" s="525" t="s">
        <v>1148</v>
      </c>
      <c r="I897" s="526"/>
      <c r="J897" s="526"/>
      <c r="K897" s="536">
        <v>638.54999999999995</v>
      </c>
      <c r="L897" s="528"/>
      <c r="M897" s="526"/>
      <c r="N897" s="528"/>
      <c r="O897" s="526"/>
      <c r="P897" s="529">
        <v>207771.4</v>
      </c>
    </row>
    <row r="898" spans="1:16" x14ac:dyDescent="0.25">
      <c r="A898" s="530"/>
      <c r="B898" s="524" t="s">
        <v>2070</v>
      </c>
      <c r="C898" s="1247" t="s">
        <v>2071</v>
      </c>
      <c r="D898" s="1247"/>
      <c r="E898" s="1247"/>
      <c r="F898" s="1247"/>
      <c r="G898" s="1247"/>
      <c r="H898" s="525" t="s">
        <v>1148</v>
      </c>
      <c r="I898" s="536">
        <v>1.29</v>
      </c>
      <c r="J898" s="526"/>
      <c r="K898" s="536">
        <v>638.54999999999995</v>
      </c>
      <c r="L898" s="532"/>
      <c r="M898" s="533"/>
      <c r="N898" s="534">
        <v>325.38</v>
      </c>
      <c r="O898" s="526"/>
      <c r="P898" s="529">
        <v>207771.4</v>
      </c>
    </row>
    <row r="899" spans="1:16" x14ac:dyDescent="0.25">
      <c r="A899" s="523"/>
      <c r="B899" s="524" t="s">
        <v>28</v>
      </c>
      <c r="C899" s="1247" t="s">
        <v>132</v>
      </c>
      <c r="D899" s="1247"/>
      <c r="E899" s="1247"/>
      <c r="F899" s="1247"/>
      <c r="G899" s="1247"/>
      <c r="H899" s="525"/>
      <c r="I899" s="526"/>
      <c r="J899" s="526"/>
      <c r="K899" s="526"/>
      <c r="L899" s="528"/>
      <c r="M899" s="526"/>
      <c r="N899" s="528"/>
      <c r="O899" s="526"/>
      <c r="P899" s="529">
        <v>17600.810000000001</v>
      </c>
    </row>
    <row r="900" spans="1:16" x14ac:dyDescent="0.25">
      <c r="A900" s="523"/>
      <c r="B900" s="524"/>
      <c r="C900" s="1247" t="s">
        <v>1147</v>
      </c>
      <c r="D900" s="1247"/>
      <c r="E900" s="1247"/>
      <c r="F900" s="1247"/>
      <c r="G900" s="1247"/>
      <c r="H900" s="525" t="s">
        <v>1148</v>
      </c>
      <c r="I900" s="526"/>
      <c r="J900" s="526"/>
      <c r="K900" s="531">
        <v>29.7</v>
      </c>
      <c r="L900" s="528"/>
      <c r="M900" s="526"/>
      <c r="N900" s="528"/>
      <c r="O900" s="526"/>
      <c r="P900" s="529">
        <v>9663.7900000000009</v>
      </c>
    </row>
    <row r="901" spans="1:16" x14ac:dyDescent="0.25">
      <c r="A901" s="530"/>
      <c r="B901" s="524" t="s">
        <v>1445</v>
      </c>
      <c r="C901" s="1247" t="s">
        <v>1446</v>
      </c>
      <c r="D901" s="1247"/>
      <c r="E901" s="1247"/>
      <c r="F901" s="1247"/>
      <c r="G901" s="1247"/>
      <c r="H901" s="525" t="s">
        <v>1151</v>
      </c>
      <c r="I901" s="536">
        <v>0.06</v>
      </c>
      <c r="J901" s="526"/>
      <c r="K901" s="531">
        <v>29.7</v>
      </c>
      <c r="L901" s="538">
        <v>477.92</v>
      </c>
      <c r="M901" s="539">
        <v>1.24</v>
      </c>
      <c r="N901" s="534">
        <v>592.62</v>
      </c>
      <c r="O901" s="526"/>
      <c r="P901" s="529">
        <v>17600.810000000001</v>
      </c>
    </row>
    <row r="902" spans="1:16" x14ac:dyDescent="0.25">
      <c r="A902" s="540"/>
      <c r="B902" s="524" t="s">
        <v>1208</v>
      </c>
      <c r="C902" s="1247" t="s">
        <v>1209</v>
      </c>
      <c r="D902" s="1247"/>
      <c r="E902" s="1247"/>
      <c r="F902" s="1247"/>
      <c r="G902" s="1247"/>
      <c r="H902" s="525" t="s">
        <v>1148</v>
      </c>
      <c r="I902" s="536">
        <v>0.06</v>
      </c>
      <c r="J902" s="526"/>
      <c r="K902" s="531">
        <v>29.7</v>
      </c>
      <c r="L902" s="528"/>
      <c r="M902" s="526"/>
      <c r="N902" s="541">
        <v>325.38</v>
      </c>
      <c r="O902" s="526"/>
      <c r="P902" s="529">
        <v>9663.7900000000009</v>
      </c>
    </row>
    <row r="903" spans="1:16" x14ac:dyDescent="0.25">
      <c r="A903" s="523"/>
      <c r="B903" s="524" t="s">
        <v>36</v>
      </c>
      <c r="C903" s="1247" t="s">
        <v>134</v>
      </c>
      <c r="D903" s="1247"/>
      <c r="E903" s="1247"/>
      <c r="F903" s="1247"/>
      <c r="G903" s="1247"/>
      <c r="H903" s="525"/>
      <c r="I903" s="526"/>
      <c r="J903" s="526"/>
      <c r="K903" s="526"/>
      <c r="L903" s="528"/>
      <c r="M903" s="526"/>
      <c r="N903" s="528"/>
      <c r="O903" s="526"/>
      <c r="P903" s="529">
        <v>7539.49</v>
      </c>
    </row>
    <row r="904" spans="1:16" x14ac:dyDescent="0.25">
      <c r="A904" s="530"/>
      <c r="B904" s="524" t="s">
        <v>2527</v>
      </c>
      <c r="C904" s="1247" t="s">
        <v>2528</v>
      </c>
      <c r="D904" s="1247"/>
      <c r="E904" s="1247"/>
      <c r="F904" s="1247"/>
      <c r="G904" s="1247"/>
      <c r="H904" s="525" t="s">
        <v>1244</v>
      </c>
      <c r="I904" s="536">
        <v>0.06</v>
      </c>
      <c r="J904" s="526"/>
      <c r="K904" s="531">
        <v>29.7</v>
      </c>
      <c r="L904" s="538">
        <v>160.27000000000001</v>
      </c>
      <c r="M904" s="539">
        <v>1.18</v>
      </c>
      <c r="N904" s="534">
        <v>189.12</v>
      </c>
      <c r="O904" s="526"/>
      <c r="P904" s="529">
        <v>5616.86</v>
      </c>
    </row>
    <row r="905" spans="1:16" x14ac:dyDescent="0.25">
      <c r="A905" s="530"/>
      <c r="B905" s="524" t="s">
        <v>4637</v>
      </c>
      <c r="C905" s="1247" t="s">
        <v>4638</v>
      </c>
      <c r="D905" s="1247"/>
      <c r="E905" s="1247"/>
      <c r="F905" s="1247"/>
      <c r="G905" s="1247"/>
      <c r="H905" s="525" t="s">
        <v>1244</v>
      </c>
      <c r="I905" s="536">
        <v>0.01</v>
      </c>
      <c r="J905" s="526"/>
      <c r="K905" s="536">
        <v>4.95</v>
      </c>
      <c r="L905" s="538">
        <v>238.29</v>
      </c>
      <c r="M905" s="539">
        <v>1.63</v>
      </c>
      <c r="N905" s="534">
        <v>388.41</v>
      </c>
      <c r="O905" s="526"/>
      <c r="P905" s="529">
        <v>1922.63</v>
      </c>
    </row>
    <row r="906" spans="1:16" x14ac:dyDescent="0.25">
      <c r="A906" s="544" t="s">
        <v>1364</v>
      </c>
      <c r="B906" s="545" t="s">
        <v>1499</v>
      </c>
      <c r="C906" s="1250" t="s">
        <v>1500</v>
      </c>
      <c r="D906" s="1250"/>
      <c r="E906" s="1250"/>
      <c r="F906" s="1250"/>
      <c r="G906" s="1250"/>
      <c r="H906" s="546" t="s">
        <v>1244</v>
      </c>
      <c r="I906" s="547">
        <v>0</v>
      </c>
      <c r="J906" s="548"/>
      <c r="K906" s="547">
        <v>0</v>
      </c>
      <c r="L906" s="550"/>
      <c r="M906" s="548"/>
      <c r="N906" s="550"/>
      <c r="O906" s="548"/>
      <c r="P906" s="551"/>
    </row>
    <row r="907" spans="1:16" x14ac:dyDescent="0.25">
      <c r="A907" s="544" t="s">
        <v>1364</v>
      </c>
      <c r="B907" s="545" t="s">
        <v>1514</v>
      </c>
      <c r="C907" s="1250" t="s">
        <v>4639</v>
      </c>
      <c r="D907" s="1250"/>
      <c r="E907" s="1250"/>
      <c r="F907" s="1250"/>
      <c r="G907" s="1250"/>
      <c r="H907" s="546" t="s">
        <v>1244</v>
      </c>
      <c r="I907" s="547">
        <v>0</v>
      </c>
      <c r="J907" s="548"/>
      <c r="K907" s="547">
        <v>0</v>
      </c>
      <c r="L907" s="550"/>
      <c r="M907" s="548"/>
      <c r="N907" s="550"/>
      <c r="O907" s="548"/>
      <c r="P907" s="551"/>
    </row>
    <row r="908" spans="1:16" x14ac:dyDescent="0.25">
      <c r="A908" s="544" t="s">
        <v>1364</v>
      </c>
      <c r="B908" s="545" t="s">
        <v>4640</v>
      </c>
      <c r="C908" s="1250" t="s">
        <v>4641</v>
      </c>
      <c r="D908" s="1250"/>
      <c r="E908" s="1250"/>
      <c r="F908" s="1250"/>
      <c r="G908" s="1250"/>
      <c r="H908" s="546" t="s">
        <v>1244</v>
      </c>
      <c r="I908" s="547">
        <v>0</v>
      </c>
      <c r="J908" s="548"/>
      <c r="K908" s="547">
        <v>0</v>
      </c>
      <c r="L908" s="550"/>
      <c r="M908" s="548"/>
      <c r="N908" s="550"/>
      <c r="O908" s="548"/>
      <c r="P908" s="551"/>
    </row>
    <row r="909" spans="1:16" x14ac:dyDescent="0.25">
      <c r="A909" s="544" t="s">
        <v>1364</v>
      </c>
      <c r="B909" s="545" t="s">
        <v>4642</v>
      </c>
      <c r="C909" s="1250" t="s">
        <v>4643</v>
      </c>
      <c r="D909" s="1250"/>
      <c r="E909" s="1250"/>
      <c r="F909" s="1250"/>
      <c r="G909" s="1250"/>
      <c r="H909" s="546" t="s">
        <v>1575</v>
      </c>
      <c r="I909" s="547">
        <v>0</v>
      </c>
      <c r="J909" s="548"/>
      <c r="K909" s="547">
        <v>0</v>
      </c>
      <c r="L909" s="550"/>
      <c r="M909" s="548"/>
      <c r="N909" s="550"/>
      <c r="O909" s="548"/>
      <c r="P909" s="551"/>
    </row>
    <row r="910" spans="1:16" x14ac:dyDescent="0.25">
      <c r="A910" s="544" t="s">
        <v>1364</v>
      </c>
      <c r="B910" s="545" t="s">
        <v>4644</v>
      </c>
      <c r="C910" s="1250" t="s">
        <v>4645</v>
      </c>
      <c r="D910" s="1250"/>
      <c r="E910" s="1250"/>
      <c r="F910" s="1250"/>
      <c r="G910" s="1250"/>
      <c r="H910" s="546" t="s">
        <v>1164</v>
      </c>
      <c r="I910" s="547">
        <v>0</v>
      </c>
      <c r="J910" s="548"/>
      <c r="K910" s="547">
        <v>0</v>
      </c>
      <c r="L910" s="550"/>
      <c r="M910" s="548"/>
      <c r="N910" s="550"/>
      <c r="O910" s="548"/>
      <c r="P910" s="551"/>
    </row>
    <row r="911" spans="1:16" x14ac:dyDescent="0.25">
      <c r="A911" s="552"/>
      <c r="B911" s="553"/>
      <c r="C911" s="1248" t="s">
        <v>1154</v>
      </c>
      <c r="D911" s="1248"/>
      <c r="E911" s="1248"/>
      <c r="F911" s="1248"/>
      <c r="G911" s="1248"/>
      <c r="H911" s="516"/>
      <c r="I911" s="517"/>
      <c r="J911" s="517"/>
      <c r="K911" s="517"/>
      <c r="L911" s="520"/>
      <c r="M911" s="517"/>
      <c r="N911" s="554"/>
      <c r="O911" s="517"/>
      <c r="P911" s="555">
        <v>242575.49</v>
      </c>
    </row>
    <row r="912" spans="1:16" x14ac:dyDescent="0.25">
      <c r="A912" s="540"/>
      <c r="B912" s="524"/>
      <c r="C912" s="1247" t="s">
        <v>1155</v>
      </c>
      <c r="D912" s="1247"/>
      <c r="E912" s="1247"/>
      <c r="F912" s="1247"/>
      <c r="G912" s="1247"/>
      <c r="H912" s="525"/>
      <c r="I912" s="526"/>
      <c r="J912" s="526"/>
      <c r="K912" s="526"/>
      <c r="L912" s="528"/>
      <c r="M912" s="526"/>
      <c r="N912" s="528"/>
      <c r="O912" s="526"/>
      <c r="P912" s="529">
        <v>217435.19</v>
      </c>
    </row>
    <row r="913" spans="1:16" x14ac:dyDescent="0.25">
      <c r="A913" s="540"/>
      <c r="B913" s="524" t="s">
        <v>4623</v>
      </c>
      <c r="C913" s="1247" t="s">
        <v>4624</v>
      </c>
      <c r="D913" s="1247"/>
      <c r="E913" s="1247"/>
      <c r="F913" s="1247"/>
      <c r="G913" s="1247"/>
      <c r="H913" s="525" t="s">
        <v>1158</v>
      </c>
      <c r="I913" s="543">
        <v>103</v>
      </c>
      <c r="J913" s="526"/>
      <c r="K913" s="543">
        <v>103</v>
      </c>
      <c r="L913" s="528"/>
      <c r="M913" s="526"/>
      <c r="N913" s="528"/>
      <c r="O913" s="526"/>
      <c r="P913" s="529">
        <v>223958.25</v>
      </c>
    </row>
    <row r="914" spans="1:16" x14ac:dyDescent="0.25">
      <c r="A914" s="540"/>
      <c r="B914" s="524" t="s">
        <v>4625</v>
      </c>
      <c r="C914" s="1247" t="s">
        <v>4626</v>
      </c>
      <c r="D914" s="1247"/>
      <c r="E914" s="1247"/>
      <c r="F914" s="1247"/>
      <c r="G914" s="1247"/>
      <c r="H914" s="525" t="s">
        <v>1158</v>
      </c>
      <c r="I914" s="543">
        <v>60</v>
      </c>
      <c r="J914" s="526"/>
      <c r="K914" s="543">
        <v>60</v>
      </c>
      <c r="L914" s="528"/>
      <c r="M914" s="526"/>
      <c r="N914" s="528"/>
      <c r="O914" s="526"/>
      <c r="P914" s="529">
        <v>130461.11</v>
      </c>
    </row>
    <row r="915" spans="1:16" x14ac:dyDescent="0.25">
      <c r="A915" s="556"/>
      <c r="B915" s="557"/>
      <c r="C915" s="1248" t="s">
        <v>1161</v>
      </c>
      <c r="D915" s="1248"/>
      <c r="E915" s="1248"/>
      <c r="F915" s="1248"/>
      <c r="G915" s="1248"/>
      <c r="H915" s="516"/>
      <c r="I915" s="517"/>
      <c r="J915" s="517"/>
      <c r="K915" s="517"/>
      <c r="L915" s="520"/>
      <c r="M915" s="517"/>
      <c r="N915" s="554">
        <v>1206.05</v>
      </c>
      <c r="O915" s="517"/>
      <c r="P915" s="555">
        <v>596994.85</v>
      </c>
    </row>
    <row r="916" spans="1:16" x14ac:dyDescent="0.25">
      <c r="A916" s="558"/>
      <c r="B916" s="559"/>
      <c r="C916" s="559"/>
      <c r="D916" s="559"/>
      <c r="E916" s="559"/>
      <c r="F916" s="559"/>
      <c r="G916" s="559"/>
      <c r="H916" s="560"/>
      <c r="I916" s="561"/>
      <c r="J916" s="561"/>
      <c r="K916" s="561"/>
      <c r="L916" s="562"/>
      <c r="M916" s="561"/>
      <c r="N916" s="562"/>
      <c r="O916" s="561"/>
      <c r="P916" s="563"/>
    </row>
    <row r="917" spans="1:16" ht="22.5" x14ac:dyDescent="0.25">
      <c r="A917" s="514" t="s">
        <v>1579</v>
      </c>
      <c r="B917" s="515" t="s">
        <v>4650</v>
      </c>
      <c r="C917" s="1249" t="s">
        <v>4651</v>
      </c>
      <c r="D917" s="1249"/>
      <c r="E917" s="1249"/>
      <c r="F917" s="1249"/>
      <c r="G917" s="1249"/>
      <c r="H917" s="516" t="s">
        <v>1575</v>
      </c>
      <c r="I917" s="517">
        <v>495</v>
      </c>
      <c r="J917" s="518">
        <v>1</v>
      </c>
      <c r="K917" s="518">
        <v>495</v>
      </c>
      <c r="L917" s="520"/>
      <c r="M917" s="517"/>
      <c r="N917" s="564">
        <v>33258.800000000003</v>
      </c>
      <c r="O917" s="517"/>
      <c r="P917" s="555">
        <v>16463106</v>
      </c>
    </row>
    <row r="918" spans="1:16" x14ac:dyDescent="0.25">
      <c r="A918" s="556"/>
      <c r="B918" s="557"/>
      <c r="C918" s="1248" t="s">
        <v>1161</v>
      </c>
      <c r="D918" s="1248"/>
      <c r="E918" s="1248"/>
      <c r="F918" s="1248"/>
      <c r="G918" s="1248"/>
      <c r="H918" s="516"/>
      <c r="I918" s="517"/>
      <c r="J918" s="517"/>
      <c r="K918" s="517"/>
      <c r="L918" s="520"/>
      <c r="M918" s="517"/>
      <c r="N918" s="520"/>
      <c r="O918" s="517"/>
      <c r="P918" s="555">
        <v>16463106</v>
      </c>
    </row>
    <row r="919" spans="1:16" x14ac:dyDescent="0.25">
      <c r="A919" s="558"/>
      <c r="B919" s="559"/>
      <c r="C919" s="559"/>
      <c r="D919" s="559"/>
      <c r="E919" s="559"/>
      <c r="F919" s="559"/>
      <c r="G919" s="559"/>
      <c r="H919" s="560"/>
      <c r="I919" s="561"/>
      <c r="J919" s="561"/>
      <c r="K919" s="561"/>
      <c r="L919" s="562"/>
      <c r="M919" s="561"/>
      <c r="N919" s="562"/>
      <c r="O919" s="561"/>
      <c r="P919" s="563"/>
    </row>
    <row r="920" spans="1:16" ht="22.5" x14ac:dyDescent="0.25">
      <c r="A920" s="514" t="s">
        <v>1582</v>
      </c>
      <c r="B920" s="515" t="s">
        <v>4652</v>
      </c>
      <c r="C920" s="1249" t="s">
        <v>4653</v>
      </c>
      <c r="D920" s="1249"/>
      <c r="E920" s="1249"/>
      <c r="F920" s="1249"/>
      <c r="G920" s="1249"/>
      <c r="H920" s="516" t="s">
        <v>1575</v>
      </c>
      <c r="I920" s="517">
        <v>165</v>
      </c>
      <c r="J920" s="518">
        <v>1</v>
      </c>
      <c r="K920" s="518">
        <v>165</v>
      </c>
      <c r="L920" s="520"/>
      <c r="M920" s="517"/>
      <c r="N920" s="564">
        <v>3107.6</v>
      </c>
      <c r="O920" s="517"/>
      <c r="P920" s="555">
        <v>512754</v>
      </c>
    </row>
    <row r="921" spans="1:16" x14ac:dyDescent="0.25">
      <c r="A921" s="556"/>
      <c r="B921" s="557"/>
      <c r="C921" s="1248" t="s">
        <v>1161</v>
      </c>
      <c r="D921" s="1248"/>
      <c r="E921" s="1248"/>
      <c r="F921" s="1248"/>
      <c r="G921" s="1248"/>
      <c r="H921" s="516"/>
      <c r="I921" s="517"/>
      <c r="J921" s="517"/>
      <c r="K921" s="517"/>
      <c r="L921" s="520"/>
      <c r="M921" s="517"/>
      <c r="N921" s="520"/>
      <c r="O921" s="517"/>
      <c r="P921" s="555">
        <v>512754</v>
      </c>
    </row>
    <row r="922" spans="1:16" x14ac:dyDescent="0.25">
      <c r="A922" s="558"/>
      <c r="B922" s="559"/>
      <c r="C922" s="559"/>
      <c r="D922" s="559"/>
      <c r="E922" s="559"/>
      <c r="F922" s="559"/>
      <c r="G922" s="559"/>
      <c r="H922" s="560"/>
      <c r="I922" s="561"/>
      <c r="J922" s="561"/>
      <c r="K922" s="561"/>
      <c r="L922" s="562"/>
      <c r="M922" s="561"/>
      <c r="N922" s="562"/>
      <c r="O922" s="561"/>
      <c r="P922" s="563"/>
    </row>
    <row r="923" spans="1:16" x14ac:dyDescent="0.25">
      <c r="A923" s="1251" t="s">
        <v>4654</v>
      </c>
      <c r="B923" s="1252"/>
      <c r="C923" s="1252"/>
      <c r="D923" s="1252"/>
      <c r="E923" s="1252"/>
      <c r="F923" s="1252"/>
      <c r="G923" s="1252"/>
      <c r="H923" s="1252"/>
      <c r="I923" s="1252"/>
      <c r="J923" s="1252"/>
      <c r="K923" s="1252"/>
      <c r="L923" s="1252"/>
      <c r="M923" s="1252"/>
      <c r="N923" s="1252"/>
      <c r="O923" s="1252"/>
      <c r="P923" s="1253"/>
    </row>
    <row r="924" spans="1:16" ht="22.5" x14ac:dyDescent="0.25">
      <c r="A924" s="514" t="s">
        <v>1585</v>
      </c>
      <c r="B924" s="515" t="s">
        <v>4655</v>
      </c>
      <c r="C924" s="1249" t="s">
        <v>4656</v>
      </c>
      <c r="D924" s="1249"/>
      <c r="E924" s="1249"/>
      <c r="F924" s="1249"/>
      <c r="G924" s="1249"/>
      <c r="H924" s="516" t="s">
        <v>1575</v>
      </c>
      <c r="I924" s="517">
        <v>506</v>
      </c>
      <c r="J924" s="518">
        <v>1</v>
      </c>
      <c r="K924" s="518">
        <v>506</v>
      </c>
      <c r="L924" s="520"/>
      <c r="M924" s="517"/>
      <c r="N924" s="564">
        <v>80979.5</v>
      </c>
      <c r="O924" s="517"/>
      <c r="P924" s="555">
        <v>40975627</v>
      </c>
    </row>
    <row r="925" spans="1:16" x14ac:dyDescent="0.25">
      <c r="A925" s="556"/>
      <c r="B925" s="557"/>
      <c r="C925" s="1248" t="s">
        <v>1161</v>
      </c>
      <c r="D925" s="1248"/>
      <c r="E925" s="1248"/>
      <c r="F925" s="1248"/>
      <c r="G925" s="1248"/>
      <c r="H925" s="516"/>
      <c r="I925" s="517"/>
      <c r="J925" s="517"/>
      <c r="K925" s="517"/>
      <c r="L925" s="520"/>
      <c r="M925" s="517"/>
      <c r="N925" s="520"/>
      <c r="O925" s="517"/>
      <c r="P925" s="555">
        <v>40975627</v>
      </c>
    </row>
    <row r="926" spans="1:16" x14ac:dyDescent="0.25">
      <c r="A926" s="558"/>
      <c r="B926" s="559"/>
      <c r="C926" s="559"/>
      <c r="D926" s="559"/>
      <c r="E926" s="559"/>
      <c r="F926" s="559"/>
      <c r="G926" s="559"/>
      <c r="H926" s="560"/>
      <c r="I926" s="561"/>
      <c r="J926" s="561"/>
      <c r="K926" s="561"/>
      <c r="L926" s="562"/>
      <c r="M926" s="561"/>
      <c r="N926" s="562"/>
      <c r="O926" s="561"/>
      <c r="P926" s="563"/>
    </row>
    <row r="927" spans="1:16" ht="22.5" x14ac:dyDescent="0.25">
      <c r="A927" s="514" t="s">
        <v>1592</v>
      </c>
      <c r="B927" s="515" t="s">
        <v>4657</v>
      </c>
      <c r="C927" s="1249" t="s">
        <v>4658</v>
      </c>
      <c r="D927" s="1249"/>
      <c r="E927" s="1249"/>
      <c r="F927" s="1249"/>
      <c r="G927" s="1249"/>
      <c r="H927" s="516" t="s">
        <v>1575</v>
      </c>
      <c r="I927" s="517">
        <v>506</v>
      </c>
      <c r="J927" s="518">
        <v>1</v>
      </c>
      <c r="K927" s="518">
        <v>506</v>
      </c>
      <c r="L927" s="520"/>
      <c r="M927" s="517"/>
      <c r="N927" s="564">
        <v>1264.8</v>
      </c>
      <c r="O927" s="517"/>
      <c r="P927" s="555">
        <v>639988.80000000005</v>
      </c>
    </row>
    <row r="928" spans="1:16" x14ac:dyDescent="0.25">
      <c r="A928" s="556"/>
      <c r="B928" s="557"/>
      <c r="C928" s="1248" t="s">
        <v>1161</v>
      </c>
      <c r="D928" s="1248"/>
      <c r="E928" s="1248"/>
      <c r="F928" s="1248"/>
      <c r="G928" s="1248"/>
      <c r="H928" s="516"/>
      <c r="I928" s="517"/>
      <c r="J928" s="517"/>
      <c r="K928" s="517"/>
      <c r="L928" s="520"/>
      <c r="M928" s="517"/>
      <c r="N928" s="520"/>
      <c r="O928" s="517"/>
      <c r="P928" s="555">
        <v>639988.80000000005</v>
      </c>
    </row>
    <row r="929" spans="1:16" x14ac:dyDescent="0.25">
      <c r="A929" s="558"/>
      <c r="B929" s="559"/>
      <c r="C929" s="559"/>
      <c r="D929" s="559"/>
      <c r="E929" s="559"/>
      <c r="F929" s="559"/>
      <c r="G929" s="559"/>
      <c r="H929" s="560"/>
      <c r="I929" s="561"/>
      <c r="J929" s="561"/>
      <c r="K929" s="561"/>
      <c r="L929" s="562"/>
      <c r="M929" s="561"/>
      <c r="N929" s="562"/>
      <c r="O929" s="561"/>
      <c r="P929" s="563"/>
    </row>
    <row r="930" spans="1:16" x14ac:dyDescent="0.25">
      <c r="A930" s="1251" t="s">
        <v>4659</v>
      </c>
      <c r="B930" s="1252"/>
      <c r="C930" s="1252"/>
      <c r="D930" s="1252"/>
      <c r="E930" s="1252"/>
      <c r="F930" s="1252"/>
      <c r="G930" s="1252"/>
      <c r="H930" s="1252"/>
      <c r="I930" s="1252"/>
      <c r="J930" s="1252"/>
      <c r="K930" s="1252"/>
      <c r="L930" s="1252"/>
      <c r="M930" s="1252"/>
      <c r="N930" s="1252"/>
      <c r="O930" s="1252"/>
      <c r="P930" s="1253"/>
    </row>
    <row r="931" spans="1:16" ht="22.5" x14ac:dyDescent="0.25">
      <c r="A931" s="514" t="s">
        <v>1593</v>
      </c>
      <c r="B931" s="515" t="s">
        <v>4660</v>
      </c>
      <c r="C931" s="1249" t="s">
        <v>4661</v>
      </c>
      <c r="D931" s="1249"/>
      <c r="E931" s="1249"/>
      <c r="F931" s="1249"/>
      <c r="G931" s="1249"/>
      <c r="H931" s="516" t="s">
        <v>1575</v>
      </c>
      <c r="I931" s="517">
        <v>234</v>
      </c>
      <c r="J931" s="518">
        <v>1</v>
      </c>
      <c r="K931" s="518">
        <v>234</v>
      </c>
      <c r="L931" s="520"/>
      <c r="M931" s="517"/>
      <c r="N931" s="564">
        <v>147359.4</v>
      </c>
      <c r="O931" s="517"/>
      <c r="P931" s="555">
        <v>34482099.600000001</v>
      </c>
    </row>
    <row r="932" spans="1:16" x14ac:dyDescent="0.25">
      <c r="A932" s="556"/>
      <c r="B932" s="557"/>
      <c r="C932" s="1248" t="s">
        <v>1161</v>
      </c>
      <c r="D932" s="1248"/>
      <c r="E932" s="1248"/>
      <c r="F932" s="1248"/>
      <c r="G932" s="1248"/>
      <c r="H932" s="516"/>
      <c r="I932" s="517"/>
      <c r="J932" s="517"/>
      <c r="K932" s="517"/>
      <c r="L932" s="520"/>
      <c r="M932" s="517"/>
      <c r="N932" s="520"/>
      <c r="O932" s="517"/>
      <c r="P932" s="555">
        <v>34482099.600000001</v>
      </c>
    </row>
    <row r="933" spans="1:16" x14ac:dyDescent="0.25">
      <c r="A933" s="558"/>
      <c r="B933" s="559"/>
      <c r="C933" s="559"/>
      <c r="D933" s="559"/>
      <c r="E933" s="559"/>
      <c r="F933" s="559"/>
      <c r="G933" s="559"/>
      <c r="H933" s="560"/>
      <c r="I933" s="561"/>
      <c r="J933" s="561"/>
      <c r="K933" s="561"/>
      <c r="L933" s="562"/>
      <c r="M933" s="561"/>
      <c r="N933" s="562"/>
      <c r="O933" s="561"/>
      <c r="P933" s="563"/>
    </row>
    <row r="934" spans="1:16" ht="22.5" x14ac:dyDescent="0.25">
      <c r="A934" s="514" t="s">
        <v>1598</v>
      </c>
      <c r="B934" s="515" t="s">
        <v>4662</v>
      </c>
      <c r="C934" s="1249" t="s">
        <v>4663</v>
      </c>
      <c r="D934" s="1249"/>
      <c r="E934" s="1249"/>
      <c r="F934" s="1249"/>
      <c r="G934" s="1249"/>
      <c r="H934" s="516" t="s">
        <v>1575</v>
      </c>
      <c r="I934" s="517">
        <v>234</v>
      </c>
      <c r="J934" s="518">
        <v>1</v>
      </c>
      <c r="K934" s="518">
        <v>234</v>
      </c>
      <c r="L934" s="520"/>
      <c r="M934" s="517"/>
      <c r="N934" s="564">
        <v>3107.6</v>
      </c>
      <c r="O934" s="517"/>
      <c r="P934" s="555">
        <v>727178.4</v>
      </c>
    </row>
    <row r="935" spans="1:16" x14ac:dyDescent="0.25">
      <c r="A935" s="556"/>
      <c r="B935" s="557"/>
      <c r="C935" s="1248" t="s">
        <v>1161</v>
      </c>
      <c r="D935" s="1248"/>
      <c r="E935" s="1248"/>
      <c r="F935" s="1248"/>
      <c r="G935" s="1248"/>
      <c r="H935" s="516"/>
      <c r="I935" s="517"/>
      <c r="J935" s="517"/>
      <c r="K935" s="517"/>
      <c r="L935" s="520"/>
      <c r="M935" s="517"/>
      <c r="N935" s="520"/>
      <c r="O935" s="517"/>
      <c r="P935" s="555">
        <v>727178.4</v>
      </c>
    </row>
    <row r="936" spans="1:16" x14ac:dyDescent="0.25">
      <c r="A936" s="558"/>
      <c r="B936" s="559"/>
      <c r="C936" s="559"/>
      <c r="D936" s="559"/>
      <c r="E936" s="559"/>
      <c r="F936" s="559"/>
      <c r="G936" s="559"/>
      <c r="H936" s="560"/>
      <c r="I936" s="561"/>
      <c r="J936" s="561"/>
      <c r="K936" s="561"/>
      <c r="L936" s="562"/>
      <c r="M936" s="561"/>
      <c r="N936" s="562"/>
      <c r="O936" s="561"/>
      <c r="P936" s="563"/>
    </row>
    <row r="937" spans="1:16" x14ac:dyDescent="0.25">
      <c r="A937" s="1251" t="s">
        <v>4664</v>
      </c>
      <c r="B937" s="1252"/>
      <c r="C937" s="1252"/>
      <c r="D937" s="1252"/>
      <c r="E937" s="1252"/>
      <c r="F937" s="1252"/>
      <c r="G937" s="1252"/>
      <c r="H937" s="1252"/>
      <c r="I937" s="1252"/>
      <c r="J937" s="1252"/>
      <c r="K937" s="1252"/>
      <c r="L937" s="1252"/>
      <c r="M937" s="1252"/>
      <c r="N937" s="1252"/>
      <c r="O937" s="1252"/>
      <c r="P937" s="1253"/>
    </row>
    <row r="938" spans="1:16" ht="22.5" x14ac:dyDescent="0.25">
      <c r="A938" s="514" t="s">
        <v>1599</v>
      </c>
      <c r="B938" s="515" t="s">
        <v>4665</v>
      </c>
      <c r="C938" s="1249" t="s">
        <v>4666</v>
      </c>
      <c r="D938" s="1249"/>
      <c r="E938" s="1249"/>
      <c r="F938" s="1249"/>
      <c r="G938" s="1249"/>
      <c r="H938" s="516" t="s">
        <v>1575</v>
      </c>
      <c r="I938" s="517">
        <v>47</v>
      </c>
      <c r="J938" s="518">
        <v>1</v>
      </c>
      <c r="K938" s="518">
        <v>47</v>
      </c>
      <c r="L938" s="520"/>
      <c r="M938" s="517"/>
      <c r="N938" s="564">
        <v>42318.1</v>
      </c>
      <c r="O938" s="517"/>
      <c r="P938" s="555">
        <v>1988950.7</v>
      </c>
    </row>
    <row r="939" spans="1:16" x14ac:dyDescent="0.25">
      <c r="A939" s="556"/>
      <c r="B939" s="557"/>
      <c r="C939" s="1248" t="s">
        <v>1161</v>
      </c>
      <c r="D939" s="1248"/>
      <c r="E939" s="1248"/>
      <c r="F939" s="1248"/>
      <c r="G939" s="1248"/>
      <c r="H939" s="516"/>
      <c r="I939" s="517"/>
      <c r="J939" s="517"/>
      <c r="K939" s="517"/>
      <c r="L939" s="520"/>
      <c r="M939" s="517"/>
      <c r="N939" s="520"/>
      <c r="O939" s="517"/>
      <c r="P939" s="555">
        <v>1988950.7</v>
      </c>
    </row>
    <row r="940" spans="1:16" x14ac:dyDescent="0.25">
      <c r="A940" s="558"/>
      <c r="B940" s="559"/>
      <c r="C940" s="559"/>
      <c r="D940" s="559"/>
      <c r="E940" s="559"/>
      <c r="F940" s="559"/>
      <c r="G940" s="559"/>
      <c r="H940" s="560"/>
      <c r="I940" s="561"/>
      <c r="J940" s="561"/>
      <c r="K940" s="561"/>
      <c r="L940" s="562"/>
      <c r="M940" s="561"/>
      <c r="N940" s="562"/>
      <c r="O940" s="561"/>
      <c r="P940" s="563"/>
    </row>
    <row r="941" spans="1:16" ht="22.5" x14ac:dyDescent="0.25">
      <c r="A941" s="514" t="s">
        <v>1602</v>
      </c>
      <c r="B941" s="515" t="s">
        <v>4652</v>
      </c>
      <c r="C941" s="1249" t="s">
        <v>4653</v>
      </c>
      <c r="D941" s="1249"/>
      <c r="E941" s="1249"/>
      <c r="F941" s="1249"/>
      <c r="G941" s="1249"/>
      <c r="H941" s="516" t="s">
        <v>1575</v>
      </c>
      <c r="I941" s="517">
        <v>47</v>
      </c>
      <c r="J941" s="518">
        <v>1</v>
      </c>
      <c r="K941" s="518">
        <v>47</v>
      </c>
      <c r="L941" s="520"/>
      <c r="M941" s="517"/>
      <c r="N941" s="564">
        <v>3107.6</v>
      </c>
      <c r="O941" s="517"/>
      <c r="P941" s="555">
        <v>146057.20000000001</v>
      </c>
    </row>
    <row r="942" spans="1:16" x14ac:dyDescent="0.25">
      <c r="A942" s="556"/>
      <c r="B942" s="557"/>
      <c r="C942" s="1248" t="s">
        <v>1161</v>
      </c>
      <c r="D942" s="1248"/>
      <c r="E942" s="1248"/>
      <c r="F942" s="1248"/>
      <c r="G942" s="1248"/>
      <c r="H942" s="516"/>
      <c r="I942" s="517"/>
      <c r="J942" s="517"/>
      <c r="K942" s="517"/>
      <c r="L942" s="520"/>
      <c r="M942" s="517"/>
      <c r="N942" s="520"/>
      <c r="O942" s="517"/>
      <c r="P942" s="555">
        <v>146057.20000000001</v>
      </c>
    </row>
    <row r="943" spans="1:16" x14ac:dyDescent="0.25">
      <c r="A943" s="558"/>
      <c r="B943" s="559"/>
      <c r="C943" s="559"/>
      <c r="D943" s="559"/>
      <c r="E943" s="559"/>
      <c r="F943" s="559"/>
      <c r="G943" s="559"/>
      <c r="H943" s="560"/>
      <c r="I943" s="561"/>
      <c r="J943" s="561"/>
      <c r="K943" s="561"/>
      <c r="L943" s="562"/>
      <c r="M943" s="561"/>
      <c r="N943" s="562"/>
      <c r="O943" s="561"/>
      <c r="P943" s="563"/>
    </row>
    <row r="944" spans="1:16" x14ac:dyDescent="0.25">
      <c r="A944" s="1251" t="s">
        <v>4667</v>
      </c>
      <c r="B944" s="1252"/>
      <c r="C944" s="1252"/>
      <c r="D944" s="1252"/>
      <c r="E944" s="1252"/>
      <c r="F944" s="1252"/>
      <c r="G944" s="1252"/>
      <c r="H944" s="1252"/>
      <c r="I944" s="1252"/>
      <c r="J944" s="1252"/>
      <c r="K944" s="1252"/>
      <c r="L944" s="1252"/>
      <c r="M944" s="1252"/>
      <c r="N944" s="1252"/>
      <c r="O944" s="1252"/>
      <c r="P944" s="1253"/>
    </row>
    <row r="945" spans="1:16" ht="22.5" x14ac:dyDescent="0.25">
      <c r="A945" s="514" t="s">
        <v>1605</v>
      </c>
      <c r="B945" s="515" t="s">
        <v>4668</v>
      </c>
      <c r="C945" s="1249" t="s">
        <v>4669</v>
      </c>
      <c r="D945" s="1249"/>
      <c r="E945" s="1249"/>
      <c r="F945" s="1249"/>
      <c r="G945" s="1249"/>
      <c r="H945" s="516" t="s">
        <v>1575</v>
      </c>
      <c r="I945" s="517">
        <v>322</v>
      </c>
      <c r="J945" s="518">
        <v>1</v>
      </c>
      <c r="K945" s="518">
        <v>322</v>
      </c>
      <c r="L945" s="520"/>
      <c r="M945" s="517"/>
      <c r="N945" s="564">
        <v>126180.8</v>
      </c>
      <c r="O945" s="517"/>
      <c r="P945" s="555">
        <v>40630217.600000001</v>
      </c>
    </row>
    <row r="946" spans="1:16" x14ac:dyDescent="0.25">
      <c r="A946" s="556"/>
      <c r="B946" s="557"/>
      <c r="C946" s="1248" t="s">
        <v>1161</v>
      </c>
      <c r="D946" s="1248"/>
      <c r="E946" s="1248"/>
      <c r="F946" s="1248"/>
      <c r="G946" s="1248"/>
      <c r="H946" s="516"/>
      <c r="I946" s="517"/>
      <c r="J946" s="517"/>
      <c r="K946" s="517"/>
      <c r="L946" s="520"/>
      <c r="M946" s="517"/>
      <c r="N946" s="520"/>
      <c r="O946" s="517"/>
      <c r="P946" s="555">
        <v>40630217.600000001</v>
      </c>
    </row>
    <row r="947" spans="1:16" x14ac:dyDescent="0.25">
      <c r="A947" s="558"/>
      <c r="B947" s="559"/>
      <c r="C947" s="559"/>
      <c r="D947" s="559"/>
      <c r="E947" s="559"/>
      <c r="F947" s="559"/>
      <c r="G947" s="559"/>
      <c r="H947" s="560"/>
      <c r="I947" s="561"/>
      <c r="J947" s="561"/>
      <c r="K947" s="561"/>
      <c r="L947" s="562"/>
      <c r="M947" s="561"/>
      <c r="N947" s="562"/>
      <c r="O947" s="561"/>
      <c r="P947" s="563"/>
    </row>
    <row r="948" spans="1:16" ht="22.5" x14ac:dyDescent="0.25">
      <c r="A948" s="514" t="s">
        <v>1608</v>
      </c>
      <c r="B948" s="515" t="s">
        <v>4662</v>
      </c>
      <c r="C948" s="1249" t="s">
        <v>4663</v>
      </c>
      <c r="D948" s="1249"/>
      <c r="E948" s="1249"/>
      <c r="F948" s="1249"/>
      <c r="G948" s="1249"/>
      <c r="H948" s="516" t="s">
        <v>1575</v>
      </c>
      <c r="I948" s="517">
        <v>322</v>
      </c>
      <c r="J948" s="518">
        <v>1</v>
      </c>
      <c r="K948" s="518">
        <v>322</v>
      </c>
      <c r="L948" s="520"/>
      <c r="M948" s="517"/>
      <c r="N948" s="564">
        <v>3107.6</v>
      </c>
      <c r="O948" s="517"/>
      <c r="P948" s="555">
        <v>1000647.2</v>
      </c>
    </row>
    <row r="949" spans="1:16" x14ac:dyDescent="0.25">
      <c r="A949" s="556"/>
      <c r="B949" s="557"/>
      <c r="C949" s="1248" t="s">
        <v>1161</v>
      </c>
      <c r="D949" s="1248"/>
      <c r="E949" s="1248"/>
      <c r="F949" s="1248"/>
      <c r="G949" s="1248"/>
      <c r="H949" s="516"/>
      <c r="I949" s="517"/>
      <c r="J949" s="517"/>
      <c r="K949" s="517"/>
      <c r="L949" s="520"/>
      <c r="M949" s="517"/>
      <c r="N949" s="520"/>
      <c r="O949" s="517"/>
      <c r="P949" s="555">
        <v>1000647.2</v>
      </c>
    </row>
    <row r="950" spans="1:16" x14ac:dyDescent="0.25">
      <c r="A950" s="558"/>
      <c r="B950" s="559"/>
      <c r="C950" s="559"/>
      <c r="D950" s="559"/>
      <c r="E950" s="559"/>
      <c r="F950" s="559"/>
      <c r="G950" s="559"/>
      <c r="H950" s="560"/>
      <c r="I950" s="561"/>
      <c r="J950" s="561"/>
      <c r="K950" s="561"/>
      <c r="L950" s="562"/>
      <c r="M950" s="561"/>
      <c r="N950" s="562"/>
      <c r="O950" s="561"/>
      <c r="P950" s="563"/>
    </row>
    <row r="951" spans="1:16" x14ac:dyDescent="0.25">
      <c r="A951" s="1251" t="s">
        <v>4670</v>
      </c>
      <c r="B951" s="1252"/>
      <c r="C951" s="1252"/>
      <c r="D951" s="1252"/>
      <c r="E951" s="1252"/>
      <c r="F951" s="1252"/>
      <c r="G951" s="1252"/>
      <c r="H951" s="1252"/>
      <c r="I951" s="1252"/>
      <c r="J951" s="1252"/>
      <c r="K951" s="1252"/>
      <c r="L951" s="1252"/>
      <c r="M951" s="1252"/>
      <c r="N951" s="1252"/>
      <c r="O951" s="1252"/>
      <c r="P951" s="1253"/>
    </row>
    <row r="952" spans="1:16" ht="22.5" x14ac:dyDescent="0.25">
      <c r="A952" s="514" t="s">
        <v>1609</v>
      </c>
      <c r="B952" s="515" t="s">
        <v>4671</v>
      </c>
      <c r="C952" s="1249" t="s">
        <v>4672</v>
      </c>
      <c r="D952" s="1249"/>
      <c r="E952" s="1249"/>
      <c r="F952" s="1249"/>
      <c r="G952" s="1249"/>
      <c r="H952" s="516" t="s">
        <v>1575</v>
      </c>
      <c r="I952" s="517">
        <v>124</v>
      </c>
      <c r="J952" s="518">
        <v>1</v>
      </c>
      <c r="K952" s="518">
        <v>124</v>
      </c>
      <c r="L952" s="520"/>
      <c r="M952" s="517"/>
      <c r="N952" s="564">
        <v>126180.8</v>
      </c>
      <c r="O952" s="517"/>
      <c r="P952" s="555">
        <v>15646419.199999999</v>
      </c>
    </row>
    <row r="953" spans="1:16" x14ac:dyDescent="0.25">
      <c r="A953" s="556"/>
      <c r="B953" s="557"/>
      <c r="C953" s="1248" t="s">
        <v>1161</v>
      </c>
      <c r="D953" s="1248"/>
      <c r="E953" s="1248"/>
      <c r="F953" s="1248"/>
      <c r="G953" s="1248"/>
      <c r="H953" s="516"/>
      <c r="I953" s="517"/>
      <c r="J953" s="517"/>
      <c r="K953" s="517"/>
      <c r="L953" s="520"/>
      <c r="M953" s="517"/>
      <c r="N953" s="520"/>
      <c r="O953" s="517"/>
      <c r="P953" s="555">
        <v>15646419.199999999</v>
      </c>
    </row>
    <row r="954" spans="1:16" x14ac:dyDescent="0.25">
      <c r="A954" s="558"/>
      <c r="B954" s="559"/>
      <c r="C954" s="559"/>
      <c r="D954" s="559"/>
      <c r="E954" s="559"/>
      <c r="F954" s="559"/>
      <c r="G954" s="559"/>
      <c r="H954" s="560"/>
      <c r="I954" s="561"/>
      <c r="J954" s="561"/>
      <c r="K954" s="561"/>
      <c r="L954" s="562"/>
      <c r="M954" s="561"/>
      <c r="N954" s="562"/>
      <c r="O954" s="561"/>
      <c r="P954" s="563"/>
    </row>
    <row r="955" spans="1:16" ht="22.5" x14ac:dyDescent="0.25">
      <c r="A955" s="514" t="s">
        <v>1612</v>
      </c>
      <c r="B955" s="515" t="s">
        <v>4662</v>
      </c>
      <c r="C955" s="1249" t="s">
        <v>4663</v>
      </c>
      <c r="D955" s="1249"/>
      <c r="E955" s="1249"/>
      <c r="F955" s="1249"/>
      <c r="G955" s="1249"/>
      <c r="H955" s="516" t="s">
        <v>1575</v>
      </c>
      <c r="I955" s="517">
        <v>124</v>
      </c>
      <c r="J955" s="518">
        <v>1</v>
      </c>
      <c r="K955" s="518">
        <v>124</v>
      </c>
      <c r="L955" s="520"/>
      <c r="M955" s="517"/>
      <c r="N955" s="564">
        <v>3107.6</v>
      </c>
      <c r="O955" s="517"/>
      <c r="P955" s="555">
        <v>385342.4</v>
      </c>
    </row>
    <row r="956" spans="1:16" x14ac:dyDescent="0.25">
      <c r="A956" s="556"/>
      <c r="B956" s="557"/>
      <c r="C956" s="1248" t="s">
        <v>1161</v>
      </c>
      <c r="D956" s="1248"/>
      <c r="E956" s="1248"/>
      <c r="F956" s="1248"/>
      <c r="G956" s="1248"/>
      <c r="H956" s="516"/>
      <c r="I956" s="517"/>
      <c r="J956" s="517"/>
      <c r="K956" s="517"/>
      <c r="L956" s="520"/>
      <c r="M956" s="517"/>
      <c r="N956" s="520"/>
      <c r="O956" s="517"/>
      <c r="P956" s="555">
        <v>385342.4</v>
      </c>
    </row>
    <row r="957" spans="1:16" x14ac:dyDescent="0.25">
      <c r="A957" s="558"/>
      <c r="B957" s="559"/>
      <c r="C957" s="559"/>
      <c r="D957" s="559"/>
      <c r="E957" s="559"/>
      <c r="F957" s="559"/>
      <c r="G957" s="559"/>
      <c r="H957" s="560"/>
      <c r="I957" s="561"/>
      <c r="J957" s="561"/>
      <c r="K957" s="561"/>
      <c r="L957" s="562"/>
      <c r="M957" s="561"/>
      <c r="N957" s="562"/>
      <c r="O957" s="561"/>
      <c r="P957" s="563"/>
    </row>
    <row r="958" spans="1:16" x14ac:dyDescent="0.25">
      <c r="A958" s="1251" t="s">
        <v>4673</v>
      </c>
      <c r="B958" s="1252"/>
      <c r="C958" s="1252"/>
      <c r="D958" s="1252"/>
      <c r="E958" s="1252"/>
      <c r="F958" s="1252"/>
      <c r="G958" s="1252"/>
      <c r="H958" s="1252"/>
      <c r="I958" s="1252"/>
      <c r="J958" s="1252"/>
      <c r="K958" s="1252"/>
      <c r="L958" s="1252"/>
      <c r="M958" s="1252"/>
      <c r="N958" s="1252"/>
      <c r="O958" s="1252"/>
      <c r="P958" s="1253"/>
    </row>
    <row r="959" spans="1:16" ht="22.5" x14ac:dyDescent="0.25">
      <c r="A959" s="514" t="s">
        <v>1615</v>
      </c>
      <c r="B959" s="515" t="s">
        <v>4674</v>
      </c>
      <c r="C959" s="1249" t="s">
        <v>4675</v>
      </c>
      <c r="D959" s="1249"/>
      <c r="E959" s="1249"/>
      <c r="F959" s="1249"/>
      <c r="G959" s="1249"/>
      <c r="H959" s="516" t="s">
        <v>1575</v>
      </c>
      <c r="I959" s="517">
        <v>48</v>
      </c>
      <c r="J959" s="518">
        <v>1</v>
      </c>
      <c r="K959" s="518">
        <v>48</v>
      </c>
      <c r="L959" s="520"/>
      <c r="M959" s="517"/>
      <c r="N959" s="564">
        <v>147359.4</v>
      </c>
      <c r="O959" s="517"/>
      <c r="P959" s="555">
        <v>7073251.2000000002</v>
      </c>
    </row>
    <row r="960" spans="1:16" x14ac:dyDescent="0.25">
      <c r="A960" s="556"/>
      <c r="B960" s="557"/>
      <c r="C960" s="1248" t="s">
        <v>1161</v>
      </c>
      <c r="D960" s="1248"/>
      <c r="E960" s="1248"/>
      <c r="F960" s="1248"/>
      <c r="G960" s="1248"/>
      <c r="H960" s="516"/>
      <c r="I960" s="517"/>
      <c r="J960" s="517"/>
      <c r="K960" s="517"/>
      <c r="L960" s="520"/>
      <c r="M960" s="517"/>
      <c r="N960" s="520"/>
      <c r="O960" s="517"/>
      <c r="P960" s="555">
        <v>7073251.2000000002</v>
      </c>
    </row>
    <row r="961" spans="1:16" x14ac:dyDescent="0.25">
      <c r="A961" s="558"/>
      <c r="B961" s="559"/>
      <c r="C961" s="559"/>
      <c r="D961" s="559"/>
      <c r="E961" s="559"/>
      <c r="F961" s="559"/>
      <c r="G961" s="559"/>
      <c r="H961" s="560"/>
      <c r="I961" s="561"/>
      <c r="J961" s="561"/>
      <c r="K961" s="561"/>
      <c r="L961" s="562"/>
      <c r="M961" s="561"/>
      <c r="N961" s="562"/>
      <c r="O961" s="561"/>
      <c r="P961" s="563"/>
    </row>
    <row r="962" spans="1:16" ht="22.5" x14ac:dyDescent="0.25">
      <c r="A962" s="514" t="s">
        <v>1619</v>
      </c>
      <c r="B962" s="515" t="s">
        <v>4662</v>
      </c>
      <c r="C962" s="1249" t="s">
        <v>4663</v>
      </c>
      <c r="D962" s="1249"/>
      <c r="E962" s="1249"/>
      <c r="F962" s="1249"/>
      <c r="G962" s="1249"/>
      <c r="H962" s="516" t="s">
        <v>1575</v>
      </c>
      <c r="I962" s="517">
        <v>48</v>
      </c>
      <c r="J962" s="518">
        <v>1</v>
      </c>
      <c r="K962" s="518">
        <v>48</v>
      </c>
      <c r="L962" s="520"/>
      <c r="M962" s="517"/>
      <c r="N962" s="564">
        <v>3107.6</v>
      </c>
      <c r="O962" s="517"/>
      <c r="P962" s="555">
        <v>149164.79999999999</v>
      </c>
    </row>
    <row r="963" spans="1:16" x14ac:dyDescent="0.25">
      <c r="A963" s="556"/>
      <c r="B963" s="557"/>
      <c r="C963" s="1248" t="s">
        <v>1161</v>
      </c>
      <c r="D963" s="1248"/>
      <c r="E963" s="1248"/>
      <c r="F963" s="1248"/>
      <c r="G963" s="1248"/>
      <c r="H963" s="516"/>
      <c r="I963" s="517"/>
      <c r="J963" s="517"/>
      <c r="K963" s="517"/>
      <c r="L963" s="520"/>
      <c r="M963" s="517"/>
      <c r="N963" s="520"/>
      <c r="O963" s="517"/>
      <c r="P963" s="555">
        <v>149164.79999999999</v>
      </c>
    </row>
    <row r="964" spans="1:16" x14ac:dyDescent="0.25">
      <c r="A964" s="558"/>
      <c r="B964" s="559"/>
      <c r="C964" s="559"/>
      <c r="D964" s="559"/>
      <c r="E964" s="559"/>
      <c r="F964" s="559"/>
      <c r="G964" s="559"/>
      <c r="H964" s="560"/>
      <c r="I964" s="561"/>
      <c r="J964" s="561"/>
      <c r="K964" s="561"/>
      <c r="L964" s="562"/>
      <c r="M964" s="561"/>
      <c r="N964" s="562"/>
      <c r="O964" s="561"/>
      <c r="P964" s="563"/>
    </row>
    <row r="965" spans="1:16" x14ac:dyDescent="0.25">
      <c r="A965" s="1251" t="s">
        <v>4676</v>
      </c>
      <c r="B965" s="1252"/>
      <c r="C965" s="1252"/>
      <c r="D965" s="1252"/>
      <c r="E965" s="1252"/>
      <c r="F965" s="1252"/>
      <c r="G965" s="1252"/>
      <c r="H965" s="1252"/>
      <c r="I965" s="1252"/>
      <c r="J965" s="1252"/>
      <c r="K965" s="1252"/>
      <c r="L965" s="1252"/>
      <c r="M965" s="1252"/>
      <c r="N965" s="1252"/>
      <c r="O965" s="1252"/>
      <c r="P965" s="1253"/>
    </row>
    <row r="966" spans="1:16" ht="22.5" x14ac:dyDescent="0.25">
      <c r="A966" s="514" t="s">
        <v>1620</v>
      </c>
      <c r="B966" s="515" t="s">
        <v>4677</v>
      </c>
      <c r="C966" s="1249" t="s">
        <v>4678</v>
      </c>
      <c r="D966" s="1249"/>
      <c r="E966" s="1249"/>
      <c r="F966" s="1249"/>
      <c r="G966" s="1249"/>
      <c r="H966" s="516" t="s">
        <v>1575</v>
      </c>
      <c r="I966" s="517">
        <v>8</v>
      </c>
      <c r="J966" s="518">
        <v>1</v>
      </c>
      <c r="K966" s="518">
        <v>8</v>
      </c>
      <c r="L966" s="520"/>
      <c r="M966" s="517"/>
      <c r="N966" s="564">
        <v>167759.4</v>
      </c>
      <c r="O966" s="517"/>
      <c r="P966" s="555">
        <v>1342075.2</v>
      </c>
    </row>
    <row r="967" spans="1:16" x14ac:dyDescent="0.25">
      <c r="A967" s="556"/>
      <c r="B967" s="557"/>
      <c r="C967" s="1248" t="s">
        <v>1161</v>
      </c>
      <c r="D967" s="1248"/>
      <c r="E967" s="1248"/>
      <c r="F967" s="1248"/>
      <c r="G967" s="1248"/>
      <c r="H967" s="516"/>
      <c r="I967" s="517"/>
      <c r="J967" s="517"/>
      <c r="K967" s="517"/>
      <c r="L967" s="520"/>
      <c r="M967" s="517"/>
      <c r="N967" s="520"/>
      <c r="O967" s="517"/>
      <c r="P967" s="555">
        <v>1342075.2</v>
      </c>
    </row>
    <row r="968" spans="1:16" x14ac:dyDescent="0.25">
      <c r="A968" s="558"/>
      <c r="B968" s="559"/>
      <c r="C968" s="559"/>
      <c r="D968" s="559"/>
      <c r="E968" s="559"/>
      <c r="F968" s="559"/>
      <c r="G968" s="559"/>
      <c r="H968" s="560"/>
      <c r="I968" s="561"/>
      <c r="J968" s="561"/>
      <c r="K968" s="561"/>
      <c r="L968" s="562"/>
      <c r="M968" s="561"/>
      <c r="N968" s="562"/>
      <c r="O968" s="561"/>
      <c r="P968" s="563"/>
    </row>
    <row r="969" spans="1:16" ht="22.5" x14ac:dyDescent="0.25">
      <c r="A969" s="514" t="s">
        <v>1623</v>
      </c>
      <c r="B969" s="515" t="s">
        <v>4662</v>
      </c>
      <c r="C969" s="1249" t="s">
        <v>4663</v>
      </c>
      <c r="D969" s="1249"/>
      <c r="E969" s="1249"/>
      <c r="F969" s="1249"/>
      <c r="G969" s="1249"/>
      <c r="H969" s="516" t="s">
        <v>1575</v>
      </c>
      <c r="I969" s="517">
        <v>8</v>
      </c>
      <c r="J969" s="518">
        <v>1</v>
      </c>
      <c r="K969" s="518">
        <v>8</v>
      </c>
      <c r="L969" s="520"/>
      <c r="M969" s="517"/>
      <c r="N969" s="564">
        <v>3107.6</v>
      </c>
      <c r="O969" s="517"/>
      <c r="P969" s="555">
        <v>24860.799999999999</v>
      </c>
    </row>
    <row r="970" spans="1:16" x14ac:dyDescent="0.25">
      <c r="A970" s="556"/>
      <c r="B970" s="557"/>
      <c r="C970" s="1248" t="s">
        <v>1161</v>
      </c>
      <c r="D970" s="1248"/>
      <c r="E970" s="1248"/>
      <c r="F970" s="1248"/>
      <c r="G970" s="1248"/>
      <c r="H970" s="516"/>
      <c r="I970" s="517"/>
      <c r="J970" s="517"/>
      <c r="K970" s="517"/>
      <c r="L970" s="520"/>
      <c r="M970" s="517"/>
      <c r="N970" s="520"/>
      <c r="O970" s="517"/>
      <c r="P970" s="555">
        <v>24860.799999999999</v>
      </c>
    </row>
    <row r="971" spans="1:16" x14ac:dyDescent="0.25">
      <c r="A971" s="558"/>
      <c r="B971" s="559"/>
      <c r="C971" s="559"/>
      <c r="D971" s="559"/>
      <c r="E971" s="559"/>
      <c r="F971" s="559"/>
      <c r="G971" s="559"/>
      <c r="H971" s="560"/>
      <c r="I971" s="561"/>
      <c r="J971" s="561"/>
      <c r="K971" s="561"/>
      <c r="L971" s="562"/>
      <c r="M971" s="561"/>
      <c r="N971" s="562"/>
      <c r="O971" s="561"/>
      <c r="P971" s="563"/>
    </row>
    <row r="972" spans="1:16" x14ac:dyDescent="0.25">
      <c r="A972" s="558"/>
      <c r="B972" s="576"/>
      <c r="C972" s="576"/>
      <c r="D972" s="576"/>
      <c r="E972" s="576"/>
      <c r="F972" s="561"/>
      <c r="G972" s="561"/>
      <c r="H972" s="561"/>
      <c r="I972" s="561"/>
      <c r="J972" s="562"/>
      <c r="K972" s="561"/>
      <c r="L972" s="562"/>
      <c r="M972" s="577"/>
      <c r="N972" s="562"/>
      <c r="O972" s="578"/>
      <c r="P972" s="579"/>
    </row>
    <row r="973" spans="1:16" x14ac:dyDescent="0.25">
      <c r="A973" s="552"/>
      <c r="B973" s="580"/>
      <c r="C973" s="1246" t="s">
        <v>4679</v>
      </c>
      <c r="D973" s="1246"/>
      <c r="E973" s="1246"/>
      <c r="F973" s="1246"/>
      <c r="G973" s="1246"/>
      <c r="H973" s="1246"/>
      <c r="I973" s="1246"/>
      <c r="J973" s="1246"/>
      <c r="K973" s="1246"/>
      <c r="L973" s="1246"/>
      <c r="M973" s="1246"/>
      <c r="N973" s="1246"/>
      <c r="O973" s="1246"/>
      <c r="P973" s="581"/>
    </row>
    <row r="974" spans="1:16" x14ac:dyDescent="0.25">
      <c r="A974" s="552"/>
      <c r="B974" s="553"/>
      <c r="C974" s="1243" t="s">
        <v>1249</v>
      </c>
      <c r="D974" s="1243"/>
      <c r="E974" s="1243"/>
      <c r="F974" s="1243"/>
      <c r="G974" s="1243"/>
      <c r="H974" s="1243"/>
      <c r="I974" s="1243"/>
      <c r="J974" s="1243"/>
      <c r="K974" s="1243"/>
      <c r="L974" s="1243"/>
      <c r="M974" s="1243"/>
      <c r="N974" s="1243"/>
      <c r="O974" s="1243"/>
      <c r="P974" s="582">
        <v>174098033.86000001</v>
      </c>
    </row>
    <row r="975" spans="1:16" x14ac:dyDescent="0.25">
      <c r="A975" s="552"/>
      <c r="B975" s="553"/>
      <c r="C975" s="1243" t="s">
        <v>1250</v>
      </c>
      <c r="D975" s="1243"/>
      <c r="E975" s="1243"/>
      <c r="F975" s="1243"/>
      <c r="G975" s="1243"/>
      <c r="H975" s="1243"/>
      <c r="I975" s="1243"/>
      <c r="J975" s="1243"/>
      <c r="K975" s="1243"/>
      <c r="L975" s="1243"/>
      <c r="M975" s="1243"/>
      <c r="N975" s="1243"/>
      <c r="O975" s="1243"/>
      <c r="P975" s="583"/>
    </row>
    <row r="976" spans="1:16" x14ac:dyDescent="0.25">
      <c r="A976" s="552"/>
      <c r="B976" s="553"/>
      <c r="C976" s="1243" t="s">
        <v>1251</v>
      </c>
      <c r="D976" s="1243"/>
      <c r="E976" s="1243"/>
      <c r="F976" s="1243"/>
      <c r="G976" s="1243"/>
      <c r="H976" s="1243"/>
      <c r="I976" s="1243"/>
      <c r="J976" s="1243"/>
      <c r="K976" s="1243"/>
      <c r="L976" s="1243"/>
      <c r="M976" s="1243"/>
      <c r="N976" s="1243"/>
      <c r="O976" s="1243"/>
      <c r="P976" s="582">
        <v>1297399.73</v>
      </c>
    </row>
    <row r="977" spans="1:16" x14ac:dyDescent="0.25">
      <c r="A977" s="552"/>
      <c r="B977" s="553"/>
      <c r="C977" s="1243" t="s">
        <v>1252</v>
      </c>
      <c r="D977" s="1243"/>
      <c r="E977" s="1243"/>
      <c r="F977" s="1243"/>
      <c r="G977" s="1243"/>
      <c r="H977" s="1243"/>
      <c r="I977" s="1243"/>
      <c r="J977" s="1243"/>
      <c r="K977" s="1243"/>
      <c r="L977" s="1243"/>
      <c r="M977" s="1243"/>
      <c r="N977" s="1243"/>
      <c r="O977" s="1243"/>
      <c r="P977" s="582">
        <v>318711.33</v>
      </c>
    </row>
    <row r="978" spans="1:16" x14ac:dyDescent="0.25">
      <c r="A978" s="552"/>
      <c r="B978" s="553"/>
      <c r="C978" s="1243" t="s">
        <v>1253</v>
      </c>
      <c r="D978" s="1243"/>
      <c r="E978" s="1243"/>
      <c r="F978" s="1243"/>
      <c r="G978" s="1243"/>
      <c r="H978" s="1243"/>
      <c r="I978" s="1243"/>
      <c r="J978" s="1243"/>
      <c r="K978" s="1243"/>
      <c r="L978" s="1243"/>
      <c r="M978" s="1243"/>
      <c r="N978" s="1243"/>
      <c r="O978" s="1243"/>
      <c r="P978" s="582">
        <v>96235.23</v>
      </c>
    </row>
    <row r="979" spans="1:16" x14ac:dyDescent="0.25">
      <c r="A979" s="552"/>
      <c r="B979" s="553"/>
      <c r="C979" s="1243" t="s">
        <v>1254</v>
      </c>
      <c r="D979" s="1243"/>
      <c r="E979" s="1243"/>
      <c r="F979" s="1243"/>
      <c r="G979" s="1243"/>
      <c r="H979" s="1243"/>
      <c r="I979" s="1243"/>
      <c r="J979" s="1243"/>
      <c r="K979" s="1243"/>
      <c r="L979" s="1243"/>
      <c r="M979" s="1243"/>
      <c r="N979" s="1243"/>
      <c r="O979" s="1243"/>
      <c r="P979" s="582">
        <v>172385687.56999999</v>
      </c>
    </row>
    <row r="980" spans="1:16" x14ac:dyDescent="0.25">
      <c r="A980" s="552"/>
      <c r="B980" s="553"/>
      <c r="C980" s="1243" t="s">
        <v>1256</v>
      </c>
      <c r="D980" s="1243"/>
      <c r="E980" s="1243"/>
      <c r="F980" s="1243"/>
      <c r="G980" s="1243"/>
      <c r="H980" s="1243"/>
      <c r="I980" s="1243"/>
      <c r="J980" s="1243"/>
      <c r="K980" s="1243"/>
      <c r="L980" s="1243"/>
      <c r="M980" s="1243"/>
      <c r="N980" s="1243"/>
      <c r="O980" s="1243"/>
      <c r="P980" s="582">
        <v>176369658.84</v>
      </c>
    </row>
    <row r="981" spans="1:16" x14ac:dyDescent="0.25">
      <c r="A981" s="552"/>
      <c r="B981" s="553"/>
      <c r="C981" s="1243" t="s">
        <v>1250</v>
      </c>
      <c r="D981" s="1243"/>
      <c r="E981" s="1243"/>
      <c r="F981" s="1243"/>
      <c r="G981" s="1243"/>
      <c r="H981" s="1243"/>
      <c r="I981" s="1243"/>
      <c r="J981" s="1243"/>
      <c r="K981" s="1243"/>
      <c r="L981" s="1243"/>
      <c r="M981" s="1243"/>
      <c r="N981" s="1243"/>
      <c r="O981" s="1243"/>
      <c r="P981" s="583"/>
    </row>
    <row r="982" spans="1:16" x14ac:dyDescent="0.25">
      <c r="A982" s="552"/>
      <c r="B982" s="553"/>
      <c r="C982" s="1243" t="s">
        <v>1467</v>
      </c>
      <c r="D982" s="1243"/>
      <c r="E982" s="1243"/>
      <c r="F982" s="1243"/>
      <c r="G982" s="1243"/>
      <c r="H982" s="1243"/>
      <c r="I982" s="1243"/>
      <c r="J982" s="1243"/>
      <c r="K982" s="1243"/>
      <c r="L982" s="1243"/>
      <c r="M982" s="1243"/>
      <c r="N982" s="1243"/>
      <c r="O982" s="1243"/>
      <c r="P982" s="582">
        <v>1297399.73</v>
      </c>
    </row>
    <row r="983" spans="1:16" x14ac:dyDescent="0.25">
      <c r="A983" s="552"/>
      <c r="B983" s="553"/>
      <c r="C983" s="1243" t="s">
        <v>1468</v>
      </c>
      <c r="D983" s="1243"/>
      <c r="E983" s="1243"/>
      <c r="F983" s="1243"/>
      <c r="G983" s="1243"/>
      <c r="H983" s="1243"/>
      <c r="I983" s="1243"/>
      <c r="J983" s="1243"/>
      <c r="K983" s="1243"/>
      <c r="L983" s="1243"/>
      <c r="M983" s="1243"/>
      <c r="N983" s="1243"/>
      <c r="O983" s="1243"/>
      <c r="P983" s="582">
        <v>318711.33</v>
      </c>
    </row>
    <row r="984" spans="1:16" x14ac:dyDescent="0.25">
      <c r="A984" s="552"/>
      <c r="B984" s="553"/>
      <c r="C984" s="1243" t="s">
        <v>1469</v>
      </c>
      <c r="D984" s="1243"/>
      <c r="E984" s="1243"/>
      <c r="F984" s="1243"/>
      <c r="G984" s="1243"/>
      <c r="H984" s="1243"/>
      <c r="I984" s="1243"/>
      <c r="J984" s="1243"/>
      <c r="K984" s="1243"/>
      <c r="L984" s="1243"/>
      <c r="M984" s="1243"/>
      <c r="N984" s="1243"/>
      <c r="O984" s="1243"/>
      <c r="P984" s="582">
        <v>96235.23</v>
      </c>
    </row>
    <row r="985" spans="1:16" x14ac:dyDescent="0.25">
      <c r="A985" s="552"/>
      <c r="B985" s="553"/>
      <c r="C985" s="1243" t="s">
        <v>1470</v>
      </c>
      <c r="D985" s="1243"/>
      <c r="E985" s="1243"/>
      <c r="F985" s="1243"/>
      <c r="G985" s="1243"/>
      <c r="H985" s="1243"/>
      <c r="I985" s="1243"/>
      <c r="J985" s="1243"/>
      <c r="K985" s="1243"/>
      <c r="L985" s="1243"/>
      <c r="M985" s="1243"/>
      <c r="N985" s="1243"/>
      <c r="O985" s="1243"/>
      <c r="P985" s="582">
        <v>172385687.56999999</v>
      </c>
    </row>
    <row r="986" spans="1:16" x14ac:dyDescent="0.25">
      <c r="A986" s="552"/>
      <c r="B986" s="553"/>
      <c r="C986" s="1243" t="s">
        <v>1471</v>
      </c>
      <c r="D986" s="1243"/>
      <c r="E986" s="1243"/>
      <c r="F986" s="1243"/>
      <c r="G986" s="1243"/>
      <c r="H986" s="1243"/>
      <c r="I986" s="1243"/>
      <c r="J986" s="1243"/>
      <c r="K986" s="1243"/>
      <c r="L986" s="1243"/>
      <c r="M986" s="1243"/>
      <c r="N986" s="1243"/>
      <c r="O986" s="1243"/>
      <c r="P986" s="582">
        <v>1435444.01</v>
      </c>
    </row>
    <row r="987" spans="1:16" x14ac:dyDescent="0.25">
      <c r="A987" s="552"/>
      <c r="B987" s="553"/>
      <c r="C987" s="1243" t="s">
        <v>1472</v>
      </c>
      <c r="D987" s="1243"/>
      <c r="E987" s="1243"/>
      <c r="F987" s="1243"/>
      <c r="G987" s="1243"/>
      <c r="H987" s="1243"/>
      <c r="I987" s="1243"/>
      <c r="J987" s="1243"/>
      <c r="K987" s="1243"/>
      <c r="L987" s="1243"/>
      <c r="M987" s="1243"/>
      <c r="N987" s="1243"/>
      <c r="O987" s="1243"/>
      <c r="P987" s="582">
        <v>836180.97</v>
      </c>
    </row>
    <row r="988" spans="1:16" x14ac:dyDescent="0.25">
      <c r="A988" s="552"/>
      <c r="B988" s="553"/>
      <c r="C988" s="1243" t="s">
        <v>1266</v>
      </c>
      <c r="D988" s="1243"/>
      <c r="E988" s="1243"/>
      <c r="F988" s="1243"/>
      <c r="G988" s="1243"/>
      <c r="H988" s="1243"/>
      <c r="I988" s="1243"/>
      <c r="J988" s="1243"/>
      <c r="K988" s="1243"/>
      <c r="L988" s="1243"/>
      <c r="M988" s="1243"/>
      <c r="N988" s="1243"/>
      <c r="O988" s="1243"/>
      <c r="P988" s="582">
        <v>1393634.96</v>
      </c>
    </row>
    <row r="989" spans="1:16" x14ac:dyDescent="0.25">
      <c r="A989" s="552"/>
      <c r="B989" s="553"/>
      <c r="C989" s="1243" t="s">
        <v>1267</v>
      </c>
      <c r="D989" s="1243"/>
      <c r="E989" s="1243"/>
      <c r="F989" s="1243"/>
      <c r="G989" s="1243"/>
      <c r="H989" s="1243"/>
      <c r="I989" s="1243"/>
      <c r="J989" s="1243"/>
      <c r="K989" s="1243"/>
      <c r="L989" s="1243"/>
      <c r="M989" s="1243"/>
      <c r="N989" s="1243"/>
      <c r="O989" s="1243"/>
      <c r="P989" s="582">
        <v>1435444.01</v>
      </c>
    </row>
    <row r="990" spans="1:16" x14ac:dyDescent="0.25">
      <c r="A990" s="552"/>
      <c r="B990" s="553"/>
      <c r="C990" s="1243" t="s">
        <v>1268</v>
      </c>
      <c r="D990" s="1243"/>
      <c r="E990" s="1243"/>
      <c r="F990" s="1243"/>
      <c r="G990" s="1243"/>
      <c r="H990" s="1243"/>
      <c r="I990" s="1243"/>
      <c r="J990" s="1243"/>
      <c r="K990" s="1243"/>
      <c r="L990" s="1243"/>
      <c r="M990" s="1243"/>
      <c r="N990" s="1243"/>
      <c r="O990" s="1243"/>
      <c r="P990" s="582">
        <v>836180.97</v>
      </c>
    </row>
    <row r="991" spans="1:16" x14ac:dyDescent="0.25">
      <c r="A991" s="552"/>
      <c r="B991" s="580"/>
      <c r="C991" s="1246" t="s">
        <v>4680</v>
      </c>
      <c r="D991" s="1246"/>
      <c r="E991" s="1246"/>
      <c r="F991" s="1246"/>
      <c r="G991" s="1246"/>
      <c r="H991" s="1246"/>
      <c r="I991" s="1246"/>
      <c r="J991" s="1246"/>
      <c r="K991" s="1246"/>
      <c r="L991" s="1246"/>
      <c r="M991" s="1246"/>
      <c r="N991" s="1246"/>
      <c r="O991" s="1246"/>
      <c r="P991" s="584">
        <v>176369658.84</v>
      </c>
    </row>
    <row r="992" spans="1:16" x14ac:dyDescent="0.25">
      <c r="A992" s="552"/>
      <c r="B992" s="553"/>
      <c r="C992" s="1243" t="s">
        <v>1270</v>
      </c>
      <c r="D992" s="1243"/>
      <c r="E992" s="1243"/>
      <c r="F992" s="1243"/>
      <c r="G992" s="1243"/>
      <c r="H992" s="1243"/>
      <c r="I992" s="1243"/>
      <c r="J992" s="1243"/>
      <c r="K992" s="1243"/>
      <c r="L992" s="1243"/>
      <c r="M992" s="1243"/>
      <c r="N992" s="1243"/>
      <c r="O992" s="1243"/>
      <c r="P992" s="583"/>
    </row>
    <row r="993" spans="1:16" x14ac:dyDescent="0.25">
      <c r="A993" s="552"/>
      <c r="B993" s="553"/>
      <c r="C993" s="1243" t="s">
        <v>1588</v>
      </c>
      <c r="D993" s="1243"/>
      <c r="E993" s="1243"/>
      <c r="F993" s="1243"/>
      <c r="G993" s="1243"/>
      <c r="H993" s="1243"/>
      <c r="I993" s="1243"/>
      <c r="J993" s="1243"/>
      <c r="K993" s="1243"/>
      <c r="L993" s="1243"/>
      <c r="M993" s="1243"/>
      <c r="N993" s="1243"/>
      <c r="O993" s="1243"/>
      <c r="P993" s="582">
        <v>172378011</v>
      </c>
    </row>
    <row r="994" spans="1:16" x14ac:dyDescent="0.25">
      <c r="A994" s="552"/>
      <c r="B994" s="553"/>
      <c r="C994" s="1243" t="s">
        <v>1271</v>
      </c>
      <c r="D994" s="1243"/>
      <c r="E994" s="1243"/>
      <c r="F994" s="1243"/>
      <c r="G994" s="1243"/>
      <c r="H994" s="1243"/>
      <c r="I994" s="1243"/>
      <c r="J994" s="1243"/>
      <c r="K994" s="585" t="s">
        <v>4681</v>
      </c>
      <c r="L994" s="586"/>
      <c r="M994" s="586"/>
      <c r="O994" s="586"/>
      <c r="P994" s="587"/>
    </row>
    <row r="995" spans="1:16" x14ac:dyDescent="0.25">
      <c r="A995" s="552"/>
      <c r="B995" s="553"/>
      <c r="C995" s="1243" t="s">
        <v>1273</v>
      </c>
      <c r="D995" s="1243"/>
      <c r="E995" s="1243"/>
      <c r="F995" s="1243"/>
      <c r="G995" s="1243"/>
      <c r="H995" s="1243"/>
      <c r="I995" s="1243"/>
      <c r="J995" s="1243"/>
      <c r="K995" s="585" t="s">
        <v>4682</v>
      </c>
      <c r="L995" s="586"/>
      <c r="M995" s="586"/>
      <c r="O995" s="586"/>
      <c r="P995" s="587"/>
    </row>
    <row r="996" spans="1:16" x14ac:dyDescent="0.25">
      <c r="A996" s="1251" t="s">
        <v>4683</v>
      </c>
      <c r="B996" s="1252"/>
      <c r="C996" s="1252"/>
      <c r="D996" s="1252"/>
      <c r="E996" s="1252"/>
      <c r="F996" s="1252"/>
      <c r="G996" s="1252"/>
      <c r="H996" s="1252"/>
      <c r="I996" s="1252"/>
      <c r="J996" s="1252"/>
      <c r="K996" s="1252"/>
      <c r="L996" s="1252"/>
      <c r="M996" s="1252"/>
      <c r="N996" s="1252"/>
      <c r="O996" s="1252"/>
      <c r="P996" s="1253"/>
    </row>
    <row r="997" spans="1:16" x14ac:dyDescent="0.25">
      <c r="A997" s="1251" t="s">
        <v>2090</v>
      </c>
      <c r="B997" s="1252"/>
      <c r="C997" s="1252"/>
      <c r="D997" s="1252"/>
      <c r="E997" s="1252"/>
      <c r="F997" s="1252"/>
      <c r="G997" s="1252"/>
      <c r="H997" s="1252"/>
      <c r="I997" s="1252"/>
      <c r="J997" s="1252"/>
      <c r="K997" s="1252"/>
      <c r="L997" s="1252"/>
      <c r="M997" s="1252"/>
      <c r="N997" s="1252"/>
      <c r="O997" s="1252"/>
      <c r="P997" s="1253"/>
    </row>
    <row r="998" spans="1:16" x14ac:dyDescent="0.25">
      <c r="A998" s="514" t="s">
        <v>1626</v>
      </c>
      <c r="B998" s="515" t="s">
        <v>1178</v>
      </c>
      <c r="C998" s="1249" t="s">
        <v>1179</v>
      </c>
      <c r="D998" s="1249"/>
      <c r="E998" s="1249"/>
      <c r="F998" s="1249"/>
      <c r="G998" s="1249"/>
      <c r="H998" s="516" t="s">
        <v>1146</v>
      </c>
      <c r="I998" s="517">
        <v>1.9499999999999999E-3</v>
      </c>
      <c r="J998" s="518">
        <v>1</v>
      </c>
      <c r="K998" s="590">
        <v>1.9499999999999999E-3</v>
      </c>
      <c r="L998" s="520"/>
      <c r="M998" s="517"/>
      <c r="N998" s="521"/>
      <c r="O998" s="517"/>
      <c r="P998" s="522"/>
    </row>
    <row r="999" spans="1:16" x14ac:dyDescent="0.25">
      <c r="A999" s="523"/>
      <c r="B999" s="524" t="s">
        <v>28</v>
      </c>
      <c r="C999" s="1247" t="s">
        <v>132</v>
      </c>
      <c r="D999" s="1247"/>
      <c r="E999" s="1247"/>
      <c r="F999" s="1247"/>
      <c r="G999" s="1247"/>
      <c r="H999" s="525"/>
      <c r="I999" s="526"/>
      <c r="J999" s="526"/>
      <c r="K999" s="526"/>
      <c r="L999" s="528"/>
      <c r="M999" s="526"/>
      <c r="N999" s="528"/>
      <c r="O999" s="526"/>
      <c r="P999" s="573">
        <v>74.150000000000006</v>
      </c>
    </row>
    <row r="1000" spans="1:16" x14ac:dyDescent="0.25">
      <c r="A1000" s="523"/>
      <c r="B1000" s="524"/>
      <c r="C1000" s="1247" t="s">
        <v>1147</v>
      </c>
      <c r="D1000" s="1247"/>
      <c r="E1000" s="1247"/>
      <c r="F1000" s="1247"/>
      <c r="G1000" s="1247"/>
      <c r="H1000" s="525" t="s">
        <v>1148</v>
      </c>
      <c r="I1000" s="526"/>
      <c r="J1000" s="526"/>
      <c r="K1000" s="574">
        <v>4.9724999999999998E-2</v>
      </c>
      <c r="L1000" s="528"/>
      <c r="M1000" s="526"/>
      <c r="N1000" s="528"/>
      <c r="O1000" s="526"/>
      <c r="P1000" s="573">
        <v>21.73</v>
      </c>
    </row>
    <row r="1001" spans="1:16" x14ac:dyDescent="0.25">
      <c r="A1001" s="530"/>
      <c r="B1001" s="524" t="s">
        <v>1149</v>
      </c>
      <c r="C1001" s="1247" t="s">
        <v>1150</v>
      </c>
      <c r="D1001" s="1247"/>
      <c r="E1001" s="1247"/>
      <c r="F1001" s="1247"/>
      <c r="G1001" s="1247"/>
      <c r="H1001" s="525" t="s">
        <v>1151</v>
      </c>
      <c r="I1001" s="531">
        <v>25.5</v>
      </c>
      <c r="J1001" s="526"/>
      <c r="K1001" s="574">
        <v>4.9724999999999998E-2</v>
      </c>
      <c r="L1001" s="532"/>
      <c r="M1001" s="533"/>
      <c r="N1001" s="534">
        <v>1491.17</v>
      </c>
      <c r="O1001" s="526"/>
      <c r="P1001" s="529">
        <v>74.150000000000006</v>
      </c>
    </row>
    <row r="1002" spans="1:16" x14ac:dyDescent="0.25">
      <c r="A1002" s="540"/>
      <c r="B1002" s="524" t="s">
        <v>1152</v>
      </c>
      <c r="C1002" s="1247" t="s">
        <v>1153</v>
      </c>
      <c r="D1002" s="1247"/>
      <c r="E1002" s="1247"/>
      <c r="F1002" s="1247"/>
      <c r="G1002" s="1247"/>
      <c r="H1002" s="525" t="s">
        <v>1148</v>
      </c>
      <c r="I1002" s="531">
        <v>25.5</v>
      </c>
      <c r="J1002" s="526"/>
      <c r="K1002" s="574">
        <v>4.9724999999999998E-2</v>
      </c>
      <c r="L1002" s="528"/>
      <c r="M1002" s="526"/>
      <c r="N1002" s="541">
        <v>437.08</v>
      </c>
      <c r="O1002" s="526"/>
      <c r="P1002" s="573">
        <v>21.73</v>
      </c>
    </row>
    <row r="1003" spans="1:16" x14ac:dyDescent="0.25">
      <c r="A1003" s="552"/>
      <c r="B1003" s="553"/>
      <c r="C1003" s="1248" t="s">
        <v>1154</v>
      </c>
      <c r="D1003" s="1248"/>
      <c r="E1003" s="1248"/>
      <c r="F1003" s="1248"/>
      <c r="G1003" s="1248"/>
      <c r="H1003" s="516"/>
      <c r="I1003" s="517"/>
      <c r="J1003" s="517"/>
      <c r="K1003" s="517"/>
      <c r="L1003" s="520"/>
      <c r="M1003" s="517"/>
      <c r="N1003" s="554"/>
      <c r="O1003" s="517"/>
      <c r="P1003" s="555">
        <v>95.88</v>
      </c>
    </row>
    <row r="1004" spans="1:16" x14ac:dyDescent="0.25">
      <c r="A1004" s="540"/>
      <c r="B1004" s="524"/>
      <c r="C1004" s="1247" t="s">
        <v>1155</v>
      </c>
      <c r="D1004" s="1247"/>
      <c r="E1004" s="1247"/>
      <c r="F1004" s="1247"/>
      <c r="G1004" s="1247"/>
      <c r="H1004" s="525"/>
      <c r="I1004" s="526"/>
      <c r="J1004" s="526"/>
      <c r="K1004" s="526"/>
      <c r="L1004" s="528"/>
      <c r="M1004" s="526"/>
      <c r="N1004" s="528"/>
      <c r="O1004" s="526"/>
      <c r="P1004" s="573">
        <v>21.73</v>
      </c>
    </row>
    <row r="1005" spans="1:16" x14ac:dyDescent="0.25">
      <c r="A1005" s="540"/>
      <c r="B1005" s="524" t="s">
        <v>1156</v>
      </c>
      <c r="C1005" s="1247" t="s">
        <v>1157</v>
      </c>
      <c r="D1005" s="1247"/>
      <c r="E1005" s="1247"/>
      <c r="F1005" s="1247"/>
      <c r="G1005" s="1247"/>
      <c r="H1005" s="525" t="s">
        <v>1158</v>
      </c>
      <c r="I1005" s="543">
        <v>92</v>
      </c>
      <c r="J1005" s="526"/>
      <c r="K1005" s="543">
        <v>92</v>
      </c>
      <c r="L1005" s="528"/>
      <c r="M1005" s="526"/>
      <c r="N1005" s="528"/>
      <c r="O1005" s="526"/>
      <c r="P1005" s="573">
        <v>19.989999999999998</v>
      </c>
    </row>
    <row r="1006" spans="1:16" x14ac:dyDescent="0.25">
      <c r="A1006" s="540"/>
      <c r="B1006" s="524" t="s">
        <v>1159</v>
      </c>
      <c r="C1006" s="1247" t="s">
        <v>1160</v>
      </c>
      <c r="D1006" s="1247"/>
      <c r="E1006" s="1247"/>
      <c r="F1006" s="1247"/>
      <c r="G1006" s="1247"/>
      <c r="H1006" s="525" t="s">
        <v>1158</v>
      </c>
      <c r="I1006" s="543">
        <v>46</v>
      </c>
      <c r="J1006" s="526"/>
      <c r="K1006" s="543">
        <v>46</v>
      </c>
      <c r="L1006" s="528"/>
      <c r="M1006" s="526"/>
      <c r="N1006" s="528"/>
      <c r="O1006" s="526"/>
      <c r="P1006" s="573">
        <v>10</v>
      </c>
    </row>
    <row r="1007" spans="1:16" x14ac:dyDescent="0.25">
      <c r="A1007" s="556"/>
      <c r="B1007" s="557"/>
      <c r="C1007" s="1248" t="s">
        <v>1161</v>
      </c>
      <c r="D1007" s="1248"/>
      <c r="E1007" s="1248"/>
      <c r="F1007" s="1248"/>
      <c r="G1007" s="1248"/>
      <c r="H1007" s="516"/>
      <c r="I1007" s="517"/>
      <c r="J1007" s="517"/>
      <c r="K1007" s="517"/>
      <c r="L1007" s="520"/>
      <c r="M1007" s="517"/>
      <c r="N1007" s="554">
        <v>64548.72</v>
      </c>
      <c r="O1007" s="517"/>
      <c r="P1007" s="612">
        <v>125.87</v>
      </c>
    </row>
    <row r="1008" spans="1:16" x14ac:dyDescent="0.25">
      <c r="A1008" s="558"/>
      <c r="B1008" s="559"/>
      <c r="C1008" s="559"/>
      <c r="D1008" s="559"/>
      <c r="E1008" s="559"/>
      <c r="F1008" s="559"/>
      <c r="G1008" s="559"/>
      <c r="H1008" s="560"/>
      <c r="I1008" s="561"/>
      <c r="J1008" s="561"/>
      <c r="K1008" s="561"/>
      <c r="L1008" s="562"/>
      <c r="M1008" s="561"/>
      <c r="N1008" s="562"/>
      <c r="O1008" s="561"/>
      <c r="P1008" s="563"/>
    </row>
    <row r="1009" spans="1:16" x14ac:dyDescent="0.25">
      <c r="A1009" s="514" t="s">
        <v>1627</v>
      </c>
      <c r="B1009" s="515" t="s">
        <v>1952</v>
      </c>
      <c r="C1009" s="1249" t="s">
        <v>1953</v>
      </c>
      <c r="D1009" s="1249"/>
      <c r="E1009" s="1249"/>
      <c r="F1009" s="1249"/>
      <c r="G1009" s="1249"/>
      <c r="H1009" s="516" t="s">
        <v>1164</v>
      </c>
      <c r="I1009" s="517">
        <v>3.12</v>
      </c>
      <c r="J1009" s="518">
        <v>1</v>
      </c>
      <c r="K1009" s="570">
        <v>3.12</v>
      </c>
      <c r="L1009" s="520"/>
      <c r="M1009" s="517"/>
      <c r="N1009" s="572">
        <v>242.69</v>
      </c>
      <c r="O1009" s="517"/>
      <c r="P1009" s="612">
        <v>757.19</v>
      </c>
    </row>
    <row r="1010" spans="1:16" x14ac:dyDescent="0.25">
      <c r="A1010" s="556"/>
      <c r="B1010" s="557"/>
      <c r="C1010" s="1248" t="s">
        <v>1161</v>
      </c>
      <c r="D1010" s="1248"/>
      <c r="E1010" s="1248"/>
      <c r="F1010" s="1248"/>
      <c r="G1010" s="1248"/>
      <c r="H1010" s="516"/>
      <c r="I1010" s="517"/>
      <c r="J1010" s="517"/>
      <c r="K1010" s="517"/>
      <c r="L1010" s="520"/>
      <c r="M1010" s="517"/>
      <c r="N1010" s="520"/>
      <c r="O1010" s="517"/>
      <c r="P1010" s="612">
        <v>757.19</v>
      </c>
    </row>
    <row r="1011" spans="1:16" x14ac:dyDescent="0.25">
      <c r="A1011" s="558"/>
      <c r="B1011" s="559"/>
      <c r="C1011" s="559"/>
      <c r="D1011" s="559"/>
      <c r="E1011" s="559"/>
      <c r="F1011" s="559"/>
      <c r="G1011" s="559"/>
      <c r="H1011" s="560"/>
      <c r="I1011" s="561"/>
      <c r="J1011" s="561"/>
      <c r="K1011" s="561"/>
      <c r="L1011" s="562"/>
      <c r="M1011" s="561"/>
      <c r="N1011" s="562"/>
      <c r="O1011" s="561"/>
      <c r="P1011" s="563"/>
    </row>
    <row r="1012" spans="1:16" x14ac:dyDescent="0.25">
      <c r="A1012" s="514" t="s">
        <v>1630</v>
      </c>
      <c r="B1012" s="515" t="s">
        <v>1950</v>
      </c>
      <c r="C1012" s="1249" t="s">
        <v>1951</v>
      </c>
      <c r="D1012" s="1249"/>
      <c r="E1012" s="1249"/>
      <c r="F1012" s="1249"/>
      <c r="G1012" s="1249"/>
      <c r="H1012" s="516" t="s">
        <v>1146</v>
      </c>
      <c r="I1012" s="517">
        <v>2.7299999999999998E-3</v>
      </c>
      <c r="J1012" s="518">
        <v>1</v>
      </c>
      <c r="K1012" s="590">
        <v>2.7299999999999998E-3</v>
      </c>
      <c r="L1012" s="520"/>
      <c r="M1012" s="517"/>
      <c r="N1012" s="521"/>
      <c r="O1012" s="517"/>
      <c r="P1012" s="522"/>
    </row>
    <row r="1013" spans="1:16" x14ac:dyDescent="0.25">
      <c r="A1013" s="523"/>
      <c r="B1013" s="524" t="s">
        <v>28</v>
      </c>
      <c r="C1013" s="1247" t="s">
        <v>132</v>
      </c>
      <c r="D1013" s="1247"/>
      <c r="E1013" s="1247"/>
      <c r="F1013" s="1247"/>
      <c r="G1013" s="1247"/>
      <c r="H1013" s="525"/>
      <c r="I1013" s="526"/>
      <c r="J1013" s="526"/>
      <c r="K1013" s="526"/>
      <c r="L1013" s="528"/>
      <c r="M1013" s="526"/>
      <c r="N1013" s="528"/>
      <c r="O1013" s="526"/>
      <c r="P1013" s="573">
        <v>96.44</v>
      </c>
    </row>
    <row r="1014" spans="1:16" x14ac:dyDescent="0.25">
      <c r="A1014" s="523"/>
      <c r="B1014" s="524"/>
      <c r="C1014" s="1247" t="s">
        <v>1147</v>
      </c>
      <c r="D1014" s="1247"/>
      <c r="E1014" s="1247"/>
      <c r="F1014" s="1247"/>
      <c r="G1014" s="1247"/>
      <c r="H1014" s="525" t="s">
        <v>1148</v>
      </c>
      <c r="I1014" s="526"/>
      <c r="J1014" s="526"/>
      <c r="K1014" s="569">
        <v>6.4673700000000001E-2</v>
      </c>
      <c r="L1014" s="528"/>
      <c r="M1014" s="526"/>
      <c r="N1014" s="528"/>
      <c r="O1014" s="526"/>
      <c r="P1014" s="573">
        <v>28.27</v>
      </c>
    </row>
    <row r="1015" spans="1:16" x14ac:dyDescent="0.25">
      <c r="A1015" s="530"/>
      <c r="B1015" s="524" t="s">
        <v>1149</v>
      </c>
      <c r="C1015" s="1247" t="s">
        <v>1150</v>
      </c>
      <c r="D1015" s="1247"/>
      <c r="E1015" s="1247"/>
      <c r="F1015" s="1247"/>
      <c r="G1015" s="1247"/>
      <c r="H1015" s="525" t="s">
        <v>1151</v>
      </c>
      <c r="I1015" s="536">
        <v>23.69</v>
      </c>
      <c r="J1015" s="526"/>
      <c r="K1015" s="569">
        <v>6.4673700000000001E-2</v>
      </c>
      <c r="L1015" s="532"/>
      <c r="M1015" s="533"/>
      <c r="N1015" s="534">
        <v>1491.17</v>
      </c>
      <c r="O1015" s="526"/>
      <c r="P1015" s="529">
        <v>96.44</v>
      </c>
    </row>
    <row r="1016" spans="1:16" x14ac:dyDescent="0.25">
      <c r="A1016" s="540"/>
      <c r="B1016" s="524" t="s">
        <v>1152</v>
      </c>
      <c r="C1016" s="1247" t="s">
        <v>1153</v>
      </c>
      <c r="D1016" s="1247"/>
      <c r="E1016" s="1247"/>
      <c r="F1016" s="1247"/>
      <c r="G1016" s="1247"/>
      <c r="H1016" s="525" t="s">
        <v>1148</v>
      </c>
      <c r="I1016" s="536">
        <v>23.69</v>
      </c>
      <c r="J1016" s="526"/>
      <c r="K1016" s="569">
        <v>6.4673700000000001E-2</v>
      </c>
      <c r="L1016" s="528"/>
      <c r="M1016" s="526"/>
      <c r="N1016" s="541">
        <v>437.08</v>
      </c>
      <c r="O1016" s="526"/>
      <c r="P1016" s="573">
        <v>28.27</v>
      </c>
    </row>
    <row r="1017" spans="1:16" x14ac:dyDescent="0.25">
      <c r="A1017" s="552"/>
      <c r="B1017" s="553"/>
      <c r="C1017" s="1248" t="s">
        <v>1154</v>
      </c>
      <c r="D1017" s="1248"/>
      <c r="E1017" s="1248"/>
      <c r="F1017" s="1248"/>
      <c r="G1017" s="1248"/>
      <c r="H1017" s="516"/>
      <c r="I1017" s="517"/>
      <c r="J1017" s="517"/>
      <c r="K1017" s="517"/>
      <c r="L1017" s="520"/>
      <c r="M1017" s="517"/>
      <c r="N1017" s="554"/>
      <c r="O1017" s="517"/>
      <c r="P1017" s="555">
        <v>124.71</v>
      </c>
    </row>
    <row r="1018" spans="1:16" x14ac:dyDescent="0.25">
      <c r="A1018" s="540"/>
      <c r="B1018" s="524"/>
      <c r="C1018" s="1247" t="s">
        <v>1155</v>
      </c>
      <c r="D1018" s="1247"/>
      <c r="E1018" s="1247"/>
      <c r="F1018" s="1247"/>
      <c r="G1018" s="1247"/>
      <c r="H1018" s="525"/>
      <c r="I1018" s="526"/>
      <c r="J1018" s="526"/>
      <c r="K1018" s="526"/>
      <c r="L1018" s="528"/>
      <c r="M1018" s="526"/>
      <c r="N1018" s="528"/>
      <c r="O1018" s="526"/>
      <c r="P1018" s="573">
        <v>28.27</v>
      </c>
    </row>
    <row r="1019" spans="1:16" x14ac:dyDescent="0.25">
      <c r="A1019" s="540"/>
      <c r="B1019" s="524" t="s">
        <v>1156</v>
      </c>
      <c r="C1019" s="1247" t="s">
        <v>1157</v>
      </c>
      <c r="D1019" s="1247"/>
      <c r="E1019" s="1247"/>
      <c r="F1019" s="1247"/>
      <c r="G1019" s="1247"/>
      <c r="H1019" s="525" t="s">
        <v>1158</v>
      </c>
      <c r="I1019" s="543">
        <v>92</v>
      </c>
      <c r="J1019" s="526"/>
      <c r="K1019" s="543">
        <v>92</v>
      </c>
      <c r="L1019" s="528"/>
      <c r="M1019" s="526"/>
      <c r="N1019" s="528"/>
      <c r="O1019" s="526"/>
      <c r="P1019" s="573">
        <v>26.01</v>
      </c>
    </row>
    <row r="1020" spans="1:16" x14ac:dyDescent="0.25">
      <c r="A1020" s="540"/>
      <c r="B1020" s="524" t="s">
        <v>1159</v>
      </c>
      <c r="C1020" s="1247" t="s">
        <v>1160</v>
      </c>
      <c r="D1020" s="1247"/>
      <c r="E1020" s="1247"/>
      <c r="F1020" s="1247"/>
      <c r="G1020" s="1247"/>
      <c r="H1020" s="525" t="s">
        <v>1158</v>
      </c>
      <c r="I1020" s="543">
        <v>46</v>
      </c>
      <c r="J1020" s="526"/>
      <c r="K1020" s="543">
        <v>46</v>
      </c>
      <c r="L1020" s="528"/>
      <c r="M1020" s="526"/>
      <c r="N1020" s="528"/>
      <c r="O1020" s="526"/>
      <c r="P1020" s="573">
        <v>13</v>
      </c>
    </row>
    <row r="1021" spans="1:16" x14ac:dyDescent="0.25">
      <c r="A1021" s="556"/>
      <c r="B1021" s="557"/>
      <c r="C1021" s="1248" t="s">
        <v>1161</v>
      </c>
      <c r="D1021" s="1248"/>
      <c r="E1021" s="1248"/>
      <c r="F1021" s="1248"/>
      <c r="G1021" s="1248"/>
      <c r="H1021" s="516"/>
      <c r="I1021" s="517"/>
      <c r="J1021" s="517"/>
      <c r="K1021" s="517"/>
      <c r="L1021" s="520"/>
      <c r="M1021" s="517"/>
      <c r="N1021" s="554">
        <v>59970.7</v>
      </c>
      <c r="O1021" s="517"/>
      <c r="P1021" s="612">
        <v>163.72</v>
      </c>
    </row>
    <row r="1022" spans="1:16" x14ac:dyDescent="0.25">
      <c r="A1022" s="558"/>
      <c r="B1022" s="559"/>
      <c r="C1022" s="559"/>
      <c r="D1022" s="559"/>
      <c r="E1022" s="559"/>
      <c r="F1022" s="559"/>
      <c r="G1022" s="559"/>
      <c r="H1022" s="560"/>
      <c r="I1022" s="561"/>
      <c r="J1022" s="561"/>
      <c r="K1022" s="561"/>
      <c r="L1022" s="562"/>
      <c r="M1022" s="561"/>
      <c r="N1022" s="562"/>
      <c r="O1022" s="561"/>
      <c r="P1022" s="563"/>
    </row>
    <row r="1023" spans="1:16" x14ac:dyDescent="0.25">
      <c r="A1023" s="514" t="s">
        <v>1631</v>
      </c>
      <c r="B1023" s="515" t="s">
        <v>4684</v>
      </c>
      <c r="C1023" s="1249" t="s">
        <v>4685</v>
      </c>
      <c r="D1023" s="1249"/>
      <c r="E1023" s="1249"/>
      <c r="F1023" s="1249"/>
      <c r="G1023" s="1249"/>
      <c r="H1023" s="516" t="s">
        <v>1212</v>
      </c>
      <c r="I1023" s="517">
        <v>0.65</v>
      </c>
      <c r="J1023" s="518">
        <v>1</v>
      </c>
      <c r="K1023" s="570">
        <v>0.65</v>
      </c>
      <c r="L1023" s="520"/>
      <c r="M1023" s="517"/>
      <c r="N1023" s="521"/>
      <c r="O1023" s="517"/>
      <c r="P1023" s="522"/>
    </row>
    <row r="1024" spans="1:16" x14ac:dyDescent="0.25">
      <c r="A1024" s="523"/>
      <c r="B1024" s="524" t="s">
        <v>23</v>
      </c>
      <c r="C1024" s="1247" t="s">
        <v>1203</v>
      </c>
      <c r="D1024" s="1247"/>
      <c r="E1024" s="1247"/>
      <c r="F1024" s="1247"/>
      <c r="G1024" s="1247"/>
      <c r="H1024" s="525" t="s">
        <v>1148</v>
      </c>
      <c r="I1024" s="526"/>
      <c r="J1024" s="526"/>
      <c r="K1024" s="535">
        <v>0.55249999999999999</v>
      </c>
      <c r="L1024" s="528"/>
      <c r="M1024" s="526"/>
      <c r="N1024" s="528"/>
      <c r="O1024" s="526"/>
      <c r="P1024" s="573">
        <v>148.91999999999999</v>
      </c>
    </row>
    <row r="1025" spans="1:16" x14ac:dyDescent="0.25">
      <c r="A1025" s="530"/>
      <c r="B1025" s="524" t="s">
        <v>1956</v>
      </c>
      <c r="C1025" s="1247" t="s">
        <v>1957</v>
      </c>
      <c r="D1025" s="1247"/>
      <c r="E1025" s="1247"/>
      <c r="F1025" s="1247"/>
      <c r="G1025" s="1247"/>
      <c r="H1025" s="525" t="s">
        <v>1148</v>
      </c>
      <c r="I1025" s="536">
        <v>0.85</v>
      </c>
      <c r="J1025" s="526"/>
      <c r="K1025" s="535">
        <v>0.55249999999999999</v>
      </c>
      <c r="L1025" s="532"/>
      <c r="M1025" s="533"/>
      <c r="N1025" s="534">
        <v>269.52999999999997</v>
      </c>
      <c r="O1025" s="526"/>
      <c r="P1025" s="529">
        <v>148.91999999999999</v>
      </c>
    </row>
    <row r="1026" spans="1:16" x14ac:dyDescent="0.25">
      <c r="A1026" s="523"/>
      <c r="B1026" s="524" t="s">
        <v>28</v>
      </c>
      <c r="C1026" s="1247" t="s">
        <v>132</v>
      </c>
      <c r="D1026" s="1247"/>
      <c r="E1026" s="1247"/>
      <c r="F1026" s="1247"/>
      <c r="G1026" s="1247"/>
      <c r="H1026" s="525"/>
      <c r="I1026" s="526"/>
      <c r="J1026" s="526"/>
      <c r="K1026" s="526"/>
      <c r="L1026" s="528"/>
      <c r="M1026" s="526"/>
      <c r="N1026" s="528"/>
      <c r="O1026" s="526"/>
      <c r="P1026" s="573">
        <v>62.31</v>
      </c>
    </row>
    <row r="1027" spans="1:16" x14ac:dyDescent="0.25">
      <c r="A1027" s="523"/>
      <c r="B1027" s="524"/>
      <c r="C1027" s="1247" t="s">
        <v>1147</v>
      </c>
      <c r="D1027" s="1247"/>
      <c r="E1027" s="1247"/>
      <c r="F1027" s="1247"/>
      <c r="G1027" s="1247"/>
      <c r="H1027" s="525" t="s">
        <v>1148</v>
      </c>
      <c r="I1027" s="526"/>
      <c r="J1027" s="526"/>
      <c r="K1027" s="535">
        <v>4.5499999999999999E-2</v>
      </c>
      <c r="L1027" s="528"/>
      <c r="M1027" s="526"/>
      <c r="N1027" s="528"/>
      <c r="O1027" s="526"/>
      <c r="P1027" s="573">
        <v>17.010000000000002</v>
      </c>
    </row>
    <row r="1028" spans="1:16" x14ac:dyDescent="0.25">
      <c r="A1028" s="530"/>
      <c r="B1028" s="524" t="s">
        <v>1958</v>
      </c>
      <c r="C1028" s="1247" t="s">
        <v>1959</v>
      </c>
      <c r="D1028" s="1247"/>
      <c r="E1028" s="1247"/>
      <c r="F1028" s="1247"/>
      <c r="G1028" s="1247"/>
      <c r="H1028" s="525" t="s">
        <v>1151</v>
      </c>
      <c r="I1028" s="536">
        <v>7.0000000000000007E-2</v>
      </c>
      <c r="J1028" s="526"/>
      <c r="K1028" s="535">
        <v>4.5499999999999999E-2</v>
      </c>
      <c r="L1028" s="532"/>
      <c r="M1028" s="533"/>
      <c r="N1028" s="534">
        <v>1287.8</v>
      </c>
      <c r="O1028" s="526"/>
      <c r="P1028" s="529">
        <v>58.59</v>
      </c>
    </row>
    <row r="1029" spans="1:16" x14ac:dyDescent="0.25">
      <c r="A1029" s="540"/>
      <c r="B1029" s="524" t="s">
        <v>1191</v>
      </c>
      <c r="C1029" s="1247" t="s">
        <v>1192</v>
      </c>
      <c r="D1029" s="1247"/>
      <c r="E1029" s="1247"/>
      <c r="F1029" s="1247"/>
      <c r="G1029" s="1247"/>
      <c r="H1029" s="525" t="s">
        <v>1148</v>
      </c>
      <c r="I1029" s="536">
        <v>7.0000000000000007E-2</v>
      </c>
      <c r="J1029" s="526"/>
      <c r="K1029" s="535">
        <v>4.5499999999999999E-2</v>
      </c>
      <c r="L1029" s="528"/>
      <c r="M1029" s="526"/>
      <c r="N1029" s="541">
        <v>373.94</v>
      </c>
      <c r="O1029" s="526"/>
      <c r="P1029" s="573">
        <v>17.010000000000002</v>
      </c>
    </row>
    <row r="1030" spans="1:16" x14ac:dyDescent="0.25">
      <c r="A1030" s="530"/>
      <c r="B1030" s="524" t="s">
        <v>1960</v>
      </c>
      <c r="C1030" s="1247" t="s">
        <v>1961</v>
      </c>
      <c r="D1030" s="1247"/>
      <c r="E1030" s="1247"/>
      <c r="F1030" s="1247"/>
      <c r="G1030" s="1247"/>
      <c r="H1030" s="525" t="s">
        <v>1151</v>
      </c>
      <c r="I1030" s="531">
        <v>0.4</v>
      </c>
      <c r="J1030" s="526"/>
      <c r="K1030" s="536">
        <v>0.26</v>
      </c>
      <c r="L1030" s="532"/>
      <c r="M1030" s="533"/>
      <c r="N1030" s="534">
        <v>14.3</v>
      </c>
      <c r="O1030" s="526"/>
      <c r="P1030" s="529">
        <v>3.72</v>
      </c>
    </row>
    <row r="1031" spans="1:16" x14ac:dyDescent="0.25">
      <c r="A1031" s="523"/>
      <c r="B1031" s="524" t="s">
        <v>36</v>
      </c>
      <c r="C1031" s="1247" t="s">
        <v>134</v>
      </c>
      <c r="D1031" s="1247"/>
      <c r="E1031" s="1247"/>
      <c r="F1031" s="1247"/>
      <c r="G1031" s="1247"/>
      <c r="H1031" s="525"/>
      <c r="I1031" s="526"/>
      <c r="J1031" s="526"/>
      <c r="K1031" s="526"/>
      <c r="L1031" s="528"/>
      <c r="M1031" s="526"/>
      <c r="N1031" s="528"/>
      <c r="O1031" s="526"/>
      <c r="P1031" s="573">
        <v>0.98</v>
      </c>
    </row>
    <row r="1032" spans="1:16" x14ac:dyDescent="0.25">
      <c r="A1032" s="530"/>
      <c r="B1032" s="524" t="s">
        <v>1210</v>
      </c>
      <c r="C1032" s="1247" t="s">
        <v>1211</v>
      </c>
      <c r="D1032" s="1247"/>
      <c r="E1032" s="1247"/>
      <c r="F1032" s="1247"/>
      <c r="G1032" s="1247"/>
      <c r="H1032" s="525" t="s">
        <v>1212</v>
      </c>
      <c r="I1032" s="536">
        <v>0.15</v>
      </c>
      <c r="J1032" s="526"/>
      <c r="K1032" s="535">
        <v>9.7500000000000003E-2</v>
      </c>
      <c r="L1032" s="538">
        <v>35.71</v>
      </c>
      <c r="M1032" s="539">
        <v>0.28000000000000003</v>
      </c>
      <c r="N1032" s="534">
        <v>10</v>
      </c>
      <c r="O1032" s="526"/>
      <c r="P1032" s="529">
        <v>0.98</v>
      </c>
    </row>
    <row r="1033" spans="1:16" x14ac:dyDescent="0.25">
      <c r="A1033" s="544" t="s">
        <v>1239</v>
      </c>
      <c r="B1033" s="545" t="s">
        <v>1293</v>
      </c>
      <c r="C1033" s="1250" t="s">
        <v>4686</v>
      </c>
      <c r="D1033" s="1250"/>
      <c r="E1033" s="1250"/>
      <c r="F1033" s="1250"/>
      <c r="G1033" s="1250"/>
      <c r="H1033" s="546" t="s">
        <v>1212</v>
      </c>
      <c r="I1033" s="589">
        <v>1.1499999999999999</v>
      </c>
      <c r="J1033" s="548"/>
      <c r="K1033" s="567">
        <v>0.74750000000000005</v>
      </c>
      <c r="L1033" s="550"/>
      <c r="M1033" s="548"/>
      <c r="N1033" s="550"/>
      <c r="O1033" s="548"/>
      <c r="P1033" s="551"/>
    </row>
    <row r="1034" spans="1:16" x14ac:dyDescent="0.25">
      <c r="A1034" s="552"/>
      <c r="B1034" s="553"/>
      <c r="C1034" s="1248" t="s">
        <v>1154</v>
      </c>
      <c r="D1034" s="1248"/>
      <c r="E1034" s="1248"/>
      <c r="F1034" s="1248"/>
      <c r="G1034" s="1248"/>
      <c r="H1034" s="516"/>
      <c r="I1034" s="517"/>
      <c r="J1034" s="517"/>
      <c r="K1034" s="517"/>
      <c r="L1034" s="520"/>
      <c r="M1034" s="517"/>
      <c r="N1034" s="554"/>
      <c r="O1034" s="517"/>
      <c r="P1034" s="555">
        <v>229.22</v>
      </c>
    </row>
    <row r="1035" spans="1:16" x14ac:dyDescent="0.25">
      <c r="A1035" s="540"/>
      <c r="B1035" s="524"/>
      <c r="C1035" s="1247" t="s">
        <v>1155</v>
      </c>
      <c r="D1035" s="1247"/>
      <c r="E1035" s="1247"/>
      <c r="F1035" s="1247"/>
      <c r="G1035" s="1247"/>
      <c r="H1035" s="525"/>
      <c r="I1035" s="526"/>
      <c r="J1035" s="526"/>
      <c r="K1035" s="526"/>
      <c r="L1035" s="528"/>
      <c r="M1035" s="526"/>
      <c r="N1035" s="528"/>
      <c r="O1035" s="526"/>
      <c r="P1035" s="573">
        <v>165.93</v>
      </c>
    </row>
    <row r="1036" spans="1:16" x14ac:dyDescent="0.25">
      <c r="A1036" s="540"/>
      <c r="B1036" s="524" t="s">
        <v>1964</v>
      </c>
      <c r="C1036" s="1247" t="s">
        <v>1965</v>
      </c>
      <c r="D1036" s="1247"/>
      <c r="E1036" s="1247"/>
      <c r="F1036" s="1247"/>
      <c r="G1036" s="1247"/>
      <c r="H1036" s="525" t="s">
        <v>1158</v>
      </c>
      <c r="I1036" s="543">
        <v>110</v>
      </c>
      <c r="J1036" s="526"/>
      <c r="K1036" s="543">
        <v>110</v>
      </c>
      <c r="L1036" s="528"/>
      <c r="M1036" s="526"/>
      <c r="N1036" s="528"/>
      <c r="O1036" s="526"/>
      <c r="P1036" s="573">
        <v>182.52</v>
      </c>
    </row>
    <row r="1037" spans="1:16" x14ac:dyDescent="0.25">
      <c r="A1037" s="540"/>
      <c r="B1037" s="524" t="s">
        <v>1966</v>
      </c>
      <c r="C1037" s="1247" t="s">
        <v>1967</v>
      </c>
      <c r="D1037" s="1247"/>
      <c r="E1037" s="1247"/>
      <c r="F1037" s="1247"/>
      <c r="G1037" s="1247"/>
      <c r="H1037" s="525" t="s">
        <v>1158</v>
      </c>
      <c r="I1037" s="543">
        <v>69</v>
      </c>
      <c r="J1037" s="526"/>
      <c r="K1037" s="543">
        <v>69</v>
      </c>
      <c r="L1037" s="528"/>
      <c r="M1037" s="526"/>
      <c r="N1037" s="528"/>
      <c r="O1037" s="526"/>
      <c r="P1037" s="573">
        <v>114.49</v>
      </c>
    </row>
    <row r="1038" spans="1:16" x14ac:dyDescent="0.25">
      <c r="A1038" s="556"/>
      <c r="B1038" s="557"/>
      <c r="C1038" s="1248" t="s">
        <v>1161</v>
      </c>
      <c r="D1038" s="1248"/>
      <c r="E1038" s="1248"/>
      <c r="F1038" s="1248"/>
      <c r="G1038" s="1248"/>
      <c r="H1038" s="516"/>
      <c r="I1038" s="517"/>
      <c r="J1038" s="517"/>
      <c r="K1038" s="517"/>
      <c r="L1038" s="520"/>
      <c r="M1038" s="517"/>
      <c r="N1038" s="593">
        <v>809.58</v>
      </c>
      <c r="O1038" s="517"/>
      <c r="P1038" s="612">
        <v>526.23</v>
      </c>
    </row>
    <row r="1039" spans="1:16" x14ac:dyDescent="0.25">
      <c r="A1039" s="558"/>
      <c r="B1039" s="559"/>
      <c r="C1039" s="559"/>
      <c r="D1039" s="559"/>
      <c r="E1039" s="559"/>
      <c r="F1039" s="559"/>
      <c r="G1039" s="559"/>
      <c r="H1039" s="560"/>
      <c r="I1039" s="561"/>
      <c r="J1039" s="561"/>
      <c r="K1039" s="561"/>
      <c r="L1039" s="562"/>
      <c r="M1039" s="561"/>
      <c r="N1039" s="562"/>
      <c r="O1039" s="561"/>
      <c r="P1039" s="563"/>
    </row>
    <row r="1040" spans="1:16" x14ac:dyDescent="0.25">
      <c r="A1040" s="514" t="s">
        <v>1634</v>
      </c>
      <c r="B1040" s="515" t="s">
        <v>4687</v>
      </c>
      <c r="C1040" s="1249" t="s">
        <v>4688</v>
      </c>
      <c r="D1040" s="1249"/>
      <c r="E1040" s="1249"/>
      <c r="F1040" s="1249"/>
      <c r="G1040" s="1249"/>
      <c r="H1040" s="516" t="s">
        <v>1212</v>
      </c>
      <c r="I1040" s="517">
        <v>0.74750000000000005</v>
      </c>
      <c r="J1040" s="518">
        <v>1</v>
      </c>
      <c r="K1040" s="568">
        <v>0.74750000000000005</v>
      </c>
      <c r="L1040" s="520"/>
      <c r="M1040" s="517"/>
      <c r="N1040" s="572">
        <v>921.4</v>
      </c>
      <c r="O1040" s="517"/>
      <c r="P1040" s="612">
        <v>688.75</v>
      </c>
    </row>
    <row r="1041" spans="1:16" x14ac:dyDescent="0.25">
      <c r="A1041" s="540" t="s">
        <v>1634</v>
      </c>
      <c r="B1041" s="524" t="s">
        <v>4687</v>
      </c>
      <c r="C1041" s="1247" t="s">
        <v>4689</v>
      </c>
      <c r="D1041" s="1247"/>
      <c r="E1041" s="1247"/>
      <c r="F1041" s="1247"/>
      <c r="G1041" s="1247"/>
      <c r="H1041" s="525" t="s">
        <v>1212</v>
      </c>
      <c r="I1041" s="535">
        <v>0.74750000000000005</v>
      </c>
      <c r="J1041" s="526"/>
      <c r="K1041" s="535">
        <v>0.74750000000000005</v>
      </c>
      <c r="L1041" s="534">
        <v>1535.67</v>
      </c>
      <c r="M1041" s="531">
        <v>0.6</v>
      </c>
      <c r="N1041" s="541">
        <v>921.4</v>
      </c>
      <c r="O1041" s="526"/>
      <c r="P1041" s="573">
        <v>688.75</v>
      </c>
    </row>
    <row r="1042" spans="1:16" ht="22.5" x14ac:dyDescent="0.25">
      <c r="A1042" s="540" t="s">
        <v>1635</v>
      </c>
      <c r="B1042" s="524" t="s">
        <v>4690</v>
      </c>
      <c r="C1042" s="1247" t="s">
        <v>1303</v>
      </c>
      <c r="D1042" s="1247"/>
      <c r="E1042" s="1247"/>
      <c r="F1042" s="1247"/>
      <c r="G1042" s="1247"/>
      <c r="H1042" s="525" t="s">
        <v>1304</v>
      </c>
      <c r="I1042" s="526"/>
      <c r="J1042" s="526"/>
      <c r="K1042" s="535">
        <v>1.0764</v>
      </c>
      <c r="L1042" s="528"/>
      <c r="M1042" s="526"/>
      <c r="N1042" s="541">
        <v>155.02000000000001</v>
      </c>
      <c r="O1042" s="543">
        <v>-1</v>
      </c>
      <c r="P1042" s="573">
        <v>-166.86</v>
      </c>
    </row>
    <row r="1043" spans="1:16" ht="22.5" x14ac:dyDescent="0.25">
      <c r="A1043" s="540" t="s">
        <v>1636</v>
      </c>
      <c r="B1043" s="524" t="s">
        <v>4691</v>
      </c>
      <c r="C1043" s="1247" t="s">
        <v>1306</v>
      </c>
      <c r="D1043" s="1247"/>
      <c r="E1043" s="1247"/>
      <c r="F1043" s="1247"/>
      <c r="G1043" s="1247"/>
      <c r="H1043" s="525" t="s">
        <v>1304</v>
      </c>
      <c r="I1043" s="526"/>
      <c r="J1043" s="526"/>
      <c r="K1043" s="535">
        <v>1.0764</v>
      </c>
      <c r="L1043" s="528"/>
      <c r="M1043" s="526"/>
      <c r="N1043" s="541">
        <v>298.58</v>
      </c>
      <c r="O1043" s="526"/>
      <c r="P1043" s="573">
        <v>321.39</v>
      </c>
    </row>
    <row r="1044" spans="1:16" x14ac:dyDescent="0.25">
      <c r="A1044" s="556"/>
      <c r="B1044" s="557"/>
      <c r="C1044" s="1248" t="s">
        <v>1161</v>
      </c>
      <c r="D1044" s="1248"/>
      <c r="E1044" s="1248"/>
      <c r="F1044" s="1248"/>
      <c r="G1044" s="1248"/>
      <c r="H1044" s="516"/>
      <c r="I1044" s="517"/>
      <c r="J1044" s="517"/>
      <c r="K1044" s="517"/>
      <c r="L1044" s="520"/>
      <c r="M1044" s="517"/>
      <c r="N1044" s="520"/>
      <c r="O1044" s="517"/>
      <c r="P1044" s="612">
        <v>843.28</v>
      </c>
    </row>
    <row r="1045" spans="1:16" x14ac:dyDescent="0.25">
      <c r="A1045" s="558"/>
      <c r="B1045" s="559"/>
      <c r="C1045" s="559"/>
      <c r="D1045" s="559"/>
      <c r="E1045" s="559"/>
      <c r="F1045" s="559"/>
      <c r="G1045" s="559"/>
      <c r="H1045" s="560"/>
      <c r="I1045" s="561"/>
      <c r="J1045" s="561"/>
      <c r="K1045" s="561"/>
      <c r="L1045" s="562"/>
      <c r="M1045" s="561"/>
      <c r="N1045" s="562"/>
      <c r="O1045" s="561"/>
      <c r="P1045" s="563"/>
    </row>
    <row r="1046" spans="1:16" x14ac:dyDescent="0.25">
      <c r="A1046" s="514" t="s">
        <v>1637</v>
      </c>
      <c r="B1046" s="515" t="s">
        <v>4692</v>
      </c>
      <c r="C1046" s="1249" t="s">
        <v>4693</v>
      </c>
      <c r="D1046" s="1249"/>
      <c r="E1046" s="1249"/>
      <c r="F1046" s="1249"/>
      <c r="G1046" s="1249"/>
      <c r="H1046" s="516" t="s">
        <v>1390</v>
      </c>
      <c r="I1046" s="517">
        <v>1.2999999999999999E-2</v>
      </c>
      <c r="J1046" s="518">
        <v>1</v>
      </c>
      <c r="K1046" s="519">
        <v>1.2999999999999999E-2</v>
      </c>
      <c r="L1046" s="520"/>
      <c r="M1046" s="517"/>
      <c r="N1046" s="521"/>
      <c r="O1046" s="517"/>
      <c r="P1046" s="522"/>
    </row>
    <row r="1047" spans="1:16" x14ac:dyDescent="0.25">
      <c r="A1047" s="523"/>
      <c r="B1047" s="524" t="s">
        <v>23</v>
      </c>
      <c r="C1047" s="1247" t="s">
        <v>1203</v>
      </c>
      <c r="D1047" s="1247"/>
      <c r="E1047" s="1247"/>
      <c r="F1047" s="1247"/>
      <c r="G1047" s="1247"/>
      <c r="H1047" s="525" t="s">
        <v>1148</v>
      </c>
      <c r="I1047" s="526"/>
      <c r="J1047" s="526"/>
      <c r="K1047" s="527">
        <v>1.2609999999999999</v>
      </c>
      <c r="L1047" s="528"/>
      <c r="M1047" s="526"/>
      <c r="N1047" s="528"/>
      <c r="O1047" s="526"/>
      <c r="P1047" s="573">
        <v>364.38</v>
      </c>
    </row>
    <row r="1048" spans="1:16" x14ac:dyDescent="0.25">
      <c r="A1048" s="530"/>
      <c r="B1048" s="524" t="s">
        <v>1482</v>
      </c>
      <c r="C1048" s="1247" t="s">
        <v>1483</v>
      </c>
      <c r="D1048" s="1247"/>
      <c r="E1048" s="1247"/>
      <c r="F1048" s="1247"/>
      <c r="G1048" s="1247"/>
      <c r="H1048" s="525" t="s">
        <v>1148</v>
      </c>
      <c r="I1048" s="543">
        <v>97</v>
      </c>
      <c r="J1048" s="526"/>
      <c r="K1048" s="527">
        <v>1.2609999999999999</v>
      </c>
      <c r="L1048" s="532"/>
      <c r="M1048" s="533"/>
      <c r="N1048" s="534">
        <v>288.95999999999998</v>
      </c>
      <c r="O1048" s="526"/>
      <c r="P1048" s="529">
        <v>364.38</v>
      </c>
    </row>
    <row r="1049" spans="1:16" x14ac:dyDescent="0.25">
      <c r="A1049" s="523"/>
      <c r="B1049" s="524" t="s">
        <v>28</v>
      </c>
      <c r="C1049" s="1247" t="s">
        <v>132</v>
      </c>
      <c r="D1049" s="1247"/>
      <c r="E1049" s="1247"/>
      <c r="F1049" s="1247"/>
      <c r="G1049" s="1247"/>
      <c r="H1049" s="525"/>
      <c r="I1049" s="526"/>
      <c r="J1049" s="526"/>
      <c r="K1049" s="526"/>
      <c r="L1049" s="528"/>
      <c r="M1049" s="526"/>
      <c r="N1049" s="528"/>
      <c r="O1049" s="526"/>
      <c r="P1049" s="573">
        <v>241.99</v>
      </c>
    </row>
    <row r="1050" spans="1:16" x14ac:dyDescent="0.25">
      <c r="A1050" s="523"/>
      <c r="B1050" s="524"/>
      <c r="C1050" s="1247" t="s">
        <v>1147</v>
      </c>
      <c r="D1050" s="1247"/>
      <c r="E1050" s="1247"/>
      <c r="F1050" s="1247"/>
      <c r="G1050" s="1247"/>
      <c r="H1050" s="525" t="s">
        <v>1148</v>
      </c>
      <c r="I1050" s="526"/>
      <c r="J1050" s="526"/>
      <c r="K1050" s="537">
        <v>0.26039000000000001</v>
      </c>
      <c r="L1050" s="528"/>
      <c r="M1050" s="526"/>
      <c r="N1050" s="528"/>
      <c r="O1050" s="526"/>
      <c r="P1050" s="573">
        <v>112.67</v>
      </c>
    </row>
    <row r="1051" spans="1:16" x14ac:dyDescent="0.25">
      <c r="A1051" s="530"/>
      <c r="B1051" s="524" t="s">
        <v>1991</v>
      </c>
      <c r="C1051" s="1247" t="s">
        <v>1992</v>
      </c>
      <c r="D1051" s="1247"/>
      <c r="E1051" s="1247"/>
      <c r="F1051" s="1247"/>
      <c r="G1051" s="1247"/>
      <c r="H1051" s="525" t="s">
        <v>1151</v>
      </c>
      <c r="I1051" s="536">
        <v>18.68</v>
      </c>
      <c r="J1051" s="526"/>
      <c r="K1051" s="537">
        <v>0.24284</v>
      </c>
      <c r="L1051" s="532"/>
      <c r="M1051" s="533"/>
      <c r="N1051" s="534">
        <v>913.67</v>
      </c>
      <c r="O1051" s="526"/>
      <c r="P1051" s="529">
        <v>221.88</v>
      </c>
    </row>
    <row r="1052" spans="1:16" x14ac:dyDescent="0.25">
      <c r="A1052" s="540"/>
      <c r="B1052" s="524" t="s">
        <v>1152</v>
      </c>
      <c r="C1052" s="1247" t="s">
        <v>1153</v>
      </c>
      <c r="D1052" s="1247"/>
      <c r="E1052" s="1247"/>
      <c r="F1052" s="1247"/>
      <c r="G1052" s="1247"/>
      <c r="H1052" s="525" t="s">
        <v>1148</v>
      </c>
      <c r="I1052" s="536">
        <v>18.68</v>
      </c>
      <c r="J1052" s="526"/>
      <c r="K1052" s="537">
        <v>0.24284</v>
      </c>
      <c r="L1052" s="528"/>
      <c r="M1052" s="526"/>
      <c r="N1052" s="541">
        <v>437.08</v>
      </c>
      <c r="O1052" s="526"/>
      <c r="P1052" s="573">
        <v>106.14</v>
      </c>
    </row>
    <row r="1053" spans="1:16" x14ac:dyDescent="0.25">
      <c r="A1053" s="530"/>
      <c r="B1053" s="524" t="s">
        <v>1443</v>
      </c>
      <c r="C1053" s="1247" t="s">
        <v>1444</v>
      </c>
      <c r="D1053" s="1247"/>
      <c r="E1053" s="1247"/>
      <c r="F1053" s="1247"/>
      <c r="G1053" s="1247"/>
      <c r="H1053" s="525" t="s">
        <v>1151</v>
      </c>
      <c r="I1053" s="536">
        <v>0.45</v>
      </c>
      <c r="J1053" s="526"/>
      <c r="K1053" s="537">
        <v>5.8500000000000002E-3</v>
      </c>
      <c r="L1053" s="532"/>
      <c r="M1053" s="533"/>
      <c r="N1053" s="534">
        <v>1550.39</v>
      </c>
      <c r="O1053" s="526"/>
      <c r="P1053" s="529">
        <v>9.07</v>
      </c>
    </row>
    <row r="1054" spans="1:16" x14ac:dyDescent="0.25">
      <c r="A1054" s="540"/>
      <c r="B1054" s="524" t="s">
        <v>1152</v>
      </c>
      <c r="C1054" s="1247" t="s">
        <v>1153</v>
      </c>
      <c r="D1054" s="1247"/>
      <c r="E1054" s="1247"/>
      <c r="F1054" s="1247"/>
      <c r="G1054" s="1247"/>
      <c r="H1054" s="525" t="s">
        <v>1148</v>
      </c>
      <c r="I1054" s="536">
        <v>0.45</v>
      </c>
      <c r="J1054" s="526"/>
      <c r="K1054" s="537">
        <v>5.8500000000000002E-3</v>
      </c>
      <c r="L1054" s="528"/>
      <c r="M1054" s="526"/>
      <c r="N1054" s="541">
        <v>437.08</v>
      </c>
      <c r="O1054" s="526"/>
      <c r="P1054" s="573">
        <v>2.56</v>
      </c>
    </row>
    <row r="1055" spans="1:16" x14ac:dyDescent="0.25">
      <c r="A1055" s="530"/>
      <c r="B1055" s="524" t="s">
        <v>1287</v>
      </c>
      <c r="C1055" s="1247" t="s">
        <v>1288</v>
      </c>
      <c r="D1055" s="1247"/>
      <c r="E1055" s="1247"/>
      <c r="F1055" s="1247"/>
      <c r="G1055" s="1247"/>
      <c r="H1055" s="525" t="s">
        <v>1151</v>
      </c>
      <c r="I1055" s="536">
        <v>0.25</v>
      </c>
      <c r="J1055" s="526"/>
      <c r="K1055" s="537">
        <v>3.2499999999999999E-3</v>
      </c>
      <c r="L1055" s="532"/>
      <c r="M1055" s="533"/>
      <c r="N1055" s="534">
        <v>1610.79</v>
      </c>
      <c r="O1055" s="526"/>
      <c r="P1055" s="529">
        <v>5.24</v>
      </c>
    </row>
    <row r="1056" spans="1:16" x14ac:dyDescent="0.25">
      <c r="A1056" s="540"/>
      <c r="B1056" s="524" t="s">
        <v>1191</v>
      </c>
      <c r="C1056" s="1247" t="s">
        <v>1192</v>
      </c>
      <c r="D1056" s="1247"/>
      <c r="E1056" s="1247"/>
      <c r="F1056" s="1247"/>
      <c r="G1056" s="1247"/>
      <c r="H1056" s="525" t="s">
        <v>1148</v>
      </c>
      <c r="I1056" s="536">
        <v>0.25</v>
      </c>
      <c r="J1056" s="526"/>
      <c r="K1056" s="537">
        <v>3.2499999999999999E-3</v>
      </c>
      <c r="L1056" s="528"/>
      <c r="M1056" s="526"/>
      <c r="N1056" s="541">
        <v>373.94</v>
      </c>
      <c r="O1056" s="526"/>
      <c r="P1056" s="573">
        <v>1.22</v>
      </c>
    </row>
    <row r="1057" spans="1:16" x14ac:dyDescent="0.25">
      <c r="A1057" s="530"/>
      <c r="B1057" s="524" t="s">
        <v>2035</v>
      </c>
      <c r="C1057" s="1247" t="s">
        <v>2036</v>
      </c>
      <c r="D1057" s="1247"/>
      <c r="E1057" s="1247"/>
      <c r="F1057" s="1247"/>
      <c r="G1057" s="1247"/>
      <c r="H1057" s="525" t="s">
        <v>1151</v>
      </c>
      <c r="I1057" s="531">
        <v>4.9000000000000004</v>
      </c>
      <c r="J1057" s="526"/>
      <c r="K1057" s="535">
        <v>6.3700000000000007E-2</v>
      </c>
      <c r="L1057" s="538">
        <v>10.37</v>
      </c>
      <c r="M1057" s="539">
        <v>1.19</v>
      </c>
      <c r="N1057" s="534">
        <v>12.34</v>
      </c>
      <c r="O1057" s="526"/>
      <c r="P1057" s="529">
        <v>0.79</v>
      </c>
    </row>
    <row r="1058" spans="1:16" x14ac:dyDescent="0.25">
      <c r="A1058" s="530"/>
      <c r="B1058" s="524" t="s">
        <v>1445</v>
      </c>
      <c r="C1058" s="1247" t="s">
        <v>1446</v>
      </c>
      <c r="D1058" s="1247"/>
      <c r="E1058" s="1247"/>
      <c r="F1058" s="1247"/>
      <c r="G1058" s="1247"/>
      <c r="H1058" s="525" t="s">
        <v>1151</v>
      </c>
      <c r="I1058" s="536">
        <v>0.65</v>
      </c>
      <c r="J1058" s="526"/>
      <c r="K1058" s="537">
        <v>8.4499999999999992E-3</v>
      </c>
      <c r="L1058" s="538">
        <v>477.92</v>
      </c>
      <c r="M1058" s="539">
        <v>1.24</v>
      </c>
      <c r="N1058" s="534">
        <v>592.62</v>
      </c>
      <c r="O1058" s="526"/>
      <c r="P1058" s="529">
        <v>5.01</v>
      </c>
    </row>
    <row r="1059" spans="1:16" x14ac:dyDescent="0.25">
      <c r="A1059" s="540"/>
      <c r="B1059" s="524" t="s">
        <v>1208</v>
      </c>
      <c r="C1059" s="1247" t="s">
        <v>1209</v>
      </c>
      <c r="D1059" s="1247"/>
      <c r="E1059" s="1247"/>
      <c r="F1059" s="1247"/>
      <c r="G1059" s="1247"/>
      <c r="H1059" s="525" t="s">
        <v>1148</v>
      </c>
      <c r="I1059" s="536">
        <v>0.65</v>
      </c>
      <c r="J1059" s="526"/>
      <c r="K1059" s="537">
        <v>8.4499999999999992E-3</v>
      </c>
      <c r="L1059" s="528"/>
      <c r="M1059" s="526"/>
      <c r="N1059" s="541">
        <v>325.38</v>
      </c>
      <c r="O1059" s="526"/>
      <c r="P1059" s="573">
        <v>2.75</v>
      </c>
    </row>
    <row r="1060" spans="1:16" x14ac:dyDescent="0.25">
      <c r="A1060" s="523"/>
      <c r="B1060" s="524" t="s">
        <v>36</v>
      </c>
      <c r="C1060" s="1247" t="s">
        <v>134</v>
      </c>
      <c r="D1060" s="1247"/>
      <c r="E1060" s="1247"/>
      <c r="F1060" s="1247"/>
      <c r="G1060" s="1247"/>
      <c r="H1060" s="525"/>
      <c r="I1060" s="526"/>
      <c r="J1060" s="526"/>
      <c r="K1060" s="526"/>
      <c r="L1060" s="528"/>
      <c r="M1060" s="526"/>
      <c r="N1060" s="528"/>
      <c r="O1060" s="526"/>
      <c r="P1060" s="573">
        <v>13.62</v>
      </c>
    </row>
    <row r="1061" spans="1:16" x14ac:dyDescent="0.25">
      <c r="A1061" s="530"/>
      <c r="B1061" s="524" t="s">
        <v>1210</v>
      </c>
      <c r="C1061" s="1247" t="s">
        <v>1211</v>
      </c>
      <c r="D1061" s="1247"/>
      <c r="E1061" s="1247"/>
      <c r="F1061" s="1247"/>
      <c r="G1061" s="1247"/>
      <c r="H1061" s="525" t="s">
        <v>1212</v>
      </c>
      <c r="I1061" s="536">
        <v>0.73</v>
      </c>
      <c r="J1061" s="526"/>
      <c r="K1061" s="537">
        <v>9.4900000000000002E-3</v>
      </c>
      <c r="L1061" s="538">
        <v>35.71</v>
      </c>
      <c r="M1061" s="539">
        <v>0.28000000000000003</v>
      </c>
      <c r="N1061" s="534">
        <v>10</v>
      </c>
      <c r="O1061" s="526"/>
      <c r="P1061" s="529">
        <v>0.09</v>
      </c>
    </row>
    <row r="1062" spans="1:16" x14ac:dyDescent="0.25">
      <c r="A1062" s="530"/>
      <c r="B1062" s="524" t="s">
        <v>1494</v>
      </c>
      <c r="C1062" s="1247" t="s">
        <v>1495</v>
      </c>
      <c r="D1062" s="1247"/>
      <c r="E1062" s="1247"/>
      <c r="F1062" s="1247"/>
      <c r="G1062" s="1247"/>
      <c r="H1062" s="525" t="s">
        <v>1496</v>
      </c>
      <c r="I1062" s="536">
        <v>0.24</v>
      </c>
      <c r="J1062" s="526"/>
      <c r="K1062" s="537">
        <v>3.1199999999999999E-3</v>
      </c>
      <c r="L1062" s="532"/>
      <c r="M1062" s="533"/>
      <c r="N1062" s="534">
        <v>6.1</v>
      </c>
      <c r="O1062" s="526"/>
      <c r="P1062" s="529">
        <v>0.02</v>
      </c>
    </row>
    <row r="1063" spans="1:16" x14ac:dyDescent="0.25">
      <c r="A1063" s="530"/>
      <c r="B1063" s="524" t="s">
        <v>1995</v>
      </c>
      <c r="C1063" s="1247" t="s">
        <v>1996</v>
      </c>
      <c r="D1063" s="1247"/>
      <c r="E1063" s="1247"/>
      <c r="F1063" s="1247"/>
      <c r="G1063" s="1247"/>
      <c r="H1063" s="525" t="s">
        <v>1554</v>
      </c>
      <c r="I1063" s="543">
        <v>30</v>
      </c>
      <c r="J1063" s="526"/>
      <c r="K1063" s="536">
        <v>0.39</v>
      </c>
      <c r="L1063" s="538">
        <v>12.83</v>
      </c>
      <c r="M1063" s="539">
        <v>1.1499999999999999</v>
      </c>
      <c r="N1063" s="534">
        <v>14.75</v>
      </c>
      <c r="O1063" s="526"/>
      <c r="P1063" s="529">
        <v>5.75</v>
      </c>
    </row>
    <row r="1064" spans="1:16" x14ac:dyDescent="0.25">
      <c r="A1064" s="530"/>
      <c r="B1064" s="524" t="s">
        <v>1447</v>
      </c>
      <c r="C1064" s="1247" t="s">
        <v>1448</v>
      </c>
      <c r="D1064" s="1247"/>
      <c r="E1064" s="1247"/>
      <c r="F1064" s="1247"/>
      <c r="G1064" s="1247"/>
      <c r="H1064" s="525" t="s">
        <v>1164</v>
      </c>
      <c r="I1064" s="527">
        <v>2E-3</v>
      </c>
      <c r="J1064" s="526"/>
      <c r="K1064" s="574">
        <v>2.5999999999999998E-5</v>
      </c>
      <c r="L1064" s="542">
        <v>70296.2</v>
      </c>
      <c r="M1064" s="539">
        <v>1.31</v>
      </c>
      <c r="N1064" s="534">
        <v>92088.02</v>
      </c>
      <c r="O1064" s="526"/>
      <c r="P1064" s="529">
        <v>2.39</v>
      </c>
    </row>
    <row r="1065" spans="1:16" x14ac:dyDescent="0.25">
      <c r="A1065" s="530"/>
      <c r="B1065" s="524" t="s">
        <v>2041</v>
      </c>
      <c r="C1065" s="1247" t="s">
        <v>2042</v>
      </c>
      <c r="D1065" s="1247"/>
      <c r="E1065" s="1247"/>
      <c r="F1065" s="1247"/>
      <c r="G1065" s="1247"/>
      <c r="H1065" s="525" t="s">
        <v>1164</v>
      </c>
      <c r="I1065" s="536">
        <v>0.01</v>
      </c>
      <c r="J1065" s="526"/>
      <c r="K1065" s="537">
        <v>1.2999999999999999E-4</v>
      </c>
      <c r="L1065" s="542">
        <v>5275.05</v>
      </c>
      <c r="M1065" s="539">
        <v>1.27</v>
      </c>
      <c r="N1065" s="534">
        <v>6699.31</v>
      </c>
      <c r="O1065" s="526"/>
      <c r="P1065" s="529">
        <v>0.87</v>
      </c>
    </row>
    <row r="1066" spans="1:16" x14ac:dyDescent="0.25">
      <c r="A1066" s="530"/>
      <c r="B1066" s="524" t="s">
        <v>2043</v>
      </c>
      <c r="C1066" s="1247" t="s">
        <v>2044</v>
      </c>
      <c r="D1066" s="1247"/>
      <c r="E1066" s="1247"/>
      <c r="F1066" s="1247"/>
      <c r="G1066" s="1247"/>
      <c r="H1066" s="525" t="s">
        <v>1212</v>
      </c>
      <c r="I1066" s="536">
        <v>0.04</v>
      </c>
      <c r="J1066" s="526"/>
      <c r="K1066" s="537">
        <v>5.1999999999999995E-4</v>
      </c>
      <c r="L1066" s="542">
        <v>5764.42</v>
      </c>
      <c r="M1066" s="575">
        <v>1.5</v>
      </c>
      <c r="N1066" s="534">
        <v>8646.6299999999992</v>
      </c>
      <c r="O1066" s="526"/>
      <c r="P1066" s="529">
        <v>4.5</v>
      </c>
    </row>
    <row r="1067" spans="1:16" x14ac:dyDescent="0.25">
      <c r="A1067" s="544" t="s">
        <v>1239</v>
      </c>
      <c r="B1067" s="545" t="s">
        <v>1997</v>
      </c>
      <c r="C1067" s="1250" t="s">
        <v>1998</v>
      </c>
      <c r="D1067" s="1250"/>
      <c r="E1067" s="1250"/>
      <c r="F1067" s="1250"/>
      <c r="G1067" s="1250"/>
      <c r="H1067" s="546" t="s">
        <v>1212</v>
      </c>
      <c r="I1067" s="547">
        <v>102</v>
      </c>
      <c r="J1067" s="548"/>
      <c r="K1067" s="549">
        <v>1.3260000000000001</v>
      </c>
      <c r="L1067" s="550"/>
      <c r="M1067" s="548"/>
      <c r="N1067" s="550"/>
      <c r="O1067" s="548"/>
      <c r="P1067" s="551"/>
    </row>
    <row r="1068" spans="1:16" x14ac:dyDescent="0.25">
      <c r="A1068" s="544" t="s">
        <v>1239</v>
      </c>
      <c r="B1068" s="545" t="s">
        <v>2047</v>
      </c>
      <c r="C1068" s="1250" t="s">
        <v>2048</v>
      </c>
      <c r="D1068" s="1250"/>
      <c r="E1068" s="1250"/>
      <c r="F1068" s="1250"/>
      <c r="G1068" s="1250"/>
      <c r="H1068" s="546" t="s">
        <v>1554</v>
      </c>
      <c r="I1068" s="566">
        <v>3.6</v>
      </c>
      <c r="J1068" s="548"/>
      <c r="K1068" s="567">
        <v>4.6800000000000001E-2</v>
      </c>
      <c r="L1068" s="550"/>
      <c r="M1068" s="548"/>
      <c r="N1068" s="550"/>
      <c r="O1068" s="548"/>
      <c r="P1068" s="551"/>
    </row>
    <row r="1069" spans="1:16" x14ac:dyDescent="0.25">
      <c r="A1069" s="552"/>
      <c r="B1069" s="553"/>
      <c r="C1069" s="1248" t="s">
        <v>1154</v>
      </c>
      <c r="D1069" s="1248"/>
      <c r="E1069" s="1248"/>
      <c r="F1069" s="1248"/>
      <c r="G1069" s="1248"/>
      <c r="H1069" s="516"/>
      <c r="I1069" s="517"/>
      <c r="J1069" s="517"/>
      <c r="K1069" s="517"/>
      <c r="L1069" s="520"/>
      <c r="M1069" s="517"/>
      <c r="N1069" s="554"/>
      <c r="O1069" s="517"/>
      <c r="P1069" s="555">
        <v>732.66</v>
      </c>
    </row>
    <row r="1070" spans="1:16" x14ac:dyDescent="0.25">
      <c r="A1070" s="540"/>
      <c r="B1070" s="524"/>
      <c r="C1070" s="1247" t="s">
        <v>1155</v>
      </c>
      <c r="D1070" s="1247"/>
      <c r="E1070" s="1247"/>
      <c r="F1070" s="1247"/>
      <c r="G1070" s="1247"/>
      <c r="H1070" s="525"/>
      <c r="I1070" s="526"/>
      <c r="J1070" s="526"/>
      <c r="K1070" s="526"/>
      <c r="L1070" s="528"/>
      <c r="M1070" s="526"/>
      <c r="N1070" s="528"/>
      <c r="O1070" s="526"/>
      <c r="P1070" s="573">
        <v>477.05</v>
      </c>
    </row>
    <row r="1071" spans="1:16" x14ac:dyDescent="0.25">
      <c r="A1071" s="540"/>
      <c r="B1071" s="524" t="s">
        <v>1999</v>
      </c>
      <c r="C1071" s="1247" t="s">
        <v>2000</v>
      </c>
      <c r="D1071" s="1247"/>
      <c r="E1071" s="1247"/>
      <c r="F1071" s="1247"/>
      <c r="G1071" s="1247"/>
      <c r="H1071" s="525" t="s">
        <v>1158</v>
      </c>
      <c r="I1071" s="543">
        <v>102</v>
      </c>
      <c r="J1071" s="526"/>
      <c r="K1071" s="543">
        <v>102</v>
      </c>
      <c r="L1071" s="528"/>
      <c r="M1071" s="526"/>
      <c r="N1071" s="528"/>
      <c r="O1071" s="526"/>
      <c r="P1071" s="573">
        <v>486.59</v>
      </c>
    </row>
    <row r="1072" spans="1:16" x14ac:dyDescent="0.25">
      <c r="A1072" s="540"/>
      <c r="B1072" s="524" t="s">
        <v>2001</v>
      </c>
      <c r="C1072" s="1247" t="s">
        <v>2002</v>
      </c>
      <c r="D1072" s="1247"/>
      <c r="E1072" s="1247"/>
      <c r="F1072" s="1247"/>
      <c r="G1072" s="1247"/>
      <c r="H1072" s="525" t="s">
        <v>1158</v>
      </c>
      <c r="I1072" s="543">
        <v>58</v>
      </c>
      <c r="J1072" s="526"/>
      <c r="K1072" s="543">
        <v>58</v>
      </c>
      <c r="L1072" s="528"/>
      <c r="M1072" s="526"/>
      <c r="N1072" s="528"/>
      <c r="O1072" s="526"/>
      <c r="P1072" s="573">
        <v>276.69</v>
      </c>
    </row>
    <row r="1073" spans="1:16" x14ac:dyDescent="0.25">
      <c r="A1073" s="556"/>
      <c r="B1073" s="557"/>
      <c r="C1073" s="1248" t="s">
        <v>1161</v>
      </c>
      <c r="D1073" s="1248"/>
      <c r="E1073" s="1248"/>
      <c r="F1073" s="1248"/>
      <c r="G1073" s="1248"/>
      <c r="H1073" s="516"/>
      <c r="I1073" s="517"/>
      <c r="J1073" s="517"/>
      <c r="K1073" s="517"/>
      <c r="L1073" s="520"/>
      <c r="M1073" s="517"/>
      <c r="N1073" s="554">
        <v>115072.31</v>
      </c>
      <c r="O1073" s="517"/>
      <c r="P1073" s="555">
        <v>1495.94</v>
      </c>
    </row>
    <row r="1074" spans="1:16" x14ac:dyDescent="0.25">
      <c r="A1074" s="558"/>
      <c r="B1074" s="559"/>
      <c r="C1074" s="559"/>
      <c r="D1074" s="559"/>
      <c r="E1074" s="559"/>
      <c r="F1074" s="559"/>
      <c r="G1074" s="559"/>
      <c r="H1074" s="560"/>
      <c r="I1074" s="561"/>
      <c r="J1074" s="561"/>
      <c r="K1074" s="561"/>
      <c r="L1074" s="562"/>
      <c r="M1074" s="561"/>
      <c r="N1074" s="562"/>
      <c r="O1074" s="561"/>
      <c r="P1074" s="563"/>
    </row>
    <row r="1075" spans="1:16" x14ac:dyDescent="0.25">
      <c r="A1075" s="514" t="s">
        <v>1640</v>
      </c>
      <c r="B1075" s="515" t="s">
        <v>2049</v>
      </c>
      <c r="C1075" s="1249" t="s">
        <v>2050</v>
      </c>
      <c r="D1075" s="1249"/>
      <c r="E1075" s="1249"/>
      <c r="F1075" s="1249"/>
      <c r="G1075" s="1249"/>
      <c r="H1075" s="516" t="s">
        <v>1554</v>
      </c>
      <c r="I1075" s="517">
        <v>4.6800000000000001E-2</v>
      </c>
      <c r="J1075" s="518">
        <v>1</v>
      </c>
      <c r="K1075" s="568">
        <v>4.6800000000000001E-2</v>
      </c>
      <c r="L1075" s="593">
        <v>317.39999999999998</v>
      </c>
      <c r="M1075" s="570">
        <v>1.42</v>
      </c>
      <c r="N1075" s="572">
        <v>450.71</v>
      </c>
      <c r="O1075" s="517"/>
      <c r="P1075" s="612">
        <v>21.09</v>
      </c>
    </row>
    <row r="1076" spans="1:16" x14ac:dyDescent="0.25">
      <c r="A1076" s="556"/>
      <c r="B1076" s="557"/>
      <c r="C1076" s="1248" t="s">
        <v>1161</v>
      </c>
      <c r="D1076" s="1248"/>
      <c r="E1076" s="1248"/>
      <c r="F1076" s="1248"/>
      <c r="G1076" s="1248"/>
      <c r="H1076" s="516"/>
      <c r="I1076" s="517"/>
      <c r="J1076" s="517"/>
      <c r="K1076" s="517"/>
      <c r="L1076" s="520"/>
      <c r="M1076" s="517"/>
      <c r="N1076" s="520"/>
      <c r="O1076" s="517"/>
      <c r="P1076" s="612">
        <v>21.09</v>
      </c>
    </row>
    <row r="1077" spans="1:16" x14ac:dyDescent="0.25">
      <c r="A1077" s="558"/>
      <c r="B1077" s="559"/>
      <c r="C1077" s="559"/>
      <c r="D1077" s="559"/>
      <c r="E1077" s="559"/>
      <c r="F1077" s="559"/>
      <c r="G1077" s="559"/>
      <c r="H1077" s="560"/>
      <c r="I1077" s="561"/>
      <c r="J1077" s="561"/>
      <c r="K1077" s="561"/>
      <c r="L1077" s="562"/>
      <c r="M1077" s="561"/>
      <c r="N1077" s="562"/>
      <c r="O1077" s="561"/>
      <c r="P1077" s="563"/>
    </row>
    <row r="1078" spans="1:16" x14ac:dyDescent="0.25">
      <c r="A1078" s="514" t="s">
        <v>1643</v>
      </c>
      <c r="B1078" s="515" t="s">
        <v>2051</v>
      </c>
      <c r="C1078" s="1249" t="s">
        <v>2092</v>
      </c>
      <c r="D1078" s="1249"/>
      <c r="E1078" s="1249"/>
      <c r="F1078" s="1249"/>
      <c r="G1078" s="1249"/>
      <c r="H1078" s="516" t="s">
        <v>1212</v>
      </c>
      <c r="I1078" s="517">
        <v>1.3260000000000001</v>
      </c>
      <c r="J1078" s="518">
        <v>1</v>
      </c>
      <c r="K1078" s="519">
        <v>1.3260000000000001</v>
      </c>
      <c r="L1078" s="554">
        <v>5072.17</v>
      </c>
      <c r="M1078" s="570">
        <v>1.37</v>
      </c>
      <c r="N1078" s="564">
        <v>6948.87</v>
      </c>
      <c r="O1078" s="519">
        <v>1.0149999999999999</v>
      </c>
      <c r="P1078" s="555">
        <v>9352.41</v>
      </c>
    </row>
    <row r="1079" spans="1:16" x14ac:dyDescent="0.25">
      <c r="A1079" s="565"/>
      <c r="B1079" s="553" t="s">
        <v>2053</v>
      </c>
      <c r="C1079" s="1241" t="s">
        <v>4694</v>
      </c>
      <c r="D1079" s="1241"/>
      <c r="E1079" s="1241"/>
      <c r="F1079" s="1241"/>
      <c r="G1079" s="1241"/>
      <c r="H1079" s="1241"/>
      <c r="I1079" s="1241"/>
      <c r="J1079" s="1241"/>
      <c r="K1079" s="1241"/>
      <c r="L1079" s="1241"/>
      <c r="M1079" s="1241"/>
      <c r="N1079" s="1241"/>
      <c r="O1079" s="1241"/>
      <c r="P1079" s="1254"/>
    </row>
    <row r="1080" spans="1:16" x14ac:dyDescent="0.25">
      <c r="A1080" s="556"/>
      <c r="B1080" s="557"/>
      <c r="C1080" s="1248" t="s">
        <v>1161</v>
      </c>
      <c r="D1080" s="1248"/>
      <c r="E1080" s="1248"/>
      <c r="F1080" s="1248"/>
      <c r="G1080" s="1248"/>
      <c r="H1080" s="516"/>
      <c r="I1080" s="517"/>
      <c r="J1080" s="517"/>
      <c r="K1080" s="517"/>
      <c r="L1080" s="520"/>
      <c r="M1080" s="517"/>
      <c r="N1080" s="520"/>
      <c r="O1080" s="517"/>
      <c r="P1080" s="555">
        <v>9352.41</v>
      </c>
    </row>
    <row r="1081" spans="1:16" x14ac:dyDescent="0.25">
      <c r="A1081" s="558"/>
      <c r="B1081" s="559"/>
      <c r="C1081" s="559"/>
      <c r="D1081" s="559"/>
      <c r="E1081" s="559"/>
      <c r="F1081" s="559"/>
      <c r="G1081" s="559"/>
      <c r="H1081" s="560"/>
      <c r="I1081" s="561"/>
      <c r="J1081" s="561"/>
      <c r="K1081" s="561"/>
      <c r="L1081" s="562"/>
      <c r="M1081" s="561"/>
      <c r="N1081" s="562"/>
      <c r="O1081" s="561"/>
      <c r="P1081" s="563"/>
    </row>
    <row r="1082" spans="1:16" x14ac:dyDescent="0.25">
      <c r="A1082" s="514" t="s">
        <v>1649</v>
      </c>
      <c r="B1082" s="515" t="s">
        <v>4695</v>
      </c>
      <c r="C1082" s="1249" t="s">
        <v>4696</v>
      </c>
      <c r="D1082" s="1249"/>
      <c r="E1082" s="1249"/>
      <c r="F1082" s="1249"/>
      <c r="G1082" s="1249"/>
      <c r="H1082" s="516" t="s">
        <v>1164</v>
      </c>
      <c r="I1082" s="517">
        <v>0.73499999999999999</v>
      </c>
      <c r="J1082" s="518">
        <v>1</v>
      </c>
      <c r="K1082" s="519">
        <v>0.73499999999999999</v>
      </c>
      <c r="L1082" s="520"/>
      <c r="M1082" s="517"/>
      <c r="N1082" s="521"/>
      <c r="O1082" s="517"/>
      <c r="P1082" s="522"/>
    </row>
    <row r="1083" spans="1:16" x14ac:dyDescent="0.25">
      <c r="A1083" s="523"/>
      <c r="B1083" s="524" t="s">
        <v>23</v>
      </c>
      <c r="C1083" s="1247" t="s">
        <v>1203</v>
      </c>
      <c r="D1083" s="1247"/>
      <c r="E1083" s="1247"/>
      <c r="F1083" s="1247"/>
      <c r="G1083" s="1247"/>
      <c r="H1083" s="525" t="s">
        <v>1148</v>
      </c>
      <c r="I1083" s="526"/>
      <c r="J1083" s="526"/>
      <c r="K1083" s="535">
        <v>31.237500000000001</v>
      </c>
      <c r="L1083" s="528"/>
      <c r="M1083" s="526"/>
      <c r="N1083" s="528"/>
      <c r="O1083" s="526"/>
      <c r="P1083" s="529">
        <v>10164.06</v>
      </c>
    </row>
    <row r="1084" spans="1:16" x14ac:dyDescent="0.25">
      <c r="A1084" s="530"/>
      <c r="B1084" s="524" t="s">
        <v>2070</v>
      </c>
      <c r="C1084" s="1247" t="s">
        <v>2071</v>
      </c>
      <c r="D1084" s="1247"/>
      <c r="E1084" s="1247"/>
      <c r="F1084" s="1247"/>
      <c r="G1084" s="1247"/>
      <c r="H1084" s="525" t="s">
        <v>1148</v>
      </c>
      <c r="I1084" s="531">
        <v>42.5</v>
      </c>
      <c r="J1084" s="526"/>
      <c r="K1084" s="535">
        <v>31.237500000000001</v>
      </c>
      <c r="L1084" s="532"/>
      <c r="M1084" s="533"/>
      <c r="N1084" s="534">
        <v>325.38</v>
      </c>
      <c r="O1084" s="526"/>
      <c r="P1084" s="529">
        <v>10164.06</v>
      </c>
    </row>
    <row r="1085" spans="1:16" x14ac:dyDescent="0.25">
      <c r="A1085" s="523"/>
      <c r="B1085" s="524" t="s">
        <v>28</v>
      </c>
      <c r="C1085" s="1247" t="s">
        <v>132</v>
      </c>
      <c r="D1085" s="1247"/>
      <c r="E1085" s="1247"/>
      <c r="F1085" s="1247"/>
      <c r="G1085" s="1247"/>
      <c r="H1085" s="525"/>
      <c r="I1085" s="526"/>
      <c r="J1085" s="526"/>
      <c r="K1085" s="526"/>
      <c r="L1085" s="528"/>
      <c r="M1085" s="526"/>
      <c r="N1085" s="528"/>
      <c r="O1085" s="526"/>
      <c r="P1085" s="529">
        <v>3213.93</v>
      </c>
    </row>
    <row r="1086" spans="1:16" x14ac:dyDescent="0.25">
      <c r="A1086" s="523"/>
      <c r="B1086" s="524"/>
      <c r="C1086" s="1247" t="s">
        <v>1147</v>
      </c>
      <c r="D1086" s="1247"/>
      <c r="E1086" s="1247"/>
      <c r="F1086" s="1247"/>
      <c r="G1086" s="1247"/>
      <c r="H1086" s="525" t="s">
        <v>1148</v>
      </c>
      <c r="I1086" s="526"/>
      <c r="J1086" s="526"/>
      <c r="K1086" s="535">
        <v>3.0575999999999999</v>
      </c>
      <c r="L1086" s="528"/>
      <c r="M1086" s="526"/>
      <c r="N1086" s="528"/>
      <c r="O1086" s="526"/>
      <c r="P1086" s="529">
        <v>1138.55</v>
      </c>
    </row>
    <row r="1087" spans="1:16" x14ac:dyDescent="0.25">
      <c r="A1087" s="530"/>
      <c r="B1087" s="524" t="s">
        <v>1443</v>
      </c>
      <c r="C1087" s="1247" t="s">
        <v>1444</v>
      </c>
      <c r="D1087" s="1247"/>
      <c r="E1087" s="1247"/>
      <c r="F1087" s="1247"/>
      <c r="G1087" s="1247"/>
      <c r="H1087" s="525" t="s">
        <v>1151</v>
      </c>
      <c r="I1087" s="536">
        <v>1.75</v>
      </c>
      <c r="J1087" s="526"/>
      <c r="K1087" s="537">
        <v>1.2862499999999999</v>
      </c>
      <c r="L1087" s="532"/>
      <c r="M1087" s="533"/>
      <c r="N1087" s="534">
        <v>1550.39</v>
      </c>
      <c r="O1087" s="526"/>
      <c r="P1087" s="529">
        <v>1994.19</v>
      </c>
    </row>
    <row r="1088" spans="1:16" x14ac:dyDescent="0.25">
      <c r="A1088" s="540"/>
      <c r="B1088" s="524" t="s">
        <v>1152</v>
      </c>
      <c r="C1088" s="1247" t="s">
        <v>1153</v>
      </c>
      <c r="D1088" s="1247"/>
      <c r="E1088" s="1247"/>
      <c r="F1088" s="1247"/>
      <c r="G1088" s="1247"/>
      <c r="H1088" s="525" t="s">
        <v>1148</v>
      </c>
      <c r="I1088" s="536">
        <v>1.75</v>
      </c>
      <c r="J1088" s="526"/>
      <c r="K1088" s="537">
        <v>1.2862499999999999</v>
      </c>
      <c r="L1088" s="528"/>
      <c r="M1088" s="526"/>
      <c r="N1088" s="541">
        <v>437.08</v>
      </c>
      <c r="O1088" s="526"/>
      <c r="P1088" s="573">
        <v>562.19000000000005</v>
      </c>
    </row>
    <row r="1089" spans="1:16" x14ac:dyDescent="0.25">
      <c r="A1089" s="530"/>
      <c r="B1089" s="524" t="s">
        <v>1445</v>
      </c>
      <c r="C1089" s="1247" t="s">
        <v>1446</v>
      </c>
      <c r="D1089" s="1247"/>
      <c r="E1089" s="1247"/>
      <c r="F1089" s="1247"/>
      <c r="G1089" s="1247"/>
      <c r="H1089" s="525" t="s">
        <v>1151</v>
      </c>
      <c r="I1089" s="536">
        <v>2.41</v>
      </c>
      <c r="J1089" s="526"/>
      <c r="K1089" s="537">
        <v>1.77135</v>
      </c>
      <c r="L1089" s="538">
        <v>477.92</v>
      </c>
      <c r="M1089" s="539">
        <v>1.24</v>
      </c>
      <c r="N1089" s="534">
        <v>592.62</v>
      </c>
      <c r="O1089" s="526"/>
      <c r="P1089" s="529">
        <v>1049.74</v>
      </c>
    </row>
    <row r="1090" spans="1:16" x14ac:dyDescent="0.25">
      <c r="A1090" s="540"/>
      <c r="B1090" s="524" t="s">
        <v>1208</v>
      </c>
      <c r="C1090" s="1247" t="s">
        <v>1209</v>
      </c>
      <c r="D1090" s="1247"/>
      <c r="E1090" s="1247"/>
      <c r="F1090" s="1247"/>
      <c r="G1090" s="1247"/>
      <c r="H1090" s="525" t="s">
        <v>1148</v>
      </c>
      <c r="I1090" s="536">
        <v>2.41</v>
      </c>
      <c r="J1090" s="526"/>
      <c r="K1090" s="537">
        <v>1.77135</v>
      </c>
      <c r="L1090" s="528"/>
      <c r="M1090" s="526"/>
      <c r="N1090" s="541">
        <v>325.38</v>
      </c>
      <c r="O1090" s="526"/>
      <c r="P1090" s="573">
        <v>576.36</v>
      </c>
    </row>
    <row r="1091" spans="1:16" x14ac:dyDescent="0.25">
      <c r="A1091" s="530"/>
      <c r="B1091" s="524" t="s">
        <v>2037</v>
      </c>
      <c r="C1091" s="1247" t="s">
        <v>2038</v>
      </c>
      <c r="D1091" s="1247"/>
      <c r="E1091" s="1247"/>
      <c r="F1091" s="1247"/>
      <c r="G1091" s="1247"/>
      <c r="H1091" s="525" t="s">
        <v>1151</v>
      </c>
      <c r="I1091" s="536">
        <v>8.09</v>
      </c>
      <c r="J1091" s="526"/>
      <c r="K1091" s="537">
        <v>5.9461500000000003</v>
      </c>
      <c r="L1091" s="532"/>
      <c r="M1091" s="533"/>
      <c r="N1091" s="534">
        <v>28.59</v>
      </c>
      <c r="O1091" s="526"/>
      <c r="P1091" s="529">
        <v>170</v>
      </c>
    </row>
    <row r="1092" spans="1:16" x14ac:dyDescent="0.25">
      <c r="A1092" s="523"/>
      <c r="B1092" s="524" t="s">
        <v>36</v>
      </c>
      <c r="C1092" s="1247" t="s">
        <v>134</v>
      </c>
      <c r="D1092" s="1247"/>
      <c r="E1092" s="1247"/>
      <c r="F1092" s="1247"/>
      <c r="G1092" s="1247"/>
      <c r="H1092" s="525"/>
      <c r="I1092" s="526"/>
      <c r="J1092" s="526"/>
      <c r="K1092" s="526"/>
      <c r="L1092" s="528"/>
      <c r="M1092" s="526"/>
      <c r="N1092" s="528"/>
      <c r="O1092" s="526"/>
      <c r="P1092" s="573">
        <v>840.74</v>
      </c>
    </row>
    <row r="1093" spans="1:16" x14ac:dyDescent="0.25">
      <c r="A1093" s="530"/>
      <c r="B1093" s="524" t="s">
        <v>2039</v>
      </c>
      <c r="C1093" s="1247" t="s">
        <v>2040</v>
      </c>
      <c r="D1093" s="1247"/>
      <c r="E1093" s="1247"/>
      <c r="F1093" s="1247"/>
      <c r="G1093" s="1247"/>
      <c r="H1093" s="525" t="s">
        <v>1244</v>
      </c>
      <c r="I1093" s="543">
        <v>7</v>
      </c>
      <c r="J1093" s="526"/>
      <c r="K1093" s="527">
        <v>5.1449999999999996</v>
      </c>
      <c r="L1093" s="538">
        <v>155.63</v>
      </c>
      <c r="M1093" s="539">
        <v>1.05</v>
      </c>
      <c r="N1093" s="534">
        <v>163.41</v>
      </c>
      <c r="O1093" s="526"/>
      <c r="P1093" s="529">
        <v>840.74</v>
      </c>
    </row>
    <row r="1094" spans="1:16" x14ac:dyDescent="0.25">
      <c r="A1094" s="544" t="s">
        <v>1239</v>
      </c>
      <c r="B1094" s="545" t="s">
        <v>2111</v>
      </c>
      <c r="C1094" s="1250" t="s">
        <v>1515</v>
      </c>
      <c r="D1094" s="1250"/>
      <c r="E1094" s="1250"/>
      <c r="F1094" s="1250"/>
      <c r="G1094" s="1250"/>
      <c r="H1094" s="546" t="s">
        <v>1164</v>
      </c>
      <c r="I1094" s="547">
        <v>1</v>
      </c>
      <c r="J1094" s="548"/>
      <c r="K1094" s="549">
        <v>0.73499999999999999</v>
      </c>
      <c r="L1094" s="550"/>
      <c r="M1094" s="548"/>
      <c r="N1094" s="550"/>
      <c r="O1094" s="548"/>
      <c r="P1094" s="551"/>
    </row>
    <row r="1095" spans="1:16" x14ac:dyDescent="0.25">
      <c r="A1095" s="552"/>
      <c r="B1095" s="553"/>
      <c r="C1095" s="1248" t="s">
        <v>1154</v>
      </c>
      <c r="D1095" s="1248"/>
      <c r="E1095" s="1248"/>
      <c r="F1095" s="1248"/>
      <c r="G1095" s="1248"/>
      <c r="H1095" s="516"/>
      <c r="I1095" s="517"/>
      <c r="J1095" s="517"/>
      <c r="K1095" s="517"/>
      <c r="L1095" s="520"/>
      <c r="M1095" s="517"/>
      <c r="N1095" s="554"/>
      <c r="O1095" s="517"/>
      <c r="P1095" s="555">
        <v>15357.28</v>
      </c>
    </row>
    <row r="1096" spans="1:16" x14ac:dyDescent="0.25">
      <c r="A1096" s="540"/>
      <c r="B1096" s="524"/>
      <c r="C1096" s="1247" t="s">
        <v>1155</v>
      </c>
      <c r="D1096" s="1247"/>
      <c r="E1096" s="1247"/>
      <c r="F1096" s="1247"/>
      <c r="G1096" s="1247"/>
      <c r="H1096" s="525"/>
      <c r="I1096" s="526"/>
      <c r="J1096" s="526"/>
      <c r="K1096" s="526"/>
      <c r="L1096" s="528"/>
      <c r="M1096" s="526"/>
      <c r="N1096" s="528"/>
      <c r="O1096" s="526"/>
      <c r="P1096" s="529">
        <v>11302.61</v>
      </c>
    </row>
    <row r="1097" spans="1:16" x14ac:dyDescent="0.25">
      <c r="A1097" s="540"/>
      <c r="B1097" s="524" t="s">
        <v>1999</v>
      </c>
      <c r="C1097" s="1247" t="s">
        <v>2000</v>
      </c>
      <c r="D1097" s="1247"/>
      <c r="E1097" s="1247"/>
      <c r="F1097" s="1247"/>
      <c r="G1097" s="1247"/>
      <c r="H1097" s="525" t="s">
        <v>1158</v>
      </c>
      <c r="I1097" s="543">
        <v>102</v>
      </c>
      <c r="J1097" s="526"/>
      <c r="K1097" s="543">
        <v>102</v>
      </c>
      <c r="L1097" s="528"/>
      <c r="M1097" s="526"/>
      <c r="N1097" s="528"/>
      <c r="O1097" s="526"/>
      <c r="P1097" s="529">
        <v>11528.66</v>
      </c>
    </row>
    <row r="1098" spans="1:16" x14ac:dyDescent="0.25">
      <c r="A1098" s="540"/>
      <c r="B1098" s="524" t="s">
        <v>2001</v>
      </c>
      <c r="C1098" s="1247" t="s">
        <v>2002</v>
      </c>
      <c r="D1098" s="1247"/>
      <c r="E1098" s="1247"/>
      <c r="F1098" s="1247"/>
      <c r="G1098" s="1247"/>
      <c r="H1098" s="525" t="s">
        <v>1158</v>
      </c>
      <c r="I1098" s="543">
        <v>58</v>
      </c>
      <c r="J1098" s="526"/>
      <c r="K1098" s="543">
        <v>58</v>
      </c>
      <c r="L1098" s="528"/>
      <c r="M1098" s="526"/>
      <c r="N1098" s="528"/>
      <c r="O1098" s="526"/>
      <c r="P1098" s="529">
        <v>6555.51</v>
      </c>
    </row>
    <row r="1099" spans="1:16" x14ac:dyDescent="0.25">
      <c r="A1099" s="556"/>
      <c r="B1099" s="557"/>
      <c r="C1099" s="1248" t="s">
        <v>1161</v>
      </c>
      <c r="D1099" s="1248"/>
      <c r="E1099" s="1248"/>
      <c r="F1099" s="1248"/>
      <c r="G1099" s="1248"/>
      <c r="H1099" s="516"/>
      <c r="I1099" s="517"/>
      <c r="J1099" s="517"/>
      <c r="K1099" s="517"/>
      <c r="L1099" s="520"/>
      <c r="M1099" s="517"/>
      <c r="N1099" s="554">
        <v>45498.57</v>
      </c>
      <c r="O1099" s="517"/>
      <c r="P1099" s="555">
        <v>33441.449999999997</v>
      </c>
    </row>
    <row r="1100" spans="1:16" x14ac:dyDescent="0.25">
      <c r="A1100" s="558"/>
      <c r="B1100" s="559"/>
      <c r="C1100" s="559"/>
      <c r="D1100" s="559"/>
      <c r="E1100" s="559"/>
      <c r="F1100" s="559"/>
      <c r="G1100" s="559"/>
      <c r="H1100" s="560"/>
      <c r="I1100" s="561"/>
      <c r="J1100" s="561"/>
      <c r="K1100" s="561"/>
      <c r="L1100" s="562"/>
      <c r="M1100" s="561"/>
      <c r="N1100" s="562"/>
      <c r="O1100" s="561"/>
      <c r="P1100" s="563"/>
    </row>
    <row r="1101" spans="1:16" x14ac:dyDescent="0.25">
      <c r="A1101" s="514" t="s">
        <v>1653</v>
      </c>
      <c r="B1101" s="515" t="s">
        <v>4697</v>
      </c>
      <c r="C1101" s="1249" t="s">
        <v>4538</v>
      </c>
      <c r="D1101" s="1249"/>
      <c r="E1101" s="1249"/>
      <c r="F1101" s="1249"/>
      <c r="G1101" s="1249"/>
      <c r="H1101" s="516" t="s">
        <v>1164</v>
      </c>
      <c r="I1101" s="517">
        <v>0.73499999999999999</v>
      </c>
      <c r="J1101" s="518">
        <v>1</v>
      </c>
      <c r="K1101" s="519">
        <v>0.73499999999999999</v>
      </c>
      <c r="L1101" s="554">
        <v>70842.5</v>
      </c>
      <c r="M1101" s="570">
        <v>0.81</v>
      </c>
      <c r="N1101" s="564">
        <v>57382.43</v>
      </c>
      <c r="O1101" s="517"/>
      <c r="P1101" s="555">
        <v>42176.09</v>
      </c>
    </row>
    <row r="1102" spans="1:16" x14ac:dyDescent="0.25">
      <c r="A1102" s="556"/>
      <c r="B1102" s="557"/>
      <c r="C1102" s="1248" t="s">
        <v>1161</v>
      </c>
      <c r="D1102" s="1248"/>
      <c r="E1102" s="1248"/>
      <c r="F1102" s="1248"/>
      <c r="G1102" s="1248"/>
      <c r="H1102" s="516"/>
      <c r="I1102" s="517"/>
      <c r="J1102" s="517"/>
      <c r="K1102" s="517"/>
      <c r="L1102" s="520"/>
      <c r="M1102" s="517"/>
      <c r="N1102" s="520"/>
      <c r="O1102" s="517"/>
      <c r="P1102" s="555">
        <v>42176.09</v>
      </c>
    </row>
    <row r="1103" spans="1:16" x14ac:dyDescent="0.25">
      <c r="A1103" s="558"/>
      <c r="B1103" s="559"/>
      <c r="C1103" s="559"/>
      <c r="D1103" s="559"/>
      <c r="E1103" s="559"/>
      <c r="F1103" s="559"/>
      <c r="G1103" s="559"/>
      <c r="H1103" s="560"/>
      <c r="I1103" s="561"/>
      <c r="J1103" s="561"/>
      <c r="K1103" s="561"/>
      <c r="L1103" s="562"/>
      <c r="M1103" s="561"/>
      <c r="N1103" s="562"/>
      <c r="O1103" s="561"/>
      <c r="P1103" s="563"/>
    </row>
    <row r="1104" spans="1:16" x14ac:dyDescent="0.25">
      <c r="A1104" s="514" t="s">
        <v>1668</v>
      </c>
      <c r="B1104" s="515" t="s">
        <v>3641</v>
      </c>
      <c r="C1104" s="1249" t="s">
        <v>3642</v>
      </c>
      <c r="D1104" s="1249"/>
      <c r="E1104" s="1249"/>
      <c r="F1104" s="1249"/>
      <c r="G1104" s="1249"/>
      <c r="H1104" s="516" t="s">
        <v>1440</v>
      </c>
      <c r="I1104" s="517">
        <v>1.27</v>
      </c>
      <c r="J1104" s="518">
        <v>1</v>
      </c>
      <c r="K1104" s="570">
        <v>1.27</v>
      </c>
      <c r="L1104" s="520"/>
      <c r="M1104" s="517"/>
      <c r="N1104" s="521"/>
      <c r="O1104" s="517"/>
      <c r="P1104" s="522"/>
    </row>
    <row r="1105" spans="1:16" x14ac:dyDescent="0.25">
      <c r="A1105" s="523"/>
      <c r="B1105" s="524" t="s">
        <v>23</v>
      </c>
      <c r="C1105" s="1247" t="s">
        <v>1203</v>
      </c>
      <c r="D1105" s="1247"/>
      <c r="E1105" s="1247"/>
      <c r="F1105" s="1247"/>
      <c r="G1105" s="1247"/>
      <c r="H1105" s="525" t="s">
        <v>1148</v>
      </c>
      <c r="I1105" s="526"/>
      <c r="J1105" s="526"/>
      <c r="K1105" s="527">
        <v>19.303999999999998</v>
      </c>
      <c r="L1105" s="528"/>
      <c r="M1105" s="526"/>
      <c r="N1105" s="528"/>
      <c r="O1105" s="526"/>
      <c r="P1105" s="529">
        <v>5999.88</v>
      </c>
    </row>
    <row r="1106" spans="1:16" x14ac:dyDescent="0.25">
      <c r="A1106" s="530"/>
      <c r="B1106" s="524" t="s">
        <v>2333</v>
      </c>
      <c r="C1106" s="1247" t="s">
        <v>2334</v>
      </c>
      <c r="D1106" s="1247"/>
      <c r="E1106" s="1247"/>
      <c r="F1106" s="1247"/>
      <c r="G1106" s="1247"/>
      <c r="H1106" s="525" t="s">
        <v>1148</v>
      </c>
      <c r="I1106" s="531">
        <v>15.2</v>
      </c>
      <c r="J1106" s="526"/>
      <c r="K1106" s="527">
        <v>19.303999999999998</v>
      </c>
      <c r="L1106" s="532"/>
      <c r="M1106" s="533"/>
      <c r="N1106" s="534">
        <v>310.81</v>
      </c>
      <c r="O1106" s="526"/>
      <c r="P1106" s="529">
        <v>5999.88</v>
      </c>
    </row>
    <row r="1107" spans="1:16" x14ac:dyDescent="0.25">
      <c r="A1107" s="523"/>
      <c r="B1107" s="524" t="s">
        <v>36</v>
      </c>
      <c r="C1107" s="1247" t="s">
        <v>134</v>
      </c>
      <c r="D1107" s="1247"/>
      <c r="E1107" s="1247"/>
      <c r="F1107" s="1247"/>
      <c r="G1107" s="1247"/>
      <c r="H1107" s="525"/>
      <c r="I1107" s="526"/>
      <c r="J1107" s="526"/>
      <c r="K1107" s="526"/>
      <c r="L1107" s="528"/>
      <c r="M1107" s="526"/>
      <c r="N1107" s="528"/>
      <c r="O1107" s="526"/>
      <c r="P1107" s="573">
        <v>214.68</v>
      </c>
    </row>
    <row r="1108" spans="1:16" x14ac:dyDescent="0.25">
      <c r="A1108" s="530"/>
      <c r="B1108" s="524" t="s">
        <v>1494</v>
      </c>
      <c r="C1108" s="1247" t="s">
        <v>1495</v>
      </c>
      <c r="D1108" s="1247"/>
      <c r="E1108" s="1247"/>
      <c r="F1108" s="1247"/>
      <c r="G1108" s="1247"/>
      <c r="H1108" s="525" t="s">
        <v>1496</v>
      </c>
      <c r="I1108" s="535">
        <v>5.3376000000000001</v>
      </c>
      <c r="J1108" s="526"/>
      <c r="K1108" s="574">
        <v>6.7787519999999999</v>
      </c>
      <c r="L1108" s="532"/>
      <c r="M1108" s="533"/>
      <c r="N1108" s="534">
        <v>6.1</v>
      </c>
      <c r="O1108" s="526"/>
      <c r="P1108" s="529">
        <v>41.35</v>
      </c>
    </row>
    <row r="1109" spans="1:16" x14ac:dyDescent="0.25">
      <c r="A1109" s="530"/>
      <c r="B1109" s="524" t="s">
        <v>2360</v>
      </c>
      <c r="C1109" s="1247" t="s">
        <v>2361</v>
      </c>
      <c r="D1109" s="1247"/>
      <c r="E1109" s="1247"/>
      <c r="F1109" s="1247"/>
      <c r="G1109" s="1247"/>
      <c r="H1109" s="525" t="s">
        <v>1697</v>
      </c>
      <c r="I1109" s="536">
        <v>1.75</v>
      </c>
      <c r="J1109" s="526"/>
      <c r="K1109" s="535">
        <v>2.2225000000000001</v>
      </c>
      <c r="L1109" s="538">
        <v>52.34</v>
      </c>
      <c r="M1109" s="539">
        <v>1.49</v>
      </c>
      <c r="N1109" s="534">
        <v>77.989999999999995</v>
      </c>
      <c r="O1109" s="526"/>
      <c r="P1109" s="529">
        <v>173.33</v>
      </c>
    </row>
    <row r="1110" spans="1:16" x14ac:dyDescent="0.25">
      <c r="A1110" s="552"/>
      <c r="B1110" s="553"/>
      <c r="C1110" s="1248" t="s">
        <v>1154</v>
      </c>
      <c r="D1110" s="1248"/>
      <c r="E1110" s="1248"/>
      <c r="F1110" s="1248"/>
      <c r="G1110" s="1248"/>
      <c r="H1110" s="516"/>
      <c r="I1110" s="517"/>
      <c r="J1110" s="517"/>
      <c r="K1110" s="517"/>
      <c r="L1110" s="520"/>
      <c r="M1110" s="517"/>
      <c r="N1110" s="554"/>
      <c r="O1110" s="517"/>
      <c r="P1110" s="555">
        <v>6214.56</v>
      </c>
    </row>
    <row r="1111" spans="1:16" x14ac:dyDescent="0.25">
      <c r="A1111" s="540" t="s">
        <v>1833</v>
      </c>
      <c r="B1111" s="524" t="s">
        <v>2637</v>
      </c>
      <c r="C1111" s="1247" t="s">
        <v>2638</v>
      </c>
      <c r="D1111" s="1247"/>
      <c r="E1111" s="1247"/>
      <c r="F1111" s="1247"/>
      <c r="G1111" s="1247"/>
      <c r="H1111" s="525" t="s">
        <v>1158</v>
      </c>
      <c r="I1111" s="543">
        <v>2</v>
      </c>
      <c r="J1111" s="526"/>
      <c r="K1111" s="543">
        <v>2</v>
      </c>
      <c r="L1111" s="528"/>
      <c r="M1111" s="526"/>
      <c r="N1111" s="528"/>
      <c r="O1111" s="526"/>
      <c r="P1111" s="573">
        <v>120</v>
      </c>
    </row>
    <row r="1112" spans="1:16" x14ac:dyDescent="0.25">
      <c r="A1112" s="540"/>
      <c r="B1112" s="524"/>
      <c r="C1112" s="1247" t="s">
        <v>1155</v>
      </c>
      <c r="D1112" s="1247"/>
      <c r="E1112" s="1247"/>
      <c r="F1112" s="1247"/>
      <c r="G1112" s="1247"/>
      <c r="H1112" s="525"/>
      <c r="I1112" s="526"/>
      <c r="J1112" s="526"/>
      <c r="K1112" s="526"/>
      <c r="L1112" s="528"/>
      <c r="M1112" s="526"/>
      <c r="N1112" s="528"/>
      <c r="O1112" s="526"/>
      <c r="P1112" s="529">
        <v>5999.88</v>
      </c>
    </row>
    <row r="1113" spans="1:16" x14ac:dyDescent="0.25">
      <c r="A1113" s="540"/>
      <c r="B1113" s="524" t="s">
        <v>2639</v>
      </c>
      <c r="C1113" s="1247" t="s">
        <v>2640</v>
      </c>
      <c r="D1113" s="1247"/>
      <c r="E1113" s="1247"/>
      <c r="F1113" s="1247"/>
      <c r="G1113" s="1247"/>
      <c r="H1113" s="525" t="s">
        <v>1158</v>
      </c>
      <c r="I1113" s="543">
        <v>97</v>
      </c>
      <c r="J1113" s="526"/>
      <c r="K1113" s="543">
        <v>97</v>
      </c>
      <c r="L1113" s="528"/>
      <c r="M1113" s="526"/>
      <c r="N1113" s="528"/>
      <c r="O1113" s="526"/>
      <c r="P1113" s="529">
        <v>5819.88</v>
      </c>
    </row>
    <row r="1114" spans="1:16" x14ac:dyDescent="0.25">
      <c r="A1114" s="540"/>
      <c r="B1114" s="524" t="s">
        <v>2641</v>
      </c>
      <c r="C1114" s="1247" t="s">
        <v>2642</v>
      </c>
      <c r="D1114" s="1247"/>
      <c r="E1114" s="1247"/>
      <c r="F1114" s="1247"/>
      <c r="G1114" s="1247"/>
      <c r="H1114" s="525" t="s">
        <v>1158</v>
      </c>
      <c r="I1114" s="543">
        <v>51</v>
      </c>
      <c r="J1114" s="526"/>
      <c r="K1114" s="543">
        <v>51</v>
      </c>
      <c r="L1114" s="528"/>
      <c r="M1114" s="526"/>
      <c r="N1114" s="528"/>
      <c r="O1114" s="526"/>
      <c r="P1114" s="529">
        <v>3059.94</v>
      </c>
    </row>
    <row r="1115" spans="1:16" x14ac:dyDescent="0.25">
      <c r="A1115" s="556"/>
      <c r="B1115" s="557"/>
      <c r="C1115" s="1248" t="s">
        <v>1161</v>
      </c>
      <c r="D1115" s="1248"/>
      <c r="E1115" s="1248"/>
      <c r="F1115" s="1248"/>
      <c r="G1115" s="1248"/>
      <c r="H1115" s="516"/>
      <c r="I1115" s="517"/>
      <c r="J1115" s="517"/>
      <c r="K1115" s="517"/>
      <c r="L1115" s="520"/>
      <c r="M1115" s="517"/>
      <c r="N1115" s="554">
        <v>11979.83</v>
      </c>
      <c r="O1115" s="517"/>
      <c r="P1115" s="555">
        <v>15214.38</v>
      </c>
    </row>
    <row r="1116" spans="1:16" x14ac:dyDescent="0.25">
      <c r="A1116" s="558"/>
      <c r="B1116" s="559"/>
      <c r="C1116" s="559"/>
      <c r="D1116" s="559"/>
      <c r="E1116" s="559"/>
      <c r="F1116" s="559"/>
      <c r="G1116" s="559"/>
      <c r="H1116" s="560"/>
      <c r="I1116" s="561"/>
      <c r="J1116" s="561"/>
      <c r="K1116" s="561"/>
      <c r="L1116" s="562"/>
      <c r="M1116" s="561"/>
      <c r="N1116" s="562"/>
      <c r="O1116" s="561"/>
      <c r="P1116" s="563"/>
    </row>
    <row r="1117" spans="1:16" x14ac:dyDescent="0.25">
      <c r="A1117" s="514" t="s">
        <v>1671</v>
      </c>
      <c r="B1117" s="515" t="s">
        <v>4698</v>
      </c>
      <c r="C1117" s="1249" t="s">
        <v>4699</v>
      </c>
      <c r="D1117" s="1249"/>
      <c r="E1117" s="1249"/>
      <c r="F1117" s="1249"/>
      <c r="G1117" s="1249"/>
      <c r="H1117" s="516" t="s">
        <v>2159</v>
      </c>
      <c r="I1117" s="517">
        <v>127</v>
      </c>
      <c r="J1117" s="518">
        <v>1</v>
      </c>
      <c r="K1117" s="518">
        <v>127</v>
      </c>
      <c r="L1117" s="593">
        <v>85.48</v>
      </c>
      <c r="M1117" s="570">
        <v>1.04</v>
      </c>
      <c r="N1117" s="572">
        <v>88.9</v>
      </c>
      <c r="O1117" s="517"/>
      <c r="P1117" s="555">
        <v>11290.3</v>
      </c>
    </row>
    <row r="1118" spans="1:16" x14ac:dyDescent="0.25">
      <c r="A1118" s="556"/>
      <c r="B1118" s="557"/>
      <c r="C1118" s="1248" t="s">
        <v>1161</v>
      </c>
      <c r="D1118" s="1248"/>
      <c r="E1118" s="1248"/>
      <c r="F1118" s="1248"/>
      <c r="G1118" s="1248"/>
      <c r="H1118" s="516"/>
      <c r="I1118" s="517"/>
      <c r="J1118" s="517"/>
      <c r="K1118" s="517"/>
      <c r="L1118" s="520"/>
      <c r="M1118" s="517"/>
      <c r="N1118" s="520"/>
      <c r="O1118" s="517"/>
      <c r="P1118" s="555">
        <v>11290.3</v>
      </c>
    </row>
    <row r="1119" spans="1:16" x14ac:dyDescent="0.25">
      <c r="A1119" s="558"/>
      <c r="B1119" s="559"/>
      <c r="C1119" s="559"/>
      <c r="D1119" s="559"/>
      <c r="E1119" s="559"/>
      <c r="F1119" s="559"/>
      <c r="G1119" s="559"/>
      <c r="H1119" s="560"/>
      <c r="I1119" s="561"/>
      <c r="J1119" s="561"/>
      <c r="K1119" s="561"/>
      <c r="L1119" s="562"/>
      <c r="M1119" s="561"/>
      <c r="N1119" s="562"/>
      <c r="O1119" s="561"/>
      <c r="P1119" s="563"/>
    </row>
    <row r="1120" spans="1:16" x14ac:dyDescent="0.25">
      <c r="A1120" s="514" t="s">
        <v>1674</v>
      </c>
      <c r="B1120" s="515" t="s">
        <v>4700</v>
      </c>
      <c r="C1120" s="1249" t="s">
        <v>4701</v>
      </c>
      <c r="D1120" s="1249"/>
      <c r="E1120" s="1249"/>
      <c r="F1120" s="1249"/>
      <c r="G1120" s="1249"/>
      <c r="H1120" s="516" t="s">
        <v>1575</v>
      </c>
      <c r="I1120" s="517">
        <v>208</v>
      </c>
      <c r="J1120" s="518">
        <v>1</v>
      </c>
      <c r="K1120" s="518">
        <v>208</v>
      </c>
      <c r="L1120" s="593">
        <v>120.97</v>
      </c>
      <c r="M1120" s="570">
        <v>1.49</v>
      </c>
      <c r="N1120" s="572">
        <v>180.25</v>
      </c>
      <c r="O1120" s="517"/>
      <c r="P1120" s="555">
        <v>37492</v>
      </c>
    </row>
    <row r="1121" spans="1:16" x14ac:dyDescent="0.25">
      <c r="A1121" s="556"/>
      <c r="B1121" s="557"/>
      <c r="C1121" s="1248" t="s">
        <v>1161</v>
      </c>
      <c r="D1121" s="1248"/>
      <c r="E1121" s="1248"/>
      <c r="F1121" s="1248"/>
      <c r="G1121" s="1248"/>
      <c r="H1121" s="516"/>
      <c r="I1121" s="517"/>
      <c r="J1121" s="517"/>
      <c r="K1121" s="517"/>
      <c r="L1121" s="520"/>
      <c r="M1121" s="517"/>
      <c r="N1121" s="520"/>
      <c r="O1121" s="517"/>
      <c r="P1121" s="555">
        <v>37492</v>
      </c>
    </row>
    <row r="1122" spans="1:16" x14ac:dyDescent="0.25">
      <c r="A1122" s="558"/>
      <c r="B1122" s="559"/>
      <c r="C1122" s="559"/>
      <c r="D1122" s="559"/>
      <c r="E1122" s="559"/>
      <c r="F1122" s="559"/>
      <c r="G1122" s="559"/>
      <c r="H1122" s="560"/>
      <c r="I1122" s="561"/>
      <c r="J1122" s="561"/>
      <c r="K1122" s="561"/>
      <c r="L1122" s="562"/>
      <c r="M1122" s="561"/>
      <c r="N1122" s="562"/>
      <c r="O1122" s="561"/>
      <c r="P1122" s="563"/>
    </row>
    <row r="1123" spans="1:16" x14ac:dyDescent="0.25">
      <c r="A1123" s="514" t="s">
        <v>1676</v>
      </c>
      <c r="B1123" s="515" t="s">
        <v>1974</v>
      </c>
      <c r="C1123" s="1249" t="s">
        <v>1975</v>
      </c>
      <c r="D1123" s="1249"/>
      <c r="E1123" s="1249"/>
      <c r="F1123" s="1249"/>
      <c r="G1123" s="1249"/>
      <c r="H1123" s="516" t="s">
        <v>1146</v>
      </c>
      <c r="I1123" s="517">
        <v>0.20799999999999999</v>
      </c>
      <c r="J1123" s="518">
        <v>1</v>
      </c>
      <c r="K1123" s="519">
        <v>0.20799999999999999</v>
      </c>
      <c r="L1123" s="520"/>
      <c r="M1123" s="517"/>
      <c r="N1123" s="521"/>
      <c r="O1123" s="517"/>
      <c r="P1123" s="522"/>
    </row>
    <row r="1124" spans="1:16" x14ac:dyDescent="0.25">
      <c r="A1124" s="523"/>
      <c r="B1124" s="524" t="s">
        <v>28</v>
      </c>
      <c r="C1124" s="1247" t="s">
        <v>132</v>
      </c>
      <c r="D1124" s="1247"/>
      <c r="E1124" s="1247"/>
      <c r="F1124" s="1247"/>
      <c r="G1124" s="1247"/>
      <c r="H1124" s="525"/>
      <c r="I1124" s="526"/>
      <c r="J1124" s="526"/>
      <c r="K1124" s="526"/>
      <c r="L1124" s="528"/>
      <c r="M1124" s="526"/>
      <c r="N1124" s="528"/>
      <c r="O1124" s="526"/>
      <c r="P1124" s="573">
        <v>954.05</v>
      </c>
    </row>
    <row r="1125" spans="1:16" x14ac:dyDescent="0.25">
      <c r="A1125" s="523"/>
      <c r="B1125" s="524"/>
      <c r="C1125" s="1247" t="s">
        <v>1147</v>
      </c>
      <c r="D1125" s="1247"/>
      <c r="E1125" s="1247"/>
      <c r="F1125" s="1247"/>
      <c r="G1125" s="1247"/>
      <c r="H1125" s="525" t="s">
        <v>1148</v>
      </c>
      <c r="I1125" s="526"/>
      <c r="J1125" s="526"/>
      <c r="K1125" s="535">
        <v>0.79039999999999999</v>
      </c>
      <c r="L1125" s="528"/>
      <c r="M1125" s="526"/>
      <c r="N1125" s="528"/>
      <c r="O1125" s="526"/>
      <c r="P1125" s="573">
        <v>345.47</v>
      </c>
    </row>
    <row r="1126" spans="1:16" x14ac:dyDescent="0.25">
      <c r="A1126" s="530"/>
      <c r="B1126" s="524" t="s">
        <v>1185</v>
      </c>
      <c r="C1126" s="1247" t="s">
        <v>1186</v>
      </c>
      <c r="D1126" s="1247"/>
      <c r="E1126" s="1247"/>
      <c r="F1126" s="1247"/>
      <c r="G1126" s="1247"/>
      <c r="H1126" s="525" t="s">
        <v>1151</v>
      </c>
      <c r="I1126" s="531">
        <v>3.8</v>
      </c>
      <c r="J1126" s="526"/>
      <c r="K1126" s="535">
        <v>0.79039999999999999</v>
      </c>
      <c r="L1126" s="538">
        <v>887.54</v>
      </c>
      <c r="M1126" s="539">
        <v>1.36</v>
      </c>
      <c r="N1126" s="534">
        <v>1207.05</v>
      </c>
      <c r="O1126" s="526"/>
      <c r="P1126" s="529">
        <v>954.05</v>
      </c>
    </row>
    <row r="1127" spans="1:16" x14ac:dyDescent="0.25">
      <c r="A1127" s="540"/>
      <c r="B1127" s="524" t="s">
        <v>1152</v>
      </c>
      <c r="C1127" s="1247" t="s">
        <v>1153</v>
      </c>
      <c r="D1127" s="1247"/>
      <c r="E1127" s="1247"/>
      <c r="F1127" s="1247"/>
      <c r="G1127" s="1247"/>
      <c r="H1127" s="525" t="s">
        <v>1148</v>
      </c>
      <c r="I1127" s="531">
        <v>3.8</v>
      </c>
      <c r="J1127" s="526"/>
      <c r="K1127" s="535">
        <v>0.79039999999999999</v>
      </c>
      <c r="L1127" s="528"/>
      <c r="M1127" s="526"/>
      <c r="N1127" s="541">
        <v>437.08</v>
      </c>
      <c r="O1127" s="526"/>
      <c r="P1127" s="573">
        <v>345.47</v>
      </c>
    </row>
    <row r="1128" spans="1:16" x14ac:dyDescent="0.25">
      <c r="A1128" s="552"/>
      <c r="B1128" s="553"/>
      <c r="C1128" s="1248" t="s">
        <v>1154</v>
      </c>
      <c r="D1128" s="1248"/>
      <c r="E1128" s="1248"/>
      <c r="F1128" s="1248"/>
      <c r="G1128" s="1248"/>
      <c r="H1128" s="516"/>
      <c r="I1128" s="517"/>
      <c r="J1128" s="517"/>
      <c r="K1128" s="517"/>
      <c r="L1128" s="520"/>
      <c r="M1128" s="517"/>
      <c r="N1128" s="554"/>
      <c r="O1128" s="517"/>
      <c r="P1128" s="555">
        <v>1299.52</v>
      </c>
    </row>
    <row r="1129" spans="1:16" x14ac:dyDescent="0.25">
      <c r="A1129" s="540"/>
      <c r="B1129" s="524"/>
      <c r="C1129" s="1247" t="s">
        <v>1155</v>
      </c>
      <c r="D1129" s="1247"/>
      <c r="E1129" s="1247"/>
      <c r="F1129" s="1247"/>
      <c r="G1129" s="1247"/>
      <c r="H1129" s="525"/>
      <c r="I1129" s="526"/>
      <c r="J1129" s="526"/>
      <c r="K1129" s="526"/>
      <c r="L1129" s="528"/>
      <c r="M1129" s="526"/>
      <c r="N1129" s="528"/>
      <c r="O1129" s="526"/>
      <c r="P1129" s="573">
        <v>345.47</v>
      </c>
    </row>
    <row r="1130" spans="1:16" x14ac:dyDescent="0.25">
      <c r="A1130" s="540"/>
      <c r="B1130" s="524" t="s">
        <v>1156</v>
      </c>
      <c r="C1130" s="1247" t="s">
        <v>1157</v>
      </c>
      <c r="D1130" s="1247"/>
      <c r="E1130" s="1247"/>
      <c r="F1130" s="1247"/>
      <c r="G1130" s="1247"/>
      <c r="H1130" s="525" t="s">
        <v>1158</v>
      </c>
      <c r="I1130" s="543">
        <v>92</v>
      </c>
      <c r="J1130" s="526"/>
      <c r="K1130" s="543">
        <v>92</v>
      </c>
      <c r="L1130" s="528"/>
      <c r="M1130" s="526"/>
      <c r="N1130" s="528"/>
      <c r="O1130" s="526"/>
      <c r="P1130" s="573">
        <v>317.83</v>
      </c>
    </row>
    <row r="1131" spans="1:16" x14ac:dyDescent="0.25">
      <c r="A1131" s="540"/>
      <c r="B1131" s="524" t="s">
        <v>1159</v>
      </c>
      <c r="C1131" s="1247" t="s">
        <v>1160</v>
      </c>
      <c r="D1131" s="1247"/>
      <c r="E1131" s="1247"/>
      <c r="F1131" s="1247"/>
      <c r="G1131" s="1247"/>
      <c r="H1131" s="525" t="s">
        <v>1158</v>
      </c>
      <c r="I1131" s="543">
        <v>46</v>
      </c>
      <c r="J1131" s="526"/>
      <c r="K1131" s="543">
        <v>46</v>
      </c>
      <c r="L1131" s="528"/>
      <c r="M1131" s="526"/>
      <c r="N1131" s="528"/>
      <c r="O1131" s="526"/>
      <c r="P1131" s="573">
        <v>158.91999999999999</v>
      </c>
    </row>
    <row r="1132" spans="1:16" x14ac:dyDescent="0.25">
      <c r="A1132" s="556"/>
      <c r="B1132" s="557"/>
      <c r="C1132" s="1248" t="s">
        <v>1161</v>
      </c>
      <c r="D1132" s="1248"/>
      <c r="E1132" s="1248"/>
      <c r="F1132" s="1248"/>
      <c r="G1132" s="1248"/>
      <c r="H1132" s="516"/>
      <c r="I1132" s="517"/>
      <c r="J1132" s="517"/>
      <c r="K1132" s="517"/>
      <c r="L1132" s="520"/>
      <c r="M1132" s="517"/>
      <c r="N1132" s="554">
        <v>8539.76</v>
      </c>
      <c r="O1132" s="517"/>
      <c r="P1132" s="555">
        <v>1776.27</v>
      </c>
    </row>
    <row r="1133" spans="1:16" x14ac:dyDescent="0.25">
      <c r="A1133" s="558"/>
      <c r="B1133" s="559"/>
      <c r="C1133" s="559"/>
      <c r="D1133" s="559"/>
      <c r="E1133" s="559"/>
      <c r="F1133" s="559"/>
      <c r="G1133" s="559"/>
      <c r="H1133" s="560"/>
      <c r="I1133" s="561"/>
      <c r="J1133" s="561"/>
      <c r="K1133" s="561"/>
      <c r="L1133" s="562"/>
      <c r="M1133" s="561"/>
      <c r="N1133" s="562"/>
      <c r="O1133" s="561"/>
      <c r="P1133" s="563"/>
    </row>
    <row r="1134" spans="1:16" x14ac:dyDescent="0.25">
      <c r="A1134" s="514" t="s">
        <v>1677</v>
      </c>
      <c r="B1134" s="515" t="s">
        <v>1976</v>
      </c>
      <c r="C1134" s="1249" t="s">
        <v>1977</v>
      </c>
      <c r="D1134" s="1249"/>
      <c r="E1134" s="1249"/>
      <c r="F1134" s="1249"/>
      <c r="G1134" s="1249"/>
      <c r="H1134" s="516" t="s">
        <v>1390</v>
      </c>
      <c r="I1134" s="517">
        <v>2.08</v>
      </c>
      <c r="J1134" s="518">
        <v>1</v>
      </c>
      <c r="K1134" s="570">
        <v>2.08</v>
      </c>
      <c r="L1134" s="520"/>
      <c r="M1134" s="517"/>
      <c r="N1134" s="521"/>
      <c r="O1134" s="517"/>
      <c r="P1134" s="522"/>
    </row>
    <row r="1135" spans="1:16" x14ac:dyDescent="0.25">
      <c r="A1135" s="523"/>
      <c r="B1135" s="524" t="s">
        <v>23</v>
      </c>
      <c r="C1135" s="1247" t="s">
        <v>1203</v>
      </c>
      <c r="D1135" s="1247"/>
      <c r="E1135" s="1247"/>
      <c r="F1135" s="1247"/>
      <c r="G1135" s="1247"/>
      <c r="H1135" s="525" t="s">
        <v>1148</v>
      </c>
      <c r="I1135" s="526"/>
      <c r="J1135" s="526"/>
      <c r="K1135" s="535">
        <v>26.0624</v>
      </c>
      <c r="L1135" s="528"/>
      <c r="M1135" s="526"/>
      <c r="N1135" s="528"/>
      <c r="O1135" s="526"/>
      <c r="P1135" s="529">
        <v>7530.99</v>
      </c>
    </row>
    <row r="1136" spans="1:16" x14ac:dyDescent="0.25">
      <c r="A1136" s="530"/>
      <c r="B1136" s="524" t="s">
        <v>1482</v>
      </c>
      <c r="C1136" s="1247" t="s">
        <v>1483</v>
      </c>
      <c r="D1136" s="1247"/>
      <c r="E1136" s="1247"/>
      <c r="F1136" s="1247"/>
      <c r="G1136" s="1247"/>
      <c r="H1136" s="525" t="s">
        <v>1148</v>
      </c>
      <c r="I1136" s="536">
        <v>12.53</v>
      </c>
      <c r="J1136" s="526"/>
      <c r="K1136" s="535">
        <v>26.0624</v>
      </c>
      <c r="L1136" s="532"/>
      <c r="M1136" s="533"/>
      <c r="N1136" s="534">
        <v>288.95999999999998</v>
      </c>
      <c r="O1136" s="526"/>
      <c r="P1136" s="529">
        <v>7530.99</v>
      </c>
    </row>
    <row r="1137" spans="1:16" x14ac:dyDescent="0.25">
      <c r="A1137" s="523"/>
      <c r="B1137" s="524" t="s">
        <v>28</v>
      </c>
      <c r="C1137" s="1247" t="s">
        <v>132</v>
      </c>
      <c r="D1137" s="1247"/>
      <c r="E1137" s="1247"/>
      <c r="F1137" s="1247"/>
      <c r="G1137" s="1247"/>
      <c r="H1137" s="525"/>
      <c r="I1137" s="526"/>
      <c r="J1137" s="526"/>
      <c r="K1137" s="526"/>
      <c r="L1137" s="528"/>
      <c r="M1137" s="526"/>
      <c r="N1137" s="528"/>
      <c r="O1137" s="526"/>
      <c r="P1137" s="529">
        <v>2115.44</v>
      </c>
    </row>
    <row r="1138" spans="1:16" x14ac:dyDescent="0.25">
      <c r="A1138" s="523"/>
      <c r="B1138" s="524"/>
      <c r="C1138" s="1247" t="s">
        <v>1147</v>
      </c>
      <c r="D1138" s="1247"/>
      <c r="E1138" s="1247"/>
      <c r="F1138" s="1247"/>
      <c r="G1138" s="1247"/>
      <c r="H1138" s="525" t="s">
        <v>1148</v>
      </c>
      <c r="I1138" s="526"/>
      <c r="J1138" s="526"/>
      <c r="K1138" s="535">
        <v>5.4496000000000002</v>
      </c>
      <c r="L1138" s="528"/>
      <c r="M1138" s="526"/>
      <c r="N1138" s="528"/>
      <c r="O1138" s="526"/>
      <c r="P1138" s="529">
        <v>1773.19</v>
      </c>
    </row>
    <row r="1139" spans="1:16" x14ac:dyDescent="0.25">
      <c r="A1139" s="530"/>
      <c r="B1139" s="524" t="s">
        <v>1978</v>
      </c>
      <c r="C1139" s="1247" t="s">
        <v>1979</v>
      </c>
      <c r="D1139" s="1247"/>
      <c r="E1139" s="1247"/>
      <c r="F1139" s="1247"/>
      <c r="G1139" s="1247"/>
      <c r="H1139" s="525" t="s">
        <v>1151</v>
      </c>
      <c r="I1139" s="531">
        <v>10.5</v>
      </c>
      <c r="J1139" s="526"/>
      <c r="K1139" s="536">
        <v>21.84</v>
      </c>
      <c r="L1139" s="538">
        <v>2.41</v>
      </c>
      <c r="M1139" s="539">
        <v>1.17</v>
      </c>
      <c r="N1139" s="534">
        <v>2.82</v>
      </c>
      <c r="O1139" s="526"/>
      <c r="P1139" s="529">
        <v>61.59</v>
      </c>
    </row>
    <row r="1140" spans="1:16" x14ac:dyDescent="0.25">
      <c r="A1140" s="530"/>
      <c r="B1140" s="524" t="s">
        <v>1980</v>
      </c>
      <c r="C1140" s="1247" t="s">
        <v>1981</v>
      </c>
      <c r="D1140" s="1247"/>
      <c r="E1140" s="1247"/>
      <c r="F1140" s="1247"/>
      <c r="G1140" s="1247"/>
      <c r="H1140" s="525" t="s">
        <v>1151</v>
      </c>
      <c r="I1140" s="536">
        <v>2.62</v>
      </c>
      <c r="J1140" s="526"/>
      <c r="K1140" s="535">
        <v>5.4496000000000002</v>
      </c>
      <c r="L1140" s="532"/>
      <c r="M1140" s="533"/>
      <c r="N1140" s="534">
        <v>376.88</v>
      </c>
      <c r="O1140" s="526"/>
      <c r="P1140" s="529">
        <v>2053.85</v>
      </c>
    </row>
    <row r="1141" spans="1:16" x14ac:dyDescent="0.25">
      <c r="A1141" s="540"/>
      <c r="B1141" s="524" t="s">
        <v>1208</v>
      </c>
      <c r="C1141" s="1247" t="s">
        <v>1209</v>
      </c>
      <c r="D1141" s="1247"/>
      <c r="E1141" s="1247"/>
      <c r="F1141" s="1247"/>
      <c r="G1141" s="1247"/>
      <c r="H1141" s="525" t="s">
        <v>1148</v>
      </c>
      <c r="I1141" s="536">
        <v>2.62</v>
      </c>
      <c r="J1141" s="526"/>
      <c r="K1141" s="535">
        <v>5.4496000000000002</v>
      </c>
      <c r="L1141" s="528"/>
      <c r="M1141" s="526"/>
      <c r="N1141" s="541">
        <v>325.38</v>
      </c>
      <c r="O1141" s="526"/>
      <c r="P1141" s="529">
        <v>1773.19</v>
      </c>
    </row>
    <row r="1142" spans="1:16" x14ac:dyDescent="0.25">
      <c r="A1142" s="552"/>
      <c r="B1142" s="553"/>
      <c r="C1142" s="1248" t="s">
        <v>1154</v>
      </c>
      <c r="D1142" s="1248"/>
      <c r="E1142" s="1248"/>
      <c r="F1142" s="1248"/>
      <c r="G1142" s="1248"/>
      <c r="H1142" s="516"/>
      <c r="I1142" s="517"/>
      <c r="J1142" s="517"/>
      <c r="K1142" s="517"/>
      <c r="L1142" s="520"/>
      <c r="M1142" s="517"/>
      <c r="N1142" s="554"/>
      <c r="O1142" s="517"/>
      <c r="P1142" s="555">
        <v>11419.62</v>
      </c>
    </row>
    <row r="1143" spans="1:16" x14ac:dyDescent="0.25">
      <c r="A1143" s="540"/>
      <c r="B1143" s="524"/>
      <c r="C1143" s="1247" t="s">
        <v>1155</v>
      </c>
      <c r="D1143" s="1247"/>
      <c r="E1143" s="1247"/>
      <c r="F1143" s="1247"/>
      <c r="G1143" s="1247"/>
      <c r="H1143" s="525"/>
      <c r="I1143" s="526"/>
      <c r="J1143" s="526"/>
      <c r="K1143" s="526"/>
      <c r="L1143" s="528"/>
      <c r="M1143" s="526"/>
      <c r="N1143" s="528"/>
      <c r="O1143" s="526"/>
      <c r="P1143" s="529">
        <v>9304.18</v>
      </c>
    </row>
    <row r="1144" spans="1:16" x14ac:dyDescent="0.25">
      <c r="A1144" s="540"/>
      <c r="B1144" s="524" t="s">
        <v>1156</v>
      </c>
      <c r="C1144" s="1247" t="s">
        <v>1157</v>
      </c>
      <c r="D1144" s="1247"/>
      <c r="E1144" s="1247"/>
      <c r="F1144" s="1247"/>
      <c r="G1144" s="1247"/>
      <c r="H1144" s="525" t="s">
        <v>1158</v>
      </c>
      <c r="I1144" s="543">
        <v>92</v>
      </c>
      <c r="J1144" s="526"/>
      <c r="K1144" s="543">
        <v>92</v>
      </c>
      <c r="L1144" s="528"/>
      <c r="M1144" s="526"/>
      <c r="N1144" s="528"/>
      <c r="O1144" s="526"/>
      <c r="P1144" s="529">
        <v>8559.85</v>
      </c>
    </row>
    <row r="1145" spans="1:16" x14ac:dyDescent="0.25">
      <c r="A1145" s="540"/>
      <c r="B1145" s="524" t="s">
        <v>1159</v>
      </c>
      <c r="C1145" s="1247" t="s">
        <v>1160</v>
      </c>
      <c r="D1145" s="1247"/>
      <c r="E1145" s="1247"/>
      <c r="F1145" s="1247"/>
      <c r="G1145" s="1247"/>
      <c r="H1145" s="525" t="s">
        <v>1158</v>
      </c>
      <c r="I1145" s="543">
        <v>46</v>
      </c>
      <c r="J1145" s="526"/>
      <c r="K1145" s="543">
        <v>46</v>
      </c>
      <c r="L1145" s="528"/>
      <c r="M1145" s="526"/>
      <c r="N1145" s="528"/>
      <c r="O1145" s="526"/>
      <c r="P1145" s="529">
        <v>4279.92</v>
      </c>
    </row>
    <row r="1146" spans="1:16" x14ac:dyDescent="0.25">
      <c r="A1146" s="556"/>
      <c r="B1146" s="557"/>
      <c r="C1146" s="1248" t="s">
        <v>1161</v>
      </c>
      <c r="D1146" s="1248"/>
      <c r="E1146" s="1248"/>
      <c r="F1146" s="1248"/>
      <c r="G1146" s="1248"/>
      <c r="H1146" s="516"/>
      <c r="I1146" s="517"/>
      <c r="J1146" s="517"/>
      <c r="K1146" s="517"/>
      <c r="L1146" s="520"/>
      <c r="M1146" s="517"/>
      <c r="N1146" s="554">
        <v>11663.17</v>
      </c>
      <c r="O1146" s="517"/>
      <c r="P1146" s="555">
        <v>24259.39</v>
      </c>
    </row>
    <row r="1147" spans="1:16" x14ac:dyDescent="0.25">
      <c r="A1147" s="558"/>
      <c r="B1147" s="559"/>
      <c r="C1147" s="559"/>
      <c r="D1147" s="559"/>
      <c r="E1147" s="559"/>
      <c r="F1147" s="559"/>
      <c r="G1147" s="559"/>
      <c r="H1147" s="560"/>
      <c r="I1147" s="561"/>
      <c r="J1147" s="561"/>
      <c r="K1147" s="561"/>
      <c r="L1147" s="562"/>
      <c r="M1147" s="561"/>
      <c r="N1147" s="562"/>
      <c r="O1147" s="561"/>
      <c r="P1147" s="563"/>
    </row>
    <row r="1148" spans="1:16" x14ac:dyDescent="0.25">
      <c r="A1148" s="558"/>
      <c r="B1148" s="576"/>
      <c r="C1148" s="576"/>
      <c r="D1148" s="576"/>
      <c r="E1148" s="576"/>
      <c r="F1148" s="561"/>
      <c r="G1148" s="561"/>
      <c r="H1148" s="561"/>
      <c r="I1148" s="561"/>
      <c r="J1148" s="562"/>
      <c r="K1148" s="561"/>
      <c r="L1148" s="562"/>
      <c r="M1148" s="577"/>
      <c r="N1148" s="562"/>
      <c r="O1148" s="578"/>
      <c r="P1148" s="579"/>
    </row>
    <row r="1149" spans="1:16" x14ac:dyDescent="0.25">
      <c r="A1149" s="552"/>
      <c r="B1149" s="580"/>
      <c r="C1149" s="1246" t="s">
        <v>4702</v>
      </c>
      <c r="D1149" s="1246"/>
      <c r="E1149" s="1246"/>
      <c r="F1149" s="1246"/>
      <c r="G1149" s="1246"/>
      <c r="H1149" s="1246"/>
      <c r="I1149" s="1246"/>
      <c r="J1149" s="1246"/>
      <c r="K1149" s="1246"/>
      <c r="L1149" s="1246"/>
      <c r="M1149" s="1246"/>
      <c r="N1149" s="1246"/>
      <c r="O1149" s="1246"/>
      <c r="P1149" s="581"/>
    </row>
    <row r="1150" spans="1:16" x14ac:dyDescent="0.25">
      <c r="A1150" s="552"/>
      <c r="B1150" s="553"/>
      <c r="C1150" s="1243" t="s">
        <v>1249</v>
      </c>
      <c r="D1150" s="1243"/>
      <c r="E1150" s="1243"/>
      <c r="F1150" s="1243"/>
      <c r="G1150" s="1243"/>
      <c r="H1150" s="1243"/>
      <c r="I1150" s="1243"/>
      <c r="J1150" s="1243"/>
      <c r="K1150" s="1243"/>
      <c r="L1150" s="1243"/>
      <c r="M1150" s="1243"/>
      <c r="N1150" s="1243"/>
      <c r="O1150" s="1243"/>
      <c r="P1150" s="582">
        <v>137525.81</v>
      </c>
    </row>
    <row r="1151" spans="1:16" x14ac:dyDescent="0.25">
      <c r="A1151" s="552"/>
      <c r="B1151" s="553"/>
      <c r="C1151" s="1243" t="s">
        <v>1250</v>
      </c>
      <c r="D1151" s="1243"/>
      <c r="E1151" s="1243"/>
      <c r="F1151" s="1243"/>
      <c r="G1151" s="1243"/>
      <c r="H1151" s="1243"/>
      <c r="I1151" s="1243"/>
      <c r="J1151" s="1243"/>
      <c r="K1151" s="1243"/>
      <c r="L1151" s="1243"/>
      <c r="M1151" s="1243"/>
      <c r="N1151" s="1243"/>
      <c r="O1151" s="1243"/>
      <c r="P1151" s="583"/>
    </row>
    <row r="1152" spans="1:16" x14ac:dyDescent="0.25">
      <c r="A1152" s="552"/>
      <c r="B1152" s="553"/>
      <c r="C1152" s="1243" t="s">
        <v>1251</v>
      </c>
      <c r="D1152" s="1243"/>
      <c r="E1152" s="1243"/>
      <c r="F1152" s="1243"/>
      <c r="G1152" s="1243"/>
      <c r="H1152" s="1243"/>
      <c r="I1152" s="1243"/>
      <c r="J1152" s="1243"/>
      <c r="K1152" s="1243"/>
      <c r="L1152" s="1243"/>
      <c r="M1152" s="1243"/>
      <c r="N1152" s="1243"/>
      <c r="O1152" s="1243"/>
      <c r="P1152" s="582">
        <v>24208.23</v>
      </c>
    </row>
    <row r="1153" spans="1:16" x14ac:dyDescent="0.25">
      <c r="A1153" s="552"/>
      <c r="B1153" s="553"/>
      <c r="C1153" s="1243" t="s">
        <v>1252</v>
      </c>
      <c r="D1153" s="1243"/>
      <c r="E1153" s="1243"/>
      <c r="F1153" s="1243"/>
      <c r="G1153" s="1243"/>
      <c r="H1153" s="1243"/>
      <c r="I1153" s="1243"/>
      <c r="J1153" s="1243"/>
      <c r="K1153" s="1243"/>
      <c r="L1153" s="1243"/>
      <c r="M1153" s="1243"/>
      <c r="N1153" s="1243"/>
      <c r="O1153" s="1243"/>
      <c r="P1153" s="582">
        <v>6758.31</v>
      </c>
    </row>
    <row r="1154" spans="1:16" x14ac:dyDescent="0.25">
      <c r="A1154" s="552"/>
      <c r="B1154" s="553"/>
      <c r="C1154" s="1243" t="s">
        <v>1253</v>
      </c>
      <c r="D1154" s="1243"/>
      <c r="E1154" s="1243"/>
      <c r="F1154" s="1243"/>
      <c r="G1154" s="1243"/>
      <c r="H1154" s="1243"/>
      <c r="I1154" s="1243"/>
      <c r="J1154" s="1243"/>
      <c r="K1154" s="1243"/>
      <c r="L1154" s="1243"/>
      <c r="M1154" s="1243"/>
      <c r="N1154" s="1243"/>
      <c r="O1154" s="1243"/>
      <c r="P1154" s="582">
        <v>3436.89</v>
      </c>
    </row>
    <row r="1155" spans="1:16" x14ac:dyDescent="0.25">
      <c r="A1155" s="552"/>
      <c r="B1155" s="553"/>
      <c r="C1155" s="1243" t="s">
        <v>1254</v>
      </c>
      <c r="D1155" s="1243"/>
      <c r="E1155" s="1243"/>
      <c r="F1155" s="1243"/>
      <c r="G1155" s="1243"/>
      <c r="H1155" s="1243"/>
      <c r="I1155" s="1243"/>
      <c r="J1155" s="1243"/>
      <c r="K1155" s="1243"/>
      <c r="L1155" s="1243"/>
      <c r="M1155" s="1243"/>
      <c r="N1155" s="1243"/>
      <c r="O1155" s="1243"/>
      <c r="P1155" s="582">
        <v>102365.19</v>
      </c>
    </row>
    <row r="1156" spans="1:16" x14ac:dyDescent="0.25">
      <c r="A1156" s="552"/>
      <c r="B1156" s="553"/>
      <c r="C1156" s="1243" t="s">
        <v>1255</v>
      </c>
      <c r="D1156" s="1243"/>
      <c r="E1156" s="1243"/>
      <c r="F1156" s="1243"/>
      <c r="G1156" s="1243"/>
      <c r="H1156" s="1243"/>
      <c r="I1156" s="1243"/>
      <c r="J1156" s="1243"/>
      <c r="K1156" s="1243"/>
      <c r="L1156" s="1243"/>
      <c r="M1156" s="1243"/>
      <c r="N1156" s="1243"/>
      <c r="O1156" s="1243"/>
      <c r="P1156" s="616">
        <v>757.19</v>
      </c>
    </row>
    <row r="1157" spans="1:16" x14ac:dyDescent="0.25">
      <c r="A1157" s="552"/>
      <c r="B1157" s="553"/>
      <c r="C1157" s="1243" t="s">
        <v>1256</v>
      </c>
      <c r="D1157" s="1243"/>
      <c r="E1157" s="1243"/>
      <c r="F1157" s="1243"/>
      <c r="G1157" s="1243"/>
      <c r="H1157" s="1243"/>
      <c r="I1157" s="1243"/>
      <c r="J1157" s="1243"/>
      <c r="K1157" s="1243"/>
      <c r="L1157" s="1243"/>
      <c r="M1157" s="1243"/>
      <c r="N1157" s="1243"/>
      <c r="O1157" s="1243"/>
      <c r="P1157" s="582">
        <v>114938.93</v>
      </c>
    </row>
    <row r="1158" spans="1:16" x14ac:dyDescent="0.25">
      <c r="A1158" s="552"/>
      <c r="B1158" s="553"/>
      <c r="C1158" s="1243" t="s">
        <v>1257</v>
      </c>
      <c r="D1158" s="1243"/>
      <c r="E1158" s="1243"/>
      <c r="F1158" s="1243"/>
      <c r="G1158" s="1243"/>
      <c r="H1158" s="1243"/>
      <c r="I1158" s="1243"/>
      <c r="J1158" s="1243"/>
      <c r="K1158" s="1243"/>
      <c r="L1158" s="1243"/>
      <c r="M1158" s="1243"/>
      <c r="N1158" s="1243"/>
      <c r="O1158" s="1243"/>
      <c r="P1158" s="582">
        <v>114181.74</v>
      </c>
    </row>
    <row r="1159" spans="1:16" x14ac:dyDescent="0.25">
      <c r="A1159" s="552"/>
      <c r="B1159" s="553"/>
      <c r="C1159" s="1243" t="s">
        <v>1258</v>
      </c>
      <c r="D1159" s="1243"/>
      <c r="E1159" s="1243"/>
      <c r="F1159" s="1243"/>
      <c r="G1159" s="1243"/>
      <c r="H1159" s="1243"/>
      <c r="I1159" s="1243"/>
      <c r="J1159" s="1243"/>
      <c r="K1159" s="1243"/>
      <c r="L1159" s="1243"/>
      <c r="M1159" s="1243"/>
      <c r="N1159" s="1243"/>
      <c r="O1159" s="1243"/>
      <c r="P1159" s="583"/>
    </row>
    <row r="1160" spans="1:16" x14ac:dyDescent="0.25">
      <c r="A1160" s="552"/>
      <c r="B1160" s="553"/>
      <c r="C1160" s="1243" t="s">
        <v>1259</v>
      </c>
      <c r="D1160" s="1243"/>
      <c r="E1160" s="1243"/>
      <c r="F1160" s="1243"/>
      <c r="G1160" s="1243"/>
      <c r="H1160" s="1243"/>
      <c r="I1160" s="1243"/>
      <c r="J1160" s="1243"/>
      <c r="K1160" s="1243"/>
      <c r="L1160" s="1243"/>
      <c r="M1160" s="1243"/>
      <c r="N1160" s="1243"/>
      <c r="O1160" s="1243"/>
      <c r="P1160" s="582">
        <v>18208.349999999999</v>
      </c>
    </row>
    <row r="1161" spans="1:16" x14ac:dyDescent="0.25">
      <c r="A1161" s="552"/>
      <c r="B1161" s="553"/>
      <c r="C1161" s="1243" t="s">
        <v>1260</v>
      </c>
      <c r="D1161" s="1243"/>
      <c r="E1161" s="1243"/>
      <c r="F1161" s="1243"/>
      <c r="G1161" s="1243"/>
      <c r="H1161" s="1243"/>
      <c r="I1161" s="1243"/>
      <c r="J1161" s="1243"/>
      <c r="K1161" s="1243"/>
      <c r="L1161" s="1243"/>
      <c r="M1161" s="1243"/>
      <c r="N1161" s="1243"/>
      <c r="O1161" s="1243"/>
      <c r="P1161" s="582">
        <v>6758.31</v>
      </c>
    </row>
    <row r="1162" spans="1:16" x14ac:dyDescent="0.25">
      <c r="A1162" s="552"/>
      <c r="B1162" s="553"/>
      <c r="C1162" s="1243" t="s">
        <v>1261</v>
      </c>
      <c r="D1162" s="1243"/>
      <c r="E1162" s="1243"/>
      <c r="F1162" s="1243"/>
      <c r="G1162" s="1243"/>
      <c r="H1162" s="1243"/>
      <c r="I1162" s="1243"/>
      <c r="J1162" s="1243"/>
      <c r="K1162" s="1243"/>
      <c r="L1162" s="1243"/>
      <c r="M1162" s="1243"/>
      <c r="N1162" s="1243"/>
      <c r="O1162" s="1243"/>
      <c r="P1162" s="582">
        <v>3436.89</v>
      </c>
    </row>
    <row r="1163" spans="1:16" x14ac:dyDescent="0.25">
      <c r="A1163" s="552"/>
      <c r="B1163" s="553"/>
      <c r="C1163" s="1243" t="s">
        <v>1262</v>
      </c>
      <c r="D1163" s="1243"/>
      <c r="E1163" s="1243"/>
      <c r="F1163" s="1243"/>
      <c r="G1163" s="1243"/>
      <c r="H1163" s="1243"/>
      <c r="I1163" s="1243"/>
      <c r="J1163" s="1243"/>
      <c r="K1163" s="1243"/>
      <c r="L1163" s="1243"/>
      <c r="M1163" s="1243"/>
      <c r="N1163" s="1243"/>
      <c r="O1163" s="1243"/>
      <c r="P1163" s="582">
        <v>53248.21</v>
      </c>
    </row>
    <row r="1164" spans="1:16" x14ac:dyDescent="0.25">
      <c r="A1164" s="552"/>
      <c r="B1164" s="553"/>
      <c r="C1164" s="1243" t="s">
        <v>1263</v>
      </c>
      <c r="D1164" s="1243"/>
      <c r="E1164" s="1243"/>
      <c r="F1164" s="1243"/>
      <c r="G1164" s="1243"/>
      <c r="H1164" s="1243"/>
      <c r="I1164" s="1243"/>
      <c r="J1164" s="1243"/>
      <c r="K1164" s="1243"/>
      <c r="L1164" s="1243"/>
      <c r="M1164" s="1243"/>
      <c r="N1164" s="1243"/>
      <c r="O1164" s="1243"/>
      <c r="P1164" s="582">
        <v>21121.45</v>
      </c>
    </row>
    <row r="1165" spans="1:16" x14ac:dyDescent="0.25">
      <c r="A1165" s="552"/>
      <c r="B1165" s="553"/>
      <c r="C1165" s="1243" t="s">
        <v>1264</v>
      </c>
      <c r="D1165" s="1243"/>
      <c r="E1165" s="1243"/>
      <c r="F1165" s="1243"/>
      <c r="G1165" s="1243"/>
      <c r="H1165" s="1243"/>
      <c r="I1165" s="1243"/>
      <c r="J1165" s="1243"/>
      <c r="K1165" s="1243"/>
      <c r="L1165" s="1243"/>
      <c r="M1165" s="1243"/>
      <c r="N1165" s="1243"/>
      <c r="O1165" s="1243"/>
      <c r="P1165" s="582">
        <v>11408.53</v>
      </c>
    </row>
    <row r="1166" spans="1:16" x14ac:dyDescent="0.25">
      <c r="A1166" s="552"/>
      <c r="B1166" s="553"/>
      <c r="C1166" s="1243" t="s">
        <v>1265</v>
      </c>
      <c r="D1166" s="1243"/>
      <c r="E1166" s="1243"/>
      <c r="F1166" s="1243"/>
      <c r="G1166" s="1243"/>
      <c r="H1166" s="1243"/>
      <c r="I1166" s="1243"/>
      <c r="J1166" s="1243"/>
      <c r="K1166" s="1243"/>
      <c r="L1166" s="1243"/>
      <c r="M1166" s="1243"/>
      <c r="N1166" s="1243"/>
      <c r="O1166" s="1243"/>
      <c r="P1166" s="616">
        <v>757.19</v>
      </c>
    </row>
    <row r="1167" spans="1:16" x14ac:dyDescent="0.25">
      <c r="A1167" s="552"/>
      <c r="B1167" s="553"/>
      <c r="C1167" s="1243" t="s">
        <v>2687</v>
      </c>
      <c r="D1167" s="1243"/>
      <c r="E1167" s="1243"/>
      <c r="F1167" s="1243"/>
      <c r="G1167" s="1243"/>
      <c r="H1167" s="1243"/>
      <c r="I1167" s="1243"/>
      <c r="J1167" s="1243"/>
      <c r="K1167" s="1243"/>
      <c r="L1167" s="1243"/>
      <c r="M1167" s="1243"/>
      <c r="N1167" s="1243"/>
      <c r="O1167" s="1243"/>
      <c r="P1167" s="582">
        <v>63996.68</v>
      </c>
    </row>
    <row r="1168" spans="1:16" x14ac:dyDescent="0.25">
      <c r="A1168" s="552"/>
      <c r="B1168" s="553"/>
      <c r="C1168" s="1243" t="s">
        <v>1250</v>
      </c>
      <c r="D1168" s="1243"/>
      <c r="E1168" s="1243"/>
      <c r="F1168" s="1243"/>
      <c r="G1168" s="1243"/>
      <c r="H1168" s="1243"/>
      <c r="I1168" s="1243"/>
      <c r="J1168" s="1243"/>
      <c r="K1168" s="1243"/>
      <c r="L1168" s="1243"/>
      <c r="M1168" s="1243"/>
      <c r="N1168" s="1243"/>
      <c r="O1168" s="1243"/>
      <c r="P1168" s="583"/>
    </row>
    <row r="1169" spans="1:16" x14ac:dyDescent="0.25">
      <c r="A1169" s="552"/>
      <c r="B1169" s="553"/>
      <c r="C1169" s="1243" t="s">
        <v>1467</v>
      </c>
      <c r="D1169" s="1243"/>
      <c r="E1169" s="1243"/>
      <c r="F1169" s="1243"/>
      <c r="G1169" s="1243"/>
      <c r="H1169" s="1243"/>
      <c r="I1169" s="1243"/>
      <c r="J1169" s="1243"/>
      <c r="K1169" s="1243"/>
      <c r="L1169" s="1243"/>
      <c r="M1169" s="1243"/>
      <c r="N1169" s="1243"/>
      <c r="O1169" s="1243"/>
      <c r="P1169" s="582">
        <v>5999.88</v>
      </c>
    </row>
    <row r="1170" spans="1:16" x14ac:dyDescent="0.25">
      <c r="A1170" s="552"/>
      <c r="B1170" s="553"/>
      <c r="C1170" s="1243" t="s">
        <v>1470</v>
      </c>
      <c r="D1170" s="1243"/>
      <c r="E1170" s="1243"/>
      <c r="F1170" s="1243"/>
      <c r="G1170" s="1243"/>
      <c r="H1170" s="1243"/>
      <c r="I1170" s="1243"/>
      <c r="J1170" s="1243"/>
      <c r="K1170" s="1243"/>
      <c r="L1170" s="1243"/>
      <c r="M1170" s="1243"/>
      <c r="N1170" s="1243"/>
      <c r="O1170" s="1243"/>
      <c r="P1170" s="582">
        <v>49116.98</v>
      </c>
    </row>
    <row r="1171" spans="1:16" x14ac:dyDescent="0.25">
      <c r="A1171" s="552"/>
      <c r="B1171" s="553"/>
      <c r="C1171" s="1243" t="s">
        <v>1471</v>
      </c>
      <c r="D1171" s="1243"/>
      <c r="E1171" s="1243"/>
      <c r="F1171" s="1243"/>
      <c r="G1171" s="1243"/>
      <c r="H1171" s="1243"/>
      <c r="I1171" s="1243"/>
      <c r="J1171" s="1243"/>
      <c r="K1171" s="1243"/>
      <c r="L1171" s="1243"/>
      <c r="M1171" s="1243"/>
      <c r="N1171" s="1243"/>
      <c r="O1171" s="1243"/>
      <c r="P1171" s="582">
        <v>5819.88</v>
      </c>
    </row>
    <row r="1172" spans="1:16" x14ac:dyDescent="0.25">
      <c r="A1172" s="552"/>
      <c r="B1172" s="553"/>
      <c r="C1172" s="1243" t="s">
        <v>1472</v>
      </c>
      <c r="D1172" s="1243"/>
      <c r="E1172" s="1243"/>
      <c r="F1172" s="1243"/>
      <c r="G1172" s="1243"/>
      <c r="H1172" s="1243"/>
      <c r="I1172" s="1243"/>
      <c r="J1172" s="1243"/>
      <c r="K1172" s="1243"/>
      <c r="L1172" s="1243"/>
      <c r="M1172" s="1243"/>
      <c r="N1172" s="1243"/>
      <c r="O1172" s="1243"/>
      <c r="P1172" s="582">
        <v>3059.94</v>
      </c>
    </row>
    <row r="1173" spans="1:16" x14ac:dyDescent="0.25">
      <c r="A1173" s="552"/>
      <c r="B1173" s="553"/>
      <c r="C1173" s="1243" t="s">
        <v>1266</v>
      </c>
      <c r="D1173" s="1243"/>
      <c r="E1173" s="1243"/>
      <c r="F1173" s="1243"/>
      <c r="G1173" s="1243"/>
      <c r="H1173" s="1243"/>
      <c r="I1173" s="1243"/>
      <c r="J1173" s="1243"/>
      <c r="K1173" s="1243"/>
      <c r="L1173" s="1243"/>
      <c r="M1173" s="1243"/>
      <c r="N1173" s="1243"/>
      <c r="O1173" s="1243"/>
      <c r="P1173" s="582">
        <v>27645.119999999999</v>
      </c>
    </row>
    <row r="1174" spans="1:16" x14ac:dyDescent="0.25">
      <c r="A1174" s="552"/>
      <c r="B1174" s="553"/>
      <c r="C1174" s="1243" t="s">
        <v>1267</v>
      </c>
      <c r="D1174" s="1243"/>
      <c r="E1174" s="1243"/>
      <c r="F1174" s="1243"/>
      <c r="G1174" s="1243"/>
      <c r="H1174" s="1243"/>
      <c r="I1174" s="1243"/>
      <c r="J1174" s="1243"/>
      <c r="K1174" s="1243"/>
      <c r="L1174" s="1243"/>
      <c r="M1174" s="1243"/>
      <c r="N1174" s="1243"/>
      <c r="O1174" s="1243"/>
      <c r="P1174" s="582">
        <v>26941.33</v>
      </c>
    </row>
    <row r="1175" spans="1:16" x14ac:dyDescent="0.25">
      <c r="A1175" s="552"/>
      <c r="B1175" s="553"/>
      <c r="C1175" s="1243" t="s">
        <v>1268</v>
      </c>
      <c r="D1175" s="1243"/>
      <c r="E1175" s="1243"/>
      <c r="F1175" s="1243"/>
      <c r="G1175" s="1243"/>
      <c r="H1175" s="1243"/>
      <c r="I1175" s="1243"/>
      <c r="J1175" s="1243"/>
      <c r="K1175" s="1243"/>
      <c r="L1175" s="1243"/>
      <c r="M1175" s="1243"/>
      <c r="N1175" s="1243"/>
      <c r="O1175" s="1243"/>
      <c r="P1175" s="582">
        <v>14468.47</v>
      </c>
    </row>
    <row r="1176" spans="1:16" x14ac:dyDescent="0.25">
      <c r="A1176" s="552"/>
      <c r="B1176" s="580"/>
      <c r="C1176" s="1246" t="s">
        <v>4703</v>
      </c>
      <c r="D1176" s="1246"/>
      <c r="E1176" s="1246"/>
      <c r="F1176" s="1246"/>
      <c r="G1176" s="1246"/>
      <c r="H1176" s="1246"/>
      <c r="I1176" s="1246"/>
      <c r="J1176" s="1246"/>
      <c r="K1176" s="1246"/>
      <c r="L1176" s="1246"/>
      <c r="M1176" s="1246"/>
      <c r="N1176" s="1246"/>
      <c r="O1176" s="1246"/>
      <c r="P1176" s="584">
        <v>178935.61</v>
      </c>
    </row>
    <row r="1177" spans="1:16" x14ac:dyDescent="0.25">
      <c r="A1177" s="552"/>
      <c r="B1177" s="553"/>
      <c r="C1177" s="1243" t="s">
        <v>1270</v>
      </c>
      <c r="D1177" s="1243"/>
      <c r="E1177" s="1243"/>
      <c r="F1177" s="1243"/>
      <c r="G1177" s="1243"/>
      <c r="H1177" s="1243"/>
      <c r="I1177" s="1243"/>
      <c r="J1177" s="1243"/>
      <c r="K1177" s="1243"/>
      <c r="L1177" s="1243"/>
      <c r="M1177" s="1243"/>
      <c r="N1177" s="1243"/>
      <c r="O1177" s="1243"/>
      <c r="P1177" s="583"/>
    </row>
    <row r="1178" spans="1:16" x14ac:dyDescent="0.25">
      <c r="A1178" s="552"/>
      <c r="B1178" s="553"/>
      <c r="C1178" s="1243" t="s">
        <v>1271</v>
      </c>
      <c r="D1178" s="1243"/>
      <c r="E1178" s="1243"/>
      <c r="F1178" s="1243"/>
      <c r="G1178" s="1243"/>
      <c r="H1178" s="1243"/>
      <c r="I1178" s="1243"/>
      <c r="J1178" s="1243"/>
      <c r="K1178" s="585" t="s">
        <v>4704</v>
      </c>
      <c r="L1178" s="586"/>
      <c r="M1178" s="586"/>
      <c r="O1178" s="586"/>
      <c r="P1178" s="587"/>
    </row>
    <row r="1179" spans="1:16" x14ac:dyDescent="0.25">
      <c r="A1179" s="552"/>
      <c r="B1179" s="553"/>
      <c r="C1179" s="1243" t="s">
        <v>1273</v>
      </c>
      <c r="D1179" s="1243"/>
      <c r="E1179" s="1243"/>
      <c r="F1179" s="1243"/>
      <c r="G1179" s="1243"/>
      <c r="H1179" s="1243"/>
      <c r="I1179" s="1243"/>
      <c r="J1179" s="1243"/>
      <c r="K1179" s="585" t="s">
        <v>4705</v>
      </c>
      <c r="L1179" s="586"/>
      <c r="M1179" s="586"/>
      <c r="O1179" s="586"/>
      <c r="P1179" s="587"/>
    </row>
    <row r="1180" spans="1:16" x14ac:dyDescent="0.25">
      <c r="A1180" s="1251" t="s">
        <v>4706</v>
      </c>
      <c r="B1180" s="1252"/>
      <c r="C1180" s="1252"/>
      <c r="D1180" s="1252"/>
      <c r="E1180" s="1252"/>
      <c r="F1180" s="1252"/>
      <c r="G1180" s="1252"/>
      <c r="H1180" s="1252"/>
      <c r="I1180" s="1252"/>
      <c r="J1180" s="1252"/>
      <c r="K1180" s="1252"/>
      <c r="L1180" s="1252"/>
      <c r="M1180" s="1252"/>
      <c r="N1180" s="1252"/>
      <c r="O1180" s="1252"/>
      <c r="P1180" s="1253"/>
    </row>
    <row r="1181" spans="1:16" x14ac:dyDescent="0.25">
      <c r="A1181" s="514" t="s">
        <v>1679</v>
      </c>
      <c r="B1181" s="515" t="s">
        <v>4707</v>
      </c>
      <c r="C1181" s="1249" t="s">
        <v>4708</v>
      </c>
      <c r="D1181" s="1249"/>
      <c r="E1181" s="1249"/>
      <c r="F1181" s="1249"/>
      <c r="G1181" s="1249"/>
      <c r="H1181" s="516" t="s">
        <v>1697</v>
      </c>
      <c r="I1181" s="517">
        <v>14.57</v>
      </c>
      <c r="J1181" s="518">
        <v>1</v>
      </c>
      <c r="K1181" s="570">
        <v>14.57</v>
      </c>
      <c r="L1181" s="520"/>
      <c r="M1181" s="517"/>
      <c r="N1181" s="521"/>
      <c r="O1181" s="517"/>
      <c r="P1181" s="522"/>
    </row>
    <row r="1182" spans="1:16" x14ac:dyDescent="0.25">
      <c r="A1182" s="523"/>
      <c r="B1182" s="524" t="s">
        <v>23</v>
      </c>
      <c r="C1182" s="1247" t="s">
        <v>1203</v>
      </c>
      <c r="D1182" s="1247"/>
      <c r="E1182" s="1247"/>
      <c r="F1182" s="1247"/>
      <c r="G1182" s="1247"/>
      <c r="H1182" s="525" t="s">
        <v>1148</v>
      </c>
      <c r="I1182" s="526"/>
      <c r="J1182" s="526"/>
      <c r="K1182" s="527">
        <v>190.86699999999999</v>
      </c>
      <c r="L1182" s="528"/>
      <c r="M1182" s="526"/>
      <c r="N1182" s="528"/>
      <c r="O1182" s="526"/>
      <c r="P1182" s="529">
        <v>50516.77</v>
      </c>
    </row>
    <row r="1183" spans="1:16" x14ac:dyDescent="0.25">
      <c r="A1183" s="530"/>
      <c r="B1183" s="524" t="s">
        <v>1989</v>
      </c>
      <c r="C1183" s="1247" t="s">
        <v>1990</v>
      </c>
      <c r="D1183" s="1247"/>
      <c r="E1183" s="1247"/>
      <c r="F1183" s="1247"/>
      <c r="G1183" s="1247"/>
      <c r="H1183" s="525" t="s">
        <v>1148</v>
      </c>
      <c r="I1183" s="531">
        <v>13.1</v>
      </c>
      <c r="J1183" s="526"/>
      <c r="K1183" s="527">
        <v>190.86699999999999</v>
      </c>
      <c r="L1183" s="532"/>
      <c r="M1183" s="533"/>
      <c r="N1183" s="534">
        <v>264.67</v>
      </c>
      <c r="O1183" s="526"/>
      <c r="P1183" s="529">
        <v>50516.77</v>
      </c>
    </row>
    <row r="1184" spans="1:16" x14ac:dyDescent="0.25">
      <c r="A1184" s="523"/>
      <c r="B1184" s="524" t="s">
        <v>28</v>
      </c>
      <c r="C1184" s="1247" t="s">
        <v>132</v>
      </c>
      <c r="D1184" s="1247"/>
      <c r="E1184" s="1247"/>
      <c r="F1184" s="1247"/>
      <c r="G1184" s="1247"/>
      <c r="H1184" s="525"/>
      <c r="I1184" s="526"/>
      <c r="J1184" s="526"/>
      <c r="K1184" s="526"/>
      <c r="L1184" s="528"/>
      <c r="M1184" s="526"/>
      <c r="N1184" s="528"/>
      <c r="O1184" s="526"/>
      <c r="P1184" s="529">
        <v>539643.67000000004</v>
      </c>
    </row>
    <row r="1185" spans="1:16" x14ac:dyDescent="0.25">
      <c r="A1185" s="523"/>
      <c r="B1185" s="524"/>
      <c r="C1185" s="1247" t="s">
        <v>1147</v>
      </c>
      <c r="D1185" s="1247"/>
      <c r="E1185" s="1247"/>
      <c r="F1185" s="1247"/>
      <c r="G1185" s="1247"/>
      <c r="H1185" s="525" t="s">
        <v>1148</v>
      </c>
      <c r="I1185" s="526"/>
      <c r="J1185" s="526"/>
      <c r="K1185" s="527">
        <v>208.351</v>
      </c>
      <c r="L1185" s="528"/>
      <c r="M1185" s="526"/>
      <c r="N1185" s="528"/>
      <c r="O1185" s="526"/>
      <c r="P1185" s="529">
        <v>77910.77</v>
      </c>
    </row>
    <row r="1186" spans="1:16" x14ac:dyDescent="0.25">
      <c r="A1186" s="530"/>
      <c r="B1186" s="524" t="s">
        <v>4709</v>
      </c>
      <c r="C1186" s="1247" t="s">
        <v>4710</v>
      </c>
      <c r="D1186" s="1247"/>
      <c r="E1186" s="1247"/>
      <c r="F1186" s="1247"/>
      <c r="G1186" s="1247"/>
      <c r="H1186" s="525" t="s">
        <v>1151</v>
      </c>
      <c r="I1186" s="531">
        <v>14.3</v>
      </c>
      <c r="J1186" s="526"/>
      <c r="K1186" s="527">
        <v>208.351</v>
      </c>
      <c r="L1186" s="542">
        <v>2088.77</v>
      </c>
      <c r="M1186" s="539">
        <v>1.24</v>
      </c>
      <c r="N1186" s="534">
        <v>2590.0700000000002</v>
      </c>
      <c r="O1186" s="526"/>
      <c r="P1186" s="529">
        <v>539643.67000000004</v>
      </c>
    </row>
    <row r="1187" spans="1:16" x14ac:dyDescent="0.25">
      <c r="A1187" s="540"/>
      <c r="B1187" s="524" t="s">
        <v>1191</v>
      </c>
      <c r="C1187" s="1247" t="s">
        <v>1192</v>
      </c>
      <c r="D1187" s="1247"/>
      <c r="E1187" s="1247"/>
      <c r="F1187" s="1247"/>
      <c r="G1187" s="1247"/>
      <c r="H1187" s="525" t="s">
        <v>1148</v>
      </c>
      <c r="I1187" s="531">
        <v>14.3</v>
      </c>
      <c r="J1187" s="526"/>
      <c r="K1187" s="527">
        <v>208.351</v>
      </c>
      <c r="L1187" s="528"/>
      <c r="M1187" s="526"/>
      <c r="N1187" s="541">
        <v>373.94</v>
      </c>
      <c r="O1187" s="526"/>
      <c r="P1187" s="529">
        <v>77910.77</v>
      </c>
    </row>
    <row r="1188" spans="1:16" x14ac:dyDescent="0.25">
      <c r="A1188" s="552"/>
      <c r="B1188" s="553"/>
      <c r="C1188" s="1248" t="s">
        <v>1154</v>
      </c>
      <c r="D1188" s="1248"/>
      <c r="E1188" s="1248"/>
      <c r="F1188" s="1248"/>
      <c r="G1188" s="1248"/>
      <c r="H1188" s="516"/>
      <c r="I1188" s="517"/>
      <c r="J1188" s="517"/>
      <c r="K1188" s="517"/>
      <c r="L1188" s="520"/>
      <c r="M1188" s="517"/>
      <c r="N1188" s="554"/>
      <c r="O1188" s="517"/>
      <c r="P1188" s="555">
        <v>668071.21</v>
      </c>
    </row>
    <row r="1189" spans="1:16" x14ac:dyDescent="0.25">
      <c r="A1189" s="540"/>
      <c r="B1189" s="524"/>
      <c r="C1189" s="1247" t="s">
        <v>1155</v>
      </c>
      <c r="D1189" s="1247"/>
      <c r="E1189" s="1247"/>
      <c r="F1189" s="1247"/>
      <c r="G1189" s="1247"/>
      <c r="H1189" s="525"/>
      <c r="I1189" s="526"/>
      <c r="J1189" s="526"/>
      <c r="K1189" s="526"/>
      <c r="L1189" s="528"/>
      <c r="M1189" s="526"/>
      <c r="N1189" s="528"/>
      <c r="O1189" s="526"/>
      <c r="P1189" s="529">
        <v>128427.54</v>
      </c>
    </row>
    <row r="1190" spans="1:16" x14ac:dyDescent="0.25">
      <c r="A1190" s="540"/>
      <c r="B1190" s="524" t="s">
        <v>1222</v>
      </c>
      <c r="C1190" s="1247" t="s">
        <v>1223</v>
      </c>
      <c r="D1190" s="1247"/>
      <c r="E1190" s="1247"/>
      <c r="F1190" s="1247"/>
      <c r="G1190" s="1247"/>
      <c r="H1190" s="525" t="s">
        <v>1158</v>
      </c>
      <c r="I1190" s="543">
        <v>89</v>
      </c>
      <c r="J1190" s="526"/>
      <c r="K1190" s="543">
        <v>89</v>
      </c>
      <c r="L1190" s="528"/>
      <c r="M1190" s="526"/>
      <c r="N1190" s="528"/>
      <c r="O1190" s="526"/>
      <c r="P1190" s="529">
        <v>114300.51</v>
      </c>
    </row>
    <row r="1191" spans="1:16" x14ac:dyDescent="0.25">
      <c r="A1191" s="540"/>
      <c r="B1191" s="524" t="s">
        <v>1224</v>
      </c>
      <c r="C1191" s="1247" t="s">
        <v>1225</v>
      </c>
      <c r="D1191" s="1247"/>
      <c r="E1191" s="1247"/>
      <c r="F1191" s="1247"/>
      <c r="G1191" s="1247"/>
      <c r="H1191" s="525" t="s">
        <v>1158</v>
      </c>
      <c r="I1191" s="543">
        <v>41</v>
      </c>
      <c r="J1191" s="526"/>
      <c r="K1191" s="543">
        <v>41</v>
      </c>
      <c r="L1191" s="528"/>
      <c r="M1191" s="526"/>
      <c r="N1191" s="528"/>
      <c r="O1191" s="526"/>
      <c r="P1191" s="529">
        <v>52655.29</v>
      </c>
    </row>
    <row r="1192" spans="1:16" x14ac:dyDescent="0.25">
      <c r="A1192" s="556"/>
      <c r="B1192" s="557"/>
      <c r="C1192" s="1248" t="s">
        <v>1161</v>
      </c>
      <c r="D1192" s="1248"/>
      <c r="E1192" s="1248"/>
      <c r="F1192" s="1248"/>
      <c r="G1192" s="1248"/>
      <c r="H1192" s="516"/>
      <c r="I1192" s="517"/>
      <c r="J1192" s="517"/>
      <c r="K1192" s="517"/>
      <c r="L1192" s="520"/>
      <c r="M1192" s="517"/>
      <c r="N1192" s="554">
        <v>57311.39</v>
      </c>
      <c r="O1192" s="517"/>
      <c r="P1192" s="555">
        <v>835027.01</v>
      </c>
    </row>
    <row r="1193" spans="1:16" x14ac:dyDescent="0.25">
      <c r="A1193" s="558"/>
      <c r="B1193" s="559"/>
      <c r="C1193" s="559"/>
      <c r="D1193" s="559"/>
      <c r="E1193" s="559"/>
      <c r="F1193" s="559"/>
      <c r="G1193" s="559"/>
      <c r="H1193" s="560"/>
      <c r="I1193" s="561"/>
      <c r="J1193" s="561"/>
      <c r="K1193" s="561"/>
      <c r="L1193" s="562"/>
      <c r="M1193" s="561"/>
      <c r="N1193" s="562"/>
      <c r="O1193" s="561"/>
      <c r="P1193" s="563"/>
    </row>
    <row r="1194" spans="1:16" x14ac:dyDescent="0.25">
      <c r="A1194" s="514" t="s">
        <v>1680</v>
      </c>
      <c r="B1194" s="515" t="s">
        <v>1987</v>
      </c>
      <c r="C1194" s="1249" t="s">
        <v>1988</v>
      </c>
      <c r="D1194" s="1249"/>
      <c r="E1194" s="1249"/>
      <c r="F1194" s="1249"/>
      <c r="G1194" s="1249"/>
      <c r="H1194" s="516" t="s">
        <v>1390</v>
      </c>
      <c r="I1194" s="517">
        <v>0.29099999999999998</v>
      </c>
      <c r="J1194" s="518">
        <v>1</v>
      </c>
      <c r="K1194" s="519">
        <v>0.29099999999999998</v>
      </c>
      <c r="L1194" s="520"/>
      <c r="M1194" s="517"/>
      <c r="N1194" s="521"/>
      <c r="O1194" s="517"/>
      <c r="P1194" s="522"/>
    </row>
    <row r="1195" spans="1:16" x14ac:dyDescent="0.25">
      <c r="A1195" s="523"/>
      <c r="B1195" s="524" t="s">
        <v>23</v>
      </c>
      <c r="C1195" s="1247" t="s">
        <v>1203</v>
      </c>
      <c r="D1195" s="1247"/>
      <c r="E1195" s="1247"/>
      <c r="F1195" s="1247"/>
      <c r="G1195" s="1247"/>
      <c r="H1195" s="525" t="s">
        <v>1148</v>
      </c>
      <c r="I1195" s="526"/>
      <c r="J1195" s="526"/>
      <c r="K1195" s="527">
        <v>39.284999999999997</v>
      </c>
      <c r="L1195" s="528"/>
      <c r="M1195" s="526"/>
      <c r="N1195" s="528"/>
      <c r="O1195" s="526"/>
      <c r="P1195" s="529">
        <v>10397.56</v>
      </c>
    </row>
    <row r="1196" spans="1:16" x14ac:dyDescent="0.25">
      <c r="A1196" s="530"/>
      <c r="B1196" s="524" t="s">
        <v>1989</v>
      </c>
      <c r="C1196" s="1247" t="s">
        <v>1990</v>
      </c>
      <c r="D1196" s="1247"/>
      <c r="E1196" s="1247"/>
      <c r="F1196" s="1247"/>
      <c r="G1196" s="1247"/>
      <c r="H1196" s="525" t="s">
        <v>1148</v>
      </c>
      <c r="I1196" s="543">
        <v>135</v>
      </c>
      <c r="J1196" s="526"/>
      <c r="K1196" s="527">
        <v>39.284999999999997</v>
      </c>
      <c r="L1196" s="532"/>
      <c r="M1196" s="533"/>
      <c r="N1196" s="534">
        <v>264.67</v>
      </c>
      <c r="O1196" s="526"/>
      <c r="P1196" s="529">
        <v>10397.56</v>
      </c>
    </row>
    <row r="1197" spans="1:16" x14ac:dyDescent="0.25">
      <c r="A1197" s="523"/>
      <c r="B1197" s="524" t="s">
        <v>28</v>
      </c>
      <c r="C1197" s="1247" t="s">
        <v>132</v>
      </c>
      <c r="D1197" s="1247"/>
      <c r="E1197" s="1247"/>
      <c r="F1197" s="1247"/>
      <c r="G1197" s="1247"/>
      <c r="H1197" s="525"/>
      <c r="I1197" s="526"/>
      <c r="J1197" s="526"/>
      <c r="K1197" s="526"/>
      <c r="L1197" s="528"/>
      <c r="M1197" s="526"/>
      <c r="N1197" s="528"/>
      <c r="O1197" s="526"/>
      <c r="P1197" s="529">
        <v>4825.3500000000004</v>
      </c>
    </row>
    <row r="1198" spans="1:16" x14ac:dyDescent="0.25">
      <c r="A1198" s="523"/>
      <c r="B1198" s="524"/>
      <c r="C1198" s="1247" t="s">
        <v>1147</v>
      </c>
      <c r="D1198" s="1247"/>
      <c r="E1198" s="1247"/>
      <c r="F1198" s="1247"/>
      <c r="G1198" s="1247"/>
      <c r="H1198" s="525" t="s">
        <v>1148</v>
      </c>
      <c r="I1198" s="526"/>
      <c r="J1198" s="526"/>
      <c r="K1198" s="537">
        <v>5.2729200000000001</v>
      </c>
      <c r="L1198" s="528"/>
      <c r="M1198" s="526"/>
      <c r="N1198" s="528"/>
      <c r="O1198" s="526"/>
      <c r="P1198" s="529">
        <v>2300.79</v>
      </c>
    </row>
    <row r="1199" spans="1:16" x14ac:dyDescent="0.25">
      <c r="A1199" s="530"/>
      <c r="B1199" s="524" t="s">
        <v>1991</v>
      </c>
      <c r="C1199" s="1247" t="s">
        <v>1992</v>
      </c>
      <c r="D1199" s="1247"/>
      <c r="E1199" s="1247"/>
      <c r="F1199" s="1247"/>
      <c r="G1199" s="1247"/>
      <c r="H1199" s="525" t="s">
        <v>1151</v>
      </c>
      <c r="I1199" s="543">
        <v>18</v>
      </c>
      <c r="J1199" s="526"/>
      <c r="K1199" s="527">
        <v>5.2380000000000004</v>
      </c>
      <c r="L1199" s="532"/>
      <c r="M1199" s="533"/>
      <c r="N1199" s="534">
        <v>913.67</v>
      </c>
      <c r="O1199" s="526"/>
      <c r="P1199" s="529">
        <v>4785.8</v>
      </c>
    </row>
    <row r="1200" spans="1:16" x14ac:dyDescent="0.25">
      <c r="A1200" s="540"/>
      <c r="B1200" s="524" t="s">
        <v>1152</v>
      </c>
      <c r="C1200" s="1247" t="s">
        <v>1153</v>
      </c>
      <c r="D1200" s="1247"/>
      <c r="E1200" s="1247"/>
      <c r="F1200" s="1247"/>
      <c r="G1200" s="1247"/>
      <c r="H1200" s="525" t="s">
        <v>1148</v>
      </c>
      <c r="I1200" s="543">
        <v>18</v>
      </c>
      <c r="J1200" s="526"/>
      <c r="K1200" s="527">
        <v>5.2380000000000004</v>
      </c>
      <c r="L1200" s="528"/>
      <c r="M1200" s="526"/>
      <c r="N1200" s="541">
        <v>437.08</v>
      </c>
      <c r="O1200" s="526"/>
      <c r="P1200" s="529">
        <v>2289.4299999999998</v>
      </c>
    </row>
    <row r="1201" spans="1:16" x14ac:dyDescent="0.25">
      <c r="A1201" s="530"/>
      <c r="B1201" s="524" t="s">
        <v>1993</v>
      </c>
      <c r="C1201" s="1247" t="s">
        <v>1994</v>
      </c>
      <c r="D1201" s="1247"/>
      <c r="E1201" s="1247"/>
      <c r="F1201" s="1247"/>
      <c r="G1201" s="1247"/>
      <c r="H1201" s="525" t="s">
        <v>1151</v>
      </c>
      <c r="I1201" s="536">
        <v>5.93</v>
      </c>
      <c r="J1201" s="526"/>
      <c r="K1201" s="537">
        <v>1.72563</v>
      </c>
      <c r="L1201" s="538">
        <v>8.5399999999999991</v>
      </c>
      <c r="M1201" s="539">
        <v>1.28</v>
      </c>
      <c r="N1201" s="534">
        <v>10.93</v>
      </c>
      <c r="O1201" s="526"/>
      <c r="P1201" s="529">
        <v>18.86</v>
      </c>
    </row>
    <row r="1202" spans="1:16" x14ac:dyDescent="0.25">
      <c r="A1202" s="530"/>
      <c r="B1202" s="524" t="s">
        <v>1445</v>
      </c>
      <c r="C1202" s="1247" t="s">
        <v>1446</v>
      </c>
      <c r="D1202" s="1247"/>
      <c r="E1202" s="1247"/>
      <c r="F1202" s="1247"/>
      <c r="G1202" s="1247"/>
      <c r="H1202" s="525" t="s">
        <v>1151</v>
      </c>
      <c r="I1202" s="536">
        <v>0.12</v>
      </c>
      <c r="J1202" s="526"/>
      <c r="K1202" s="537">
        <v>3.492E-2</v>
      </c>
      <c r="L1202" s="538">
        <v>477.92</v>
      </c>
      <c r="M1202" s="539">
        <v>1.24</v>
      </c>
      <c r="N1202" s="534">
        <v>592.62</v>
      </c>
      <c r="O1202" s="526"/>
      <c r="P1202" s="529">
        <v>20.69</v>
      </c>
    </row>
    <row r="1203" spans="1:16" x14ac:dyDescent="0.25">
      <c r="A1203" s="540"/>
      <c r="B1203" s="524" t="s">
        <v>1208</v>
      </c>
      <c r="C1203" s="1247" t="s">
        <v>1209</v>
      </c>
      <c r="D1203" s="1247"/>
      <c r="E1203" s="1247"/>
      <c r="F1203" s="1247"/>
      <c r="G1203" s="1247"/>
      <c r="H1203" s="525" t="s">
        <v>1148</v>
      </c>
      <c r="I1203" s="536">
        <v>0.12</v>
      </c>
      <c r="J1203" s="526"/>
      <c r="K1203" s="537">
        <v>3.492E-2</v>
      </c>
      <c r="L1203" s="528"/>
      <c r="M1203" s="526"/>
      <c r="N1203" s="541">
        <v>325.38</v>
      </c>
      <c r="O1203" s="526"/>
      <c r="P1203" s="573">
        <v>11.36</v>
      </c>
    </row>
    <row r="1204" spans="1:16" x14ac:dyDescent="0.25">
      <c r="A1204" s="523"/>
      <c r="B1204" s="524" t="s">
        <v>36</v>
      </c>
      <c r="C1204" s="1247" t="s">
        <v>134</v>
      </c>
      <c r="D1204" s="1247"/>
      <c r="E1204" s="1247"/>
      <c r="F1204" s="1247"/>
      <c r="G1204" s="1247"/>
      <c r="H1204" s="525"/>
      <c r="I1204" s="526"/>
      <c r="J1204" s="526"/>
      <c r="K1204" s="526"/>
      <c r="L1204" s="528"/>
      <c r="M1204" s="526"/>
      <c r="N1204" s="528"/>
      <c r="O1204" s="526"/>
      <c r="P1204" s="529">
        <v>1078.1500000000001</v>
      </c>
    </row>
    <row r="1205" spans="1:16" x14ac:dyDescent="0.25">
      <c r="A1205" s="530"/>
      <c r="B1205" s="524" t="s">
        <v>1210</v>
      </c>
      <c r="C1205" s="1247" t="s">
        <v>1211</v>
      </c>
      <c r="D1205" s="1247"/>
      <c r="E1205" s="1247"/>
      <c r="F1205" s="1247"/>
      <c r="G1205" s="1247"/>
      <c r="H1205" s="525" t="s">
        <v>1212</v>
      </c>
      <c r="I1205" s="536">
        <v>1.75</v>
      </c>
      <c r="J1205" s="526"/>
      <c r="K1205" s="537">
        <v>0.50924999999999998</v>
      </c>
      <c r="L1205" s="538">
        <v>35.71</v>
      </c>
      <c r="M1205" s="539">
        <v>0.28000000000000003</v>
      </c>
      <c r="N1205" s="534">
        <v>10</v>
      </c>
      <c r="O1205" s="526"/>
      <c r="P1205" s="529">
        <v>5.09</v>
      </c>
    </row>
    <row r="1206" spans="1:16" x14ac:dyDescent="0.25">
      <c r="A1206" s="530"/>
      <c r="B1206" s="524" t="s">
        <v>1995</v>
      </c>
      <c r="C1206" s="1247" t="s">
        <v>1996</v>
      </c>
      <c r="D1206" s="1247"/>
      <c r="E1206" s="1247"/>
      <c r="F1206" s="1247"/>
      <c r="G1206" s="1247"/>
      <c r="H1206" s="525" t="s">
        <v>1554</v>
      </c>
      <c r="I1206" s="543">
        <v>250</v>
      </c>
      <c r="J1206" s="526"/>
      <c r="K1206" s="536">
        <v>72.75</v>
      </c>
      <c r="L1206" s="538">
        <v>12.83</v>
      </c>
      <c r="M1206" s="539">
        <v>1.1499999999999999</v>
      </c>
      <c r="N1206" s="534">
        <v>14.75</v>
      </c>
      <c r="O1206" s="526"/>
      <c r="P1206" s="529">
        <v>1073.06</v>
      </c>
    </row>
    <row r="1207" spans="1:16" x14ac:dyDescent="0.25">
      <c r="A1207" s="544" t="s">
        <v>1239</v>
      </c>
      <c r="B1207" s="545" t="s">
        <v>1997</v>
      </c>
      <c r="C1207" s="1250" t="s">
        <v>1998</v>
      </c>
      <c r="D1207" s="1250"/>
      <c r="E1207" s="1250"/>
      <c r="F1207" s="1250"/>
      <c r="G1207" s="1250"/>
      <c r="H1207" s="546" t="s">
        <v>1212</v>
      </c>
      <c r="I1207" s="547">
        <v>102</v>
      </c>
      <c r="J1207" s="548"/>
      <c r="K1207" s="549">
        <v>29.681999999999999</v>
      </c>
      <c r="L1207" s="550"/>
      <c r="M1207" s="548"/>
      <c r="N1207" s="550"/>
      <c r="O1207" s="548"/>
      <c r="P1207" s="551"/>
    </row>
    <row r="1208" spans="1:16" x14ac:dyDescent="0.25">
      <c r="A1208" s="552"/>
      <c r="B1208" s="553"/>
      <c r="C1208" s="1248" t="s">
        <v>1154</v>
      </c>
      <c r="D1208" s="1248"/>
      <c r="E1208" s="1248"/>
      <c r="F1208" s="1248"/>
      <c r="G1208" s="1248"/>
      <c r="H1208" s="516"/>
      <c r="I1208" s="517"/>
      <c r="J1208" s="517"/>
      <c r="K1208" s="517"/>
      <c r="L1208" s="520"/>
      <c r="M1208" s="517"/>
      <c r="N1208" s="554"/>
      <c r="O1208" s="517"/>
      <c r="P1208" s="555">
        <v>18601.849999999999</v>
      </c>
    </row>
    <row r="1209" spans="1:16" x14ac:dyDescent="0.25">
      <c r="A1209" s="540"/>
      <c r="B1209" s="524"/>
      <c r="C1209" s="1247" t="s">
        <v>1155</v>
      </c>
      <c r="D1209" s="1247"/>
      <c r="E1209" s="1247"/>
      <c r="F1209" s="1247"/>
      <c r="G1209" s="1247"/>
      <c r="H1209" s="525"/>
      <c r="I1209" s="526"/>
      <c r="J1209" s="526"/>
      <c r="K1209" s="526"/>
      <c r="L1209" s="528"/>
      <c r="M1209" s="526"/>
      <c r="N1209" s="528"/>
      <c r="O1209" s="526"/>
      <c r="P1209" s="529">
        <v>12698.35</v>
      </c>
    </row>
    <row r="1210" spans="1:16" x14ac:dyDescent="0.25">
      <c r="A1210" s="540"/>
      <c r="B1210" s="524" t="s">
        <v>1999</v>
      </c>
      <c r="C1210" s="1247" t="s">
        <v>2000</v>
      </c>
      <c r="D1210" s="1247"/>
      <c r="E1210" s="1247"/>
      <c r="F1210" s="1247"/>
      <c r="G1210" s="1247"/>
      <c r="H1210" s="525" t="s">
        <v>1158</v>
      </c>
      <c r="I1210" s="543">
        <v>102</v>
      </c>
      <c r="J1210" s="526"/>
      <c r="K1210" s="543">
        <v>102</v>
      </c>
      <c r="L1210" s="528"/>
      <c r="M1210" s="526"/>
      <c r="N1210" s="528"/>
      <c r="O1210" s="526"/>
      <c r="P1210" s="529">
        <v>12952.32</v>
      </c>
    </row>
    <row r="1211" spans="1:16" x14ac:dyDescent="0.25">
      <c r="A1211" s="540"/>
      <c r="B1211" s="524" t="s">
        <v>2001</v>
      </c>
      <c r="C1211" s="1247" t="s">
        <v>2002</v>
      </c>
      <c r="D1211" s="1247"/>
      <c r="E1211" s="1247"/>
      <c r="F1211" s="1247"/>
      <c r="G1211" s="1247"/>
      <c r="H1211" s="525" t="s">
        <v>1158</v>
      </c>
      <c r="I1211" s="543">
        <v>58</v>
      </c>
      <c r="J1211" s="526"/>
      <c r="K1211" s="543">
        <v>58</v>
      </c>
      <c r="L1211" s="528"/>
      <c r="M1211" s="526"/>
      <c r="N1211" s="528"/>
      <c r="O1211" s="526"/>
      <c r="P1211" s="529">
        <v>7365.04</v>
      </c>
    </row>
    <row r="1212" spans="1:16" x14ac:dyDescent="0.25">
      <c r="A1212" s="556"/>
      <c r="B1212" s="557"/>
      <c r="C1212" s="1248" t="s">
        <v>1161</v>
      </c>
      <c r="D1212" s="1248"/>
      <c r="E1212" s="1248"/>
      <c r="F1212" s="1248"/>
      <c r="G1212" s="1248"/>
      <c r="H1212" s="516"/>
      <c r="I1212" s="517"/>
      <c r="J1212" s="517"/>
      <c r="K1212" s="517"/>
      <c r="L1212" s="520"/>
      <c r="M1212" s="517"/>
      <c r="N1212" s="554">
        <v>133742.99</v>
      </c>
      <c r="O1212" s="517"/>
      <c r="P1212" s="555">
        <v>38919.21</v>
      </c>
    </row>
    <row r="1213" spans="1:16" x14ac:dyDescent="0.25">
      <c r="A1213" s="558"/>
      <c r="B1213" s="559"/>
      <c r="C1213" s="559"/>
      <c r="D1213" s="559"/>
      <c r="E1213" s="559"/>
      <c r="F1213" s="559"/>
      <c r="G1213" s="559"/>
      <c r="H1213" s="560"/>
      <c r="I1213" s="561"/>
      <c r="J1213" s="561"/>
      <c r="K1213" s="561"/>
      <c r="L1213" s="562"/>
      <c r="M1213" s="561"/>
      <c r="N1213" s="562"/>
      <c r="O1213" s="561"/>
      <c r="P1213" s="563"/>
    </row>
    <row r="1214" spans="1:16" x14ac:dyDescent="0.25">
      <c r="A1214" s="514" t="s">
        <v>1683</v>
      </c>
      <c r="B1214" s="515" t="s">
        <v>2003</v>
      </c>
      <c r="C1214" s="1249" t="s">
        <v>2004</v>
      </c>
      <c r="D1214" s="1249"/>
      <c r="E1214" s="1249"/>
      <c r="F1214" s="1249"/>
      <c r="G1214" s="1249"/>
      <c r="H1214" s="516" t="s">
        <v>1212</v>
      </c>
      <c r="I1214" s="517">
        <v>29.7</v>
      </c>
      <c r="J1214" s="518">
        <v>1</v>
      </c>
      <c r="K1214" s="571">
        <v>29.7</v>
      </c>
      <c r="L1214" s="554">
        <v>4470.66</v>
      </c>
      <c r="M1214" s="570">
        <v>1.24</v>
      </c>
      <c r="N1214" s="564">
        <v>5543.62</v>
      </c>
      <c r="O1214" s="517"/>
      <c r="P1214" s="555">
        <v>164645.51</v>
      </c>
    </row>
    <row r="1215" spans="1:16" x14ac:dyDescent="0.25">
      <c r="A1215" s="556"/>
      <c r="B1215" s="557"/>
      <c r="C1215" s="1248" t="s">
        <v>1161</v>
      </c>
      <c r="D1215" s="1248"/>
      <c r="E1215" s="1248"/>
      <c r="F1215" s="1248"/>
      <c r="G1215" s="1248"/>
      <c r="H1215" s="516"/>
      <c r="I1215" s="517"/>
      <c r="J1215" s="517"/>
      <c r="K1215" s="517"/>
      <c r="L1215" s="520"/>
      <c r="M1215" s="517"/>
      <c r="N1215" s="520"/>
      <c r="O1215" s="517"/>
      <c r="P1215" s="555">
        <v>164645.51</v>
      </c>
    </row>
    <row r="1216" spans="1:16" x14ac:dyDescent="0.25">
      <c r="A1216" s="558"/>
      <c r="B1216" s="559"/>
      <c r="C1216" s="559"/>
      <c r="D1216" s="559"/>
      <c r="E1216" s="559"/>
      <c r="F1216" s="559"/>
      <c r="G1216" s="559"/>
      <c r="H1216" s="560"/>
      <c r="I1216" s="561"/>
      <c r="J1216" s="561"/>
      <c r="K1216" s="561"/>
      <c r="L1216" s="562"/>
      <c r="M1216" s="561"/>
      <c r="N1216" s="562"/>
      <c r="O1216" s="561"/>
      <c r="P1216" s="563"/>
    </row>
    <row r="1217" spans="1:16" x14ac:dyDescent="0.25">
      <c r="A1217" s="514" t="s">
        <v>1684</v>
      </c>
      <c r="B1217" s="515" t="s">
        <v>4711</v>
      </c>
      <c r="C1217" s="1249" t="s">
        <v>4712</v>
      </c>
      <c r="D1217" s="1249"/>
      <c r="E1217" s="1249"/>
      <c r="F1217" s="1249"/>
      <c r="G1217" s="1249"/>
      <c r="H1217" s="516" t="s">
        <v>1164</v>
      </c>
      <c r="I1217" s="517">
        <v>61.033000000000001</v>
      </c>
      <c r="J1217" s="518">
        <v>1</v>
      </c>
      <c r="K1217" s="519">
        <v>61.033000000000001</v>
      </c>
      <c r="L1217" s="520"/>
      <c r="M1217" s="517"/>
      <c r="N1217" s="521"/>
      <c r="O1217" s="517"/>
      <c r="P1217" s="522"/>
    </row>
    <row r="1218" spans="1:16" x14ac:dyDescent="0.25">
      <c r="A1218" s="523"/>
      <c r="B1218" s="524" t="s">
        <v>23</v>
      </c>
      <c r="C1218" s="1247" t="s">
        <v>1203</v>
      </c>
      <c r="D1218" s="1247"/>
      <c r="E1218" s="1247"/>
      <c r="F1218" s="1247"/>
      <c r="G1218" s="1247"/>
      <c r="H1218" s="525" t="s">
        <v>1148</v>
      </c>
      <c r="I1218" s="526"/>
      <c r="J1218" s="526"/>
      <c r="K1218" s="536">
        <v>1220.6600000000001</v>
      </c>
      <c r="L1218" s="528"/>
      <c r="M1218" s="526"/>
      <c r="N1218" s="528"/>
      <c r="O1218" s="526"/>
      <c r="P1218" s="529">
        <v>374950.13</v>
      </c>
    </row>
    <row r="1219" spans="1:16" x14ac:dyDescent="0.25">
      <c r="A1219" s="530"/>
      <c r="B1219" s="524" t="s">
        <v>2350</v>
      </c>
      <c r="C1219" s="1247" t="s">
        <v>2351</v>
      </c>
      <c r="D1219" s="1247"/>
      <c r="E1219" s="1247"/>
      <c r="F1219" s="1247"/>
      <c r="G1219" s="1247"/>
      <c r="H1219" s="525" t="s">
        <v>1148</v>
      </c>
      <c r="I1219" s="543">
        <v>20</v>
      </c>
      <c r="J1219" s="526"/>
      <c r="K1219" s="536">
        <v>1220.6600000000001</v>
      </c>
      <c r="L1219" s="532"/>
      <c r="M1219" s="533"/>
      <c r="N1219" s="534">
        <v>307.17</v>
      </c>
      <c r="O1219" s="526"/>
      <c r="P1219" s="529">
        <v>374950.13</v>
      </c>
    </row>
    <row r="1220" spans="1:16" x14ac:dyDescent="0.25">
      <c r="A1220" s="523"/>
      <c r="B1220" s="524" t="s">
        <v>28</v>
      </c>
      <c r="C1220" s="1247" t="s">
        <v>132</v>
      </c>
      <c r="D1220" s="1247"/>
      <c r="E1220" s="1247"/>
      <c r="F1220" s="1247"/>
      <c r="G1220" s="1247"/>
      <c r="H1220" s="525"/>
      <c r="I1220" s="526"/>
      <c r="J1220" s="526"/>
      <c r="K1220" s="526"/>
      <c r="L1220" s="528"/>
      <c r="M1220" s="526"/>
      <c r="N1220" s="528"/>
      <c r="O1220" s="526"/>
      <c r="P1220" s="529">
        <v>20119.669999999998</v>
      </c>
    </row>
    <row r="1221" spans="1:16" x14ac:dyDescent="0.25">
      <c r="A1221" s="523"/>
      <c r="B1221" s="524"/>
      <c r="C1221" s="1247" t="s">
        <v>1147</v>
      </c>
      <c r="D1221" s="1247"/>
      <c r="E1221" s="1247"/>
      <c r="F1221" s="1247"/>
      <c r="G1221" s="1247"/>
      <c r="H1221" s="525" t="s">
        <v>1148</v>
      </c>
      <c r="I1221" s="526"/>
      <c r="J1221" s="526"/>
      <c r="K1221" s="537">
        <v>20.140889999999999</v>
      </c>
      <c r="L1221" s="528"/>
      <c r="M1221" s="526"/>
      <c r="N1221" s="528"/>
      <c r="O1221" s="526"/>
      <c r="P1221" s="529">
        <v>7507.87</v>
      </c>
    </row>
    <row r="1222" spans="1:16" x14ac:dyDescent="0.25">
      <c r="A1222" s="530"/>
      <c r="B1222" s="524" t="s">
        <v>1443</v>
      </c>
      <c r="C1222" s="1247" t="s">
        <v>1444</v>
      </c>
      <c r="D1222" s="1247"/>
      <c r="E1222" s="1247"/>
      <c r="F1222" s="1247"/>
      <c r="G1222" s="1247"/>
      <c r="H1222" s="525" t="s">
        <v>1151</v>
      </c>
      <c r="I1222" s="536">
        <v>0.14000000000000001</v>
      </c>
      <c r="J1222" s="526"/>
      <c r="K1222" s="537">
        <v>8.5446200000000001</v>
      </c>
      <c r="L1222" s="532"/>
      <c r="M1222" s="533"/>
      <c r="N1222" s="534">
        <v>1550.39</v>
      </c>
      <c r="O1222" s="526"/>
      <c r="P1222" s="529">
        <v>13247.49</v>
      </c>
    </row>
    <row r="1223" spans="1:16" x14ac:dyDescent="0.25">
      <c r="A1223" s="540"/>
      <c r="B1223" s="524" t="s">
        <v>1152</v>
      </c>
      <c r="C1223" s="1247" t="s">
        <v>1153</v>
      </c>
      <c r="D1223" s="1247"/>
      <c r="E1223" s="1247"/>
      <c r="F1223" s="1247"/>
      <c r="G1223" s="1247"/>
      <c r="H1223" s="525" t="s">
        <v>1148</v>
      </c>
      <c r="I1223" s="536">
        <v>0.14000000000000001</v>
      </c>
      <c r="J1223" s="526"/>
      <c r="K1223" s="537">
        <v>8.5446200000000001</v>
      </c>
      <c r="L1223" s="528"/>
      <c r="M1223" s="526"/>
      <c r="N1223" s="541">
        <v>437.08</v>
      </c>
      <c r="O1223" s="526"/>
      <c r="P1223" s="529">
        <v>3734.68</v>
      </c>
    </row>
    <row r="1224" spans="1:16" x14ac:dyDescent="0.25">
      <c r="A1224" s="530"/>
      <c r="B1224" s="524" t="s">
        <v>1445</v>
      </c>
      <c r="C1224" s="1247" t="s">
        <v>1446</v>
      </c>
      <c r="D1224" s="1247"/>
      <c r="E1224" s="1247"/>
      <c r="F1224" s="1247"/>
      <c r="G1224" s="1247"/>
      <c r="H1224" s="525" t="s">
        <v>1151</v>
      </c>
      <c r="I1224" s="536">
        <v>0.19</v>
      </c>
      <c r="J1224" s="526"/>
      <c r="K1224" s="537">
        <v>11.596270000000001</v>
      </c>
      <c r="L1224" s="538">
        <v>477.92</v>
      </c>
      <c r="M1224" s="539">
        <v>1.24</v>
      </c>
      <c r="N1224" s="534">
        <v>592.62</v>
      </c>
      <c r="O1224" s="526"/>
      <c r="P1224" s="529">
        <v>6872.18</v>
      </c>
    </row>
    <row r="1225" spans="1:16" x14ac:dyDescent="0.25">
      <c r="A1225" s="540"/>
      <c r="B1225" s="524" t="s">
        <v>1208</v>
      </c>
      <c r="C1225" s="1247" t="s">
        <v>1209</v>
      </c>
      <c r="D1225" s="1247"/>
      <c r="E1225" s="1247"/>
      <c r="F1225" s="1247"/>
      <c r="G1225" s="1247"/>
      <c r="H1225" s="525" t="s">
        <v>1148</v>
      </c>
      <c r="I1225" s="536">
        <v>0.19</v>
      </c>
      <c r="J1225" s="526"/>
      <c r="K1225" s="537">
        <v>11.596270000000001</v>
      </c>
      <c r="L1225" s="528"/>
      <c r="M1225" s="526"/>
      <c r="N1225" s="541">
        <v>325.38</v>
      </c>
      <c r="O1225" s="526"/>
      <c r="P1225" s="529">
        <v>3773.19</v>
      </c>
    </row>
    <row r="1226" spans="1:16" x14ac:dyDescent="0.25">
      <c r="A1226" s="544" t="s">
        <v>1239</v>
      </c>
      <c r="B1226" s="545" t="s">
        <v>4713</v>
      </c>
      <c r="C1226" s="1250" t="s">
        <v>4714</v>
      </c>
      <c r="D1226" s="1250"/>
      <c r="E1226" s="1250"/>
      <c r="F1226" s="1250"/>
      <c r="G1226" s="1250"/>
      <c r="H1226" s="546" t="s">
        <v>1164</v>
      </c>
      <c r="I1226" s="547">
        <v>1</v>
      </c>
      <c r="J1226" s="548"/>
      <c r="K1226" s="549">
        <v>61.033000000000001</v>
      </c>
      <c r="L1226" s="550"/>
      <c r="M1226" s="548"/>
      <c r="N1226" s="550"/>
      <c r="O1226" s="548"/>
      <c r="P1226" s="551"/>
    </row>
    <row r="1227" spans="1:16" x14ac:dyDescent="0.25">
      <c r="A1227" s="552"/>
      <c r="B1227" s="553"/>
      <c r="C1227" s="1248" t="s">
        <v>1154</v>
      </c>
      <c r="D1227" s="1248"/>
      <c r="E1227" s="1248"/>
      <c r="F1227" s="1248"/>
      <c r="G1227" s="1248"/>
      <c r="H1227" s="516"/>
      <c r="I1227" s="517"/>
      <c r="J1227" s="517"/>
      <c r="K1227" s="517"/>
      <c r="L1227" s="520"/>
      <c r="M1227" s="517"/>
      <c r="N1227" s="554"/>
      <c r="O1227" s="517"/>
      <c r="P1227" s="555">
        <v>402577.67</v>
      </c>
    </row>
    <row r="1228" spans="1:16" x14ac:dyDescent="0.25">
      <c r="A1228" s="540"/>
      <c r="B1228" s="524"/>
      <c r="C1228" s="1247" t="s">
        <v>1155</v>
      </c>
      <c r="D1228" s="1247"/>
      <c r="E1228" s="1247"/>
      <c r="F1228" s="1247"/>
      <c r="G1228" s="1247"/>
      <c r="H1228" s="525"/>
      <c r="I1228" s="526"/>
      <c r="J1228" s="526"/>
      <c r="K1228" s="526"/>
      <c r="L1228" s="528"/>
      <c r="M1228" s="526"/>
      <c r="N1228" s="528"/>
      <c r="O1228" s="526"/>
      <c r="P1228" s="529">
        <v>382458</v>
      </c>
    </row>
    <row r="1229" spans="1:16" x14ac:dyDescent="0.25">
      <c r="A1229" s="540"/>
      <c r="B1229" s="524" t="s">
        <v>1999</v>
      </c>
      <c r="C1229" s="1247" t="s">
        <v>2000</v>
      </c>
      <c r="D1229" s="1247"/>
      <c r="E1229" s="1247"/>
      <c r="F1229" s="1247"/>
      <c r="G1229" s="1247"/>
      <c r="H1229" s="525" t="s">
        <v>1158</v>
      </c>
      <c r="I1229" s="543">
        <v>102</v>
      </c>
      <c r="J1229" s="526"/>
      <c r="K1229" s="543">
        <v>102</v>
      </c>
      <c r="L1229" s="528"/>
      <c r="M1229" s="526"/>
      <c r="N1229" s="528"/>
      <c r="O1229" s="526"/>
      <c r="P1229" s="529">
        <v>390107.16</v>
      </c>
    </row>
    <row r="1230" spans="1:16" x14ac:dyDescent="0.25">
      <c r="A1230" s="540"/>
      <c r="B1230" s="524" t="s">
        <v>2001</v>
      </c>
      <c r="C1230" s="1247" t="s">
        <v>2002</v>
      </c>
      <c r="D1230" s="1247"/>
      <c r="E1230" s="1247"/>
      <c r="F1230" s="1247"/>
      <c r="G1230" s="1247"/>
      <c r="H1230" s="525" t="s">
        <v>1158</v>
      </c>
      <c r="I1230" s="543">
        <v>58</v>
      </c>
      <c r="J1230" s="526"/>
      <c r="K1230" s="543">
        <v>58</v>
      </c>
      <c r="L1230" s="528"/>
      <c r="M1230" s="526"/>
      <c r="N1230" s="528"/>
      <c r="O1230" s="526"/>
      <c r="P1230" s="529">
        <v>221825.64</v>
      </c>
    </row>
    <row r="1231" spans="1:16" x14ac:dyDescent="0.25">
      <c r="A1231" s="556"/>
      <c r="B1231" s="557"/>
      <c r="C1231" s="1248" t="s">
        <v>1161</v>
      </c>
      <c r="D1231" s="1248"/>
      <c r="E1231" s="1248"/>
      <c r="F1231" s="1248"/>
      <c r="G1231" s="1248"/>
      <c r="H1231" s="516"/>
      <c r="I1231" s="517"/>
      <c r="J1231" s="517"/>
      <c r="K1231" s="517"/>
      <c r="L1231" s="520"/>
      <c r="M1231" s="517"/>
      <c r="N1231" s="554">
        <v>16622.330000000002</v>
      </c>
      <c r="O1231" s="517"/>
      <c r="P1231" s="555">
        <v>1014510.47</v>
      </c>
    </row>
    <row r="1232" spans="1:16" x14ac:dyDescent="0.25">
      <c r="A1232" s="558"/>
      <c r="B1232" s="559"/>
      <c r="C1232" s="559"/>
      <c r="D1232" s="559"/>
      <c r="E1232" s="559"/>
      <c r="F1232" s="559"/>
      <c r="G1232" s="559"/>
      <c r="H1232" s="560"/>
      <c r="I1232" s="561"/>
      <c r="J1232" s="561"/>
      <c r="K1232" s="561"/>
      <c r="L1232" s="562"/>
      <c r="M1232" s="561"/>
      <c r="N1232" s="562"/>
      <c r="O1232" s="561"/>
      <c r="P1232" s="563"/>
    </row>
    <row r="1233" spans="1:16" ht="22.5" x14ac:dyDescent="0.25">
      <c r="A1233" s="514" t="s">
        <v>1846</v>
      </c>
      <c r="B1233" s="515" t="s">
        <v>4715</v>
      </c>
      <c r="C1233" s="1249" t="s">
        <v>4716</v>
      </c>
      <c r="D1233" s="1249"/>
      <c r="E1233" s="1249"/>
      <c r="F1233" s="1249"/>
      <c r="G1233" s="1249"/>
      <c r="H1233" s="516" t="s">
        <v>1575</v>
      </c>
      <c r="I1233" s="517">
        <v>739</v>
      </c>
      <c r="J1233" s="518">
        <v>1</v>
      </c>
      <c r="K1233" s="518">
        <v>739</v>
      </c>
      <c r="L1233" s="520"/>
      <c r="M1233" s="517"/>
      <c r="N1233" s="564">
        <v>28084</v>
      </c>
      <c r="O1233" s="517"/>
      <c r="P1233" s="555">
        <v>20754076</v>
      </c>
    </row>
    <row r="1234" spans="1:16" x14ac:dyDescent="0.25">
      <c r="A1234" s="556"/>
      <c r="B1234" s="557"/>
      <c r="C1234" s="1248" t="s">
        <v>1161</v>
      </c>
      <c r="D1234" s="1248"/>
      <c r="E1234" s="1248"/>
      <c r="F1234" s="1248"/>
      <c r="G1234" s="1248"/>
      <c r="H1234" s="516"/>
      <c r="I1234" s="517"/>
      <c r="J1234" s="517"/>
      <c r="K1234" s="517"/>
      <c r="L1234" s="520"/>
      <c r="M1234" s="517"/>
      <c r="N1234" s="520"/>
      <c r="O1234" s="517"/>
      <c r="P1234" s="555">
        <v>20754076</v>
      </c>
    </row>
    <row r="1235" spans="1:16" x14ac:dyDescent="0.25">
      <c r="A1235" s="558"/>
      <c r="B1235" s="559"/>
      <c r="C1235" s="559"/>
      <c r="D1235" s="559"/>
      <c r="E1235" s="559"/>
      <c r="F1235" s="559"/>
      <c r="G1235" s="559"/>
      <c r="H1235" s="560"/>
      <c r="I1235" s="561"/>
      <c r="J1235" s="561"/>
      <c r="K1235" s="561"/>
      <c r="L1235" s="562"/>
      <c r="M1235" s="561"/>
      <c r="N1235" s="562"/>
      <c r="O1235" s="561"/>
      <c r="P1235" s="563"/>
    </row>
    <row r="1236" spans="1:16" ht="22.5" x14ac:dyDescent="0.25">
      <c r="A1236" s="514" t="s">
        <v>1849</v>
      </c>
      <c r="B1236" s="515" t="s">
        <v>4717</v>
      </c>
      <c r="C1236" s="1249" t="s">
        <v>4716</v>
      </c>
      <c r="D1236" s="1249"/>
      <c r="E1236" s="1249"/>
      <c r="F1236" s="1249"/>
      <c r="G1236" s="1249"/>
      <c r="H1236" s="516" t="s">
        <v>1575</v>
      </c>
      <c r="I1236" s="517">
        <v>671</v>
      </c>
      <c r="J1236" s="518">
        <v>1</v>
      </c>
      <c r="K1236" s="518">
        <v>671</v>
      </c>
      <c r="L1236" s="520"/>
      <c r="M1236" s="517"/>
      <c r="N1236" s="564">
        <v>23290</v>
      </c>
      <c r="O1236" s="517"/>
      <c r="P1236" s="555">
        <v>15627590</v>
      </c>
    </row>
    <row r="1237" spans="1:16" x14ac:dyDescent="0.25">
      <c r="A1237" s="556"/>
      <c r="B1237" s="557"/>
      <c r="C1237" s="1248" t="s">
        <v>1161</v>
      </c>
      <c r="D1237" s="1248"/>
      <c r="E1237" s="1248"/>
      <c r="F1237" s="1248"/>
      <c r="G1237" s="1248"/>
      <c r="H1237" s="516"/>
      <c r="I1237" s="517"/>
      <c r="J1237" s="517"/>
      <c r="K1237" s="517"/>
      <c r="L1237" s="520"/>
      <c r="M1237" s="517"/>
      <c r="N1237" s="520"/>
      <c r="O1237" s="517"/>
      <c r="P1237" s="555">
        <v>15627590</v>
      </c>
    </row>
    <row r="1238" spans="1:16" x14ac:dyDescent="0.25">
      <c r="A1238" s="558"/>
      <c r="B1238" s="559"/>
      <c r="C1238" s="559"/>
      <c r="D1238" s="559"/>
      <c r="E1238" s="559"/>
      <c r="F1238" s="559"/>
      <c r="G1238" s="559"/>
      <c r="H1238" s="560"/>
      <c r="I1238" s="561"/>
      <c r="J1238" s="561"/>
      <c r="K1238" s="561"/>
      <c r="L1238" s="562"/>
      <c r="M1238" s="561"/>
      <c r="N1238" s="562"/>
      <c r="O1238" s="561"/>
      <c r="P1238" s="563"/>
    </row>
    <row r="1239" spans="1:16" ht="22.5" x14ac:dyDescent="0.25">
      <c r="A1239" s="514" t="s">
        <v>1852</v>
      </c>
      <c r="B1239" s="515" t="s">
        <v>4718</v>
      </c>
      <c r="C1239" s="1249" t="s">
        <v>4719</v>
      </c>
      <c r="D1239" s="1249"/>
      <c r="E1239" s="1249"/>
      <c r="F1239" s="1249"/>
      <c r="G1239" s="1249"/>
      <c r="H1239" s="516" t="s">
        <v>1575</v>
      </c>
      <c r="I1239" s="517">
        <v>47</v>
      </c>
      <c r="J1239" s="518">
        <v>1</v>
      </c>
      <c r="K1239" s="518">
        <v>47</v>
      </c>
      <c r="L1239" s="520"/>
      <c r="M1239" s="517"/>
      <c r="N1239" s="564">
        <v>20570</v>
      </c>
      <c r="O1239" s="517"/>
      <c r="P1239" s="555">
        <v>966790</v>
      </c>
    </row>
    <row r="1240" spans="1:16" x14ac:dyDescent="0.25">
      <c r="A1240" s="556"/>
      <c r="B1240" s="557"/>
      <c r="C1240" s="1248" t="s">
        <v>1161</v>
      </c>
      <c r="D1240" s="1248"/>
      <c r="E1240" s="1248"/>
      <c r="F1240" s="1248"/>
      <c r="G1240" s="1248"/>
      <c r="H1240" s="516"/>
      <c r="I1240" s="517"/>
      <c r="J1240" s="517"/>
      <c r="K1240" s="517"/>
      <c r="L1240" s="520"/>
      <c r="M1240" s="517"/>
      <c r="N1240" s="520"/>
      <c r="O1240" s="517"/>
      <c r="P1240" s="555">
        <v>966790</v>
      </c>
    </row>
    <row r="1241" spans="1:16" x14ac:dyDescent="0.25">
      <c r="A1241" s="558"/>
      <c r="B1241" s="559"/>
      <c r="C1241" s="559"/>
      <c r="D1241" s="559"/>
      <c r="E1241" s="559"/>
      <c r="F1241" s="559"/>
      <c r="G1241" s="559"/>
      <c r="H1241" s="560"/>
      <c r="I1241" s="561"/>
      <c r="J1241" s="561"/>
      <c r="K1241" s="561"/>
      <c r="L1241" s="562"/>
      <c r="M1241" s="561"/>
      <c r="N1241" s="562"/>
      <c r="O1241" s="561"/>
      <c r="P1241" s="563"/>
    </row>
    <row r="1242" spans="1:16" x14ac:dyDescent="0.25">
      <c r="A1242" s="514" t="s">
        <v>1853</v>
      </c>
      <c r="B1242" s="515" t="s">
        <v>4720</v>
      </c>
      <c r="C1242" s="1249" t="s">
        <v>4721</v>
      </c>
      <c r="D1242" s="1249"/>
      <c r="E1242" s="1249"/>
      <c r="F1242" s="1249"/>
      <c r="G1242" s="1249"/>
      <c r="H1242" s="516" t="s">
        <v>1390</v>
      </c>
      <c r="I1242" s="517">
        <v>5.2957000000000001</v>
      </c>
      <c r="J1242" s="518">
        <v>1</v>
      </c>
      <c r="K1242" s="568">
        <v>5.2957000000000001</v>
      </c>
      <c r="L1242" s="520"/>
      <c r="M1242" s="517"/>
      <c r="N1242" s="521"/>
      <c r="O1242" s="517"/>
      <c r="P1242" s="522"/>
    </row>
    <row r="1243" spans="1:16" x14ac:dyDescent="0.25">
      <c r="A1243" s="523"/>
      <c r="B1243" s="524" t="s">
        <v>23</v>
      </c>
      <c r="C1243" s="1247" t="s">
        <v>1203</v>
      </c>
      <c r="D1243" s="1247"/>
      <c r="E1243" s="1247"/>
      <c r="F1243" s="1247"/>
      <c r="G1243" s="1247"/>
      <c r="H1243" s="525" t="s">
        <v>1148</v>
      </c>
      <c r="I1243" s="526"/>
      <c r="J1243" s="526"/>
      <c r="K1243" s="527">
        <v>2594.893</v>
      </c>
      <c r="L1243" s="528"/>
      <c r="M1243" s="526"/>
      <c r="N1243" s="528"/>
      <c r="O1243" s="526"/>
      <c r="P1243" s="529">
        <v>749820.28</v>
      </c>
    </row>
    <row r="1244" spans="1:16" x14ac:dyDescent="0.25">
      <c r="A1244" s="530"/>
      <c r="B1244" s="524" t="s">
        <v>1482</v>
      </c>
      <c r="C1244" s="1247" t="s">
        <v>1483</v>
      </c>
      <c r="D1244" s="1247"/>
      <c r="E1244" s="1247"/>
      <c r="F1244" s="1247"/>
      <c r="G1244" s="1247"/>
      <c r="H1244" s="525" t="s">
        <v>1148</v>
      </c>
      <c r="I1244" s="543">
        <v>490</v>
      </c>
      <c r="J1244" s="526"/>
      <c r="K1244" s="527">
        <v>2594.893</v>
      </c>
      <c r="L1244" s="532"/>
      <c r="M1244" s="533"/>
      <c r="N1244" s="534">
        <v>288.95999999999998</v>
      </c>
      <c r="O1244" s="526"/>
      <c r="P1244" s="529">
        <v>749820.28</v>
      </c>
    </row>
    <row r="1245" spans="1:16" x14ac:dyDescent="0.25">
      <c r="A1245" s="523"/>
      <c r="B1245" s="524" t="s">
        <v>28</v>
      </c>
      <c r="C1245" s="1247" t="s">
        <v>132</v>
      </c>
      <c r="D1245" s="1247"/>
      <c r="E1245" s="1247"/>
      <c r="F1245" s="1247"/>
      <c r="G1245" s="1247"/>
      <c r="H1245" s="525"/>
      <c r="I1245" s="526"/>
      <c r="J1245" s="526"/>
      <c r="K1245" s="526"/>
      <c r="L1245" s="528"/>
      <c r="M1245" s="526"/>
      <c r="N1245" s="528"/>
      <c r="O1245" s="526"/>
      <c r="P1245" s="529">
        <v>97630.02</v>
      </c>
    </row>
    <row r="1246" spans="1:16" x14ac:dyDescent="0.25">
      <c r="A1246" s="523"/>
      <c r="B1246" s="524"/>
      <c r="C1246" s="1247" t="s">
        <v>1147</v>
      </c>
      <c r="D1246" s="1247"/>
      <c r="E1246" s="1247"/>
      <c r="F1246" s="1247"/>
      <c r="G1246" s="1247"/>
      <c r="H1246" s="525" t="s">
        <v>1148</v>
      </c>
      <c r="I1246" s="526"/>
      <c r="J1246" s="526"/>
      <c r="K1246" s="574">
        <v>103.425021</v>
      </c>
      <c r="L1246" s="528"/>
      <c r="M1246" s="526"/>
      <c r="N1246" s="528"/>
      <c r="O1246" s="526"/>
      <c r="P1246" s="529">
        <v>44535.8</v>
      </c>
    </row>
    <row r="1247" spans="1:16" x14ac:dyDescent="0.25">
      <c r="A1247" s="530"/>
      <c r="B1247" s="524" t="s">
        <v>1991</v>
      </c>
      <c r="C1247" s="1247" t="s">
        <v>1992</v>
      </c>
      <c r="D1247" s="1247"/>
      <c r="E1247" s="1247"/>
      <c r="F1247" s="1247"/>
      <c r="G1247" s="1247"/>
      <c r="H1247" s="525" t="s">
        <v>1151</v>
      </c>
      <c r="I1247" s="536">
        <v>17.61</v>
      </c>
      <c r="J1247" s="526"/>
      <c r="K1247" s="574">
        <v>93.257277000000002</v>
      </c>
      <c r="L1247" s="532"/>
      <c r="M1247" s="533"/>
      <c r="N1247" s="534">
        <v>913.67</v>
      </c>
      <c r="O1247" s="526"/>
      <c r="P1247" s="529">
        <v>85206.38</v>
      </c>
    </row>
    <row r="1248" spans="1:16" x14ac:dyDescent="0.25">
      <c r="A1248" s="540"/>
      <c r="B1248" s="524" t="s">
        <v>1152</v>
      </c>
      <c r="C1248" s="1247" t="s">
        <v>1153</v>
      </c>
      <c r="D1248" s="1247"/>
      <c r="E1248" s="1247"/>
      <c r="F1248" s="1247"/>
      <c r="G1248" s="1247"/>
      <c r="H1248" s="525" t="s">
        <v>1148</v>
      </c>
      <c r="I1248" s="536">
        <v>17.61</v>
      </c>
      <c r="J1248" s="526"/>
      <c r="K1248" s="574">
        <v>93.257277000000002</v>
      </c>
      <c r="L1248" s="528"/>
      <c r="M1248" s="526"/>
      <c r="N1248" s="541">
        <v>437.08</v>
      </c>
      <c r="O1248" s="526"/>
      <c r="P1248" s="529">
        <v>40760.89</v>
      </c>
    </row>
    <row r="1249" spans="1:16" x14ac:dyDescent="0.25">
      <c r="A1249" s="530"/>
      <c r="B1249" s="524" t="s">
        <v>1443</v>
      </c>
      <c r="C1249" s="1247" t="s">
        <v>1444</v>
      </c>
      <c r="D1249" s="1247"/>
      <c r="E1249" s="1247"/>
      <c r="F1249" s="1247"/>
      <c r="G1249" s="1247"/>
      <c r="H1249" s="525" t="s">
        <v>1151</v>
      </c>
      <c r="I1249" s="536">
        <v>0.68</v>
      </c>
      <c r="J1249" s="526"/>
      <c r="K1249" s="574">
        <v>3.6010759999999999</v>
      </c>
      <c r="L1249" s="532"/>
      <c r="M1249" s="533"/>
      <c r="N1249" s="534">
        <v>1550.39</v>
      </c>
      <c r="O1249" s="526"/>
      <c r="P1249" s="529">
        <v>5583.07</v>
      </c>
    </row>
    <row r="1250" spans="1:16" x14ac:dyDescent="0.25">
      <c r="A1250" s="540"/>
      <c r="B1250" s="524" t="s">
        <v>1152</v>
      </c>
      <c r="C1250" s="1247" t="s">
        <v>1153</v>
      </c>
      <c r="D1250" s="1247"/>
      <c r="E1250" s="1247"/>
      <c r="F1250" s="1247"/>
      <c r="G1250" s="1247"/>
      <c r="H1250" s="525" t="s">
        <v>1148</v>
      </c>
      <c r="I1250" s="536">
        <v>0.68</v>
      </c>
      <c r="J1250" s="526"/>
      <c r="K1250" s="574">
        <v>3.6010759999999999</v>
      </c>
      <c r="L1250" s="528"/>
      <c r="M1250" s="526"/>
      <c r="N1250" s="541">
        <v>437.08</v>
      </c>
      <c r="O1250" s="526"/>
      <c r="P1250" s="529">
        <v>1573.96</v>
      </c>
    </row>
    <row r="1251" spans="1:16" x14ac:dyDescent="0.25">
      <c r="A1251" s="530"/>
      <c r="B1251" s="524" t="s">
        <v>1287</v>
      </c>
      <c r="C1251" s="1247" t="s">
        <v>1288</v>
      </c>
      <c r="D1251" s="1247"/>
      <c r="E1251" s="1247"/>
      <c r="F1251" s="1247"/>
      <c r="G1251" s="1247"/>
      <c r="H1251" s="525" t="s">
        <v>1151</v>
      </c>
      <c r="I1251" s="536">
        <v>0.25</v>
      </c>
      <c r="J1251" s="526"/>
      <c r="K1251" s="574">
        <v>1.323925</v>
      </c>
      <c r="L1251" s="532"/>
      <c r="M1251" s="533"/>
      <c r="N1251" s="534">
        <v>1610.79</v>
      </c>
      <c r="O1251" s="526"/>
      <c r="P1251" s="529">
        <v>2132.5700000000002</v>
      </c>
    </row>
    <row r="1252" spans="1:16" x14ac:dyDescent="0.25">
      <c r="A1252" s="540"/>
      <c r="B1252" s="524" t="s">
        <v>1191</v>
      </c>
      <c r="C1252" s="1247" t="s">
        <v>1192</v>
      </c>
      <c r="D1252" s="1247"/>
      <c r="E1252" s="1247"/>
      <c r="F1252" s="1247"/>
      <c r="G1252" s="1247"/>
      <c r="H1252" s="525" t="s">
        <v>1148</v>
      </c>
      <c r="I1252" s="536">
        <v>0.25</v>
      </c>
      <c r="J1252" s="526"/>
      <c r="K1252" s="574">
        <v>1.323925</v>
      </c>
      <c r="L1252" s="528"/>
      <c r="M1252" s="526"/>
      <c r="N1252" s="541">
        <v>373.94</v>
      </c>
      <c r="O1252" s="526"/>
      <c r="P1252" s="573">
        <v>495.07</v>
      </c>
    </row>
    <row r="1253" spans="1:16" x14ac:dyDescent="0.25">
      <c r="A1253" s="530"/>
      <c r="B1253" s="524" t="s">
        <v>2035</v>
      </c>
      <c r="C1253" s="1247" t="s">
        <v>2036</v>
      </c>
      <c r="D1253" s="1247"/>
      <c r="E1253" s="1247"/>
      <c r="F1253" s="1247"/>
      <c r="G1253" s="1247"/>
      <c r="H1253" s="525" t="s">
        <v>1151</v>
      </c>
      <c r="I1253" s="531">
        <v>24.5</v>
      </c>
      <c r="J1253" s="526"/>
      <c r="K1253" s="537">
        <v>129.74465000000001</v>
      </c>
      <c r="L1253" s="538">
        <v>10.37</v>
      </c>
      <c r="M1253" s="539">
        <v>1.19</v>
      </c>
      <c r="N1253" s="534">
        <v>12.34</v>
      </c>
      <c r="O1253" s="526"/>
      <c r="P1253" s="529">
        <v>1601.05</v>
      </c>
    </row>
    <row r="1254" spans="1:16" x14ac:dyDescent="0.25">
      <c r="A1254" s="530"/>
      <c r="B1254" s="524" t="s">
        <v>1445</v>
      </c>
      <c r="C1254" s="1247" t="s">
        <v>1446</v>
      </c>
      <c r="D1254" s="1247"/>
      <c r="E1254" s="1247"/>
      <c r="F1254" s="1247"/>
      <c r="G1254" s="1247"/>
      <c r="H1254" s="525" t="s">
        <v>1151</v>
      </c>
      <c r="I1254" s="536">
        <v>0.99</v>
      </c>
      <c r="J1254" s="526"/>
      <c r="K1254" s="574">
        <v>5.2427429999999999</v>
      </c>
      <c r="L1254" s="538">
        <v>477.92</v>
      </c>
      <c r="M1254" s="539">
        <v>1.24</v>
      </c>
      <c r="N1254" s="534">
        <v>592.62</v>
      </c>
      <c r="O1254" s="526"/>
      <c r="P1254" s="529">
        <v>3106.95</v>
      </c>
    </row>
    <row r="1255" spans="1:16" x14ac:dyDescent="0.25">
      <c r="A1255" s="540"/>
      <c r="B1255" s="524" t="s">
        <v>1208</v>
      </c>
      <c r="C1255" s="1247" t="s">
        <v>1209</v>
      </c>
      <c r="D1255" s="1247"/>
      <c r="E1255" s="1247"/>
      <c r="F1255" s="1247"/>
      <c r="G1255" s="1247"/>
      <c r="H1255" s="525" t="s">
        <v>1148</v>
      </c>
      <c r="I1255" s="536">
        <v>0.99</v>
      </c>
      <c r="J1255" s="526"/>
      <c r="K1255" s="574">
        <v>5.2427429999999999</v>
      </c>
      <c r="L1255" s="528"/>
      <c r="M1255" s="526"/>
      <c r="N1255" s="541">
        <v>325.38</v>
      </c>
      <c r="O1255" s="526"/>
      <c r="P1255" s="529">
        <v>1705.88</v>
      </c>
    </row>
    <row r="1256" spans="1:16" x14ac:dyDescent="0.25">
      <c r="A1256" s="523"/>
      <c r="B1256" s="524" t="s">
        <v>36</v>
      </c>
      <c r="C1256" s="1247" t="s">
        <v>134</v>
      </c>
      <c r="D1256" s="1247"/>
      <c r="E1256" s="1247"/>
      <c r="F1256" s="1247"/>
      <c r="G1256" s="1247"/>
      <c r="H1256" s="525"/>
      <c r="I1256" s="526"/>
      <c r="J1256" s="526"/>
      <c r="K1256" s="526"/>
      <c r="L1256" s="528"/>
      <c r="M1256" s="526"/>
      <c r="N1256" s="528"/>
      <c r="O1256" s="526"/>
      <c r="P1256" s="529">
        <v>83016.97</v>
      </c>
    </row>
    <row r="1257" spans="1:16" x14ac:dyDescent="0.25">
      <c r="A1257" s="530"/>
      <c r="B1257" s="524" t="s">
        <v>1210</v>
      </c>
      <c r="C1257" s="1247" t="s">
        <v>1211</v>
      </c>
      <c r="D1257" s="1247"/>
      <c r="E1257" s="1247"/>
      <c r="F1257" s="1247"/>
      <c r="G1257" s="1247"/>
      <c r="H1257" s="525" t="s">
        <v>1212</v>
      </c>
      <c r="I1257" s="527">
        <v>0.42399999999999999</v>
      </c>
      <c r="J1257" s="526"/>
      <c r="K1257" s="569">
        <v>2.2453767999999998</v>
      </c>
      <c r="L1257" s="538">
        <v>35.71</v>
      </c>
      <c r="M1257" s="539">
        <v>0.28000000000000003</v>
      </c>
      <c r="N1257" s="534">
        <v>10</v>
      </c>
      <c r="O1257" s="526"/>
      <c r="P1257" s="529">
        <v>22.45</v>
      </c>
    </row>
    <row r="1258" spans="1:16" x14ac:dyDescent="0.25">
      <c r="A1258" s="530"/>
      <c r="B1258" s="524" t="s">
        <v>1494</v>
      </c>
      <c r="C1258" s="1247" t="s">
        <v>1495</v>
      </c>
      <c r="D1258" s="1247"/>
      <c r="E1258" s="1247"/>
      <c r="F1258" s="1247"/>
      <c r="G1258" s="1247"/>
      <c r="H1258" s="525" t="s">
        <v>1496</v>
      </c>
      <c r="I1258" s="527">
        <v>2.0640000000000001</v>
      </c>
      <c r="J1258" s="526"/>
      <c r="K1258" s="569">
        <v>10.930324799999999</v>
      </c>
      <c r="L1258" s="532"/>
      <c r="M1258" s="533"/>
      <c r="N1258" s="534">
        <v>6.1</v>
      </c>
      <c r="O1258" s="526"/>
      <c r="P1258" s="529">
        <v>66.67</v>
      </c>
    </row>
    <row r="1259" spans="1:16" x14ac:dyDescent="0.25">
      <c r="A1259" s="530"/>
      <c r="B1259" s="524" t="s">
        <v>1995</v>
      </c>
      <c r="C1259" s="1247" t="s">
        <v>1996</v>
      </c>
      <c r="D1259" s="1247"/>
      <c r="E1259" s="1247"/>
      <c r="F1259" s="1247"/>
      <c r="G1259" s="1247"/>
      <c r="H1259" s="525" t="s">
        <v>1554</v>
      </c>
      <c r="I1259" s="543">
        <v>75</v>
      </c>
      <c r="J1259" s="526"/>
      <c r="K1259" s="535">
        <v>397.17750000000001</v>
      </c>
      <c r="L1259" s="538">
        <v>12.83</v>
      </c>
      <c r="M1259" s="539">
        <v>1.1499999999999999</v>
      </c>
      <c r="N1259" s="534">
        <v>14.75</v>
      </c>
      <c r="O1259" s="526"/>
      <c r="P1259" s="529">
        <v>5858.37</v>
      </c>
    </row>
    <row r="1260" spans="1:16" x14ac:dyDescent="0.25">
      <c r="A1260" s="530"/>
      <c r="B1260" s="524" t="s">
        <v>1447</v>
      </c>
      <c r="C1260" s="1247" t="s">
        <v>1448</v>
      </c>
      <c r="D1260" s="1247"/>
      <c r="E1260" s="1247"/>
      <c r="F1260" s="1247"/>
      <c r="G1260" s="1247"/>
      <c r="H1260" s="525" t="s">
        <v>1164</v>
      </c>
      <c r="I1260" s="536">
        <v>0.03</v>
      </c>
      <c r="J1260" s="526"/>
      <c r="K1260" s="574">
        <v>0.15887100000000001</v>
      </c>
      <c r="L1260" s="542">
        <v>70296.2</v>
      </c>
      <c r="M1260" s="539">
        <v>1.31</v>
      </c>
      <c r="N1260" s="534">
        <v>92088.02</v>
      </c>
      <c r="O1260" s="526"/>
      <c r="P1260" s="529">
        <v>14630.12</v>
      </c>
    </row>
    <row r="1261" spans="1:16" x14ac:dyDescent="0.25">
      <c r="A1261" s="530"/>
      <c r="B1261" s="524" t="s">
        <v>2041</v>
      </c>
      <c r="C1261" s="1247" t="s">
        <v>2042</v>
      </c>
      <c r="D1261" s="1247"/>
      <c r="E1261" s="1247"/>
      <c r="F1261" s="1247"/>
      <c r="G1261" s="1247"/>
      <c r="H1261" s="525" t="s">
        <v>1164</v>
      </c>
      <c r="I1261" s="527">
        <v>8.2000000000000003E-2</v>
      </c>
      <c r="J1261" s="526"/>
      <c r="K1261" s="569">
        <v>0.43424740000000001</v>
      </c>
      <c r="L1261" s="542">
        <v>5275.05</v>
      </c>
      <c r="M1261" s="539">
        <v>1.27</v>
      </c>
      <c r="N1261" s="534">
        <v>6699.31</v>
      </c>
      <c r="O1261" s="526"/>
      <c r="P1261" s="529">
        <v>2909.16</v>
      </c>
    </row>
    <row r="1262" spans="1:16" x14ac:dyDescent="0.25">
      <c r="A1262" s="530"/>
      <c r="B1262" s="524" t="s">
        <v>1506</v>
      </c>
      <c r="C1262" s="1247" t="s">
        <v>1507</v>
      </c>
      <c r="D1262" s="1247"/>
      <c r="E1262" s="1247"/>
      <c r="F1262" s="1247"/>
      <c r="G1262" s="1247"/>
      <c r="H1262" s="525" t="s">
        <v>1164</v>
      </c>
      <c r="I1262" s="535">
        <v>7.6200000000000004E-2</v>
      </c>
      <c r="J1262" s="526"/>
      <c r="K1262" s="569">
        <v>0.40353230000000001</v>
      </c>
      <c r="L1262" s="542">
        <v>60258.2</v>
      </c>
      <c r="M1262" s="539">
        <v>1.1299999999999999</v>
      </c>
      <c r="N1262" s="534">
        <v>68091.77</v>
      </c>
      <c r="O1262" s="526"/>
      <c r="P1262" s="529">
        <v>27477.23</v>
      </c>
    </row>
    <row r="1263" spans="1:16" x14ac:dyDescent="0.25">
      <c r="A1263" s="530"/>
      <c r="B1263" s="524" t="s">
        <v>2043</v>
      </c>
      <c r="C1263" s="1247" t="s">
        <v>2044</v>
      </c>
      <c r="D1263" s="1247"/>
      <c r="E1263" s="1247"/>
      <c r="F1263" s="1247"/>
      <c r="G1263" s="1247"/>
      <c r="H1263" s="525" t="s">
        <v>1212</v>
      </c>
      <c r="I1263" s="531">
        <v>0.7</v>
      </c>
      <c r="J1263" s="526"/>
      <c r="K1263" s="537">
        <v>3.7069899999999998</v>
      </c>
      <c r="L1263" s="542">
        <v>5764.42</v>
      </c>
      <c r="M1263" s="575">
        <v>1.5</v>
      </c>
      <c r="N1263" s="534">
        <v>8646.6299999999992</v>
      </c>
      <c r="O1263" s="526"/>
      <c r="P1263" s="529">
        <v>32052.97</v>
      </c>
    </row>
    <row r="1264" spans="1:16" x14ac:dyDescent="0.25">
      <c r="A1264" s="544" t="s">
        <v>1239</v>
      </c>
      <c r="B1264" s="545" t="s">
        <v>1997</v>
      </c>
      <c r="C1264" s="1250" t="s">
        <v>1998</v>
      </c>
      <c r="D1264" s="1250"/>
      <c r="E1264" s="1250"/>
      <c r="F1264" s="1250"/>
      <c r="G1264" s="1250"/>
      <c r="H1264" s="546" t="s">
        <v>1212</v>
      </c>
      <c r="I1264" s="547">
        <v>102</v>
      </c>
      <c r="J1264" s="548"/>
      <c r="K1264" s="567">
        <v>540.16139999999996</v>
      </c>
      <c r="L1264" s="550"/>
      <c r="M1264" s="548"/>
      <c r="N1264" s="550"/>
      <c r="O1264" s="548"/>
      <c r="P1264" s="551"/>
    </row>
    <row r="1265" spans="1:16" x14ac:dyDescent="0.25">
      <c r="A1265" s="544" t="s">
        <v>1239</v>
      </c>
      <c r="B1265" s="545" t="s">
        <v>2047</v>
      </c>
      <c r="C1265" s="1250" t="s">
        <v>2048</v>
      </c>
      <c r="D1265" s="1250"/>
      <c r="E1265" s="1250"/>
      <c r="F1265" s="1250"/>
      <c r="G1265" s="1250"/>
      <c r="H1265" s="546" t="s">
        <v>1554</v>
      </c>
      <c r="I1265" s="566">
        <v>65.099999999999994</v>
      </c>
      <c r="J1265" s="548"/>
      <c r="K1265" s="591">
        <v>344.75006999999999</v>
      </c>
      <c r="L1265" s="550"/>
      <c r="M1265" s="548"/>
      <c r="N1265" s="550"/>
      <c r="O1265" s="548"/>
      <c r="P1265" s="551"/>
    </row>
    <row r="1266" spans="1:16" x14ac:dyDescent="0.25">
      <c r="A1266" s="552"/>
      <c r="B1266" s="553"/>
      <c r="C1266" s="1248" t="s">
        <v>1154</v>
      </c>
      <c r="D1266" s="1248"/>
      <c r="E1266" s="1248"/>
      <c r="F1266" s="1248"/>
      <c r="G1266" s="1248"/>
      <c r="H1266" s="516"/>
      <c r="I1266" s="517"/>
      <c r="J1266" s="517"/>
      <c r="K1266" s="517"/>
      <c r="L1266" s="520"/>
      <c r="M1266" s="517"/>
      <c r="N1266" s="554"/>
      <c r="O1266" s="517"/>
      <c r="P1266" s="555">
        <v>975003.07</v>
      </c>
    </row>
    <row r="1267" spans="1:16" x14ac:dyDescent="0.25">
      <c r="A1267" s="540"/>
      <c r="B1267" s="524"/>
      <c r="C1267" s="1247" t="s">
        <v>1155</v>
      </c>
      <c r="D1267" s="1247"/>
      <c r="E1267" s="1247"/>
      <c r="F1267" s="1247"/>
      <c r="G1267" s="1247"/>
      <c r="H1267" s="525"/>
      <c r="I1267" s="526"/>
      <c r="J1267" s="526"/>
      <c r="K1267" s="526"/>
      <c r="L1267" s="528"/>
      <c r="M1267" s="526"/>
      <c r="N1267" s="528"/>
      <c r="O1267" s="526"/>
      <c r="P1267" s="529">
        <v>794356.08</v>
      </c>
    </row>
    <row r="1268" spans="1:16" x14ac:dyDescent="0.25">
      <c r="A1268" s="540"/>
      <c r="B1268" s="524" t="s">
        <v>1999</v>
      </c>
      <c r="C1268" s="1247" t="s">
        <v>2000</v>
      </c>
      <c r="D1268" s="1247"/>
      <c r="E1268" s="1247"/>
      <c r="F1268" s="1247"/>
      <c r="G1268" s="1247"/>
      <c r="H1268" s="525" t="s">
        <v>1158</v>
      </c>
      <c r="I1268" s="543">
        <v>102</v>
      </c>
      <c r="J1268" s="526"/>
      <c r="K1268" s="543">
        <v>102</v>
      </c>
      <c r="L1268" s="528"/>
      <c r="M1268" s="526"/>
      <c r="N1268" s="528"/>
      <c r="O1268" s="526"/>
      <c r="P1268" s="529">
        <v>810243.2</v>
      </c>
    </row>
    <row r="1269" spans="1:16" x14ac:dyDescent="0.25">
      <c r="A1269" s="540"/>
      <c r="B1269" s="524" t="s">
        <v>2001</v>
      </c>
      <c r="C1269" s="1247" t="s">
        <v>2002</v>
      </c>
      <c r="D1269" s="1247"/>
      <c r="E1269" s="1247"/>
      <c r="F1269" s="1247"/>
      <c r="G1269" s="1247"/>
      <c r="H1269" s="525" t="s">
        <v>1158</v>
      </c>
      <c r="I1269" s="543">
        <v>58</v>
      </c>
      <c r="J1269" s="526"/>
      <c r="K1269" s="543">
        <v>58</v>
      </c>
      <c r="L1269" s="528"/>
      <c r="M1269" s="526"/>
      <c r="N1269" s="528"/>
      <c r="O1269" s="526"/>
      <c r="P1269" s="529">
        <v>460726.53</v>
      </c>
    </row>
    <row r="1270" spans="1:16" x14ac:dyDescent="0.25">
      <c r="A1270" s="556"/>
      <c r="B1270" s="557"/>
      <c r="C1270" s="1248" t="s">
        <v>1161</v>
      </c>
      <c r="D1270" s="1248"/>
      <c r="E1270" s="1248"/>
      <c r="F1270" s="1248"/>
      <c r="G1270" s="1248"/>
      <c r="H1270" s="516"/>
      <c r="I1270" s="517"/>
      <c r="J1270" s="517"/>
      <c r="K1270" s="517"/>
      <c r="L1270" s="520"/>
      <c r="M1270" s="517"/>
      <c r="N1270" s="554">
        <v>424112.54</v>
      </c>
      <c r="O1270" s="517"/>
      <c r="P1270" s="555">
        <v>2245972.7999999998</v>
      </c>
    </row>
    <row r="1271" spans="1:16" x14ac:dyDescent="0.25">
      <c r="A1271" s="558"/>
      <c r="B1271" s="559"/>
      <c r="C1271" s="559"/>
      <c r="D1271" s="559"/>
      <c r="E1271" s="559"/>
      <c r="F1271" s="559"/>
      <c r="G1271" s="559"/>
      <c r="H1271" s="560"/>
      <c r="I1271" s="561"/>
      <c r="J1271" s="561"/>
      <c r="K1271" s="561"/>
      <c r="L1271" s="562"/>
      <c r="M1271" s="561"/>
      <c r="N1271" s="562"/>
      <c r="O1271" s="561"/>
      <c r="P1271" s="563"/>
    </row>
    <row r="1272" spans="1:16" x14ac:dyDescent="0.25">
      <c r="A1272" s="514" t="s">
        <v>1856</v>
      </c>
      <c r="B1272" s="515" t="s">
        <v>2049</v>
      </c>
      <c r="C1272" s="1249" t="s">
        <v>2050</v>
      </c>
      <c r="D1272" s="1249"/>
      <c r="E1272" s="1249"/>
      <c r="F1272" s="1249"/>
      <c r="G1272" s="1249"/>
      <c r="H1272" s="516" t="s">
        <v>1554</v>
      </c>
      <c r="I1272" s="517">
        <v>344.75006999999999</v>
      </c>
      <c r="J1272" s="518">
        <v>1</v>
      </c>
      <c r="K1272" s="590">
        <v>344.75006999999999</v>
      </c>
      <c r="L1272" s="593">
        <v>317.39999999999998</v>
      </c>
      <c r="M1272" s="570">
        <v>1.42</v>
      </c>
      <c r="N1272" s="572">
        <v>450.71</v>
      </c>
      <c r="O1272" s="517"/>
      <c r="P1272" s="555">
        <v>155382.29999999999</v>
      </c>
    </row>
    <row r="1273" spans="1:16" x14ac:dyDescent="0.25">
      <c r="A1273" s="556"/>
      <c r="B1273" s="557"/>
      <c r="C1273" s="1248" t="s">
        <v>1161</v>
      </c>
      <c r="D1273" s="1248"/>
      <c r="E1273" s="1248"/>
      <c r="F1273" s="1248"/>
      <c r="G1273" s="1248"/>
      <c r="H1273" s="516"/>
      <c r="I1273" s="517"/>
      <c r="J1273" s="517"/>
      <c r="K1273" s="517"/>
      <c r="L1273" s="520"/>
      <c r="M1273" s="517"/>
      <c r="N1273" s="520"/>
      <c r="O1273" s="517"/>
      <c r="P1273" s="555">
        <v>155382.29999999999</v>
      </c>
    </row>
    <row r="1274" spans="1:16" x14ac:dyDescent="0.25">
      <c r="A1274" s="558"/>
      <c r="B1274" s="559"/>
      <c r="C1274" s="559"/>
      <c r="D1274" s="559"/>
      <c r="E1274" s="559"/>
      <c r="F1274" s="559"/>
      <c r="G1274" s="559"/>
      <c r="H1274" s="560"/>
      <c r="I1274" s="561"/>
      <c r="J1274" s="561"/>
      <c r="K1274" s="561"/>
      <c r="L1274" s="562"/>
      <c r="M1274" s="561"/>
      <c r="N1274" s="562"/>
      <c r="O1274" s="561"/>
      <c r="P1274" s="563"/>
    </row>
    <row r="1275" spans="1:16" x14ac:dyDescent="0.25">
      <c r="A1275" s="514" t="s">
        <v>1857</v>
      </c>
      <c r="B1275" s="515" t="s">
        <v>4722</v>
      </c>
      <c r="C1275" s="1249" t="s">
        <v>4723</v>
      </c>
      <c r="D1275" s="1249"/>
      <c r="E1275" s="1249"/>
      <c r="F1275" s="1249"/>
      <c r="G1275" s="1249"/>
      <c r="H1275" s="516" t="s">
        <v>1212</v>
      </c>
      <c r="I1275" s="517">
        <v>540.16</v>
      </c>
      <c r="J1275" s="518">
        <v>1</v>
      </c>
      <c r="K1275" s="570">
        <v>540.16</v>
      </c>
      <c r="L1275" s="520"/>
      <c r="M1275" s="517"/>
      <c r="N1275" s="564">
        <v>5302.28</v>
      </c>
      <c r="O1275" s="517"/>
      <c r="P1275" s="555">
        <v>2864079.56</v>
      </c>
    </row>
    <row r="1276" spans="1:16" x14ac:dyDescent="0.25">
      <c r="A1276" s="556"/>
      <c r="B1276" s="557"/>
      <c r="C1276" s="1248" t="s">
        <v>1161</v>
      </c>
      <c r="D1276" s="1248"/>
      <c r="E1276" s="1248"/>
      <c r="F1276" s="1248"/>
      <c r="G1276" s="1248"/>
      <c r="H1276" s="516"/>
      <c r="I1276" s="517"/>
      <c r="J1276" s="517"/>
      <c r="K1276" s="517"/>
      <c r="L1276" s="520"/>
      <c r="M1276" s="517"/>
      <c r="N1276" s="520"/>
      <c r="O1276" s="517"/>
      <c r="P1276" s="555">
        <v>2864079.56</v>
      </c>
    </row>
    <row r="1277" spans="1:16" x14ac:dyDescent="0.25">
      <c r="A1277" s="558"/>
      <c r="B1277" s="559"/>
      <c r="C1277" s="559"/>
      <c r="D1277" s="559"/>
      <c r="E1277" s="559"/>
      <c r="F1277" s="559"/>
      <c r="G1277" s="559"/>
      <c r="H1277" s="560"/>
      <c r="I1277" s="561"/>
      <c r="J1277" s="561"/>
      <c r="K1277" s="561"/>
      <c r="L1277" s="562"/>
      <c r="M1277" s="561"/>
      <c r="N1277" s="562"/>
      <c r="O1277" s="561"/>
      <c r="P1277" s="563"/>
    </row>
    <row r="1278" spans="1:16" x14ac:dyDescent="0.25">
      <c r="A1278" s="514" t="s">
        <v>1860</v>
      </c>
      <c r="B1278" s="515" t="s">
        <v>3641</v>
      </c>
      <c r="C1278" s="1249" t="s">
        <v>3642</v>
      </c>
      <c r="D1278" s="1249"/>
      <c r="E1278" s="1249"/>
      <c r="F1278" s="1249"/>
      <c r="G1278" s="1249"/>
      <c r="H1278" s="516" t="s">
        <v>1440</v>
      </c>
      <c r="I1278" s="517">
        <v>88.21</v>
      </c>
      <c r="J1278" s="518">
        <v>1</v>
      </c>
      <c r="K1278" s="570">
        <v>88.21</v>
      </c>
      <c r="L1278" s="520"/>
      <c r="M1278" s="517"/>
      <c r="N1278" s="521"/>
      <c r="O1278" s="517"/>
      <c r="P1278" s="522"/>
    </row>
    <row r="1279" spans="1:16" x14ac:dyDescent="0.25">
      <c r="A1279" s="523"/>
      <c r="B1279" s="524" t="s">
        <v>23</v>
      </c>
      <c r="C1279" s="1247" t="s">
        <v>1203</v>
      </c>
      <c r="D1279" s="1247"/>
      <c r="E1279" s="1247"/>
      <c r="F1279" s="1247"/>
      <c r="G1279" s="1247"/>
      <c r="H1279" s="525" t="s">
        <v>1148</v>
      </c>
      <c r="I1279" s="526"/>
      <c r="J1279" s="526"/>
      <c r="K1279" s="527">
        <v>1340.7919999999999</v>
      </c>
      <c r="L1279" s="528"/>
      <c r="M1279" s="526"/>
      <c r="N1279" s="528"/>
      <c r="O1279" s="526"/>
      <c r="P1279" s="529">
        <v>416731.56</v>
      </c>
    </row>
    <row r="1280" spans="1:16" x14ac:dyDescent="0.25">
      <c r="A1280" s="530"/>
      <c r="B1280" s="524" t="s">
        <v>2333</v>
      </c>
      <c r="C1280" s="1247" t="s">
        <v>2334</v>
      </c>
      <c r="D1280" s="1247"/>
      <c r="E1280" s="1247"/>
      <c r="F1280" s="1247"/>
      <c r="G1280" s="1247"/>
      <c r="H1280" s="525" t="s">
        <v>1148</v>
      </c>
      <c r="I1280" s="531">
        <v>15.2</v>
      </c>
      <c r="J1280" s="526"/>
      <c r="K1280" s="527">
        <v>1340.7919999999999</v>
      </c>
      <c r="L1280" s="532"/>
      <c r="M1280" s="533"/>
      <c r="N1280" s="534">
        <v>310.81</v>
      </c>
      <c r="O1280" s="526"/>
      <c r="P1280" s="529">
        <v>416731.56</v>
      </c>
    </row>
    <row r="1281" spans="1:16" x14ac:dyDescent="0.25">
      <c r="A1281" s="523"/>
      <c r="B1281" s="524" t="s">
        <v>36</v>
      </c>
      <c r="C1281" s="1247" t="s">
        <v>134</v>
      </c>
      <c r="D1281" s="1247"/>
      <c r="E1281" s="1247"/>
      <c r="F1281" s="1247"/>
      <c r="G1281" s="1247"/>
      <c r="H1281" s="525"/>
      <c r="I1281" s="526"/>
      <c r="J1281" s="526"/>
      <c r="K1281" s="526"/>
      <c r="L1281" s="528"/>
      <c r="M1281" s="526"/>
      <c r="N1281" s="528"/>
      <c r="O1281" s="526"/>
      <c r="P1281" s="529">
        <v>14911.18</v>
      </c>
    </row>
    <row r="1282" spans="1:16" x14ac:dyDescent="0.25">
      <c r="A1282" s="530"/>
      <c r="B1282" s="524" t="s">
        <v>1494</v>
      </c>
      <c r="C1282" s="1247" t="s">
        <v>1495</v>
      </c>
      <c r="D1282" s="1247"/>
      <c r="E1282" s="1247"/>
      <c r="F1282" s="1247"/>
      <c r="G1282" s="1247"/>
      <c r="H1282" s="525" t="s">
        <v>1496</v>
      </c>
      <c r="I1282" s="535">
        <v>5.3376000000000001</v>
      </c>
      <c r="J1282" s="526"/>
      <c r="K1282" s="574">
        <v>470.82969600000001</v>
      </c>
      <c r="L1282" s="532"/>
      <c r="M1282" s="533"/>
      <c r="N1282" s="534">
        <v>6.1</v>
      </c>
      <c r="O1282" s="526"/>
      <c r="P1282" s="529">
        <v>2872.06</v>
      </c>
    </row>
    <row r="1283" spans="1:16" x14ac:dyDescent="0.25">
      <c r="A1283" s="530"/>
      <c r="B1283" s="524" t="s">
        <v>2360</v>
      </c>
      <c r="C1283" s="1247" t="s">
        <v>2361</v>
      </c>
      <c r="D1283" s="1247"/>
      <c r="E1283" s="1247"/>
      <c r="F1283" s="1247"/>
      <c r="G1283" s="1247"/>
      <c r="H1283" s="525" t="s">
        <v>1697</v>
      </c>
      <c r="I1283" s="536">
        <v>1.75</v>
      </c>
      <c r="J1283" s="526"/>
      <c r="K1283" s="535">
        <v>154.36750000000001</v>
      </c>
      <c r="L1283" s="538">
        <v>52.34</v>
      </c>
      <c r="M1283" s="539">
        <v>1.49</v>
      </c>
      <c r="N1283" s="534">
        <v>77.989999999999995</v>
      </c>
      <c r="O1283" s="526"/>
      <c r="P1283" s="529">
        <v>12039.12</v>
      </c>
    </row>
    <row r="1284" spans="1:16" x14ac:dyDescent="0.25">
      <c r="A1284" s="552"/>
      <c r="B1284" s="553"/>
      <c r="C1284" s="1248" t="s">
        <v>1154</v>
      </c>
      <c r="D1284" s="1248"/>
      <c r="E1284" s="1248"/>
      <c r="F1284" s="1248"/>
      <c r="G1284" s="1248"/>
      <c r="H1284" s="516"/>
      <c r="I1284" s="517"/>
      <c r="J1284" s="517"/>
      <c r="K1284" s="517"/>
      <c r="L1284" s="520"/>
      <c r="M1284" s="517"/>
      <c r="N1284" s="554"/>
      <c r="O1284" s="517"/>
      <c r="P1284" s="555">
        <v>431642.74</v>
      </c>
    </row>
    <row r="1285" spans="1:16" x14ac:dyDescent="0.25">
      <c r="A1285" s="540" t="s">
        <v>1861</v>
      </c>
      <c r="B1285" s="524" t="s">
        <v>2637</v>
      </c>
      <c r="C1285" s="1247" t="s">
        <v>2638</v>
      </c>
      <c r="D1285" s="1247"/>
      <c r="E1285" s="1247"/>
      <c r="F1285" s="1247"/>
      <c r="G1285" s="1247"/>
      <c r="H1285" s="525" t="s">
        <v>1158</v>
      </c>
      <c r="I1285" s="543">
        <v>2</v>
      </c>
      <c r="J1285" s="526"/>
      <c r="K1285" s="543">
        <v>2</v>
      </c>
      <c r="L1285" s="528"/>
      <c r="M1285" s="526"/>
      <c r="N1285" s="528"/>
      <c r="O1285" s="526"/>
      <c r="P1285" s="529">
        <v>8334.6299999999992</v>
      </c>
    </row>
    <row r="1286" spans="1:16" x14ac:dyDescent="0.25">
      <c r="A1286" s="540"/>
      <c r="B1286" s="524"/>
      <c r="C1286" s="1247" t="s">
        <v>1155</v>
      </c>
      <c r="D1286" s="1247"/>
      <c r="E1286" s="1247"/>
      <c r="F1286" s="1247"/>
      <c r="G1286" s="1247"/>
      <c r="H1286" s="525"/>
      <c r="I1286" s="526"/>
      <c r="J1286" s="526"/>
      <c r="K1286" s="526"/>
      <c r="L1286" s="528"/>
      <c r="M1286" s="526"/>
      <c r="N1286" s="528"/>
      <c r="O1286" s="526"/>
      <c r="P1286" s="529">
        <v>416731.56</v>
      </c>
    </row>
    <row r="1287" spans="1:16" x14ac:dyDescent="0.25">
      <c r="A1287" s="540"/>
      <c r="B1287" s="524" t="s">
        <v>2639</v>
      </c>
      <c r="C1287" s="1247" t="s">
        <v>2640</v>
      </c>
      <c r="D1287" s="1247"/>
      <c r="E1287" s="1247"/>
      <c r="F1287" s="1247"/>
      <c r="G1287" s="1247"/>
      <c r="H1287" s="525" t="s">
        <v>1158</v>
      </c>
      <c r="I1287" s="543">
        <v>97</v>
      </c>
      <c r="J1287" s="526"/>
      <c r="K1287" s="543">
        <v>97</v>
      </c>
      <c r="L1287" s="528"/>
      <c r="M1287" s="526"/>
      <c r="N1287" s="528"/>
      <c r="O1287" s="526"/>
      <c r="P1287" s="529">
        <v>404229.61</v>
      </c>
    </row>
    <row r="1288" spans="1:16" x14ac:dyDescent="0.25">
      <c r="A1288" s="540"/>
      <c r="B1288" s="524" t="s">
        <v>2641</v>
      </c>
      <c r="C1288" s="1247" t="s">
        <v>2642</v>
      </c>
      <c r="D1288" s="1247"/>
      <c r="E1288" s="1247"/>
      <c r="F1288" s="1247"/>
      <c r="G1288" s="1247"/>
      <c r="H1288" s="525" t="s">
        <v>1158</v>
      </c>
      <c r="I1288" s="543">
        <v>51</v>
      </c>
      <c r="J1288" s="526"/>
      <c r="K1288" s="543">
        <v>51</v>
      </c>
      <c r="L1288" s="528"/>
      <c r="M1288" s="526"/>
      <c r="N1288" s="528"/>
      <c r="O1288" s="526"/>
      <c r="P1288" s="529">
        <v>212533.1</v>
      </c>
    </row>
    <row r="1289" spans="1:16" x14ac:dyDescent="0.25">
      <c r="A1289" s="556"/>
      <c r="B1289" s="557"/>
      <c r="C1289" s="1248" t="s">
        <v>1161</v>
      </c>
      <c r="D1289" s="1248"/>
      <c r="E1289" s="1248"/>
      <c r="F1289" s="1248"/>
      <c r="G1289" s="1248"/>
      <c r="H1289" s="516"/>
      <c r="I1289" s="517"/>
      <c r="J1289" s="517"/>
      <c r="K1289" s="517"/>
      <c r="L1289" s="520"/>
      <c r="M1289" s="517"/>
      <c r="N1289" s="554">
        <v>11979.82</v>
      </c>
      <c r="O1289" s="517"/>
      <c r="P1289" s="555">
        <v>1056740.08</v>
      </c>
    </row>
    <row r="1290" spans="1:16" x14ac:dyDescent="0.25">
      <c r="A1290" s="558"/>
      <c r="B1290" s="559"/>
      <c r="C1290" s="559"/>
      <c r="D1290" s="559"/>
      <c r="E1290" s="559"/>
      <c r="F1290" s="559"/>
      <c r="G1290" s="559"/>
      <c r="H1290" s="560"/>
      <c r="I1290" s="561"/>
      <c r="J1290" s="561"/>
      <c r="K1290" s="561"/>
      <c r="L1290" s="562"/>
      <c r="M1290" s="561"/>
      <c r="N1290" s="562"/>
      <c r="O1290" s="561"/>
      <c r="P1290" s="563"/>
    </row>
    <row r="1291" spans="1:16" ht="22.5" x14ac:dyDescent="0.25">
      <c r="A1291" s="514" t="s">
        <v>1863</v>
      </c>
      <c r="B1291" s="515" t="s">
        <v>4724</v>
      </c>
      <c r="C1291" s="1249" t="s">
        <v>4725</v>
      </c>
      <c r="D1291" s="1249"/>
      <c r="E1291" s="1249"/>
      <c r="F1291" s="1249"/>
      <c r="G1291" s="1249"/>
      <c r="H1291" s="516" t="s">
        <v>2159</v>
      </c>
      <c r="I1291" s="517">
        <v>2993</v>
      </c>
      <c r="J1291" s="518">
        <v>1</v>
      </c>
      <c r="K1291" s="518">
        <v>2993</v>
      </c>
      <c r="L1291" s="520"/>
      <c r="M1291" s="517"/>
      <c r="N1291" s="572">
        <v>107.1</v>
      </c>
      <c r="O1291" s="517"/>
      <c r="P1291" s="555">
        <v>320550.3</v>
      </c>
    </row>
    <row r="1292" spans="1:16" x14ac:dyDescent="0.25">
      <c r="A1292" s="556"/>
      <c r="B1292" s="557"/>
      <c r="C1292" s="1248" t="s">
        <v>1161</v>
      </c>
      <c r="D1292" s="1248"/>
      <c r="E1292" s="1248"/>
      <c r="F1292" s="1248"/>
      <c r="G1292" s="1248"/>
      <c r="H1292" s="516"/>
      <c r="I1292" s="517"/>
      <c r="J1292" s="517"/>
      <c r="K1292" s="517"/>
      <c r="L1292" s="520"/>
      <c r="M1292" s="517"/>
      <c r="N1292" s="520"/>
      <c r="O1292" s="517"/>
      <c r="P1292" s="555">
        <v>320550.3</v>
      </c>
    </row>
    <row r="1293" spans="1:16" x14ac:dyDescent="0.25">
      <c r="A1293" s="558"/>
      <c r="B1293" s="559"/>
      <c r="C1293" s="559"/>
      <c r="D1293" s="559"/>
      <c r="E1293" s="559"/>
      <c r="F1293" s="559"/>
      <c r="G1293" s="559"/>
      <c r="H1293" s="560"/>
      <c r="I1293" s="561"/>
      <c r="J1293" s="561"/>
      <c r="K1293" s="561"/>
      <c r="L1293" s="562"/>
      <c r="M1293" s="561"/>
      <c r="N1293" s="562"/>
      <c r="O1293" s="561"/>
      <c r="P1293" s="563"/>
    </row>
    <row r="1294" spans="1:16" x14ac:dyDescent="0.25">
      <c r="A1294" s="514" t="s">
        <v>1864</v>
      </c>
      <c r="B1294" s="515" t="s">
        <v>4726</v>
      </c>
      <c r="C1294" s="1249" t="s">
        <v>4727</v>
      </c>
      <c r="D1294" s="1249"/>
      <c r="E1294" s="1249"/>
      <c r="F1294" s="1249"/>
      <c r="G1294" s="1249"/>
      <c r="H1294" s="516" t="s">
        <v>2159</v>
      </c>
      <c r="I1294" s="517">
        <v>5828</v>
      </c>
      <c r="J1294" s="518">
        <v>1</v>
      </c>
      <c r="K1294" s="518">
        <v>5828</v>
      </c>
      <c r="L1294" s="593">
        <v>24.3</v>
      </c>
      <c r="M1294" s="570">
        <v>1.04</v>
      </c>
      <c r="N1294" s="572">
        <v>25.27</v>
      </c>
      <c r="O1294" s="517"/>
      <c r="P1294" s="555">
        <v>147273.56</v>
      </c>
    </row>
    <row r="1295" spans="1:16" x14ac:dyDescent="0.25">
      <c r="A1295" s="556"/>
      <c r="B1295" s="557"/>
      <c r="C1295" s="1248" t="s">
        <v>1161</v>
      </c>
      <c r="D1295" s="1248"/>
      <c r="E1295" s="1248"/>
      <c r="F1295" s="1248"/>
      <c r="G1295" s="1248"/>
      <c r="H1295" s="516"/>
      <c r="I1295" s="517"/>
      <c r="J1295" s="517"/>
      <c r="K1295" s="517"/>
      <c r="L1295" s="520"/>
      <c r="M1295" s="517"/>
      <c r="N1295" s="520"/>
      <c r="O1295" s="517"/>
      <c r="P1295" s="555">
        <v>147273.56</v>
      </c>
    </row>
    <row r="1296" spans="1:16" x14ac:dyDescent="0.25">
      <c r="A1296" s="558"/>
      <c r="B1296" s="559"/>
      <c r="C1296" s="559"/>
      <c r="D1296" s="559"/>
      <c r="E1296" s="559"/>
      <c r="F1296" s="559"/>
      <c r="G1296" s="559"/>
      <c r="H1296" s="560"/>
      <c r="I1296" s="561"/>
      <c r="J1296" s="561"/>
      <c r="K1296" s="561"/>
      <c r="L1296" s="562"/>
      <c r="M1296" s="561"/>
      <c r="N1296" s="562"/>
      <c r="O1296" s="561"/>
      <c r="P1296" s="563"/>
    </row>
    <row r="1297" spans="1:16" x14ac:dyDescent="0.25">
      <c r="A1297" s="558"/>
      <c r="B1297" s="576"/>
      <c r="C1297" s="576"/>
      <c r="D1297" s="576"/>
      <c r="E1297" s="576"/>
      <c r="F1297" s="561"/>
      <c r="G1297" s="561"/>
      <c r="H1297" s="561"/>
      <c r="I1297" s="561"/>
      <c r="J1297" s="562"/>
      <c r="K1297" s="561"/>
      <c r="L1297" s="562"/>
      <c r="M1297" s="577"/>
      <c r="N1297" s="562"/>
      <c r="O1297" s="578"/>
      <c r="P1297" s="579"/>
    </row>
    <row r="1298" spans="1:16" x14ac:dyDescent="0.25">
      <c r="A1298" s="552"/>
      <c r="B1298" s="580"/>
      <c r="C1298" s="1246" t="s">
        <v>4728</v>
      </c>
      <c r="D1298" s="1246"/>
      <c r="E1298" s="1246"/>
      <c r="F1298" s="1246"/>
      <c r="G1298" s="1246"/>
      <c r="H1298" s="1246"/>
      <c r="I1298" s="1246"/>
      <c r="J1298" s="1246"/>
      <c r="K1298" s="1246"/>
      <c r="L1298" s="1246"/>
      <c r="M1298" s="1246"/>
      <c r="N1298" s="1246"/>
      <c r="O1298" s="1246"/>
      <c r="P1298" s="581"/>
    </row>
    <row r="1299" spans="1:16" x14ac:dyDescent="0.25">
      <c r="A1299" s="552"/>
      <c r="B1299" s="553"/>
      <c r="C1299" s="1243" t="s">
        <v>1249</v>
      </c>
      <c r="D1299" s="1243"/>
      <c r="E1299" s="1243"/>
      <c r="F1299" s="1243"/>
      <c r="G1299" s="1243"/>
      <c r="H1299" s="1243"/>
      <c r="I1299" s="1243"/>
      <c r="J1299" s="1243"/>
      <c r="K1299" s="1243"/>
      <c r="L1299" s="1243"/>
      <c r="M1299" s="1243"/>
      <c r="N1299" s="1243"/>
      <c r="O1299" s="1243"/>
      <c r="P1299" s="582">
        <v>43504618.399999999</v>
      </c>
    </row>
    <row r="1300" spans="1:16" x14ac:dyDescent="0.25">
      <c r="A1300" s="552"/>
      <c r="B1300" s="553"/>
      <c r="C1300" s="1243" t="s">
        <v>1250</v>
      </c>
      <c r="D1300" s="1243"/>
      <c r="E1300" s="1243"/>
      <c r="F1300" s="1243"/>
      <c r="G1300" s="1243"/>
      <c r="H1300" s="1243"/>
      <c r="I1300" s="1243"/>
      <c r="J1300" s="1243"/>
      <c r="K1300" s="1243"/>
      <c r="L1300" s="1243"/>
      <c r="M1300" s="1243"/>
      <c r="N1300" s="1243"/>
      <c r="O1300" s="1243"/>
      <c r="P1300" s="583"/>
    </row>
    <row r="1301" spans="1:16" x14ac:dyDescent="0.25">
      <c r="A1301" s="552"/>
      <c r="B1301" s="553"/>
      <c r="C1301" s="1243" t="s">
        <v>1251</v>
      </c>
      <c r="D1301" s="1243"/>
      <c r="E1301" s="1243"/>
      <c r="F1301" s="1243"/>
      <c r="G1301" s="1243"/>
      <c r="H1301" s="1243"/>
      <c r="I1301" s="1243"/>
      <c r="J1301" s="1243"/>
      <c r="K1301" s="1243"/>
      <c r="L1301" s="1243"/>
      <c r="M1301" s="1243"/>
      <c r="N1301" s="1243"/>
      <c r="O1301" s="1243"/>
      <c r="P1301" s="582">
        <v>1602416.3</v>
      </c>
    </row>
    <row r="1302" spans="1:16" x14ac:dyDescent="0.25">
      <c r="A1302" s="552"/>
      <c r="B1302" s="553"/>
      <c r="C1302" s="1243" t="s">
        <v>1252</v>
      </c>
      <c r="D1302" s="1243"/>
      <c r="E1302" s="1243"/>
      <c r="F1302" s="1243"/>
      <c r="G1302" s="1243"/>
      <c r="H1302" s="1243"/>
      <c r="I1302" s="1243"/>
      <c r="J1302" s="1243"/>
      <c r="K1302" s="1243"/>
      <c r="L1302" s="1243"/>
      <c r="M1302" s="1243"/>
      <c r="N1302" s="1243"/>
      <c r="O1302" s="1243"/>
      <c r="P1302" s="582">
        <v>662218.71</v>
      </c>
    </row>
    <row r="1303" spans="1:16" x14ac:dyDescent="0.25">
      <c r="A1303" s="552"/>
      <c r="B1303" s="553"/>
      <c r="C1303" s="1243" t="s">
        <v>1253</v>
      </c>
      <c r="D1303" s="1243"/>
      <c r="E1303" s="1243"/>
      <c r="F1303" s="1243"/>
      <c r="G1303" s="1243"/>
      <c r="H1303" s="1243"/>
      <c r="I1303" s="1243"/>
      <c r="J1303" s="1243"/>
      <c r="K1303" s="1243"/>
      <c r="L1303" s="1243"/>
      <c r="M1303" s="1243"/>
      <c r="N1303" s="1243"/>
      <c r="O1303" s="1243"/>
      <c r="P1303" s="582">
        <v>132255.23000000001</v>
      </c>
    </row>
    <row r="1304" spans="1:16" x14ac:dyDescent="0.25">
      <c r="A1304" s="552"/>
      <c r="B1304" s="553"/>
      <c r="C1304" s="1243" t="s">
        <v>1254</v>
      </c>
      <c r="D1304" s="1243"/>
      <c r="E1304" s="1243"/>
      <c r="F1304" s="1243"/>
      <c r="G1304" s="1243"/>
      <c r="H1304" s="1243"/>
      <c r="I1304" s="1243"/>
      <c r="J1304" s="1243"/>
      <c r="K1304" s="1243"/>
      <c r="L1304" s="1243"/>
      <c r="M1304" s="1243"/>
      <c r="N1304" s="1243"/>
      <c r="O1304" s="1243"/>
      <c r="P1304" s="582">
        <v>41107728.159999996</v>
      </c>
    </row>
    <row r="1305" spans="1:16" x14ac:dyDescent="0.25">
      <c r="A1305" s="552"/>
      <c r="B1305" s="553"/>
      <c r="C1305" s="1243" t="s">
        <v>1256</v>
      </c>
      <c r="D1305" s="1243"/>
      <c r="E1305" s="1243"/>
      <c r="F1305" s="1243"/>
      <c r="G1305" s="1243"/>
      <c r="H1305" s="1243"/>
      <c r="I1305" s="1243"/>
      <c r="J1305" s="1243"/>
      <c r="K1305" s="1243"/>
      <c r="L1305" s="1243"/>
      <c r="M1305" s="1243"/>
      <c r="N1305" s="1243"/>
      <c r="O1305" s="1243"/>
      <c r="P1305" s="582">
        <v>44666992.859999999</v>
      </c>
    </row>
    <row r="1306" spans="1:16" x14ac:dyDescent="0.25">
      <c r="A1306" s="552"/>
      <c r="B1306" s="553"/>
      <c r="C1306" s="1243" t="s">
        <v>1250</v>
      </c>
      <c r="D1306" s="1243"/>
      <c r="E1306" s="1243"/>
      <c r="F1306" s="1243"/>
      <c r="G1306" s="1243"/>
      <c r="H1306" s="1243"/>
      <c r="I1306" s="1243"/>
      <c r="J1306" s="1243"/>
      <c r="K1306" s="1243"/>
      <c r="L1306" s="1243"/>
      <c r="M1306" s="1243"/>
      <c r="N1306" s="1243"/>
      <c r="O1306" s="1243"/>
      <c r="P1306" s="583"/>
    </row>
    <row r="1307" spans="1:16" x14ac:dyDescent="0.25">
      <c r="A1307" s="552"/>
      <c r="B1307" s="553"/>
      <c r="C1307" s="1243" t="s">
        <v>1467</v>
      </c>
      <c r="D1307" s="1243"/>
      <c r="E1307" s="1243"/>
      <c r="F1307" s="1243"/>
      <c r="G1307" s="1243"/>
      <c r="H1307" s="1243"/>
      <c r="I1307" s="1243"/>
      <c r="J1307" s="1243"/>
      <c r="K1307" s="1243"/>
      <c r="L1307" s="1243"/>
      <c r="M1307" s="1243"/>
      <c r="N1307" s="1243"/>
      <c r="O1307" s="1243"/>
      <c r="P1307" s="582">
        <v>1185684.74</v>
      </c>
    </row>
    <row r="1308" spans="1:16" x14ac:dyDescent="0.25">
      <c r="A1308" s="552"/>
      <c r="B1308" s="553"/>
      <c r="C1308" s="1243" t="s">
        <v>1468</v>
      </c>
      <c r="D1308" s="1243"/>
      <c r="E1308" s="1243"/>
      <c r="F1308" s="1243"/>
      <c r="G1308" s="1243"/>
      <c r="H1308" s="1243"/>
      <c r="I1308" s="1243"/>
      <c r="J1308" s="1243"/>
      <c r="K1308" s="1243"/>
      <c r="L1308" s="1243"/>
      <c r="M1308" s="1243"/>
      <c r="N1308" s="1243"/>
      <c r="O1308" s="1243"/>
      <c r="P1308" s="582">
        <v>662218.71</v>
      </c>
    </row>
    <row r="1309" spans="1:16" x14ac:dyDescent="0.25">
      <c r="A1309" s="552"/>
      <c r="B1309" s="553"/>
      <c r="C1309" s="1243" t="s">
        <v>1469</v>
      </c>
      <c r="D1309" s="1243"/>
      <c r="E1309" s="1243"/>
      <c r="F1309" s="1243"/>
      <c r="G1309" s="1243"/>
      <c r="H1309" s="1243"/>
      <c r="I1309" s="1243"/>
      <c r="J1309" s="1243"/>
      <c r="K1309" s="1243"/>
      <c r="L1309" s="1243"/>
      <c r="M1309" s="1243"/>
      <c r="N1309" s="1243"/>
      <c r="O1309" s="1243"/>
      <c r="P1309" s="582">
        <v>132255.23000000001</v>
      </c>
    </row>
    <row r="1310" spans="1:16" x14ac:dyDescent="0.25">
      <c r="A1310" s="552"/>
      <c r="B1310" s="553"/>
      <c r="C1310" s="1243" t="s">
        <v>1470</v>
      </c>
      <c r="D1310" s="1243"/>
      <c r="E1310" s="1243"/>
      <c r="F1310" s="1243"/>
      <c r="G1310" s="1243"/>
      <c r="H1310" s="1243"/>
      <c r="I1310" s="1243"/>
      <c r="J1310" s="1243"/>
      <c r="K1310" s="1243"/>
      <c r="L1310" s="1243"/>
      <c r="M1310" s="1243"/>
      <c r="N1310" s="1243"/>
      <c r="O1310" s="1243"/>
      <c r="P1310" s="582">
        <v>40616658.490000002</v>
      </c>
    </row>
    <row r="1311" spans="1:16" x14ac:dyDescent="0.25">
      <c r="A1311" s="552"/>
      <c r="B1311" s="553"/>
      <c r="C1311" s="1243" t="s">
        <v>1471</v>
      </c>
      <c r="D1311" s="1243"/>
      <c r="E1311" s="1243"/>
      <c r="F1311" s="1243"/>
      <c r="G1311" s="1243"/>
      <c r="H1311" s="1243"/>
      <c r="I1311" s="1243"/>
      <c r="J1311" s="1243"/>
      <c r="K1311" s="1243"/>
      <c r="L1311" s="1243"/>
      <c r="M1311" s="1243"/>
      <c r="N1311" s="1243"/>
      <c r="O1311" s="1243"/>
      <c r="P1311" s="582">
        <v>1327603.19</v>
      </c>
    </row>
    <row r="1312" spans="1:16" x14ac:dyDescent="0.25">
      <c r="A1312" s="552"/>
      <c r="B1312" s="553"/>
      <c r="C1312" s="1243" t="s">
        <v>1472</v>
      </c>
      <c r="D1312" s="1243"/>
      <c r="E1312" s="1243"/>
      <c r="F1312" s="1243"/>
      <c r="G1312" s="1243"/>
      <c r="H1312" s="1243"/>
      <c r="I1312" s="1243"/>
      <c r="J1312" s="1243"/>
      <c r="K1312" s="1243"/>
      <c r="L1312" s="1243"/>
      <c r="M1312" s="1243"/>
      <c r="N1312" s="1243"/>
      <c r="O1312" s="1243"/>
      <c r="P1312" s="582">
        <v>742572.5</v>
      </c>
    </row>
    <row r="1313" spans="1:16" x14ac:dyDescent="0.25">
      <c r="A1313" s="552"/>
      <c r="B1313" s="553"/>
      <c r="C1313" s="1243" t="s">
        <v>2687</v>
      </c>
      <c r="D1313" s="1243"/>
      <c r="E1313" s="1243"/>
      <c r="F1313" s="1243"/>
      <c r="G1313" s="1243"/>
      <c r="H1313" s="1243"/>
      <c r="I1313" s="1243"/>
      <c r="J1313" s="1243"/>
      <c r="K1313" s="1243"/>
      <c r="L1313" s="1243"/>
      <c r="M1313" s="1243"/>
      <c r="N1313" s="1243"/>
      <c r="O1313" s="1243"/>
      <c r="P1313" s="582">
        <v>1524563.94</v>
      </c>
    </row>
    <row r="1314" spans="1:16" x14ac:dyDescent="0.25">
      <c r="A1314" s="552"/>
      <c r="B1314" s="553"/>
      <c r="C1314" s="1243" t="s">
        <v>1250</v>
      </c>
      <c r="D1314" s="1243"/>
      <c r="E1314" s="1243"/>
      <c r="F1314" s="1243"/>
      <c r="G1314" s="1243"/>
      <c r="H1314" s="1243"/>
      <c r="I1314" s="1243"/>
      <c r="J1314" s="1243"/>
      <c r="K1314" s="1243"/>
      <c r="L1314" s="1243"/>
      <c r="M1314" s="1243"/>
      <c r="N1314" s="1243"/>
      <c r="O1314" s="1243"/>
      <c r="P1314" s="583"/>
    </row>
    <row r="1315" spans="1:16" x14ac:dyDescent="0.25">
      <c r="A1315" s="552"/>
      <c r="B1315" s="553"/>
      <c r="C1315" s="1243" t="s">
        <v>1467</v>
      </c>
      <c r="D1315" s="1243"/>
      <c r="E1315" s="1243"/>
      <c r="F1315" s="1243"/>
      <c r="G1315" s="1243"/>
      <c r="H1315" s="1243"/>
      <c r="I1315" s="1243"/>
      <c r="J1315" s="1243"/>
      <c r="K1315" s="1243"/>
      <c r="L1315" s="1243"/>
      <c r="M1315" s="1243"/>
      <c r="N1315" s="1243"/>
      <c r="O1315" s="1243"/>
      <c r="P1315" s="582">
        <v>416731.56</v>
      </c>
    </row>
    <row r="1316" spans="1:16" x14ac:dyDescent="0.25">
      <c r="A1316" s="552"/>
      <c r="B1316" s="553"/>
      <c r="C1316" s="1243" t="s">
        <v>1470</v>
      </c>
      <c r="D1316" s="1243"/>
      <c r="E1316" s="1243"/>
      <c r="F1316" s="1243"/>
      <c r="G1316" s="1243"/>
      <c r="H1316" s="1243"/>
      <c r="I1316" s="1243"/>
      <c r="J1316" s="1243"/>
      <c r="K1316" s="1243"/>
      <c r="L1316" s="1243"/>
      <c r="M1316" s="1243"/>
      <c r="N1316" s="1243"/>
      <c r="O1316" s="1243"/>
      <c r="P1316" s="582">
        <v>491069.67</v>
      </c>
    </row>
    <row r="1317" spans="1:16" x14ac:dyDescent="0.25">
      <c r="A1317" s="552"/>
      <c r="B1317" s="553"/>
      <c r="C1317" s="1243" t="s">
        <v>1471</v>
      </c>
      <c r="D1317" s="1243"/>
      <c r="E1317" s="1243"/>
      <c r="F1317" s="1243"/>
      <c r="G1317" s="1243"/>
      <c r="H1317" s="1243"/>
      <c r="I1317" s="1243"/>
      <c r="J1317" s="1243"/>
      <c r="K1317" s="1243"/>
      <c r="L1317" s="1243"/>
      <c r="M1317" s="1243"/>
      <c r="N1317" s="1243"/>
      <c r="O1317" s="1243"/>
      <c r="P1317" s="582">
        <v>404229.61</v>
      </c>
    </row>
    <row r="1318" spans="1:16" x14ac:dyDescent="0.25">
      <c r="A1318" s="552"/>
      <c r="B1318" s="553"/>
      <c r="C1318" s="1243" t="s">
        <v>1472</v>
      </c>
      <c r="D1318" s="1243"/>
      <c r="E1318" s="1243"/>
      <c r="F1318" s="1243"/>
      <c r="G1318" s="1243"/>
      <c r="H1318" s="1243"/>
      <c r="I1318" s="1243"/>
      <c r="J1318" s="1243"/>
      <c r="K1318" s="1243"/>
      <c r="L1318" s="1243"/>
      <c r="M1318" s="1243"/>
      <c r="N1318" s="1243"/>
      <c r="O1318" s="1243"/>
      <c r="P1318" s="582">
        <v>212533.1</v>
      </c>
    </row>
    <row r="1319" spans="1:16" x14ac:dyDescent="0.25">
      <c r="A1319" s="552"/>
      <c r="B1319" s="553"/>
      <c r="C1319" s="1243" t="s">
        <v>1266</v>
      </c>
      <c r="D1319" s="1243"/>
      <c r="E1319" s="1243"/>
      <c r="F1319" s="1243"/>
      <c r="G1319" s="1243"/>
      <c r="H1319" s="1243"/>
      <c r="I1319" s="1243"/>
      <c r="J1319" s="1243"/>
      <c r="K1319" s="1243"/>
      <c r="L1319" s="1243"/>
      <c r="M1319" s="1243"/>
      <c r="N1319" s="1243"/>
      <c r="O1319" s="1243"/>
      <c r="P1319" s="582">
        <v>1734671.53</v>
      </c>
    </row>
    <row r="1320" spans="1:16" x14ac:dyDescent="0.25">
      <c r="A1320" s="552"/>
      <c r="B1320" s="553"/>
      <c r="C1320" s="1243" t="s">
        <v>1267</v>
      </c>
      <c r="D1320" s="1243"/>
      <c r="E1320" s="1243"/>
      <c r="F1320" s="1243"/>
      <c r="G1320" s="1243"/>
      <c r="H1320" s="1243"/>
      <c r="I1320" s="1243"/>
      <c r="J1320" s="1243"/>
      <c r="K1320" s="1243"/>
      <c r="L1320" s="1243"/>
      <c r="M1320" s="1243"/>
      <c r="N1320" s="1243"/>
      <c r="O1320" s="1243"/>
      <c r="P1320" s="582">
        <v>1731832.8</v>
      </c>
    </row>
    <row r="1321" spans="1:16" x14ac:dyDescent="0.25">
      <c r="A1321" s="552"/>
      <c r="B1321" s="553"/>
      <c r="C1321" s="1243" t="s">
        <v>1268</v>
      </c>
      <c r="D1321" s="1243"/>
      <c r="E1321" s="1243"/>
      <c r="F1321" s="1243"/>
      <c r="G1321" s="1243"/>
      <c r="H1321" s="1243"/>
      <c r="I1321" s="1243"/>
      <c r="J1321" s="1243"/>
      <c r="K1321" s="1243"/>
      <c r="L1321" s="1243"/>
      <c r="M1321" s="1243"/>
      <c r="N1321" s="1243"/>
      <c r="O1321" s="1243"/>
      <c r="P1321" s="582">
        <v>955105.6</v>
      </c>
    </row>
    <row r="1322" spans="1:16" x14ac:dyDescent="0.25">
      <c r="A1322" s="552"/>
      <c r="B1322" s="580"/>
      <c r="C1322" s="1246" t="s">
        <v>4729</v>
      </c>
      <c r="D1322" s="1246"/>
      <c r="E1322" s="1246"/>
      <c r="F1322" s="1246"/>
      <c r="G1322" s="1246"/>
      <c r="H1322" s="1246"/>
      <c r="I1322" s="1246"/>
      <c r="J1322" s="1246"/>
      <c r="K1322" s="1246"/>
      <c r="L1322" s="1246"/>
      <c r="M1322" s="1246"/>
      <c r="N1322" s="1246"/>
      <c r="O1322" s="1246"/>
      <c r="P1322" s="584">
        <v>46191556.799999997</v>
      </c>
    </row>
    <row r="1323" spans="1:16" x14ac:dyDescent="0.25">
      <c r="A1323" s="552"/>
      <c r="B1323" s="553"/>
      <c r="C1323" s="1243" t="s">
        <v>1270</v>
      </c>
      <c r="D1323" s="1243"/>
      <c r="E1323" s="1243"/>
      <c r="F1323" s="1243"/>
      <c r="G1323" s="1243"/>
      <c r="H1323" s="1243"/>
      <c r="I1323" s="1243"/>
      <c r="J1323" s="1243"/>
      <c r="K1323" s="1243"/>
      <c r="L1323" s="1243"/>
      <c r="M1323" s="1243"/>
      <c r="N1323" s="1243"/>
      <c r="O1323" s="1243"/>
      <c r="P1323" s="583"/>
    </row>
    <row r="1324" spans="1:16" x14ac:dyDescent="0.25">
      <c r="A1324" s="552"/>
      <c r="B1324" s="553"/>
      <c r="C1324" s="1243" t="s">
        <v>1588</v>
      </c>
      <c r="D1324" s="1243"/>
      <c r="E1324" s="1243"/>
      <c r="F1324" s="1243"/>
      <c r="G1324" s="1243"/>
      <c r="H1324" s="1243"/>
      <c r="I1324" s="1243"/>
      <c r="J1324" s="1243"/>
      <c r="K1324" s="1243"/>
      <c r="L1324" s="1243"/>
      <c r="M1324" s="1243"/>
      <c r="N1324" s="1243"/>
      <c r="O1324" s="1243"/>
      <c r="P1324" s="582">
        <v>37669006.299999997</v>
      </c>
    </row>
    <row r="1325" spans="1:16" x14ac:dyDescent="0.25">
      <c r="A1325" s="552"/>
      <c r="B1325" s="553"/>
      <c r="C1325" s="1243" t="s">
        <v>1271</v>
      </c>
      <c r="D1325" s="1243"/>
      <c r="E1325" s="1243"/>
      <c r="F1325" s="1243"/>
      <c r="G1325" s="1243"/>
      <c r="H1325" s="1243"/>
      <c r="I1325" s="1243"/>
      <c r="J1325" s="1243"/>
      <c r="K1325" s="585" t="s">
        <v>4730</v>
      </c>
      <c r="L1325" s="586"/>
      <c r="M1325" s="586"/>
      <c r="O1325" s="586"/>
      <c r="P1325" s="587"/>
    </row>
    <row r="1326" spans="1:16" x14ac:dyDescent="0.25">
      <c r="A1326" s="552"/>
      <c r="B1326" s="553"/>
      <c r="C1326" s="1243" t="s">
        <v>1273</v>
      </c>
      <c r="D1326" s="1243"/>
      <c r="E1326" s="1243"/>
      <c r="F1326" s="1243"/>
      <c r="G1326" s="1243"/>
      <c r="H1326" s="1243"/>
      <c r="I1326" s="1243"/>
      <c r="J1326" s="1243"/>
      <c r="K1326" s="585" t="s">
        <v>4731</v>
      </c>
      <c r="L1326" s="586"/>
      <c r="M1326" s="586"/>
      <c r="O1326" s="586"/>
      <c r="P1326" s="587"/>
    </row>
    <row r="1327" spans="1:16" x14ac:dyDescent="0.25">
      <c r="A1327" s="1251" t="s">
        <v>4732</v>
      </c>
      <c r="B1327" s="1252"/>
      <c r="C1327" s="1252"/>
      <c r="D1327" s="1252"/>
      <c r="E1327" s="1252"/>
      <c r="F1327" s="1252"/>
      <c r="G1327" s="1252"/>
      <c r="H1327" s="1252"/>
      <c r="I1327" s="1252"/>
      <c r="J1327" s="1252"/>
      <c r="K1327" s="1252"/>
      <c r="L1327" s="1252"/>
      <c r="M1327" s="1252"/>
      <c r="N1327" s="1252"/>
      <c r="O1327" s="1252"/>
      <c r="P1327" s="1253"/>
    </row>
    <row r="1328" spans="1:16" x14ac:dyDescent="0.25">
      <c r="A1328" s="514" t="s">
        <v>1872</v>
      </c>
      <c r="B1328" s="515" t="s">
        <v>4517</v>
      </c>
      <c r="C1328" s="1249" t="s">
        <v>4518</v>
      </c>
      <c r="D1328" s="1249"/>
      <c r="E1328" s="1249"/>
      <c r="F1328" s="1249"/>
      <c r="G1328" s="1249"/>
      <c r="H1328" s="516" t="s">
        <v>1440</v>
      </c>
      <c r="I1328" s="517">
        <v>26.9</v>
      </c>
      <c r="J1328" s="518">
        <v>1</v>
      </c>
      <c r="K1328" s="571">
        <v>26.9</v>
      </c>
      <c r="L1328" s="520"/>
      <c r="M1328" s="517"/>
      <c r="N1328" s="521"/>
      <c r="O1328" s="517"/>
      <c r="P1328" s="522"/>
    </row>
    <row r="1329" spans="1:16" x14ac:dyDescent="0.25">
      <c r="A1329" s="523"/>
      <c r="B1329" s="524" t="s">
        <v>23</v>
      </c>
      <c r="C1329" s="1247" t="s">
        <v>1203</v>
      </c>
      <c r="D1329" s="1247"/>
      <c r="E1329" s="1247"/>
      <c r="F1329" s="1247"/>
      <c r="G1329" s="1247"/>
      <c r="H1329" s="525" t="s">
        <v>1148</v>
      </c>
      <c r="I1329" s="526"/>
      <c r="J1329" s="526"/>
      <c r="K1329" s="527">
        <v>173.23599999999999</v>
      </c>
      <c r="L1329" s="528"/>
      <c r="M1329" s="526"/>
      <c r="N1329" s="528"/>
      <c r="O1329" s="526"/>
      <c r="P1329" s="529">
        <v>45093.33</v>
      </c>
    </row>
    <row r="1330" spans="1:16" x14ac:dyDescent="0.25">
      <c r="A1330" s="530"/>
      <c r="B1330" s="524" t="s">
        <v>1218</v>
      </c>
      <c r="C1330" s="1247" t="s">
        <v>1219</v>
      </c>
      <c r="D1330" s="1247"/>
      <c r="E1330" s="1247"/>
      <c r="F1330" s="1247"/>
      <c r="G1330" s="1247"/>
      <c r="H1330" s="525" t="s">
        <v>1148</v>
      </c>
      <c r="I1330" s="536">
        <v>6.44</v>
      </c>
      <c r="J1330" s="526"/>
      <c r="K1330" s="527">
        <v>173.23599999999999</v>
      </c>
      <c r="L1330" s="532"/>
      <c r="M1330" s="533"/>
      <c r="N1330" s="534">
        <v>260.3</v>
      </c>
      <c r="O1330" s="526"/>
      <c r="P1330" s="529">
        <v>45093.33</v>
      </c>
    </row>
    <row r="1331" spans="1:16" x14ac:dyDescent="0.25">
      <c r="A1331" s="523"/>
      <c r="B1331" s="524" t="s">
        <v>28</v>
      </c>
      <c r="C1331" s="1247" t="s">
        <v>132</v>
      </c>
      <c r="D1331" s="1247"/>
      <c r="E1331" s="1247"/>
      <c r="F1331" s="1247"/>
      <c r="G1331" s="1247"/>
      <c r="H1331" s="525"/>
      <c r="I1331" s="526"/>
      <c r="J1331" s="526"/>
      <c r="K1331" s="526"/>
      <c r="L1331" s="528"/>
      <c r="M1331" s="526"/>
      <c r="N1331" s="528"/>
      <c r="O1331" s="526"/>
      <c r="P1331" s="573">
        <v>956.49</v>
      </c>
    </row>
    <row r="1332" spans="1:16" x14ac:dyDescent="0.25">
      <c r="A1332" s="523"/>
      <c r="B1332" s="524"/>
      <c r="C1332" s="1247" t="s">
        <v>1147</v>
      </c>
      <c r="D1332" s="1247"/>
      <c r="E1332" s="1247"/>
      <c r="F1332" s="1247"/>
      <c r="G1332" s="1247"/>
      <c r="H1332" s="525" t="s">
        <v>1148</v>
      </c>
      <c r="I1332" s="526"/>
      <c r="J1332" s="526"/>
      <c r="K1332" s="527">
        <v>1.6140000000000001</v>
      </c>
      <c r="L1332" s="528"/>
      <c r="M1332" s="526"/>
      <c r="N1332" s="528"/>
      <c r="O1332" s="526"/>
      <c r="P1332" s="573">
        <v>525.16</v>
      </c>
    </row>
    <row r="1333" spans="1:16" x14ac:dyDescent="0.25">
      <c r="A1333" s="530"/>
      <c r="B1333" s="524" t="s">
        <v>1445</v>
      </c>
      <c r="C1333" s="1247" t="s">
        <v>1446</v>
      </c>
      <c r="D1333" s="1247"/>
      <c r="E1333" s="1247"/>
      <c r="F1333" s="1247"/>
      <c r="G1333" s="1247"/>
      <c r="H1333" s="525" t="s">
        <v>1151</v>
      </c>
      <c r="I1333" s="536">
        <v>0.06</v>
      </c>
      <c r="J1333" s="526"/>
      <c r="K1333" s="527">
        <v>1.6140000000000001</v>
      </c>
      <c r="L1333" s="538">
        <v>477.92</v>
      </c>
      <c r="M1333" s="539">
        <v>1.24</v>
      </c>
      <c r="N1333" s="534">
        <v>592.62</v>
      </c>
      <c r="O1333" s="526"/>
      <c r="P1333" s="529">
        <v>956.49</v>
      </c>
    </row>
    <row r="1334" spans="1:16" x14ac:dyDescent="0.25">
      <c r="A1334" s="540"/>
      <c r="B1334" s="524" t="s">
        <v>1208</v>
      </c>
      <c r="C1334" s="1247" t="s">
        <v>1209</v>
      </c>
      <c r="D1334" s="1247"/>
      <c r="E1334" s="1247"/>
      <c r="F1334" s="1247"/>
      <c r="G1334" s="1247"/>
      <c r="H1334" s="525" t="s">
        <v>1148</v>
      </c>
      <c r="I1334" s="536">
        <v>0.06</v>
      </c>
      <c r="J1334" s="526"/>
      <c r="K1334" s="527">
        <v>1.6140000000000001</v>
      </c>
      <c r="L1334" s="528"/>
      <c r="M1334" s="526"/>
      <c r="N1334" s="541">
        <v>325.38</v>
      </c>
      <c r="O1334" s="526"/>
      <c r="P1334" s="573">
        <v>525.16</v>
      </c>
    </row>
    <row r="1335" spans="1:16" x14ac:dyDescent="0.25">
      <c r="A1335" s="552"/>
      <c r="B1335" s="553"/>
      <c r="C1335" s="1248" t="s">
        <v>1154</v>
      </c>
      <c r="D1335" s="1248"/>
      <c r="E1335" s="1248"/>
      <c r="F1335" s="1248"/>
      <c r="G1335" s="1248"/>
      <c r="H1335" s="516"/>
      <c r="I1335" s="517"/>
      <c r="J1335" s="517"/>
      <c r="K1335" s="517"/>
      <c r="L1335" s="520"/>
      <c r="M1335" s="517"/>
      <c r="N1335" s="554"/>
      <c r="O1335" s="517"/>
      <c r="P1335" s="555">
        <v>46574.98</v>
      </c>
    </row>
    <row r="1336" spans="1:16" x14ac:dyDescent="0.25">
      <c r="A1336" s="540" t="s">
        <v>1873</v>
      </c>
      <c r="B1336" s="524" t="s">
        <v>2637</v>
      </c>
      <c r="C1336" s="1247" t="s">
        <v>2638</v>
      </c>
      <c r="D1336" s="1247"/>
      <c r="E1336" s="1247"/>
      <c r="F1336" s="1247"/>
      <c r="G1336" s="1247"/>
      <c r="H1336" s="525" t="s">
        <v>1158</v>
      </c>
      <c r="I1336" s="543">
        <v>2</v>
      </c>
      <c r="J1336" s="526"/>
      <c r="K1336" s="543">
        <v>2</v>
      </c>
      <c r="L1336" s="528"/>
      <c r="M1336" s="526"/>
      <c r="N1336" s="528"/>
      <c r="O1336" s="526"/>
      <c r="P1336" s="573">
        <v>901.87</v>
      </c>
    </row>
    <row r="1337" spans="1:16" x14ac:dyDescent="0.25">
      <c r="A1337" s="540"/>
      <c r="B1337" s="524"/>
      <c r="C1337" s="1247" t="s">
        <v>1155</v>
      </c>
      <c r="D1337" s="1247"/>
      <c r="E1337" s="1247"/>
      <c r="F1337" s="1247"/>
      <c r="G1337" s="1247"/>
      <c r="H1337" s="525"/>
      <c r="I1337" s="526"/>
      <c r="J1337" s="526"/>
      <c r="K1337" s="526"/>
      <c r="L1337" s="528"/>
      <c r="M1337" s="526"/>
      <c r="N1337" s="528"/>
      <c r="O1337" s="526"/>
      <c r="P1337" s="529">
        <v>45618.49</v>
      </c>
    </row>
    <row r="1338" spans="1:16" x14ac:dyDescent="0.25">
      <c r="A1338" s="540"/>
      <c r="B1338" s="524" t="s">
        <v>2639</v>
      </c>
      <c r="C1338" s="1247" t="s">
        <v>2640</v>
      </c>
      <c r="D1338" s="1247"/>
      <c r="E1338" s="1247"/>
      <c r="F1338" s="1247"/>
      <c r="G1338" s="1247"/>
      <c r="H1338" s="525" t="s">
        <v>1158</v>
      </c>
      <c r="I1338" s="543">
        <v>97</v>
      </c>
      <c r="J1338" s="526"/>
      <c r="K1338" s="543">
        <v>97</v>
      </c>
      <c r="L1338" s="528"/>
      <c r="M1338" s="526"/>
      <c r="N1338" s="528"/>
      <c r="O1338" s="526"/>
      <c r="P1338" s="529">
        <v>44249.94</v>
      </c>
    </row>
    <row r="1339" spans="1:16" x14ac:dyDescent="0.25">
      <c r="A1339" s="540"/>
      <c r="B1339" s="524" t="s">
        <v>2641</v>
      </c>
      <c r="C1339" s="1247" t="s">
        <v>2642</v>
      </c>
      <c r="D1339" s="1247"/>
      <c r="E1339" s="1247"/>
      <c r="F1339" s="1247"/>
      <c r="G1339" s="1247"/>
      <c r="H1339" s="525" t="s">
        <v>1158</v>
      </c>
      <c r="I1339" s="543">
        <v>51</v>
      </c>
      <c r="J1339" s="526"/>
      <c r="K1339" s="543">
        <v>51</v>
      </c>
      <c r="L1339" s="528"/>
      <c r="M1339" s="526"/>
      <c r="N1339" s="528"/>
      <c r="O1339" s="526"/>
      <c r="P1339" s="529">
        <v>23265.43</v>
      </c>
    </row>
    <row r="1340" spans="1:16" x14ac:dyDescent="0.25">
      <c r="A1340" s="556"/>
      <c r="B1340" s="557"/>
      <c r="C1340" s="1248" t="s">
        <v>1161</v>
      </c>
      <c r="D1340" s="1248"/>
      <c r="E1340" s="1248"/>
      <c r="F1340" s="1248"/>
      <c r="G1340" s="1248"/>
      <c r="H1340" s="516"/>
      <c r="I1340" s="517"/>
      <c r="J1340" s="517"/>
      <c r="K1340" s="517"/>
      <c r="L1340" s="520"/>
      <c r="M1340" s="517"/>
      <c r="N1340" s="554">
        <v>4274.8</v>
      </c>
      <c r="O1340" s="517"/>
      <c r="P1340" s="555">
        <v>114992.22</v>
      </c>
    </row>
    <row r="1341" spans="1:16" x14ac:dyDescent="0.25">
      <c r="A1341" s="558"/>
      <c r="B1341" s="559"/>
      <c r="C1341" s="559"/>
      <c r="D1341" s="559"/>
      <c r="E1341" s="559"/>
      <c r="F1341" s="559"/>
      <c r="G1341" s="559"/>
      <c r="H1341" s="560"/>
      <c r="I1341" s="561"/>
      <c r="J1341" s="561"/>
      <c r="K1341" s="561"/>
      <c r="L1341" s="562"/>
      <c r="M1341" s="561"/>
      <c r="N1341" s="562"/>
      <c r="O1341" s="561"/>
      <c r="P1341" s="563"/>
    </row>
    <row r="1342" spans="1:16" ht="22.5" x14ac:dyDescent="0.25">
      <c r="A1342" s="514" t="s">
        <v>1875</v>
      </c>
      <c r="B1342" s="515" t="s">
        <v>4733</v>
      </c>
      <c r="C1342" s="1249" t="s">
        <v>4520</v>
      </c>
      <c r="D1342" s="1249"/>
      <c r="E1342" s="1249"/>
      <c r="F1342" s="1249"/>
      <c r="G1342" s="1249"/>
      <c r="H1342" s="516" t="s">
        <v>2159</v>
      </c>
      <c r="I1342" s="517">
        <v>1510</v>
      </c>
      <c r="J1342" s="518">
        <v>1</v>
      </c>
      <c r="K1342" s="518">
        <v>1510</v>
      </c>
      <c r="L1342" s="520"/>
      <c r="M1342" s="517"/>
      <c r="N1342" s="572">
        <v>309.39999999999998</v>
      </c>
      <c r="O1342" s="517"/>
      <c r="P1342" s="555">
        <v>467194</v>
      </c>
    </row>
    <row r="1343" spans="1:16" x14ac:dyDescent="0.25">
      <c r="A1343" s="556"/>
      <c r="B1343" s="557"/>
      <c r="C1343" s="1248" t="s">
        <v>1161</v>
      </c>
      <c r="D1343" s="1248"/>
      <c r="E1343" s="1248"/>
      <c r="F1343" s="1248"/>
      <c r="G1343" s="1248"/>
      <c r="H1343" s="516"/>
      <c r="I1343" s="517"/>
      <c r="J1343" s="517"/>
      <c r="K1343" s="517"/>
      <c r="L1343" s="520"/>
      <c r="M1343" s="517"/>
      <c r="N1343" s="520"/>
      <c r="O1343" s="517"/>
      <c r="P1343" s="555">
        <v>467194</v>
      </c>
    </row>
    <row r="1344" spans="1:16" x14ac:dyDescent="0.25">
      <c r="A1344" s="558"/>
      <c r="B1344" s="559"/>
      <c r="C1344" s="559"/>
      <c r="D1344" s="559"/>
      <c r="E1344" s="559"/>
      <c r="F1344" s="559"/>
      <c r="G1344" s="559"/>
      <c r="H1344" s="560"/>
      <c r="I1344" s="561"/>
      <c r="J1344" s="561"/>
      <c r="K1344" s="561"/>
      <c r="L1344" s="562"/>
      <c r="M1344" s="561"/>
      <c r="N1344" s="562"/>
      <c r="O1344" s="561"/>
      <c r="P1344" s="563"/>
    </row>
    <row r="1345" spans="1:16" x14ac:dyDescent="0.25">
      <c r="A1345" s="514" t="s">
        <v>1883</v>
      </c>
      <c r="B1345" s="515" t="s">
        <v>4734</v>
      </c>
      <c r="C1345" s="1249" t="s">
        <v>4735</v>
      </c>
      <c r="D1345" s="1249"/>
      <c r="E1345" s="1249"/>
      <c r="F1345" s="1249"/>
      <c r="G1345" s="1249"/>
      <c r="H1345" s="516" t="s">
        <v>2159</v>
      </c>
      <c r="I1345" s="517">
        <v>1180</v>
      </c>
      <c r="J1345" s="518">
        <v>1</v>
      </c>
      <c r="K1345" s="518">
        <v>1180</v>
      </c>
      <c r="L1345" s="593">
        <v>365.95</v>
      </c>
      <c r="M1345" s="570">
        <v>1.03</v>
      </c>
      <c r="N1345" s="572">
        <v>376.93</v>
      </c>
      <c r="O1345" s="517"/>
      <c r="P1345" s="555">
        <v>444777.4</v>
      </c>
    </row>
    <row r="1346" spans="1:16" x14ac:dyDescent="0.25">
      <c r="A1346" s="556"/>
      <c r="B1346" s="557"/>
      <c r="C1346" s="1248" t="s">
        <v>1161</v>
      </c>
      <c r="D1346" s="1248"/>
      <c r="E1346" s="1248"/>
      <c r="F1346" s="1248"/>
      <c r="G1346" s="1248"/>
      <c r="H1346" s="516"/>
      <c r="I1346" s="517"/>
      <c r="J1346" s="517"/>
      <c r="K1346" s="517"/>
      <c r="L1346" s="520"/>
      <c r="M1346" s="517"/>
      <c r="N1346" s="520"/>
      <c r="O1346" s="517"/>
      <c r="P1346" s="555">
        <v>444777.4</v>
      </c>
    </row>
    <row r="1347" spans="1:16" x14ac:dyDescent="0.25">
      <c r="A1347" s="558"/>
      <c r="B1347" s="559"/>
      <c r="C1347" s="559"/>
      <c r="D1347" s="559"/>
      <c r="E1347" s="559"/>
      <c r="F1347" s="559"/>
      <c r="G1347" s="559"/>
      <c r="H1347" s="560"/>
      <c r="I1347" s="561"/>
      <c r="J1347" s="561"/>
      <c r="K1347" s="561"/>
      <c r="L1347" s="562"/>
      <c r="M1347" s="561"/>
      <c r="N1347" s="562"/>
      <c r="O1347" s="561"/>
      <c r="P1347" s="563"/>
    </row>
    <row r="1348" spans="1:16" x14ac:dyDescent="0.25">
      <c r="A1348" s="1251" t="s">
        <v>4736</v>
      </c>
      <c r="B1348" s="1252"/>
      <c r="C1348" s="1252"/>
      <c r="D1348" s="1252"/>
      <c r="E1348" s="1252"/>
      <c r="F1348" s="1252"/>
      <c r="G1348" s="1252"/>
      <c r="H1348" s="1252"/>
      <c r="I1348" s="1252"/>
      <c r="J1348" s="1252"/>
      <c r="K1348" s="1252"/>
      <c r="L1348" s="1252"/>
      <c r="M1348" s="1252"/>
      <c r="N1348" s="1252"/>
      <c r="O1348" s="1252"/>
      <c r="P1348" s="1253"/>
    </row>
    <row r="1349" spans="1:16" x14ac:dyDescent="0.25">
      <c r="A1349" s="514" t="s">
        <v>1890</v>
      </c>
      <c r="B1349" s="515" t="s">
        <v>4533</v>
      </c>
      <c r="C1349" s="1249" t="s">
        <v>4534</v>
      </c>
      <c r="D1349" s="1249"/>
      <c r="E1349" s="1249"/>
      <c r="F1349" s="1249"/>
      <c r="G1349" s="1249"/>
      <c r="H1349" s="516" t="s">
        <v>1440</v>
      </c>
      <c r="I1349" s="517">
        <v>16.239999999999998</v>
      </c>
      <c r="J1349" s="518">
        <v>1</v>
      </c>
      <c r="K1349" s="570">
        <v>16.239999999999998</v>
      </c>
      <c r="L1349" s="520"/>
      <c r="M1349" s="517"/>
      <c r="N1349" s="521"/>
      <c r="O1349" s="517"/>
      <c r="P1349" s="522"/>
    </row>
    <row r="1350" spans="1:16" x14ac:dyDescent="0.25">
      <c r="A1350" s="523"/>
      <c r="B1350" s="524" t="s">
        <v>23</v>
      </c>
      <c r="C1350" s="1247" t="s">
        <v>1203</v>
      </c>
      <c r="D1350" s="1247"/>
      <c r="E1350" s="1247"/>
      <c r="F1350" s="1247"/>
      <c r="G1350" s="1247"/>
      <c r="H1350" s="525" t="s">
        <v>1148</v>
      </c>
      <c r="I1350" s="526"/>
      <c r="J1350" s="526"/>
      <c r="K1350" s="535">
        <v>177.99039999999999</v>
      </c>
      <c r="L1350" s="528"/>
      <c r="M1350" s="526"/>
      <c r="N1350" s="528"/>
      <c r="O1350" s="526"/>
      <c r="P1350" s="529">
        <v>56616.97</v>
      </c>
    </row>
    <row r="1351" spans="1:16" x14ac:dyDescent="0.25">
      <c r="A1351" s="530"/>
      <c r="B1351" s="524" t="s">
        <v>2403</v>
      </c>
      <c r="C1351" s="1247" t="s">
        <v>2404</v>
      </c>
      <c r="D1351" s="1247"/>
      <c r="E1351" s="1247"/>
      <c r="F1351" s="1247"/>
      <c r="G1351" s="1247"/>
      <c r="H1351" s="525" t="s">
        <v>1148</v>
      </c>
      <c r="I1351" s="536">
        <v>10.96</v>
      </c>
      <c r="J1351" s="526"/>
      <c r="K1351" s="535">
        <v>177.99039999999999</v>
      </c>
      <c r="L1351" s="532"/>
      <c r="M1351" s="533"/>
      <c r="N1351" s="534">
        <v>318.08999999999997</v>
      </c>
      <c r="O1351" s="526"/>
      <c r="P1351" s="529">
        <v>56616.97</v>
      </c>
    </row>
    <row r="1352" spans="1:16" x14ac:dyDescent="0.25">
      <c r="A1352" s="523"/>
      <c r="B1352" s="524" t="s">
        <v>28</v>
      </c>
      <c r="C1352" s="1247" t="s">
        <v>132</v>
      </c>
      <c r="D1352" s="1247"/>
      <c r="E1352" s="1247"/>
      <c r="F1352" s="1247"/>
      <c r="G1352" s="1247"/>
      <c r="H1352" s="525"/>
      <c r="I1352" s="526"/>
      <c r="J1352" s="526"/>
      <c r="K1352" s="526"/>
      <c r="L1352" s="528"/>
      <c r="M1352" s="526"/>
      <c r="N1352" s="528"/>
      <c r="O1352" s="526"/>
      <c r="P1352" s="529">
        <v>11372.01</v>
      </c>
    </row>
    <row r="1353" spans="1:16" x14ac:dyDescent="0.25">
      <c r="A1353" s="523"/>
      <c r="B1353" s="524"/>
      <c r="C1353" s="1247" t="s">
        <v>1147</v>
      </c>
      <c r="D1353" s="1247"/>
      <c r="E1353" s="1247"/>
      <c r="F1353" s="1247"/>
      <c r="G1353" s="1247"/>
      <c r="H1353" s="525" t="s">
        <v>1148</v>
      </c>
      <c r="I1353" s="526"/>
      <c r="J1353" s="526"/>
      <c r="K1353" s="535">
        <v>10.0688</v>
      </c>
      <c r="L1353" s="528"/>
      <c r="M1353" s="526"/>
      <c r="N1353" s="528"/>
      <c r="O1353" s="526"/>
      <c r="P1353" s="529">
        <v>3838.53</v>
      </c>
    </row>
    <row r="1354" spans="1:16" x14ac:dyDescent="0.25">
      <c r="A1354" s="530"/>
      <c r="B1354" s="524" t="s">
        <v>1443</v>
      </c>
      <c r="C1354" s="1247" t="s">
        <v>1444</v>
      </c>
      <c r="D1354" s="1247"/>
      <c r="E1354" s="1247"/>
      <c r="F1354" s="1247"/>
      <c r="G1354" s="1247"/>
      <c r="H1354" s="525" t="s">
        <v>1151</v>
      </c>
      <c r="I1354" s="536">
        <v>0.31</v>
      </c>
      <c r="J1354" s="526"/>
      <c r="K1354" s="535">
        <v>5.0343999999999998</v>
      </c>
      <c r="L1354" s="532"/>
      <c r="M1354" s="533"/>
      <c r="N1354" s="534">
        <v>1550.39</v>
      </c>
      <c r="O1354" s="526"/>
      <c r="P1354" s="529">
        <v>7805.28</v>
      </c>
    </row>
    <row r="1355" spans="1:16" x14ac:dyDescent="0.25">
      <c r="A1355" s="540"/>
      <c r="B1355" s="524" t="s">
        <v>1152</v>
      </c>
      <c r="C1355" s="1247" t="s">
        <v>1153</v>
      </c>
      <c r="D1355" s="1247"/>
      <c r="E1355" s="1247"/>
      <c r="F1355" s="1247"/>
      <c r="G1355" s="1247"/>
      <c r="H1355" s="525" t="s">
        <v>1148</v>
      </c>
      <c r="I1355" s="536">
        <v>0.31</v>
      </c>
      <c r="J1355" s="526"/>
      <c r="K1355" s="535">
        <v>5.0343999999999998</v>
      </c>
      <c r="L1355" s="528"/>
      <c r="M1355" s="526"/>
      <c r="N1355" s="541">
        <v>437.08</v>
      </c>
      <c r="O1355" s="526"/>
      <c r="P1355" s="529">
        <v>2200.44</v>
      </c>
    </row>
    <row r="1356" spans="1:16" x14ac:dyDescent="0.25">
      <c r="A1356" s="530"/>
      <c r="B1356" s="524" t="s">
        <v>4424</v>
      </c>
      <c r="C1356" s="1247" t="s">
        <v>4425</v>
      </c>
      <c r="D1356" s="1247"/>
      <c r="E1356" s="1247"/>
      <c r="F1356" s="1247"/>
      <c r="G1356" s="1247"/>
      <c r="H1356" s="525" t="s">
        <v>1151</v>
      </c>
      <c r="I1356" s="536">
        <v>2.58</v>
      </c>
      <c r="J1356" s="526"/>
      <c r="K1356" s="535">
        <v>41.8992</v>
      </c>
      <c r="L1356" s="538">
        <v>1.75</v>
      </c>
      <c r="M1356" s="539">
        <v>1.39</v>
      </c>
      <c r="N1356" s="534">
        <v>2.4300000000000002</v>
      </c>
      <c r="O1356" s="526"/>
      <c r="P1356" s="529">
        <v>101.82</v>
      </c>
    </row>
    <row r="1357" spans="1:16" x14ac:dyDescent="0.25">
      <c r="A1357" s="530"/>
      <c r="B1357" s="524" t="s">
        <v>4179</v>
      </c>
      <c r="C1357" s="1247" t="s">
        <v>4180</v>
      </c>
      <c r="D1357" s="1247"/>
      <c r="E1357" s="1247"/>
      <c r="F1357" s="1247"/>
      <c r="G1357" s="1247"/>
      <c r="H1357" s="525" t="s">
        <v>1151</v>
      </c>
      <c r="I1357" s="536">
        <v>2.58</v>
      </c>
      <c r="J1357" s="526"/>
      <c r="K1357" s="535">
        <v>41.8992</v>
      </c>
      <c r="L1357" s="538">
        <v>8.84</v>
      </c>
      <c r="M1357" s="575">
        <v>1.3</v>
      </c>
      <c r="N1357" s="534">
        <v>11.49</v>
      </c>
      <c r="O1357" s="526"/>
      <c r="P1357" s="529">
        <v>481.42</v>
      </c>
    </row>
    <row r="1358" spans="1:16" x14ac:dyDescent="0.25">
      <c r="A1358" s="530"/>
      <c r="B1358" s="524" t="s">
        <v>1445</v>
      </c>
      <c r="C1358" s="1247" t="s">
        <v>1446</v>
      </c>
      <c r="D1358" s="1247"/>
      <c r="E1358" s="1247"/>
      <c r="F1358" s="1247"/>
      <c r="G1358" s="1247"/>
      <c r="H1358" s="525" t="s">
        <v>1151</v>
      </c>
      <c r="I1358" s="536">
        <v>0.31</v>
      </c>
      <c r="J1358" s="526"/>
      <c r="K1358" s="535">
        <v>5.0343999999999998</v>
      </c>
      <c r="L1358" s="538">
        <v>477.92</v>
      </c>
      <c r="M1358" s="539">
        <v>1.24</v>
      </c>
      <c r="N1358" s="534">
        <v>592.62</v>
      </c>
      <c r="O1358" s="526"/>
      <c r="P1358" s="529">
        <v>2983.49</v>
      </c>
    </row>
    <row r="1359" spans="1:16" x14ac:dyDescent="0.25">
      <c r="A1359" s="540"/>
      <c r="B1359" s="524" t="s">
        <v>1208</v>
      </c>
      <c r="C1359" s="1247" t="s">
        <v>1209</v>
      </c>
      <c r="D1359" s="1247"/>
      <c r="E1359" s="1247"/>
      <c r="F1359" s="1247"/>
      <c r="G1359" s="1247"/>
      <c r="H1359" s="525" t="s">
        <v>1148</v>
      </c>
      <c r="I1359" s="536">
        <v>0.31</v>
      </c>
      <c r="J1359" s="526"/>
      <c r="K1359" s="535">
        <v>5.0343999999999998</v>
      </c>
      <c r="L1359" s="528"/>
      <c r="M1359" s="526"/>
      <c r="N1359" s="541">
        <v>325.38</v>
      </c>
      <c r="O1359" s="526"/>
      <c r="P1359" s="529">
        <v>1638.09</v>
      </c>
    </row>
    <row r="1360" spans="1:16" x14ac:dyDescent="0.25">
      <c r="A1360" s="523"/>
      <c r="B1360" s="524" t="s">
        <v>36</v>
      </c>
      <c r="C1360" s="1247" t="s">
        <v>134</v>
      </c>
      <c r="D1360" s="1247"/>
      <c r="E1360" s="1247"/>
      <c r="F1360" s="1247"/>
      <c r="G1360" s="1247"/>
      <c r="H1360" s="525"/>
      <c r="I1360" s="526"/>
      <c r="J1360" s="526"/>
      <c r="K1360" s="526"/>
      <c r="L1360" s="528"/>
      <c r="M1360" s="526"/>
      <c r="N1360" s="528"/>
      <c r="O1360" s="526"/>
      <c r="P1360" s="529">
        <v>11095.16</v>
      </c>
    </row>
    <row r="1361" spans="1:16" x14ac:dyDescent="0.25">
      <c r="A1361" s="530"/>
      <c r="B1361" s="524" t="s">
        <v>2755</v>
      </c>
      <c r="C1361" s="1247" t="s">
        <v>2756</v>
      </c>
      <c r="D1361" s="1247"/>
      <c r="E1361" s="1247"/>
      <c r="F1361" s="1247"/>
      <c r="G1361" s="1247"/>
      <c r="H1361" s="525" t="s">
        <v>1505</v>
      </c>
      <c r="I1361" s="527">
        <v>9.6000000000000002E-2</v>
      </c>
      <c r="J1361" s="526"/>
      <c r="K1361" s="537">
        <v>1.55904</v>
      </c>
      <c r="L1361" s="538">
        <v>37.71</v>
      </c>
      <c r="M1361" s="539">
        <v>1.54</v>
      </c>
      <c r="N1361" s="534">
        <v>58.07</v>
      </c>
      <c r="O1361" s="526"/>
      <c r="P1361" s="529">
        <v>90.53</v>
      </c>
    </row>
    <row r="1362" spans="1:16" x14ac:dyDescent="0.25">
      <c r="A1362" s="530"/>
      <c r="B1362" s="524" t="s">
        <v>4535</v>
      </c>
      <c r="C1362" s="1247" t="s">
        <v>4536</v>
      </c>
      <c r="D1362" s="1247"/>
      <c r="E1362" s="1247"/>
      <c r="F1362" s="1247"/>
      <c r="G1362" s="1247"/>
      <c r="H1362" s="525" t="s">
        <v>1164</v>
      </c>
      <c r="I1362" s="527">
        <v>1E-3</v>
      </c>
      <c r="J1362" s="526"/>
      <c r="K1362" s="537">
        <v>1.6240000000000001E-2</v>
      </c>
      <c r="L1362" s="542">
        <v>70310.45</v>
      </c>
      <c r="M1362" s="539">
        <v>0.95</v>
      </c>
      <c r="N1362" s="534">
        <v>66794.929999999993</v>
      </c>
      <c r="O1362" s="526"/>
      <c r="P1362" s="529">
        <v>1084.75</v>
      </c>
    </row>
    <row r="1363" spans="1:16" x14ac:dyDescent="0.25">
      <c r="A1363" s="530"/>
      <c r="B1363" s="524" t="s">
        <v>4537</v>
      </c>
      <c r="C1363" s="1247" t="s">
        <v>4538</v>
      </c>
      <c r="D1363" s="1247"/>
      <c r="E1363" s="1247"/>
      <c r="F1363" s="1247"/>
      <c r="G1363" s="1247"/>
      <c r="H1363" s="525" t="s">
        <v>1164</v>
      </c>
      <c r="I1363" s="536">
        <v>0.01</v>
      </c>
      <c r="J1363" s="526"/>
      <c r="K1363" s="535">
        <v>0.16239999999999999</v>
      </c>
      <c r="L1363" s="542">
        <v>70842.5</v>
      </c>
      <c r="M1363" s="539">
        <v>0.81</v>
      </c>
      <c r="N1363" s="534">
        <v>57382.43</v>
      </c>
      <c r="O1363" s="526"/>
      <c r="P1363" s="529">
        <v>9318.91</v>
      </c>
    </row>
    <row r="1364" spans="1:16" x14ac:dyDescent="0.25">
      <c r="A1364" s="530"/>
      <c r="B1364" s="524" t="s">
        <v>2627</v>
      </c>
      <c r="C1364" s="1247" t="s">
        <v>2628</v>
      </c>
      <c r="D1364" s="1247"/>
      <c r="E1364" s="1247"/>
      <c r="F1364" s="1247"/>
      <c r="G1364" s="1247"/>
      <c r="H1364" s="525" t="s">
        <v>1244</v>
      </c>
      <c r="I1364" s="536">
        <v>0.25</v>
      </c>
      <c r="J1364" s="526"/>
      <c r="K1364" s="536">
        <v>4.0599999999999996</v>
      </c>
      <c r="L1364" s="538">
        <v>79.88</v>
      </c>
      <c r="M1364" s="539">
        <v>1.53</v>
      </c>
      <c r="N1364" s="534">
        <v>122.22</v>
      </c>
      <c r="O1364" s="526"/>
      <c r="P1364" s="529">
        <v>496.21</v>
      </c>
    </row>
    <row r="1365" spans="1:16" x14ac:dyDescent="0.25">
      <c r="A1365" s="530"/>
      <c r="B1365" s="524" t="s">
        <v>4426</v>
      </c>
      <c r="C1365" s="1247" t="s">
        <v>4427</v>
      </c>
      <c r="D1365" s="1247"/>
      <c r="E1365" s="1247"/>
      <c r="F1365" s="1247"/>
      <c r="G1365" s="1247"/>
      <c r="H1365" s="525" t="s">
        <v>1164</v>
      </c>
      <c r="I1365" s="537">
        <v>6.0000000000000002E-5</v>
      </c>
      <c r="J1365" s="526"/>
      <c r="K1365" s="569">
        <v>9.7440000000000005E-4</v>
      </c>
      <c r="L1365" s="542">
        <v>82698.14</v>
      </c>
      <c r="M1365" s="575">
        <v>1.3</v>
      </c>
      <c r="N1365" s="534">
        <v>107507.58</v>
      </c>
      <c r="O1365" s="526"/>
      <c r="P1365" s="529">
        <v>104.76</v>
      </c>
    </row>
    <row r="1366" spans="1:16" x14ac:dyDescent="0.25">
      <c r="A1366" s="552"/>
      <c r="B1366" s="553"/>
      <c r="C1366" s="1248" t="s">
        <v>1154</v>
      </c>
      <c r="D1366" s="1248"/>
      <c r="E1366" s="1248"/>
      <c r="F1366" s="1248"/>
      <c r="G1366" s="1248"/>
      <c r="H1366" s="516"/>
      <c r="I1366" s="517"/>
      <c r="J1366" s="517"/>
      <c r="K1366" s="517"/>
      <c r="L1366" s="520"/>
      <c r="M1366" s="517"/>
      <c r="N1366" s="554"/>
      <c r="O1366" s="517"/>
      <c r="P1366" s="555">
        <v>82922.67</v>
      </c>
    </row>
    <row r="1367" spans="1:16" x14ac:dyDescent="0.25">
      <c r="A1367" s="540" t="s">
        <v>1894</v>
      </c>
      <c r="B1367" s="524" t="s">
        <v>2637</v>
      </c>
      <c r="C1367" s="1247" t="s">
        <v>2638</v>
      </c>
      <c r="D1367" s="1247"/>
      <c r="E1367" s="1247"/>
      <c r="F1367" s="1247"/>
      <c r="G1367" s="1247"/>
      <c r="H1367" s="525" t="s">
        <v>1158</v>
      </c>
      <c r="I1367" s="543">
        <v>2</v>
      </c>
      <c r="J1367" s="526"/>
      <c r="K1367" s="543">
        <v>2</v>
      </c>
      <c r="L1367" s="528"/>
      <c r="M1367" s="526"/>
      <c r="N1367" s="528"/>
      <c r="O1367" s="526"/>
      <c r="P1367" s="529">
        <v>1132.3399999999999</v>
      </c>
    </row>
    <row r="1368" spans="1:16" x14ac:dyDescent="0.25">
      <c r="A1368" s="540"/>
      <c r="B1368" s="524"/>
      <c r="C1368" s="1247" t="s">
        <v>1155</v>
      </c>
      <c r="D1368" s="1247"/>
      <c r="E1368" s="1247"/>
      <c r="F1368" s="1247"/>
      <c r="G1368" s="1247"/>
      <c r="H1368" s="525"/>
      <c r="I1368" s="526"/>
      <c r="J1368" s="526"/>
      <c r="K1368" s="526"/>
      <c r="L1368" s="528"/>
      <c r="M1368" s="526"/>
      <c r="N1368" s="528"/>
      <c r="O1368" s="526"/>
      <c r="P1368" s="529">
        <v>60455.5</v>
      </c>
    </row>
    <row r="1369" spans="1:16" x14ac:dyDescent="0.25">
      <c r="A1369" s="540"/>
      <c r="B1369" s="524" t="s">
        <v>2639</v>
      </c>
      <c r="C1369" s="1247" t="s">
        <v>2640</v>
      </c>
      <c r="D1369" s="1247"/>
      <c r="E1369" s="1247"/>
      <c r="F1369" s="1247"/>
      <c r="G1369" s="1247"/>
      <c r="H1369" s="525" t="s">
        <v>1158</v>
      </c>
      <c r="I1369" s="543">
        <v>97</v>
      </c>
      <c r="J1369" s="526"/>
      <c r="K1369" s="543">
        <v>97</v>
      </c>
      <c r="L1369" s="528"/>
      <c r="M1369" s="526"/>
      <c r="N1369" s="528"/>
      <c r="O1369" s="526"/>
      <c r="P1369" s="529">
        <v>58641.84</v>
      </c>
    </row>
    <row r="1370" spans="1:16" x14ac:dyDescent="0.25">
      <c r="A1370" s="540"/>
      <c r="B1370" s="524" t="s">
        <v>2641</v>
      </c>
      <c r="C1370" s="1247" t="s">
        <v>2642</v>
      </c>
      <c r="D1370" s="1247"/>
      <c r="E1370" s="1247"/>
      <c r="F1370" s="1247"/>
      <c r="G1370" s="1247"/>
      <c r="H1370" s="525" t="s">
        <v>1158</v>
      </c>
      <c r="I1370" s="543">
        <v>51</v>
      </c>
      <c r="J1370" s="526"/>
      <c r="K1370" s="543">
        <v>51</v>
      </c>
      <c r="L1370" s="528"/>
      <c r="M1370" s="526"/>
      <c r="N1370" s="528"/>
      <c r="O1370" s="526"/>
      <c r="P1370" s="529">
        <v>30832.31</v>
      </c>
    </row>
    <row r="1371" spans="1:16" x14ac:dyDescent="0.25">
      <c r="A1371" s="556"/>
      <c r="B1371" s="557"/>
      <c r="C1371" s="1248" t="s">
        <v>1161</v>
      </c>
      <c r="D1371" s="1248"/>
      <c r="E1371" s="1248"/>
      <c r="F1371" s="1248"/>
      <c r="G1371" s="1248"/>
      <c r="H1371" s="516"/>
      <c r="I1371" s="517"/>
      <c r="J1371" s="517"/>
      <c r="K1371" s="517"/>
      <c r="L1371" s="520"/>
      <c r="M1371" s="517"/>
      <c r="N1371" s="554">
        <v>10685.29</v>
      </c>
      <c r="O1371" s="517"/>
      <c r="P1371" s="555">
        <v>173529.16</v>
      </c>
    </row>
    <row r="1372" spans="1:16" x14ac:dyDescent="0.25">
      <c r="A1372" s="558"/>
      <c r="B1372" s="559"/>
      <c r="C1372" s="559"/>
      <c r="D1372" s="559"/>
      <c r="E1372" s="559"/>
      <c r="F1372" s="559"/>
      <c r="G1372" s="559"/>
      <c r="H1372" s="560"/>
      <c r="I1372" s="561"/>
      <c r="J1372" s="561"/>
      <c r="K1372" s="561"/>
      <c r="L1372" s="562"/>
      <c r="M1372" s="561"/>
      <c r="N1372" s="562"/>
      <c r="O1372" s="561"/>
      <c r="P1372" s="563"/>
    </row>
    <row r="1373" spans="1:16" x14ac:dyDescent="0.25">
      <c r="A1373" s="514" t="s">
        <v>1899</v>
      </c>
      <c r="B1373" s="515" t="s">
        <v>4432</v>
      </c>
      <c r="C1373" s="1249" t="s">
        <v>4433</v>
      </c>
      <c r="D1373" s="1249"/>
      <c r="E1373" s="1249"/>
      <c r="F1373" s="1249"/>
      <c r="G1373" s="1249"/>
      <c r="H1373" s="516" t="s">
        <v>1440</v>
      </c>
      <c r="I1373" s="517">
        <v>4.21</v>
      </c>
      <c r="J1373" s="518">
        <v>1</v>
      </c>
      <c r="K1373" s="570">
        <v>4.21</v>
      </c>
      <c r="L1373" s="520"/>
      <c r="M1373" s="517"/>
      <c r="N1373" s="521"/>
      <c r="O1373" s="517"/>
      <c r="P1373" s="522"/>
    </row>
    <row r="1374" spans="1:16" x14ac:dyDescent="0.25">
      <c r="A1374" s="523"/>
      <c r="B1374" s="524" t="s">
        <v>23</v>
      </c>
      <c r="C1374" s="1247" t="s">
        <v>1203</v>
      </c>
      <c r="D1374" s="1247"/>
      <c r="E1374" s="1247"/>
      <c r="F1374" s="1247"/>
      <c r="G1374" s="1247"/>
      <c r="H1374" s="525" t="s">
        <v>1148</v>
      </c>
      <c r="I1374" s="526"/>
      <c r="J1374" s="526"/>
      <c r="K1374" s="535">
        <v>41.763199999999998</v>
      </c>
      <c r="L1374" s="528"/>
      <c r="M1374" s="526"/>
      <c r="N1374" s="528"/>
      <c r="O1374" s="526"/>
      <c r="P1374" s="529">
        <v>13284.46</v>
      </c>
    </row>
    <row r="1375" spans="1:16" x14ac:dyDescent="0.25">
      <c r="A1375" s="530"/>
      <c r="B1375" s="524" t="s">
        <v>2403</v>
      </c>
      <c r="C1375" s="1247" t="s">
        <v>2404</v>
      </c>
      <c r="D1375" s="1247"/>
      <c r="E1375" s="1247"/>
      <c r="F1375" s="1247"/>
      <c r="G1375" s="1247"/>
      <c r="H1375" s="525" t="s">
        <v>1148</v>
      </c>
      <c r="I1375" s="536">
        <v>9.92</v>
      </c>
      <c r="J1375" s="526"/>
      <c r="K1375" s="535">
        <v>41.763199999999998</v>
      </c>
      <c r="L1375" s="532"/>
      <c r="M1375" s="533"/>
      <c r="N1375" s="534">
        <v>318.08999999999997</v>
      </c>
      <c r="O1375" s="526"/>
      <c r="P1375" s="529">
        <v>13284.46</v>
      </c>
    </row>
    <row r="1376" spans="1:16" x14ac:dyDescent="0.25">
      <c r="A1376" s="523"/>
      <c r="B1376" s="524" t="s">
        <v>28</v>
      </c>
      <c r="C1376" s="1247" t="s">
        <v>132</v>
      </c>
      <c r="D1376" s="1247"/>
      <c r="E1376" s="1247"/>
      <c r="F1376" s="1247"/>
      <c r="G1376" s="1247"/>
      <c r="H1376" s="525"/>
      <c r="I1376" s="526"/>
      <c r="J1376" s="526"/>
      <c r="K1376" s="526"/>
      <c r="L1376" s="528"/>
      <c r="M1376" s="526"/>
      <c r="N1376" s="528"/>
      <c r="O1376" s="526"/>
      <c r="P1376" s="529">
        <v>1945.06</v>
      </c>
    </row>
    <row r="1377" spans="1:16" x14ac:dyDescent="0.25">
      <c r="A1377" s="523"/>
      <c r="B1377" s="524"/>
      <c r="C1377" s="1247" t="s">
        <v>1147</v>
      </c>
      <c r="D1377" s="1247"/>
      <c r="E1377" s="1247"/>
      <c r="F1377" s="1247"/>
      <c r="G1377" s="1247"/>
      <c r="H1377" s="525" t="s">
        <v>1148</v>
      </c>
      <c r="I1377" s="526"/>
      <c r="J1377" s="526"/>
      <c r="K1377" s="527">
        <v>1.6839999999999999</v>
      </c>
      <c r="L1377" s="528"/>
      <c r="M1377" s="526"/>
      <c r="N1377" s="528"/>
      <c r="O1377" s="526"/>
      <c r="P1377" s="573">
        <v>641.99</v>
      </c>
    </row>
    <row r="1378" spans="1:16" x14ac:dyDescent="0.25">
      <c r="A1378" s="530"/>
      <c r="B1378" s="524" t="s">
        <v>1443</v>
      </c>
      <c r="C1378" s="1247" t="s">
        <v>1444</v>
      </c>
      <c r="D1378" s="1247"/>
      <c r="E1378" s="1247"/>
      <c r="F1378" s="1247"/>
      <c r="G1378" s="1247"/>
      <c r="H1378" s="525" t="s">
        <v>1151</v>
      </c>
      <c r="I1378" s="531">
        <v>0.2</v>
      </c>
      <c r="J1378" s="526"/>
      <c r="K1378" s="527">
        <v>0.84199999999999997</v>
      </c>
      <c r="L1378" s="532"/>
      <c r="M1378" s="533"/>
      <c r="N1378" s="534">
        <v>1550.39</v>
      </c>
      <c r="O1378" s="526"/>
      <c r="P1378" s="529">
        <v>1305.43</v>
      </c>
    </row>
    <row r="1379" spans="1:16" x14ac:dyDescent="0.25">
      <c r="A1379" s="540"/>
      <c r="B1379" s="524" t="s">
        <v>1152</v>
      </c>
      <c r="C1379" s="1247" t="s">
        <v>1153</v>
      </c>
      <c r="D1379" s="1247"/>
      <c r="E1379" s="1247"/>
      <c r="F1379" s="1247"/>
      <c r="G1379" s="1247"/>
      <c r="H1379" s="525" t="s">
        <v>1148</v>
      </c>
      <c r="I1379" s="531">
        <v>0.2</v>
      </c>
      <c r="J1379" s="526"/>
      <c r="K1379" s="527">
        <v>0.84199999999999997</v>
      </c>
      <c r="L1379" s="528"/>
      <c r="M1379" s="526"/>
      <c r="N1379" s="541">
        <v>437.08</v>
      </c>
      <c r="O1379" s="526"/>
      <c r="P1379" s="573">
        <v>368.02</v>
      </c>
    </row>
    <row r="1380" spans="1:16" x14ac:dyDescent="0.25">
      <c r="A1380" s="530"/>
      <c r="B1380" s="524" t="s">
        <v>4424</v>
      </c>
      <c r="C1380" s="1247" t="s">
        <v>4425</v>
      </c>
      <c r="D1380" s="1247"/>
      <c r="E1380" s="1247"/>
      <c r="F1380" s="1247"/>
      <c r="G1380" s="1247"/>
      <c r="H1380" s="525" t="s">
        <v>1151</v>
      </c>
      <c r="I1380" s="531">
        <v>2.4</v>
      </c>
      <c r="J1380" s="526"/>
      <c r="K1380" s="527">
        <v>10.103999999999999</v>
      </c>
      <c r="L1380" s="538">
        <v>1.75</v>
      </c>
      <c r="M1380" s="539">
        <v>1.39</v>
      </c>
      <c r="N1380" s="534">
        <v>2.4300000000000002</v>
      </c>
      <c r="O1380" s="526"/>
      <c r="P1380" s="529">
        <v>24.55</v>
      </c>
    </row>
    <row r="1381" spans="1:16" x14ac:dyDescent="0.25">
      <c r="A1381" s="530"/>
      <c r="B1381" s="524" t="s">
        <v>4179</v>
      </c>
      <c r="C1381" s="1247" t="s">
        <v>4180</v>
      </c>
      <c r="D1381" s="1247"/>
      <c r="E1381" s="1247"/>
      <c r="F1381" s="1247"/>
      <c r="G1381" s="1247"/>
      <c r="H1381" s="525" t="s">
        <v>1151</v>
      </c>
      <c r="I1381" s="531">
        <v>2.4</v>
      </c>
      <c r="J1381" s="526"/>
      <c r="K1381" s="527">
        <v>10.103999999999999</v>
      </c>
      <c r="L1381" s="538">
        <v>8.84</v>
      </c>
      <c r="M1381" s="575">
        <v>1.3</v>
      </c>
      <c r="N1381" s="534">
        <v>11.49</v>
      </c>
      <c r="O1381" s="526"/>
      <c r="P1381" s="529">
        <v>116.09</v>
      </c>
    </row>
    <row r="1382" spans="1:16" x14ac:dyDescent="0.25">
      <c r="A1382" s="530"/>
      <c r="B1382" s="524" t="s">
        <v>1445</v>
      </c>
      <c r="C1382" s="1247" t="s">
        <v>1446</v>
      </c>
      <c r="D1382" s="1247"/>
      <c r="E1382" s="1247"/>
      <c r="F1382" s="1247"/>
      <c r="G1382" s="1247"/>
      <c r="H1382" s="525" t="s">
        <v>1151</v>
      </c>
      <c r="I1382" s="531">
        <v>0.2</v>
      </c>
      <c r="J1382" s="526"/>
      <c r="K1382" s="527">
        <v>0.84199999999999997</v>
      </c>
      <c r="L1382" s="538">
        <v>477.92</v>
      </c>
      <c r="M1382" s="539">
        <v>1.24</v>
      </c>
      <c r="N1382" s="534">
        <v>592.62</v>
      </c>
      <c r="O1382" s="526"/>
      <c r="P1382" s="529">
        <v>498.99</v>
      </c>
    </row>
    <row r="1383" spans="1:16" x14ac:dyDescent="0.25">
      <c r="A1383" s="540"/>
      <c r="B1383" s="524" t="s">
        <v>1208</v>
      </c>
      <c r="C1383" s="1247" t="s">
        <v>1209</v>
      </c>
      <c r="D1383" s="1247"/>
      <c r="E1383" s="1247"/>
      <c r="F1383" s="1247"/>
      <c r="G1383" s="1247"/>
      <c r="H1383" s="525" t="s">
        <v>1148</v>
      </c>
      <c r="I1383" s="531">
        <v>0.2</v>
      </c>
      <c r="J1383" s="526"/>
      <c r="K1383" s="527">
        <v>0.84199999999999997</v>
      </c>
      <c r="L1383" s="528"/>
      <c r="M1383" s="526"/>
      <c r="N1383" s="541">
        <v>325.38</v>
      </c>
      <c r="O1383" s="526"/>
      <c r="P1383" s="573">
        <v>273.97000000000003</v>
      </c>
    </row>
    <row r="1384" spans="1:16" x14ac:dyDescent="0.25">
      <c r="A1384" s="523"/>
      <c r="B1384" s="524" t="s">
        <v>36</v>
      </c>
      <c r="C1384" s="1247" t="s">
        <v>134</v>
      </c>
      <c r="D1384" s="1247"/>
      <c r="E1384" s="1247"/>
      <c r="F1384" s="1247"/>
      <c r="G1384" s="1247"/>
      <c r="H1384" s="525"/>
      <c r="I1384" s="526"/>
      <c r="J1384" s="526"/>
      <c r="K1384" s="526"/>
      <c r="L1384" s="528"/>
      <c r="M1384" s="526"/>
      <c r="N1384" s="528"/>
      <c r="O1384" s="526"/>
      <c r="P1384" s="529">
        <v>3500.2</v>
      </c>
    </row>
    <row r="1385" spans="1:16" x14ac:dyDescent="0.25">
      <c r="A1385" s="530"/>
      <c r="B1385" s="524" t="s">
        <v>2755</v>
      </c>
      <c r="C1385" s="1247" t="s">
        <v>2756</v>
      </c>
      <c r="D1385" s="1247"/>
      <c r="E1385" s="1247"/>
      <c r="F1385" s="1247"/>
      <c r="G1385" s="1247"/>
      <c r="H1385" s="525" t="s">
        <v>1505</v>
      </c>
      <c r="I1385" s="527">
        <v>9.6000000000000002E-2</v>
      </c>
      <c r="J1385" s="526"/>
      <c r="K1385" s="537">
        <v>0.40416000000000002</v>
      </c>
      <c r="L1385" s="538">
        <v>37.71</v>
      </c>
      <c r="M1385" s="539">
        <v>1.54</v>
      </c>
      <c r="N1385" s="534">
        <v>58.07</v>
      </c>
      <c r="O1385" s="526"/>
      <c r="P1385" s="529">
        <v>23.47</v>
      </c>
    </row>
    <row r="1386" spans="1:16" x14ac:dyDescent="0.25">
      <c r="A1386" s="530"/>
      <c r="B1386" s="524" t="s">
        <v>3628</v>
      </c>
      <c r="C1386" s="1247" t="s">
        <v>3629</v>
      </c>
      <c r="D1386" s="1247"/>
      <c r="E1386" s="1247"/>
      <c r="F1386" s="1247"/>
      <c r="G1386" s="1247"/>
      <c r="H1386" s="525" t="s">
        <v>1244</v>
      </c>
      <c r="I1386" s="531">
        <v>0.5</v>
      </c>
      <c r="J1386" s="526"/>
      <c r="K1386" s="527">
        <v>2.105</v>
      </c>
      <c r="L1386" s="538">
        <v>931.11</v>
      </c>
      <c r="M1386" s="539">
        <v>1.76</v>
      </c>
      <c r="N1386" s="534">
        <v>1638.75</v>
      </c>
      <c r="O1386" s="526"/>
      <c r="P1386" s="529">
        <v>3449.57</v>
      </c>
    </row>
    <row r="1387" spans="1:16" x14ac:dyDescent="0.25">
      <c r="A1387" s="530"/>
      <c r="B1387" s="524" t="s">
        <v>4426</v>
      </c>
      <c r="C1387" s="1247" t="s">
        <v>4427</v>
      </c>
      <c r="D1387" s="1247"/>
      <c r="E1387" s="1247"/>
      <c r="F1387" s="1247"/>
      <c r="G1387" s="1247"/>
      <c r="H1387" s="525" t="s">
        <v>1164</v>
      </c>
      <c r="I1387" s="537">
        <v>6.0000000000000002E-5</v>
      </c>
      <c r="J1387" s="526"/>
      <c r="K1387" s="569">
        <v>2.5260000000000001E-4</v>
      </c>
      <c r="L1387" s="542">
        <v>82698.14</v>
      </c>
      <c r="M1387" s="575">
        <v>1.3</v>
      </c>
      <c r="N1387" s="534">
        <v>107507.58</v>
      </c>
      <c r="O1387" s="526"/>
      <c r="P1387" s="529">
        <v>27.16</v>
      </c>
    </row>
    <row r="1388" spans="1:16" x14ac:dyDescent="0.25">
      <c r="A1388" s="552"/>
      <c r="B1388" s="553"/>
      <c r="C1388" s="1248" t="s">
        <v>1154</v>
      </c>
      <c r="D1388" s="1248"/>
      <c r="E1388" s="1248"/>
      <c r="F1388" s="1248"/>
      <c r="G1388" s="1248"/>
      <c r="H1388" s="516"/>
      <c r="I1388" s="517"/>
      <c r="J1388" s="517"/>
      <c r="K1388" s="517"/>
      <c r="L1388" s="520"/>
      <c r="M1388" s="517"/>
      <c r="N1388" s="554"/>
      <c r="O1388" s="517"/>
      <c r="P1388" s="555">
        <v>19371.71</v>
      </c>
    </row>
    <row r="1389" spans="1:16" x14ac:dyDescent="0.25">
      <c r="A1389" s="540" t="s">
        <v>2853</v>
      </c>
      <c r="B1389" s="524" t="s">
        <v>2637</v>
      </c>
      <c r="C1389" s="1247" t="s">
        <v>2638</v>
      </c>
      <c r="D1389" s="1247"/>
      <c r="E1389" s="1247"/>
      <c r="F1389" s="1247"/>
      <c r="G1389" s="1247"/>
      <c r="H1389" s="525" t="s">
        <v>1158</v>
      </c>
      <c r="I1389" s="543">
        <v>2</v>
      </c>
      <c r="J1389" s="526"/>
      <c r="K1389" s="543">
        <v>2</v>
      </c>
      <c r="L1389" s="528"/>
      <c r="M1389" s="526"/>
      <c r="N1389" s="528"/>
      <c r="O1389" s="526"/>
      <c r="P1389" s="573">
        <v>265.69</v>
      </c>
    </row>
    <row r="1390" spans="1:16" x14ac:dyDescent="0.25">
      <c r="A1390" s="540"/>
      <c r="B1390" s="524"/>
      <c r="C1390" s="1247" t="s">
        <v>1155</v>
      </c>
      <c r="D1390" s="1247"/>
      <c r="E1390" s="1247"/>
      <c r="F1390" s="1247"/>
      <c r="G1390" s="1247"/>
      <c r="H1390" s="525"/>
      <c r="I1390" s="526"/>
      <c r="J1390" s="526"/>
      <c r="K1390" s="526"/>
      <c r="L1390" s="528"/>
      <c r="M1390" s="526"/>
      <c r="N1390" s="528"/>
      <c r="O1390" s="526"/>
      <c r="P1390" s="529">
        <v>13926.45</v>
      </c>
    </row>
    <row r="1391" spans="1:16" x14ac:dyDescent="0.25">
      <c r="A1391" s="540"/>
      <c r="B1391" s="524" t="s">
        <v>2639</v>
      </c>
      <c r="C1391" s="1247" t="s">
        <v>2640</v>
      </c>
      <c r="D1391" s="1247"/>
      <c r="E1391" s="1247"/>
      <c r="F1391" s="1247"/>
      <c r="G1391" s="1247"/>
      <c r="H1391" s="525" t="s">
        <v>1158</v>
      </c>
      <c r="I1391" s="543">
        <v>97</v>
      </c>
      <c r="J1391" s="526"/>
      <c r="K1391" s="543">
        <v>97</v>
      </c>
      <c r="L1391" s="528"/>
      <c r="M1391" s="526"/>
      <c r="N1391" s="528"/>
      <c r="O1391" s="526"/>
      <c r="P1391" s="529">
        <v>13508.66</v>
      </c>
    </row>
    <row r="1392" spans="1:16" x14ac:dyDescent="0.25">
      <c r="A1392" s="540"/>
      <c r="B1392" s="524" t="s">
        <v>2641</v>
      </c>
      <c r="C1392" s="1247" t="s">
        <v>2642</v>
      </c>
      <c r="D1392" s="1247"/>
      <c r="E1392" s="1247"/>
      <c r="F1392" s="1247"/>
      <c r="G1392" s="1247"/>
      <c r="H1392" s="525" t="s">
        <v>1158</v>
      </c>
      <c r="I1392" s="543">
        <v>51</v>
      </c>
      <c r="J1392" s="526"/>
      <c r="K1392" s="543">
        <v>51</v>
      </c>
      <c r="L1392" s="528"/>
      <c r="M1392" s="526"/>
      <c r="N1392" s="528"/>
      <c r="O1392" s="526"/>
      <c r="P1392" s="529">
        <v>7102.49</v>
      </c>
    </row>
    <row r="1393" spans="1:16" x14ac:dyDescent="0.25">
      <c r="A1393" s="556"/>
      <c r="B1393" s="557"/>
      <c r="C1393" s="1248" t="s">
        <v>1161</v>
      </c>
      <c r="D1393" s="1248"/>
      <c r="E1393" s="1248"/>
      <c r="F1393" s="1248"/>
      <c r="G1393" s="1248"/>
      <c r="H1393" s="516"/>
      <c r="I1393" s="517"/>
      <c r="J1393" s="517"/>
      <c r="K1393" s="517"/>
      <c r="L1393" s="520"/>
      <c r="M1393" s="517"/>
      <c r="N1393" s="554">
        <v>9560.23</v>
      </c>
      <c r="O1393" s="517"/>
      <c r="P1393" s="555">
        <v>40248.550000000003</v>
      </c>
    </row>
    <row r="1394" spans="1:16" x14ac:dyDescent="0.25">
      <c r="A1394" s="558"/>
      <c r="B1394" s="559"/>
      <c r="C1394" s="559"/>
      <c r="D1394" s="559"/>
      <c r="E1394" s="559"/>
      <c r="F1394" s="559"/>
      <c r="G1394" s="559"/>
      <c r="H1394" s="560"/>
      <c r="I1394" s="561"/>
      <c r="J1394" s="561"/>
      <c r="K1394" s="561"/>
      <c r="L1394" s="562"/>
      <c r="M1394" s="561"/>
      <c r="N1394" s="562"/>
      <c r="O1394" s="561"/>
      <c r="P1394" s="563"/>
    </row>
    <row r="1395" spans="1:16" x14ac:dyDescent="0.25">
      <c r="A1395" s="514" t="s">
        <v>1902</v>
      </c>
      <c r="B1395" s="515" t="s">
        <v>4434</v>
      </c>
      <c r="C1395" s="1249" t="s">
        <v>4435</v>
      </c>
      <c r="D1395" s="1249"/>
      <c r="E1395" s="1249"/>
      <c r="F1395" s="1249"/>
      <c r="G1395" s="1249"/>
      <c r="H1395" s="516" t="s">
        <v>1440</v>
      </c>
      <c r="I1395" s="517">
        <v>1.25</v>
      </c>
      <c r="J1395" s="518">
        <v>1</v>
      </c>
      <c r="K1395" s="570">
        <v>1.25</v>
      </c>
      <c r="L1395" s="520"/>
      <c r="M1395" s="517"/>
      <c r="N1395" s="521"/>
      <c r="O1395" s="517"/>
      <c r="P1395" s="522"/>
    </row>
    <row r="1396" spans="1:16" x14ac:dyDescent="0.25">
      <c r="A1396" s="523"/>
      <c r="B1396" s="524" t="s">
        <v>23</v>
      </c>
      <c r="C1396" s="1247" t="s">
        <v>1203</v>
      </c>
      <c r="D1396" s="1247"/>
      <c r="E1396" s="1247"/>
      <c r="F1396" s="1247"/>
      <c r="G1396" s="1247"/>
      <c r="H1396" s="525" t="s">
        <v>1148</v>
      </c>
      <c r="I1396" s="526"/>
      <c r="J1396" s="526"/>
      <c r="K1396" s="531">
        <v>11.6</v>
      </c>
      <c r="L1396" s="528"/>
      <c r="M1396" s="526"/>
      <c r="N1396" s="528"/>
      <c r="O1396" s="526"/>
      <c r="P1396" s="529">
        <v>3689.84</v>
      </c>
    </row>
    <row r="1397" spans="1:16" x14ac:dyDescent="0.25">
      <c r="A1397" s="530"/>
      <c r="B1397" s="524" t="s">
        <v>2403</v>
      </c>
      <c r="C1397" s="1247" t="s">
        <v>2404</v>
      </c>
      <c r="D1397" s="1247"/>
      <c r="E1397" s="1247"/>
      <c r="F1397" s="1247"/>
      <c r="G1397" s="1247"/>
      <c r="H1397" s="525" t="s">
        <v>1148</v>
      </c>
      <c r="I1397" s="536">
        <v>9.2799999999999994</v>
      </c>
      <c r="J1397" s="526"/>
      <c r="K1397" s="531">
        <v>11.6</v>
      </c>
      <c r="L1397" s="532"/>
      <c r="M1397" s="533"/>
      <c r="N1397" s="534">
        <v>318.08999999999997</v>
      </c>
      <c r="O1397" s="526"/>
      <c r="P1397" s="529">
        <v>3689.84</v>
      </c>
    </row>
    <row r="1398" spans="1:16" x14ac:dyDescent="0.25">
      <c r="A1398" s="523"/>
      <c r="B1398" s="524" t="s">
        <v>28</v>
      </c>
      <c r="C1398" s="1247" t="s">
        <v>132</v>
      </c>
      <c r="D1398" s="1247"/>
      <c r="E1398" s="1247"/>
      <c r="F1398" s="1247"/>
      <c r="G1398" s="1247"/>
      <c r="H1398" s="525"/>
      <c r="I1398" s="526"/>
      <c r="J1398" s="526"/>
      <c r="K1398" s="526"/>
      <c r="L1398" s="528"/>
      <c r="M1398" s="526"/>
      <c r="N1398" s="528"/>
      <c r="O1398" s="526"/>
      <c r="P1398" s="573">
        <v>574.04</v>
      </c>
    </row>
    <row r="1399" spans="1:16" x14ac:dyDescent="0.25">
      <c r="A1399" s="523"/>
      <c r="B1399" s="524"/>
      <c r="C1399" s="1247" t="s">
        <v>1147</v>
      </c>
      <c r="D1399" s="1247"/>
      <c r="E1399" s="1247"/>
      <c r="F1399" s="1247"/>
      <c r="G1399" s="1247"/>
      <c r="H1399" s="525" t="s">
        <v>1148</v>
      </c>
      <c r="I1399" s="526"/>
      <c r="J1399" s="526"/>
      <c r="K1399" s="531">
        <v>0.5</v>
      </c>
      <c r="L1399" s="528"/>
      <c r="M1399" s="526"/>
      <c r="N1399" s="528"/>
      <c r="O1399" s="526"/>
      <c r="P1399" s="573">
        <v>190.62</v>
      </c>
    </row>
    <row r="1400" spans="1:16" x14ac:dyDescent="0.25">
      <c r="A1400" s="530"/>
      <c r="B1400" s="524" t="s">
        <v>1443</v>
      </c>
      <c r="C1400" s="1247" t="s">
        <v>1444</v>
      </c>
      <c r="D1400" s="1247"/>
      <c r="E1400" s="1247"/>
      <c r="F1400" s="1247"/>
      <c r="G1400" s="1247"/>
      <c r="H1400" s="525" t="s">
        <v>1151</v>
      </c>
      <c r="I1400" s="531">
        <v>0.2</v>
      </c>
      <c r="J1400" s="526"/>
      <c r="K1400" s="536">
        <v>0.25</v>
      </c>
      <c r="L1400" s="532"/>
      <c r="M1400" s="533"/>
      <c r="N1400" s="534">
        <v>1550.39</v>
      </c>
      <c r="O1400" s="526"/>
      <c r="P1400" s="529">
        <v>387.6</v>
      </c>
    </row>
    <row r="1401" spans="1:16" x14ac:dyDescent="0.25">
      <c r="A1401" s="540"/>
      <c r="B1401" s="524" t="s">
        <v>1152</v>
      </c>
      <c r="C1401" s="1247" t="s">
        <v>1153</v>
      </c>
      <c r="D1401" s="1247"/>
      <c r="E1401" s="1247"/>
      <c r="F1401" s="1247"/>
      <c r="G1401" s="1247"/>
      <c r="H1401" s="525" t="s">
        <v>1148</v>
      </c>
      <c r="I1401" s="531">
        <v>0.2</v>
      </c>
      <c r="J1401" s="526"/>
      <c r="K1401" s="536">
        <v>0.25</v>
      </c>
      <c r="L1401" s="528"/>
      <c r="M1401" s="526"/>
      <c r="N1401" s="541">
        <v>437.08</v>
      </c>
      <c r="O1401" s="526"/>
      <c r="P1401" s="573">
        <v>109.27</v>
      </c>
    </row>
    <row r="1402" spans="1:16" x14ac:dyDescent="0.25">
      <c r="A1402" s="530"/>
      <c r="B1402" s="524" t="s">
        <v>4424</v>
      </c>
      <c r="C1402" s="1247" t="s">
        <v>4425</v>
      </c>
      <c r="D1402" s="1247"/>
      <c r="E1402" s="1247"/>
      <c r="F1402" s="1247"/>
      <c r="G1402" s="1247"/>
      <c r="H1402" s="525" t="s">
        <v>1151</v>
      </c>
      <c r="I1402" s="531">
        <v>2.2000000000000002</v>
      </c>
      <c r="J1402" s="526"/>
      <c r="K1402" s="536">
        <v>2.75</v>
      </c>
      <c r="L1402" s="538">
        <v>1.75</v>
      </c>
      <c r="M1402" s="539">
        <v>1.39</v>
      </c>
      <c r="N1402" s="534">
        <v>2.4300000000000002</v>
      </c>
      <c r="O1402" s="526"/>
      <c r="P1402" s="529">
        <v>6.68</v>
      </c>
    </row>
    <row r="1403" spans="1:16" x14ac:dyDescent="0.25">
      <c r="A1403" s="530"/>
      <c r="B1403" s="524" t="s">
        <v>4179</v>
      </c>
      <c r="C1403" s="1247" t="s">
        <v>4180</v>
      </c>
      <c r="D1403" s="1247"/>
      <c r="E1403" s="1247"/>
      <c r="F1403" s="1247"/>
      <c r="G1403" s="1247"/>
      <c r="H1403" s="525" t="s">
        <v>1151</v>
      </c>
      <c r="I1403" s="531">
        <v>2.2000000000000002</v>
      </c>
      <c r="J1403" s="526"/>
      <c r="K1403" s="536">
        <v>2.75</v>
      </c>
      <c r="L1403" s="538">
        <v>8.84</v>
      </c>
      <c r="M1403" s="575">
        <v>1.3</v>
      </c>
      <c r="N1403" s="534">
        <v>11.49</v>
      </c>
      <c r="O1403" s="526"/>
      <c r="P1403" s="529">
        <v>31.6</v>
      </c>
    </row>
    <row r="1404" spans="1:16" x14ac:dyDescent="0.25">
      <c r="A1404" s="530"/>
      <c r="B1404" s="524" t="s">
        <v>1445</v>
      </c>
      <c r="C1404" s="1247" t="s">
        <v>1446</v>
      </c>
      <c r="D1404" s="1247"/>
      <c r="E1404" s="1247"/>
      <c r="F1404" s="1247"/>
      <c r="G1404" s="1247"/>
      <c r="H1404" s="525" t="s">
        <v>1151</v>
      </c>
      <c r="I1404" s="531">
        <v>0.2</v>
      </c>
      <c r="J1404" s="526"/>
      <c r="K1404" s="536">
        <v>0.25</v>
      </c>
      <c r="L1404" s="538">
        <v>477.92</v>
      </c>
      <c r="M1404" s="539">
        <v>1.24</v>
      </c>
      <c r="N1404" s="534">
        <v>592.62</v>
      </c>
      <c r="O1404" s="526"/>
      <c r="P1404" s="529">
        <v>148.16</v>
      </c>
    </row>
    <row r="1405" spans="1:16" x14ac:dyDescent="0.25">
      <c r="A1405" s="540"/>
      <c r="B1405" s="524" t="s">
        <v>1208</v>
      </c>
      <c r="C1405" s="1247" t="s">
        <v>1209</v>
      </c>
      <c r="D1405" s="1247"/>
      <c r="E1405" s="1247"/>
      <c r="F1405" s="1247"/>
      <c r="G1405" s="1247"/>
      <c r="H1405" s="525" t="s">
        <v>1148</v>
      </c>
      <c r="I1405" s="531">
        <v>0.2</v>
      </c>
      <c r="J1405" s="526"/>
      <c r="K1405" s="536">
        <v>0.25</v>
      </c>
      <c r="L1405" s="528"/>
      <c r="M1405" s="526"/>
      <c r="N1405" s="541">
        <v>325.38</v>
      </c>
      <c r="O1405" s="526"/>
      <c r="P1405" s="573">
        <v>81.349999999999994</v>
      </c>
    </row>
    <row r="1406" spans="1:16" x14ac:dyDescent="0.25">
      <c r="A1406" s="523"/>
      <c r="B1406" s="524" t="s">
        <v>36</v>
      </c>
      <c r="C1406" s="1247" t="s">
        <v>134</v>
      </c>
      <c r="D1406" s="1247"/>
      <c r="E1406" s="1247"/>
      <c r="F1406" s="1247"/>
      <c r="G1406" s="1247"/>
      <c r="H1406" s="525"/>
      <c r="I1406" s="526"/>
      <c r="J1406" s="526"/>
      <c r="K1406" s="526"/>
      <c r="L1406" s="528"/>
      <c r="M1406" s="526"/>
      <c r="N1406" s="528"/>
      <c r="O1406" s="526"/>
      <c r="P1406" s="573">
        <v>665</v>
      </c>
    </row>
    <row r="1407" spans="1:16" x14ac:dyDescent="0.25">
      <c r="A1407" s="530"/>
      <c r="B1407" s="524" t="s">
        <v>2755</v>
      </c>
      <c r="C1407" s="1247" t="s">
        <v>2756</v>
      </c>
      <c r="D1407" s="1247"/>
      <c r="E1407" s="1247"/>
      <c r="F1407" s="1247"/>
      <c r="G1407" s="1247"/>
      <c r="H1407" s="525" t="s">
        <v>1505</v>
      </c>
      <c r="I1407" s="527">
        <v>0.245</v>
      </c>
      <c r="J1407" s="526"/>
      <c r="K1407" s="537">
        <v>0.30625000000000002</v>
      </c>
      <c r="L1407" s="538">
        <v>37.71</v>
      </c>
      <c r="M1407" s="539">
        <v>1.54</v>
      </c>
      <c r="N1407" s="534">
        <v>58.07</v>
      </c>
      <c r="O1407" s="526"/>
      <c r="P1407" s="529">
        <v>17.78</v>
      </c>
    </row>
    <row r="1408" spans="1:16" x14ac:dyDescent="0.25">
      <c r="A1408" s="530"/>
      <c r="B1408" s="524" t="s">
        <v>2716</v>
      </c>
      <c r="C1408" s="1247" t="s">
        <v>2717</v>
      </c>
      <c r="D1408" s="1247"/>
      <c r="E1408" s="1247"/>
      <c r="F1408" s="1247"/>
      <c r="G1408" s="1247"/>
      <c r="H1408" s="525" t="s">
        <v>1164</v>
      </c>
      <c r="I1408" s="537">
        <v>1.1E-4</v>
      </c>
      <c r="J1408" s="526"/>
      <c r="K1408" s="569">
        <v>1.3750000000000001E-4</v>
      </c>
      <c r="L1408" s="542">
        <v>99190.96</v>
      </c>
      <c r="M1408" s="539">
        <v>1.31</v>
      </c>
      <c r="N1408" s="534">
        <v>129940.16</v>
      </c>
      <c r="O1408" s="526"/>
      <c r="P1408" s="529">
        <v>17.87</v>
      </c>
    </row>
    <row r="1409" spans="1:16" x14ac:dyDescent="0.25">
      <c r="A1409" s="530"/>
      <c r="B1409" s="524" t="s">
        <v>3628</v>
      </c>
      <c r="C1409" s="1247" t="s">
        <v>3629</v>
      </c>
      <c r="D1409" s="1247"/>
      <c r="E1409" s="1247"/>
      <c r="F1409" s="1247"/>
      <c r="G1409" s="1247"/>
      <c r="H1409" s="525" t="s">
        <v>1244</v>
      </c>
      <c r="I1409" s="536">
        <v>0.26</v>
      </c>
      <c r="J1409" s="526"/>
      <c r="K1409" s="527">
        <v>0.32500000000000001</v>
      </c>
      <c r="L1409" s="538">
        <v>931.11</v>
      </c>
      <c r="M1409" s="539">
        <v>1.76</v>
      </c>
      <c r="N1409" s="534">
        <v>1638.75</v>
      </c>
      <c r="O1409" s="526"/>
      <c r="P1409" s="529">
        <v>532.59</v>
      </c>
    </row>
    <row r="1410" spans="1:16" x14ac:dyDescent="0.25">
      <c r="A1410" s="530"/>
      <c r="B1410" s="524" t="s">
        <v>4426</v>
      </c>
      <c r="C1410" s="1247" t="s">
        <v>4427</v>
      </c>
      <c r="D1410" s="1247"/>
      <c r="E1410" s="1247"/>
      <c r="F1410" s="1247"/>
      <c r="G1410" s="1247"/>
      <c r="H1410" s="525" t="s">
        <v>1164</v>
      </c>
      <c r="I1410" s="537">
        <v>7.2000000000000005E-4</v>
      </c>
      <c r="J1410" s="526"/>
      <c r="K1410" s="535">
        <v>8.9999999999999998E-4</v>
      </c>
      <c r="L1410" s="542">
        <v>82698.14</v>
      </c>
      <c r="M1410" s="575">
        <v>1.3</v>
      </c>
      <c r="N1410" s="534">
        <v>107507.58</v>
      </c>
      <c r="O1410" s="526"/>
      <c r="P1410" s="529">
        <v>96.76</v>
      </c>
    </row>
    <row r="1411" spans="1:16" x14ac:dyDescent="0.25">
      <c r="A1411" s="552"/>
      <c r="B1411" s="553"/>
      <c r="C1411" s="1248" t="s">
        <v>1154</v>
      </c>
      <c r="D1411" s="1248"/>
      <c r="E1411" s="1248"/>
      <c r="F1411" s="1248"/>
      <c r="G1411" s="1248"/>
      <c r="H1411" s="516"/>
      <c r="I1411" s="517"/>
      <c r="J1411" s="517"/>
      <c r="K1411" s="517"/>
      <c r="L1411" s="520"/>
      <c r="M1411" s="517"/>
      <c r="N1411" s="554"/>
      <c r="O1411" s="517"/>
      <c r="P1411" s="555">
        <v>5119.5</v>
      </c>
    </row>
    <row r="1412" spans="1:16" x14ac:dyDescent="0.25">
      <c r="A1412" s="540" t="s">
        <v>1903</v>
      </c>
      <c r="B1412" s="524" t="s">
        <v>2637</v>
      </c>
      <c r="C1412" s="1247" t="s">
        <v>2638</v>
      </c>
      <c r="D1412" s="1247"/>
      <c r="E1412" s="1247"/>
      <c r="F1412" s="1247"/>
      <c r="G1412" s="1247"/>
      <c r="H1412" s="525" t="s">
        <v>1158</v>
      </c>
      <c r="I1412" s="543">
        <v>2</v>
      </c>
      <c r="J1412" s="526"/>
      <c r="K1412" s="543">
        <v>2</v>
      </c>
      <c r="L1412" s="528"/>
      <c r="M1412" s="526"/>
      <c r="N1412" s="528"/>
      <c r="O1412" s="526"/>
      <c r="P1412" s="573">
        <v>73.8</v>
      </c>
    </row>
    <row r="1413" spans="1:16" x14ac:dyDescent="0.25">
      <c r="A1413" s="540"/>
      <c r="B1413" s="524"/>
      <c r="C1413" s="1247" t="s">
        <v>1155</v>
      </c>
      <c r="D1413" s="1247"/>
      <c r="E1413" s="1247"/>
      <c r="F1413" s="1247"/>
      <c r="G1413" s="1247"/>
      <c r="H1413" s="525"/>
      <c r="I1413" s="526"/>
      <c r="J1413" s="526"/>
      <c r="K1413" s="526"/>
      <c r="L1413" s="528"/>
      <c r="M1413" s="526"/>
      <c r="N1413" s="528"/>
      <c r="O1413" s="526"/>
      <c r="P1413" s="529">
        <v>3880.46</v>
      </c>
    </row>
    <row r="1414" spans="1:16" x14ac:dyDescent="0.25">
      <c r="A1414" s="540"/>
      <c r="B1414" s="524" t="s">
        <v>2639</v>
      </c>
      <c r="C1414" s="1247" t="s">
        <v>2640</v>
      </c>
      <c r="D1414" s="1247"/>
      <c r="E1414" s="1247"/>
      <c r="F1414" s="1247"/>
      <c r="G1414" s="1247"/>
      <c r="H1414" s="525" t="s">
        <v>1158</v>
      </c>
      <c r="I1414" s="543">
        <v>97</v>
      </c>
      <c r="J1414" s="526"/>
      <c r="K1414" s="543">
        <v>97</v>
      </c>
      <c r="L1414" s="528"/>
      <c r="M1414" s="526"/>
      <c r="N1414" s="528"/>
      <c r="O1414" s="526"/>
      <c r="P1414" s="529">
        <v>3764.05</v>
      </c>
    </row>
    <row r="1415" spans="1:16" x14ac:dyDescent="0.25">
      <c r="A1415" s="540"/>
      <c r="B1415" s="524" t="s">
        <v>2641</v>
      </c>
      <c r="C1415" s="1247" t="s">
        <v>2642</v>
      </c>
      <c r="D1415" s="1247"/>
      <c r="E1415" s="1247"/>
      <c r="F1415" s="1247"/>
      <c r="G1415" s="1247"/>
      <c r="H1415" s="525" t="s">
        <v>1158</v>
      </c>
      <c r="I1415" s="543">
        <v>51</v>
      </c>
      <c r="J1415" s="526"/>
      <c r="K1415" s="543">
        <v>51</v>
      </c>
      <c r="L1415" s="528"/>
      <c r="M1415" s="526"/>
      <c r="N1415" s="528"/>
      <c r="O1415" s="526"/>
      <c r="P1415" s="529">
        <v>1979.03</v>
      </c>
    </row>
    <row r="1416" spans="1:16" x14ac:dyDescent="0.25">
      <c r="A1416" s="556"/>
      <c r="B1416" s="557"/>
      <c r="C1416" s="1248" t="s">
        <v>1161</v>
      </c>
      <c r="D1416" s="1248"/>
      <c r="E1416" s="1248"/>
      <c r="F1416" s="1248"/>
      <c r="G1416" s="1248"/>
      <c r="H1416" s="516"/>
      <c r="I1416" s="517"/>
      <c r="J1416" s="517"/>
      <c r="K1416" s="517"/>
      <c r="L1416" s="520"/>
      <c r="M1416" s="517"/>
      <c r="N1416" s="554">
        <v>8749.1</v>
      </c>
      <c r="O1416" s="517"/>
      <c r="P1416" s="555">
        <v>10936.38</v>
      </c>
    </row>
    <row r="1417" spans="1:16" x14ac:dyDescent="0.25">
      <c r="A1417" s="558"/>
      <c r="B1417" s="559"/>
      <c r="C1417" s="559"/>
      <c r="D1417" s="559"/>
      <c r="E1417" s="559"/>
      <c r="F1417" s="559"/>
      <c r="G1417" s="559"/>
      <c r="H1417" s="560"/>
      <c r="I1417" s="561"/>
      <c r="J1417" s="561"/>
      <c r="K1417" s="561"/>
      <c r="L1417" s="562"/>
      <c r="M1417" s="561"/>
      <c r="N1417" s="562"/>
      <c r="O1417" s="561"/>
      <c r="P1417" s="563"/>
    </row>
    <row r="1418" spans="1:16" ht="22.5" x14ac:dyDescent="0.25">
      <c r="A1418" s="514" t="s">
        <v>1905</v>
      </c>
      <c r="B1418" s="515" t="s">
        <v>4539</v>
      </c>
      <c r="C1418" s="1249" t="s">
        <v>4540</v>
      </c>
      <c r="D1418" s="1249"/>
      <c r="E1418" s="1249"/>
      <c r="F1418" s="1249"/>
      <c r="G1418" s="1249"/>
      <c r="H1418" s="516" t="s">
        <v>2159</v>
      </c>
      <c r="I1418" s="517">
        <v>2213</v>
      </c>
      <c r="J1418" s="518">
        <v>1</v>
      </c>
      <c r="K1418" s="518">
        <v>2213</v>
      </c>
      <c r="L1418" s="520"/>
      <c r="M1418" s="517"/>
      <c r="N1418" s="572">
        <v>445.23</v>
      </c>
      <c r="O1418" s="517"/>
      <c r="P1418" s="555">
        <v>985293.99</v>
      </c>
    </row>
    <row r="1419" spans="1:16" x14ac:dyDescent="0.25">
      <c r="A1419" s="556"/>
      <c r="B1419" s="557"/>
      <c r="C1419" s="1248" t="s">
        <v>1161</v>
      </c>
      <c r="D1419" s="1248"/>
      <c r="E1419" s="1248"/>
      <c r="F1419" s="1248"/>
      <c r="G1419" s="1248"/>
      <c r="H1419" s="516"/>
      <c r="I1419" s="517"/>
      <c r="J1419" s="517"/>
      <c r="K1419" s="517"/>
      <c r="L1419" s="520"/>
      <c r="M1419" s="517"/>
      <c r="N1419" s="520"/>
      <c r="O1419" s="517"/>
      <c r="P1419" s="555">
        <v>985293.99</v>
      </c>
    </row>
    <row r="1420" spans="1:16" x14ac:dyDescent="0.25">
      <c r="A1420" s="558"/>
      <c r="B1420" s="559"/>
      <c r="C1420" s="559"/>
      <c r="D1420" s="559"/>
      <c r="E1420" s="559"/>
      <c r="F1420" s="559"/>
      <c r="G1420" s="559"/>
      <c r="H1420" s="560"/>
      <c r="I1420" s="561"/>
      <c r="J1420" s="561"/>
      <c r="K1420" s="561"/>
      <c r="L1420" s="562"/>
      <c r="M1420" s="561"/>
      <c r="N1420" s="562"/>
      <c r="O1420" s="561"/>
      <c r="P1420" s="563"/>
    </row>
    <row r="1421" spans="1:16" x14ac:dyDescent="0.25">
      <c r="A1421" s="1251" t="s">
        <v>4737</v>
      </c>
      <c r="B1421" s="1252"/>
      <c r="C1421" s="1252"/>
      <c r="D1421" s="1252"/>
      <c r="E1421" s="1252"/>
      <c r="F1421" s="1252"/>
      <c r="G1421" s="1252"/>
      <c r="H1421" s="1252"/>
      <c r="I1421" s="1252"/>
      <c r="J1421" s="1252"/>
      <c r="K1421" s="1252"/>
      <c r="L1421" s="1252"/>
      <c r="M1421" s="1252"/>
      <c r="N1421" s="1252"/>
      <c r="O1421" s="1252"/>
      <c r="P1421" s="1253"/>
    </row>
    <row r="1422" spans="1:16" x14ac:dyDescent="0.25">
      <c r="A1422" s="514" t="s">
        <v>1908</v>
      </c>
      <c r="B1422" s="515" t="s">
        <v>4533</v>
      </c>
      <c r="C1422" s="1249" t="s">
        <v>4534</v>
      </c>
      <c r="D1422" s="1249"/>
      <c r="E1422" s="1249"/>
      <c r="F1422" s="1249"/>
      <c r="G1422" s="1249"/>
      <c r="H1422" s="516" t="s">
        <v>1440</v>
      </c>
      <c r="I1422" s="517">
        <v>20.99</v>
      </c>
      <c r="J1422" s="518">
        <v>1</v>
      </c>
      <c r="K1422" s="570">
        <v>20.99</v>
      </c>
      <c r="L1422" s="520"/>
      <c r="M1422" s="517"/>
      <c r="N1422" s="521"/>
      <c r="O1422" s="517"/>
      <c r="P1422" s="522"/>
    </row>
    <row r="1423" spans="1:16" x14ac:dyDescent="0.25">
      <c r="A1423" s="523"/>
      <c r="B1423" s="524" t="s">
        <v>23</v>
      </c>
      <c r="C1423" s="1247" t="s">
        <v>1203</v>
      </c>
      <c r="D1423" s="1247"/>
      <c r="E1423" s="1247"/>
      <c r="F1423" s="1247"/>
      <c r="G1423" s="1247"/>
      <c r="H1423" s="525" t="s">
        <v>1148</v>
      </c>
      <c r="I1423" s="526"/>
      <c r="J1423" s="526"/>
      <c r="K1423" s="535">
        <v>230.0504</v>
      </c>
      <c r="L1423" s="528"/>
      <c r="M1423" s="526"/>
      <c r="N1423" s="528"/>
      <c r="O1423" s="526"/>
      <c r="P1423" s="529">
        <v>73176.73</v>
      </c>
    </row>
    <row r="1424" spans="1:16" x14ac:dyDescent="0.25">
      <c r="A1424" s="530"/>
      <c r="B1424" s="524" t="s">
        <v>2403</v>
      </c>
      <c r="C1424" s="1247" t="s">
        <v>2404</v>
      </c>
      <c r="D1424" s="1247"/>
      <c r="E1424" s="1247"/>
      <c r="F1424" s="1247"/>
      <c r="G1424" s="1247"/>
      <c r="H1424" s="525" t="s">
        <v>1148</v>
      </c>
      <c r="I1424" s="536">
        <v>10.96</v>
      </c>
      <c r="J1424" s="526"/>
      <c r="K1424" s="535">
        <v>230.0504</v>
      </c>
      <c r="L1424" s="532"/>
      <c r="M1424" s="533"/>
      <c r="N1424" s="534">
        <v>318.08999999999997</v>
      </c>
      <c r="O1424" s="526"/>
      <c r="P1424" s="529">
        <v>73176.73</v>
      </c>
    </row>
    <row r="1425" spans="1:16" x14ac:dyDescent="0.25">
      <c r="A1425" s="523"/>
      <c r="B1425" s="524" t="s">
        <v>28</v>
      </c>
      <c r="C1425" s="1247" t="s">
        <v>132</v>
      </c>
      <c r="D1425" s="1247"/>
      <c r="E1425" s="1247"/>
      <c r="F1425" s="1247"/>
      <c r="G1425" s="1247"/>
      <c r="H1425" s="525"/>
      <c r="I1425" s="526"/>
      <c r="J1425" s="526"/>
      <c r="K1425" s="526"/>
      <c r="L1425" s="528"/>
      <c r="M1425" s="526"/>
      <c r="N1425" s="528"/>
      <c r="O1425" s="526"/>
      <c r="P1425" s="529">
        <v>14698.17</v>
      </c>
    </row>
    <row r="1426" spans="1:16" x14ac:dyDescent="0.25">
      <c r="A1426" s="523"/>
      <c r="B1426" s="524"/>
      <c r="C1426" s="1247" t="s">
        <v>1147</v>
      </c>
      <c r="D1426" s="1247"/>
      <c r="E1426" s="1247"/>
      <c r="F1426" s="1247"/>
      <c r="G1426" s="1247"/>
      <c r="H1426" s="525" t="s">
        <v>1148</v>
      </c>
      <c r="I1426" s="526"/>
      <c r="J1426" s="526"/>
      <c r="K1426" s="535">
        <v>13.0138</v>
      </c>
      <c r="L1426" s="528"/>
      <c r="M1426" s="526"/>
      <c r="N1426" s="528"/>
      <c r="O1426" s="526"/>
      <c r="P1426" s="529">
        <v>4961.26</v>
      </c>
    </row>
    <row r="1427" spans="1:16" x14ac:dyDescent="0.25">
      <c r="A1427" s="530"/>
      <c r="B1427" s="524" t="s">
        <v>1443</v>
      </c>
      <c r="C1427" s="1247" t="s">
        <v>1444</v>
      </c>
      <c r="D1427" s="1247"/>
      <c r="E1427" s="1247"/>
      <c r="F1427" s="1247"/>
      <c r="G1427" s="1247"/>
      <c r="H1427" s="525" t="s">
        <v>1151</v>
      </c>
      <c r="I1427" s="536">
        <v>0.31</v>
      </c>
      <c r="J1427" s="526"/>
      <c r="K1427" s="535">
        <v>6.5068999999999999</v>
      </c>
      <c r="L1427" s="532"/>
      <c r="M1427" s="533"/>
      <c r="N1427" s="534">
        <v>1550.39</v>
      </c>
      <c r="O1427" s="526"/>
      <c r="P1427" s="529">
        <v>10088.23</v>
      </c>
    </row>
    <row r="1428" spans="1:16" x14ac:dyDescent="0.25">
      <c r="A1428" s="540"/>
      <c r="B1428" s="524" t="s">
        <v>1152</v>
      </c>
      <c r="C1428" s="1247" t="s">
        <v>1153</v>
      </c>
      <c r="D1428" s="1247"/>
      <c r="E1428" s="1247"/>
      <c r="F1428" s="1247"/>
      <c r="G1428" s="1247"/>
      <c r="H1428" s="525" t="s">
        <v>1148</v>
      </c>
      <c r="I1428" s="536">
        <v>0.31</v>
      </c>
      <c r="J1428" s="526"/>
      <c r="K1428" s="535">
        <v>6.5068999999999999</v>
      </c>
      <c r="L1428" s="528"/>
      <c r="M1428" s="526"/>
      <c r="N1428" s="541">
        <v>437.08</v>
      </c>
      <c r="O1428" s="526"/>
      <c r="P1428" s="529">
        <v>2844.04</v>
      </c>
    </row>
    <row r="1429" spans="1:16" x14ac:dyDescent="0.25">
      <c r="A1429" s="530"/>
      <c r="B1429" s="524" t="s">
        <v>4424</v>
      </c>
      <c r="C1429" s="1247" t="s">
        <v>4425</v>
      </c>
      <c r="D1429" s="1247"/>
      <c r="E1429" s="1247"/>
      <c r="F1429" s="1247"/>
      <c r="G1429" s="1247"/>
      <c r="H1429" s="525" t="s">
        <v>1151</v>
      </c>
      <c r="I1429" s="536">
        <v>2.58</v>
      </c>
      <c r="J1429" s="526"/>
      <c r="K1429" s="535">
        <v>54.154200000000003</v>
      </c>
      <c r="L1429" s="538">
        <v>1.75</v>
      </c>
      <c r="M1429" s="539">
        <v>1.39</v>
      </c>
      <c r="N1429" s="534">
        <v>2.4300000000000002</v>
      </c>
      <c r="O1429" s="526"/>
      <c r="P1429" s="529">
        <v>131.59</v>
      </c>
    </row>
    <row r="1430" spans="1:16" x14ac:dyDescent="0.25">
      <c r="A1430" s="530"/>
      <c r="B1430" s="524" t="s">
        <v>4179</v>
      </c>
      <c r="C1430" s="1247" t="s">
        <v>4180</v>
      </c>
      <c r="D1430" s="1247"/>
      <c r="E1430" s="1247"/>
      <c r="F1430" s="1247"/>
      <c r="G1430" s="1247"/>
      <c r="H1430" s="525" t="s">
        <v>1151</v>
      </c>
      <c r="I1430" s="536">
        <v>2.58</v>
      </c>
      <c r="J1430" s="526"/>
      <c r="K1430" s="535">
        <v>54.154200000000003</v>
      </c>
      <c r="L1430" s="538">
        <v>8.84</v>
      </c>
      <c r="M1430" s="575">
        <v>1.3</v>
      </c>
      <c r="N1430" s="534">
        <v>11.49</v>
      </c>
      <c r="O1430" s="526"/>
      <c r="P1430" s="529">
        <v>622.23</v>
      </c>
    </row>
    <row r="1431" spans="1:16" x14ac:dyDescent="0.25">
      <c r="A1431" s="530"/>
      <c r="B1431" s="524" t="s">
        <v>1445</v>
      </c>
      <c r="C1431" s="1247" t="s">
        <v>1446</v>
      </c>
      <c r="D1431" s="1247"/>
      <c r="E1431" s="1247"/>
      <c r="F1431" s="1247"/>
      <c r="G1431" s="1247"/>
      <c r="H1431" s="525" t="s">
        <v>1151</v>
      </c>
      <c r="I1431" s="536">
        <v>0.31</v>
      </c>
      <c r="J1431" s="526"/>
      <c r="K1431" s="535">
        <v>6.5068999999999999</v>
      </c>
      <c r="L1431" s="538">
        <v>477.92</v>
      </c>
      <c r="M1431" s="539">
        <v>1.24</v>
      </c>
      <c r="N1431" s="534">
        <v>592.62</v>
      </c>
      <c r="O1431" s="526"/>
      <c r="P1431" s="529">
        <v>3856.12</v>
      </c>
    </row>
    <row r="1432" spans="1:16" x14ac:dyDescent="0.25">
      <c r="A1432" s="540"/>
      <c r="B1432" s="524" t="s">
        <v>1208</v>
      </c>
      <c r="C1432" s="1247" t="s">
        <v>1209</v>
      </c>
      <c r="D1432" s="1247"/>
      <c r="E1432" s="1247"/>
      <c r="F1432" s="1247"/>
      <c r="G1432" s="1247"/>
      <c r="H1432" s="525" t="s">
        <v>1148</v>
      </c>
      <c r="I1432" s="536">
        <v>0.31</v>
      </c>
      <c r="J1432" s="526"/>
      <c r="K1432" s="535">
        <v>6.5068999999999999</v>
      </c>
      <c r="L1432" s="528"/>
      <c r="M1432" s="526"/>
      <c r="N1432" s="541">
        <v>325.38</v>
      </c>
      <c r="O1432" s="526"/>
      <c r="P1432" s="529">
        <v>2117.2199999999998</v>
      </c>
    </row>
    <row r="1433" spans="1:16" x14ac:dyDescent="0.25">
      <c r="A1433" s="523"/>
      <c r="B1433" s="524" t="s">
        <v>36</v>
      </c>
      <c r="C1433" s="1247" t="s">
        <v>134</v>
      </c>
      <c r="D1433" s="1247"/>
      <c r="E1433" s="1247"/>
      <c r="F1433" s="1247"/>
      <c r="G1433" s="1247"/>
      <c r="H1433" s="525"/>
      <c r="I1433" s="526"/>
      <c r="J1433" s="526"/>
      <c r="K1433" s="526"/>
      <c r="L1433" s="528"/>
      <c r="M1433" s="526"/>
      <c r="N1433" s="528"/>
      <c r="O1433" s="526"/>
      <c r="P1433" s="529">
        <v>14340.36</v>
      </c>
    </row>
    <row r="1434" spans="1:16" x14ac:dyDescent="0.25">
      <c r="A1434" s="530"/>
      <c r="B1434" s="524" t="s">
        <v>2755</v>
      </c>
      <c r="C1434" s="1247" t="s">
        <v>2756</v>
      </c>
      <c r="D1434" s="1247"/>
      <c r="E1434" s="1247"/>
      <c r="F1434" s="1247"/>
      <c r="G1434" s="1247"/>
      <c r="H1434" s="525" t="s">
        <v>1505</v>
      </c>
      <c r="I1434" s="527">
        <v>9.6000000000000002E-2</v>
      </c>
      <c r="J1434" s="526"/>
      <c r="K1434" s="537">
        <v>2.0150399999999999</v>
      </c>
      <c r="L1434" s="538">
        <v>37.71</v>
      </c>
      <c r="M1434" s="539">
        <v>1.54</v>
      </c>
      <c r="N1434" s="534">
        <v>58.07</v>
      </c>
      <c r="O1434" s="526"/>
      <c r="P1434" s="529">
        <v>117.01</v>
      </c>
    </row>
    <row r="1435" spans="1:16" x14ac:dyDescent="0.25">
      <c r="A1435" s="530"/>
      <c r="B1435" s="524" t="s">
        <v>4535</v>
      </c>
      <c r="C1435" s="1247" t="s">
        <v>4536</v>
      </c>
      <c r="D1435" s="1247"/>
      <c r="E1435" s="1247"/>
      <c r="F1435" s="1247"/>
      <c r="G1435" s="1247"/>
      <c r="H1435" s="525" t="s">
        <v>1164</v>
      </c>
      <c r="I1435" s="527">
        <v>1E-3</v>
      </c>
      <c r="J1435" s="526"/>
      <c r="K1435" s="537">
        <v>2.0990000000000002E-2</v>
      </c>
      <c r="L1435" s="542">
        <v>70310.45</v>
      </c>
      <c r="M1435" s="539">
        <v>0.95</v>
      </c>
      <c r="N1435" s="534">
        <v>66794.929999999993</v>
      </c>
      <c r="O1435" s="526"/>
      <c r="P1435" s="529">
        <v>1402.03</v>
      </c>
    </row>
    <row r="1436" spans="1:16" x14ac:dyDescent="0.25">
      <c r="A1436" s="530"/>
      <c r="B1436" s="524" t="s">
        <v>4537</v>
      </c>
      <c r="C1436" s="1247" t="s">
        <v>4538</v>
      </c>
      <c r="D1436" s="1247"/>
      <c r="E1436" s="1247"/>
      <c r="F1436" s="1247"/>
      <c r="G1436" s="1247"/>
      <c r="H1436" s="525" t="s">
        <v>1164</v>
      </c>
      <c r="I1436" s="536">
        <v>0.01</v>
      </c>
      <c r="J1436" s="526"/>
      <c r="K1436" s="535">
        <v>0.2099</v>
      </c>
      <c r="L1436" s="542">
        <v>70842.5</v>
      </c>
      <c r="M1436" s="539">
        <v>0.81</v>
      </c>
      <c r="N1436" s="534">
        <v>57382.43</v>
      </c>
      <c r="O1436" s="526"/>
      <c r="P1436" s="529">
        <v>12044.57</v>
      </c>
    </row>
    <row r="1437" spans="1:16" x14ac:dyDescent="0.25">
      <c r="A1437" s="530"/>
      <c r="B1437" s="524" t="s">
        <v>2627</v>
      </c>
      <c r="C1437" s="1247" t="s">
        <v>2628</v>
      </c>
      <c r="D1437" s="1247"/>
      <c r="E1437" s="1247"/>
      <c r="F1437" s="1247"/>
      <c r="G1437" s="1247"/>
      <c r="H1437" s="525" t="s">
        <v>1244</v>
      </c>
      <c r="I1437" s="536">
        <v>0.25</v>
      </c>
      <c r="J1437" s="526"/>
      <c r="K1437" s="535">
        <v>5.2474999999999996</v>
      </c>
      <c r="L1437" s="538">
        <v>79.88</v>
      </c>
      <c r="M1437" s="539">
        <v>1.53</v>
      </c>
      <c r="N1437" s="534">
        <v>122.22</v>
      </c>
      <c r="O1437" s="526"/>
      <c r="P1437" s="529">
        <v>641.35</v>
      </c>
    </row>
    <row r="1438" spans="1:16" x14ac:dyDescent="0.25">
      <c r="A1438" s="530"/>
      <c r="B1438" s="524" t="s">
        <v>4426</v>
      </c>
      <c r="C1438" s="1247" t="s">
        <v>4427</v>
      </c>
      <c r="D1438" s="1247"/>
      <c r="E1438" s="1247"/>
      <c r="F1438" s="1247"/>
      <c r="G1438" s="1247"/>
      <c r="H1438" s="525" t="s">
        <v>1164</v>
      </c>
      <c r="I1438" s="537">
        <v>6.0000000000000002E-5</v>
      </c>
      <c r="J1438" s="526"/>
      <c r="K1438" s="569">
        <v>1.2593999999999999E-3</v>
      </c>
      <c r="L1438" s="542">
        <v>82698.14</v>
      </c>
      <c r="M1438" s="575">
        <v>1.3</v>
      </c>
      <c r="N1438" s="534">
        <v>107507.58</v>
      </c>
      <c r="O1438" s="526"/>
      <c r="P1438" s="529">
        <v>135.4</v>
      </c>
    </row>
    <row r="1439" spans="1:16" x14ac:dyDescent="0.25">
      <c r="A1439" s="552"/>
      <c r="B1439" s="553"/>
      <c r="C1439" s="1248" t="s">
        <v>1154</v>
      </c>
      <c r="D1439" s="1248"/>
      <c r="E1439" s="1248"/>
      <c r="F1439" s="1248"/>
      <c r="G1439" s="1248"/>
      <c r="H1439" s="516"/>
      <c r="I1439" s="517"/>
      <c r="J1439" s="517"/>
      <c r="K1439" s="517"/>
      <c r="L1439" s="520"/>
      <c r="M1439" s="517"/>
      <c r="N1439" s="554"/>
      <c r="O1439" s="517"/>
      <c r="P1439" s="555">
        <v>107176.52</v>
      </c>
    </row>
    <row r="1440" spans="1:16" x14ac:dyDescent="0.25">
      <c r="A1440" s="540" t="s">
        <v>1909</v>
      </c>
      <c r="B1440" s="524" t="s">
        <v>2637</v>
      </c>
      <c r="C1440" s="1247" t="s">
        <v>2638</v>
      </c>
      <c r="D1440" s="1247"/>
      <c r="E1440" s="1247"/>
      <c r="F1440" s="1247"/>
      <c r="G1440" s="1247"/>
      <c r="H1440" s="525" t="s">
        <v>1158</v>
      </c>
      <c r="I1440" s="543">
        <v>2</v>
      </c>
      <c r="J1440" s="526"/>
      <c r="K1440" s="543">
        <v>2</v>
      </c>
      <c r="L1440" s="528"/>
      <c r="M1440" s="526"/>
      <c r="N1440" s="528"/>
      <c r="O1440" s="526"/>
      <c r="P1440" s="529">
        <v>1463.53</v>
      </c>
    </row>
    <row r="1441" spans="1:16" x14ac:dyDescent="0.25">
      <c r="A1441" s="540"/>
      <c r="B1441" s="524"/>
      <c r="C1441" s="1247" t="s">
        <v>1155</v>
      </c>
      <c r="D1441" s="1247"/>
      <c r="E1441" s="1247"/>
      <c r="F1441" s="1247"/>
      <c r="G1441" s="1247"/>
      <c r="H1441" s="525"/>
      <c r="I1441" s="526"/>
      <c r="J1441" s="526"/>
      <c r="K1441" s="526"/>
      <c r="L1441" s="528"/>
      <c r="M1441" s="526"/>
      <c r="N1441" s="528"/>
      <c r="O1441" s="526"/>
      <c r="P1441" s="529">
        <v>78137.990000000005</v>
      </c>
    </row>
    <row r="1442" spans="1:16" x14ac:dyDescent="0.25">
      <c r="A1442" s="540"/>
      <c r="B1442" s="524" t="s">
        <v>2639</v>
      </c>
      <c r="C1442" s="1247" t="s">
        <v>2640</v>
      </c>
      <c r="D1442" s="1247"/>
      <c r="E1442" s="1247"/>
      <c r="F1442" s="1247"/>
      <c r="G1442" s="1247"/>
      <c r="H1442" s="525" t="s">
        <v>1158</v>
      </c>
      <c r="I1442" s="543">
        <v>97</v>
      </c>
      <c r="J1442" s="526"/>
      <c r="K1442" s="543">
        <v>97</v>
      </c>
      <c r="L1442" s="528"/>
      <c r="M1442" s="526"/>
      <c r="N1442" s="528"/>
      <c r="O1442" s="526"/>
      <c r="P1442" s="529">
        <v>75793.850000000006</v>
      </c>
    </row>
    <row r="1443" spans="1:16" x14ac:dyDescent="0.25">
      <c r="A1443" s="540"/>
      <c r="B1443" s="524" t="s">
        <v>2641</v>
      </c>
      <c r="C1443" s="1247" t="s">
        <v>2642</v>
      </c>
      <c r="D1443" s="1247"/>
      <c r="E1443" s="1247"/>
      <c r="F1443" s="1247"/>
      <c r="G1443" s="1247"/>
      <c r="H1443" s="525" t="s">
        <v>1158</v>
      </c>
      <c r="I1443" s="543">
        <v>51</v>
      </c>
      <c r="J1443" s="526"/>
      <c r="K1443" s="543">
        <v>51</v>
      </c>
      <c r="L1443" s="528"/>
      <c r="M1443" s="526"/>
      <c r="N1443" s="528"/>
      <c r="O1443" s="526"/>
      <c r="P1443" s="529">
        <v>39850.370000000003</v>
      </c>
    </row>
    <row r="1444" spans="1:16" x14ac:dyDescent="0.25">
      <c r="A1444" s="556"/>
      <c r="B1444" s="557"/>
      <c r="C1444" s="1248" t="s">
        <v>1161</v>
      </c>
      <c r="D1444" s="1248"/>
      <c r="E1444" s="1248"/>
      <c r="F1444" s="1248"/>
      <c r="G1444" s="1248"/>
      <c r="H1444" s="516"/>
      <c r="I1444" s="517"/>
      <c r="J1444" s="517"/>
      <c r="K1444" s="517"/>
      <c r="L1444" s="520"/>
      <c r="M1444" s="517"/>
      <c r="N1444" s="554">
        <v>10685.29</v>
      </c>
      <c r="O1444" s="517"/>
      <c r="P1444" s="555">
        <v>224284.27</v>
      </c>
    </row>
    <row r="1445" spans="1:16" x14ac:dyDescent="0.25">
      <c r="A1445" s="558"/>
      <c r="B1445" s="559"/>
      <c r="C1445" s="559"/>
      <c r="D1445" s="559"/>
      <c r="E1445" s="559"/>
      <c r="F1445" s="559"/>
      <c r="G1445" s="559"/>
      <c r="H1445" s="560"/>
      <c r="I1445" s="561"/>
      <c r="J1445" s="561"/>
      <c r="K1445" s="561"/>
      <c r="L1445" s="562"/>
      <c r="M1445" s="561"/>
      <c r="N1445" s="562"/>
      <c r="O1445" s="561"/>
      <c r="P1445" s="563"/>
    </row>
    <row r="1446" spans="1:16" x14ac:dyDescent="0.25">
      <c r="A1446" s="514" t="s">
        <v>1911</v>
      </c>
      <c r="B1446" s="515" t="s">
        <v>4432</v>
      </c>
      <c r="C1446" s="1249" t="s">
        <v>4433</v>
      </c>
      <c r="D1446" s="1249"/>
      <c r="E1446" s="1249"/>
      <c r="F1446" s="1249"/>
      <c r="G1446" s="1249"/>
      <c r="H1446" s="516" t="s">
        <v>1440</v>
      </c>
      <c r="I1446" s="517">
        <v>5.74</v>
      </c>
      <c r="J1446" s="518">
        <v>1</v>
      </c>
      <c r="K1446" s="570">
        <v>5.74</v>
      </c>
      <c r="L1446" s="520"/>
      <c r="M1446" s="517"/>
      <c r="N1446" s="521"/>
      <c r="O1446" s="517"/>
      <c r="P1446" s="522"/>
    </row>
    <row r="1447" spans="1:16" x14ac:dyDescent="0.25">
      <c r="A1447" s="523"/>
      <c r="B1447" s="524" t="s">
        <v>23</v>
      </c>
      <c r="C1447" s="1247" t="s">
        <v>1203</v>
      </c>
      <c r="D1447" s="1247"/>
      <c r="E1447" s="1247"/>
      <c r="F1447" s="1247"/>
      <c r="G1447" s="1247"/>
      <c r="H1447" s="525" t="s">
        <v>1148</v>
      </c>
      <c r="I1447" s="526"/>
      <c r="J1447" s="526"/>
      <c r="K1447" s="535">
        <v>56.940800000000003</v>
      </c>
      <c r="L1447" s="528"/>
      <c r="M1447" s="526"/>
      <c r="N1447" s="528"/>
      <c r="O1447" s="526"/>
      <c r="P1447" s="529">
        <v>18112.3</v>
      </c>
    </row>
    <row r="1448" spans="1:16" x14ac:dyDescent="0.25">
      <c r="A1448" s="530"/>
      <c r="B1448" s="524" t="s">
        <v>2403</v>
      </c>
      <c r="C1448" s="1247" t="s">
        <v>2404</v>
      </c>
      <c r="D1448" s="1247"/>
      <c r="E1448" s="1247"/>
      <c r="F1448" s="1247"/>
      <c r="G1448" s="1247"/>
      <c r="H1448" s="525" t="s">
        <v>1148</v>
      </c>
      <c r="I1448" s="536">
        <v>9.92</v>
      </c>
      <c r="J1448" s="526"/>
      <c r="K1448" s="535">
        <v>56.940800000000003</v>
      </c>
      <c r="L1448" s="532"/>
      <c r="M1448" s="533"/>
      <c r="N1448" s="534">
        <v>318.08999999999997</v>
      </c>
      <c r="O1448" s="526"/>
      <c r="P1448" s="529">
        <v>18112.3</v>
      </c>
    </row>
    <row r="1449" spans="1:16" x14ac:dyDescent="0.25">
      <c r="A1449" s="523"/>
      <c r="B1449" s="524" t="s">
        <v>28</v>
      </c>
      <c r="C1449" s="1247" t="s">
        <v>132</v>
      </c>
      <c r="D1449" s="1247"/>
      <c r="E1449" s="1247"/>
      <c r="F1449" s="1247"/>
      <c r="G1449" s="1247"/>
      <c r="H1449" s="525"/>
      <c r="I1449" s="526"/>
      <c r="J1449" s="526"/>
      <c r="K1449" s="526"/>
      <c r="L1449" s="528"/>
      <c r="M1449" s="526"/>
      <c r="N1449" s="528"/>
      <c r="O1449" s="526"/>
      <c r="P1449" s="529">
        <v>2651.95</v>
      </c>
    </row>
    <row r="1450" spans="1:16" x14ac:dyDescent="0.25">
      <c r="A1450" s="523"/>
      <c r="B1450" s="524"/>
      <c r="C1450" s="1247" t="s">
        <v>1147</v>
      </c>
      <c r="D1450" s="1247"/>
      <c r="E1450" s="1247"/>
      <c r="F1450" s="1247"/>
      <c r="G1450" s="1247"/>
      <c r="H1450" s="525" t="s">
        <v>1148</v>
      </c>
      <c r="I1450" s="526"/>
      <c r="J1450" s="526"/>
      <c r="K1450" s="527">
        <v>2.2959999999999998</v>
      </c>
      <c r="L1450" s="528"/>
      <c r="M1450" s="526"/>
      <c r="N1450" s="528"/>
      <c r="O1450" s="526"/>
      <c r="P1450" s="573">
        <v>875.31</v>
      </c>
    </row>
    <row r="1451" spans="1:16" x14ac:dyDescent="0.25">
      <c r="A1451" s="530"/>
      <c r="B1451" s="524" t="s">
        <v>1443</v>
      </c>
      <c r="C1451" s="1247" t="s">
        <v>1444</v>
      </c>
      <c r="D1451" s="1247"/>
      <c r="E1451" s="1247"/>
      <c r="F1451" s="1247"/>
      <c r="G1451" s="1247"/>
      <c r="H1451" s="525" t="s">
        <v>1151</v>
      </c>
      <c r="I1451" s="531">
        <v>0.2</v>
      </c>
      <c r="J1451" s="526"/>
      <c r="K1451" s="527">
        <v>1.1479999999999999</v>
      </c>
      <c r="L1451" s="532"/>
      <c r="M1451" s="533"/>
      <c r="N1451" s="534">
        <v>1550.39</v>
      </c>
      <c r="O1451" s="526"/>
      <c r="P1451" s="529">
        <v>1779.85</v>
      </c>
    </row>
    <row r="1452" spans="1:16" x14ac:dyDescent="0.25">
      <c r="A1452" s="540"/>
      <c r="B1452" s="524" t="s">
        <v>1152</v>
      </c>
      <c r="C1452" s="1247" t="s">
        <v>1153</v>
      </c>
      <c r="D1452" s="1247"/>
      <c r="E1452" s="1247"/>
      <c r="F1452" s="1247"/>
      <c r="G1452" s="1247"/>
      <c r="H1452" s="525" t="s">
        <v>1148</v>
      </c>
      <c r="I1452" s="531">
        <v>0.2</v>
      </c>
      <c r="J1452" s="526"/>
      <c r="K1452" s="527">
        <v>1.1479999999999999</v>
      </c>
      <c r="L1452" s="528"/>
      <c r="M1452" s="526"/>
      <c r="N1452" s="541">
        <v>437.08</v>
      </c>
      <c r="O1452" s="526"/>
      <c r="P1452" s="573">
        <v>501.77</v>
      </c>
    </row>
    <row r="1453" spans="1:16" x14ac:dyDescent="0.25">
      <c r="A1453" s="530"/>
      <c r="B1453" s="524" t="s">
        <v>4424</v>
      </c>
      <c r="C1453" s="1247" t="s">
        <v>4425</v>
      </c>
      <c r="D1453" s="1247"/>
      <c r="E1453" s="1247"/>
      <c r="F1453" s="1247"/>
      <c r="G1453" s="1247"/>
      <c r="H1453" s="525" t="s">
        <v>1151</v>
      </c>
      <c r="I1453" s="531">
        <v>2.4</v>
      </c>
      <c r="J1453" s="526"/>
      <c r="K1453" s="527">
        <v>13.776</v>
      </c>
      <c r="L1453" s="538">
        <v>1.75</v>
      </c>
      <c r="M1453" s="539">
        <v>1.39</v>
      </c>
      <c r="N1453" s="534">
        <v>2.4300000000000002</v>
      </c>
      <c r="O1453" s="526"/>
      <c r="P1453" s="529">
        <v>33.479999999999997</v>
      </c>
    </row>
    <row r="1454" spans="1:16" x14ac:dyDescent="0.25">
      <c r="A1454" s="530"/>
      <c r="B1454" s="524" t="s">
        <v>4179</v>
      </c>
      <c r="C1454" s="1247" t="s">
        <v>4180</v>
      </c>
      <c r="D1454" s="1247"/>
      <c r="E1454" s="1247"/>
      <c r="F1454" s="1247"/>
      <c r="G1454" s="1247"/>
      <c r="H1454" s="525" t="s">
        <v>1151</v>
      </c>
      <c r="I1454" s="531">
        <v>2.4</v>
      </c>
      <c r="J1454" s="526"/>
      <c r="K1454" s="527">
        <v>13.776</v>
      </c>
      <c r="L1454" s="538">
        <v>8.84</v>
      </c>
      <c r="M1454" s="575">
        <v>1.3</v>
      </c>
      <c r="N1454" s="534">
        <v>11.49</v>
      </c>
      <c r="O1454" s="526"/>
      <c r="P1454" s="529">
        <v>158.29</v>
      </c>
    </row>
    <row r="1455" spans="1:16" x14ac:dyDescent="0.25">
      <c r="A1455" s="530"/>
      <c r="B1455" s="524" t="s">
        <v>1445</v>
      </c>
      <c r="C1455" s="1247" t="s">
        <v>1446</v>
      </c>
      <c r="D1455" s="1247"/>
      <c r="E1455" s="1247"/>
      <c r="F1455" s="1247"/>
      <c r="G1455" s="1247"/>
      <c r="H1455" s="525" t="s">
        <v>1151</v>
      </c>
      <c r="I1455" s="531">
        <v>0.2</v>
      </c>
      <c r="J1455" s="526"/>
      <c r="K1455" s="527">
        <v>1.1479999999999999</v>
      </c>
      <c r="L1455" s="538">
        <v>477.92</v>
      </c>
      <c r="M1455" s="539">
        <v>1.24</v>
      </c>
      <c r="N1455" s="534">
        <v>592.62</v>
      </c>
      <c r="O1455" s="526"/>
      <c r="P1455" s="529">
        <v>680.33</v>
      </c>
    </row>
    <row r="1456" spans="1:16" x14ac:dyDescent="0.25">
      <c r="A1456" s="540"/>
      <c r="B1456" s="524" t="s">
        <v>1208</v>
      </c>
      <c r="C1456" s="1247" t="s">
        <v>1209</v>
      </c>
      <c r="D1456" s="1247"/>
      <c r="E1456" s="1247"/>
      <c r="F1456" s="1247"/>
      <c r="G1456" s="1247"/>
      <c r="H1456" s="525" t="s">
        <v>1148</v>
      </c>
      <c r="I1456" s="531">
        <v>0.2</v>
      </c>
      <c r="J1456" s="526"/>
      <c r="K1456" s="527">
        <v>1.1479999999999999</v>
      </c>
      <c r="L1456" s="528"/>
      <c r="M1456" s="526"/>
      <c r="N1456" s="541">
        <v>325.38</v>
      </c>
      <c r="O1456" s="526"/>
      <c r="P1456" s="573">
        <v>373.54</v>
      </c>
    </row>
    <row r="1457" spans="1:16" x14ac:dyDescent="0.25">
      <c r="A1457" s="523"/>
      <c r="B1457" s="524" t="s">
        <v>36</v>
      </c>
      <c r="C1457" s="1247" t="s">
        <v>134</v>
      </c>
      <c r="D1457" s="1247"/>
      <c r="E1457" s="1247"/>
      <c r="F1457" s="1247"/>
      <c r="G1457" s="1247"/>
      <c r="H1457" s="525"/>
      <c r="I1457" s="526"/>
      <c r="J1457" s="526"/>
      <c r="K1457" s="526"/>
      <c r="L1457" s="528"/>
      <c r="M1457" s="526"/>
      <c r="N1457" s="528"/>
      <c r="O1457" s="526"/>
      <c r="P1457" s="529">
        <v>4772.24</v>
      </c>
    </row>
    <row r="1458" spans="1:16" x14ac:dyDescent="0.25">
      <c r="A1458" s="530"/>
      <c r="B1458" s="524" t="s">
        <v>2755</v>
      </c>
      <c r="C1458" s="1247" t="s">
        <v>2756</v>
      </c>
      <c r="D1458" s="1247"/>
      <c r="E1458" s="1247"/>
      <c r="F1458" s="1247"/>
      <c r="G1458" s="1247"/>
      <c r="H1458" s="525" t="s">
        <v>1505</v>
      </c>
      <c r="I1458" s="527">
        <v>9.6000000000000002E-2</v>
      </c>
      <c r="J1458" s="526"/>
      <c r="K1458" s="537">
        <v>0.55103999999999997</v>
      </c>
      <c r="L1458" s="538">
        <v>37.71</v>
      </c>
      <c r="M1458" s="539">
        <v>1.54</v>
      </c>
      <c r="N1458" s="534">
        <v>58.07</v>
      </c>
      <c r="O1458" s="526"/>
      <c r="P1458" s="529">
        <v>32</v>
      </c>
    </row>
    <row r="1459" spans="1:16" x14ac:dyDescent="0.25">
      <c r="A1459" s="530"/>
      <c r="B1459" s="524" t="s">
        <v>3628</v>
      </c>
      <c r="C1459" s="1247" t="s">
        <v>3629</v>
      </c>
      <c r="D1459" s="1247"/>
      <c r="E1459" s="1247"/>
      <c r="F1459" s="1247"/>
      <c r="G1459" s="1247"/>
      <c r="H1459" s="525" t="s">
        <v>1244</v>
      </c>
      <c r="I1459" s="531">
        <v>0.5</v>
      </c>
      <c r="J1459" s="526"/>
      <c r="K1459" s="536">
        <v>2.87</v>
      </c>
      <c r="L1459" s="538">
        <v>931.11</v>
      </c>
      <c r="M1459" s="539">
        <v>1.76</v>
      </c>
      <c r="N1459" s="534">
        <v>1638.75</v>
      </c>
      <c r="O1459" s="526"/>
      <c r="P1459" s="529">
        <v>4703.21</v>
      </c>
    </row>
    <row r="1460" spans="1:16" x14ac:dyDescent="0.25">
      <c r="A1460" s="530"/>
      <c r="B1460" s="524" t="s">
        <v>4426</v>
      </c>
      <c r="C1460" s="1247" t="s">
        <v>4427</v>
      </c>
      <c r="D1460" s="1247"/>
      <c r="E1460" s="1247"/>
      <c r="F1460" s="1247"/>
      <c r="G1460" s="1247"/>
      <c r="H1460" s="525" t="s">
        <v>1164</v>
      </c>
      <c r="I1460" s="537">
        <v>6.0000000000000002E-5</v>
      </c>
      <c r="J1460" s="526"/>
      <c r="K1460" s="569">
        <v>3.4440000000000002E-4</v>
      </c>
      <c r="L1460" s="542">
        <v>82698.14</v>
      </c>
      <c r="M1460" s="575">
        <v>1.3</v>
      </c>
      <c r="N1460" s="534">
        <v>107507.58</v>
      </c>
      <c r="O1460" s="526"/>
      <c r="P1460" s="529">
        <v>37.03</v>
      </c>
    </row>
    <row r="1461" spans="1:16" x14ac:dyDescent="0.25">
      <c r="A1461" s="552"/>
      <c r="B1461" s="553"/>
      <c r="C1461" s="1248" t="s">
        <v>1154</v>
      </c>
      <c r="D1461" s="1248"/>
      <c r="E1461" s="1248"/>
      <c r="F1461" s="1248"/>
      <c r="G1461" s="1248"/>
      <c r="H1461" s="516"/>
      <c r="I1461" s="517"/>
      <c r="J1461" s="517"/>
      <c r="K1461" s="517"/>
      <c r="L1461" s="520"/>
      <c r="M1461" s="517"/>
      <c r="N1461" s="554"/>
      <c r="O1461" s="517"/>
      <c r="P1461" s="555">
        <v>26411.8</v>
      </c>
    </row>
    <row r="1462" spans="1:16" x14ac:dyDescent="0.25">
      <c r="A1462" s="540" t="s">
        <v>3756</v>
      </c>
      <c r="B1462" s="524" t="s">
        <v>2637</v>
      </c>
      <c r="C1462" s="1247" t="s">
        <v>2638</v>
      </c>
      <c r="D1462" s="1247"/>
      <c r="E1462" s="1247"/>
      <c r="F1462" s="1247"/>
      <c r="G1462" s="1247"/>
      <c r="H1462" s="525" t="s">
        <v>1158</v>
      </c>
      <c r="I1462" s="543">
        <v>2</v>
      </c>
      <c r="J1462" s="526"/>
      <c r="K1462" s="543">
        <v>2</v>
      </c>
      <c r="L1462" s="528"/>
      <c r="M1462" s="526"/>
      <c r="N1462" s="528"/>
      <c r="O1462" s="526"/>
      <c r="P1462" s="573">
        <v>362.25</v>
      </c>
    </row>
    <row r="1463" spans="1:16" x14ac:dyDescent="0.25">
      <c r="A1463" s="540"/>
      <c r="B1463" s="524"/>
      <c r="C1463" s="1247" t="s">
        <v>1155</v>
      </c>
      <c r="D1463" s="1247"/>
      <c r="E1463" s="1247"/>
      <c r="F1463" s="1247"/>
      <c r="G1463" s="1247"/>
      <c r="H1463" s="525"/>
      <c r="I1463" s="526"/>
      <c r="J1463" s="526"/>
      <c r="K1463" s="526"/>
      <c r="L1463" s="528"/>
      <c r="M1463" s="526"/>
      <c r="N1463" s="528"/>
      <c r="O1463" s="526"/>
      <c r="P1463" s="529">
        <v>18987.61</v>
      </c>
    </row>
    <row r="1464" spans="1:16" x14ac:dyDescent="0.25">
      <c r="A1464" s="540"/>
      <c r="B1464" s="524" t="s">
        <v>2639</v>
      </c>
      <c r="C1464" s="1247" t="s">
        <v>2640</v>
      </c>
      <c r="D1464" s="1247"/>
      <c r="E1464" s="1247"/>
      <c r="F1464" s="1247"/>
      <c r="G1464" s="1247"/>
      <c r="H1464" s="525" t="s">
        <v>1158</v>
      </c>
      <c r="I1464" s="543">
        <v>97</v>
      </c>
      <c r="J1464" s="526"/>
      <c r="K1464" s="543">
        <v>97</v>
      </c>
      <c r="L1464" s="528"/>
      <c r="M1464" s="526"/>
      <c r="N1464" s="528"/>
      <c r="O1464" s="526"/>
      <c r="P1464" s="529">
        <v>18417.98</v>
      </c>
    </row>
    <row r="1465" spans="1:16" x14ac:dyDescent="0.25">
      <c r="A1465" s="540"/>
      <c r="B1465" s="524" t="s">
        <v>2641</v>
      </c>
      <c r="C1465" s="1247" t="s">
        <v>2642</v>
      </c>
      <c r="D1465" s="1247"/>
      <c r="E1465" s="1247"/>
      <c r="F1465" s="1247"/>
      <c r="G1465" s="1247"/>
      <c r="H1465" s="525" t="s">
        <v>1158</v>
      </c>
      <c r="I1465" s="543">
        <v>51</v>
      </c>
      <c r="J1465" s="526"/>
      <c r="K1465" s="543">
        <v>51</v>
      </c>
      <c r="L1465" s="528"/>
      <c r="M1465" s="526"/>
      <c r="N1465" s="528"/>
      <c r="O1465" s="526"/>
      <c r="P1465" s="529">
        <v>9683.68</v>
      </c>
    </row>
    <row r="1466" spans="1:16" x14ac:dyDescent="0.25">
      <c r="A1466" s="556"/>
      <c r="B1466" s="557"/>
      <c r="C1466" s="1248" t="s">
        <v>1161</v>
      </c>
      <c r="D1466" s="1248"/>
      <c r="E1466" s="1248"/>
      <c r="F1466" s="1248"/>
      <c r="G1466" s="1248"/>
      <c r="H1466" s="516"/>
      <c r="I1466" s="517"/>
      <c r="J1466" s="517"/>
      <c r="K1466" s="517"/>
      <c r="L1466" s="520"/>
      <c r="M1466" s="517"/>
      <c r="N1466" s="554">
        <v>9560.23</v>
      </c>
      <c r="O1466" s="517"/>
      <c r="P1466" s="555">
        <v>54875.71</v>
      </c>
    </row>
    <row r="1467" spans="1:16" x14ac:dyDescent="0.25">
      <c r="A1467" s="558"/>
      <c r="B1467" s="559"/>
      <c r="C1467" s="559"/>
      <c r="D1467" s="559"/>
      <c r="E1467" s="559"/>
      <c r="F1467" s="559"/>
      <c r="G1467" s="559"/>
      <c r="H1467" s="560"/>
      <c r="I1467" s="561"/>
      <c r="J1467" s="561"/>
      <c r="K1467" s="561"/>
      <c r="L1467" s="562"/>
      <c r="M1467" s="561"/>
      <c r="N1467" s="562"/>
      <c r="O1467" s="561"/>
      <c r="P1467" s="563"/>
    </row>
    <row r="1468" spans="1:16" x14ac:dyDescent="0.25">
      <c r="A1468" s="514" t="s">
        <v>1914</v>
      </c>
      <c r="B1468" s="515" t="s">
        <v>4434</v>
      </c>
      <c r="C1468" s="1249" t="s">
        <v>4435</v>
      </c>
      <c r="D1468" s="1249"/>
      <c r="E1468" s="1249"/>
      <c r="F1468" s="1249"/>
      <c r="G1468" s="1249"/>
      <c r="H1468" s="516" t="s">
        <v>1440</v>
      </c>
      <c r="I1468" s="517">
        <v>1.52</v>
      </c>
      <c r="J1468" s="518">
        <v>1</v>
      </c>
      <c r="K1468" s="570">
        <v>1.52</v>
      </c>
      <c r="L1468" s="520"/>
      <c r="M1468" s="517"/>
      <c r="N1468" s="521"/>
      <c r="O1468" s="517"/>
      <c r="P1468" s="522"/>
    </row>
    <row r="1469" spans="1:16" x14ac:dyDescent="0.25">
      <c r="A1469" s="523"/>
      <c r="B1469" s="524" t="s">
        <v>23</v>
      </c>
      <c r="C1469" s="1247" t="s">
        <v>1203</v>
      </c>
      <c r="D1469" s="1247"/>
      <c r="E1469" s="1247"/>
      <c r="F1469" s="1247"/>
      <c r="G1469" s="1247"/>
      <c r="H1469" s="525" t="s">
        <v>1148</v>
      </c>
      <c r="I1469" s="526"/>
      <c r="J1469" s="526"/>
      <c r="K1469" s="535">
        <v>14.105600000000001</v>
      </c>
      <c r="L1469" s="528"/>
      <c r="M1469" s="526"/>
      <c r="N1469" s="528"/>
      <c r="O1469" s="526"/>
      <c r="P1469" s="529">
        <v>4486.8500000000004</v>
      </c>
    </row>
    <row r="1470" spans="1:16" x14ac:dyDescent="0.25">
      <c r="A1470" s="530"/>
      <c r="B1470" s="524" t="s">
        <v>2403</v>
      </c>
      <c r="C1470" s="1247" t="s">
        <v>2404</v>
      </c>
      <c r="D1470" s="1247"/>
      <c r="E1470" s="1247"/>
      <c r="F1470" s="1247"/>
      <c r="G1470" s="1247"/>
      <c r="H1470" s="525" t="s">
        <v>1148</v>
      </c>
      <c r="I1470" s="536">
        <v>9.2799999999999994</v>
      </c>
      <c r="J1470" s="526"/>
      <c r="K1470" s="535">
        <v>14.105600000000001</v>
      </c>
      <c r="L1470" s="532"/>
      <c r="M1470" s="533"/>
      <c r="N1470" s="534">
        <v>318.08999999999997</v>
      </c>
      <c r="O1470" s="526"/>
      <c r="P1470" s="529">
        <v>4486.8500000000004</v>
      </c>
    </row>
    <row r="1471" spans="1:16" x14ac:dyDescent="0.25">
      <c r="A1471" s="523"/>
      <c r="B1471" s="524" t="s">
        <v>28</v>
      </c>
      <c r="C1471" s="1247" t="s">
        <v>132</v>
      </c>
      <c r="D1471" s="1247"/>
      <c r="E1471" s="1247"/>
      <c r="F1471" s="1247"/>
      <c r="G1471" s="1247"/>
      <c r="H1471" s="525"/>
      <c r="I1471" s="526"/>
      <c r="J1471" s="526"/>
      <c r="K1471" s="526"/>
      <c r="L1471" s="528"/>
      <c r="M1471" s="526"/>
      <c r="N1471" s="528"/>
      <c r="O1471" s="526"/>
      <c r="P1471" s="573">
        <v>698.03</v>
      </c>
    </row>
    <row r="1472" spans="1:16" x14ac:dyDescent="0.25">
      <c r="A1472" s="523"/>
      <c r="B1472" s="524"/>
      <c r="C1472" s="1247" t="s">
        <v>1147</v>
      </c>
      <c r="D1472" s="1247"/>
      <c r="E1472" s="1247"/>
      <c r="F1472" s="1247"/>
      <c r="G1472" s="1247"/>
      <c r="H1472" s="525" t="s">
        <v>1148</v>
      </c>
      <c r="I1472" s="526"/>
      <c r="J1472" s="526"/>
      <c r="K1472" s="527">
        <v>0.60799999999999998</v>
      </c>
      <c r="L1472" s="528"/>
      <c r="M1472" s="526"/>
      <c r="N1472" s="528"/>
      <c r="O1472" s="526"/>
      <c r="P1472" s="573">
        <v>231.79</v>
      </c>
    </row>
    <row r="1473" spans="1:16" x14ac:dyDescent="0.25">
      <c r="A1473" s="530"/>
      <c r="B1473" s="524" t="s">
        <v>1443</v>
      </c>
      <c r="C1473" s="1247" t="s">
        <v>1444</v>
      </c>
      <c r="D1473" s="1247"/>
      <c r="E1473" s="1247"/>
      <c r="F1473" s="1247"/>
      <c r="G1473" s="1247"/>
      <c r="H1473" s="525" t="s">
        <v>1151</v>
      </c>
      <c r="I1473" s="531">
        <v>0.2</v>
      </c>
      <c r="J1473" s="526"/>
      <c r="K1473" s="527">
        <v>0.30399999999999999</v>
      </c>
      <c r="L1473" s="532"/>
      <c r="M1473" s="533"/>
      <c r="N1473" s="534">
        <v>1550.39</v>
      </c>
      <c r="O1473" s="526"/>
      <c r="P1473" s="529">
        <v>471.32</v>
      </c>
    </row>
    <row r="1474" spans="1:16" x14ac:dyDescent="0.25">
      <c r="A1474" s="540"/>
      <c r="B1474" s="524" t="s">
        <v>1152</v>
      </c>
      <c r="C1474" s="1247" t="s">
        <v>1153</v>
      </c>
      <c r="D1474" s="1247"/>
      <c r="E1474" s="1247"/>
      <c r="F1474" s="1247"/>
      <c r="G1474" s="1247"/>
      <c r="H1474" s="525" t="s">
        <v>1148</v>
      </c>
      <c r="I1474" s="531">
        <v>0.2</v>
      </c>
      <c r="J1474" s="526"/>
      <c r="K1474" s="527">
        <v>0.30399999999999999</v>
      </c>
      <c r="L1474" s="528"/>
      <c r="M1474" s="526"/>
      <c r="N1474" s="541">
        <v>437.08</v>
      </c>
      <c r="O1474" s="526"/>
      <c r="P1474" s="573">
        <v>132.87</v>
      </c>
    </row>
    <row r="1475" spans="1:16" x14ac:dyDescent="0.25">
      <c r="A1475" s="530"/>
      <c r="B1475" s="524" t="s">
        <v>4424</v>
      </c>
      <c r="C1475" s="1247" t="s">
        <v>4425</v>
      </c>
      <c r="D1475" s="1247"/>
      <c r="E1475" s="1247"/>
      <c r="F1475" s="1247"/>
      <c r="G1475" s="1247"/>
      <c r="H1475" s="525" t="s">
        <v>1151</v>
      </c>
      <c r="I1475" s="531">
        <v>2.2000000000000002</v>
      </c>
      <c r="J1475" s="526"/>
      <c r="K1475" s="527">
        <v>3.3439999999999999</v>
      </c>
      <c r="L1475" s="538">
        <v>1.75</v>
      </c>
      <c r="M1475" s="539">
        <v>1.39</v>
      </c>
      <c r="N1475" s="534">
        <v>2.4300000000000002</v>
      </c>
      <c r="O1475" s="526"/>
      <c r="P1475" s="529">
        <v>8.1300000000000008</v>
      </c>
    </row>
    <row r="1476" spans="1:16" x14ac:dyDescent="0.25">
      <c r="A1476" s="530"/>
      <c r="B1476" s="524" t="s">
        <v>4179</v>
      </c>
      <c r="C1476" s="1247" t="s">
        <v>4180</v>
      </c>
      <c r="D1476" s="1247"/>
      <c r="E1476" s="1247"/>
      <c r="F1476" s="1247"/>
      <c r="G1476" s="1247"/>
      <c r="H1476" s="525" t="s">
        <v>1151</v>
      </c>
      <c r="I1476" s="531">
        <v>2.2000000000000002</v>
      </c>
      <c r="J1476" s="526"/>
      <c r="K1476" s="527">
        <v>3.3439999999999999</v>
      </c>
      <c r="L1476" s="538">
        <v>8.84</v>
      </c>
      <c r="M1476" s="575">
        <v>1.3</v>
      </c>
      <c r="N1476" s="534">
        <v>11.49</v>
      </c>
      <c r="O1476" s="526"/>
      <c r="P1476" s="529">
        <v>38.42</v>
      </c>
    </row>
    <row r="1477" spans="1:16" x14ac:dyDescent="0.25">
      <c r="A1477" s="530"/>
      <c r="B1477" s="524" t="s">
        <v>1445</v>
      </c>
      <c r="C1477" s="1247" t="s">
        <v>1446</v>
      </c>
      <c r="D1477" s="1247"/>
      <c r="E1477" s="1247"/>
      <c r="F1477" s="1247"/>
      <c r="G1477" s="1247"/>
      <c r="H1477" s="525" t="s">
        <v>1151</v>
      </c>
      <c r="I1477" s="531">
        <v>0.2</v>
      </c>
      <c r="J1477" s="526"/>
      <c r="K1477" s="527">
        <v>0.30399999999999999</v>
      </c>
      <c r="L1477" s="538">
        <v>477.92</v>
      </c>
      <c r="M1477" s="539">
        <v>1.24</v>
      </c>
      <c r="N1477" s="534">
        <v>592.62</v>
      </c>
      <c r="O1477" s="526"/>
      <c r="P1477" s="529">
        <v>180.16</v>
      </c>
    </row>
    <row r="1478" spans="1:16" x14ac:dyDescent="0.25">
      <c r="A1478" s="540"/>
      <c r="B1478" s="524" t="s">
        <v>1208</v>
      </c>
      <c r="C1478" s="1247" t="s">
        <v>1209</v>
      </c>
      <c r="D1478" s="1247"/>
      <c r="E1478" s="1247"/>
      <c r="F1478" s="1247"/>
      <c r="G1478" s="1247"/>
      <c r="H1478" s="525" t="s">
        <v>1148</v>
      </c>
      <c r="I1478" s="531">
        <v>0.2</v>
      </c>
      <c r="J1478" s="526"/>
      <c r="K1478" s="527">
        <v>0.30399999999999999</v>
      </c>
      <c r="L1478" s="528"/>
      <c r="M1478" s="526"/>
      <c r="N1478" s="541">
        <v>325.38</v>
      </c>
      <c r="O1478" s="526"/>
      <c r="P1478" s="573">
        <v>98.92</v>
      </c>
    </row>
    <row r="1479" spans="1:16" x14ac:dyDescent="0.25">
      <c r="A1479" s="523"/>
      <c r="B1479" s="524" t="s">
        <v>36</v>
      </c>
      <c r="C1479" s="1247" t="s">
        <v>134</v>
      </c>
      <c r="D1479" s="1247"/>
      <c r="E1479" s="1247"/>
      <c r="F1479" s="1247"/>
      <c r="G1479" s="1247"/>
      <c r="H1479" s="525"/>
      <c r="I1479" s="526"/>
      <c r="J1479" s="526"/>
      <c r="K1479" s="526"/>
      <c r="L1479" s="528"/>
      <c r="M1479" s="526"/>
      <c r="N1479" s="528"/>
      <c r="O1479" s="526"/>
      <c r="P1479" s="573">
        <v>808.65</v>
      </c>
    </row>
    <row r="1480" spans="1:16" x14ac:dyDescent="0.25">
      <c r="A1480" s="530"/>
      <c r="B1480" s="524" t="s">
        <v>2755</v>
      </c>
      <c r="C1480" s="1247" t="s">
        <v>2756</v>
      </c>
      <c r="D1480" s="1247"/>
      <c r="E1480" s="1247"/>
      <c r="F1480" s="1247"/>
      <c r="G1480" s="1247"/>
      <c r="H1480" s="525" t="s">
        <v>1505</v>
      </c>
      <c r="I1480" s="527">
        <v>0.245</v>
      </c>
      <c r="J1480" s="526"/>
      <c r="K1480" s="535">
        <v>0.37240000000000001</v>
      </c>
      <c r="L1480" s="538">
        <v>37.71</v>
      </c>
      <c r="M1480" s="539">
        <v>1.54</v>
      </c>
      <c r="N1480" s="534">
        <v>58.07</v>
      </c>
      <c r="O1480" s="526"/>
      <c r="P1480" s="529">
        <v>21.63</v>
      </c>
    </row>
    <row r="1481" spans="1:16" x14ac:dyDescent="0.25">
      <c r="A1481" s="530"/>
      <c r="B1481" s="524" t="s">
        <v>2716</v>
      </c>
      <c r="C1481" s="1247" t="s">
        <v>2717</v>
      </c>
      <c r="D1481" s="1247"/>
      <c r="E1481" s="1247"/>
      <c r="F1481" s="1247"/>
      <c r="G1481" s="1247"/>
      <c r="H1481" s="525" t="s">
        <v>1164</v>
      </c>
      <c r="I1481" s="537">
        <v>1.1E-4</v>
      </c>
      <c r="J1481" s="526"/>
      <c r="K1481" s="569">
        <v>1.672E-4</v>
      </c>
      <c r="L1481" s="542">
        <v>99190.96</v>
      </c>
      <c r="M1481" s="539">
        <v>1.31</v>
      </c>
      <c r="N1481" s="534">
        <v>129940.16</v>
      </c>
      <c r="O1481" s="526"/>
      <c r="P1481" s="529">
        <v>21.73</v>
      </c>
    </row>
    <row r="1482" spans="1:16" x14ac:dyDescent="0.25">
      <c r="A1482" s="530"/>
      <c r="B1482" s="524" t="s">
        <v>3628</v>
      </c>
      <c r="C1482" s="1247" t="s">
        <v>3629</v>
      </c>
      <c r="D1482" s="1247"/>
      <c r="E1482" s="1247"/>
      <c r="F1482" s="1247"/>
      <c r="G1482" s="1247"/>
      <c r="H1482" s="525" t="s">
        <v>1244</v>
      </c>
      <c r="I1482" s="536">
        <v>0.26</v>
      </c>
      <c r="J1482" s="526"/>
      <c r="K1482" s="535">
        <v>0.3952</v>
      </c>
      <c r="L1482" s="538">
        <v>931.11</v>
      </c>
      <c r="M1482" s="539">
        <v>1.76</v>
      </c>
      <c r="N1482" s="534">
        <v>1638.75</v>
      </c>
      <c r="O1482" s="526"/>
      <c r="P1482" s="529">
        <v>647.63</v>
      </c>
    </row>
    <row r="1483" spans="1:16" x14ac:dyDescent="0.25">
      <c r="A1483" s="530"/>
      <c r="B1483" s="524" t="s">
        <v>4426</v>
      </c>
      <c r="C1483" s="1247" t="s">
        <v>4427</v>
      </c>
      <c r="D1483" s="1247"/>
      <c r="E1483" s="1247"/>
      <c r="F1483" s="1247"/>
      <c r="G1483" s="1247"/>
      <c r="H1483" s="525" t="s">
        <v>1164</v>
      </c>
      <c r="I1483" s="537">
        <v>7.2000000000000005E-4</v>
      </c>
      <c r="J1483" s="526"/>
      <c r="K1483" s="569">
        <v>1.0943999999999999E-3</v>
      </c>
      <c r="L1483" s="542">
        <v>82698.14</v>
      </c>
      <c r="M1483" s="575">
        <v>1.3</v>
      </c>
      <c r="N1483" s="534">
        <v>107507.58</v>
      </c>
      <c r="O1483" s="526"/>
      <c r="P1483" s="529">
        <v>117.66</v>
      </c>
    </row>
    <row r="1484" spans="1:16" x14ac:dyDescent="0.25">
      <c r="A1484" s="552"/>
      <c r="B1484" s="553"/>
      <c r="C1484" s="1248" t="s">
        <v>1154</v>
      </c>
      <c r="D1484" s="1248"/>
      <c r="E1484" s="1248"/>
      <c r="F1484" s="1248"/>
      <c r="G1484" s="1248"/>
      <c r="H1484" s="516"/>
      <c r="I1484" s="517"/>
      <c r="J1484" s="517"/>
      <c r="K1484" s="517"/>
      <c r="L1484" s="520"/>
      <c r="M1484" s="517"/>
      <c r="N1484" s="554"/>
      <c r="O1484" s="517"/>
      <c r="P1484" s="555">
        <v>6225.32</v>
      </c>
    </row>
    <row r="1485" spans="1:16" x14ac:dyDescent="0.25">
      <c r="A1485" s="540" t="s">
        <v>1915</v>
      </c>
      <c r="B1485" s="524" t="s">
        <v>2637</v>
      </c>
      <c r="C1485" s="1247" t="s">
        <v>2638</v>
      </c>
      <c r="D1485" s="1247"/>
      <c r="E1485" s="1247"/>
      <c r="F1485" s="1247"/>
      <c r="G1485" s="1247"/>
      <c r="H1485" s="525" t="s">
        <v>1158</v>
      </c>
      <c r="I1485" s="543">
        <v>2</v>
      </c>
      <c r="J1485" s="526"/>
      <c r="K1485" s="543">
        <v>2</v>
      </c>
      <c r="L1485" s="528"/>
      <c r="M1485" s="526"/>
      <c r="N1485" s="528"/>
      <c r="O1485" s="526"/>
      <c r="P1485" s="573">
        <v>89.74</v>
      </c>
    </row>
    <row r="1486" spans="1:16" x14ac:dyDescent="0.25">
      <c r="A1486" s="540"/>
      <c r="B1486" s="524"/>
      <c r="C1486" s="1247" t="s">
        <v>1155</v>
      </c>
      <c r="D1486" s="1247"/>
      <c r="E1486" s="1247"/>
      <c r="F1486" s="1247"/>
      <c r="G1486" s="1247"/>
      <c r="H1486" s="525"/>
      <c r="I1486" s="526"/>
      <c r="J1486" s="526"/>
      <c r="K1486" s="526"/>
      <c r="L1486" s="528"/>
      <c r="M1486" s="526"/>
      <c r="N1486" s="528"/>
      <c r="O1486" s="526"/>
      <c r="P1486" s="529">
        <v>4718.6400000000003</v>
      </c>
    </row>
    <row r="1487" spans="1:16" x14ac:dyDescent="0.25">
      <c r="A1487" s="540"/>
      <c r="B1487" s="524" t="s">
        <v>2639</v>
      </c>
      <c r="C1487" s="1247" t="s">
        <v>2640</v>
      </c>
      <c r="D1487" s="1247"/>
      <c r="E1487" s="1247"/>
      <c r="F1487" s="1247"/>
      <c r="G1487" s="1247"/>
      <c r="H1487" s="525" t="s">
        <v>1158</v>
      </c>
      <c r="I1487" s="543">
        <v>97</v>
      </c>
      <c r="J1487" s="526"/>
      <c r="K1487" s="543">
        <v>97</v>
      </c>
      <c r="L1487" s="528"/>
      <c r="M1487" s="526"/>
      <c r="N1487" s="528"/>
      <c r="O1487" s="526"/>
      <c r="P1487" s="529">
        <v>4577.08</v>
      </c>
    </row>
    <row r="1488" spans="1:16" x14ac:dyDescent="0.25">
      <c r="A1488" s="540"/>
      <c r="B1488" s="524" t="s">
        <v>2641</v>
      </c>
      <c r="C1488" s="1247" t="s">
        <v>2642</v>
      </c>
      <c r="D1488" s="1247"/>
      <c r="E1488" s="1247"/>
      <c r="F1488" s="1247"/>
      <c r="G1488" s="1247"/>
      <c r="H1488" s="525" t="s">
        <v>1158</v>
      </c>
      <c r="I1488" s="543">
        <v>51</v>
      </c>
      <c r="J1488" s="526"/>
      <c r="K1488" s="543">
        <v>51</v>
      </c>
      <c r="L1488" s="528"/>
      <c r="M1488" s="526"/>
      <c r="N1488" s="528"/>
      <c r="O1488" s="526"/>
      <c r="P1488" s="529">
        <v>2406.5100000000002</v>
      </c>
    </row>
    <row r="1489" spans="1:16" x14ac:dyDescent="0.25">
      <c r="A1489" s="556"/>
      <c r="B1489" s="557"/>
      <c r="C1489" s="1248" t="s">
        <v>1161</v>
      </c>
      <c r="D1489" s="1248"/>
      <c r="E1489" s="1248"/>
      <c r="F1489" s="1248"/>
      <c r="G1489" s="1248"/>
      <c r="H1489" s="516"/>
      <c r="I1489" s="517"/>
      <c r="J1489" s="517"/>
      <c r="K1489" s="517"/>
      <c r="L1489" s="520"/>
      <c r="M1489" s="517"/>
      <c r="N1489" s="554">
        <v>8749.11</v>
      </c>
      <c r="O1489" s="517"/>
      <c r="P1489" s="555">
        <v>13298.65</v>
      </c>
    </row>
    <row r="1490" spans="1:16" x14ac:dyDescent="0.25">
      <c r="A1490" s="558"/>
      <c r="B1490" s="559"/>
      <c r="C1490" s="559"/>
      <c r="D1490" s="559"/>
      <c r="E1490" s="559"/>
      <c r="F1490" s="559"/>
      <c r="G1490" s="559"/>
      <c r="H1490" s="560"/>
      <c r="I1490" s="561"/>
      <c r="J1490" s="561"/>
      <c r="K1490" s="561"/>
      <c r="L1490" s="562"/>
      <c r="M1490" s="561"/>
      <c r="N1490" s="562"/>
      <c r="O1490" s="561"/>
      <c r="P1490" s="563"/>
    </row>
    <row r="1491" spans="1:16" ht="22.5" x14ac:dyDescent="0.25">
      <c r="A1491" s="514" t="s">
        <v>1917</v>
      </c>
      <c r="B1491" s="515" t="s">
        <v>4738</v>
      </c>
      <c r="C1491" s="1249" t="s">
        <v>4739</v>
      </c>
      <c r="D1491" s="1249"/>
      <c r="E1491" s="1249"/>
      <c r="F1491" s="1249"/>
      <c r="G1491" s="1249"/>
      <c r="H1491" s="516" t="s">
        <v>2159</v>
      </c>
      <c r="I1491" s="517">
        <v>2882</v>
      </c>
      <c r="J1491" s="518">
        <v>1</v>
      </c>
      <c r="K1491" s="518">
        <v>2882</v>
      </c>
      <c r="L1491" s="520"/>
      <c r="M1491" s="517"/>
      <c r="N1491" s="572">
        <v>343.4</v>
      </c>
      <c r="O1491" s="517"/>
      <c r="P1491" s="555">
        <v>989678.8</v>
      </c>
    </row>
    <row r="1492" spans="1:16" x14ac:dyDescent="0.25">
      <c r="A1492" s="556"/>
      <c r="B1492" s="557"/>
      <c r="C1492" s="1248" t="s">
        <v>1161</v>
      </c>
      <c r="D1492" s="1248"/>
      <c r="E1492" s="1248"/>
      <c r="F1492" s="1248"/>
      <c r="G1492" s="1248"/>
      <c r="H1492" s="516"/>
      <c r="I1492" s="517"/>
      <c r="J1492" s="517"/>
      <c r="K1492" s="517"/>
      <c r="L1492" s="520"/>
      <c r="M1492" s="517"/>
      <c r="N1492" s="520"/>
      <c r="O1492" s="517"/>
      <c r="P1492" s="555">
        <v>989678.8</v>
      </c>
    </row>
    <row r="1493" spans="1:16" x14ac:dyDescent="0.25">
      <c r="A1493" s="558"/>
      <c r="B1493" s="559"/>
      <c r="C1493" s="559"/>
      <c r="D1493" s="559"/>
      <c r="E1493" s="559"/>
      <c r="F1493" s="559"/>
      <c r="G1493" s="559"/>
      <c r="H1493" s="560"/>
      <c r="I1493" s="561"/>
      <c r="J1493" s="561"/>
      <c r="K1493" s="561"/>
      <c r="L1493" s="562"/>
      <c r="M1493" s="561"/>
      <c r="N1493" s="562"/>
      <c r="O1493" s="561"/>
      <c r="P1493" s="563"/>
    </row>
    <row r="1494" spans="1:16" x14ac:dyDescent="0.25">
      <c r="A1494" s="1251" t="s">
        <v>4740</v>
      </c>
      <c r="B1494" s="1252"/>
      <c r="C1494" s="1252"/>
      <c r="D1494" s="1252"/>
      <c r="E1494" s="1252"/>
      <c r="F1494" s="1252"/>
      <c r="G1494" s="1252"/>
      <c r="H1494" s="1252"/>
      <c r="I1494" s="1252"/>
      <c r="J1494" s="1252"/>
      <c r="K1494" s="1252"/>
      <c r="L1494" s="1252"/>
      <c r="M1494" s="1252"/>
      <c r="N1494" s="1252"/>
      <c r="O1494" s="1252"/>
      <c r="P1494" s="1253"/>
    </row>
    <row r="1495" spans="1:16" x14ac:dyDescent="0.25">
      <c r="A1495" s="514" t="s">
        <v>1918</v>
      </c>
      <c r="B1495" s="515" t="s">
        <v>4533</v>
      </c>
      <c r="C1495" s="1249" t="s">
        <v>4534</v>
      </c>
      <c r="D1495" s="1249"/>
      <c r="E1495" s="1249"/>
      <c r="F1495" s="1249"/>
      <c r="G1495" s="1249"/>
      <c r="H1495" s="516" t="s">
        <v>1440</v>
      </c>
      <c r="I1495" s="517">
        <v>60.77</v>
      </c>
      <c r="J1495" s="518">
        <v>1</v>
      </c>
      <c r="K1495" s="570">
        <v>60.77</v>
      </c>
      <c r="L1495" s="520"/>
      <c r="M1495" s="517"/>
      <c r="N1495" s="521"/>
      <c r="O1495" s="517"/>
      <c r="P1495" s="522"/>
    </row>
    <row r="1496" spans="1:16" x14ac:dyDescent="0.25">
      <c r="A1496" s="523"/>
      <c r="B1496" s="524" t="s">
        <v>23</v>
      </c>
      <c r="C1496" s="1247" t="s">
        <v>1203</v>
      </c>
      <c r="D1496" s="1247"/>
      <c r="E1496" s="1247"/>
      <c r="F1496" s="1247"/>
      <c r="G1496" s="1247"/>
      <c r="H1496" s="525" t="s">
        <v>1148</v>
      </c>
      <c r="I1496" s="526"/>
      <c r="J1496" s="526"/>
      <c r="K1496" s="535">
        <v>666.03920000000005</v>
      </c>
      <c r="L1496" s="528"/>
      <c r="M1496" s="526"/>
      <c r="N1496" s="528"/>
      <c r="O1496" s="526"/>
      <c r="P1496" s="529">
        <v>211860.41</v>
      </c>
    </row>
    <row r="1497" spans="1:16" x14ac:dyDescent="0.25">
      <c r="A1497" s="530"/>
      <c r="B1497" s="524" t="s">
        <v>2403</v>
      </c>
      <c r="C1497" s="1247" t="s">
        <v>2404</v>
      </c>
      <c r="D1497" s="1247"/>
      <c r="E1497" s="1247"/>
      <c r="F1497" s="1247"/>
      <c r="G1497" s="1247"/>
      <c r="H1497" s="525" t="s">
        <v>1148</v>
      </c>
      <c r="I1497" s="536">
        <v>10.96</v>
      </c>
      <c r="J1497" s="526"/>
      <c r="K1497" s="535">
        <v>666.03920000000005</v>
      </c>
      <c r="L1497" s="532"/>
      <c r="M1497" s="533"/>
      <c r="N1497" s="534">
        <v>318.08999999999997</v>
      </c>
      <c r="O1497" s="526"/>
      <c r="P1497" s="529">
        <v>211860.41</v>
      </c>
    </row>
    <row r="1498" spans="1:16" x14ac:dyDescent="0.25">
      <c r="A1498" s="523"/>
      <c r="B1498" s="524" t="s">
        <v>28</v>
      </c>
      <c r="C1498" s="1247" t="s">
        <v>132</v>
      </c>
      <c r="D1498" s="1247"/>
      <c r="E1498" s="1247"/>
      <c r="F1498" s="1247"/>
      <c r="G1498" s="1247"/>
      <c r="H1498" s="525"/>
      <c r="I1498" s="526"/>
      <c r="J1498" s="526"/>
      <c r="K1498" s="526"/>
      <c r="L1498" s="528"/>
      <c r="M1498" s="526"/>
      <c r="N1498" s="528"/>
      <c r="O1498" s="526"/>
      <c r="P1498" s="529">
        <v>42553.99</v>
      </c>
    </row>
    <row r="1499" spans="1:16" x14ac:dyDescent="0.25">
      <c r="A1499" s="523"/>
      <c r="B1499" s="524"/>
      <c r="C1499" s="1247" t="s">
        <v>1147</v>
      </c>
      <c r="D1499" s="1247"/>
      <c r="E1499" s="1247"/>
      <c r="F1499" s="1247"/>
      <c r="G1499" s="1247"/>
      <c r="H1499" s="525" t="s">
        <v>1148</v>
      </c>
      <c r="I1499" s="526"/>
      <c r="J1499" s="526"/>
      <c r="K1499" s="535">
        <v>37.677399999999999</v>
      </c>
      <c r="L1499" s="528"/>
      <c r="M1499" s="526"/>
      <c r="N1499" s="528"/>
      <c r="O1499" s="526"/>
      <c r="P1499" s="529">
        <v>14363.76</v>
      </c>
    </row>
    <row r="1500" spans="1:16" x14ac:dyDescent="0.25">
      <c r="A1500" s="530"/>
      <c r="B1500" s="524" t="s">
        <v>1443</v>
      </c>
      <c r="C1500" s="1247" t="s">
        <v>1444</v>
      </c>
      <c r="D1500" s="1247"/>
      <c r="E1500" s="1247"/>
      <c r="F1500" s="1247"/>
      <c r="G1500" s="1247"/>
      <c r="H1500" s="525" t="s">
        <v>1151</v>
      </c>
      <c r="I1500" s="536">
        <v>0.31</v>
      </c>
      <c r="J1500" s="526"/>
      <c r="K1500" s="535">
        <v>18.838699999999999</v>
      </c>
      <c r="L1500" s="532"/>
      <c r="M1500" s="533"/>
      <c r="N1500" s="534">
        <v>1550.39</v>
      </c>
      <c r="O1500" s="526"/>
      <c r="P1500" s="529">
        <v>29207.33</v>
      </c>
    </row>
    <row r="1501" spans="1:16" x14ac:dyDescent="0.25">
      <c r="A1501" s="540"/>
      <c r="B1501" s="524" t="s">
        <v>1152</v>
      </c>
      <c r="C1501" s="1247" t="s">
        <v>1153</v>
      </c>
      <c r="D1501" s="1247"/>
      <c r="E1501" s="1247"/>
      <c r="F1501" s="1247"/>
      <c r="G1501" s="1247"/>
      <c r="H1501" s="525" t="s">
        <v>1148</v>
      </c>
      <c r="I1501" s="536">
        <v>0.31</v>
      </c>
      <c r="J1501" s="526"/>
      <c r="K1501" s="535">
        <v>18.838699999999999</v>
      </c>
      <c r="L1501" s="528"/>
      <c r="M1501" s="526"/>
      <c r="N1501" s="541">
        <v>437.08</v>
      </c>
      <c r="O1501" s="526"/>
      <c r="P1501" s="529">
        <v>8234.02</v>
      </c>
    </row>
    <row r="1502" spans="1:16" x14ac:dyDescent="0.25">
      <c r="A1502" s="530"/>
      <c r="B1502" s="524" t="s">
        <v>4424</v>
      </c>
      <c r="C1502" s="1247" t="s">
        <v>4425</v>
      </c>
      <c r="D1502" s="1247"/>
      <c r="E1502" s="1247"/>
      <c r="F1502" s="1247"/>
      <c r="G1502" s="1247"/>
      <c r="H1502" s="525" t="s">
        <v>1151</v>
      </c>
      <c r="I1502" s="536">
        <v>2.58</v>
      </c>
      <c r="J1502" s="526"/>
      <c r="K1502" s="535">
        <v>156.78659999999999</v>
      </c>
      <c r="L1502" s="538">
        <v>1.75</v>
      </c>
      <c r="M1502" s="539">
        <v>1.39</v>
      </c>
      <c r="N1502" s="534">
        <v>2.4300000000000002</v>
      </c>
      <c r="O1502" s="526"/>
      <c r="P1502" s="529">
        <v>380.99</v>
      </c>
    </row>
    <row r="1503" spans="1:16" x14ac:dyDescent="0.25">
      <c r="A1503" s="530"/>
      <c r="B1503" s="524" t="s">
        <v>4179</v>
      </c>
      <c r="C1503" s="1247" t="s">
        <v>4180</v>
      </c>
      <c r="D1503" s="1247"/>
      <c r="E1503" s="1247"/>
      <c r="F1503" s="1247"/>
      <c r="G1503" s="1247"/>
      <c r="H1503" s="525" t="s">
        <v>1151</v>
      </c>
      <c r="I1503" s="536">
        <v>2.58</v>
      </c>
      <c r="J1503" s="526"/>
      <c r="K1503" s="535">
        <v>156.78659999999999</v>
      </c>
      <c r="L1503" s="538">
        <v>8.84</v>
      </c>
      <c r="M1503" s="575">
        <v>1.3</v>
      </c>
      <c r="N1503" s="534">
        <v>11.49</v>
      </c>
      <c r="O1503" s="526"/>
      <c r="P1503" s="529">
        <v>1801.48</v>
      </c>
    </row>
    <row r="1504" spans="1:16" x14ac:dyDescent="0.25">
      <c r="A1504" s="530"/>
      <c r="B1504" s="524" t="s">
        <v>1445</v>
      </c>
      <c r="C1504" s="1247" t="s">
        <v>1446</v>
      </c>
      <c r="D1504" s="1247"/>
      <c r="E1504" s="1247"/>
      <c r="F1504" s="1247"/>
      <c r="G1504" s="1247"/>
      <c r="H1504" s="525" t="s">
        <v>1151</v>
      </c>
      <c r="I1504" s="536">
        <v>0.31</v>
      </c>
      <c r="J1504" s="526"/>
      <c r="K1504" s="535">
        <v>18.838699999999999</v>
      </c>
      <c r="L1504" s="538">
        <v>477.92</v>
      </c>
      <c r="M1504" s="539">
        <v>1.24</v>
      </c>
      <c r="N1504" s="534">
        <v>592.62</v>
      </c>
      <c r="O1504" s="526"/>
      <c r="P1504" s="529">
        <v>11164.19</v>
      </c>
    </row>
    <row r="1505" spans="1:16" x14ac:dyDescent="0.25">
      <c r="A1505" s="540"/>
      <c r="B1505" s="524" t="s">
        <v>1208</v>
      </c>
      <c r="C1505" s="1247" t="s">
        <v>1209</v>
      </c>
      <c r="D1505" s="1247"/>
      <c r="E1505" s="1247"/>
      <c r="F1505" s="1247"/>
      <c r="G1505" s="1247"/>
      <c r="H1505" s="525" t="s">
        <v>1148</v>
      </c>
      <c r="I1505" s="536">
        <v>0.31</v>
      </c>
      <c r="J1505" s="526"/>
      <c r="K1505" s="535">
        <v>18.838699999999999</v>
      </c>
      <c r="L1505" s="528"/>
      <c r="M1505" s="526"/>
      <c r="N1505" s="541">
        <v>325.38</v>
      </c>
      <c r="O1505" s="526"/>
      <c r="P1505" s="529">
        <v>6129.74</v>
      </c>
    </row>
    <row r="1506" spans="1:16" x14ac:dyDescent="0.25">
      <c r="A1506" s="523"/>
      <c r="B1506" s="524" t="s">
        <v>36</v>
      </c>
      <c r="C1506" s="1247" t="s">
        <v>134</v>
      </c>
      <c r="D1506" s="1247"/>
      <c r="E1506" s="1247"/>
      <c r="F1506" s="1247"/>
      <c r="G1506" s="1247"/>
      <c r="H1506" s="525"/>
      <c r="I1506" s="526"/>
      <c r="J1506" s="526"/>
      <c r="K1506" s="526"/>
      <c r="L1506" s="528"/>
      <c r="M1506" s="526"/>
      <c r="N1506" s="528"/>
      <c r="O1506" s="526"/>
      <c r="P1506" s="529">
        <v>41518.03</v>
      </c>
    </row>
    <row r="1507" spans="1:16" x14ac:dyDescent="0.25">
      <c r="A1507" s="530"/>
      <c r="B1507" s="524" t="s">
        <v>2755</v>
      </c>
      <c r="C1507" s="1247" t="s">
        <v>2756</v>
      </c>
      <c r="D1507" s="1247"/>
      <c r="E1507" s="1247"/>
      <c r="F1507" s="1247"/>
      <c r="G1507" s="1247"/>
      <c r="H1507" s="525" t="s">
        <v>1505</v>
      </c>
      <c r="I1507" s="527">
        <v>9.6000000000000002E-2</v>
      </c>
      <c r="J1507" s="526"/>
      <c r="K1507" s="537">
        <v>5.83392</v>
      </c>
      <c r="L1507" s="538">
        <v>37.71</v>
      </c>
      <c r="M1507" s="539">
        <v>1.54</v>
      </c>
      <c r="N1507" s="534">
        <v>58.07</v>
      </c>
      <c r="O1507" s="526"/>
      <c r="P1507" s="529">
        <v>338.78</v>
      </c>
    </row>
    <row r="1508" spans="1:16" x14ac:dyDescent="0.25">
      <c r="A1508" s="530"/>
      <c r="B1508" s="524" t="s">
        <v>4535</v>
      </c>
      <c r="C1508" s="1247" t="s">
        <v>4536</v>
      </c>
      <c r="D1508" s="1247"/>
      <c r="E1508" s="1247"/>
      <c r="F1508" s="1247"/>
      <c r="G1508" s="1247"/>
      <c r="H1508" s="525" t="s">
        <v>1164</v>
      </c>
      <c r="I1508" s="527">
        <v>1E-3</v>
      </c>
      <c r="J1508" s="526"/>
      <c r="K1508" s="537">
        <v>6.0769999999999998E-2</v>
      </c>
      <c r="L1508" s="542">
        <v>70310.45</v>
      </c>
      <c r="M1508" s="539">
        <v>0.95</v>
      </c>
      <c r="N1508" s="534">
        <v>66794.929999999993</v>
      </c>
      <c r="O1508" s="526"/>
      <c r="P1508" s="529">
        <v>4059.13</v>
      </c>
    </row>
    <row r="1509" spans="1:16" x14ac:dyDescent="0.25">
      <c r="A1509" s="530"/>
      <c r="B1509" s="524" t="s">
        <v>4537</v>
      </c>
      <c r="C1509" s="1247" t="s">
        <v>4538</v>
      </c>
      <c r="D1509" s="1247"/>
      <c r="E1509" s="1247"/>
      <c r="F1509" s="1247"/>
      <c r="G1509" s="1247"/>
      <c r="H1509" s="525" t="s">
        <v>1164</v>
      </c>
      <c r="I1509" s="536">
        <v>0.01</v>
      </c>
      <c r="J1509" s="526"/>
      <c r="K1509" s="535">
        <v>0.60770000000000002</v>
      </c>
      <c r="L1509" s="542">
        <v>70842.5</v>
      </c>
      <c r="M1509" s="539">
        <v>0.81</v>
      </c>
      <c r="N1509" s="534">
        <v>57382.43</v>
      </c>
      <c r="O1509" s="526"/>
      <c r="P1509" s="529">
        <v>34871.300000000003</v>
      </c>
    </row>
    <row r="1510" spans="1:16" x14ac:dyDescent="0.25">
      <c r="A1510" s="530"/>
      <c r="B1510" s="524" t="s">
        <v>2627</v>
      </c>
      <c r="C1510" s="1247" t="s">
        <v>2628</v>
      </c>
      <c r="D1510" s="1247"/>
      <c r="E1510" s="1247"/>
      <c r="F1510" s="1247"/>
      <c r="G1510" s="1247"/>
      <c r="H1510" s="525" t="s">
        <v>1244</v>
      </c>
      <c r="I1510" s="536">
        <v>0.25</v>
      </c>
      <c r="J1510" s="526"/>
      <c r="K1510" s="535">
        <v>15.192500000000001</v>
      </c>
      <c r="L1510" s="538">
        <v>79.88</v>
      </c>
      <c r="M1510" s="539">
        <v>1.53</v>
      </c>
      <c r="N1510" s="534">
        <v>122.22</v>
      </c>
      <c r="O1510" s="526"/>
      <c r="P1510" s="529">
        <v>1856.83</v>
      </c>
    </row>
    <row r="1511" spans="1:16" x14ac:dyDescent="0.25">
      <c r="A1511" s="530"/>
      <c r="B1511" s="524" t="s">
        <v>4426</v>
      </c>
      <c r="C1511" s="1247" t="s">
        <v>4427</v>
      </c>
      <c r="D1511" s="1247"/>
      <c r="E1511" s="1247"/>
      <c r="F1511" s="1247"/>
      <c r="G1511" s="1247"/>
      <c r="H1511" s="525" t="s">
        <v>1164</v>
      </c>
      <c r="I1511" s="537">
        <v>6.0000000000000002E-5</v>
      </c>
      <c r="J1511" s="526"/>
      <c r="K1511" s="569">
        <v>3.6462E-3</v>
      </c>
      <c r="L1511" s="542">
        <v>82698.14</v>
      </c>
      <c r="M1511" s="575">
        <v>1.3</v>
      </c>
      <c r="N1511" s="534">
        <v>107507.58</v>
      </c>
      <c r="O1511" s="526"/>
      <c r="P1511" s="529">
        <v>391.99</v>
      </c>
    </row>
    <row r="1512" spans="1:16" x14ac:dyDescent="0.25">
      <c r="A1512" s="552"/>
      <c r="B1512" s="553"/>
      <c r="C1512" s="1248" t="s">
        <v>1154</v>
      </c>
      <c r="D1512" s="1248"/>
      <c r="E1512" s="1248"/>
      <c r="F1512" s="1248"/>
      <c r="G1512" s="1248"/>
      <c r="H1512" s="516"/>
      <c r="I1512" s="517"/>
      <c r="J1512" s="517"/>
      <c r="K1512" s="517"/>
      <c r="L1512" s="520"/>
      <c r="M1512" s="517"/>
      <c r="N1512" s="554"/>
      <c r="O1512" s="517"/>
      <c r="P1512" s="555">
        <v>310296.19</v>
      </c>
    </row>
    <row r="1513" spans="1:16" x14ac:dyDescent="0.25">
      <c r="A1513" s="540" t="s">
        <v>1919</v>
      </c>
      <c r="B1513" s="524" t="s">
        <v>2637</v>
      </c>
      <c r="C1513" s="1247" t="s">
        <v>2638</v>
      </c>
      <c r="D1513" s="1247"/>
      <c r="E1513" s="1247"/>
      <c r="F1513" s="1247"/>
      <c r="G1513" s="1247"/>
      <c r="H1513" s="525" t="s">
        <v>1158</v>
      </c>
      <c r="I1513" s="543">
        <v>2</v>
      </c>
      <c r="J1513" s="526"/>
      <c r="K1513" s="543">
        <v>2</v>
      </c>
      <c r="L1513" s="528"/>
      <c r="M1513" s="526"/>
      <c r="N1513" s="528"/>
      <c r="O1513" s="526"/>
      <c r="P1513" s="529">
        <v>4237.21</v>
      </c>
    </row>
    <row r="1514" spans="1:16" x14ac:dyDescent="0.25">
      <c r="A1514" s="540"/>
      <c r="B1514" s="524"/>
      <c r="C1514" s="1247" t="s">
        <v>1155</v>
      </c>
      <c r="D1514" s="1247"/>
      <c r="E1514" s="1247"/>
      <c r="F1514" s="1247"/>
      <c r="G1514" s="1247"/>
      <c r="H1514" s="525"/>
      <c r="I1514" s="526"/>
      <c r="J1514" s="526"/>
      <c r="K1514" s="526"/>
      <c r="L1514" s="528"/>
      <c r="M1514" s="526"/>
      <c r="N1514" s="528"/>
      <c r="O1514" s="526"/>
      <c r="P1514" s="529">
        <v>226224.17</v>
      </c>
    </row>
    <row r="1515" spans="1:16" x14ac:dyDescent="0.25">
      <c r="A1515" s="540"/>
      <c r="B1515" s="524" t="s">
        <v>2639</v>
      </c>
      <c r="C1515" s="1247" t="s">
        <v>2640</v>
      </c>
      <c r="D1515" s="1247"/>
      <c r="E1515" s="1247"/>
      <c r="F1515" s="1247"/>
      <c r="G1515" s="1247"/>
      <c r="H1515" s="525" t="s">
        <v>1158</v>
      </c>
      <c r="I1515" s="543">
        <v>97</v>
      </c>
      <c r="J1515" s="526"/>
      <c r="K1515" s="543">
        <v>97</v>
      </c>
      <c r="L1515" s="528"/>
      <c r="M1515" s="526"/>
      <c r="N1515" s="528"/>
      <c r="O1515" s="526"/>
      <c r="P1515" s="529">
        <v>219437.44</v>
      </c>
    </row>
    <row r="1516" spans="1:16" x14ac:dyDescent="0.25">
      <c r="A1516" s="540"/>
      <c r="B1516" s="524" t="s">
        <v>2641</v>
      </c>
      <c r="C1516" s="1247" t="s">
        <v>2642</v>
      </c>
      <c r="D1516" s="1247"/>
      <c r="E1516" s="1247"/>
      <c r="F1516" s="1247"/>
      <c r="G1516" s="1247"/>
      <c r="H1516" s="525" t="s">
        <v>1158</v>
      </c>
      <c r="I1516" s="543">
        <v>51</v>
      </c>
      <c r="J1516" s="526"/>
      <c r="K1516" s="543">
        <v>51</v>
      </c>
      <c r="L1516" s="528"/>
      <c r="M1516" s="526"/>
      <c r="N1516" s="528"/>
      <c r="O1516" s="526"/>
      <c r="P1516" s="529">
        <v>115374.33</v>
      </c>
    </row>
    <row r="1517" spans="1:16" x14ac:dyDescent="0.25">
      <c r="A1517" s="556"/>
      <c r="B1517" s="557"/>
      <c r="C1517" s="1248" t="s">
        <v>1161</v>
      </c>
      <c r="D1517" s="1248"/>
      <c r="E1517" s="1248"/>
      <c r="F1517" s="1248"/>
      <c r="G1517" s="1248"/>
      <c r="H1517" s="516"/>
      <c r="I1517" s="517"/>
      <c r="J1517" s="517"/>
      <c r="K1517" s="517"/>
      <c r="L1517" s="520"/>
      <c r="M1517" s="517"/>
      <c r="N1517" s="554">
        <v>10685.29</v>
      </c>
      <c r="O1517" s="517"/>
      <c r="P1517" s="555">
        <v>649345.17000000004</v>
      </c>
    </row>
    <row r="1518" spans="1:16" x14ac:dyDescent="0.25">
      <c r="A1518" s="558"/>
      <c r="B1518" s="559"/>
      <c r="C1518" s="559"/>
      <c r="D1518" s="559"/>
      <c r="E1518" s="559"/>
      <c r="F1518" s="559"/>
      <c r="G1518" s="559"/>
      <c r="H1518" s="560"/>
      <c r="I1518" s="561"/>
      <c r="J1518" s="561"/>
      <c r="K1518" s="561"/>
      <c r="L1518" s="562"/>
      <c r="M1518" s="561"/>
      <c r="N1518" s="562"/>
      <c r="O1518" s="561"/>
      <c r="P1518" s="563"/>
    </row>
    <row r="1519" spans="1:16" x14ac:dyDescent="0.25">
      <c r="A1519" s="514" t="s">
        <v>1921</v>
      </c>
      <c r="B1519" s="515" t="s">
        <v>4432</v>
      </c>
      <c r="C1519" s="1249" t="s">
        <v>4433</v>
      </c>
      <c r="D1519" s="1249"/>
      <c r="E1519" s="1249"/>
      <c r="F1519" s="1249"/>
      <c r="G1519" s="1249"/>
      <c r="H1519" s="516" t="s">
        <v>1440</v>
      </c>
      <c r="I1519" s="517">
        <v>12.26</v>
      </c>
      <c r="J1519" s="518">
        <v>1</v>
      </c>
      <c r="K1519" s="570">
        <v>12.26</v>
      </c>
      <c r="L1519" s="520"/>
      <c r="M1519" s="517"/>
      <c r="N1519" s="521"/>
      <c r="O1519" s="517"/>
      <c r="P1519" s="522"/>
    </row>
    <row r="1520" spans="1:16" x14ac:dyDescent="0.25">
      <c r="A1520" s="523"/>
      <c r="B1520" s="524" t="s">
        <v>23</v>
      </c>
      <c r="C1520" s="1247" t="s">
        <v>1203</v>
      </c>
      <c r="D1520" s="1247"/>
      <c r="E1520" s="1247"/>
      <c r="F1520" s="1247"/>
      <c r="G1520" s="1247"/>
      <c r="H1520" s="525" t="s">
        <v>1148</v>
      </c>
      <c r="I1520" s="526"/>
      <c r="J1520" s="526"/>
      <c r="K1520" s="535">
        <v>121.61920000000001</v>
      </c>
      <c r="L1520" s="528"/>
      <c r="M1520" s="526"/>
      <c r="N1520" s="528"/>
      <c r="O1520" s="526"/>
      <c r="P1520" s="529">
        <v>38685.85</v>
      </c>
    </row>
    <row r="1521" spans="1:16" x14ac:dyDescent="0.25">
      <c r="A1521" s="530"/>
      <c r="B1521" s="524" t="s">
        <v>2403</v>
      </c>
      <c r="C1521" s="1247" t="s">
        <v>2404</v>
      </c>
      <c r="D1521" s="1247"/>
      <c r="E1521" s="1247"/>
      <c r="F1521" s="1247"/>
      <c r="G1521" s="1247"/>
      <c r="H1521" s="525" t="s">
        <v>1148</v>
      </c>
      <c r="I1521" s="536">
        <v>9.92</v>
      </c>
      <c r="J1521" s="526"/>
      <c r="K1521" s="535">
        <v>121.61920000000001</v>
      </c>
      <c r="L1521" s="532"/>
      <c r="M1521" s="533"/>
      <c r="N1521" s="534">
        <v>318.08999999999997</v>
      </c>
      <c r="O1521" s="526"/>
      <c r="P1521" s="529">
        <v>38685.85</v>
      </c>
    </row>
    <row r="1522" spans="1:16" x14ac:dyDescent="0.25">
      <c r="A1522" s="523"/>
      <c r="B1522" s="524" t="s">
        <v>28</v>
      </c>
      <c r="C1522" s="1247" t="s">
        <v>132</v>
      </c>
      <c r="D1522" s="1247"/>
      <c r="E1522" s="1247"/>
      <c r="F1522" s="1247"/>
      <c r="G1522" s="1247"/>
      <c r="H1522" s="525"/>
      <c r="I1522" s="526"/>
      <c r="J1522" s="526"/>
      <c r="K1522" s="526"/>
      <c r="L1522" s="528"/>
      <c r="M1522" s="526"/>
      <c r="N1522" s="528"/>
      <c r="O1522" s="526"/>
      <c r="P1522" s="529">
        <v>5664.24</v>
      </c>
    </row>
    <row r="1523" spans="1:16" x14ac:dyDescent="0.25">
      <c r="A1523" s="523"/>
      <c r="B1523" s="524"/>
      <c r="C1523" s="1247" t="s">
        <v>1147</v>
      </c>
      <c r="D1523" s="1247"/>
      <c r="E1523" s="1247"/>
      <c r="F1523" s="1247"/>
      <c r="G1523" s="1247"/>
      <c r="H1523" s="525" t="s">
        <v>1148</v>
      </c>
      <c r="I1523" s="526"/>
      <c r="J1523" s="526"/>
      <c r="K1523" s="527">
        <v>4.9039999999999999</v>
      </c>
      <c r="L1523" s="528"/>
      <c r="M1523" s="526"/>
      <c r="N1523" s="528"/>
      <c r="O1523" s="526"/>
      <c r="P1523" s="529">
        <v>1869.55</v>
      </c>
    </row>
    <row r="1524" spans="1:16" x14ac:dyDescent="0.25">
      <c r="A1524" s="530"/>
      <c r="B1524" s="524" t="s">
        <v>1443</v>
      </c>
      <c r="C1524" s="1247" t="s">
        <v>1444</v>
      </c>
      <c r="D1524" s="1247"/>
      <c r="E1524" s="1247"/>
      <c r="F1524" s="1247"/>
      <c r="G1524" s="1247"/>
      <c r="H1524" s="525" t="s">
        <v>1151</v>
      </c>
      <c r="I1524" s="531">
        <v>0.2</v>
      </c>
      <c r="J1524" s="526"/>
      <c r="K1524" s="527">
        <v>2.452</v>
      </c>
      <c r="L1524" s="532"/>
      <c r="M1524" s="533"/>
      <c r="N1524" s="534">
        <v>1550.39</v>
      </c>
      <c r="O1524" s="526"/>
      <c r="P1524" s="529">
        <v>3801.56</v>
      </c>
    </row>
    <row r="1525" spans="1:16" x14ac:dyDescent="0.25">
      <c r="A1525" s="540"/>
      <c r="B1525" s="524" t="s">
        <v>1152</v>
      </c>
      <c r="C1525" s="1247" t="s">
        <v>1153</v>
      </c>
      <c r="D1525" s="1247"/>
      <c r="E1525" s="1247"/>
      <c r="F1525" s="1247"/>
      <c r="G1525" s="1247"/>
      <c r="H1525" s="525" t="s">
        <v>1148</v>
      </c>
      <c r="I1525" s="531">
        <v>0.2</v>
      </c>
      <c r="J1525" s="526"/>
      <c r="K1525" s="527">
        <v>2.452</v>
      </c>
      <c r="L1525" s="528"/>
      <c r="M1525" s="526"/>
      <c r="N1525" s="541">
        <v>437.08</v>
      </c>
      <c r="O1525" s="526"/>
      <c r="P1525" s="529">
        <v>1071.72</v>
      </c>
    </row>
    <row r="1526" spans="1:16" x14ac:dyDescent="0.25">
      <c r="A1526" s="530"/>
      <c r="B1526" s="524" t="s">
        <v>4424</v>
      </c>
      <c r="C1526" s="1247" t="s">
        <v>4425</v>
      </c>
      <c r="D1526" s="1247"/>
      <c r="E1526" s="1247"/>
      <c r="F1526" s="1247"/>
      <c r="G1526" s="1247"/>
      <c r="H1526" s="525" t="s">
        <v>1151</v>
      </c>
      <c r="I1526" s="531">
        <v>2.4</v>
      </c>
      <c r="J1526" s="526"/>
      <c r="K1526" s="527">
        <v>29.423999999999999</v>
      </c>
      <c r="L1526" s="538">
        <v>1.75</v>
      </c>
      <c r="M1526" s="539">
        <v>1.39</v>
      </c>
      <c r="N1526" s="534">
        <v>2.4300000000000002</v>
      </c>
      <c r="O1526" s="526"/>
      <c r="P1526" s="529">
        <v>71.5</v>
      </c>
    </row>
    <row r="1527" spans="1:16" x14ac:dyDescent="0.25">
      <c r="A1527" s="530"/>
      <c r="B1527" s="524" t="s">
        <v>4179</v>
      </c>
      <c r="C1527" s="1247" t="s">
        <v>4180</v>
      </c>
      <c r="D1527" s="1247"/>
      <c r="E1527" s="1247"/>
      <c r="F1527" s="1247"/>
      <c r="G1527" s="1247"/>
      <c r="H1527" s="525" t="s">
        <v>1151</v>
      </c>
      <c r="I1527" s="531">
        <v>2.4</v>
      </c>
      <c r="J1527" s="526"/>
      <c r="K1527" s="527">
        <v>29.423999999999999</v>
      </c>
      <c r="L1527" s="538">
        <v>8.84</v>
      </c>
      <c r="M1527" s="575">
        <v>1.3</v>
      </c>
      <c r="N1527" s="534">
        <v>11.49</v>
      </c>
      <c r="O1527" s="526"/>
      <c r="P1527" s="529">
        <v>338.08</v>
      </c>
    </row>
    <row r="1528" spans="1:16" x14ac:dyDescent="0.25">
      <c r="A1528" s="530"/>
      <c r="B1528" s="524" t="s">
        <v>1445</v>
      </c>
      <c r="C1528" s="1247" t="s">
        <v>1446</v>
      </c>
      <c r="D1528" s="1247"/>
      <c r="E1528" s="1247"/>
      <c r="F1528" s="1247"/>
      <c r="G1528" s="1247"/>
      <c r="H1528" s="525" t="s">
        <v>1151</v>
      </c>
      <c r="I1528" s="531">
        <v>0.2</v>
      </c>
      <c r="J1528" s="526"/>
      <c r="K1528" s="527">
        <v>2.452</v>
      </c>
      <c r="L1528" s="538">
        <v>477.92</v>
      </c>
      <c r="M1528" s="539">
        <v>1.24</v>
      </c>
      <c r="N1528" s="534">
        <v>592.62</v>
      </c>
      <c r="O1528" s="526"/>
      <c r="P1528" s="529">
        <v>1453.1</v>
      </c>
    </row>
    <row r="1529" spans="1:16" x14ac:dyDescent="0.25">
      <c r="A1529" s="540"/>
      <c r="B1529" s="524" t="s">
        <v>1208</v>
      </c>
      <c r="C1529" s="1247" t="s">
        <v>1209</v>
      </c>
      <c r="D1529" s="1247"/>
      <c r="E1529" s="1247"/>
      <c r="F1529" s="1247"/>
      <c r="G1529" s="1247"/>
      <c r="H1529" s="525" t="s">
        <v>1148</v>
      </c>
      <c r="I1529" s="531">
        <v>0.2</v>
      </c>
      <c r="J1529" s="526"/>
      <c r="K1529" s="527">
        <v>2.452</v>
      </c>
      <c r="L1529" s="528"/>
      <c r="M1529" s="526"/>
      <c r="N1529" s="541">
        <v>325.38</v>
      </c>
      <c r="O1529" s="526"/>
      <c r="P1529" s="573">
        <v>797.83</v>
      </c>
    </row>
    <row r="1530" spans="1:16" x14ac:dyDescent="0.25">
      <c r="A1530" s="523"/>
      <c r="B1530" s="524" t="s">
        <v>36</v>
      </c>
      <c r="C1530" s="1247" t="s">
        <v>134</v>
      </c>
      <c r="D1530" s="1247"/>
      <c r="E1530" s="1247"/>
      <c r="F1530" s="1247"/>
      <c r="G1530" s="1247"/>
      <c r="H1530" s="525"/>
      <c r="I1530" s="526"/>
      <c r="J1530" s="526"/>
      <c r="K1530" s="526"/>
      <c r="L1530" s="528"/>
      <c r="M1530" s="526"/>
      <c r="N1530" s="528"/>
      <c r="O1530" s="526"/>
      <c r="P1530" s="529">
        <v>10192.969999999999</v>
      </c>
    </row>
    <row r="1531" spans="1:16" x14ac:dyDescent="0.25">
      <c r="A1531" s="530"/>
      <c r="B1531" s="524" t="s">
        <v>2755</v>
      </c>
      <c r="C1531" s="1247" t="s">
        <v>2756</v>
      </c>
      <c r="D1531" s="1247"/>
      <c r="E1531" s="1247"/>
      <c r="F1531" s="1247"/>
      <c r="G1531" s="1247"/>
      <c r="H1531" s="525" t="s">
        <v>1505</v>
      </c>
      <c r="I1531" s="527">
        <v>9.6000000000000002E-2</v>
      </c>
      <c r="J1531" s="526"/>
      <c r="K1531" s="537">
        <v>1.17696</v>
      </c>
      <c r="L1531" s="538">
        <v>37.71</v>
      </c>
      <c r="M1531" s="539">
        <v>1.54</v>
      </c>
      <c r="N1531" s="534">
        <v>58.07</v>
      </c>
      <c r="O1531" s="526"/>
      <c r="P1531" s="529">
        <v>68.349999999999994</v>
      </c>
    </row>
    <row r="1532" spans="1:16" x14ac:dyDescent="0.25">
      <c r="A1532" s="530"/>
      <c r="B1532" s="524" t="s">
        <v>3628</v>
      </c>
      <c r="C1532" s="1247" t="s">
        <v>3629</v>
      </c>
      <c r="D1532" s="1247"/>
      <c r="E1532" s="1247"/>
      <c r="F1532" s="1247"/>
      <c r="G1532" s="1247"/>
      <c r="H1532" s="525" t="s">
        <v>1244</v>
      </c>
      <c r="I1532" s="531">
        <v>0.5</v>
      </c>
      <c r="J1532" s="526"/>
      <c r="K1532" s="536">
        <v>6.13</v>
      </c>
      <c r="L1532" s="538">
        <v>931.11</v>
      </c>
      <c r="M1532" s="539">
        <v>1.76</v>
      </c>
      <c r="N1532" s="534">
        <v>1638.75</v>
      </c>
      <c r="O1532" s="526"/>
      <c r="P1532" s="529">
        <v>10045.540000000001</v>
      </c>
    </row>
    <row r="1533" spans="1:16" x14ac:dyDescent="0.25">
      <c r="A1533" s="530"/>
      <c r="B1533" s="524" t="s">
        <v>4426</v>
      </c>
      <c r="C1533" s="1247" t="s">
        <v>4427</v>
      </c>
      <c r="D1533" s="1247"/>
      <c r="E1533" s="1247"/>
      <c r="F1533" s="1247"/>
      <c r="G1533" s="1247"/>
      <c r="H1533" s="525" t="s">
        <v>1164</v>
      </c>
      <c r="I1533" s="537">
        <v>6.0000000000000002E-5</v>
      </c>
      <c r="J1533" s="526"/>
      <c r="K1533" s="569">
        <v>7.3559999999999999E-4</v>
      </c>
      <c r="L1533" s="542">
        <v>82698.14</v>
      </c>
      <c r="M1533" s="575">
        <v>1.3</v>
      </c>
      <c r="N1533" s="534">
        <v>107507.58</v>
      </c>
      <c r="O1533" s="526"/>
      <c r="P1533" s="529">
        <v>79.08</v>
      </c>
    </row>
    <row r="1534" spans="1:16" x14ac:dyDescent="0.25">
      <c r="A1534" s="552"/>
      <c r="B1534" s="553"/>
      <c r="C1534" s="1248" t="s">
        <v>1154</v>
      </c>
      <c r="D1534" s="1248"/>
      <c r="E1534" s="1248"/>
      <c r="F1534" s="1248"/>
      <c r="G1534" s="1248"/>
      <c r="H1534" s="516"/>
      <c r="I1534" s="517"/>
      <c r="J1534" s="517"/>
      <c r="K1534" s="517"/>
      <c r="L1534" s="520"/>
      <c r="M1534" s="517"/>
      <c r="N1534" s="554"/>
      <c r="O1534" s="517"/>
      <c r="P1534" s="555">
        <v>56412.61</v>
      </c>
    </row>
    <row r="1535" spans="1:16" x14ac:dyDescent="0.25">
      <c r="A1535" s="540" t="s">
        <v>3770</v>
      </c>
      <c r="B1535" s="524" t="s">
        <v>2637</v>
      </c>
      <c r="C1535" s="1247" t="s">
        <v>2638</v>
      </c>
      <c r="D1535" s="1247"/>
      <c r="E1535" s="1247"/>
      <c r="F1535" s="1247"/>
      <c r="G1535" s="1247"/>
      <c r="H1535" s="525" t="s">
        <v>1158</v>
      </c>
      <c r="I1535" s="543">
        <v>2</v>
      </c>
      <c r="J1535" s="526"/>
      <c r="K1535" s="543">
        <v>2</v>
      </c>
      <c r="L1535" s="528"/>
      <c r="M1535" s="526"/>
      <c r="N1535" s="528"/>
      <c r="O1535" s="526"/>
      <c r="P1535" s="573">
        <v>773.72</v>
      </c>
    </row>
    <row r="1536" spans="1:16" x14ac:dyDescent="0.25">
      <c r="A1536" s="540"/>
      <c r="B1536" s="524"/>
      <c r="C1536" s="1247" t="s">
        <v>1155</v>
      </c>
      <c r="D1536" s="1247"/>
      <c r="E1536" s="1247"/>
      <c r="F1536" s="1247"/>
      <c r="G1536" s="1247"/>
      <c r="H1536" s="525"/>
      <c r="I1536" s="526"/>
      <c r="J1536" s="526"/>
      <c r="K1536" s="526"/>
      <c r="L1536" s="528"/>
      <c r="M1536" s="526"/>
      <c r="N1536" s="528"/>
      <c r="O1536" s="526"/>
      <c r="P1536" s="529">
        <v>40555.4</v>
      </c>
    </row>
    <row r="1537" spans="1:16" x14ac:dyDescent="0.25">
      <c r="A1537" s="540"/>
      <c r="B1537" s="524" t="s">
        <v>2639</v>
      </c>
      <c r="C1537" s="1247" t="s">
        <v>2640</v>
      </c>
      <c r="D1537" s="1247"/>
      <c r="E1537" s="1247"/>
      <c r="F1537" s="1247"/>
      <c r="G1537" s="1247"/>
      <c r="H1537" s="525" t="s">
        <v>1158</v>
      </c>
      <c r="I1537" s="543">
        <v>97</v>
      </c>
      <c r="J1537" s="526"/>
      <c r="K1537" s="543">
        <v>97</v>
      </c>
      <c r="L1537" s="528"/>
      <c r="M1537" s="526"/>
      <c r="N1537" s="528"/>
      <c r="O1537" s="526"/>
      <c r="P1537" s="529">
        <v>39338.74</v>
      </c>
    </row>
    <row r="1538" spans="1:16" x14ac:dyDescent="0.25">
      <c r="A1538" s="540"/>
      <c r="B1538" s="524" t="s">
        <v>2641</v>
      </c>
      <c r="C1538" s="1247" t="s">
        <v>2642</v>
      </c>
      <c r="D1538" s="1247"/>
      <c r="E1538" s="1247"/>
      <c r="F1538" s="1247"/>
      <c r="G1538" s="1247"/>
      <c r="H1538" s="525" t="s">
        <v>1158</v>
      </c>
      <c r="I1538" s="543">
        <v>51</v>
      </c>
      <c r="J1538" s="526"/>
      <c r="K1538" s="543">
        <v>51</v>
      </c>
      <c r="L1538" s="528"/>
      <c r="M1538" s="526"/>
      <c r="N1538" s="528"/>
      <c r="O1538" s="526"/>
      <c r="P1538" s="529">
        <v>20683.25</v>
      </c>
    </row>
    <row r="1539" spans="1:16" x14ac:dyDescent="0.25">
      <c r="A1539" s="556"/>
      <c r="B1539" s="557"/>
      <c r="C1539" s="1248" t="s">
        <v>1161</v>
      </c>
      <c r="D1539" s="1248"/>
      <c r="E1539" s="1248"/>
      <c r="F1539" s="1248"/>
      <c r="G1539" s="1248"/>
      <c r="H1539" s="516"/>
      <c r="I1539" s="517"/>
      <c r="J1539" s="517"/>
      <c r="K1539" s="517"/>
      <c r="L1539" s="520"/>
      <c r="M1539" s="517"/>
      <c r="N1539" s="554">
        <v>9560.2199999999993</v>
      </c>
      <c r="O1539" s="517"/>
      <c r="P1539" s="555">
        <v>117208.32000000001</v>
      </c>
    </row>
    <row r="1540" spans="1:16" x14ac:dyDescent="0.25">
      <c r="A1540" s="558"/>
      <c r="B1540" s="559"/>
      <c r="C1540" s="559"/>
      <c r="D1540" s="559"/>
      <c r="E1540" s="559"/>
      <c r="F1540" s="559"/>
      <c r="G1540" s="559"/>
      <c r="H1540" s="560"/>
      <c r="I1540" s="561"/>
      <c r="J1540" s="561"/>
      <c r="K1540" s="561"/>
      <c r="L1540" s="562"/>
      <c r="M1540" s="561"/>
      <c r="N1540" s="562"/>
      <c r="O1540" s="561"/>
      <c r="P1540" s="563"/>
    </row>
    <row r="1541" spans="1:16" x14ac:dyDescent="0.25">
      <c r="A1541" s="514" t="s">
        <v>1922</v>
      </c>
      <c r="B1541" s="515" t="s">
        <v>4434</v>
      </c>
      <c r="C1541" s="1249" t="s">
        <v>4435</v>
      </c>
      <c r="D1541" s="1249"/>
      <c r="E1541" s="1249"/>
      <c r="F1541" s="1249"/>
      <c r="G1541" s="1249"/>
      <c r="H1541" s="516" t="s">
        <v>1440</v>
      </c>
      <c r="I1541" s="517">
        <v>3.66</v>
      </c>
      <c r="J1541" s="518">
        <v>1</v>
      </c>
      <c r="K1541" s="570">
        <v>3.66</v>
      </c>
      <c r="L1541" s="520"/>
      <c r="M1541" s="517"/>
      <c r="N1541" s="521"/>
      <c r="O1541" s="517"/>
      <c r="P1541" s="522"/>
    </row>
    <row r="1542" spans="1:16" x14ac:dyDescent="0.25">
      <c r="A1542" s="523"/>
      <c r="B1542" s="524" t="s">
        <v>23</v>
      </c>
      <c r="C1542" s="1247" t="s">
        <v>1203</v>
      </c>
      <c r="D1542" s="1247"/>
      <c r="E1542" s="1247"/>
      <c r="F1542" s="1247"/>
      <c r="G1542" s="1247"/>
      <c r="H1542" s="525" t="s">
        <v>1148</v>
      </c>
      <c r="I1542" s="526"/>
      <c r="J1542" s="526"/>
      <c r="K1542" s="535">
        <v>33.964799999999997</v>
      </c>
      <c r="L1542" s="528"/>
      <c r="M1542" s="526"/>
      <c r="N1542" s="528"/>
      <c r="O1542" s="526"/>
      <c r="P1542" s="529">
        <v>10803.86</v>
      </c>
    </row>
    <row r="1543" spans="1:16" x14ac:dyDescent="0.25">
      <c r="A1543" s="530"/>
      <c r="B1543" s="524" t="s">
        <v>2403</v>
      </c>
      <c r="C1543" s="1247" t="s">
        <v>2404</v>
      </c>
      <c r="D1543" s="1247"/>
      <c r="E1543" s="1247"/>
      <c r="F1543" s="1247"/>
      <c r="G1543" s="1247"/>
      <c r="H1543" s="525" t="s">
        <v>1148</v>
      </c>
      <c r="I1543" s="536">
        <v>9.2799999999999994</v>
      </c>
      <c r="J1543" s="526"/>
      <c r="K1543" s="535">
        <v>33.964799999999997</v>
      </c>
      <c r="L1543" s="532"/>
      <c r="M1543" s="533"/>
      <c r="N1543" s="534">
        <v>318.08999999999997</v>
      </c>
      <c r="O1543" s="526"/>
      <c r="P1543" s="529">
        <v>10803.86</v>
      </c>
    </row>
    <row r="1544" spans="1:16" x14ac:dyDescent="0.25">
      <c r="A1544" s="523"/>
      <c r="B1544" s="524" t="s">
        <v>28</v>
      </c>
      <c r="C1544" s="1247" t="s">
        <v>132</v>
      </c>
      <c r="D1544" s="1247"/>
      <c r="E1544" s="1247"/>
      <c r="F1544" s="1247"/>
      <c r="G1544" s="1247"/>
      <c r="H1544" s="525"/>
      <c r="I1544" s="526"/>
      <c r="J1544" s="526"/>
      <c r="K1544" s="526"/>
      <c r="L1544" s="528"/>
      <c r="M1544" s="526"/>
      <c r="N1544" s="528"/>
      <c r="O1544" s="526"/>
      <c r="P1544" s="529">
        <v>1680.78</v>
      </c>
    </row>
    <row r="1545" spans="1:16" x14ac:dyDescent="0.25">
      <c r="A1545" s="523"/>
      <c r="B1545" s="524"/>
      <c r="C1545" s="1247" t="s">
        <v>1147</v>
      </c>
      <c r="D1545" s="1247"/>
      <c r="E1545" s="1247"/>
      <c r="F1545" s="1247"/>
      <c r="G1545" s="1247"/>
      <c r="H1545" s="525" t="s">
        <v>1148</v>
      </c>
      <c r="I1545" s="526"/>
      <c r="J1545" s="526"/>
      <c r="K1545" s="527">
        <v>1.464</v>
      </c>
      <c r="L1545" s="528"/>
      <c r="M1545" s="526"/>
      <c r="N1545" s="528"/>
      <c r="O1545" s="526"/>
      <c r="P1545" s="573">
        <v>558.12</v>
      </c>
    </row>
    <row r="1546" spans="1:16" x14ac:dyDescent="0.25">
      <c r="A1546" s="530"/>
      <c r="B1546" s="524" t="s">
        <v>1443</v>
      </c>
      <c r="C1546" s="1247" t="s">
        <v>1444</v>
      </c>
      <c r="D1546" s="1247"/>
      <c r="E1546" s="1247"/>
      <c r="F1546" s="1247"/>
      <c r="G1546" s="1247"/>
      <c r="H1546" s="525" t="s">
        <v>1151</v>
      </c>
      <c r="I1546" s="531">
        <v>0.2</v>
      </c>
      <c r="J1546" s="526"/>
      <c r="K1546" s="527">
        <v>0.73199999999999998</v>
      </c>
      <c r="L1546" s="532"/>
      <c r="M1546" s="533"/>
      <c r="N1546" s="534">
        <v>1550.39</v>
      </c>
      <c r="O1546" s="526"/>
      <c r="P1546" s="529">
        <v>1134.8900000000001</v>
      </c>
    </row>
    <row r="1547" spans="1:16" x14ac:dyDescent="0.25">
      <c r="A1547" s="540"/>
      <c r="B1547" s="524" t="s">
        <v>1152</v>
      </c>
      <c r="C1547" s="1247" t="s">
        <v>1153</v>
      </c>
      <c r="D1547" s="1247"/>
      <c r="E1547" s="1247"/>
      <c r="F1547" s="1247"/>
      <c r="G1547" s="1247"/>
      <c r="H1547" s="525" t="s">
        <v>1148</v>
      </c>
      <c r="I1547" s="531">
        <v>0.2</v>
      </c>
      <c r="J1547" s="526"/>
      <c r="K1547" s="527">
        <v>0.73199999999999998</v>
      </c>
      <c r="L1547" s="528"/>
      <c r="M1547" s="526"/>
      <c r="N1547" s="541">
        <v>437.08</v>
      </c>
      <c r="O1547" s="526"/>
      <c r="P1547" s="573">
        <v>319.94</v>
      </c>
    </row>
    <row r="1548" spans="1:16" x14ac:dyDescent="0.25">
      <c r="A1548" s="530"/>
      <c r="B1548" s="524" t="s">
        <v>4424</v>
      </c>
      <c r="C1548" s="1247" t="s">
        <v>4425</v>
      </c>
      <c r="D1548" s="1247"/>
      <c r="E1548" s="1247"/>
      <c r="F1548" s="1247"/>
      <c r="G1548" s="1247"/>
      <c r="H1548" s="525" t="s">
        <v>1151</v>
      </c>
      <c r="I1548" s="531">
        <v>2.2000000000000002</v>
      </c>
      <c r="J1548" s="526"/>
      <c r="K1548" s="527">
        <v>8.0519999999999996</v>
      </c>
      <c r="L1548" s="538">
        <v>1.75</v>
      </c>
      <c r="M1548" s="539">
        <v>1.39</v>
      </c>
      <c r="N1548" s="534">
        <v>2.4300000000000002</v>
      </c>
      <c r="O1548" s="526"/>
      <c r="P1548" s="529">
        <v>19.57</v>
      </c>
    </row>
    <row r="1549" spans="1:16" x14ac:dyDescent="0.25">
      <c r="A1549" s="530"/>
      <c r="B1549" s="524" t="s">
        <v>4179</v>
      </c>
      <c r="C1549" s="1247" t="s">
        <v>4180</v>
      </c>
      <c r="D1549" s="1247"/>
      <c r="E1549" s="1247"/>
      <c r="F1549" s="1247"/>
      <c r="G1549" s="1247"/>
      <c r="H1549" s="525" t="s">
        <v>1151</v>
      </c>
      <c r="I1549" s="531">
        <v>2.2000000000000002</v>
      </c>
      <c r="J1549" s="526"/>
      <c r="K1549" s="527">
        <v>8.0519999999999996</v>
      </c>
      <c r="L1549" s="538">
        <v>8.84</v>
      </c>
      <c r="M1549" s="575">
        <v>1.3</v>
      </c>
      <c r="N1549" s="534">
        <v>11.49</v>
      </c>
      <c r="O1549" s="526"/>
      <c r="P1549" s="529">
        <v>92.52</v>
      </c>
    </row>
    <row r="1550" spans="1:16" x14ac:dyDescent="0.25">
      <c r="A1550" s="530"/>
      <c r="B1550" s="524" t="s">
        <v>1445</v>
      </c>
      <c r="C1550" s="1247" t="s">
        <v>1446</v>
      </c>
      <c r="D1550" s="1247"/>
      <c r="E1550" s="1247"/>
      <c r="F1550" s="1247"/>
      <c r="G1550" s="1247"/>
      <c r="H1550" s="525" t="s">
        <v>1151</v>
      </c>
      <c r="I1550" s="531">
        <v>0.2</v>
      </c>
      <c r="J1550" s="526"/>
      <c r="K1550" s="527">
        <v>0.73199999999999998</v>
      </c>
      <c r="L1550" s="538">
        <v>477.92</v>
      </c>
      <c r="M1550" s="539">
        <v>1.24</v>
      </c>
      <c r="N1550" s="534">
        <v>592.62</v>
      </c>
      <c r="O1550" s="526"/>
      <c r="P1550" s="529">
        <v>433.8</v>
      </c>
    </row>
    <row r="1551" spans="1:16" x14ac:dyDescent="0.25">
      <c r="A1551" s="540"/>
      <c r="B1551" s="524" t="s">
        <v>1208</v>
      </c>
      <c r="C1551" s="1247" t="s">
        <v>1209</v>
      </c>
      <c r="D1551" s="1247"/>
      <c r="E1551" s="1247"/>
      <c r="F1551" s="1247"/>
      <c r="G1551" s="1247"/>
      <c r="H1551" s="525" t="s">
        <v>1148</v>
      </c>
      <c r="I1551" s="531">
        <v>0.2</v>
      </c>
      <c r="J1551" s="526"/>
      <c r="K1551" s="527">
        <v>0.73199999999999998</v>
      </c>
      <c r="L1551" s="528"/>
      <c r="M1551" s="526"/>
      <c r="N1551" s="541">
        <v>325.38</v>
      </c>
      <c r="O1551" s="526"/>
      <c r="P1551" s="573">
        <v>238.18</v>
      </c>
    </row>
    <row r="1552" spans="1:16" x14ac:dyDescent="0.25">
      <c r="A1552" s="523"/>
      <c r="B1552" s="524" t="s">
        <v>36</v>
      </c>
      <c r="C1552" s="1247" t="s">
        <v>134</v>
      </c>
      <c r="D1552" s="1247"/>
      <c r="E1552" s="1247"/>
      <c r="F1552" s="1247"/>
      <c r="G1552" s="1247"/>
      <c r="H1552" s="525"/>
      <c r="I1552" s="526"/>
      <c r="J1552" s="526"/>
      <c r="K1552" s="526"/>
      <c r="L1552" s="528"/>
      <c r="M1552" s="526"/>
      <c r="N1552" s="528"/>
      <c r="O1552" s="526"/>
      <c r="P1552" s="529">
        <v>1947.11</v>
      </c>
    </row>
    <row r="1553" spans="1:16" x14ac:dyDescent="0.25">
      <c r="A1553" s="530"/>
      <c r="B1553" s="524" t="s">
        <v>2755</v>
      </c>
      <c r="C1553" s="1247" t="s">
        <v>2756</v>
      </c>
      <c r="D1553" s="1247"/>
      <c r="E1553" s="1247"/>
      <c r="F1553" s="1247"/>
      <c r="G1553" s="1247"/>
      <c r="H1553" s="525" t="s">
        <v>1505</v>
      </c>
      <c r="I1553" s="527">
        <v>0.245</v>
      </c>
      <c r="J1553" s="526"/>
      <c r="K1553" s="535">
        <v>0.89670000000000005</v>
      </c>
      <c r="L1553" s="538">
        <v>37.71</v>
      </c>
      <c r="M1553" s="539">
        <v>1.54</v>
      </c>
      <c r="N1553" s="534">
        <v>58.07</v>
      </c>
      <c r="O1553" s="526"/>
      <c r="P1553" s="529">
        <v>52.07</v>
      </c>
    </row>
    <row r="1554" spans="1:16" x14ac:dyDescent="0.25">
      <c r="A1554" s="530"/>
      <c r="B1554" s="524" t="s">
        <v>2716</v>
      </c>
      <c r="C1554" s="1247" t="s">
        <v>2717</v>
      </c>
      <c r="D1554" s="1247"/>
      <c r="E1554" s="1247"/>
      <c r="F1554" s="1247"/>
      <c r="G1554" s="1247"/>
      <c r="H1554" s="525" t="s">
        <v>1164</v>
      </c>
      <c r="I1554" s="537">
        <v>1.1E-4</v>
      </c>
      <c r="J1554" s="526"/>
      <c r="K1554" s="569">
        <v>4.0259999999999997E-4</v>
      </c>
      <c r="L1554" s="542">
        <v>99190.96</v>
      </c>
      <c r="M1554" s="539">
        <v>1.31</v>
      </c>
      <c r="N1554" s="534">
        <v>129940.16</v>
      </c>
      <c r="O1554" s="526"/>
      <c r="P1554" s="529">
        <v>52.31</v>
      </c>
    </row>
    <row r="1555" spans="1:16" x14ac:dyDescent="0.25">
      <c r="A1555" s="530"/>
      <c r="B1555" s="524" t="s">
        <v>3628</v>
      </c>
      <c r="C1555" s="1247" t="s">
        <v>3629</v>
      </c>
      <c r="D1555" s="1247"/>
      <c r="E1555" s="1247"/>
      <c r="F1555" s="1247"/>
      <c r="G1555" s="1247"/>
      <c r="H1555" s="525" t="s">
        <v>1244</v>
      </c>
      <c r="I1555" s="536">
        <v>0.26</v>
      </c>
      <c r="J1555" s="526"/>
      <c r="K1555" s="535">
        <v>0.9516</v>
      </c>
      <c r="L1555" s="538">
        <v>931.11</v>
      </c>
      <c r="M1555" s="539">
        <v>1.76</v>
      </c>
      <c r="N1555" s="534">
        <v>1638.75</v>
      </c>
      <c r="O1555" s="526"/>
      <c r="P1555" s="529">
        <v>1559.43</v>
      </c>
    </row>
    <row r="1556" spans="1:16" x14ac:dyDescent="0.25">
      <c r="A1556" s="530"/>
      <c r="B1556" s="524" t="s">
        <v>4426</v>
      </c>
      <c r="C1556" s="1247" t="s">
        <v>4427</v>
      </c>
      <c r="D1556" s="1247"/>
      <c r="E1556" s="1247"/>
      <c r="F1556" s="1247"/>
      <c r="G1556" s="1247"/>
      <c r="H1556" s="525" t="s">
        <v>1164</v>
      </c>
      <c r="I1556" s="537">
        <v>7.2000000000000005E-4</v>
      </c>
      <c r="J1556" s="526"/>
      <c r="K1556" s="569">
        <v>2.6351999999999999E-3</v>
      </c>
      <c r="L1556" s="542">
        <v>82698.14</v>
      </c>
      <c r="M1556" s="575">
        <v>1.3</v>
      </c>
      <c r="N1556" s="534">
        <v>107507.58</v>
      </c>
      <c r="O1556" s="526"/>
      <c r="P1556" s="529">
        <v>283.3</v>
      </c>
    </row>
    <row r="1557" spans="1:16" x14ac:dyDescent="0.25">
      <c r="A1557" s="552"/>
      <c r="B1557" s="553"/>
      <c r="C1557" s="1248" t="s">
        <v>1154</v>
      </c>
      <c r="D1557" s="1248"/>
      <c r="E1557" s="1248"/>
      <c r="F1557" s="1248"/>
      <c r="G1557" s="1248"/>
      <c r="H1557" s="516"/>
      <c r="I1557" s="517"/>
      <c r="J1557" s="517"/>
      <c r="K1557" s="517"/>
      <c r="L1557" s="520"/>
      <c r="M1557" s="517"/>
      <c r="N1557" s="554"/>
      <c r="O1557" s="517"/>
      <c r="P1557" s="555">
        <v>14989.87</v>
      </c>
    </row>
    <row r="1558" spans="1:16" x14ac:dyDescent="0.25">
      <c r="A1558" s="540" t="s">
        <v>1923</v>
      </c>
      <c r="B1558" s="524" t="s">
        <v>2637</v>
      </c>
      <c r="C1558" s="1247" t="s">
        <v>2638</v>
      </c>
      <c r="D1558" s="1247"/>
      <c r="E1558" s="1247"/>
      <c r="F1558" s="1247"/>
      <c r="G1558" s="1247"/>
      <c r="H1558" s="525" t="s">
        <v>1158</v>
      </c>
      <c r="I1558" s="543">
        <v>2</v>
      </c>
      <c r="J1558" s="526"/>
      <c r="K1558" s="543">
        <v>2</v>
      </c>
      <c r="L1558" s="528"/>
      <c r="M1558" s="526"/>
      <c r="N1558" s="528"/>
      <c r="O1558" s="526"/>
      <c r="P1558" s="573">
        <v>216.08</v>
      </c>
    </row>
    <row r="1559" spans="1:16" x14ac:dyDescent="0.25">
      <c r="A1559" s="540"/>
      <c r="B1559" s="524"/>
      <c r="C1559" s="1247" t="s">
        <v>1155</v>
      </c>
      <c r="D1559" s="1247"/>
      <c r="E1559" s="1247"/>
      <c r="F1559" s="1247"/>
      <c r="G1559" s="1247"/>
      <c r="H1559" s="525"/>
      <c r="I1559" s="526"/>
      <c r="J1559" s="526"/>
      <c r="K1559" s="526"/>
      <c r="L1559" s="528"/>
      <c r="M1559" s="526"/>
      <c r="N1559" s="528"/>
      <c r="O1559" s="526"/>
      <c r="P1559" s="529">
        <v>11361.98</v>
      </c>
    </row>
    <row r="1560" spans="1:16" x14ac:dyDescent="0.25">
      <c r="A1560" s="540"/>
      <c r="B1560" s="524" t="s">
        <v>2639</v>
      </c>
      <c r="C1560" s="1247" t="s">
        <v>2640</v>
      </c>
      <c r="D1560" s="1247"/>
      <c r="E1560" s="1247"/>
      <c r="F1560" s="1247"/>
      <c r="G1560" s="1247"/>
      <c r="H1560" s="525" t="s">
        <v>1158</v>
      </c>
      <c r="I1560" s="543">
        <v>97</v>
      </c>
      <c r="J1560" s="526"/>
      <c r="K1560" s="543">
        <v>97</v>
      </c>
      <c r="L1560" s="528"/>
      <c r="M1560" s="526"/>
      <c r="N1560" s="528"/>
      <c r="O1560" s="526"/>
      <c r="P1560" s="529">
        <v>11021.12</v>
      </c>
    </row>
    <row r="1561" spans="1:16" x14ac:dyDescent="0.25">
      <c r="A1561" s="540"/>
      <c r="B1561" s="524" t="s">
        <v>2641</v>
      </c>
      <c r="C1561" s="1247" t="s">
        <v>2642</v>
      </c>
      <c r="D1561" s="1247"/>
      <c r="E1561" s="1247"/>
      <c r="F1561" s="1247"/>
      <c r="G1561" s="1247"/>
      <c r="H1561" s="525" t="s">
        <v>1158</v>
      </c>
      <c r="I1561" s="543">
        <v>51</v>
      </c>
      <c r="J1561" s="526"/>
      <c r="K1561" s="543">
        <v>51</v>
      </c>
      <c r="L1561" s="528"/>
      <c r="M1561" s="526"/>
      <c r="N1561" s="528"/>
      <c r="O1561" s="526"/>
      <c r="P1561" s="529">
        <v>5794.61</v>
      </c>
    </row>
    <row r="1562" spans="1:16" x14ac:dyDescent="0.25">
      <c r="A1562" s="556"/>
      <c r="B1562" s="557"/>
      <c r="C1562" s="1248" t="s">
        <v>1161</v>
      </c>
      <c r="D1562" s="1248"/>
      <c r="E1562" s="1248"/>
      <c r="F1562" s="1248"/>
      <c r="G1562" s="1248"/>
      <c r="H1562" s="516"/>
      <c r="I1562" s="517"/>
      <c r="J1562" s="517"/>
      <c r="K1562" s="517"/>
      <c r="L1562" s="520"/>
      <c r="M1562" s="517"/>
      <c r="N1562" s="554">
        <v>8749.09</v>
      </c>
      <c r="O1562" s="517"/>
      <c r="P1562" s="555">
        <v>32021.68</v>
      </c>
    </row>
    <row r="1563" spans="1:16" x14ac:dyDescent="0.25">
      <c r="A1563" s="558"/>
      <c r="B1563" s="559"/>
      <c r="C1563" s="559"/>
      <c r="D1563" s="559"/>
      <c r="E1563" s="559"/>
      <c r="F1563" s="559"/>
      <c r="G1563" s="559"/>
      <c r="H1563" s="560"/>
      <c r="I1563" s="561"/>
      <c r="J1563" s="561"/>
      <c r="K1563" s="561"/>
      <c r="L1563" s="562"/>
      <c r="M1563" s="561"/>
      <c r="N1563" s="562"/>
      <c r="O1563" s="561"/>
      <c r="P1563" s="563"/>
    </row>
    <row r="1564" spans="1:16" ht="22.5" x14ac:dyDescent="0.25">
      <c r="A1564" s="514" t="s">
        <v>1925</v>
      </c>
      <c r="B1564" s="515" t="s">
        <v>4741</v>
      </c>
      <c r="C1564" s="1249" t="s">
        <v>4742</v>
      </c>
      <c r="D1564" s="1249"/>
      <c r="E1564" s="1249"/>
      <c r="F1564" s="1249"/>
      <c r="G1564" s="1249"/>
      <c r="H1564" s="516" t="s">
        <v>2159</v>
      </c>
      <c r="I1564" s="517">
        <v>7822</v>
      </c>
      <c r="J1564" s="518">
        <v>1</v>
      </c>
      <c r="K1564" s="518">
        <v>7822</v>
      </c>
      <c r="L1564" s="520"/>
      <c r="M1564" s="517"/>
      <c r="N1564" s="572">
        <v>536.35</v>
      </c>
      <c r="O1564" s="517"/>
      <c r="P1564" s="555">
        <v>4195329.7</v>
      </c>
    </row>
    <row r="1565" spans="1:16" x14ac:dyDescent="0.25">
      <c r="A1565" s="556"/>
      <c r="B1565" s="557"/>
      <c r="C1565" s="1248" t="s">
        <v>1161</v>
      </c>
      <c r="D1565" s="1248"/>
      <c r="E1565" s="1248"/>
      <c r="F1565" s="1248"/>
      <c r="G1565" s="1248"/>
      <c r="H1565" s="516"/>
      <c r="I1565" s="517"/>
      <c r="J1565" s="517"/>
      <c r="K1565" s="517"/>
      <c r="L1565" s="520"/>
      <c r="M1565" s="517"/>
      <c r="N1565" s="520"/>
      <c r="O1565" s="517"/>
      <c r="P1565" s="555">
        <v>4195329.7</v>
      </c>
    </row>
    <row r="1566" spans="1:16" x14ac:dyDescent="0.25">
      <c r="A1566" s="558"/>
      <c r="B1566" s="559"/>
      <c r="C1566" s="559"/>
      <c r="D1566" s="559"/>
      <c r="E1566" s="559"/>
      <c r="F1566" s="559"/>
      <c r="G1566" s="559"/>
      <c r="H1566" s="560"/>
      <c r="I1566" s="561"/>
      <c r="J1566" s="561"/>
      <c r="K1566" s="561"/>
      <c r="L1566" s="562"/>
      <c r="M1566" s="561"/>
      <c r="N1566" s="562"/>
      <c r="O1566" s="561"/>
      <c r="P1566" s="563"/>
    </row>
    <row r="1567" spans="1:16" x14ac:dyDescent="0.25">
      <c r="A1567" s="1251" t="s">
        <v>4743</v>
      </c>
      <c r="B1567" s="1252"/>
      <c r="C1567" s="1252"/>
      <c r="D1567" s="1252"/>
      <c r="E1567" s="1252"/>
      <c r="F1567" s="1252"/>
      <c r="G1567" s="1252"/>
      <c r="H1567" s="1252"/>
      <c r="I1567" s="1252"/>
      <c r="J1567" s="1252"/>
      <c r="K1567" s="1252"/>
      <c r="L1567" s="1252"/>
      <c r="M1567" s="1252"/>
      <c r="N1567" s="1252"/>
      <c r="O1567" s="1252"/>
      <c r="P1567" s="1253"/>
    </row>
    <row r="1568" spans="1:16" x14ac:dyDescent="0.25">
      <c r="A1568" s="514" t="s">
        <v>1926</v>
      </c>
      <c r="B1568" s="515" t="s">
        <v>4542</v>
      </c>
      <c r="C1568" s="1249" t="s">
        <v>4543</v>
      </c>
      <c r="D1568" s="1249"/>
      <c r="E1568" s="1249"/>
      <c r="F1568" s="1249"/>
      <c r="G1568" s="1249"/>
      <c r="H1568" s="516" t="s">
        <v>1440</v>
      </c>
      <c r="I1568" s="517">
        <v>21.56</v>
      </c>
      <c r="J1568" s="518">
        <v>1</v>
      </c>
      <c r="K1568" s="570">
        <v>21.56</v>
      </c>
      <c r="L1568" s="520"/>
      <c r="M1568" s="517"/>
      <c r="N1568" s="521"/>
      <c r="O1568" s="517"/>
      <c r="P1568" s="522"/>
    </row>
    <row r="1569" spans="1:16" x14ac:dyDescent="0.25">
      <c r="A1569" s="523"/>
      <c r="B1569" s="524" t="s">
        <v>23</v>
      </c>
      <c r="C1569" s="1247" t="s">
        <v>1203</v>
      </c>
      <c r="D1569" s="1247"/>
      <c r="E1569" s="1247"/>
      <c r="F1569" s="1247"/>
      <c r="G1569" s="1247"/>
      <c r="H1569" s="525" t="s">
        <v>1148</v>
      </c>
      <c r="I1569" s="526"/>
      <c r="J1569" s="526"/>
      <c r="K1569" s="535">
        <v>236.29759999999999</v>
      </c>
      <c r="L1569" s="528"/>
      <c r="M1569" s="526"/>
      <c r="N1569" s="528"/>
      <c r="O1569" s="526"/>
      <c r="P1569" s="529">
        <v>75163.899999999994</v>
      </c>
    </row>
    <row r="1570" spans="1:16" x14ac:dyDescent="0.25">
      <c r="A1570" s="530"/>
      <c r="B1570" s="524" t="s">
        <v>2403</v>
      </c>
      <c r="C1570" s="1247" t="s">
        <v>2404</v>
      </c>
      <c r="D1570" s="1247"/>
      <c r="E1570" s="1247"/>
      <c r="F1570" s="1247"/>
      <c r="G1570" s="1247"/>
      <c r="H1570" s="525" t="s">
        <v>1148</v>
      </c>
      <c r="I1570" s="536">
        <v>10.96</v>
      </c>
      <c r="J1570" s="526"/>
      <c r="K1570" s="535">
        <v>236.29759999999999</v>
      </c>
      <c r="L1570" s="532"/>
      <c r="M1570" s="533"/>
      <c r="N1570" s="534">
        <v>318.08999999999997</v>
      </c>
      <c r="O1570" s="526"/>
      <c r="P1570" s="529">
        <v>75163.899999999994</v>
      </c>
    </row>
    <row r="1571" spans="1:16" x14ac:dyDescent="0.25">
      <c r="A1571" s="523"/>
      <c r="B1571" s="524" t="s">
        <v>28</v>
      </c>
      <c r="C1571" s="1247" t="s">
        <v>132</v>
      </c>
      <c r="D1571" s="1247"/>
      <c r="E1571" s="1247"/>
      <c r="F1571" s="1247"/>
      <c r="G1571" s="1247"/>
      <c r="H1571" s="525"/>
      <c r="I1571" s="526"/>
      <c r="J1571" s="526"/>
      <c r="K1571" s="526"/>
      <c r="L1571" s="528"/>
      <c r="M1571" s="526"/>
      <c r="N1571" s="528"/>
      <c r="O1571" s="526"/>
      <c r="P1571" s="529">
        <v>21565.78</v>
      </c>
    </row>
    <row r="1572" spans="1:16" x14ac:dyDescent="0.25">
      <c r="A1572" s="523"/>
      <c r="B1572" s="524"/>
      <c r="C1572" s="1247" t="s">
        <v>1147</v>
      </c>
      <c r="D1572" s="1247"/>
      <c r="E1572" s="1247"/>
      <c r="F1572" s="1247"/>
      <c r="G1572" s="1247"/>
      <c r="H1572" s="525" t="s">
        <v>1148</v>
      </c>
      <c r="I1572" s="526"/>
      <c r="J1572" s="526"/>
      <c r="K1572" s="527">
        <v>19.404</v>
      </c>
      <c r="L1572" s="528"/>
      <c r="M1572" s="526"/>
      <c r="N1572" s="528"/>
      <c r="O1572" s="526"/>
      <c r="P1572" s="529">
        <v>7397.39</v>
      </c>
    </row>
    <row r="1573" spans="1:16" x14ac:dyDescent="0.25">
      <c r="A1573" s="530"/>
      <c r="B1573" s="524" t="s">
        <v>1443</v>
      </c>
      <c r="C1573" s="1247" t="s">
        <v>1444</v>
      </c>
      <c r="D1573" s="1247"/>
      <c r="E1573" s="1247"/>
      <c r="F1573" s="1247"/>
      <c r="G1573" s="1247"/>
      <c r="H1573" s="525" t="s">
        <v>1151</v>
      </c>
      <c r="I1573" s="536">
        <v>0.45</v>
      </c>
      <c r="J1573" s="526"/>
      <c r="K1573" s="527">
        <v>9.702</v>
      </c>
      <c r="L1573" s="532"/>
      <c r="M1573" s="533"/>
      <c r="N1573" s="534">
        <v>1550.39</v>
      </c>
      <c r="O1573" s="526"/>
      <c r="P1573" s="529">
        <v>15041.88</v>
      </c>
    </row>
    <row r="1574" spans="1:16" x14ac:dyDescent="0.25">
      <c r="A1574" s="540"/>
      <c r="B1574" s="524" t="s">
        <v>1152</v>
      </c>
      <c r="C1574" s="1247" t="s">
        <v>1153</v>
      </c>
      <c r="D1574" s="1247"/>
      <c r="E1574" s="1247"/>
      <c r="F1574" s="1247"/>
      <c r="G1574" s="1247"/>
      <c r="H1574" s="525" t="s">
        <v>1148</v>
      </c>
      <c r="I1574" s="536">
        <v>0.45</v>
      </c>
      <c r="J1574" s="526"/>
      <c r="K1574" s="527">
        <v>9.702</v>
      </c>
      <c r="L1574" s="528"/>
      <c r="M1574" s="526"/>
      <c r="N1574" s="541">
        <v>437.08</v>
      </c>
      <c r="O1574" s="526"/>
      <c r="P1574" s="529">
        <v>4240.55</v>
      </c>
    </row>
    <row r="1575" spans="1:16" x14ac:dyDescent="0.25">
      <c r="A1575" s="530"/>
      <c r="B1575" s="524" t="s">
        <v>4424</v>
      </c>
      <c r="C1575" s="1247" t="s">
        <v>4425</v>
      </c>
      <c r="D1575" s="1247"/>
      <c r="E1575" s="1247"/>
      <c r="F1575" s="1247"/>
      <c r="G1575" s="1247"/>
      <c r="H1575" s="525" t="s">
        <v>1151</v>
      </c>
      <c r="I1575" s="536">
        <v>2.58</v>
      </c>
      <c r="J1575" s="526"/>
      <c r="K1575" s="535">
        <v>55.6248</v>
      </c>
      <c r="L1575" s="538">
        <v>1.75</v>
      </c>
      <c r="M1575" s="539">
        <v>1.39</v>
      </c>
      <c r="N1575" s="534">
        <v>2.4300000000000002</v>
      </c>
      <c r="O1575" s="526"/>
      <c r="P1575" s="529">
        <v>135.16999999999999</v>
      </c>
    </row>
    <row r="1576" spans="1:16" x14ac:dyDescent="0.25">
      <c r="A1576" s="530"/>
      <c r="B1576" s="524" t="s">
        <v>4179</v>
      </c>
      <c r="C1576" s="1247" t="s">
        <v>4180</v>
      </c>
      <c r="D1576" s="1247"/>
      <c r="E1576" s="1247"/>
      <c r="F1576" s="1247"/>
      <c r="G1576" s="1247"/>
      <c r="H1576" s="525" t="s">
        <v>1151</v>
      </c>
      <c r="I1576" s="536">
        <v>2.58</v>
      </c>
      <c r="J1576" s="526"/>
      <c r="K1576" s="535">
        <v>55.6248</v>
      </c>
      <c r="L1576" s="538">
        <v>8.84</v>
      </c>
      <c r="M1576" s="575">
        <v>1.3</v>
      </c>
      <c r="N1576" s="534">
        <v>11.49</v>
      </c>
      <c r="O1576" s="526"/>
      <c r="P1576" s="529">
        <v>639.13</v>
      </c>
    </row>
    <row r="1577" spans="1:16" x14ac:dyDescent="0.25">
      <c r="A1577" s="530"/>
      <c r="B1577" s="524" t="s">
        <v>1445</v>
      </c>
      <c r="C1577" s="1247" t="s">
        <v>1446</v>
      </c>
      <c r="D1577" s="1247"/>
      <c r="E1577" s="1247"/>
      <c r="F1577" s="1247"/>
      <c r="G1577" s="1247"/>
      <c r="H1577" s="525" t="s">
        <v>1151</v>
      </c>
      <c r="I1577" s="536">
        <v>0.45</v>
      </c>
      <c r="J1577" s="526"/>
      <c r="K1577" s="527">
        <v>9.702</v>
      </c>
      <c r="L1577" s="538">
        <v>477.92</v>
      </c>
      <c r="M1577" s="539">
        <v>1.24</v>
      </c>
      <c r="N1577" s="534">
        <v>592.62</v>
      </c>
      <c r="O1577" s="526"/>
      <c r="P1577" s="529">
        <v>5749.6</v>
      </c>
    </row>
    <row r="1578" spans="1:16" x14ac:dyDescent="0.25">
      <c r="A1578" s="540"/>
      <c r="B1578" s="524" t="s">
        <v>1208</v>
      </c>
      <c r="C1578" s="1247" t="s">
        <v>1209</v>
      </c>
      <c r="D1578" s="1247"/>
      <c r="E1578" s="1247"/>
      <c r="F1578" s="1247"/>
      <c r="G1578" s="1247"/>
      <c r="H1578" s="525" t="s">
        <v>1148</v>
      </c>
      <c r="I1578" s="536">
        <v>0.45</v>
      </c>
      <c r="J1578" s="526"/>
      <c r="K1578" s="527">
        <v>9.702</v>
      </c>
      <c r="L1578" s="528"/>
      <c r="M1578" s="526"/>
      <c r="N1578" s="541">
        <v>325.38</v>
      </c>
      <c r="O1578" s="526"/>
      <c r="P1578" s="529">
        <v>3156.84</v>
      </c>
    </row>
    <row r="1579" spans="1:16" x14ac:dyDescent="0.25">
      <c r="A1579" s="523"/>
      <c r="B1579" s="524" t="s">
        <v>36</v>
      </c>
      <c r="C1579" s="1247" t="s">
        <v>134</v>
      </c>
      <c r="D1579" s="1247"/>
      <c r="E1579" s="1247"/>
      <c r="F1579" s="1247"/>
      <c r="G1579" s="1247"/>
      <c r="H1579" s="525"/>
      <c r="I1579" s="526"/>
      <c r="J1579" s="526"/>
      <c r="K1579" s="526"/>
      <c r="L1579" s="528"/>
      <c r="M1579" s="526"/>
      <c r="N1579" s="528"/>
      <c r="O1579" s="526"/>
      <c r="P1579" s="529">
        <v>14729.78</v>
      </c>
    </row>
    <row r="1580" spans="1:16" x14ac:dyDescent="0.25">
      <c r="A1580" s="530"/>
      <c r="B1580" s="524" t="s">
        <v>2755</v>
      </c>
      <c r="C1580" s="1247" t="s">
        <v>2756</v>
      </c>
      <c r="D1580" s="1247"/>
      <c r="E1580" s="1247"/>
      <c r="F1580" s="1247"/>
      <c r="G1580" s="1247"/>
      <c r="H1580" s="525" t="s">
        <v>1505</v>
      </c>
      <c r="I1580" s="527">
        <v>9.6000000000000002E-2</v>
      </c>
      <c r="J1580" s="526"/>
      <c r="K1580" s="537">
        <v>2.06976</v>
      </c>
      <c r="L1580" s="538">
        <v>37.71</v>
      </c>
      <c r="M1580" s="539">
        <v>1.54</v>
      </c>
      <c r="N1580" s="534">
        <v>58.07</v>
      </c>
      <c r="O1580" s="526"/>
      <c r="P1580" s="529">
        <v>120.19</v>
      </c>
    </row>
    <row r="1581" spans="1:16" x14ac:dyDescent="0.25">
      <c r="A1581" s="530"/>
      <c r="B1581" s="524" t="s">
        <v>4535</v>
      </c>
      <c r="C1581" s="1247" t="s">
        <v>4536</v>
      </c>
      <c r="D1581" s="1247"/>
      <c r="E1581" s="1247"/>
      <c r="F1581" s="1247"/>
      <c r="G1581" s="1247"/>
      <c r="H1581" s="525" t="s">
        <v>1164</v>
      </c>
      <c r="I1581" s="527">
        <v>1E-3</v>
      </c>
      <c r="J1581" s="526"/>
      <c r="K1581" s="537">
        <v>2.1559999999999999E-2</v>
      </c>
      <c r="L1581" s="542">
        <v>70310.45</v>
      </c>
      <c r="M1581" s="539">
        <v>0.95</v>
      </c>
      <c r="N1581" s="534">
        <v>66794.929999999993</v>
      </c>
      <c r="O1581" s="526"/>
      <c r="P1581" s="529">
        <v>1440.1</v>
      </c>
    </row>
    <row r="1582" spans="1:16" x14ac:dyDescent="0.25">
      <c r="A1582" s="530"/>
      <c r="B1582" s="524" t="s">
        <v>4537</v>
      </c>
      <c r="C1582" s="1247" t="s">
        <v>4538</v>
      </c>
      <c r="D1582" s="1247"/>
      <c r="E1582" s="1247"/>
      <c r="F1582" s="1247"/>
      <c r="G1582" s="1247"/>
      <c r="H1582" s="525" t="s">
        <v>1164</v>
      </c>
      <c r="I1582" s="536">
        <v>0.01</v>
      </c>
      <c r="J1582" s="526"/>
      <c r="K1582" s="535">
        <v>0.21560000000000001</v>
      </c>
      <c r="L1582" s="542">
        <v>70842.5</v>
      </c>
      <c r="M1582" s="539">
        <v>0.81</v>
      </c>
      <c r="N1582" s="534">
        <v>57382.43</v>
      </c>
      <c r="O1582" s="526"/>
      <c r="P1582" s="529">
        <v>12371.65</v>
      </c>
    </row>
    <row r="1583" spans="1:16" x14ac:dyDescent="0.25">
      <c r="A1583" s="530"/>
      <c r="B1583" s="524" t="s">
        <v>2627</v>
      </c>
      <c r="C1583" s="1247" t="s">
        <v>2628</v>
      </c>
      <c r="D1583" s="1247"/>
      <c r="E1583" s="1247"/>
      <c r="F1583" s="1247"/>
      <c r="G1583" s="1247"/>
      <c r="H1583" s="525" t="s">
        <v>1244</v>
      </c>
      <c r="I1583" s="536">
        <v>0.25</v>
      </c>
      <c r="J1583" s="526"/>
      <c r="K1583" s="536">
        <v>5.39</v>
      </c>
      <c r="L1583" s="538">
        <v>79.88</v>
      </c>
      <c r="M1583" s="539">
        <v>1.53</v>
      </c>
      <c r="N1583" s="534">
        <v>122.22</v>
      </c>
      <c r="O1583" s="526"/>
      <c r="P1583" s="529">
        <v>658.77</v>
      </c>
    </row>
    <row r="1584" spans="1:16" x14ac:dyDescent="0.25">
      <c r="A1584" s="530"/>
      <c r="B1584" s="524" t="s">
        <v>4426</v>
      </c>
      <c r="C1584" s="1247" t="s">
        <v>4427</v>
      </c>
      <c r="D1584" s="1247"/>
      <c r="E1584" s="1247"/>
      <c r="F1584" s="1247"/>
      <c r="G1584" s="1247"/>
      <c r="H1584" s="525" t="s">
        <v>1164</v>
      </c>
      <c r="I1584" s="537">
        <v>6.0000000000000002E-5</v>
      </c>
      <c r="J1584" s="526"/>
      <c r="K1584" s="569">
        <v>1.2936E-3</v>
      </c>
      <c r="L1584" s="542">
        <v>82698.14</v>
      </c>
      <c r="M1584" s="575">
        <v>1.3</v>
      </c>
      <c r="N1584" s="534">
        <v>107507.58</v>
      </c>
      <c r="O1584" s="526"/>
      <c r="P1584" s="529">
        <v>139.07</v>
      </c>
    </row>
    <row r="1585" spans="1:16" x14ac:dyDescent="0.25">
      <c r="A1585" s="552"/>
      <c r="B1585" s="553"/>
      <c r="C1585" s="1248" t="s">
        <v>1154</v>
      </c>
      <c r="D1585" s="1248"/>
      <c r="E1585" s="1248"/>
      <c r="F1585" s="1248"/>
      <c r="G1585" s="1248"/>
      <c r="H1585" s="516"/>
      <c r="I1585" s="517"/>
      <c r="J1585" s="517"/>
      <c r="K1585" s="517"/>
      <c r="L1585" s="520"/>
      <c r="M1585" s="517"/>
      <c r="N1585" s="554"/>
      <c r="O1585" s="517"/>
      <c r="P1585" s="555">
        <v>118856.85</v>
      </c>
    </row>
    <row r="1586" spans="1:16" x14ac:dyDescent="0.25">
      <c r="A1586" s="540" t="s">
        <v>1927</v>
      </c>
      <c r="B1586" s="524" t="s">
        <v>2637</v>
      </c>
      <c r="C1586" s="1247" t="s">
        <v>2638</v>
      </c>
      <c r="D1586" s="1247"/>
      <c r="E1586" s="1247"/>
      <c r="F1586" s="1247"/>
      <c r="G1586" s="1247"/>
      <c r="H1586" s="525" t="s">
        <v>1158</v>
      </c>
      <c r="I1586" s="543">
        <v>2</v>
      </c>
      <c r="J1586" s="526"/>
      <c r="K1586" s="543">
        <v>2</v>
      </c>
      <c r="L1586" s="528"/>
      <c r="M1586" s="526"/>
      <c r="N1586" s="528"/>
      <c r="O1586" s="526"/>
      <c r="P1586" s="529">
        <v>1503.28</v>
      </c>
    </row>
    <row r="1587" spans="1:16" x14ac:dyDescent="0.25">
      <c r="A1587" s="540"/>
      <c r="B1587" s="524"/>
      <c r="C1587" s="1247" t="s">
        <v>1155</v>
      </c>
      <c r="D1587" s="1247"/>
      <c r="E1587" s="1247"/>
      <c r="F1587" s="1247"/>
      <c r="G1587" s="1247"/>
      <c r="H1587" s="525"/>
      <c r="I1587" s="526"/>
      <c r="J1587" s="526"/>
      <c r="K1587" s="526"/>
      <c r="L1587" s="528"/>
      <c r="M1587" s="526"/>
      <c r="N1587" s="528"/>
      <c r="O1587" s="526"/>
      <c r="P1587" s="529">
        <v>82561.289999999994</v>
      </c>
    </row>
    <row r="1588" spans="1:16" x14ac:dyDescent="0.25">
      <c r="A1588" s="540"/>
      <c r="B1588" s="524" t="s">
        <v>2639</v>
      </c>
      <c r="C1588" s="1247" t="s">
        <v>2640</v>
      </c>
      <c r="D1588" s="1247"/>
      <c r="E1588" s="1247"/>
      <c r="F1588" s="1247"/>
      <c r="G1588" s="1247"/>
      <c r="H1588" s="525" t="s">
        <v>1158</v>
      </c>
      <c r="I1588" s="543">
        <v>97</v>
      </c>
      <c r="J1588" s="526"/>
      <c r="K1588" s="543">
        <v>97</v>
      </c>
      <c r="L1588" s="528"/>
      <c r="M1588" s="526"/>
      <c r="N1588" s="528"/>
      <c r="O1588" s="526"/>
      <c r="P1588" s="529">
        <v>80084.45</v>
      </c>
    </row>
    <row r="1589" spans="1:16" x14ac:dyDescent="0.25">
      <c r="A1589" s="540"/>
      <c r="B1589" s="524" t="s">
        <v>2641</v>
      </c>
      <c r="C1589" s="1247" t="s">
        <v>2642</v>
      </c>
      <c r="D1589" s="1247"/>
      <c r="E1589" s="1247"/>
      <c r="F1589" s="1247"/>
      <c r="G1589" s="1247"/>
      <c r="H1589" s="525" t="s">
        <v>1158</v>
      </c>
      <c r="I1589" s="543">
        <v>51</v>
      </c>
      <c r="J1589" s="526"/>
      <c r="K1589" s="543">
        <v>51</v>
      </c>
      <c r="L1589" s="528"/>
      <c r="M1589" s="526"/>
      <c r="N1589" s="528"/>
      <c r="O1589" s="526"/>
      <c r="P1589" s="529">
        <v>42106.26</v>
      </c>
    </row>
    <row r="1590" spans="1:16" x14ac:dyDescent="0.25">
      <c r="A1590" s="556"/>
      <c r="B1590" s="557"/>
      <c r="C1590" s="1248" t="s">
        <v>1161</v>
      </c>
      <c r="D1590" s="1248"/>
      <c r="E1590" s="1248"/>
      <c r="F1590" s="1248"/>
      <c r="G1590" s="1248"/>
      <c r="H1590" s="516"/>
      <c r="I1590" s="517"/>
      <c r="J1590" s="517"/>
      <c r="K1590" s="517"/>
      <c r="L1590" s="520"/>
      <c r="M1590" s="517"/>
      <c r="N1590" s="554">
        <v>11250.04</v>
      </c>
      <c r="O1590" s="517"/>
      <c r="P1590" s="555">
        <v>242550.84</v>
      </c>
    </row>
    <row r="1591" spans="1:16" x14ac:dyDescent="0.25">
      <c r="A1591" s="558"/>
      <c r="B1591" s="559"/>
      <c r="C1591" s="559"/>
      <c r="D1591" s="559"/>
      <c r="E1591" s="559"/>
      <c r="F1591" s="559"/>
      <c r="G1591" s="559"/>
      <c r="H1591" s="560"/>
      <c r="I1591" s="561"/>
      <c r="J1591" s="561"/>
      <c r="K1591" s="561"/>
      <c r="L1591" s="562"/>
      <c r="M1591" s="561"/>
      <c r="N1591" s="562"/>
      <c r="O1591" s="561"/>
      <c r="P1591" s="563"/>
    </row>
    <row r="1592" spans="1:16" x14ac:dyDescent="0.25">
      <c r="A1592" s="514" t="s">
        <v>1929</v>
      </c>
      <c r="B1592" s="515" t="s">
        <v>4422</v>
      </c>
      <c r="C1592" s="1249" t="s">
        <v>4423</v>
      </c>
      <c r="D1592" s="1249"/>
      <c r="E1592" s="1249"/>
      <c r="F1592" s="1249"/>
      <c r="G1592" s="1249"/>
      <c r="H1592" s="516" t="s">
        <v>1440</v>
      </c>
      <c r="I1592" s="517">
        <v>2.81</v>
      </c>
      <c r="J1592" s="518">
        <v>1</v>
      </c>
      <c r="K1592" s="570">
        <v>2.81</v>
      </c>
      <c r="L1592" s="520"/>
      <c r="M1592" s="517"/>
      <c r="N1592" s="521"/>
      <c r="O1592" s="517"/>
      <c r="P1592" s="522"/>
    </row>
    <row r="1593" spans="1:16" x14ac:dyDescent="0.25">
      <c r="A1593" s="523"/>
      <c r="B1593" s="524" t="s">
        <v>23</v>
      </c>
      <c r="C1593" s="1247" t="s">
        <v>1203</v>
      </c>
      <c r="D1593" s="1247"/>
      <c r="E1593" s="1247"/>
      <c r="F1593" s="1247"/>
      <c r="G1593" s="1247"/>
      <c r="H1593" s="525" t="s">
        <v>1148</v>
      </c>
      <c r="I1593" s="526"/>
      <c r="J1593" s="526"/>
      <c r="K1593" s="535">
        <v>41.138399999999997</v>
      </c>
      <c r="L1593" s="528"/>
      <c r="M1593" s="526"/>
      <c r="N1593" s="528"/>
      <c r="O1593" s="526"/>
      <c r="P1593" s="529">
        <v>13085.71</v>
      </c>
    </row>
    <row r="1594" spans="1:16" x14ac:dyDescent="0.25">
      <c r="A1594" s="530"/>
      <c r="B1594" s="524" t="s">
        <v>2403</v>
      </c>
      <c r="C1594" s="1247" t="s">
        <v>2404</v>
      </c>
      <c r="D1594" s="1247"/>
      <c r="E1594" s="1247"/>
      <c r="F1594" s="1247"/>
      <c r="G1594" s="1247"/>
      <c r="H1594" s="525" t="s">
        <v>1148</v>
      </c>
      <c r="I1594" s="536">
        <v>14.64</v>
      </c>
      <c r="J1594" s="526"/>
      <c r="K1594" s="535">
        <v>41.138399999999997</v>
      </c>
      <c r="L1594" s="532"/>
      <c r="M1594" s="533"/>
      <c r="N1594" s="534">
        <v>318.08999999999997</v>
      </c>
      <c r="O1594" s="526"/>
      <c r="P1594" s="529">
        <v>13085.71</v>
      </c>
    </row>
    <row r="1595" spans="1:16" x14ac:dyDescent="0.25">
      <c r="A1595" s="523"/>
      <c r="B1595" s="524" t="s">
        <v>28</v>
      </c>
      <c r="C1595" s="1247" t="s">
        <v>132</v>
      </c>
      <c r="D1595" s="1247"/>
      <c r="E1595" s="1247"/>
      <c r="F1595" s="1247"/>
      <c r="G1595" s="1247"/>
      <c r="H1595" s="525"/>
      <c r="I1595" s="526"/>
      <c r="J1595" s="526"/>
      <c r="K1595" s="526"/>
      <c r="L1595" s="528"/>
      <c r="M1595" s="526"/>
      <c r="N1595" s="528"/>
      <c r="O1595" s="526"/>
      <c r="P1595" s="529">
        <v>1337.75</v>
      </c>
    </row>
    <row r="1596" spans="1:16" x14ac:dyDescent="0.25">
      <c r="A1596" s="523"/>
      <c r="B1596" s="524"/>
      <c r="C1596" s="1247" t="s">
        <v>1147</v>
      </c>
      <c r="D1596" s="1247"/>
      <c r="E1596" s="1247"/>
      <c r="F1596" s="1247"/>
      <c r="G1596" s="1247"/>
      <c r="H1596" s="525" t="s">
        <v>1148</v>
      </c>
      <c r="I1596" s="526"/>
      <c r="J1596" s="526"/>
      <c r="K1596" s="527">
        <v>1.1240000000000001</v>
      </c>
      <c r="L1596" s="528"/>
      <c r="M1596" s="526"/>
      <c r="N1596" s="528"/>
      <c r="O1596" s="526"/>
      <c r="P1596" s="573">
        <v>428.5</v>
      </c>
    </row>
    <row r="1597" spans="1:16" x14ac:dyDescent="0.25">
      <c r="A1597" s="530"/>
      <c r="B1597" s="524" t="s">
        <v>1443</v>
      </c>
      <c r="C1597" s="1247" t="s">
        <v>1444</v>
      </c>
      <c r="D1597" s="1247"/>
      <c r="E1597" s="1247"/>
      <c r="F1597" s="1247"/>
      <c r="G1597" s="1247"/>
      <c r="H1597" s="525" t="s">
        <v>1151</v>
      </c>
      <c r="I1597" s="531">
        <v>0.2</v>
      </c>
      <c r="J1597" s="526"/>
      <c r="K1597" s="527">
        <v>0.56200000000000006</v>
      </c>
      <c r="L1597" s="532"/>
      <c r="M1597" s="533"/>
      <c r="N1597" s="534">
        <v>1550.39</v>
      </c>
      <c r="O1597" s="526"/>
      <c r="P1597" s="529">
        <v>871.32</v>
      </c>
    </row>
    <row r="1598" spans="1:16" x14ac:dyDescent="0.25">
      <c r="A1598" s="540"/>
      <c r="B1598" s="524" t="s">
        <v>1152</v>
      </c>
      <c r="C1598" s="1247" t="s">
        <v>1153</v>
      </c>
      <c r="D1598" s="1247"/>
      <c r="E1598" s="1247"/>
      <c r="F1598" s="1247"/>
      <c r="G1598" s="1247"/>
      <c r="H1598" s="525" t="s">
        <v>1148</v>
      </c>
      <c r="I1598" s="531">
        <v>0.2</v>
      </c>
      <c r="J1598" s="526"/>
      <c r="K1598" s="527">
        <v>0.56200000000000006</v>
      </c>
      <c r="L1598" s="528"/>
      <c r="M1598" s="526"/>
      <c r="N1598" s="541">
        <v>437.08</v>
      </c>
      <c r="O1598" s="526"/>
      <c r="P1598" s="573">
        <v>245.64</v>
      </c>
    </row>
    <row r="1599" spans="1:16" x14ac:dyDescent="0.25">
      <c r="A1599" s="530"/>
      <c r="B1599" s="524" t="s">
        <v>4424</v>
      </c>
      <c r="C1599" s="1247" t="s">
        <v>4425</v>
      </c>
      <c r="D1599" s="1247"/>
      <c r="E1599" s="1247"/>
      <c r="F1599" s="1247"/>
      <c r="G1599" s="1247"/>
      <c r="H1599" s="525" t="s">
        <v>1151</v>
      </c>
      <c r="I1599" s="536">
        <v>3.41</v>
      </c>
      <c r="J1599" s="526"/>
      <c r="K1599" s="535">
        <v>9.5821000000000005</v>
      </c>
      <c r="L1599" s="538">
        <v>1.75</v>
      </c>
      <c r="M1599" s="539">
        <v>1.39</v>
      </c>
      <c r="N1599" s="534">
        <v>2.4300000000000002</v>
      </c>
      <c r="O1599" s="526"/>
      <c r="P1599" s="529">
        <v>23.28</v>
      </c>
    </row>
    <row r="1600" spans="1:16" x14ac:dyDescent="0.25">
      <c r="A1600" s="530"/>
      <c r="B1600" s="524" t="s">
        <v>4179</v>
      </c>
      <c r="C1600" s="1247" t="s">
        <v>4180</v>
      </c>
      <c r="D1600" s="1247"/>
      <c r="E1600" s="1247"/>
      <c r="F1600" s="1247"/>
      <c r="G1600" s="1247"/>
      <c r="H1600" s="525" t="s">
        <v>1151</v>
      </c>
      <c r="I1600" s="536">
        <v>3.41</v>
      </c>
      <c r="J1600" s="526"/>
      <c r="K1600" s="535">
        <v>9.5821000000000005</v>
      </c>
      <c r="L1600" s="538">
        <v>8.84</v>
      </c>
      <c r="M1600" s="575">
        <v>1.3</v>
      </c>
      <c r="N1600" s="534">
        <v>11.49</v>
      </c>
      <c r="O1600" s="526"/>
      <c r="P1600" s="529">
        <v>110.1</v>
      </c>
    </row>
    <row r="1601" spans="1:16" x14ac:dyDescent="0.25">
      <c r="A1601" s="530"/>
      <c r="B1601" s="524" t="s">
        <v>1445</v>
      </c>
      <c r="C1601" s="1247" t="s">
        <v>1446</v>
      </c>
      <c r="D1601" s="1247"/>
      <c r="E1601" s="1247"/>
      <c r="F1601" s="1247"/>
      <c r="G1601" s="1247"/>
      <c r="H1601" s="525" t="s">
        <v>1151</v>
      </c>
      <c r="I1601" s="531">
        <v>0.2</v>
      </c>
      <c r="J1601" s="526"/>
      <c r="K1601" s="527">
        <v>0.56200000000000006</v>
      </c>
      <c r="L1601" s="538">
        <v>477.92</v>
      </c>
      <c r="M1601" s="539">
        <v>1.24</v>
      </c>
      <c r="N1601" s="534">
        <v>592.62</v>
      </c>
      <c r="O1601" s="526"/>
      <c r="P1601" s="529">
        <v>333.05</v>
      </c>
    </row>
    <row r="1602" spans="1:16" x14ac:dyDescent="0.25">
      <c r="A1602" s="540"/>
      <c r="B1602" s="524" t="s">
        <v>1208</v>
      </c>
      <c r="C1602" s="1247" t="s">
        <v>1209</v>
      </c>
      <c r="D1602" s="1247"/>
      <c r="E1602" s="1247"/>
      <c r="F1602" s="1247"/>
      <c r="G1602" s="1247"/>
      <c r="H1602" s="525" t="s">
        <v>1148</v>
      </c>
      <c r="I1602" s="531">
        <v>0.2</v>
      </c>
      <c r="J1602" s="526"/>
      <c r="K1602" s="527">
        <v>0.56200000000000006</v>
      </c>
      <c r="L1602" s="528"/>
      <c r="M1602" s="526"/>
      <c r="N1602" s="541">
        <v>325.38</v>
      </c>
      <c r="O1602" s="526"/>
      <c r="P1602" s="573">
        <v>182.86</v>
      </c>
    </row>
    <row r="1603" spans="1:16" x14ac:dyDescent="0.25">
      <c r="A1603" s="523"/>
      <c r="B1603" s="524" t="s">
        <v>36</v>
      </c>
      <c r="C1603" s="1247" t="s">
        <v>134</v>
      </c>
      <c r="D1603" s="1247"/>
      <c r="E1603" s="1247"/>
      <c r="F1603" s="1247"/>
      <c r="G1603" s="1247"/>
      <c r="H1603" s="525"/>
      <c r="I1603" s="526"/>
      <c r="J1603" s="526"/>
      <c r="K1603" s="526"/>
      <c r="L1603" s="528"/>
      <c r="M1603" s="526"/>
      <c r="N1603" s="528"/>
      <c r="O1603" s="526"/>
      <c r="P1603" s="529">
        <v>2336.23</v>
      </c>
    </row>
    <row r="1604" spans="1:16" x14ac:dyDescent="0.25">
      <c r="A1604" s="530"/>
      <c r="B1604" s="524" t="s">
        <v>2755</v>
      </c>
      <c r="C1604" s="1247" t="s">
        <v>2756</v>
      </c>
      <c r="D1604" s="1247"/>
      <c r="E1604" s="1247"/>
      <c r="F1604" s="1247"/>
      <c r="G1604" s="1247"/>
      <c r="H1604" s="525" t="s">
        <v>1505</v>
      </c>
      <c r="I1604" s="527">
        <v>9.6000000000000002E-2</v>
      </c>
      <c r="J1604" s="526"/>
      <c r="K1604" s="537">
        <v>0.26976</v>
      </c>
      <c r="L1604" s="538">
        <v>37.71</v>
      </c>
      <c r="M1604" s="539">
        <v>1.54</v>
      </c>
      <c r="N1604" s="534">
        <v>58.07</v>
      </c>
      <c r="O1604" s="526"/>
      <c r="P1604" s="529">
        <v>15.66</v>
      </c>
    </row>
    <row r="1605" spans="1:16" x14ac:dyDescent="0.25">
      <c r="A1605" s="530"/>
      <c r="B1605" s="524" t="s">
        <v>3628</v>
      </c>
      <c r="C1605" s="1247" t="s">
        <v>3629</v>
      </c>
      <c r="D1605" s="1247"/>
      <c r="E1605" s="1247"/>
      <c r="F1605" s="1247"/>
      <c r="G1605" s="1247"/>
      <c r="H1605" s="525" t="s">
        <v>1244</v>
      </c>
      <c r="I1605" s="531">
        <v>0.5</v>
      </c>
      <c r="J1605" s="526"/>
      <c r="K1605" s="527">
        <v>1.405</v>
      </c>
      <c r="L1605" s="538">
        <v>931.11</v>
      </c>
      <c r="M1605" s="539">
        <v>1.76</v>
      </c>
      <c r="N1605" s="534">
        <v>1638.75</v>
      </c>
      <c r="O1605" s="526"/>
      <c r="P1605" s="529">
        <v>2302.44</v>
      </c>
    </row>
    <row r="1606" spans="1:16" x14ac:dyDescent="0.25">
      <c r="A1606" s="530"/>
      <c r="B1606" s="524" t="s">
        <v>4426</v>
      </c>
      <c r="C1606" s="1247" t="s">
        <v>4427</v>
      </c>
      <c r="D1606" s="1247"/>
      <c r="E1606" s="1247"/>
      <c r="F1606" s="1247"/>
      <c r="G1606" s="1247"/>
      <c r="H1606" s="525" t="s">
        <v>1164</v>
      </c>
      <c r="I1606" s="537">
        <v>6.0000000000000002E-5</v>
      </c>
      <c r="J1606" s="526"/>
      <c r="K1606" s="569">
        <v>1.6860000000000001E-4</v>
      </c>
      <c r="L1606" s="542">
        <v>82698.14</v>
      </c>
      <c r="M1606" s="575">
        <v>1.3</v>
      </c>
      <c r="N1606" s="534">
        <v>107507.58</v>
      </c>
      <c r="O1606" s="526"/>
      <c r="P1606" s="529">
        <v>18.13</v>
      </c>
    </row>
    <row r="1607" spans="1:16" x14ac:dyDescent="0.25">
      <c r="A1607" s="552"/>
      <c r="B1607" s="553"/>
      <c r="C1607" s="1248" t="s">
        <v>1154</v>
      </c>
      <c r="D1607" s="1248"/>
      <c r="E1607" s="1248"/>
      <c r="F1607" s="1248"/>
      <c r="G1607" s="1248"/>
      <c r="H1607" s="516"/>
      <c r="I1607" s="517"/>
      <c r="J1607" s="517"/>
      <c r="K1607" s="517"/>
      <c r="L1607" s="520"/>
      <c r="M1607" s="517"/>
      <c r="N1607" s="554"/>
      <c r="O1607" s="517"/>
      <c r="P1607" s="555">
        <v>17188.189999999999</v>
      </c>
    </row>
    <row r="1608" spans="1:16" x14ac:dyDescent="0.25">
      <c r="A1608" s="540" t="s">
        <v>3782</v>
      </c>
      <c r="B1608" s="524" t="s">
        <v>2637</v>
      </c>
      <c r="C1608" s="1247" t="s">
        <v>2638</v>
      </c>
      <c r="D1608" s="1247"/>
      <c r="E1608" s="1247"/>
      <c r="F1608" s="1247"/>
      <c r="G1608" s="1247"/>
      <c r="H1608" s="525" t="s">
        <v>1158</v>
      </c>
      <c r="I1608" s="543">
        <v>2</v>
      </c>
      <c r="J1608" s="526"/>
      <c r="K1608" s="543">
        <v>2</v>
      </c>
      <c r="L1608" s="528"/>
      <c r="M1608" s="526"/>
      <c r="N1608" s="528"/>
      <c r="O1608" s="526"/>
      <c r="P1608" s="573">
        <v>261.70999999999998</v>
      </c>
    </row>
    <row r="1609" spans="1:16" x14ac:dyDescent="0.25">
      <c r="A1609" s="540"/>
      <c r="B1609" s="524"/>
      <c r="C1609" s="1247" t="s">
        <v>1155</v>
      </c>
      <c r="D1609" s="1247"/>
      <c r="E1609" s="1247"/>
      <c r="F1609" s="1247"/>
      <c r="G1609" s="1247"/>
      <c r="H1609" s="525"/>
      <c r="I1609" s="526"/>
      <c r="J1609" s="526"/>
      <c r="K1609" s="526"/>
      <c r="L1609" s="528"/>
      <c r="M1609" s="526"/>
      <c r="N1609" s="528"/>
      <c r="O1609" s="526"/>
      <c r="P1609" s="529">
        <v>13514.21</v>
      </c>
    </row>
    <row r="1610" spans="1:16" x14ac:dyDescent="0.25">
      <c r="A1610" s="540"/>
      <c r="B1610" s="524" t="s">
        <v>2639</v>
      </c>
      <c r="C1610" s="1247" t="s">
        <v>2640</v>
      </c>
      <c r="D1610" s="1247"/>
      <c r="E1610" s="1247"/>
      <c r="F1610" s="1247"/>
      <c r="G1610" s="1247"/>
      <c r="H1610" s="525" t="s">
        <v>1158</v>
      </c>
      <c r="I1610" s="543">
        <v>97</v>
      </c>
      <c r="J1610" s="526"/>
      <c r="K1610" s="543">
        <v>97</v>
      </c>
      <c r="L1610" s="528"/>
      <c r="M1610" s="526"/>
      <c r="N1610" s="528"/>
      <c r="O1610" s="526"/>
      <c r="P1610" s="529">
        <v>13108.78</v>
      </c>
    </row>
    <row r="1611" spans="1:16" x14ac:dyDescent="0.25">
      <c r="A1611" s="540"/>
      <c r="B1611" s="524" t="s">
        <v>2641</v>
      </c>
      <c r="C1611" s="1247" t="s">
        <v>2642</v>
      </c>
      <c r="D1611" s="1247"/>
      <c r="E1611" s="1247"/>
      <c r="F1611" s="1247"/>
      <c r="G1611" s="1247"/>
      <c r="H1611" s="525" t="s">
        <v>1158</v>
      </c>
      <c r="I1611" s="543">
        <v>51</v>
      </c>
      <c r="J1611" s="526"/>
      <c r="K1611" s="543">
        <v>51</v>
      </c>
      <c r="L1611" s="528"/>
      <c r="M1611" s="526"/>
      <c r="N1611" s="528"/>
      <c r="O1611" s="526"/>
      <c r="P1611" s="529">
        <v>6892.25</v>
      </c>
    </row>
    <row r="1612" spans="1:16" x14ac:dyDescent="0.25">
      <c r="A1612" s="556"/>
      <c r="B1612" s="557"/>
      <c r="C1612" s="1248" t="s">
        <v>1161</v>
      </c>
      <c r="D1612" s="1248"/>
      <c r="E1612" s="1248"/>
      <c r="F1612" s="1248"/>
      <c r="G1612" s="1248"/>
      <c r="H1612" s="516"/>
      <c r="I1612" s="517"/>
      <c r="J1612" s="517"/>
      <c r="K1612" s="517"/>
      <c r="L1612" s="520"/>
      <c r="M1612" s="517"/>
      <c r="N1612" s="554">
        <v>13327.73</v>
      </c>
      <c r="O1612" s="517"/>
      <c r="P1612" s="555">
        <v>37450.93</v>
      </c>
    </row>
    <row r="1613" spans="1:16" x14ac:dyDescent="0.25">
      <c r="A1613" s="558"/>
      <c r="B1613" s="559"/>
      <c r="C1613" s="559"/>
      <c r="D1613" s="559"/>
      <c r="E1613" s="559"/>
      <c r="F1613" s="559"/>
      <c r="G1613" s="559"/>
      <c r="H1613" s="560"/>
      <c r="I1613" s="561"/>
      <c r="J1613" s="561"/>
      <c r="K1613" s="561"/>
      <c r="L1613" s="562"/>
      <c r="M1613" s="561"/>
      <c r="N1613" s="562"/>
      <c r="O1613" s="561"/>
      <c r="P1613" s="563"/>
    </row>
    <row r="1614" spans="1:16" x14ac:dyDescent="0.25">
      <c r="A1614" s="514" t="s">
        <v>1939</v>
      </c>
      <c r="B1614" s="515" t="s">
        <v>4428</v>
      </c>
      <c r="C1614" s="1249" t="s">
        <v>4429</v>
      </c>
      <c r="D1614" s="1249"/>
      <c r="E1614" s="1249"/>
      <c r="F1614" s="1249"/>
      <c r="G1614" s="1249"/>
      <c r="H1614" s="516" t="s">
        <v>1440</v>
      </c>
      <c r="I1614" s="517">
        <v>0.78</v>
      </c>
      <c r="J1614" s="518">
        <v>1</v>
      </c>
      <c r="K1614" s="570">
        <v>0.78</v>
      </c>
      <c r="L1614" s="520"/>
      <c r="M1614" s="517"/>
      <c r="N1614" s="521"/>
      <c r="O1614" s="517"/>
      <c r="P1614" s="522"/>
    </row>
    <row r="1615" spans="1:16" x14ac:dyDescent="0.25">
      <c r="A1615" s="523"/>
      <c r="B1615" s="524" t="s">
        <v>23</v>
      </c>
      <c r="C1615" s="1247" t="s">
        <v>1203</v>
      </c>
      <c r="D1615" s="1247"/>
      <c r="E1615" s="1247"/>
      <c r="F1615" s="1247"/>
      <c r="G1615" s="1247"/>
      <c r="H1615" s="525" t="s">
        <v>1148</v>
      </c>
      <c r="I1615" s="526"/>
      <c r="J1615" s="526"/>
      <c r="K1615" s="535">
        <v>9.6096000000000004</v>
      </c>
      <c r="L1615" s="528"/>
      <c r="M1615" s="526"/>
      <c r="N1615" s="528"/>
      <c r="O1615" s="526"/>
      <c r="P1615" s="529">
        <v>3056.72</v>
      </c>
    </row>
    <row r="1616" spans="1:16" x14ac:dyDescent="0.25">
      <c r="A1616" s="530"/>
      <c r="B1616" s="524" t="s">
        <v>2403</v>
      </c>
      <c r="C1616" s="1247" t="s">
        <v>2404</v>
      </c>
      <c r="D1616" s="1247"/>
      <c r="E1616" s="1247"/>
      <c r="F1616" s="1247"/>
      <c r="G1616" s="1247"/>
      <c r="H1616" s="525" t="s">
        <v>1148</v>
      </c>
      <c r="I1616" s="536">
        <v>12.32</v>
      </c>
      <c r="J1616" s="526"/>
      <c r="K1616" s="535">
        <v>9.6096000000000004</v>
      </c>
      <c r="L1616" s="532"/>
      <c r="M1616" s="533"/>
      <c r="N1616" s="534">
        <v>318.08999999999997</v>
      </c>
      <c r="O1616" s="526"/>
      <c r="P1616" s="529">
        <v>3056.72</v>
      </c>
    </row>
    <row r="1617" spans="1:16" x14ac:dyDescent="0.25">
      <c r="A1617" s="523"/>
      <c r="B1617" s="524" t="s">
        <v>28</v>
      </c>
      <c r="C1617" s="1247" t="s">
        <v>132</v>
      </c>
      <c r="D1617" s="1247"/>
      <c r="E1617" s="1247"/>
      <c r="F1617" s="1247"/>
      <c r="G1617" s="1247"/>
      <c r="H1617" s="525"/>
      <c r="I1617" s="526"/>
      <c r="J1617" s="526"/>
      <c r="K1617" s="526"/>
      <c r="L1617" s="528"/>
      <c r="M1617" s="526"/>
      <c r="N1617" s="528"/>
      <c r="O1617" s="526"/>
      <c r="P1617" s="573">
        <v>365.58</v>
      </c>
    </row>
    <row r="1618" spans="1:16" x14ac:dyDescent="0.25">
      <c r="A1618" s="523"/>
      <c r="B1618" s="524"/>
      <c r="C1618" s="1247" t="s">
        <v>1147</v>
      </c>
      <c r="D1618" s="1247"/>
      <c r="E1618" s="1247"/>
      <c r="F1618" s="1247"/>
      <c r="G1618" s="1247"/>
      <c r="H1618" s="525" t="s">
        <v>1148</v>
      </c>
      <c r="I1618" s="526"/>
      <c r="J1618" s="526"/>
      <c r="K1618" s="527">
        <v>0.312</v>
      </c>
      <c r="L1618" s="528"/>
      <c r="M1618" s="526"/>
      <c r="N1618" s="528"/>
      <c r="O1618" s="526"/>
      <c r="P1618" s="573">
        <v>118.94</v>
      </c>
    </row>
    <row r="1619" spans="1:16" x14ac:dyDescent="0.25">
      <c r="A1619" s="530"/>
      <c r="B1619" s="524" t="s">
        <v>1443</v>
      </c>
      <c r="C1619" s="1247" t="s">
        <v>1444</v>
      </c>
      <c r="D1619" s="1247"/>
      <c r="E1619" s="1247"/>
      <c r="F1619" s="1247"/>
      <c r="G1619" s="1247"/>
      <c r="H1619" s="525" t="s">
        <v>1151</v>
      </c>
      <c r="I1619" s="531">
        <v>0.2</v>
      </c>
      <c r="J1619" s="526"/>
      <c r="K1619" s="527">
        <v>0.156</v>
      </c>
      <c r="L1619" s="532"/>
      <c r="M1619" s="533"/>
      <c r="N1619" s="534">
        <v>1550.39</v>
      </c>
      <c r="O1619" s="526"/>
      <c r="P1619" s="529">
        <v>241.86</v>
      </c>
    </row>
    <row r="1620" spans="1:16" x14ac:dyDescent="0.25">
      <c r="A1620" s="540"/>
      <c r="B1620" s="524" t="s">
        <v>1152</v>
      </c>
      <c r="C1620" s="1247" t="s">
        <v>1153</v>
      </c>
      <c r="D1620" s="1247"/>
      <c r="E1620" s="1247"/>
      <c r="F1620" s="1247"/>
      <c r="G1620" s="1247"/>
      <c r="H1620" s="525" t="s">
        <v>1148</v>
      </c>
      <c r="I1620" s="531">
        <v>0.2</v>
      </c>
      <c r="J1620" s="526"/>
      <c r="K1620" s="527">
        <v>0.156</v>
      </c>
      <c r="L1620" s="528"/>
      <c r="M1620" s="526"/>
      <c r="N1620" s="541">
        <v>437.08</v>
      </c>
      <c r="O1620" s="526"/>
      <c r="P1620" s="573">
        <v>68.180000000000007</v>
      </c>
    </row>
    <row r="1621" spans="1:16" x14ac:dyDescent="0.25">
      <c r="A1621" s="530"/>
      <c r="B1621" s="524" t="s">
        <v>4424</v>
      </c>
      <c r="C1621" s="1247" t="s">
        <v>4425</v>
      </c>
      <c r="D1621" s="1247"/>
      <c r="E1621" s="1247"/>
      <c r="F1621" s="1247"/>
      <c r="G1621" s="1247"/>
      <c r="H1621" s="525" t="s">
        <v>1151</v>
      </c>
      <c r="I1621" s="536">
        <v>2.88</v>
      </c>
      <c r="J1621" s="526"/>
      <c r="K1621" s="535">
        <v>2.2464</v>
      </c>
      <c r="L1621" s="538">
        <v>1.75</v>
      </c>
      <c r="M1621" s="539">
        <v>1.39</v>
      </c>
      <c r="N1621" s="534">
        <v>2.4300000000000002</v>
      </c>
      <c r="O1621" s="526"/>
      <c r="P1621" s="529">
        <v>5.46</v>
      </c>
    </row>
    <row r="1622" spans="1:16" x14ac:dyDescent="0.25">
      <c r="A1622" s="530"/>
      <c r="B1622" s="524" t="s">
        <v>4179</v>
      </c>
      <c r="C1622" s="1247" t="s">
        <v>4180</v>
      </c>
      <c r="D1622" s="1247"/>
      <c r="E1622" s="1247"/>
      <c r="F1622" s="1247"/>
      <c r="G1622" s="1247"/>
      <c r="H1622" s="525" t="s">
        <v>1151</v>
      </c>
      <c r="I1622" s="536">
        <v>2.88</v>
      </c>
      <c r="J1622" s="526"/>
      <c r="K1622" s="535">
        <v>2.2464</v>
      </c>
      <c r="L1622" s="538">
        <v>8.84</v>
      </c>
      <c r="M1622" s="575">
        <v>1.3</v>
      </c>
      <c r="N1622" s="534">
        <v>11.49</v>
      </c>
      <c r="O1622" s="526"/>
      <c r="P1622" s="529">
        <v>25.81</v>
      </c>
    </row>
    <row r="1623" spans="1:16" x14ac:dyDescent="0.25">
      <c r="A1623" s="530"/>
      <c r="B1623" s="524" t="s">
        <v>1445</v>
      </c>
      <c r="C1623" s="1247" t="s">
        <v>1446</v>
      </c>
      <c r="D1623" s="1247"/>
      <c r="E1623" s="1247"/>
      <c r="F1623" s="1247"/>
      <c r="G1623" s="1247"/>
      <c r="H1623" s="525" t="s">
        <v>1151</v>
      </c>
      <c r="I1623" s="531">
        <v>0.2</v>
      </c>
      <c r="J1623" s="526"/>
      <c r="K1623" s="527">
        <v>0.156</v>
      </c>
      <c r="L1623" s="538">
        <v>477.92</v>
      </c>
      <c r="M1623" s="539">
        <v>1.24</v>
      </c>
      <c r="N1623" s="534">
        <v>592.62</v>
      </c>
      <c r="O1623" s="526"/>
      <c r="P1623" s="529">
        <v>92.45</v>
      </c>
    </row>
    <row r="1624" spans="1:16" x14ac:dyDescent="0.25">
      <c r="A1624" s="540"/>
      <c r="B1624" s="524" t="s">
        <v>1208</v>
      </c>
      <c r="C1624" s="1247" t="s">
        <v>1209</v>
      </c>
      <c r="D1624" s="1247"/>
      <c r="E1624" s="1247"/>
      <c r="F1624" s="1247"/>
      <c r="G1624" s="1247"/>
      <c r="H1624" s="525" t="s">
        <v>1148</v>
      </c>
      <c r="I1624" s="531">
        <v>0.2</v>
      </c>
      <c r="J1624" s="526"/>
      <c r="K1624" s="527">
        <v>0.156</v>
      </c>
      <c r="L1624" s="528"/>
      <c r="M1624" s="526"/>
      <c r="N1624" s="541">
        <v>325.38</v>
      </c>
      <c r="O1624" s="526"/>
      <c r="P1624" s="573">
        <v>50.76</v>
      </c>
    </row>
    <row r="1625" spans="1:16" x14ac:dyDescent="0.25">
      <c r="A1625" s="523"/>
      <c r="B1625" s="524" t="s">
        <v>36</v>
      </c>
      <c r="C1625" s="1247" t="s">
        <v>134</v>
      </c>
      <c r="D1625" s="1247"/>
      <c r="E1625" s="1247"/>
      <c r="F1625" s="1247"/>
      <c r="G1625" s="1247"/>
      <c r="H1625" s="525"/>
      <c r="I1625" s="526"/>
      <c r="J1625" s="526"/>
      <c r="K1625" s="526"/>
      <c r="L1625" s="528"/>
      <c r="M1625" s="526"/>
      <c r="N1625" s="528"/>
      <c r="O1625" s="526"/>
      <c r="P1625" s="573">
        <v>402.19</v>
      </c>
    </row>
    <row r="1626" spans="1:16" x14ac:dyDescent="0.25">
      <c r="A1626" s="530"/>
      <c r="B1626" s="524" t="s">
        <v>2755</v>
      </c>
      <c r="C1626" s="1247" t="s">
        <v>2756</v>
      </c>
      <c r="D1626" s="1247"/>
      <c r="E1626" s="1247"/>
      <c r="F1626" s="1247"/>
      <c r="G1626" s="1247"/>
      <c r="H1626" s="525" t="s">
        <v>1505</v>
      </c>
      <c r="I1626" s="527">
        <v>0.245</v>
      </c>
      <c r="J1626" s="526"/>
      <c r="K1626" s="535">
        <v>0.19109999999999999</v>
      </c>
      <c r="L1626" s="538">
        <v>37.71</v>
      </c>
      <c r="M1626" s="539">
        <v>1.54</v>
      </c>
      <c r="N1626" s="534">
        <v>58.07</v>
      </c>
      <c r="O1626" s="526"/>
      <c r="P1626" s="529">
        <v>11.1</v>
      </c>
    </row>
    <row r="1627" spans="1:16" x14ac:dyDescent="0.25">
      <c r="A1627" s="530"/>
      <c r="B1627" s="524" t="s">
        <v>2716</v>
      </c>
      <c r="C1627" s="1247" t="s">
        <v>2717</v>
      </c>
      <c r="D1627" s="1247"/>
      <c r="E1627" s="1247"/>
      <c r="F1627" s="1247"/>
      <c r="G1627" s="1247"/>
      <c r="H1627" s="525" t="s">
        <v>1164</v>
      </c>
      <c r="I1627" s="537">
        <v>1.1E-4</v>
      </c>
      <c r="J1627" s="526"/>
      <c r="K1627" s="569">
        <v>8.5799999999999998E-5</v>
      </c>
      <c r="L1627" s="542">
        <v>99190.96</v>
      </c>
      <c r="M1627" s="539">
        <v>1.31</v>
      </c>
      <c r="N1627" s="534">
        <v>129940.16</v>
      </c>
      <c r="O1627" s="526"/>
      <c r="P1627" s="529">
        <v>11.15</v>
      </c>
    </row>
    <row r="1628" spans="1:16" x14ac:dyDescent="0.25">
      <c r="A1628" s="530"/>
      <c r="B1628" s="524" t="s">
        <v>3628</v>
      </c>
      <c r="C1628" s="1247" t="s">
        <v>3629</v>
      </c>
      <c r="D1628" s="1247"/>
      <c r="E1628" s="1247"/>
      <c r="F1628" s="1247"/>
      <c r="G1628" s="1247"/>
      <c r="H1628" s="525" t="s">
        <v>1244</v>
      </c>
      <c r="I1628" s="536">
        <v>0.25</v>
      </c>
      <c r="J1628" s="526"/>
      <c r="K1628" s="527">
        <v>0.19500000000000001</v>
      </c>
      <c r="L1628" s="538">
        <v>931.11</v>
      </c>
      <c r="M1628" s="539">
        <v>1.76</v>
      </c>
      <c r="N1628" s="534">
        <v>1638.75</v>
      </c>
      <c r="O1628" s="526"/>
      <c r="P1628" s="529">
        <v>319.56</v>
      </c>
    </row>
    <row r="1629" spans="1:16" x14ac:dyDescent="0.25">
      <c r="A1629" s="530"/>
      <c r="B1629" s="524" t="s">
        <v>4426</v>
      </c>
      <c r="C1629" s="1247" t="s">
        <v>4427</v>
      </c>
      <c r="D1629" s="1247"/>
      <c r="E1629" s="1247"/>
      <c r="F1629" s="1247"/>
      <c r="G1629" s="1247"/>
      <c r="H1629" s="525" t="s">
        <v>1164</v>
      </c>
      <c r="I1629" s="537">
        <v>7.2000000000000005E-4</v>
      </c>
      <c r="J1629" s="526"/>
      <c r="K1629" s="569">
        <v>5.6159999999999999E-4</v>
      </c>
      <c r="L1629" s="542">
        <v>82698.14</v>
      </c>
      <c r="M1629" s="575">
        <v>1.3</v>
      </c>
      <c r="N1629" s="534">
        <v>107507.58</v>
      </c>
      <c r="O1629" s="526"/>
      <c r="P1629" s="529">
        <v>60.38</v>
      </c>
    </row>
    <row r="1630" spans="1:16" x14ac:dyDescent="0.25">
      <c r="A1630" s="552"/>
      <c r="B1630" s="553"/>
      <c r="C1630" s="1248" t="s">
        <v>1154</v>
      </c>
      <c r="D1630" s="1248"/>
      <c r="E1630" s="1248"/>
      <c r="F1630" s="1248"/>
      <c r="G1630" s="1248"/>
      <c r="H1630" s="516"/>
      <c r="I1630" s="517"/>
      <c r="J1630" s="517"/>
      <c r="K1630" s="517"/>
      <c r="L1630" s="520"/>
      <c r="M1630" s="517"/>
      <c r="N1630" s="554"/>
      <c r="O1630" s="517"/>
      <c r="P1630" s="555">
        <v>3943.43</v>
      </c>
    </row>
    <row r="1631" spans="1:16" x14ac:dyDescent="0.25">
      <c r="A1631" s="540" t="s">
        <v>1940</v>
      </c>
      <c r="B1631" s="524" t="s">
        <v>2637</v>
      </c>
      <c r="C1631" s="1247" t="s">
        <v>2638</v>
      </c>
      <c r="D1631" s="1247"/>
      <c r="E1631" s="1247"/>
      <c r="F1631" s="1247"/>
      <c r="G1631" s="1247"/>
      <c r="H1631" s="525" t="s">
        <v>1158</v>
      </c>
      <c r="I1631" s="543">
        <v>2</v>
      </c>
      <c r="J1631" s="526"/>
      <c r="K1631" s="543">
        <v>2</v>
      </c>
      <c r="L1631" s="528"/>
      <c r="M1631" s="526"/>
      <c r="N1631" s="528"/>
      <c r="O1631" s="526"/>
      <c r="P1631" s="573">
        <v>61.13</v>
      </c>
    </row>
    <row r="1632" spans="1:16" x14ac:dyDescent="0.25">
      <c r="A1632" s="540"/>
      <c r="B1632" s="524"/>
      <c r="C1632" s="1247" t="s">
        <v>1155</v>
      </c>
      <c r="D1632" s="1247"/>
      <c r="E1632" s="1247"/>
      <c r="F1632" s="1247"/>
      <c r="G1632" s="1247"/>
      <c r="H1632" s="525"/>
      <c r="I1632" s="526"/>
      <c r="J1632" s="526"/>
      <c r="K1632" s="526"/>
      <c r="L1632" s="528"/>
      <c r="M1632" s="526"/>
      <c r="N1632" s="528"/>
      <c r="O1632" s="526"/>
      <c r="P1632" s="529">
        <v>3175.66</v>
      </c>
    </row>
    <row r="1633" spans="1:16" x14ac:dyDescent="0.25">
      <c r="A1633" s="540"/>
      <c r="B1633" s="524" t="s">
        <v>2639</v>
      </c>
      <c r="C1633" s="1247" t="s">
        <v>2640</v>
      </c>
      <c r="D1633" s="1247"/>
      <c r="E1633" s="1247"/>
      <c r="F1633" s="1247"/>
      <c r="G1633" s="1247"/>
      <c r="H1633" s="525" t="s">
        <v>1158</v>
      </c>
      <c r="I1633" s="543">
        <v>97</v>
      </c>
      <c r="J1633" s="526"/>
      <c r="K1633" s="543">
        <v>97</v>
      </c>
      <c r="L1633" s="528"/>
      <c r="M1633" s="526"/>
      <c r="N1633" s="528"/>
      <c r="O1633" s="526"/>
      <c r="P1633" s="529">
        <v>3080.39</v>
      </c>
    </row>
    <row r="1634" spans="1:16" x14ac:dyDescent="0.25">
      <c r="A1634" s="540"/>
      <c r="B1634" s="524" t="s">
        <v>2641</v>
      </c>
      <c r="C1634" s="1247" t="s">
        <v>2642</v>
      </c>
      <c r="D1634" s="1247"/>
      <c r="E1634" s="1247"/>
      <c r="F1634" s="1247"/>
      <c r="G1634" s="1247"/>
      <c r="H1634" s="525" t="s">
        <v>1158</v>
      </c>
      <c r="I1634" s="543">
        <v>51</v>
      </c>
      <c r="J1634" s="526"/>
      <c r="K1634" s="543">
        <v>51</v>
      </c>
      <c r="L1634" s="528"/>
      <c r="M1634" s="526"/>
      <c r="N1634" s="528"/>
      <c r="O1634" s="526"/>
      <c r="P1634" s="529">
        <v>1619.59</v>
      </c>
    </row>
    <row r="1635" spans="1:16" x14ac:dyDescent="0.25">
      <c r="A1635" s="556"/>
      <c r="B1635" s="557"/>
      <c r="C1635" s="1248" t="s">
        <v>1161</v>
      </c>
      <c r="D1635" s="1248"/>
      <c r="E1635" s="1248"/>
      <c r="F1635" s="1248"/>
      <c r="G1635" s="1248"/>
      <c r="H1635" s="516"/>
      <c r="I1635" s="517"/>
      <c r="J1635" s="517"/>
      <c r="K1635" s="517"/>
      <c r="L1635" s="520"/>
      <c r="M1635" s="517"/>
      <c r="N1635" s="554">
        <v>11159.67</v>
      </c>
      <c r="O1635" s="517"/>
      <c r="P1635" s="555">
        <v>8704.5400000000009</v>
      </c>
    </row>
    <row r="1636" spans="1:16" x14ac:dyDescent="0.25">
      <c r="A1636" s="558"/>
      <c r="B1636" s="559"/>
      <c r="C1636" s="559"/>
      <c r="D1636" s="559"/>
      <c r="E1636" s="559"/>
      <c r="F1636" s="559"/>
      <c r="G1636" s="559"/>
      <c r="H1636" s="560"/>
      <c r="I1636" s="561"/>
      <c r="J1636" s="561"/>
      <c r="K1636" s="561"/>
      <c r="L1636" s="562"/>
      <c r="M1636" s="561"/>
      <c r="N1636" s="562"/>
      <c r="O1636" s="561"/>
      <c r="P1636" s="563"/>
    </row>
    <row r="1637" spans="1:16" ht="22.5" x14ac:dyDescent="0.25">
      <c r="A1637" s="514" t="s">
        <v>2855</v>
      </c>
      <c r="B1637" s="515" t="s">
        <v>4744</v>
      </c>
      <c r="C1637" s="1249" t="s">
        <v>4745</v>
      </c>
      <c r="D1637" s="1249"/>
      <c r="E1637" s="1249"/>
      <c r="F1637" s="1249"/>
      <c r="G1637" s="1249"/>
      <c r="H1637" s="516" t="s">
        <v>2159</v>
      </c>
      <c r="I1637" s="517">
        <v>2565</v>
      </c>
      <c r="J1637" s="518">
        <v>1</v>
      </c>
      <c r="K1637" s="518">
        <v>2565</v>
      </c>
      <c r="L1637" s="520"/>
      <c r="M1637" s="517"/>
      <c r="N1637" s="572">
        <v>102.85</v>
      </c>
      <c r="O1637" s="517"/>
      <c r="P1637" s="555">
        <v>263810.25</v>
      </c>
    </row>
    <row r="1638" spans="1:16" x14ac:dyDescent="0.25">
      <c r="A1638" s="556"/>
      <c r="B1638" s="557"/>
      <c r="C1638" s="1248" t="s">
        <v>1161</v>
      </c>
      <c r="D1638" s="1248"/>
      <c r="E1638" s="1248"/>
      <c r="F1638" s="1248"/>
      <c r="G1638" s="1248"/>
      <c r="H1638" s="516"/>
      <c r="I1638" s="517"/>
      <c r="J1638" s="517"/>
      <c r="K1638" s="517"/>
      <c r="L1638" s="520"/>
      <c r="M1638" s="517"/>
      <c r="N1638" s="520"/>
      <c r="O1638" s="517"/>
      <c r="P1638" s="555">
        <v>263810.25</v>
      </c>
    </row>
    <row r="1639" spans="1:16" x14ac:dyDescent="0.25">
      <c r="A1639" s="558"/>
      <c r="B1639" s="559"/>
      <c r="C1639" s="559"/>
      <c r="D1639" s="559"/>
      <c r="E1639" s="559"/>
      <c r="F1639" s="559"/>
      <c r="G1639" s="559"/>
      <c r="H1639" s="560"/>
      <c r="I1639" s="561"/>
      <c r="J1639" s="561"/>
      <c r="K1639" s="561"/>
      <c r="L1639" s="562"/>
      <c r="M1639" s="561"/>
      <c r="N1639" s="562"/>
      <c r="O1639" s="561"/>
      <c r="P1639" s="563"/>
    </row>
    <row r="1640" spans="1:16" x14ac:dyDescent="0.25">
      <c r="A1640" s="1251" t="s">
        <v>4746</v>
      </c>
      <c r="B1640" s="1252"/>
      <c r="C1640" s="1252"/>
      <c r="D1640" s="1252"/>
      <c r="E1640" s="1252"/>
      <c r="F1640" s="1252"/>
      <c r="G1640" s="1252"/>
      <c r="H1640" s="1252"/>
      <c r="I1640" s="1252"/>
      <c r="J1640" s="1252"/>
      <c r="K1640" s="1252"/>
      <c r="L1640" s="1252"/>
      <c r="M1640" s="1252"/>
      <c r="N1640" s="1252"/>
      <c r="O1640" s="1252"/>
      <c r="P1640" s="1253"/>
    </row>
    <row r="1641" spans="1:16" x14ac:dyDescent="0.25">
      <c r="A1641" s="514" t="s">
        <v>2856</v>
      </c>
      <c r="B1641" s="515" t="s">
        <v>4434</v>
      </c>
      <c r="C1641" s="1249" t="s">
        <v>4435</v>
      </c>
      <c r="D1641" s="1249"/>
      <c r="E1641" s="1249"/>
      <c r="F1641" s="1249"/>
      <c r="G1641" s="1249"/>
      <c r="H1641" s="516" t="s">
        <v>1440</v>
      </c>
      <c r="I1641" s="517">
        <v>3.47</v>
      </c>
      <c r="J1641" s="518">
        <v>1</v>
      </c>
      <c r="K1641" s="570">
        <v>3.47</v>
      </c>
      <c r="L1641" s="520"/>
      <c r="M1641" s="517"/>
      <c r="N1641" s="521"/>
      <c r="O1641" s="517"/>
      <c r="P1641" s="522"/>
    </row>
    <row r="1642" spans="1:16" x14ac:dyDescent="0.25">
      <c r="A1642" s="523"/>
      <c r="B1642" s="524" t="s">
        <v>23</v>
      </c>
      <c r="C1642" s="1247" t="s">
        <v>1203</v>
      </c>
      <c r="D1642" s="1247"/>
      <c r="E1642" s="1247"/>
      <c r="F1642" s="1247"/>
      <c r="G1642" s="1247"/>
      <c r="H1642" s="525" t="s">
        <v>1148</v>
      </c>
      <c r="I1642" s="526"/>
      <c r="J1642" s="526"/>
      <c r="K1642" s="535">
        <v>32.201599999999999</v>
      </c>
      <c r="L1642" s="528"/>
      <c r="M1642" s="526"/>
      <c r="N1642" s="528"/>
      <c r="O1642" s="526"/>
      <c r="P1642" s="529">
        <v>10243.01</v>
      </c>
    </row>
    <row r="1643" spans="1:16" x14ac:dyDescent="0.25">
      <c r="A1643" s="530"/>
      <c r="B1643" s="524" t="s">
        <v>2403</v>
      </c>
      <c r="C1643" s="1247" t="s">
        <v>2404</v>
      </c>
      <c r="D1643" s="1247"/>
      <c r="E1643" s="1247"/>
      <c r="F1643" s="1247"/>
      <c r="G1643" s="1247"/>
      <c r="H1643" s="525" t="s">
        <v>1148</v>
      </c>
      <c r="I1643" s="536">
        <v>9.2799999999999994</v>
      </c>
      <c r="J1643" s="526"/>
      <c r="K1643" s="535">
        <v>32.201599999999999</v>
      </c>
      <c r="L1643" s="532"/>
      <c r="M1643" s="533"/>
      <c r="N1643" s="534">
        <v>318.08999999999997</v>
      </c>
      <c r="O1643" s="526"/>
      <c r="P1643" s="529">
        <v>10243.01</v>
      </c>
    </row>
    <row r="1644" spans="1:16" x14ac:dyDescent="0.25">
      <c r="A1644" s="523"/>
      <c r="B1644" s="524" t="s">
        <v>28</v>
      </c>
      <c r="C1644" s="1247" t="s">
        <v>132</v>
      </c>
      <c r="D1644" s="1247"/>
      <c r="E1644" s="1247"/>
      <c r="F1644" s="1247"/>
      <c r="G1644" s="1247"/>
      <c r="H1644" s="525"/>
      <c r="I1644" s="526"/>
      <c r="J1644" s="526"/>
      <c r="K1644" s="526"/>
      <c r="L1644" s="528"/>
      <c r="M1644" s="526"/>
      <c r="N1644" s="528"/>
      <c r="O1644" s="526"/>
      <c r="P1644" s="529">
        <v>1593.51</v>
      </c>
    </row>
    <row r="1645" spans="1:16" x14ac:dyDescent="0.25">
      <c r="A1645" s="523"/>
      <c r="B1645" s="524"/>
      <c r="C1645" s="1247" t="s">
        <v>1147</v>
      </c>
      <c r="D1645" s="1247"/>
      <c r="E1645" s="1247"/>
      <c r="F1645" s="1247"/>
      <c r="G1645" s="1247"/>
      <c r="H1645" s="525" t="s">
        <v>1148</v>
      </c>
      <c r="I1645" s="526"/>
      <c r="J1645" s="526"/>
      <c r="K1645" s="527">
        <v>1.3879999999999999</v>
      </c>
      <c r="L1645" s="528"/>
      <c r="M1645" s="526"/>
      <c r="N1645" s="528"/>
      <c r="O1645" s="526"/>
      <c r="P1645" s="573">
        <v>529.14</v>
      </c>
    </row>
    <row r="1646" spans="1:16" x14ac:dyDescent="0.25">
      <c r="A1646" s="530"/>
      <c r="B1646" s="524" t="s">
        <v>1443</v>
      </c>
      <c r="C1646" s="1247" t="s">
        <v>1444</v>
      </c>
      <c r="D1646" s="1247"/>
      <c r="E1646" s="1247"/>
      <c r="F1646" s="1247"/>
      <c r="G1646" s="1247"/>
      <c r="H1646" s="525" t="s">
        <v>1151</v>
      </c>
      <c r="I1646" s="531">
        <v>0.2</v>
      </c>
      <c r="J1646" s="526"/>
      <c r="K1646" s="527">
        <v>0.69399999999999995</v>
      </c>
      <c r="L1646" s="532"/>
      <c r="M1646" s="533"/>
      <c r="N1646" s="534">
        <v>1550.39</v>
      </c>
      <c r="O1646" s="526"/>
      <c r="P1646" s="529">
        <v>1075.97</v>
      </c>
    </row>
    <row r="1647" spans="1:16" x14ac:dyDescent="0.25">
      <c r="A1647" s="540"/>
      <c r="B1647" s="524" t="s">
        <v>1152</v>
      </c>
      <c r="C1647" s="1247" t="s">
        <v>1153</v>
      </c>
      <c r="D1647" s="1247"/>
      <c r="E1647" s="1247"/>
      <c r="F1647" s="1247"/>
      <c r="G1647" s="1247"/>
      <c r="H1647" s="525" t="s">
        <v>1148</v>
      </c>
      <c r="I1647" s="531">
        <v>0.2</v>
      </c>
      <c r="J1647" s="526"/>
      <c r="K1647" s="527">
        <v>0.69399999999999995</v>
      </c>
      <c r="L1647" s="528"/>
      <c r="M1647" s="526"/>
      <c r="N1647" s="541">
        <v>437.08</v>
      </c>
      <c r="O1647" s="526"/>
      <c r="P1647" s="573">
        <v>303.33</v>
      </c>
    </row>
    <row r="1648" spans="1:16" x14ac:dyDescent="0.25">
      <c r="A1648" s="530"/>
      <c r="B1648" s="524" t="s">
        <v>4424</v>
      </c>
      <c r="C1648" s="1247" t="s">
        <v>4425</v>
      </c>
      <c r="D1648" s="1247"/>
      <c r="E1648" s="1247"/>
      <c r="F1648" s="1247"/>
      <c r="G1648" s="1247"/>
      <c r="H1648" s="525" t="s">
        <v>1151</v>
      </c>
      <c r="I1648" s="531">
        <v>2.2000000000000002</v>
      </c>
      <c r="J1648" s="526"/>
      <c r="K1648" s="527">
        <v>7.6340000000000003</v>
      </c>
      <c r="L1648" s="538">
        <v>1.75</v>
      </c>
      <c r="M1648" s="539">
        <v>1.39</v>
      </c>
      <c r="N1648" s="534">
        <v>2.4300000000000002</v>
      </c>
      <c r="O1648" s="526"/>
      <c r="P1648" s="529">
        <v>18.55</v>
      </c>
    </row>
    <row r="1649" spans="1:16" x14ac:dyDescent="0.25">
      <c r="A1649" s="530"/>
      <c r="B1649" s="524" t="s">
        <v>4179</v>
      </c>
      <c r="C1649" s="1247" t="s">
        <v>4180</v>
      </c>
      <c r="D1649" s="1247"/>
      <c r="E1649" s="1247"/>
      <c r="F1649" s="1247"/>
      <c r="G1649" s="1247"/>
      <c r="H1649" s="525" t="s">
        <v>1151</v>
      </c>
      <c r="I1649" s="531">
        <v>2.2000000000000002</v>
      </c>
      <c r="J1649" s="526"/>
      <c r="K1649" s="527">
        <v>7.6340000000000003</v>
      </c>
      <c r="L1649" s="538">
        <v>8.84</v>
      </c>
      <c r="M1649" s="575">
        <v>1.3</v>
      </c>
      <c r="N1649" s="534">
        <v>11.49</v>
      </c>
      <c r="O1649" s="526"/>
      <c r="P1649" s="529">
        <v>87.71</v>
      </c>
    </row>
    <row r="1650" spans="1:16" x14ac:dyDescent="0.25">
      <c r="A1650" s="530"/>
      <c r="B1650" s="524" t="s">
        <v>1445</v>
      </c>
      <c r="C1650" s="1247" t="s">
        <v>1446</v>
      </c>
      <c r="D1650" s="1247"/>
      <c r="E1650" s="1247"/>
      <c r="F1650" s="1247"/>
      <c r="G1650" s="1247"/>
      <c r="H1650" s="525" t="s">
        <v>1151</v>
      </c>
      <c r="I1650" s="531">
        <v>0.2</v>
      </c>
      <c r="J1650" s="526"/>
      <c r="K1650" s="527">
        <v>0.69399999999999995</v>
      </c>
      <c r="L1650" s="538">
        <v>477.92</v>
      </c>
      <c r="M1650" s="539">
        <v>1.24</v>
      </c>
      <c r="N1650" s="534">
        <v>592.62</v>
      </c>
      <c r="O1650" s="526"/>
      <c r="P1650" s="529">
        <v>411.28</v>
      </c>
    </row>
    <row r="1651" spans="1:16" x14ac:dyDescent="0.25">
      <c r="A1651" s="540"/>
      <c r="B1651" s="524" t="s">
        <v>1208</v>
      </c>
      <c r="C1651" s="1247" t="s">
        <v>1209</v>
      </c>
      <c r="D1651" s="1247"/>
      <c r="E1651" s="1247"/>
      <c r="F1651" s="1247"/>
      <c r="G1651" s="1247"/>
      <c r="H1651" s="525" t="s">
        <v>1148</v>
      </c>
      <c r="I1651" s="531">
        <v>0.2</v>
      </c>
      <c r="J1651" s="526"/>
      <c r="K1651" s="527">
        <v>0.69399999999999995</v>
      </c>
      <c r="L1651" s="528"/>
      <c r="M1651" s="526"/>
      <c r="N1651" s="541">
        <v>325.38</v>
      </c>
      <c r="O1651" s="526"/>
      <c r="P1651" s="573">
        <v>225.81</v>
      </c>
    </row>
    <row r="1652" spans="1:16" x14ac:dyDescent="0.25">
      <c r="A1652" s="523"/>
      <c r="B1652" s="524" t="s">
        <v>36</v>
      </c>
      <c r="C1652" s="1247" t="s">
        <v>134</v>
      </c>
      <c r="D1652" s="1247"/>
      <c r="E1652" s="1247"/>
      <c r="F1652" s="1247"/>
      <c r="G1652" s="1247"/>
      <c r="H1652" s="525"/>
      <c r="I1652" s="526"/>
      <c r="J1652" s="526"/>
      <c r="K1652" s="526"/>
      <c r="L1652" s="528"/>
      <c r="M1652" s="526"/>
      <c r="N1652" s="528"/>
      <c r="O1652" s="526"/>
      <c r="P1652" s="529">
        <v>1846.05</v>
      </c>
    </row>
    <row r="1653" spans="1:16" x14ac:dyDescent="0.25">
      <c r="A1653" s="530"/>
      <c r="B1653" s="524" t="s">
        <v>2755</v>
      </c>
      <c r="C1653" s="1247" t="s">
        <v>2756</v>
      </c>
      <c r="D1653" s="1247"/>
      <c r="E1653" s="1247"/>
      <c r="F1653" s="1247"/>
      <c r="G1653" s="1247"/>
      <c r="H1653" s="525" t="s">
        <v>1505</v>
      </c>
      <c r="I1653" s="527">
        <v>0.245</v>
      </c>
      <c r="J1653" s="526"/>
      <c r="K1653" s="537">
        <v>0.85014999999999996</v>
      </c>
      <c r="L1653" s="538">
        <v>37.71</v>
      </c>
      <c r="M1653" s="539">
        <v>1.54</v>
      </c>
      <c r="N1653" s="534">
        <v>58.07</v>
      </c>
      <c r="O1653" s="526"/>
      <c r="P1653" s="529">
        <v>49.37</v>
      </c>
    </row>
    <row r="1654" spans="1:16" x14ac:dyDescent="0.25">
      <c r="A1654" s="530"/>
      <c r="B1654" s="524" t="s">
        <v>2716</v>
      </c>
      <c r="C1654" s="1247" t="s">
        <v>2717</v>
      </c>
      <c r="D1654" s="1247"/>
      <c r="E1654" s="1247"/>
      <c r="F1654" s="1247"/>
      <c r="G1654" s="1247"/>
      <c r="H1654" s="525" t="s">
        <v>1164</v>
      </c>
      <c r="I1654" s="537">
        <v>1.1E-4</v>
      </c>
      <c r="J1654" s="526"/>
      <c r="K1654" s="569">
        <v>3.8170000000000001E-4</v>
      </c>
      <c r="L1654" s="542">
        <v>99190.96</v>
      </c>
      <c r="M1654" s="539">
        <v>1.31</v>
      </c>
      <c r="N1654" s="534">
        <v>129940.16</v>
      </c>
      <c r="O1654" s="526"/>
      <c r="P1654" s="529">
        <v>49.6</v>
      </c>
    </row>
    <row r="1655" spans="1:16" x14ac:dyDescent="0.25">
      <c r="A1655" s="530"/>
      <c r="B1655" s="524" t="s">
        <v>3628</v>
      </c>
      <c r="C1655" s="1247" t="s">
        <v>3629</v>
      </c>
      <c r="D1655" s="1247"/>
      <c r="E1655" s="1247"/>
      <c r="F1655" s="1247"/>
      <c r="G1655" s="1247"/>
      <c r="H1655" s="525" t="s">
        <v>1244</v>
      </c>
      <c r="I1655" s="536">
        <v>0.26</v>
      </c>
      <c r="J1655" s="526"/>
      <c r="K1655" s="535">
        <v>0.9022</v>
      </c>
      <c r="L1655" s="538">
        <v>931.11</v>
      </c>
      <c r="M1655" s="539">
        <v>1.76</v>
      </c>
      <c r="N1655" s="534">
        <v>1638.75</v>
      </c>
      <c r="O1655" s="526"/>
      <c r="P1655" s="529">
        <v>1478.48</v>
      </c>
    </row>
    <row r="1656" spans="1:16" x14ac:dyDescent="0.25">
      <c r="A1656" s="530"/>
      <c r="B1656" s="524" t="s">
        <v>4426</v>
      </c>
      <c r="C1656" s="1247" t="s">
        <v>4427</v>
      </c>
      <c r="D1656" s="1247"/>
      <c r="E1656" s="1247"/>
      <c r="F1656" s="1247"/>
      <c r="G1656" s="1247"/>
      <c r="H1656" s="525" t="s">
        <v>1164</v>
      </c>
      <c r="I1656" s="537">
        <v>7.2000000000000005E-4</v>
      </c>
      <c r="J1656" s="526"/>
      <c r="K1656" s="569">
        <v>2.4984E-3</v>
      </c>
      <c r="L1656" s="542">
        <v>82698.14</v>
      </c>
      <c r="M1656" s="575">
        <v>1.3</v>
      </c>
      <c r="N1656" s="534">
        <v>107507.58</v>
      </c>
      <c r="O1656" s="526"/>
      <c r="P1656" s="529">
        <v>268.60000000000002</v>
      </c>
    </row>
    <row r="1657" spans="1:16" x14ac:dyDescent="0.25">
      <c r="A1657" s="552"/>
      <c r="B1657" s="553"/>
      <c r="C1657" s="1248" t="s">
        <v>1154</v>
      </c>
      <c r="D1657" s="1248"/>
      <c r="E1657" s="1248"/>
      <c r="F1657" s="1248"/>
      <c r="G1657" s="1248"/>
      <c r="H1657" s="516"/>
      <c r="I1657" s="517"/>
      <c r="J1657" s="517"/>
      <c r="K1657" s="517"/>
      <c r="L1657" s="520"/>
      <c r="M1657" s="517"/>
      <c r="N1657" s="554"/>
      <c r="O1657" s="517"/>
      <c r="P1657" s="555">
        <v>14211.71</v>
      </c>
    </row>
    <row r="1658" spans="1:16" x14ac:dyDescent="0.25">
      <c r="A1658" s="540" t="s">
        <v>4747</v>
      </c>
      <c r="B1658" s="524" t="s">
        <v>2637</v>
      </c>
      <c r="C1658" s="1247" t="s">
        <v>2638</v>
      </c>
      <c r="D1658" s="1247"/>
      <c r="E1658" s="1247"/>
      <c r="F1658" s="1247"/>
      <c r="G1658" s="1247"/>
      <c r="H1658" s="525" t="s">
        <v>1158</v>
      </c>
      <c r="I1658" s="543">
        <v>2</v>
      </c>
      <c r="J1658" s="526"/>
      <c r="K1658" s="543">
        <v>2</v>
      </c>
      <c r="L1658" s="528"/>
      <c r="M1658" s="526"/>
      <c r="N1658" s="528"/>
      <c r="O1658" s="526"/>
      <c r="P1658" s="573">
        <v>204.86</v>
      </c>
    </row>
    <row r="1659" spans="1:16" x14ac:dyDescent="0.25">
      <c r="A1659" s="540"/>
      <c r="B1659" s="524"/>
      <c r="C1659" s="1247" t="s">
        <v>1155</v>
      </c>
      <c r="D1659" s="1247"/>
      <c r="E1659" s="1247"/>
      <c r="F1659" s="1247"/>
      <c r="G1659" s="1247"/>
      <c r="H1659" s="525"/>
      <c r="I1659" s="526"/>
      <c r="J1659" s="526"/>
      <c r="K1659" s="526"/>
      <c r="L1659" s="528"/>
      <c r="M1659" s="526"/>
      <c r="N1659" s="528"/>
      <c r="O1659" s="526"/>
      <c r="P1659" s="529">
        <v>10772.15</v>
      </c>
    </row>
    <row r="1660" spans="1:16" x14ac:dyDescent="0.25">
      <c r="A1660" s="540"/>
      <c r="B1660" s="524" t="s">
        <v>2639</v>
      </c>
      <c r="C1660" s="1247" t="s">
        <v>2640</v>
      </c>
      <c r="D1660" s="1247"/>
      <c r="E1660" s="1247"/>
      <c r="F1660" s="1247"/>
      <c r="G1660" s="1247"/>
      <c r="H1660" s="525" t="s">
        <v>1158</v>
      </c>
      <c r="I1660" s="543">
        <v>97</v>
      </c>
      <c r="J1660" s="526"/>
      <c r="K1660" s="543">
        <v>97</v>
      </c>
      <c r="L1660" s="528"/>
      <c r="M1660" s="526"/>
      <c r="N1660" s="528"/>
      <c r="O1660" s="526"/>
      <c r="P1660" s="529">
        <v>10448.99</v>
      </c>
    </row>
    <row r="1661" spans="1:16" x14ac:dyDescent="0.25">
      <c r="A1661" s="540"/>
      <c r="B1661" s="524" t="s">
        <v>2641</v>
      </c>
      <c r="C1661" s="1247" t="s">
        <v>2642</v>
      </c>
      <c r="D1661" s="1247"/>
      <c r="E1661" s="1247"/>
      <c r="F1661" s="1247"/>
      <c r="G1661" s="1247"/>
      <c r="H1661" s="525" t="s">
        <v>1158</v>
      </c>
      <c r="I1661" s="543">
        <v>51</v>
      </c>
      <c r="J1661" s="526"/>
      <c r="K1661" s="543">
        <v>51</v>
      </c>
      <c r="L1661" s="528"/>
      <c r="M1661" s="526"/>
      <c r="N1661" s="528"/>
      <c r="O1661" s="526"/>
      <c r="P1661" s="529">
        <v>5493.8</v>
      </c>
    </row>
    <row r="1662" spans="1:16" x14ac:dyDescent="0.25">
      <c r="A1662" s="556"/>
      <c r="B1662" s="557"/>
      <c r="C1662" s="1248" t="s">
        <v>1161</v>
      </c>
      <c r="D1662" s="1248"/>
      <c r="E1662" s="1248"/>
      <c r="F1662" s="1248"/>
      <c r="G1662" s="1248"/>
      <c r="H1662" s="516"/>
      <c r="I1662" s="517"/>
      <c r="J1662" s="517"/>
      <c r="K1662" s="517"/>
      <c r="L1662" s="520"/>
      <c r="M1662" s="517"/>
      <c r="N1662" s="554">
        <v>8749.1</v>
      </c>
      <c r="O1662" s="517"/>
      <c r="P1662" s="555">
        <v>30359.360000000001</v>
      </c>
    </row>
    <row r="1663" spans="1:16" x14ac:dyDescent="0.25">
      <c r="A1663" s="558"/>
      <c r="B1663" s="559"/>
      <c r="C1663" s="559"/>
      <c r="D1663" s="559"/>
      <c r="E1663" s="559"/>
      <c r="F1663" s="559"/>
      <c r="G1663" s="559"/>
      <c r="H1663" s="560"/>
      <c r="I1663" s="561"/>
      <c r="J1663" s="561"/>
      <c r="K1663" s="561"/>
      <c r="L1663" s="562"/>
      <c r="M1663" s="561"/>
      <c r="N1663" s="562"/>
      <c r="O1663" s="561"/>
      <c r="P1663" s="563"/>
    </row>
    <row r="1664" spans="1:16" x14ac:dyDescent="0.25">
      <c r="A1664" s="514" t="s">
        <v>2857</v>
      </c>
      <c r="B1664" s="515" t="s">
        <v>4748</v>
      </c>
      <c r="C1664" s="1249" t="s">
        <v>4749</v>
      </c>
      <c r="D1664" s="1249"/>
      <c r="E1664" s="1249"/>
      <c r="F1664" s="1249"/>
      <c r="G1664" s="1249"/>
      <c r="H1664" s="516" t="s">
        <v>2759</v>
      </c>
      <c r="I1664" s="517">
        <v>0.35399999999999998</v>
      </c>
      <c r="J1664" s="518">
        <v>1</v>
      </c>
      <c r="K1664" s="519">
        <v>0.35399999999999998</v>
      </c>
      <c r="L1664" s="554">
        <v>46171.48</v>
      </c>
      <c r="M1664" s="570">
        <v>1.18</v>
      </c>
      <c r="N1664" s="564">
        <v>54482.35</v>
      </c>
      <c r="O1664" s="517"/>
      <c r="P1664" s="555">
        <v>19286.75</v>
      </c>
    </row>
    <row r="1665" spans="1:16" x14ac:dyDescent="0.25">
      <c r="A1665" s="556"/>
      <c r="B1665" s="557"/>
      <c r="C1665" s="1248" t="s">
        <v>1161</v>
      </c>
      <c r="D1665" s="1248"/>
      <c r="E1665" s="1248"/>
      <c r="F1665" s="1248"/>
      <c r="G1665" s="1248"/>
      <c r="H1665" s="516"/>
      <c r="I1665" s="517"/>
      <c r="J1665" s="517"/>
      <c r="K1665" s="517"/>
      <c r="L1665" s="520"/>
      <c r="M1665" s="517"/>
      <c r="N1665" s="520"/>
      <c r="O1665" s="517"/>
      <c r="P1665" s="555">
        <v>19286.75</v>
      </c>
    </row>
    <row r="1666" spans="1:16" x14ac:dyDescent="0.25">
      <c r="A1666" s="558"/>
      <c r="B1666" s="559"/>
      <c r="C1666" s="559"/>
      <c r="D1666" s="559"/>
      <c r="E1666" s="559"/>
      <c r="F1666" s="559"/>
      <c r="G1666" s="559"/>
      <c r="H1666" s="560"/>
      <c r="I1666" s="561"/>
      <c r="J1666" s="561"/>
      <c r="K1666" s="561"/>
      <c r="L1666" s="562"/>
      <c r="M1666" s="561"/>
      <c r="N1666" s="562"/>
      <c r="O1666" s="561"/>
      <c r="P1666" s="563"/>
    </row>
    <row r="1667" spans="1:16" x14ac:dyDescent="0.25">
      <c r="A1667" s="514" t="s">
        <v>2859</v>
      </c>
      <c r="B1667" s="515" t="s">
        <v>4434</v>
      </c>
      <c r="C1667" s="1249" t="s">
        <v>4435</v>
      </c>
      <c r="D1667" s="1249"/>
      <c r="E1667" s="1249"/>
      <c r="F1667" s="1249"/>
      <c r="G1667" s="1249"/>
      <c r="H1667" s="516" t="s">
        <v>1440</v>
      </c>
      <c r="I1667" s="517">
        <v>1.99</v>
      </c>
      <c r="J1667" s="518">
        <v>1</v>
      </c>
      <c r="K1667" s="570">
        <v>1.99</v>
      </c>
      <c r="L1667" s="520"/>
      <c r="M1667" s="517"/>
      <c r="N1667" s="521"/>
      <c r="O1667" s="517"/>
      <c r="P1667" s="522"/>
    </row>
    <row r="1668" spans="1:16" x14ac:dyDescent="0.25">
      <c r="A1668" s="523"/>
      <c r="B1668" s="524" t="s">
        <v>23</v>
      </c>
      <c r="C1668" s="1247" t="s">
        <v>1203</v>
      </c>
      <c r="D1668" s="1247"/>
      <c r="E1668" s="1247"/>
      <c r="F1668" s="1247"/>
      <c r="G1668" s="1247"/>
      <c r="H1668" s="525" t="s">
        <v>1148</v>
      </c>
      <c r="I1668" s="526"/>
      <c r="J1668" s="526"/>
      <c r="K1668" s="535">
        <v>18.467199999999998</v>
      </c>
      <c r="L1668" s="528"/>
      <c r="M1668" s="526"/>
      <c r="N1668" s="528"/>
      <c r="O1668" s="526"/>
      <c r="P1668" s="529">
        <v>5874.23</v>
      </c>
    </row>
    <row r="1669" spans="1:16" x14ac:dyDescent="0.25">
      <c r="A1669" s="530"/>
      <c r="B1669" s="524" t="s">
        <v>2403</v>
      </c>
      <c r="C1669" s="1247" t="s">
        <v>2404</v>
      </c>
      <c r="D1669" s="1247"/>
      <c r="E1669" s="1247"/>
      <c r="F1669" s="1247"/>
      <c r="G1669" s="1247"/>
      <c r="H1669" s="525" t="s">
        <v>1148</v>
      </c>
      <c r="I1669" s="536">
        <v>9.2799999999999994</v>
      </c>
      <c r="J1669" s="526"/>
      <c r="K1669" s="535">
        <v>18.467199999999998</v>
      </c>
      <c r="L1669" s="532"/>
      <c r="M1669" s="533"/>
      <c r="N1669" s="534">
        <v>318.08999999999997</v>
      </c>
      <c r="O1669" s="526"/>
      <c r="P1669" s="529">
        <v>5874.23</v>
      </c>
    </row>
    <row r="1670" spans="1:16" x14ac:dyDescent="0.25">
      <c r="A1670" s="523"/>
      <c r="B1670" s="524" t="s">
        <v>28</v>
      </c>
      <c r="C1670" s="1247" t="s">
        <v>132</v>
      </c>
      <c r="D1670" s="1247"/>
      <c r="E1670" s="1247"/>
      <c r="F1670" s="1247"/>
      <c r="G1670" s="1247"/>
      <c r="H1670" s="525"/>
      <c r="I1670" s="526"/>
      <c r="J1670" s="526"/>
      <c r="K1670" s="526"/>
      <c r="L1670" s="528"/>
      <c r="M1670" s="526"/>
      <c r="N1670" s="528"/>
      <c r="O1670" s="526"/>
      <c r="P1670" s="573">
        <v>913.86</v>
      </c>
    </row>
    <row r="1671" spans="1:16" x14ac:dyDescent="0.25">
      <c r="A1671" s="523"/>
      <c r="B1671" s="524"/>
      <c r="C1671" s="1247" t="s">
        <v>1147</v>
      </c>
      <c r="D1671" s="1247"/>
      <c r="E1671" s="1247"/>
      <c r="F1671" s="1247"/>
      <c r="G1671" s="1247"/>
      <c r="H1671" s="525" t="s">
        <v>1148</v>
      </c>
      <c r="I1671" s="526"/>
      <c r="J1671" s="526"/>
      <c r="K1671" s="527">
        <v>0.79600000000000004</v>
      </c>
      <c r="L1671" s="528"/>
      <c r="M1671" s="526"/>
      <c r="N1671" s="528"/>
      <c r="O1671" s="526"/>
      <c r="P1671" s="573">
        <v>303.45999999999998</v>
      </c>
    </row>
    <row r="1672" spans="1:16" x14ac:dyDescent="0.25">
      <c r="A1672" s="530"/>
      <c r="B1672" s="524" t="s">
        <v>1443</v>
      </c>
      <c r="C1672" s="1247" t="s">
        <v>1444</v>
      </c>
      <c r="D1672" s="1247"/>
      <c r="E1672" s="1247"/>
      <c r="F1672" s="1247"/>
      <c r="G1672" s="1247"/>
      <c r="H1672" s="525" t="s">
        <v>1151</v>
      </c>
      <c r="I1672" s="531">
        <v>0.2</v>
      </c>
      <c r="J1672" s="526"/>
      <c r="K1672" s="527">
        <v>0.39800000000000002</v>
      </c>
      <c r="L1672" s="532"/>
      <c r="M1672" s="533"/>
      <c r="N1672" s="534">
        <v>1550.39</v>
      </c>
      <c r="O1672" s="526"/>
      <c r="P1672" s="529">
        <v>617.05999999999995</v>
      </c>
    </row>
    <row r="1673" spans="1:16" x14ac:dyDescent="0.25">
      <c r="A1673" s="540"/>
      <c r="B1673" s="524" t="s">
        <v>1152</v>
      </c>
      <c r="C1673" s="1247" t="s">
        <v>1153</v>
      </c>
      <c r="D1673" s="1247"/>
      <c r="E1673" s="1247"/>
      <c r="F1673" s="1247"/>
      <c r="G1673" s="1247"/>
      <c r="H1673" s="525" t="s">
        <v>1148</v>
      </c>
      <c r="I1673" s="531">
        <v>0.2</v>
      </c>
      <c r="J1673" s="526"/>
      <c r="K1673" s="527">
        <v>0.39800000000000002</v>
      </c>
      <c r="L1673" s="528"/>
      <c r="M1673" s="526"/>
      <c r="N1673" s="541">
        <v>437.08</v>
      </c>
      <c r="O1673" s="526"/>
      <c r="P1673" s="573">
        <v>173.96</v>
      </c>
    </row>
    <row r="1674" spans="1:16" x14ac:dyDescent="0.25">
      <c r="A1674" s="530"/>
      <c r="B1674" s="524" t="s">
        <v>4424</v>
      </c>
      <c r="C1674" s="1247" t="s">
        <v>4425</v>
      </c>
      <c r="D1674" s="1247"/>
      <c r="E1674" s="1247"/>
      <c r="F1674" s="1247"/>
      <c r="G1674" s="1247"/>
      <c r="H1674" s="525" t="s">
        <v>1151</v>
      </c>
      <c r="I1674" s="531">
        <v>2.2000000000000002</v>
      </c>
      <c r="J1674" s="526"/>
      <c r="K1674" s="527">
        <v>4.3780000000000001</v>
      </c>
      <c r="L1674" s="538">
        <v>1.75</v>
      </c>
      <c r="M1674" s="539">
        <v>1.39</v>
      </c>
      <c r="N1674" s="534">
        <v>2.4300000000000002</v>
      </c>
      <c r="O1674" s="526"/>
      <c r="P1674" s="529">
        <v>10.64</v>
      </c>
    </row>
    <row r="1675" spans="1:16" x14ac:dyDescent="0.25">
      <c r="A1675" s="530"/>
      <c r="B1675" s="524" t="s">
        <v>4179</v>
      </c>
      <c r="C1675" s="1247" t="s">
        <v>4180</v>
      </c>
      <c r="D1675" s="1247"/>
      <c r="E1675" s="1247"/>
      <c r="F1675" s="1247"/>
      <c r="G1675" s="1247"/>
      <c r="H1675" s="525" t="s">
        <v>1151</v>
      </c>
      <c r="I1675" s="531">
        <v>2.2000000000000002</v>
      </c>
      <c r="J1675" s="526"/>
      <c r="K1675" s="527">
        <v>4.3780000000000001</v>
      </c>
      <c r="L1675" s="538">
        <v>8.84</v>
      </c>
      <c r="M1675" s="575">
        <v>1.3</v>
      </c>
      <c r="N1675" s="534">
        <v>11.49</v>
      </c>
      <c r="O1675" s="526"/>
      <c r="P1675" s="529">
        <v>50.3</v>
      </c>
    </row>
    <row r="1676" spans="1:16" x14ac:dyDescent="0.25">
      <c r="A1676" s="530"/>
      <c r="B1676" s="524" t="s">
        <v>1445</v>
      </c>
      <c r="C1676" s="1247" t="s">
        <v>1446</v>
      </c>
      <c r="D1676" s="1247"/>
      <c r="E1676" s="1247"/>
      <c r="F1676" s="1247"/>
      <c r="G1676" s="1247"/>
      <c r="H1676" s="525" t="s">
        <v>1151</v>
      </c>
      <c r="I1676" s="531">
        <v>0.2</v>
      </c>
      <c r="J1676" s="526"/>
      <c r="K1676" s="527">
        <v>0.39800000000000002</v>
      </c>
      <c r="L1676" s="538">
        <v>477.92</v>
      </c>
      <c r="M1676" s="539">
        <v>1.24</v>
      </c>
      <c r="N1676" s="534">
        <v>592.62</v>
      </c>
      <c r="O1676" s="526"/>
      <c r="P1676" s="529">
        <v>235.86</v>
      </c>
    </row>
    <row r="1677" spans="1:16" x14ac:dyDescent="0.25">
      <c r="A1677" s="540"/>
      <c r="B1677" s="524" t="s">
        <v>1208</v>
      </c>
      <c r="C1677" s="1247" t="s">
        <v>1209</v>
      </c>
      <c r="D1677" s="1247"/>
      <c r="E1677" s="1247"/>
      <c r="F1677" s="1247"/>
      <c r="G1677" s="1247"/>
      <c r="H1677" s="525" t="s">
        <v>1148</v>
      </c>
      <c r="I1677" s="531">
        <v>0.2</v>
      </c>
      <c r="J1677" s="526"/>
      <c r="K1677" s="527">
        <v>0.39800000000000002</v>
      </c>
      <c r="L1677" s="528"/>
      <c r="M1677" s="526"/>
      <c r="N1677" s="541">
        <v>325.38</v>
      </c>
      <c r="O1677" s="526"/>
      <c r="P1677" s="573">
        <v>129.5</v>
      </c>
    </row>
    <row r="1678" spans="1:16" x14ac:dyDescent="0.25">
      <c r="A1678" s="523"/>
      <c r="B1678" s="524" t="s">
        <v>36</v>
      </c>
      <c r="C1678" s="1247" t="s">
        <v>134</v>
      </c>
      <c r="D1678" s="1247"/>
      <c r="E1678" s="1247"/>
      <c r="F1678" s="1247"/>
      <c r="G1678" s="1247"/>
      <c r="H1678" s="525"/>
      <c r="I1678" s="526"/>
      <c r="J1678" s="526"/>
      <c r="K1678" s="526"/>
      <c r="L1678" s="528"/>
      <c r="M1678" s="526"/>
      <c r="N1678" s="528"/>
      <c r="O1678" s="526"/>
      <c r="P1678" s="529">
        <v>1058.68</v>
      </c>
    </row>
    <row r="1679" spans="1:16" x14ac:dyDescent="0.25">
      <c r="A1679" s="530"/>
      <c r="B1679" s="524" t="s">
        <v>2755</v>
      </c>
      <c r="C1679" s="1247" t="s">
        <v>2756</v>
      </c>
      <c r="D1679" s="1247"/>
      <c r="E1679" s="1247"/>
      <c r="F1679" s="1247"/>
      <c r="G1679" s="1247"/>
      <c r="H1679" s="525" t="s">
        <v>1505</v>
      </c>
      <c r="I1679" s="527">
        <v>0.245</v>
      </c>
      <c r="J1679" s="526"/>
      <c r="K1679" s="537">
        <v>0.48754999999999998</v>
      </c>
      <c r="L1679" s="538">
        <v>37.71</v>
      </c>
      <c r="M1679" s="539">
        <v>1.54</v>
      </c>
      <c r="N1679" s="534">
        <v>58.07</v>
      </c>
      <c r="O1679" s="526"/>
      <c r="P1679" s="529">
        <v>28.31</v>
      </c>
    </row>
    <row r="1680" spans="1:16" x14ac:dyDescent="0.25">
      <c r="A1680" s="530"/>
      <c r="B1680" s="524" t="s">
        <v>2716</v>
      </c>
      <c r="C1680" s="1247" t="s">
        <v>2717</v>
      </c>
      <c r="D1680" s="1247"/>
      <c r="E1680" s="1247"/>
      <c r="F1680" s="1247"/>
      <c r="G1680" s="1247"/>
      <c r="H1680" s="525" t="s">
        <v>1164</v>
      </c>
      <c r="I1680" s="537">
        <v>1.1E-4</v>
      </c>
      <c r="J1680" s="526"/>
      <c r="K1680" s="569">
        <v>2.1890000000000001E-4</v>
      </c>
      <c r="L1680" s="542">
        <v>99190.96</v>
      </c>
      <c r="M1680" s="539">
        <v>1.31</v>
      </c>
      <c r="N1680" s="534">
        <v>129940.16</v>
      </c>
      <c r="O1680" s="526"/>
      <c r="P1680" s="529">
        <v>28.44</v>
      </c>
    </row>
    <row r="1681" spans="1:16" x14ac:dyDescent="0.25">
      <c r="A1681" s="530"/>
      <c r="B1681" s="524" t="s">
        <v>3628</v>
      </c>
      <c r="C1681" s="1247" t="s">
        <v>3629</v>
      </c>
      <c r="D1681" s="1247"/>
      <c r="E1681" s="1247"/>
      <c r="F1681" s="1247"/>
      <c r="G1681" s="1247"/>
      <c r="H1681" s="525" t="s">
        <v>1244</v>
      </c>
      <c r="I1681" s="536">
        <v>0.26</v>
      </c>
      <c r="J1681" s="526"/>
      <c r="K1681" s="535">
        <v>0.51739999999999997</v>
      </c>
      <c r="L1681" s="538">
        <v>931.11</v>
      </c>
      <c r="M1681" s="539">
        <v>1.76</v>
      </c>
      <c r="N1681" s="534">
        <v>1638.75</v>
      </c>
      <c r="O1681" s="526"/>
      <c r="P1681" s="529">
        <v>847.89</v>
      </c>
    </row>
    <row r="1682" spans="1:16" x14ac:dyDescent="0.25">
      <c r="A1682" s="530"/>
      <c r="B1682" s="524" t="s">
        <v>4426</v>
      </c>
      <c r="C1682" s="1247" t="s">
        <v>4427</v>
      </c>
      <c r="D1682" s="1247"/>
      <c r="E1682" s="1247"/>
      <c r="F1682" s="1247"/>
      <c r="G1682" s="1247"/>
      <c r="H1682" s="525" t="s">
        <v>1164</v>
      </c>
      <c r="I1682" s="537">
        <v>7.2000000000000005E-4</v>
      </c>
      <c r="J1682" s="526"/>
      <c r="K1682" s="569">
        <v>1.4327999999999999E-3</v>
      </c>
      <c r="L1682" s="542">
        <v>82698.14</v>
      </c>
      <c r="M1682" s="575">
        <v>1.3</v>
      </c>
      <c r="N1682" s="534">
        <v>107507.58</v>
      </c>
      <c r="O1682" s="526"/>
      <c r="P1682" s="529">
        <v>154.04</v>
      </c>
    </row>
    <row r="1683" spans="1:16" x14ac:dyDescent="0.25">
      <c r="A1683" s="552"/>
      <c r="B1683" s="553"/>
      <c r="C1683" s="1248" t="s">
        <v>1154</v>
      </c>
      <c r="D1683" s="1248"/>
      <c r="E1683" s="1248"/>
      <c r="F1683" s="1248"/>
      <c r="G1683" s="1248"/>
      <c r="H1683" s="516"/>
      <c r="I1683" s="517"/>
      <c r="J1683" s="517"/>
      <c r="K1683" s="517"/>
      <c r="L1683" s="520"/>
      <c r="M1683" s="517"/>
      <c r="N1683" s="554"/>
      <c r="O1683" s="517"/>
      <c r="P1683" s="555">
        <v>8150.23</v>
      </c>
    </row>
    <row r="1684" spans="1:16" x14ac:dyDescent="0.25">
      <c r="A1684" s="540" t="s">
        <v>4750</v>
      </c>
      <c r="B1684" s="524" t="s">
        <v>2637</v>
      </c>
      <c r="C1684" s="1247" t="s">
        <v>2638</v>
      </c>
      <c r="D1684" s="1247"/>
      <c r="E1684" s="1247"/>
      <c r="F1684" s="1247"/>
      <c r="G1684" s="1247"/>
      <c r="H1684" s="525" t="s">
        <v>1158</v>
      </c>
      <c r="I1684" s="543">
        <v>2</v>
      </c>
      <c r="J1684" s="526"/>
      <c r="K1684" s="543">
        <v>2</v>
      </c>
      <c r="L1684" s="528"/>
      <c r="M1684" s="526"/>
      <c r="N1684" s="528"/>
      <c r="O1684" s="526"/>
      <c r="P1684" s="573">
        <v>117.48</v>
      </c>
    </row>
    <row r="1685" spans="1:16" x14ac:dyDescent="0.25">
      <c r="A1685" s="540"/>
      <c r="B1685" s="524"/>
      <c r="C1685" s="1247" t="s">
        <v>1155</v>
      </c>
      <c r="D1685" s="1247"/>
      <c r="E1685" s="1247"/>
      <c r="F1685" s="1247"/>
      <c r="G1685" s="1247"/>
      <c r="H1685" s="525"/>
      <c r="I1685" s="526"/>
      <c r="J1685" s="526"/>
      <c r="K1685" s="526"/>
      <c r="L1685" s="528"/>
      <c r="M1685" s="526"/>
      <c r="N1685" s="528"/>
      <c r="O1685" s="526"/>
      <c r="P1685" s="529">
        <v>6177.69</v>
      </c>
    </row>
    <row r="1686" spans="1:16" x14ac:dyDescent="0.25">
      <c r="A1686" s="540"/>
      <c r="B1686" s="524" t="s">
        <v>2639</v>
      </c>
      <c r="C1686" s="1247" t="s">
        <v>2640</v>
      </c>
      <c r="D1686" s="1247"/>
      <c r="E1686" s="1247"/>
      <c r="F1686" s="1247"/>
      <c r="G1686" s="1247"/>
      <c r="H1686" s="525" t="s">
        <v>1158</v>
      </c>
      <c r="I1686" s="543">
        <v>97</v>
      </c>
      <c r="J1686" s="526"/>
      <c r="K1686" s="543">
        <v>97</v>
      </c>
      <c r="L1686" s="528"/>
      <c r="M1686" s="526"/>
      <c r="N1686" s="528"/>
      <c r="O1686" s="526"/>
      <c r="P1686" s="529">
        <v>5992.36</v>
      </c>
    </row>
    <row r="1687" spans="1:16" x14ac:dyDescent="0.25">
      <c r="A1687" s="540"/>
      <c r="B1687" s="524" t="s">
        <v>2641</v>
      </c>
      <c r="C1687" s="1247" t="s">
        <v>2642</v>
      </c>
      <c r="D1687" s="1247"/>
      <c r="E1687" s="1247"/>
      <c r="F1687" s="1247"/>
      <c r="G1687" s="1247"/>
      <c r="H1687" s="525" t="s">
        <v>1158</v>
      </c>
      <c r="I1687" s="543">
        <v>51</v>
      </c>
      <c r="J1687" s="526"/>
      <c r="K1687" s="543">
        <v>51</v>
      </c>
      <c r="L1687" s="528"/>
      <c r="M1687" s="526"/>
      <c r="N1687" s="528"/>
      <c r="O1687" s="526"/>
      <c r="P1687" s="529">
        <v>3150.62</v>
      </c>
    </row>
    <row r="1688" spans="1:16" x14ac:dyDescent="0.25">
      <c r="A1688" s="556"/>
      <c r="B1688" s="557"/>
      <c r="C1688" s="1248" t="s">
        <v>1161</v>
      </c>
      <c r="D1688" s="1248"/>
      <c r="E1688" s="1248"/>
      <c r="F1688" s="1248"/>
      <c r="G1688" s="1248"/>
      <c r="H1688" s="516"/>
      <c r="I1688" s="517"/>
      <c r="J1688" s="517"/>
      <c r="K1688" s="517"/>
      <c r="L1688" s="520"/>
      <c r="M1688" s="517"/>
      <c r="N1688" s="554">
        <v>8749.09</v>
      </c>
      <c r="O1688" s="517"/>
      <c r="P1688" s="555">
        <v>17410.689999999999</v>
      </c>
    </row>
    <row r="1689" spans="1:16" x14ac:dyDescent="0.25">
      <c r="A1689" s="558"/>
      <c r="B1689" s="559"/>
      <c r="C1689" s="559"/>
      <c r="D1689" s="559"/>
      <c r="E1689" s="559"/>
      <c r="F1689" s="559"/>
      <c r="G1689" s="559"/>
      <c r="H1689" s="560"/>
      <c r="I1689" s="561"/>
      <c r="J1689" s="561"/>
      <c r="K1689" s="561"/>
      <c r="L1689" s="562"/>
      <c r="M1689" s="561"/>
      <c r="N1689" s="562"/>
      <c r="O1689" s="561"/>
      <c r="P1689" s="563"/>
    </row>
    <row r="1690" spans="1:16" x14ac:dyDescent="0.25">
      <c r="A1690" s="514" t="s">
        <v>2860</v>
      </c>
      <c r="B1690" s="515" t="s">
        <v>4562</v>
      </c>
      <c r="C1690" s="1249" t="s">
        <v>4563</v>
      </c>
      <c r="D1690" s="1249"/>
      <c r="E1690" s="1249"/>
      <c r="F1690" s="1249"/>
      <c r="G1690" s="1249"/>
      <c r="H1690" s="516" t="s">
        <v>2759</v>
      </c>
      <c r="I1690" s="517">
        <v>0.20300000000000001</v>
      </c>
      <c r="J1690" s="518">
        <v>1</v>
      </c>
      <c r="K1690" s="519">
        <v>0.20300000000000001</v>
      </c>
      <c r="L1690" s="554">
        <v>259931.1</v>
      </c>
      <c r="M1690" s="570">
        <v>1.18</v>
      </c>
      <c r="N1690" s="564">
        <v>306718.7</v>
      </c>
      <c r="O1690" s="517"/>
      <c r="P1690" s="555">
        <v>62263.9</v>
      </c>
    </row>
    <row r="1691" spans="1:16" x14ac:dyDescent="0.25">
      <c r="A1691" s="556"/>
      <c r="B1691" s="557"/>
      <c r="C1691" s="1248" t="s">
        <v>1161</v>
      </c>
      <c r="D1691" s="1248"/>
      <c r="E1691" s="1248"/>
      <c r="F1691" s="1248"/>
      <c r="G1691" s="1248"/>
      <c r="H1691" s="516"/>
      <c r="I1691" s="517"/>
      <c r="J1691" s="517"/>
      <c r="K1691" s="517"/>
      <c r="L1691" s="520"/>
      <c r="M1691" s="517"/>
      <c r="N1691" s="520"/>
      <c r="O1691" s="517"/>
      <c r="P1691" s="555">
        <v>62263.9</v>
      </c>
    </row>
    <row r="1692" spans="1:16" x14ac:dyDescent="0.25">
      <c r="A1692" s="558"/>
      <c r="B1692" s="559"/>
      <c r="C1692" s="559"/>
      <c r="D1692" s="559"/>
      <c r="E1692" s="559"/>
      <c r="F1692" s="559"/>
      <c r="G1692" s="559"/>
      <c r="H1692" s="560"/>
      <c r="I1692" s="561"/>
      <c r="J1692" s="561"/>
      <c r="K1692" s="561"/>
      <c r="L1692" s="562"/>
      <c r="M1692" s="561"/>
      <c r="N1692" s="562"/>
      <c r="O1692" s="561"/>
      <c r="P1692" s="563"/>
    </row>
    <row r="1693" spans="1:16" x14ac:dyDescent="0.25">
      <c r="A1693" s="1251" t="s">
        <v>4751</v>
      </c>
      <c r="B1693" s="1252"/>
      <c r="C1693" s="1252"/>
      <c r="D1693" s="1252"/>
      <c r="E1693" s="1252"/>
      <c r="F1693" s="1252"/>
      <c r="G1693" s="1252"/>
      <c r="H1693" s="1252"/>
      <c r="I1693" s="1252"/>
      <c r="J1693" s="1252"/>
      <c r="K1693" s="1252"/>
      <c r="L1693" s="1252"/>
      <c r="M1693" s="1252"/>
      <c r="N1693" s="1252"/>
      <c r="O1693" s="1252"/>
      <c r="P1693" s="1253"/>
    </row>
    <row r="1694" spans="1:16" x14ac:dyDescent="0.25">
      <c r="A1694" s="514" t="s">
        <v>2861</v>
      </c>
      <c r="B1694" s="515" t="s">
        <v>4572</v>
      </c>
      <c r="C1694" s="1249" t="s">
        <v>4573</v>
      </c>
      <c r="D1694" s="1249"/>
      <c r="E1694" s="1249"/>
      <c r="F1694" s="1249"/>
      <c r="G1694" s="1249"/>
      <c r="H1694" s="516" t="s">
        <v>1575</v>
      </c>
      <c r="I1694" s="517">
        <v>186</v>
      </c>
      <c r="J1694" s="518">
        <v>1</v>
      </c>
      <c r="K1694" s="518">
        <v>186</v>
      </c>
      <c r="L1694" s="520"/>
      <c r="M1694" s="517"/>
      <c r="N1694" s="521"/>
      <c r="O1694" s="517"/>
      <c r="P1694" s="522"/>
    </row>
    <row r="1695" spans="1:16" x14ac:dyDescent="0.25">
      <c r="A1695" s="523"/>
      <c r="B1695" s="524" t="s">
        <v>23</v>
      </c>
      <c r="C1695" s="1247" t="s">
        <v>1203</v>
      </c>
      <c r="D1695" s="1247"/>
      <c r="E1695" s="1247"/>
      <c r="F1695" s="1247"/>
      <c r="G1695" s="1247"/>
      <c r="H1695" s="525" t="s">
        <v>1148</v>
      </c>
      <c r="I1695" s="526"/>
      <c r="J1695" s="526"/>
      <c r="K1695" s="536">
        <v>171.12</v>
      </c>
      <c r="L1695" s="528"/>
      <c r="M1695" s="526"/>
      <c r="N1695" s="528"/>
      <c r="O1695" s="526"/>
      <c r="P1695" s="529">
        <v>54431.56</v>
      </c>
    </row>
    <row r="1696" spans="1:16" x14ac:dyDescent="0.25">
      <c r="A1696" s="530"/>
      <c r="B1696" s="524" t="s">
        <v>2403</v>
      </c>
      <c r="C1696" s="1247" t="s">
        <v>2404</v>
      </c>
      <c r="D1696" s="1247"/>
      <c r="E1696" s="1247"/>
      <c r="F1696" s="1247"/>
      <c r="G1696" s="1247"/>
      <c r="H1696" s="525" t="s">
        <v>1148</v>
      </c>
      <c r="I1696" s="536">
        <v>0.92</v>
      </c>
      <c r="J1696" s="526"/>
      <c r="K1696" s="536">
        <v>171.12</v>
      </c>
      <c r="L1696" s="532"/>
      <c r="M1696" s="533"/>
      <c r="N1696" s="534">
        <v>318.08999999999997</v>
      </c>
      <c r="O1696" s="526"/>
      <c r="P1696" s="529">
        <v>54431.56</v>
      </c>
    </row>
    <row r="1697" spans="1:16" x14ac:dyDescent="0.25">
      <c r="A1697" s="523"/>
      <c r="B1697" s="524" t="s">
        <v>28</v>
      </c>
      <c r="C1697" s="1247" t="s">
        <v>132</v>
      </c>
      <c r="D1697" s="1247"/>
      <c r="E1697" s="1247"/>
      <c r="F1697" s="1247"/>
      <c r="G1697" s="1247"/>
      <c r="H1697" s="525"/>
      <c r="I1697" s="526"/>
      <c r="J1697" s="526"/>
      <c r="K1697" s="526"/>
      <c r="L1697" s="528"/>
      <c r="M1697" s="526"/>
      <c r="N1697" s="528"/>
      <c r="O1697" s="526"/>
      <c r="P1697" s="529">
        <v>3986</v>
      </c>
    </row>
    <row r="1698" spans="1:16" x14ac:dyDescent="0.25">
      <c r="A1698" s="523"/>
      <c r="B1698" s="524"/>
      <c r="C1698" s="1247" t="s">
        <v>1147</v>
      </c>
      <c r="D1698" s="1247"/>
      <c r="E1698" s="1247"/>
      <c r="F1698" s="1247"/>
      <c r="G1698" s="1247"/>
      <c r="H1698" s="525" t="s">
        <v>1148</v>
      </c>
      <c r="I1698" s="526"/>
      <c r="J1698" s="526"/>
      <c r="K1698" s="536">
        <v>3.72</v>
      </c>
      <c r="L1698" s="528"/>
      <c r="M1698" s="526"/>
      <c r="N1698" s="528"/>
      <c r="O1698" s="526"/>
      <c r="P1698" s="529">
        <v>1418.18</v>
      </c>
    </row>
    <row r="1699" spans="1:16" x14ac:dyDescent="0.25">
      <c r="A1699" s="530"/>
      <c r="B1699" s="524" t="s">
        <v>1443</v>
      </c>
      <c r="C1699" s="1247" t="s">
        <v>1444</v>
      </c>
      <c r="D1699" s="1247"/>
      <c r="E1699" s="1247"/>
      <c r="F1699" s="1247"/>
      <c r="G1699" s="1247"/>
      <c r="H1699" s="525" t="s">
        <v>1151</v>
      </c>
      <c r="I1699" s="536">
        <v>0.01</v>
      </c>
      <c r="J1699" s="526"/>
      <c r="K1699" s="536">
        <v>1.86</v>
      </c>
      <c r="L1699" s="532"/>
      <c r="M1699" s="533"/>
      <c r="N1699" s="534">
        <v>1550.39</v>
      </c>
      <c r="O1699" s="526"/>
      <c r="P1699" s="529">
        <v>2883.73</v>
      </c>
    </row>
    <row r="1700" spans="1:16" x14ac:dyDescent="0.25">
      <c r="A1700" s="540"/>
      <c r="B1700" s="524" t="s">
        <v>1152</v>
      </c>
      <c r="C1700" s="1247" t="s">
        <v>1153</v>
      </c>
      <c r="D1700" s="1247"/>
      <c r="E1700" s="1247"/>
      <c r="F1700" s="1247"/>
      <c r="G1700" s="1247"/>
      <c r="H1700" s="525" t="s">
        <v>1148</v>
      </c>
      <c r="I1700" s="536">
        <v>0.01</v>
      </c>
      <c r="J1700" s="526"/>
      <c r="K1700" s="536">
        <v>1.86</v>
      </c>
      <c r="L1700" s="528"/>
      <c r="M1700" s="526"/>
      <c r="N1700" s="541">
        <v>437.08</v>
      </c>
      <c r="O1700" s="526"/>
      <c r="P1700" s="573">
        <v>812.97</v>
      </c>
    </row>
    <row r="1701" spans="1:16" x14ac:dyDescent="0.25">
      <c r="A1701" s="530"/>
      <c r="B1701" s="524" t="s">
        <v>1445</v>
      </c>
      <c r="C1701" s="1247" t="s">
        <v>1446</v>
      </c>
      <c r="D1701" s="1247"/>
      <c r="E1701" s="1247"/>
      <c r="F1701" s="1247"/>
      <c r="G1701" s="1247"/>
      <c r="H1701" s="525" t="s">
        <v>1151</v>
      </c>
      <c r="I1701" s="536">
        <v>0.01</v>
      </c>
      <c r="J1701" s="526"/>
      <c r="K1701" s="536">
        <v>1.86</v>
      </c>
      <c r="L1701" s="538">
        <v>477.92</v>
      </c>
      <c r="M1701" s="539">
        <v>1.24</v>
      </c>
      <c r="N1701" s="534">
        <v>592.62</v>
      </c>
      <c r="O1701" s="526"/>
      <c r="P1701" s="529">
        <v>1102.27</v>
      </c>
    </row>
    <row r="1702" spans="1:16" x14ac:dyDescent="0.25">
      <c r="A1702" s="540"/>
      <c r="B1702" s="524" t="s">
        <v>1208</v>
      </c>
      <c r="C1702" s="1247" t="s">
        <v>1209</v>
      </c>
      <c r="D1702" s="1247"/>
      <c r="E1702" s="1247"/>
      <c r="F1702" s="1247"/>
      <c r="G1702" s="1247"/>
      <c r="H1702" s="525" t="s">
        <v>1148</v>
      </c>
      <c r="I1702" s="536">
        <v>0.01</v>
      </c>
      <c r="J1702" s="526"/>
      <c r="K1702" s="536">
        <v>1.86</v>
      </c>
      <c r="L1702" s="528"/>
      <c r="M1702" s="526"/>
      <c r="N1702" s="541">
        <v>325.38</v>
      </c>
      <c r="O1702" s="526"/>
      <c r="P1702" s="573">
        <v>605.21</v>
      </c>
    </row>
    <row r="1703" spans="1:16" x14ac:dyDescent="0.25">
      <c r="A1703" s="523"/>
      <c r="B1703" s="524" t="s">
        <v>36</v>
      </c>
      <c r="C1703" s="1247" t="s">
        <v>134</v>
      </c>
      <c r="D1703" s="1247"/>
      <c r="E1703" s="1247"/>
      <c r="F1703" s="1247"/>
      <c r="G1703" s="1247"/>
      <c r="H1703" s="525"/>
      <c r="I1703" s="526"/>
      <c r="J1703" s="526"/>
      <c r="K1703" s="526"/>
      <c r="L1703" s="528"/>
      <c r="M1703" s="526"/>
      <c r="N1703" s="528"/>
      <c r="O1703" s="526"/>
      <c r="P1703" s="529">
        <v>22535.48</v>
      </c>
    </row>
    <row r="1704" spans="1:16" x14ac:dyDescent="0.25">
      <c r="A1704" s="530"/>
      <c r="B1704" s="524" t="s">
        <v>4400</v>
      </c>
      <c r="C1704" s="1247" t="s">
        <v>4401</v>
      </c>
      <c r="D1704" s="1247"/>
      <c r="E1704" s="1247"/>
      <c r="F1704" s="1247"/>
      <c r="G1704" s="1247"/>
      <c r="H1704" s="525" t="s">
        <v>1164</v>
      </c>
      <c r="I1704" s="535">
        <v>8.0000000000000004E-4</v>
      </c>
      <c r="J1704" s="526"/>
      <c r="K1704" s="535">
        <v>0.14879999999999999</v>
      </c>
      <c r="L1704" s="542">
        <v>116448.72</v>
      </c>
      <c r="M1704" s="539">
        <v>1.18</v>
      </c>
      <c r="N1704" s="534">
        <v>137409.49</v>
      </c>
      <c r="O1704" s="526"/>
      <c r="P1704" s="529">
        <v>20446.53</v>
      </c>
    </row>
    <row r="1705" spans="1:16" x14ac:dyDescent="0.25">
      <c r="A1705" s="530"/>
      <c r="B1705" s="524" t="s">
        <v>4442</v>
      </c>
      <c r="C1705" s="1247" t="s">
        <v>4443</v>
      </c>
      <c r="D1705" s="1247"/>
      <c r="E1705" s="1247"/>
      <c r="F1705" s="1247"/>
      <c r="G1705" s="1247"/>
      <c r="H1705" s="525" t="s">
        <v>1164</v>
      </c>
      <c r="I1705" s="537">
        <v>1.0000000000000001E-5</v>
      </c>
      <c r="J1705" s="526"/>
      <c r="K1705" s="537">
        <v>1.8600000000000001E-3</v>
      </c>
      <c r="L1705" s="542">
        <v>81827.199999999997</v>
      </c>
      <c r="M1705" s="539">
        <v>1.63</v>
      </c>
      <c r="N1705" s="534">
        <v>133378.34</v>
      </c>
      <c r="O1705" s="526"/>
      <c r="P1705" s="529">
        <v>248.08</v>
      </c>
    </row>
    <row r="1706" spans="1:16" x14ac:dyDescent="0.25">
      <c r="A1706" s="530"/>
      <c r="B1706" s="524" t="s">
        <v>1492</v>
      </c>
      <c r="C1706" s="1247" t="s">
        <v>1493</v>
      </c>
      <c r="D1706" s="1247"/>
      <c r="E1706" s="1247"/>
      <c r="F1706" s="1247"/>
      <c r="G1706" s="1247"/>
      <c r="H1706" s="525" t="s">
        <v>1244</v>
      </c>
      <c r="I1706" s="536">
        <v>0.15</v>
      </c>
      <c r="J1706" s="526"/>
      <c r="K1706" s="531">
        <v>27.9</v>
      </c>
      <c r="L1706" s="538">
        <v>41.38</v>
      </c>
      <c r="M1706" s="539">
        <v>1.37</v>
      </c>
      <c r="N1706" s="534">
        <v>56.69</v>
      </c>
      <c r="O1706" s="526"/>
      <c r="P1706" s="529">
        <v>1581.65</v>
      </c>
    </row>
    <row r="1707" spans="1:16" x14ac:dyDescent="0.25">
      <c r="A1707" s="530"/>
      <c r="B1707" s="524" t="s">
        <v>2755</v>
      </c>
      <c r="C1707" s="1247" t="s">
        <v>2756</v>
      </c>
      <c r="D1707" s="1247"/>
      <c r="E1707" s="1247"/>
      <c r="F1707" s="1247"/>
      <c r="G1707" s="1247"/>
      <c r="H1707" s="525" t="s">
        <v>1505</v>
      </c>
      <c r="I1707" s="527">
        <v>2.4E-2</v>
      </c>
      <c r="J1707" s="526"/>
      <c r="K1707" s="527">
        <v>4.4640000000000004</v>
      </c>
      <c r="L1707" s="538">
        <v>37.71</v>
      </c>
      <c r="M1707" s="539">
        <v>1.54</v>
      </c>
      <c r="N1707" s="534">
        <v>58.07</v>
      </c>
      <c r="O1707" s="526"/>
      <c r="P1707" s="529">
        <v>259.22000000000003</v>
      </c>
    </row>
    <row r="1708" spans="1:16" x14ac:dyDescent="0.25">
      <c r="A1708" s="552"/>
      <c r="B1708" s="553"/>
      <c r="C1708" s="1248" t="s">
        <v>1154</v>
      </c>
      <c r="D1708" s="1248"/>
      <c r="E1708" s="1248"/>
      <c r="F1708" s="1248"/>
      <c r="G1708" s="1248"/>
      <c r="H1708" s="516"/>
      <c r="I1708" s="517"/>
      <c r="J1708" s="517"/>
      <c r="K1708" s="517"/>
      <c r="L1708" s="520"/>
      <c r="M1708" s="517"/>
      <c r="N1708" s="554"/>
      <c r="O1708" s="517"/>
      <c r="P1708" s="555">
        <v>82371.22</v>
      </c>
    </row>
    <row r="1709" spans="1:16" x14ac:dyDescent="0.25">
      <c r="A1709" s="540" t="s">
        <v>2862</v>
      </c>
      <c r="B1709" s="524" t="s">
        <v>2637</v>
      </c>
      <c r="C1709" s="1247" t="s">
        <v>2638</v>
      </c>
      <c r="D1709" s="1247"/>
      <c r="E1709" s="1247"/>
      <c r="F1709" s="1247"/>
      <c r="G1709" s="1247"/>
      <c r="H1709" s="525" t="s">
        <v>1158</v>
      </c>
      <c r="I1709" s="543">
        <v>2</v>
      </c>
      <c r="J1709" s="526"/>
      <c r="K1709" s="543">
        <v>2</v>
      </c>
      <c r="L1709" s="528"/>
      <c r="M1709" s="526"/>
      <c r="N1709" s="528"/>
      <c r="O1709" s="526"/>
      <c r="P1709" s="529">
        <v>1088.6300000000001</v>
      </c>
    </row>
    <row r="1710" spans="1:16" x14ac:dyDescent="0.25">
      <c r="A1710" s="540"/>
      <c r="B1710" s="524"/>
      <c r="C1710" s="1247" t="s">
        <v>1155</v>
      </c>
      <c r="D1710" s="1247"/>
      <c r="E1710" s="1247"/>
      <c r="F1710" s="1247"/>
      <c r="G1710" s="1247"/>
      <c r="H1710" s="525"/>
      <c r="I1710" s="526"/>
      <c r="J1710" s="526"/>
      <c r="K1710" s="526"/>
      <c r="L1710" s="528"/>
      <c r="M1710" s="526"/>
      <c r="N1710" s="528"/>
      <c r="O1710" s="526"/>
      <c r="P1710" s="529">
        <v>55849.74</v>
      </c>
    </row>
    <row r="1711" spans="1:16" x14ac:dyDescent="0.25">
      <c r="A1711" s="540"/>
      <c r="B1711" s="524" t="s">
        <v>2639</v>
      </c>
      <c r="C1711" s="1247" t="s">
        <v>2640</v>
      </c>
      <c r="D1711" s="1247"/>
      <c r="E1711" s="1247"/>
      <c r="F1711" s="1247"/>
      <c r="G1711" s="1247"/>
      <c r="H1711" s="525" t="s">
        <v>1158</v>
      </c>
      <c r="I1711" s="543">
        <v>97</v>
      </c>
      <c r="J1711" s="526"/>
      <c r="K1711" s="543">
        <v>97</v>
      </c>
      <c r="L1711" s="528"/>
      <c r="M1711" s="526"/>
      <c r="N1711" s="528"/>
      <c r="O1711" s="526"/>
      <c r="P1711" s="529">
        <v>54174.25</v>
      </c>
    </row>
    <row r="1712" spans="1:16" x14ac:dyDescent="0.25">
      <c r="A1712" s="540"/>
      <c r="B1712" s="524" t="s">
        <v>2641</v>
      </c>
      <c r="C1712" s="1247" t="s">
        <v>2642</v>
      </c>
      <c r="D1712" s="1247"/>
      <c r="E1712" s="1247"/>
      <c r="F1712" s="1247"/>
      <c r="G1712" s="1247"/>
      <c r="H1712" s="525" t="s">
        <v>1158</v>
      </c>
      <c r="I1712" s="543">
        <v>51</v>
      </c>
      <c r="J1712" s="526"/>
      <c r="K1712" s="543">
        <v>51</v>
      </c>
      <c r="L1712" s="528"/>
      <c r="M1712" s="526"/>
      <c r="N1712" s="528"/>
      <c r="O1712" s="526"/>
      <c r="P1712" s="529">
        <v>28483.37</v>
      </c>
    </row>
    <row r="1713" spans="1:16" x14ac:dyDescent="0.25">
      <c r="A1713" s="556"/>
      <c r="B1713" s="557"/>
      <c r="C1713" s="1248" t="s">
        <v>1161</v>
      </c>
      <c r="D1713" s="1248"/>
      <c r="E1713" s="1248"/>
      <c r="F1713" s="1248"/>
      <c r="G1713" s="1248"/>
      <c r="H1713" s="516"/>
      <c r="I1713" s="517"/>
      <c r="J1713" s="517"/>
      <c r="K1713" s="517"/>
      <c r="L1713" s="520"/>
      <c r="M1713" s="517"/>
      <c r="N1713" s="593">
        <v>893.1</v>
      </c>
      <c r="O1713" s="517"/>
      <c r="P1713" s="555">
        <v>166117.47</v>
      </c>
    </row>
    <row r="1714" spans="1:16" x14ac:dyDescent="0.25">
      <c r="A1714" s="558"/>
      <c r="B1714" s="559"/>
      <c r="C1714" s="559"/>
      <c r="D1714" s="559"/>
      <c r="E1714" s="559"/>
      <c r="F1714" s="559"/>
      <c r="G1714" s="559"/>
      <c r="H1714" s="560"/>
      <c r="I1714" s="561"/>
      <c r="J1714" s="561"/>
      <c r="K1714" s="561"/>
      <c r="L1714" s="562"/>
      <c r="M1714" s="561"/>
      <c r="N1714" s="562"/>
      <c r="O1714" s="561"/>
      <c r="P1714" s="563"/>
    </row>
    <row r="1715" spans="1:16" ht="22.5" x14ac:dyDescent="0.25">
      <c r="A1715" s="514" t="s">
        <v>2863</v>
      </c>
      <c r="B1715" s="515" t="s">
        <v>4449</v>
      </c>
      <c r="C1715" s="1249" t="s">
        <v>4450</v>
      </c>
      <c r="D1715" s="1249"/>
      <c r="E1715" s="1249"/>
      <c r="F1715" s="1249"/>
      <c r="G1715" s="1249"/>
      <c r="H1715" s="516" t="s">
        <v>1575</v>
      </c>
      <c r="I1715" s="517">
        <v>96</v>
      </c>
      <c r="J1715" s="518">
        <v>1</v>
      </c>
      <c r="K1715" s="518">
        <v>96</v>
      </c>
      <c r="L1715" s="520"/>
      <c r="M1715" s="517"/>
      <c r="N1715" s="564">
        <v>1699.81</v>
      </c>
      <c r="O1715" s="517"/>
      <c r="P1715" s="555">
        <v>163181.76000000001</v>
      </c>
    </row>
    <row r="1716" spans="1:16" x14ac:dyDescent="0.25">
      <c r="A1716" s="556"/>
      <c r="B1716" s="557"/>
      <c r="C1716" s="1248" t="s">
        <v>1161</v>
      </c>
      <c r="D1716" s="1248"/>
      <c r="E1716" s="1248"/>
      <c r="F1716" s="1248"/>
      <c r="G1716" s="1248"/>
      <c r="H1716" s="516"/>
      <c r="I1716" s="517"/>
      <c r="J1716" s="517"/>
      <c r="K1716" s="517"/>
      <c r="L1716" s="520"/>
      <c r="M1716" s="517"/>
      <c r="N1716" s="520"/>
      <c r="O1716" s="517"/>
      <c r="P1716" s="555">
        <v>163181.76000000001</v>
      </c>
    </row>
    <row r="1717" spans="1:16" x14ac:dyDescent="0.25">
      <c r="A1717" s="558"/>
      <c r="B1717" s="559"/>
      <c r="C1717" s="559"/>
      <c r="D1717" s="559"/>
      <c r="E1717" s="559"/>
      <c r="F1717" s="559"/>
      <c r="G1717" s="559"/>
      <c r="H1717" s="560"/>
      <c r="I1717" s="561"/>
      <c r="J1717" s="561"/>
      <c r="K1717" s="561"/>
      <c r="L1717" s="562"/>
      <c r="M1717" s="561"/>
      <c r="N1717" s="562"/>
      <c r="O1717" s="561"/>
      <c r="P1717" s="563"/>
    </row>
    <row r="1718" spans="1:16" ht="22.5" x14ac:dyDescent="0.25">
      <c r="A1718" s="514" t="s">
        <v>2864</v>
      </c>
      <c r="B1718" s="515" t="s">
        <v>4574</v>
      </c>
      <c r="C1718" s="1249" t="s">
        <v>4575</v>
      </c>
      <c r="D1718" s="1249"/>
      <c r="E1718" s="1249"/>
      <c r="F1718" s="1249"/>
      <c r="G1718" s="1249"/>
      <c r="H1718" s="516" t="s">
        <v>1575</v>
      </c>
      <c r="I1718" s="517">
        <v>90</v>
      </c>
      <c r="J1718" s="518">
        <v>1</v>
      </c>
      <c r="K1718" s="518">
        <v>90</v>
      </c>
      <c r="L1718" s="520"/>
      <c r="M1718" s="517"/>
      <c r="N1718" s="572">
        <v>960.97</v>
      </c>
      <c r="O1718" s="517"/>
      <c r="P1718" s="555">
        <v>86487.3</v>
      </c>
    </row>
    <row r="1719" spans="1:16" x14ac:dyDescent="0.25">
      <c r="A1719" s="556"/>
      <c r="B1719" s="557"/>
      <c r="C1719" s="1248" t="s">
        <v>1161</v>
      </c>
      <c r="D1719" s="1248"/>
      <c r="E1719" s="1248"/>
      <c r="F1719" s="1248"/>
      <c r="G1719" s="1248"/>
      <c r="H1719" s="516"/>
      <c r="I1719" s="517"/>
      <c r="J1719" s="517"/>
      <c r="K1719" s="517"/>
      <c r="L1719" s="520"/>
      <c r="M1719" s="517"/>
      <c r="N1719" s="520"/>
      <c r="O1719" s="517"/>
      <c r="P1719" s="555">
        <v>86487.3</v>
      </c>
    </row>
    <row r="1720" spans="1:16" x14ac:dyDescent="0.25">
      <c r="A1720" s="558"/>
      <c r="B1720" s="559"/>
      <c r="C1720" s="559"/>
      <c r="D1720" s="559"/>
      <c r="E1720" s="559"/>
      <c r="F1720" s="559"/>
      <c r="G1720" s="559"/>
      <c r="H1720" s="560"/>
      <c r="I1720" s="561"/>
      <c r="J1720" s="561"/>
      <c r="K1720" s="561"/>
      <c r="L1720" s="562"/>
      <c r="M1720" s="561"/>
      <c r="N1720" s="562"/>
      <c r="O1720" s="561"/>
      <c r="P1720" s="563"/>
    </row>
    <row r="1721" spans="1:16" x14ac:dyDescent="0.25">
      <c r="A1721" s="514" t="s">
        <v>2865</v>
      </c>
      <c r="B1721" s="515" t="s">
        <v>4398</v>
      </c>
      <c r="C1721" s="1249" t="s">
        <v>4399</v>
      </c>
      <c r="D1721" s="1249"/>
      <c r="E1721" s="1249"/>
      <c r="F1721" s="1249"/>
      <c r="G1721" s="1249"/>
      <c r="H1721" s="516" t="s">
        <v>1697</v>
      </c>
      <c r="I1721" s="517">
        <v>7.7</v>
      </c>
      <c r="J1721" s="518">
        <v>1</v>
      </c>
      <c r="K1721" s="571">
        <v>7.7</v>
      </c>
      <c r="L1721" s="520"/>
      <c r="M1721" s="517"/>
      <c r="N1721" s="521"/>
      <c r="O1721" s="517"/>
      <c r="P1721" s="522"/>
    </row>
    <row r="1722" spans="1:16" x14ac:dyDescent="0.25">
      <c r="A1722" s="523"/>
      <c r="B1722" s="524" t="s">
        <v>23</v>
      </c>
      <c r="C1722" s="1247" t="s">
        <v>1203</v>
      </c>
      <c r="D1722" s="1247"/>
      <c r="E1722" s="1247"/>
      <c r="F1722" s="1247"/>
      <c r="G1722" s="1247"/>
      <c r="H1722" s="525" t="s">
        <v>1148</v>
      </c>
      <c r="I1722" s="526"/>
      <c r="J1722" s="526"/>
      <c r="K1722" s="527">
        <v>1201.123</v>
      </c>
      <c r="L1722" s="528"/>
      <c r="M1722" s="526"/>
      <c r="N1722" s="528"/>
      <c r="O1722" s="526"/>
      <c r="P1722" s="529">
        <v>419598.56</v>
      </c>
    </row>
    <row r="1723" spans="1:16" x14ac:dyDescent="0.25">
      <c r="A1723" s="530"/>
      <c r="B1723" s="524" t="s">
        <v>2233</v>
      </c>
      <c r="C1723" s="1247" t="s">
        <v>2234</v>
      </c>
      <c r="D1723" s="1247"/>
      <c r="E1723" s="1247"/>
      <c r="F1723" s="1247"/>
      <c r="G1723" s="1247"/>
      <c r="H1723" s="525" t="s">
        <v>1148</v>
      </c>
      <c r="I1723" s="536">
        <v>0.59</v>
      </c>
      <c r="J1723" s="526"/>
      <c r="K1723" s="527">
        <v>4.5430000000000001</v>
      </c>
      <c r="L1723" s="532"/>
      <c r="M1723" s="533"/>
      <c r="N1723" s="534">
        <v>264.67</v>
      </c>
      <c r="O1723" s="526"/>
      <c r="P1723" s="529">
        <v>1202.4000000000001</v>
      </c>
    </row>
    <row r="1724" spans="1:16" x14ac:dyDescent="0.25">
      <c r="A1724" s="530"/>
      <c r="B1724" s="524" t="s">
        <v>2237</v>
      </c>
      <c r="C1724" s="1247" t="s">
        <v>2238</v>
      </c>
      <c r="D1724" s="1247"/>
      <c r="E1724" s="1247"/>
      <c r="F1724" s="1247"/>
      <c r="G1724" s="1247"/>
      <c r="H1724" s="525" t="s">
        <v>1148</v>
      </c>
      <c r="I1724" s="531">
        <v>77.7</v>
      </c>
      <c r="J1724" s="526"/>
      <c r="K1724" s="536">
        <v>598.29</v>
      </c>
      <c r="L1724" s="532"/>
      <c r="M1724" s="533"/>
      <c r="N1724" s="534">
        <v>325.38</v>
      </c>
      <c r="O1724" s="526"/>
      <c r="P1724" s="529">
        <v>194671.6</v>
      </c>
    </row>
    <row r="1725" spans="1:16" x14ac:dyDescent="0.25">
      <c r="A1725" s="530"/>
      <c r="B1725" s="524" t="s">
        <v>3695</v>
      </c>
      <c r="C1725" s="1247" t="s">
        <v>3696</v>
      </c>
      <c r="D1725" s="1247"/>
      <c r="E1725" s="1247"/>
      <c r="F1725" s="1247"/>
      <c r="G1725" s="1247"/>
      <c r="H1725" s="525" t="s">
        <v>1148</v>
      </c>
      <c r="I1725" s="531">
        <v>77.7</v>
      </c>
      <c r="J1725" s="526"/>
      <c r="K1725" s="536">
        <v>598.29</v>
      </c>
      <c r="L1725" s="532"/>
      <c r="M1725" s="533"/>
      <c r="N1725" s="534">
        <v>373.94</v>
      </c>
      <c r="O1725" s="526"/>
      <c r="P1725" s="529">
        <v>223724.56</v>
      </c>
    </row>
    <row r="1726" spans="1:16" x14ac:dyDescent="0.25">
      <c r="A1726" s="523"/>
      <c r="B1726" s="524" t="s">
        <v>28</v>
      </c>
      <c r="C1726" s="1247" t="s">
        <v>132</v>
      </c>
      <c r="D1726" s="1247"/>
      <c r="E1726" s="1247"/>
      <c r="F1726" s="1247"/>
      <c r="G1726" s="1247"/>
      <c r="H1726" s="525"/>
      <c r="I1726" s="526"/>
      <c r="J1726" s="526"/>
      <c r="K1726" s="526"/>
      <c r="L1726" s="528"/>
      <c r="M1726" s="526"/>
      <c r="N1726" s="528"/>
      <c r="O1726" s="526"/>
      <c r="P1726" s="529">
        <v>1871.56</v>
      </c>
    </row>
    <row r="1727" spans="1:16" x14ac:dyDescent="0.25">
      <c r="A1727" s="523"/>
      <c r="B1727" s="524"/>
      <c r="C1727" s="1247" t="s">
        <v>1147</v>
      </c>
      <c r="D1727" s="1247"/>
      <c r="E1727" s="1247"/>
      <c r="F1727" s="1247"/>
      <c r="G1727" s="1247"/>
      <c r="H1727" s="525" t="s">
        <v>1148</v>
      </c>
      <c r="I1727" s="526"/>
      <c r="J1727" s="526"/>
      <c r="K1727" s="527">
        <v>1.232</v>
      </c>
      <c r="L1727" s="528"/>
      <c r="M1727" s="526"/>
      <c r="N1727" s="528"/>
      <c r="O1727" s="526"/>
      <c r="P1727" s="573">
        <v>400.87</v>
      </c>
    </row>
    <row r="1728" spans="1:16" x14ac:dyDescent="0.25">
      <c r="A1728" s="530"/>
      <c r="B1728" s="524" t="s">
        <v>1445</v>
      </c>
      <c r="C1728" s="1247" t="s">
        <v>1446</v>
      </c>
      <c r="D1728" s="1247"/>
      <c r="E1728" s="1247"/>
      <c r="F1728" s="1247"/>
      <c r="G1728" s="1247"/>
      <c r="H1728" s="525" t="s">
        <v>1151</v>
      </c>
      <c r="I1728" s="536">
        <v>0.16</v>
      </c>
      <c r="J1728" s="526"/>
      <c r="K1728" s="527">
        <v>1.232</v>
      </c>
      <c r="L1728" s="538">
        <v>477.92</v>
      </c>
      <c r="M1728" s="539">
        <v>1.24</v>
      </c>
      <c r="N1728" s="534">
        <v>592.62</v>
      </c>
      <c r="O1728" s="526"/>
      <c r="P1728" s="529">
        <v>730.11</v>
      </c>
    </row>
    <row r="1729" spans="1:16" x14ac:dyDescent="0.25">
      <c r="A1729" s="540"/>
      <c r="B1729" s="524" t="s">
        <v>1208</v>
      </c>
      <c r="C1729" s="1247" t="s">
        <v>1209</v>
      </c>
      <c r="D1729" s="1247"/>
      <c r="E1729" s="1247"/>
      <c r="F1729" s="1247"/>
      <c r="G1729" s="1247"/>
      <c r="H1729" s="525" t="s">
        <v>1148</v>
      </c>
      <c r="I1729" s="536">
        <v>0.16</v>
      </c>
      <c r="J1729" s="526"/>
      <c r="K1729" s="527">
        <v>1.232</v>
      </c>
      <c r="L1729" s="528"/>
      <c r="M1729" s="526"/>
      <c r="N1729" s="541">
        <v>325.38</v>
      </c>
      <c r="O1729" s="526"/>
      <c r="P1729" s="573">
        <v>400.87</v>
      </c>
    </row>
    <row r="1730" spans="1:16" x14ac:dyDescent="0.25">
      <c r="A1730" s="530"/>
      <c r="B1730" s="524" t="s">
        <v>2025</v>
      </c>
      <c r="C1730" s="1247" t="s">
        <v>2026</v>
      </c>
      <c r="D1730" s="1247"/>
      <c r="E1730" s="1247"/>
      <c r="F1730" s="1247"/>
      <c r="G1730" s="1247"/>
      <c r="H1730" s="525" t="s">
        <v>1151</v>
      </c>
      <c r="I1730" s="543">
        <v>17</v>
      </c>
      <c r="J1730" s="526"/>
      <c r="K1730" s="531">
        <v>130.9</v>
      </c>
      <c r="L1730" s="538">
        <v>7.52</v>
      </c>
      <c r="M1730" s="539">
        <v>1.1599999999999999</v>
      </c>
      <c r="N1730" s="534">
        <v>8.7200000000000006</v>
      </c>
      <c r="O1730" s="526"/>
      <c r="P1730" s="529">
        <v>1141.45</v>
      </c>
    </row>
    <row r="1731" spans="1:16" x14ac:dyDescent="0.25">
      <c r="A1731" s="523"/>
      <c r="B1731" s="524" t="s">
        <v>36</v>
      </c>
      <c r="C1731" s="1247" t="s">
        <v>134</v>
      </c>
      <c r="D1731" s="1247"/>
      <c r="E1731" s="1247"/>
      <c r="F1731" s="1247"/>
      <c r="G1731" s="1247"/>
      <c r="H1731" s="525"/>
      <c r="I1731" s="526"/>
      <c r="J1731" s="526"/>
      <c r="K1731" s="526"/>
      <c r="L1731" s="528"/>
      <c r="M1731" s="526"/>
      <c r="N1731" s="528"/>
      <c r="O1731" s="526"/>
      <c r="P1731" s="529">
        <v>227639.11</v>
      </c>
    </row>
    <row r="1732" spans="1:16" x14ac:dyDescent="0.25">
      <c r="A1732" s="530"/>
      <c r="B1732" s="524" t="s">
        <v>4400</v>
      </c>
      <c r="C1732" s="1247" t="s">
        <v>4401</v>
      </c>
      <c r="D1732" s="1247"/>
      <c r="E1732" s="1247"/>
      <c r="F1732" s="1247"/>
      <c r="G1732" s="1247"/>
      <c r="H1732" s="525" t="s">
        <v>1164</v>
      </c>
      <c r="I1732" s="535">
        <v>3.8E-3</v>
      </c>
      <c r="J1732" s="526"/>
      <c r="K1732" s="537">
        <v>2.9260000000000001E-2</v>
      </c>
      <c r="L1732" s="542">
        <v>116448.72</v>
      </c>
      <c r="M1732" s="539">
        <v>1.18</v>
      </c>
      <c r="N1732" s="534">
        <v>137409.49</v>
      </c>
      <c r="O1732" s="526"/>
      <c r="P1732" s="529">
        <v>4020.6</v>
      </c>
    </row>
    <row r="1733" spans="1:16" x14ac:dyDescent="0.25">
      <c r="A1733" s="530"/>
      <c r="B1733" s="524" t="s">
        <v>1492</v>
      </c>
      <c r="C1733" s="1247" t="s">
        <v>1493</v>
      </c>
      <c r="D1733" s="1247"/>
      <c r="E1733" s="1247"/>
      <c r="F1733" s="1247"/>
      <c r="G1733" s="1247"/>
      <c r="H1733" s="525" t="s">
        <v>1244</v>
      </c>
      <c r="I1733" s="531">
        <v>30.6</v>
      </c>
      <c r="J1733" s="526"/>
      <c r="K1733" s="536">
        <v>235.62</v>
      </c>
      <c r="L1733" s="538">
        <v>41.38</v>
      </c>
      <c r="M1733" s="539">
        <v>1.37</v>
      </c>
      <c r="N1733" s="534">
        <v>56.69</v>
      </c>
      <c r="O1733" s="526"/>
      <c r="P1733" s="529">
        <v>13357.3</v>
      </c>
    </row>
    <row r="1734" spans="1:16" x14ac:dyDescent="0.25">
      <c r="A1734" s="530"/>
      <c r="B1734" s="524" t="s">
        <v>4402</v>
      </c>
      <c r="C1734" s="1247" t="s">
        <v>4403</v>
      </c>
      <c r="D1734" s="1247"/>
      <c r="E1734" s="1247"/>
      <c r="F1734" s="1247"/>
      <c r="G1734" s="1247"/>
      <c r="H1734" s="525" t="s">
        <v>1554</v>
      </c>
      <c r="I1734" s="543">
        <v>1</v>
      </c>
      <c r="J1734" s="526"/>
      <c r="K1734" s="531">
        <v>7.7</v>
      </c>
      <c r="L1734" s="538">
        <v>742.3</v>
      </c>
      <c r="M1734" s="539">
        <v>1.35</v>
      </c>
      <c r="N1734" s="534">
        <v>1002.11</v>
      </c>
      <c r="O1734" s="526"/>
      <c r="P1734" s="529">
        <v>7716.25</v>
      </c>
    </row>
    <row r="1735" spans="1:16" x14ac:dyDescent="0.25">
      <c r="A1735" s="530"/>
      <c r="B1735" s="524" t="s">
        <v>2531</v>
      </c>
      <c r="C1735" s="1247" t="s">
        <v>2532</v>
      </c>
      <c r="D1735" s="1247"/>
      <c r="E1735" s="1247"/>
      <c r="F1735" s="1247"/>
      <c r="G1735" s="1247"/>
      <c r="H1735" s="525" t="s">
        <v>1244</v>
      </c>
      <c r="I1735" s="543">
        <v>10</v>
      </c>
      <c r="J1735" s="526"/>
      <c r="K1735" s="543">
        <v>77</v>
      </c>
      <c r="L1735" s="538">
        <v>56.11</v>
      </c>
      <c r="M1735" s="575">
        <v>1.4</v>
      </c>
      <c r="N1735" s="534">
        <v>78.55</v>
      </c>
      <c r="O1735" s="526"/>
      <c r="P1735" s="529">
        <v>6048.35</v>
      </c>
    </row>
    <row r="1736" spans="1:16" x14ac:dyDescent="0.25">
      <c r="A1736" s="530"/>
      <c r="B1736" s="524" t="s">
        <v>4404</v>
      </c>
      <c r="C1736" s="1247" t="s">
        <v>4405</v>
      </c>
      <c r="D1736" s="1247"/>
      <c r="E1736" s="1247"/>
      <c r="F1736" s="1247"/>
      <c r="G1736" s="1247"/>
      <c r="H1736" s="525" t="s">
        <v>1697</v>
      </c>
      <c r="I1736" s="543">
        <v>2</v>
      </c>
      <c r="J1736" s="526"/>
      <c r="K1736" s="531">
        <v>15.4</v>
      </c>
      <c r="L1736" s="538">
        <v>111.69</v>
      </c>
      <c r="M1736" s="539">
        <v>1.37</v>
      </c>
      <c r="N1736" s="534">
        <v>153.02000000000001</v>
      </c>
      <c r="O1736" s="526"/>
      <c r="P1736" s="529">
        <v>2356.5100000000002</v>
      </c>
    </row>
    <row r="1737" spans="1:16" x14ac:dyDescent="0.25">
      <c r="A1737" s="530"/>
      <c r="B1737" s="524" t="s">
        <v>4406</v>
      </c>
      <c r="C1737" s="1247" t="s">
        <v>4407</v>
      </c>
      <c r="D1737" s="1247"/>
      <c r="E1737" s="1247"/>
      <c r="F1737" s="1247"/>
      <c r="G1737" s="1247"/>
      <c r="H1737" s="525" t="s">
        <v>1575</v>
      </c>
      <c r="I1737" s="543">
        <v>100</v>
      </c>
      <c r="J1737" s="526"/>
      <c r="K1737" s="543">
        <v>770</v>
      </c>
      <c r="L1737" s="538">
        <v>184.04</v>
      </c>
      <c r="M1737" s="539">
        <v>1.37</v>
      </c>
      <c r="N1737" s="534">
        <v>252.13</v>
      </c>
      <c r="O1737" s="526"/>
      <c r="P1737" s="529">
        <v>194140.1</v>
      </c>
    </row>
    <row r="1738" spans="1:16" x14ac:dyDescent="0.25">
      <c r="A1738" s="552"/>
      <c r="B1738" s="553"/>
      <c r="C1738" s="1248" t="s">
        <v>1154</v>
      </c>
      <c r="D1738" s="1248"/>
      <c r="E1738" s="1248"/>
      <c r="F1738" s="1248"/>
      <c r="G1738" s="1248"/>
      <c r="H1738" s="516"/>
      <c r="I1738" s="517"/>
      <c r="J1738" s="517"/>
      <c r="K1738" s="517"/>
      <c r="L1738" s="520"/>
      <c r="M1738" s="517"/>
      <c r="N1738" s="554"/>
      <c r="O1738" s="517"/>
      <c r="P1738" s="555">
        <v>649510.1</v>
      </c>
    </row>
    <row r="1739" spans="1:16" x14ac:dyDescent="0.25">
      <c r="A1739" s="540" t="s">
        <v>4752</v>
      </c>
      <c r="B1739" s="524" t="s">
        <v>2637</v>
      </c>
      <c r="C1739" s="1247" t="s">
        <v>2638</v>
      </c>
      <c r="D1739" s="1247"/>
      <c r="E1739" s="1247"/>
      <c r="F1739" s="1247"/>
      <c r="G1739" s="1247"/>
      <c r="H1739" s="525" t="s">
        <v>1158</v>
      </c>
      <c r="I1739" s="543">
        <v>2</v>
      </c>
      <c r="J1739" s="526"/>
      <c r="K1739" s="543">
        <v>2</v>
      </c>
      <c r="L1739" s="528"/>
      <c r="M1739" s="526"/>
      <c r="N1739" s="528"/>
      <c r="O1739" s="526"/>
      <c r="P1739" s="529">
        <v>8391.9699999999993</v>
      </c>
    </row>
    <row r="1740" spans="1:16" x14ac:dyDescent="0.25">
      <c r="A1740" s="540"/>
      <c r="B1740" s="524"/>
      <c r="C1740" s="1247" t="s">
        <v>1155</v>
      </c>
      <c r="D1740" s="1247"/>
      <c r="E1740" s="1247"/>
      <c r="F1740" s="1247"/>
      <c r="G1740" s="1247"/>
      <c r="H1740" s="525"/>
      <c r="I1740" s="526"/>
      <c r="J1740" s="526"/>
      <c r="K1740" s="526"/>
      <c r="L1740" s="528"/>
      <c r="M1740" s="526"/>
      <c r="N1740" s="528"/>
      <c r="O1740" s="526"/>
      <c r="P1740" s="529">
        <v>419999.43</v>
      </c>
    </row>
    <row r="1741" spans="1:16" x14ac:dyDescent="0.25">
      <c r="A1741" s="540"/>
      <c r="B1741" s="524" t="s">
        <v>2639</v>
      </c>
      <c r="C1741" s="1247" t="s">
        <v>2640</v>
      </c>
      <c r="D1741" s="1247"/>
      <c r="E1741" s="1247"/>
      <c r="F1741" s="1247"/>
      <c r="G1741" s="1247"/>
      <c r="H1741" s="525" t="s">
        <v>1158</v>
      </c>
      <c r="I1741" s="543">
        <v>97</v>
      </c>
      <c r="J1741" s="526"/>
      <c r="K1741" s="543">
        <v>97</v>
      </c>
      <c r="L1741" s="528"/>
      <c r="M1741" s="526"/>
      <c r="N1741" s="528"/>
      <c r="O1741" s="526"/>
      <c r="P1741" s="529">
        <v>407399.45</v>
      </c>
    </row>
    <row r="1742" spans="1:16" x14ac:dyDescent="0.25">
      <c r="A1742" s="540"/>
      <c r="B1742" s="524" t="s">
        <v>2641</v>
      </c>
      <c r="C1742" s="1247" t="s">
        <v>2642</v>
      </c>
      <c r="D1742" s="1247"/>
      <c r="E1742" s="1247"/>
      <c r="F1742" s="1247"/>
      <c r="G1742" s="1247"/>
      <c r="H1742" s="525" t="s">
        <v>1158</v>
      </c>
      <c r="I1742" s="543">
        <v>51</v>
      </c>
      <c r="J1742" s="526"/>
      <c r="K1742" s="543">
        <v>51</v>
      </c>
      <c r="L1742" s="528"/>
      <c r="M1742" s="526"/>
      <c r="N1742" s="528"/>
      <c r="O1742" s="526"/>
      <c r="P1742" s="529">
        <v>214199.71</v>
      </c>
    </row>
    <row r="1743" spans="1:16" x14ac:dyDescent="0.25">
      <c r="A1743" s="556"/>
      <c r="B1743" s="557"/>
      <c r="C1743" s="1248" t="s">
        <v>1161</v>
      </c>
      <c r="D1743" s="1248"/>
      <c r="E1743" s="1248"/>
      <c r="F1743" s="1248"/>
      <c r="G1743" s="1248"/>
      <c r="H1743" s="516"/>
      <c r="I1743" s="517"/>
      <c r="J1743" s="517"/>
      <c r="K1743" s="517"/>
      <c r="L1743" s="520"/>
      <c r="M1743" s="517"/>
      <c r="N1743" s="554">
        <v>166168.99</v>
      </c>
      <c r="O1743" s="517"/>
      <c r="P1743" s="555">
        <v>1279501.23</v>
      </c>
    </row>
    <row r="1744" spans="1:16" x14ac:dyDescent="0.25">
      <c r="A1744" s="558"/>
      <c r="B1744" s="559"/>
      <c r="C1744" s="559"/>
      <c r="D1744" s="559"/>
      <c r="E1744" s="559"/>
      <c r="F1744" s="559"/>
      <c r="G1744" s="559"/>
      <c r="H1744" s="560"/>
      <c r="I1744" s="561"/>
      <c r="J1744" s="561"/>
      <c r="K1744" s="561"/>
      <c r="L1744" s="562"/>
      <c r="M1744" s="561"/>
      <c r="N1744" s="562"/>
      <c r="O1744" s="561"/>
      <c r="P1744" s="563"/>
    </row>
    <row r="1745" spans="1:16" x14ac:dyDescent="0.25">
      <c r="A1745" s="1251" t="s">
        <v>4753</v>
      </c>
      <c r="B1745" s="1252"/>
      <c r="C1745" s="1252"/>
      <c r="D1745" s="1252"/>
      <c r="E1745" s="1252"/>
      <c r="F1745" s="1252"/>
      <c r="G1745" s="1252"/>
      <c r="H1745" s="1252"/>
      <c r="I1745" s="1252"/>
      <c r="J1745" s="1252"/>
      <c r="K1745" s="1252"/>
      <c r="L1745" s="1252"/>
      <c r="M1745" s="1252"/>
      <c r="N1745" s="1252"/>
      <c r="O1745" s="1252"/>
      <c r="P1745" s="1253"/>
    </row>
    <row r="1746" spans="1:16" x14ac:dyDescent="0.25">
      <c r="A1746" s="514" t="s">
        <v>2866</v>
      </c>
      <c r="B1746" s="515" t="s">
        <v>4754</v>
      </c>
      <c r="C1746" s="1249" t="s">
        <v>4755</v>
      </c>
      <c r="D1746" s="1249"/>
      <c r="E1746" s="1249"/>
      <c r="F1746" s="1249"/>
      <c r="G1746" s="1249"/>
      <c r="H1746" s="516" t="s">
        <v>4756</v>
      </c>
      <c r="I1746" s="517">
        <v>13</v>
      </c>
      <c r="J1746" s="518">
        <v>1</v>
      </c>
      <c r="K1746" s="518">
        <v>13</v>
      </c>
      <c r="L1746" s="520"/>
      <c r="M1746" s="517"/>
      <c r="N1746" s="521"/>
      <c r="O1746" s="517"/>
      <c r="P1746" s="522"/>
    </row>
    <row r="1747" spans="1:16" x14ac:dyDescent="0.25">
      <c r="A1747" s="523"/>
      <c r="B1747" s="524" t="s">
        <v>23</v>
      </c>
      <c r="C1747" s="1247" t="s">
        <v>1203</v>
      </c>
      <c r="D1747" s="1247"/>
      <c r="E1747" s="1247"/>
      <c r="F1747" s="1247"/>
      <c r="G1747" s="1247"/>
      <c r="H1747" s="525" t="s">
        <v>1148</v>
      </c>
      <c r="I1747" s="526"/>
      <c r="J1747" s="526"/>
      <c r="K1747" s="531">
        <v>174.2</v>
      </c>
      <c r="L1747" s="528"/>
      <c r="M1747" s="526"/>
      <c r="N1747" s="528"/>
      <c r="O1747" s="526"/>
      <c r="P1747" s="529">
        <v>56681.2</v>
      </c>
    </row>
    <row r="1748" spans="1:16" x14ac:dyDescent="0.25">
      <c r="A1748" s="530"/>
      <c r="B1748" s="524" t="s">
        <v>2070</v>
      </c>
      <c r="C1748" s="1247" t="s">
        <v>2071</v>
      </c>
      <c r="D1748" s="1247"/>
      <c r="E1748" s="1247"/>
      <c r="F1748" s="1247"/>
      <c r="G1748" s="1247"/>
      <c r="H1748" s="525" t="s">
        <v>1148</v>
      </c>
      <c r="I1748" s="531">
        <v>13.4</v>
      </c>
      <c r="J1748" s="526"/>
      <c r="K1748" s="531">
        <v>174.2</v>
      </c>
      <c r="L1748" s="532"/>
      <c r="M1748" s="533"/>
      <c r="N1748" s="534">
        <v>325.38</v>
      </c>
      <c r="O1748" s="526"/>
      <c r="P1748" s="529">
        <v>56681.2</v>
      </c>
    </row>
    <row r="1749" spans="1:16" x14ac:dyDescent="0.25">
      <c r="A1749" s="523"/>
      <c r="B1749" s="524" t="s">
        <v>28</v>
      </c>
      <c r="C1749" s="1247" t="s">
        <v>132</v>
      </c>
      <c r="D1749" s="1247"/>
      <c r="E1749" s="1247"/>
      <c r="F1749" s="1247"/>
      <c r="G1749" s="1247"/>
      <c r="H1749" s="525"/>
      <c r="I1749" s="526"/>
      <c r="J1749" s="526"/>
      <c r="K1749" s="526"/>
      <c r="L1749" s="528"/>
      <c r="M1749" s="526"/>
      <c r="N1749" s="528"/>
      <c r="O1749" s="526"/>
      <c r="P1749" s="529">
        <v>20337.16</v>
      </c>
    </row>
    <row r="1750" spans="1:16" x14ac:dyDescent="0.25">
      <c r="A1750" s="523"/>
      <c r="B1750" s="524"/>
      <c r="C1750" s="1247" t="s">
        <v>1147</v>
      </c>
      <c r="D1750" s="1247"/>
      <c r="E1750" s="1247"/>
      <c r="F1750" s="1247"/>
      <c r="G1750" s="1247"/>
      <c r="H1750" s="525" t="s">
        <v>1148</v>
      </c>
      <c r="I1750" s="526"/>
      <c r="J1750" s="526"/>
      <c r="K1750" s="536">
        <v>18.98</v>
      </c>
      <c r="L1750" s="528"/>
      <c r="M1750" s="526"/>
      <c r="N1750" s="528"/>
      <c r="O1750" s="526"/>
      <c r="P1750" s="529">
        <v>7235.75</v>
      </c>
    </row>
    <row r="1751" spans="1:16" x14ac:dyDescent="0.25">
      <c r="A1751" s="530"/>
      <c r="B1751" s="524" t="s">
        <v>1443</v>
      </c>
      <c r="C1751" s="1247" t="s">
        <v>1444</v>
      </c>
      <c r="D1751" s="1247"/>
      <c r="E1751" s="1247"/>
      <c r="F1751" s="1247"/>
      <c r="G1751" s="1247"/>
      <c r="H1751" s="525" t="s">
        <v>1151</v>
      </c>
      <c r="I1751" s="536">
        <v>0.73</v>
      </c>
      <c r="J1751" s="526"/>
      <c r="K1751" s="536">
        <v>9.49</v>
      </c>
      <c r="L1751" s="532"/>
      <c r="M1751" s="533"/>
      <c r="N1751" s="534">
        <v>1550.39</v>
      </c>
      <c r="O1751" s="526"/>
      <c r="P1751" s="529">
        <v>14713.2</v>
      </c>
    </row>
    <row r="1752" spans="1:16" x14ac:dyDescent="0.25">
      <c r="A1752" s="540"/>
      <c r="B1752" s="524" t="s">
        <v>1152</v>
      </c>
      <c r="C1752" s="1247" t="s">
        <v>1153</v>
      </c>
      <c r="D1752" s="1247"/>
      <c r="E1752" s="1247"/>
      <c r="F1752" s="1247"/>
      <c r="G1752" s="1247"/>
      <c r="H1752" s="525" t="s">
        <v>1148</v>
      </c>
      <c r="I1752" s="536">
        <v>0.73</v>
      </c>
      <c r="J1752" s="526"/>
      <c r="K1752" s="536">
        <v>9.49</v>
      </c>
      <c r="L1752" s="528"/>
      <c r="M1752" s="526"/>
      <c r="N1752" s="541">
        <v>437.08</v>
      </c>
      <c r="O1752" s="526"/>
      <c r="P1752" s="529">
        <v>4147.8900000000003</v>
      </c>
    </row>
    <row r="1753" spans="1:16" x14ac:dyDescent="0.25">
      <c r="A1753" s="530"/>
      <c r="B1753" s="524" t="s">
        <v>1445</v>
      </c>
      <c r="C1753" s="1247" t="s">
        <v>1446</v>
      </c>
      <c r="D1753" s="1247"/>
      <c r="E1753" s="1247"/>
      <c r="F1753" s="1247"/>
      <c r="G1753" s="1247"/>
      <c r="H1753" s="525" t="s">
        <v>1151</v>
      </c>
      <c r="I1753" s="536">
        <v>0.73</v>
      </c>
      <c r="J1753" s="526"/>
      <c r="K1753" s="536">
        <v>9.49</v>
      </c>
      <c r="L1753" s="538">
        <v>477.92</v>
      </c>
      <c r="M1753" s="539">
        <v>1.24</v>
      </c>
      <c r="N1753" s="534">
        <v>592.62</v>
      </c>
      <c r="O1753" s="526"/>
      <c r="P1753" s="529">
        <v>5623.96</v>
      </c>
    </row>
    <row r="1754" spans="1:16" x14ac:dyDescent="0.25">
      <c r="A1754" s="540"/>
      <c r="B1754" s="524" t="s">
        <v>1208</v>
      </c>
      <c r="C1754" s="1247" t="s">
        <v>1209</v>
      </c>
      <c r="D1754" s="1247"/>
      <c r="E1754" s="1247"/>
      <c r="F1754" s="1247"/>
      <c r="G1754" s="1247"/>
      <c r="H1754" s="525" t="s">
        <v>1148</v>
      </c>
      <c r="I1754" s="536">
        <v>0.73</v>
      </c>
      <c r="J1754" s="526"/>
      <c r="K1754" s="536">
        <v>9.49</v>
      </c>
      <c r="L1754" s="528"/>
      <c r="M1754" s="526"/>
      <c r="N1754" s="541">
        <v>325.38</v>
      </c>
      <c r="O1754" s="526"/>
      <c r="P1754" s="529">
        <v>3087.86</v>
      </c>
    </row>
    <row r="1755" spans="1:16" x14ac:dyDescent="0.25">
      <c r="A1755" s="523"/>
      <c r="B1755" s="524" t="s">
        <v>36</v>
      </c>
      <c r="C1755" s="1247" t="s">
        <v>134</v>
      </c>
      <c r="D1755" s="1247"/>
      <c r="E1755" s="1247"/>
      <c r="F1755" s="1247"/>
      <c r="G1755" s="1247"/>
      <c r="H1755" s="525"/>
      <c r="I1755" s="526"/>
      <c r="J1755" s="526"/>
      <c r="K1755" s="526"/>
      <c r="L1755" s="528"/>
      <c r="M1755" s="526"/>
      <c r="N1755" s="528"/>
      <c r="O1755" s="526"/>
      <c r="P1755" s="529">
        <v>6994.29</v>
      </c>
    </row>
    <row r="1756" spans="1:16" x14ac:dyDescent="0.25">
      <c r="A1756" s="530"/>
      <c r="B1756" s="524" t="s">
        <v>2755</v>
      </c>
      <c r="C1756" s="1247" t="s">
        <v>2756</v>
      </c>
      <c r="D1756" s="1247"/>
      <c r="E1756" s="1247"/>
      <c r="F1756" s="1247"/>
      <c r="G1756" s="1247"/>
      <c r="H1756" s="525" t="s">
        <v>1505</v>
      </c>
      <c r="I1756" s="527">
        <v>4.8000000000000001E-2</v>
      </c>
      <c r="J1756" s="526"/>
      <c r="K1756" s="527">
        <v>0.624</v>
      </c>
      <c r="L1756" s="538">
        <v>37.71</v>
      </c>
      <c r="M1756" s="539">
        <v>1.54</v>
      </c>
      <c r="N1756" s="534">
        <v>58.07</v>
      </c>
      <c r="O1756" s="526"/>
      <c r="P1756" s="529">
        <v>36.24</v>
      </c>
    </row>
    <row r="1757" spans="1:16" x14ac:dyDescent="0.25">
      <c r="A1757" s="530"/>
      <c r="B1757" s="524" t="s">
        <v>1499</v>
      </c>
      <c r="C1757" s="1247" t="s">
        <v>1500</v>
      </c>
      <c r="D1757" s="1247"/>
      <c r="E1757" s="1247"/>
      <c r="F1757" s="1247"/>
      <c r="G1757" s="1247"/>
      <c r="H1757" s="525" t="s">
        <v>1244</v>
      </c>
      <c r="I1757" s="536">
        <v>0.77</v>
      </c>
      <c r="J1757" s="526"/>
      <c r="K1757" s="536">
        <v>10.01</v>
      </c>
      <c r="L1757" s="538">
        <v>174.93</v>
      </c>
      <c r="M1757" s="575">
        <v>1.2</v>
      </c>
      <c r="N1757" s="534">
        <v>209.92</v>
      </c>
      <c r="O1757" s="526"/>
      <c r="P1757" s="529">
        <v>2101.3000000000002</v>
      </c>
    </row>
    <row r="1758" spans="1:16" x14ac:dyDescent="0.25">
      <c r="A1758" s="530"/>
      <c r="B1758" s="524" t="s">
        <v>2629</v>
      </c>
      <c r="C1758" s="1247" t="s">
        <v>2630</v>
      </c>
      <c r="D1758" s="1247"/>
      <c r="E1758" s="1247"/>
      <c r="F1758" s="1247"/>
      <c r="G1758" s="1247"/>
      <c r="H1758" s="525" t="s">
        <v>1568</v>
      </c>
      <c r="I1758" s="531">
        <v>0.1</v>
      </c>
      <c r="J1758" s="526"/>
      <c r="K1758" s="531">
        <v>1.3</v>
      </c>
      <c r="L1758" s="538">
        <v>944.69</v>
      </c>
      <c r="M1758" s="539">
        <v>1.1399999999999999</v>
      </c>
      <c r="N1758" s="534">
        <v>1076.95</v>
      </c>
      <c r="O1758" s="526"/>
      <c r="P1758" s="529">
        <v>1400.04</v>
      </c>
    </row>
    <row r="1759" spans="1:16" x14ac:dyDescent="0.25">
      <c r="A1759" s="530"/>
      <c r="B1759" s="524" t="s">
        <v>4757</v>
      </c>
      <c r="C1759" s="1247" t="s">
        <v>4758</v>
      </c>
      <c r="D1759" s="1247"/>
      <c r="E1759" s="1247"/>
      <c r="F1759" s="1247"/>
      <c r="G1759" s="1247"/>
      <c r="H1759" s="525" t="s">
        <v>1697</v>
      </c>
      <c r="I1759" s="535">
        <v>2.0400000000000001E-2</v>
      </c>
      <c r="J1759" s="526"/>
      <c r="K1759" s="535">
        <v>0.26519999999999999</v>
      </c>
      <c r="L1759" s="542">
        <v>10102.23</v>
      </c>
      <c r="M1759" s="539">
        <v>1.26</v>
      </c>
      <c r="N1759" s="534">
        <v>12728.81</v>
      </c>
      <c r="O1759" s="526"/>
      <c r="P1759" s="529">
        <v>3375.68</v>
      </c>
    </row>
    <row r="1760" spans="1:16" x14ac:dyDescent="0.25">
      <c r="A1760" s="530"/>
      <c r="B1760" s="524" t="s">
        <v>4051</v>
      </c>
      <c r="C1760" s="1247" t="s">
        <v>4052</v>
      </c>
      <c r="D1760" s="1247"/>
      <c r="E1760" s="1247"/>
      <c r="F1760" s="1247"/>
      <c r="G1760" s="1247"/>
      <c r="H1760" s="525" t="s">
        <v>1244</v>
      </c>
      <c r="I1760" s="527">
        <v>1.6E-2</v>
      </c>
      <c r="J1760" s="526"/>
      <c r="K1760" s="527">
        <v>0.20799999999999999</v>
      </c>
      <c r="L1760" s="538">
        <v>374.6</v>
      </c>
      <c r="M1760" s="539">
        <v>1.04</v>
      </c>
      <c r="N1760" s="534">
        <v>389.58</v>
      </c>
      <c r="O1760" s="526"/>
      <c r="P1760" s="529">
        <v>81.03</v>
      </c>
    </row>
    <row r="1761" spans="1:16" x14ac:dyDescent="0.25">
      <c r="A1761" s="552"/>
      <c r="B1761" s="553"/>
      <c r="C1761" s="1248" t="s">
        <v>1154</v>
      </c>
      <c r="D1761" s="1248"/>
      <c r="E1761" s="1248"/>
      <c r="F1761" s="1248"/>
      <c r="G1761" s="1248"/>
      <c r="H1761" s="516"/>
      <c r="I1761" s="517"/>
      <c r="J1761" s="517"/>
      <c r="K1761" s="517"/>
      <c r="L1761" s="520"/>
      <c r="M1761" s="517"/>
      <c r="N1761" s="554"/>
      <c r="O1761" s="517"/>
      <c r="P1761" s="555">
        <v>91248.4</v>
      </c>
    </row>
    <row r="1762" spans="1:16" x14ac:dyDescent="0.25">
      <c r="A1762" s="540" t="s">
        <v>2867</v>
      </c>
      <c r="B1762" s="524" t="s">
        <v>2637</v>
      </c>
      <c r="C1762" s="1247" t="s">
        <v>2638</v>
      </c>
      <c r="D1762" s="1247"/>
      <c r="E1762" s="1247"/>
      <c r="F1762" s="1247"/>
      <c r="G1762" s="1247"/>
      <c r="H1762" s="525" t="s">
        <v>1158</v>
      </c>
      <c r="I1762" s="543">
        <v>2</v>
      </c>
      <c r="J1762" s="526"/>
      <c r="K1762" s="543">
        <v>2</v>
      </c>
      <c r="L1762" s="528"/>
      <c r="M1762" s="526"/>
      <c r="N1762" s="528"/>
      <c r="O1762" s="526"/>
      <c r="P1762" s="529">
        <v>1133.6199999999999</v>
      </c>
    </row>
    <row r="1763" spans="1:16" x14ac:dyDescent="0.25">
      <c r="A1763" s="540"/>
      <c r="B1763" s="524"/>
      <c r="C1763" s="1247" t="s">
        <v>1155</v>
      </c>
      <c r="D1763" s="1247"/>
      <c r="E1763" s="1247"/>
      <c r="F1763" s="1247"/>
      <c r="G1763" s="1247"/>
      <c r="H1763" s="525"/>
      <c r="I1763" s="526"/>
      <c r="J1763" s="526"/>
      <c r="K1763" s="526"/>
      <c r="L1763" s="528"/>
      <c r="M1763" s="526"/>
      <c r="N1763" s="528"/>
      <c r="O1763" s="526"/>
      <c r="P1763" s="529">
        <v>63916.95</v>
      </c>
    </row>
    <row r="1764" spans="1:16" x14ac:dyDescent="0.25">
      <c r="A1764" s="540"/>
      <c r="B1764" s="524" t="s">
        <v>2639</v>
      </c>
      <c r="C1764" s="1247" t="s">
        <v>2640</v>
      </c>
      <c r="D1764" s="1247"/>
      <c r="E1764" s="1247"/>
      <c r="F1764" s="1247"/>
      <c r="G1764" s="1247"/>
      <c r="H1764" s="525" t="s">
        <v>1158</v>
      </c>
      <c r="I1764" s="543">
        <v>97</v>
      </c>
      <c r="J1764" s="526"/>
      <c r="K1764" s="543">
        <v>97</v>
      </c>
      <c r="L1764" s="528"/>
      <c r="M1764" s="526"/>
      <c r="N1764" s="528"/>
      <c r="O1764" s="526"/>
      <c r="P1764" s="529">
        <v>61999.44</v>
      </c>
    </row>
    <row r="1765" spans="1:16" x14ac:dyDescent="0.25">
      <c r="A1765" s="540"/>
      <c r="B1765" s="524" t="s">
        <v>2641</v>
      </c>
      <c r="C1765" s="1247" t="s">
        <v>2642</v>
      </c>
      <c r="D1765" s="1247"/>
      <c r="E1765" s="1247"/>
      <c r="F1765" s="1247"/>
      <c r="G1765" s="1247"/>
      <c r="H1765" s="525" t="s">
        <v>1158</v>
      </c>
      <c r="I1765" s="543">
        <v>51</v>
      </c>
      <c r="J1765" s="526"/>
      <c r="K1765" s="543">
        <v>51</v>
      </c>
      <c r="L1765" s="528"/>
      <c r="M1765" s="526"/>
      <c r="N1765" s="528"/>
      <c r="O1765" s="526"/>
      <c r="P1765" s="529">
        <v>32597.64</v>
      </c>
    </row>
    <row r="1766" spans="1:16" x14ac:dyDescent="0.25">
      <c r="A1766" s="556"/>
      <c r="B1766" s="557"/>
      <c r="C1766" s="1248" t="s">
        <v>1161</v>
      </c>
      <c r="D1766" s="1248"/>
      <c r="E1766" s="1248"/>
      <c r="F1766" s="1248"/>
      <c r="G1766" s="1248"/>
      <c r="H1766" s="516"/>
      <c r="I1766" s="517"/>
      <c r="J1766" s="517"/>
      <c r="K1766" s="517"/>
      <c r="L1766" s="520"/>
      <c r="M1766" s="517"/>
      <c r="N1766" s="554">
        <v>14383.01</v>
      </c>
      <c r="O1766" s="517"/>
      <c r="P1766" s="555">
        <v>186979.1</v>
      </c>
    </row>
    <row r="1767" spans="1:16" x14ac:dyDescent="0.25">
      <c r="A1767" s="558"/>
      <c r="B1767" s="559"/>
      <c r="C1767" s="559"/>
      <c r="D1767" s="559"/>
      <c r="E1767" s="559"/>
      <c r="F1767" s="559"/>
      <c r="G1767" s="559"/>
      <c r="H1767" s="560"/>
      <c r="I1767" s="561"/>
      <c r="J1767" s="561"/>
      <c r="K1767" s="561"/>
      <c r="L1767" s="562"/>
      <c r="M1767" s="561"/>
      <c r="N1767" s="562"/>
      <c r="O1767" s="561"/>
      <c r="P1767" s="563"/>
    </row>
    <row r="1768" spans="1:16" ht="22.5" x14ac:dyDescent="0.25">
      <c r="A1768" s="514" t="s">
        <v>2868</v>
      </c>
      <c r="B1768" s="515" t="s">
        <v>4759</v>
      </c>
      <c r="C1768" s="1249" t="s">
        <v>4760</v>
      </c>
      <c r="D1768" s="1249"/>
      <c r="E1768" s="1249"/>
      <c r="F1768" s="1249"/>
      <c r="G1768" s="1249"/>
      <c r="H1768" s="516" t="s">
        <v>1575</v>
      </c>
      <c r="I1768" s="517">
        <v>1</v>
      </c>
      <c r="J1768" s="518">
        <v>1</v>
      </c>
      <c r="K1768" s="518">
        <v>1</v>
      </c>
      <c r="L1768" s="520"/>
      <c r="M1768" s="517"/>
      <c r="N1768" s="564">
        <v>20032.02</v>
      </c>
      <c r="O1768" s="517"/>
      <c r="P1768" s="555">
        <v>20032.02</v>
      </c>
    </row>
    <row r="1769" spans="1:16" x14ac:dyDescent="0.25">
      <c r="A1769" s="556"/>
      <c r="B1769" s="557"/>
      <c r="C1769" s="1248" t="s">
        <v>1161</v>
      </c>
      <c r="D1769" s="1248"/>
      <c r="E1769" s="1248"/>
      <c r="F1769" s="1248"/>
      <c r="G1769" s="1248"/>
      <c r="H1769" s="516"/>
      <c r="I1769" s="517"/>
      <c r="J1769" s="517"/>
      <c r="K1769" s="517"/>
      <c r="L1769" s="520"/>
      <c r="M1769" s="517"/>
      <c r="N1769" s="520"/>
      <c r="O1769" s="517"/>
      <c r="P1769" s="555">
        <v>20032.02</v>
      </c>
    </row>
    <row r="1770" spans="1:16" x14ac:dyDescent="0.25">
      <c r="A1770" s="558"/>
      <c r="B1770" s="559"/>
      <c r="C1770" s="559"/>
      <c r="D1770" s="559"/>
      <c r="E1770" s="559"/>
      <c r="F1770" s="559"/>
      <c r="G1770" s="559"/>
      <c r="H1770" s="560"/>
      <c r="I1770" s="561"/>
      <c r="J1770" s="561"/>
      <c r="K1770" s="561"/>
      <c r="L1770" s="562"/>
      <c r="M1770" s="561"/>
      <c r="N1770" s="562"/>
      <c r="O1770" s="561"/>
      <c r="P1770" s="563"/>
    </row>
    <row r="1771" spans="1:16" ht="22.5" x14ac:dyDescent="0.25">
      <c r="A1771" s="514" t="s">
        <v>2869</v>
      </c>
      <c r="B1771" s="515" t="s">
        <v>4761</v>
      </c>
      <c r="C1771" s="1249" t="s">
        <v>4762</v>
      </c>
      <c r="D1771" s="1249"/>
      <c r="E1771" s="1249"/>
      <c r="F1771" s="1249"/>
      <c r="G1771" s="1249"/>
      <c r="H1771" s="516" t="s">
        <v>1575</v>
      </c>
      <c r="I1771" s="517">
        <v>1</v>
      </c>
      <c r="J1771" s="518">
        <v>1</v>
      </c>
      <c r="K1771" s="518">
        <v>1</v>
      </c>
      <c r="L1771" s="520"/>
      <c r="M1771" s="517"/>
      <c r="N1771" s="564">
        <v>21409.97</v>
      </c>
      <c r="O1771" s="517"/>
      <c r="P1771" s="555">
        <v>21409.97</v>
      </c>
    </row>
    <row r="1772" spans="1:16" x14ac:dyDescent="0.25">
      <c r="A1772" s="556"/>
      <c r="B1772" s="557"/>
      <c r="C1772" s="1248" t="s">
        <v>1161</v>
      </c>
      <c r="D1772" s="1248"/>
      <c r="E1772" s="1248"/>
      <c r="F1772" s="1248"/>
      <c r="G1772" s="1248"/>
      <c r="H1772" s="516"/>
      <c r="I1772" s="517"/>
      <c r="J1772" s="517"/>
      <c r="K1772" s="517"/>
      <c r="L1772" s="520"/>
      <c r="M1772" s="517"/>
      <c r="N1772" s="520"/>
      <c r="O1772" s="517"/>
      <c r="P1772" s="555">
        <v>21409.97</v>
      </c>
    </row>
    <row r="1773" spans="1:16" x14ac:dyDescent="0.25">
      <c r="A1773" s="558"/>
      <c r="B1773" s="559"/>
      <c r="C1773" s="559"/>
      <c r="D1773" s="559"/>
      <c r="E1773" s="559"/>
      <c r="F1773" s="559"/>
      <c r="G1773" s="559"/>
      <c r="H1773" s="560"/>
      <c r="I1773" s="561"/>
      <c r="J1773" s="561"/>
      <c r="K1773" s="561"/>
      <c r="L1773" s="562"/>
      <c r="M1773" s="561"/>
      <c r="N1773" s="562"/>
      <c r="O1773" s="561"/>
      <c r="P1773" s="563"/>
    </row>
    <row r="1774" spans="1:16" ht="22.5" x14ac:dyDescent="0.25">
      <c r="A1774" s="514" t="s">
        <v>2871</v>
      </c>
      <c r="B1774" s="515" t="s">
        <v>4763</v>
      </c>
      <c r="C1774" s="1249" t="s">
        <v>4764</v>
      </c>
      <c r="D1774" s="1249"/>
      <c r="E1774" s="1249"/>
      <c r="F1774" s="1249"/>
      <c r="G1774" s="1249"/>
      <c r="H1774" s="516" t="s">
        <v>1575</v>
      </c>
      <c r="I1774" s="517">
        <v>1</v>
      </c>
      <c r="J1774" s="518">
        <v>1</v>
      </c>
      <c r="K1774" s="518">
        <v>1</v>
      </c>
      <c r="L1774" s="520"/>
      <c r="M1774" s="517"/>
      <c r="N1774" s="564">
        <v>23808.04</v>
      </c>
      <c r="O1774" s="517"/>
      <c r="P1774" s="555">
        <v>23808.04</v>
      </c>
    </row>
    <row r="1775" spans="1:16" x14ac:dyDescent="0.25">
      <c r="A1775" s="556"/>
      <c r="B1775" s="557"/>
      <c r="C1775" s="1248" t="s">
        <v>1161</v>
      </c>
      <c r="D1775" s="1248"/>
      <c r="E1775" s="1248"/>
      <c r="F1775" s="1248"/>
      <c r="G1775" s="1248"/>
      <c r="H1775" s="516"/>
      <c r="I1775" s="517"/>
      <c r="J1775" s="517"/>
      <c r="K1775" s="517"/>
      <c r="L1775" s="520"/>
      <c r="M1775" s="517"/>
      <c r="N1775" s="520"/>
      <c r="O1775" s="517"/>
      <c r="P1775" s="555">
        <v>23808.04</v>
      </c>
    </row>
    <row r="1776" spans="1:16" x14ac:dyDescent="0.25">
      <c r="A1776" s="558"/>
      <c r="B1776" s="559"/>
      <c r="C1776" s="559"/>
      <c r="D1776" s="559"/>
      <c r="E1776" s="559"/>
      <c r="F1776" s="559"/>
      <c r="G1776" s="559"/>
      <c r="H1776" s="560"/>
      <c r="I1776" s="561"/>
      <c r="J1776" s="561"/>
      <c r="K1776" s="561"/>
      <c r="L1776" s="562"/>
      <c r="M1776" s="561"/>
      <c r="N1776" s="562"/>
      <c r="O1776" s="561"/>
      <c r="P1776" s="563"/>
    </row>
    <row r="1777" spans="1:16" ht="22.5" x14ac:dyDescent="0.25">
      <c r="A1777" s="514" t="s">
        <v>4765</v>
      </c>
      <c r="B1777" s="515" t="s">
        <v>4766</v>
      </c>
      <c r="C1777" s="1249" t="s">
        <v>4767</v>
      </c>
      <c r="D1777" s="1249"/>
      <c r="E1777" s="1249"/>
      <c r="F1777" s="1249"/>
      <c r="G1777" s="1249"/>
      <c r="H1777" s="516" t="s">
        <v>1575</v>
      </c>
      <c r="I1777" s="517">
        <v>1</v>
      </c>
      <c r="J1777" s="518">
        <v>1</v>
      </c>
      <c r="K1777" s="518">
        <v>1</v>
      </c>
      <c r="L1777" s="520"/>
      <c r="M1777" s="517"/>
      <c r="N1777" s="564">
        <v>19076.580000000002</v>
      </c>
      <c r="O1777" s="517"/>
      <c r="P1777" s="555">
        <v>19076.580000000002</v>
      </c>
    </row>
    <row r="1778" spans="1:16" x14ac:dyDescent="0.25">
      <c r="A1778" s="556"/>
      <c r="B1778" s="557"/>
      <c r="C1778" s="1248" t="s">
        <v>1161</v>
      </c>
      <c r="D1778" s="1248"/>
      <c r="E1778" s="1248"/>
      <c r="F1778" s="1248"/>
      <c r="G1778" s="1248"/>
      <c r="H1778" s="516"/>
      <c r="I1778" s="517"/>
      <c r="J1778" s="517"/>
      <c r="K1778" s="517"/>
      <c r="L1778" s="520"/>
      <c r="M1778" s="517"/>
      <c r="N1778" s="520"/>
      <c r="O1778" s="517"/>
      <c r="P1778" s="555">
        <v>19076.580000000002</v>
      </c>
    </row>
    <row r="1779" spans="1:16" x14ac:dyDescent="0.25">
      <c r="A1779" s="558"/>
      <c r="B1779" s="559"/>
      <c r="C1779" s="559"/>
      <c r="D1779" s="559"/>
      <c r="E1779" s="559"/>
      <c r="F1779" s="559"/>
      <c r="G1779" s="559"/>
      <c r="H1779" s="560"/>
      <c r="I1779" s="561"/>
      <c r="J1779" s="561"/>
      <c r="K1779" s="561"/>
      <c r="L1779" s="562"/>
      <c r="M1779" s="561"/>
      <c r="N1779" s="562"/>
      <c r="O1779" s="561"/>
      <c r="P1779" s="563"/>
    </row>
    <row r="1780" spans="1:16" ht="22.5" x14ac:dyDescent="0.25">
      <c r="A1780" s="514" t="s">
        <v>3823</v>
      </c>
      <c r="B1780" s="515" t="s">
        <v>4768</v>
      </c>
      <c r="C1780" s="1249" t="s">
        <v>4769</v>
      </c>
      <c r="D1780" s="1249"/>
      <c r="E1780" s="1249"/>
      <c r="F1780" s="1249"/>
      <c r="G1780" s="1249"/>
      <c r="H1780" s="516" t="s">
        <v>1575</v>
      </c>
      <c r="I1780" s="517">
        <v>1</v>
      </c>
      <c r="J1780" s="518">
        <v>1</v>
      </c>
      <c r="K1780" s="518">
        <v>1</v>
      </c>
      <c r="L1780" s="520"/>
      <c r="M1780" s="517"/>
      <c r="N1780" s="564">
        <v>22875.03</v>
      </c>
      <c r="O1780" s="517"/>
      <c r="P1780" s="555">
        <v>22875.03</v>
      </c>
    </row>
    <row r="1781" spans="1:16" x14ac:dyDescent="0.25">
      <c r="A1781" s="556"/>
      <c r="B1781" s="557"/>
      <c r="C1781" s="1248" t="s">
        <v>1161</v>
      </c>
      <c r="D1781" s="1248"/>
      <c r="E1781" s="1248"/>
      <c r="F1781" s="1248"/>
      <c r="G1781" s="1248"/>
      <c r="H1781" s="516"/>
      <c r="I1781" s="517"/>
      <c r="J1781" s="517"/>
      <c r="K1781" s="517"/>
      <c r="L1781" s="520"/>
      <c r="M1781" s="517"/>
      <c r="N1781" s="520"/>
      <c r="O1781" s="517"/>
      <c r="P1781" s="555">
        <v>22875.03</v>
      </c>
    </row>
    <row r="1782" spans="1:16" x14ac:dyDescent="0.25">
      <c r="A1782" s="558"/>
      <c r="B1782" s="559"/>
      <c r="C1782" s="559"/>
      <c r="D1782" s="559"/>
      <c r="E1782" s="559"/>
      <c r="F1782" s="559"/>
      <c r="G1782" s="559"/>
      <c r="H1782" s="560"/>
      <c r="I1782" s="561"/>
      <c r="J1782" s="561"/>
      <c r="K1782" s="561"/>
      <c r="L1782" s="562"/>
      <c r="M1782" s="561"/>
      <c r="N1782" s="562"/>
      <c r="O1782" s="561"/>
      <c r="P1782" s="563"/>
    </row>
    <row r="1783" spans="1:16" ht="22.5" x14ac:dyDescent="0.25">
      <c r="A1783" s="514" t="s">
        <v>4770</v>
      </c>
      <c r="B1783" s="515" t="s">
        <v>4771</v>
      </c>
      <c r="C1783" s="1249" t="s">
        <v>4772</v>
      </c>
      <c r="D1783" s="1249"/>
      <c r="E1783" s="1249"/>
      <c r="F1783" s="1249"/>
      <c r="G1783" s="1249"/>
      <c r="H1783" s="516" t="s">
        <v>1575</v>
      </c>
      <c r="I1783" s="517">
        <v>1</v>
      </c>
      <c r="J1783" s="518">
        <v>1</v>
      </c>
      <c r="K1783" s="518">
        <v>1</v>
      </c>
      <c r="L1783" s="520"/>
      <c r="M1783" s="517"/>
      <c r="N1783" s="564">
        <v>23613.93</v>
      </c>
      <c r="O1783" s="517"/>
      <c r="P1783" s="555">
        <v>23613.93</v>
      </c>
    </row>
    <row r="1784" spans="1:16" x14ac:dyDescent="0.25">
      <c r="A1784" s="556"/>
      <c r="B1784" s="557"/>
      <c r="C1784" s="1248" t="s">
        <v>1161</v>
      </c>
      <c r="D1784" s="1248"/>
      <c r="E1784" s="1248"/>
      <c r="F1784" s="1248"/>
      <c r="G1784" s="1248"/>
      <c r="H1784" s="516"/>
      <c r="I1784" s="517"/>
      <c r="J1784" s="517"/>
      <c r="K1784" s="517"/>
      <c r="L1784" s="520"/>
      <c r="M1784" s="517"/>
      <c r="N1784" s="520"/>
      <c r="O1784" s="517"/>
      <c r="P1784" s="555">
        <v>23613.93</v>
      </c>
    </row>
    <row r="1785" spans="1:16" x14ac:dyDescent="0.25">
      <c r="A1785" s="558"/>
      <c r="B1785" s="559"/>
      <c r="C1785" s="559"/>
      <c r="D1785" s="559"/>
      <c r="E1785" s="559"/>
      <c r="F1785" s="559"/>
      <c r="G1785" s="559"/>
      <c r="H1785" s="560"/>
      <c r="I1785" s="561"/>
      <c r="J1785" s="561"/>
      <c r="K1785" s="561"/>
      <c r="L1785" s="562"/>
      <c r="M1785" s="561"/>
      <c r="N1785" s="562"/>
      <c r="O1785" s="561"/>
      <c r="P1785" s="563"/>
    </row>
    <row r="1786" spans="1:16" ht="22.5" x14ac:dyDescent="0.25">
      <c r="A1786" s="514" t="s">
        <v>3826</v>
      </c>
      <c r="B1786" s="515" t="s">
        <v>4773</v>
      </c>
      <c r="C1786" s="1249" t="s">
        <v>4774</v>
      </c>
      <c r="D1786" s="1249"/>
      <c r="E1786" s="1249"/>
      <c r="F1786" s="1249"/>
      <c r="G1786" s="1249"/>
      <c r="H1786" s="516" t="s">
        <v>1575</v>
      </c>
      <c r="I1786" s="517">
        <v>1</v>
      </c>
      <c r="J1786" s="518">
        <v>1</v>
      </c>
      <c r="K1786" s="518">
        <v>1</v>
      </c>
      <c r="L1786" s="520"/>
      <c r="M1786" s="517"/>
      <c r="N1786" s="564">
        <v>22200.59</v>
      </c>
      <c r="O1786" s="517"/>
      <c r="P1786" s="555">
        <v>22200.59</v>
      </c>
    </row>
    <row r="1787" spans="1:16" x14ac:dyDescent="0.25">
      <c r="A1787" s="556"/>
      <c r="B1787" s="557"/>
      <c r="C1787" s="1248" t="s">
        <v>1161</v>
      </c>
      <c r="D1787" s="1248"/>
      <c r="E1787" s="1248"/>
      <c r="F1787" s="1248"/>
      <c r="G1787" s="1248"/>
      <c r="H1787" s="516"/>
      <c r="I1787" s="517"/>
      <c r="J1787" s="517"/>
      <c r="K1787" s="517"/>
      <c r="L1787" s="520"/>
      <c r="M1787" s="517"/>
      <c r="N1787" s="520"/>
      <c r="O1787" s="517"/>
      <c r="P1787" s="555">
        <v>22200.59</v>
      </c>
    </row>
    <row r="1788" spans="1:16" x14ac:dyDescent="0.25">
      <c r="A1788" s="558"/>
      <c r="B1788" s="559"/>
      <c r="C1788" s="559"/>
      <c r="D1788" s="559"/>
      <c r="E1788" s="559"/>
      <c r="F1788" s="559"/>
      <c r="G1788" s="559"/>
      <c r="H1788" s="560"/>
      <c r="I1788" s="561"/>
      <c r="J1788" s="561"/>
      <c r="K1788" s="561"/>
      <c r="L1788" s="562"/>
      <c r="M1788" s="561"/>
      <c r="N1788" s="562"/>
      <c r="O1788" s="561"/>
      <c r="P1788" s="563"/>
    </row>
    <row r="1789" spans="1:16" ht="22.5" x14ac:dyDescent="0.25">
      <c r="A1789" s="514" t="s">
        <v>4775</v>
      </c>
      <c r="B1789" s="515" t="s">
        <v>4776</v>
      </c>
      <c r="C1789" s="1249" t="s">
        <v>4777</v>
      </c>
      <c r="D1789" s="1249"/>
      <c r="E1789" s="1249"/>
      <c r="F1789" s="1249"/>
      <c r="G1789" s="1249"/>
      <c r="H1789" s="516" t="s">
        <v>1575</v>
      </c>
      <c r="I1789" s="517">
        <v>1</v>
      </c>
      <c r="J1789" s="518">
        <v>1</v>
      </c>
      <c r="K1789" s="518">
        <v>1</v>
      </c>
      <c r="L1789" s="520"/>
      <c r="M1789" s="517"/>
      <c r="N1789" s="564">
        <v>19107.95</v>
      </c>
      <c r="O1789" s="517"/>
      <c r="P1789" s="555">
        <v>19107.95</v>
      </c>
    </row>
    <row r="1790" spans="1:16" x14ac:dyDescent="0.25">
      <c r="A1790" s="556"/>
      <c r="B1790" s="557"/>
      <c r="C1790" s="1248" t="s">
        <v>1161</v>
      </c>
      <c r="D1790" s="1248"/>
      <c r="E1790" s="1248"/>
      <c r="F1790" s="1248"/>
      <c r="G1790" s="1248"/>
      <c r="H1790" s="516"/>
      <c r="I1790" s="517"/>
      <c r="J1790" s="517"/>
      <c r="K1790" s="517"/>
      <c r="L1790" s="520"/>
      <c r="M1790" s="517"/>
      <c r="N1790" s="520"/>
      <c r="O1790" s="517"/>
      <c r="P1790" s="555">
        <v>19107.95</v>
      </c>
    </row>
    <row r="1791" spans="1:16" x14ac:dyDescent="0.25">
      <c r="A1791" s="558"/>
      <c r="B1791" s="559"/>
      <c r="C1791" s="559"/>
      <c r="D1791" s="559"/>
      <c r="E1791" s="559"/>
      <c r="F1791" s="559"/>
      <c r="G1791" s="559"/>
      <c r="H1791" s="560"/>
      <c r="I1791" s="561"/>
      <c r="J1791" s="561"/>
      <c r="K1791" s="561"/>
      <c r="L1791" s="562"/>
      <c r="M1791" s="561"/>
      <c r="N1791" s="562"/>
      <c r="O1791" s="561"/>
      <c r="P1791" s="563"/>
    </row>
    <row r="1792" spans="1:16" ht="22.5" x14ac:dyDescent="0.25">
      <c r="A1792" s="514" t="s">
        <v>3829</v>
      </c>
      <c r="B1792" s="515" t="s">
        <v>4778</v>
      </c>
      <c r="C1792" s="1249" t="s">
        <v>4779</v>
      </c>
      <c r="D1792" s="1249"/>
      <c r="E1792" s="1249"/>
      <c r="F1792" s="1249"/>
      <c r="G1792" s="1249"/>
      <c r="H1792" s="516" t="s">
        <v>1575</v>
      </c>
      <c r="I1792" s="517">
        <v>1</v>
      </c>
      <c r="J1792" s="518">
        <v>1</v>
      </c>
      <c r="K1792" s="518">
        <v>1</v>
      </c>
      <c r="L1792" s="520"/>
      <c r="M1792" s="517"/>
      <c r="N1792" s="564">
        <v>21679.65</v>
      </c>
      <c r="O1792" s="517"/>
      <c r="P1792" s="555">
        <v>21679.65</v>
      </c>
    </row>
    <row r="1793" spans="1:16" x14ac:dyDescent="0.25">
      <c r="A1793" s="556"/>
      <c r="B1793" s="557"/>
      <c r="C1793" s="1248" t="s">
        <v>1161</v>
      </c>
      <c r="D1793" s="1248"/>
      <c r="E1793" s="1248"/>
      <c r="F1793" s="1248"/>
      <c r="G1793" s="1248"/>
      <c r="H1793" s="516"/>
      <c r="I1793" s="517"/>
      <c r="J1793" s="517"/>
      <c r="K1793" s="517"/>
      <c r="L1793" s="520"/>
      <c r="M1793" s="517"/>
      <c r="N1793" s="520"/>
      <c r="O1793" s="517"/>
      <c r="P1793" s="555">
        <v>21679.65</v>
      </c>
    </row>
    <row r="1794" spans="1:16" x14ac:dyDescent="0.25">
      <c r="A1794" s="558"/>
      <c r="B1794" s="559"/>
      <c r="C1794" s="559"/>
      <c r="D1794" s="559"/>
      <c r="E1794" s="559"/>
      <c r="F1794" s="559"/>
      <c r="G1794" s="559"/>
      <c r="H1794" s="560"/>
      <c r="I1794" s="561"/>
      <c r="J1794" s="561"/>
      <c r="K1794" s="561"/>
      <c r="L1794" s="562"/>
      <c r="M1794" s="561"/>
      <c r="N1794" s="562"/>
      <c r="O1794" s="561"/>
      <c r="P1794" s="563"/>
    </row>
    <row r="1795" spans="1:16" ht="22.5" x14ac:dyDescent="0.25">
      <c r="A1795" s="514" t="s">
        <v>3831</v>
      </c>
      <c r="B1795" s="515" t="s">
        <v>4780</v>
      </c>
      <c r="C1795" s="1249" t="s">
        <v>4781</v>
      </c>
      <c r="D1795" s="1249"/>
      <c r="E1795" s="1249"/>
      <c r="F1795" s="1249"/>
      <c r="G1795" s="1249"/>
      <c r="H1795" s="516" t="s">
        <v>1575</v>
      </c>
      <c r="I1795" s="517">
        <v>1</v>
      </c>
      <c r="J1795" s="518">
        <v>1</v>
      </c>
      <c r="K1795" s="518">
        <v>1</v>
      </c>
      <c r="L1795" s="520"/>
      <c r="M1795" s="517"/>
      <c r="N1795" s="564">
        <v>17904.53</v>
      </c>
      <c r="O1795" s="517"/>
      <c r="P1795" s="555">
        <v>17904.53</v>
      </c>
    </row>
    <row r="1796" spans="1:16" x14ac:dyDescent="0.25">
      <c r="A1796" s="556"/>
      <c r="B1796" s="557"/>
      <c r="C1796" s="1248" t="s">
        <v>1161</v>
      </c>
      <c r="D1796" s="1248"/>
      <c r="E1796" s="1248"/>
      <c r="F1796" s="1248"/>
      <c r="G1796" s="1248"/>
      <c r="H1796" s="516"/>
      <c r="I1796" s="517"/>
      <c r="J1796" s="517"/>
      <c r="K1796" s="517"/>
      <c r="L1796" s="520"/>
      <c r="M1796" s="517"/>
      <c r="N1796" s="520"/>
      <c r="O1796" s="517"/>
      <c r="P1796" s="555">
        <v>17904.53</v>
      </c>
    </row>
    <row r="1797" spans="1:16" x14ac:dyDescent="0.25">
      <c r="A1797" s="558"/>
      <c r="B1797" s="559"/>
      <c r="C1797" s="559"/>
      <c r="D1797" s="559"/>
      <c r="E1797" s="559"/>
      <c r="F1797" s="559"/>
      <c r="G1797" s="559"/>
      <c r="H1797" s="560"/>
      <c r="I1797" s="561"/>
      <c r="J1797" s="561"/>
      <c r="K1797" s="561"/>
      <c r="L1797" s="562"/>
      <c r="M1797" s="561"/>
      <c r="N1797" s="562"/>
      <c r="O1797" s="561"/>
      <c r="P1797" s="563"/>
    </row>
    <row r="1798" spans="1:16" ht="22.5" x14ac:dyDescent="0.25">
      <c r="A1798" s="514" t="s">
        <v>3832</v>
      </c>
      <c r="B1798" s="515" t="s">
        <v>4782</v>
      </c>
      <c r="C1798" s="1249" t="s">
        <v>4783</v>
      </c>
      <c r="D1798" s="1249"/>
      <c r="E1798" s="1249"/>
      <c r="F1798" s="1249"/>
      <c r="G1798" s="1249"/>
      <c r="H1798" s="516" t="s">
        <v>1575</v>
      </c>
      <c r="I1798" s="517">
        <v>1</v>
      </c>
      <c r="J1798" s="518">
        <v>1</v>
      </c>
      <c r="K1798" s="518">
        <v>1</v>
      </c>
      <c r="L1798" s="520"/>
      <c r="M1798" s="517"/>
      <c r="N1798" s="564">
        <v>22911.82</v>
      </c>
      <c r="O1798" s="517"/>
      <c r="P1798" s="555">
        <v>22911.82</v>
      </c>
    </row>
    <row r="1799" spans="1:16" x14ac:dyDescent="0.25">
      <c r="A1799" s="556"/>
      <c r="B1799" s="557"/>
      <c r="C1799" s="1248" t="s">
        <v>1161</v>
      </c>
      <c r="D1799" s="1248"/>
      <c r="E1799" s="1248"/>
      <c r="F1799" s="1248"/>
      <c r="G1799" s="1248"/>
      <c r="H1799" s="516"/>
      <c r="I1799" s="517"/>
      <c r="J1799" s="517"/>
      <c r="K1799" s="517"/>
      <c r="L1799" s="520"/>
      <c r="M1799" s="517"/>
      <c r="N1799" s="520"/>
      <c r="O1799" s="517"/>
      <c r="P1799" s="555">
        <v>22911.82</v>
      </c>
    </row>
    <row r="1800" spans="1:16" x14ac:dyDescent="0.25">
      <c r="A1800" s="558"/>
      <c r="B1800" s="559"/>
      <c r="C1800" s="559"/>
      <c r="D1800" s="559"/>
      <c r="E1800" s="559"/>
      <c r="F1800" s="559"/>
      <c r="G1800" s="559"/>
      <c r="H1800" s="560"/>
      <c r="I1800" s="561"/>
      <c r="J1800" s="561"/>
      <c r="K1800" s="561"/>
      <c r="L1800" s="562"/>
      <c r="M1800" s="561"/>
      <c r="N1800" s="562"/>
      <c r="O1800" s="561"/>
      <c r="P1800" s="563"/>
    </row>
    <row r="1801" spans="1:16" ht="22.5" x14ac:dyDescent="0.25">
      <c r="A1801" s="514" t="s">
        <v>3834</v>
      </c>
      <c r="B1801" s="515" t="s">
        <v>4784</v>
      </c>
      <c r="C1801" s="1249" t="s">
        <v>4785</v>
      </c>
      <c r="D1801" s="1249"/>
      <c r="E1801" s="1249"/>
      <c r="F1801" s="1249"/>
      <c r="G1801" s="1249"/>
      <c r="H1801" s="516" t="s">
        <v>1575</v>
      </c>
      <c r="I1801" s="517">
        <v>1</v>
      </c>
      <c r="J1801" s="518">
        <v>1</v>
      </c>
      <c r="K1801" s="518">
        <v>1</v>
      </c>
      <c r="L1801" s="520"/>
      <c r="M1801" s="517"/>
      <c r="N1801" s="564">
        <v>20376.72</v>
      </c>
      <c r="O1801" s="517"/>
      <c r="P1801" s="555">
        <v>20376.72</v>
      </c>
    </row>
    <row r="1802" spans="1:16" x14ac:dyDescent="0.25">
      <c r="A1802" s="556"/>
      <c r="B1802" s="557"/>
      <c r="C1802" s="1248" t="s">
        <v>1161</v>
      </c>
      <c r="D1802" s="1248"/>
      <c r="E1802" s="1248"/>
      <c r="F1802" s="1248"/>
      <c r="G1802" s="1248"/>
      <c r="H1802" s="516"/>
      <c r="I1802" s="517"/>
      <c r="J1802" s="517"/>
      <c r="K1802" s="517"/>
      <c r="L1802" s="520"/>
      <c r="M1802" s="517"/>
      <c r="N1802" s="520"/>
      <c r="O1802" s="517"/>
      <c r="P1802" s="555">
        <v>20376.72</v>
      </c>
    </row>
    <row r="1803" spans="1:16" x14ac:dyDescent="0.25">
      <c r="A1803" s="558"/>
      <c r="B1803" s="559"/>
      <c r="C1803" s="559"/>
      <c r="D1803" s="559"/>
      <c r="E1803" s="559"/>
      <c r="F1803" s="559"/>
      <c r="G1803" s="559"/>
      <c r="H1803" s="560"/>
      <c r="I1803" s="561"/>
      <c r="J1803" s="561"/>
      <c r="K1803" s="561"/>
      <c r="L1803" s="562"/>
      <c r="M1803" s="561"/>
      <c r="N1803" s="562"/>
      <c r="O1803" s="561"/>
      <c r="P1803" s="563"/>
    </row>
    <row r="1804" spans="1:16" ht="22.5" x14ac:dyDescent="0.25">
      <c r="A1804" s="514" t="s">
        <v>3835</v>
      </c>
      <c r="B1804" s="515" t="s">
        <v>4786</v>
      </c>
      <c r="C1804" s="1249" t="s">
        <v>4787</v>
      </c>
      <c r="D1804" s="1249"/>
      <c r="E1804" s="1249"/>
      <c r="F1804" s="1249"/>
      <c r="G1804" s="1249"/>
      <c r="H1804" s="516" t="s">
        <v>1575</v>
      </c>
      <c r="I1804" s="517">
        <v>1</v>
      </c>
      <c r="J1804" s="518">
        <v>1</v>
      </c>
      <c r="K1804" s="518">
        <v>1</v>
      </c>
      <c r="L1804" s="520"/>
      <c r="M1804" s="517"/>
      <c r="N1804" s="564">
        <v>23555.08</v>
      </c>
      <c r="O1804" s="517"/>
      <c r="P1804" s="555">
        <v>23555.08</v>
      </c>
    </row>
    <row r="1805" spans="1:16" x14ac:dyDescent="0.25">
      <c r="A1805" s="556"/>
      <c r="B1805" s="557"/>
      <c r="C1805" s="1248" t="s">
        <v>1161</v>
      </c>
      <c r="D1805" s="1248"/>
      <c r="E1805" s="1248"/>
      <c r="F1805" s="1248"/>
      <c r="G1805" s="1248"/>
      <c r="H1805" s="516"/>
      <c r="I1805" s="517"/>
      <c r="J1805" s="517"/>
      <c r="K1805" s="517"/>
      <c r="L1805" s="520"/>
      <c r="M1805" s="517"/>
      <c r="N1805" s="520"/>
      <c r="O1805" s="517"/>
      <c r="P1805" s="555">
        <v>23555.08</v>
      </c>
    </row>
    <row r="1806" spans="1:16" x14ac:dyDescent="0.25">
      <c r="A1806" s="558"/>
      <c r="B1806" s="559"/>
      <c r="C1806" s="559"/>
      <c r="D1806" s="559"/>
      <c r="E1806" s="559"/>
      <c r="F1806" s="559"/>
      <c r="G1806" s="559"/>
      <c r="H1806" s="560"/>
      <c r="I1806" s="561"/>
      <c r="J1806" s="561"/>
      <c r="K1806" s="561"/>
      <c r="L1806" s="562"/>
      <c r="M1806" s="561"/>
      <c r="N1806" s="562"/>
      <c r="O1806" s="561"/>
      <c r="P1806" s="563"/>
    </row>
    <row r="1807" spans="1:16" x14ac:dyDescent="0.25">
      <c r="A1807" s="558"/>
      <c r="B1807" s="576"/>
      <c r="C1807" s="576"/>
      <c r="D1807" s="576"/>
      <c r="E1807" s="576"/>
      <c r="F1807" s="561"/>
      <c r="G1807" s="561"/>
      <c r="H1807" s="561"/>
      <c r="I1807" s="561"/>
      <c r="J1807" s="562"/>
      <c r="K1807" s="561"/>
      <c r="L1807" s="562"/>
      <c r="M1807" s="577"/>
      <c r="N1807" s="562"/>
      <c r="O1807" s="578"/>
      <c r="P1807" s="579"/>
    </row>
    <row r="1808" spans="1:16" x14ac:dyDescent="0.25">
      <c r="A1808" s="552"/>
      <c r="B1808" s="580"/>
      <c r="C1808" s="1246" t="s">
        <v>4788</v>
      </c>
      <c r="D1808" s="1246"/>
      <c r="E1808" s="1246"/>
      <c r="F1808" s="1246"/>
      <c r="G1808" s="1246"/>
      <c r="H1808" s="1246"/>
      <c r="I1808" s="1246"/>
      <c r="J1808" s="1246"/>
      <c r="K1808" s="1246"/>
      <c r="L1808" s="1246"/>
      <c r="M1808" s="1246"/>
      <c r="N1808" s="1246"/>
      <c r="O1808" s="1246"/>
      <c r="P1808" s="581"/>
    </row>
    <row r="1809" spans="1:16" x14ac:dyDescent="0.25">
      <c r="A1809" s="552"/>
      <c r="B1809" s="553"/>
      <c r="C1809" s="1243" t="s">
        <v>1249</v>
      </c>
      <c r="D1809" s="1243"/>
      <c r="E1809" s="1243"/>
      <c r="F1809" s="1243"/>
      <c r="G1809" s="1243"/>
      <c r="H1809" s="1243"/>
      <c r="I1809" s="1243"/>
      <c r="J1809" s="1243"/>
      <c r="K1809" s="1243"/>
      <c r="L1809" s="1243"/>
      <c r="M1809" s="1243"/>
      <c r="N1809" s="1243"/>
      <c r="O1809" s="1243"/>
      <c r="P1809" s="582">
        <v>9639115.9700000007</v>
      </c>
    </row>
    <row r="1810" spans="1:16" x14ac:dyDescent="0.25">
      <c r="A1810" s="552"/>
      <c r="B1810" s="553"/>
      <c r="C1810" s="1243" t="s">
        <v>1250</v>
      </c>
      <c r="D1810" s="1243"/>
      <c r="E1810" s="1243"/>
      <c r="F1810" s="1243"/>
      <c r="G1810" s="1243"/>
      <c r="H1810" s="1243"/>
      <c r="I1810" s="1243"/>
      <c r="J1810" s="1243"/>
      <c r="K1810" s="1243"/>
      <c r="L1810" s="1243"/>
      <c r="M1810" s="1243"/>
      <c r="N1810" s="1243"/>
      <c r="O1810" s="1243"/>
      <c r="P1810" s="583"/>
    </row>
    <row r="1811" spans="1:16" x14ac:dyDescent="0.25">
      <c r="A1811" s="552"/>
      <c r="B1811" s="553"/>
      <c r="C1811" s="1243" t="s">
        <v>1251</v>
      </c>
      <c r="D1811" s="1243"/>
      <c r="E1811" s="1243"/>
      <c r="F1811" s="1243"/>
      <c r="G1811" s="1243"/>
      <c r="H1811" s="1243"/>
      <c r="I1811" s="1243"/>
      <c r="J1811" s="1243"/>
      <c r="K1811" s="1243"/>
      <c r="L1811" s="1243"/>
      <c r="M1811" s="1243"/>
      <c r="N1811" s="1243"/>
      <c r="O1811" s="1243"/>
      <c r="P1811" s="582">
        <v>1113945.49</v>
      </c>
    </row>
    <row r="1812" spans="1:16" x14ac:dyDescent="0.25">
      <c r="A1812" s="552"/>
      <c r="B1812" s="553"/>
      <c r="C1812" s="1243" t="s">
        <v>1252</v>
      </c>
      <c r="D1812" s="1243"/>
      <c r="E1812" s="1243"/>
      <c r="F1812" s="1243"/>
      <c r="G1812" s="1243"/>
      <c r="H1812" s="1243"/>
      <c r="I1812" s="1243"/>
      <c r="J1812" s="1243"/>
      <c r="K1812" s="1243"/>
      <c r="L1812" s="1243"/>
      <c r="M1812" s="1243"/>
      <c r="N1812" s="1243"/>
      <c r="O1812" s="1243"/>
      <c r="P1812" s="582">
        <v>134765.96</v>
      </c>
    </row>
    <row r="1813" spans="1:16" x14ac:dyDescent="0.25">
      <c r="A1813" s="552"/>
      <c r="B1813" s="553"/>
      <c r="C1813" s="1243" t="s">
        <v>1253</v>
      </c>
      <c r="D1813" s="1243"/>
      <c r="E1813" s="1243"/>
      <c r="F1813" s="1243"/>
      <c r="G1813" s="1243"/>
      <c r="H1813" s="1243"/>
      <c r="I1813" s="1243"/>
      <c r="J1813" s="1243"/>
      <c r="K1813" s="1243"/>
      <c r="L1813" s="1243"/>
      <c r="M1813" s="1243"/>
      <c r="N1813" s="1243"/>
      <c r="O1813" s="1243"/>
      <c r="P1813" s="582">
        <v>45888.32</v>
      </c>
    </row>
    <row r="1814" spans="1:16" x14ac:dyDescent="0.25">
      <c r="A1814" s="552"/>
      <c r="B1814" s="553"/>
      <c r="C1814" s="1243" t="s">
        <v>1254</v>
      </c>
      <c r="D1814" s="1243"/>
      <c r="E1814" s="1243"/>
      <c r="F1814" s="1243"/>
      <c r="G1814" s="1243"/>
      <c r="H1814" s="1243"/>
      <c r="I1814" s="1243"/>
      <c r="J1814" s="1243"/>
      <c r="K1814" s="1243"/>
      <c r="L1814" s="1243"/>
      <c r="M1814" s="1243"/>
      <c r="N1814" s="1243"/>
      <c r="O1814" s="1243"/>
      <c r="P1814" s="582">
        <v>8344516.2000000002</v>
      </c>
    </row>
    <row r="1815" spans="1:16" x14ac:dyDescent="0.25">
      <c r="A1815" s="552"/>
      <c r="B1815" s="553"/>
      <c r="C1815" s="1243" t="s">
        <v>1256</v>
      </c>
      <c r="D1815" s="1243"/>
      <c r="E1815" s="1243"/>
      <c r="F1815" s="1243"/>
      <c r="G1815" s="1243"/>
      <c r="H1815" s="1243"/>
      <c r="I1815" s="1243"/>
      <c r="J1815" s="1243"/>
      <c r="K1815" s="1243"/>
      <c r="L1815" s="1243"/>
      <c r="M1815" s="1243"/>
      <c r="N1815" s="1243"/>
      <c r="O1815" s="1243"/>
      <c r="P1815" s="582">
        <v>911971.4</v>
      </c>
    </row>
    <row r="1816" spans="1:16" x14ac:dyDescent="0.25">
      <c r="A1816" s="552"/>
      <c r="B1816" s="553"/>
      <c r="C1816" s="1243" t="s">
        <v>1250</v>
      </c>
      <c r="D1816" s="1243"/>
      <c r="E1816" s="1243"/>
      <c r="F1816" s="1243"/>
      <c r="G1816" s="1243"/>
      <c r="H1816" s="1243"/>
      <c r="I1816" s="1243"/>
      <c r="J1816" s="1243"/>
      <c r="K1816" s="1243"/>
      <c r="L1816" s="1243"/>
      <c r="M1816" s="1243"/>
      <c r="N1816" s="1243"/>
      <c r="O1816" s="1243"/>
      <c r="P1816" s="583"/>
    </row>
    <row r="1817" spans="1:16" x14ac:dyDescent="0.25">
      <c r="A1817" s="552"/>
      <c r="B1817" s="553"/>
      <c r="C1817" s="1243" t="s">
        <v>1470</v>
      </c>
      <c r="D1817" s="1243"/>
      <c r="E1817" s="1243"/>
      <c r="F1817" s="1243"/>
      <c r="G1817" s="1243"/>
      <c r="H1817" s="1243"/>
      <c r="I1817" s="1243"/>
      <c r="J1817" s="1243"/>
      <c r="K1817" s="1243"/>
      <c r="L1817" s="1243"/>
      <c r="M1817" s="1243"/>
      <c r="N1817" s="1243"/>
      <c r="O1817" s="1243"/>
      <c r="P1817" s="582">
        <v>911971.4</v>
      </c>
    </row>
    <row r="1818" spans="1:16" x14ac:dyDescent="0.25">
      <c r="A1818" s="552"/>
      <c r="B1818" s="553"/>
      <c r="C1818" s="1243" t="s">
        <v>2687</v>
      </c>
      <c r="D1818" s="1243"/>
      <c r="E1818" s="1243"/>
      <c r="F1818" s="1243"/>
      <c r="G1818" s="1243"/>
      <c r="H1818" s="1243"/>
      <c r="I1818" s="1243"/>
      <c r="J1818" s="1243"/>
      <c r="K1818" s="1243"/>
      <c r="L1818" s="1243"/>
      <c r="M1818" s="1243"/>
      <c r="N1818" s="1243"/>
      <c r="O1818" s="1243"/>
      <c r="P1818" s="582">
        <v>10443698.630000001</v>
      </c>
    </row>
    <row r="1819" spans="1:16" x14ac:dyDescent="0.25">
      <c r="A1819" s="552"/>
      <c r="B1819" s="553"/>
      <c r="C1819" s="1243" t="s">
        <v>1250</v>
      </c>
      <c r="D1819" s="1243"/>
      <c r="E1819" s="1243"/>
      <c r="F1819" s="1243"/>
      <c r="G1819" s="1243"/>
      <c r="H1819" s="1243"/>
      <c r="I1819" s="1243"/>
      <c r="J1819" s="1243"/>
      <c r="K1819" s="1243"/>
      <c r="L1819" s="1243"/>
      <c r="M1819" s="1243"/>
      <c r="N1819" s="1243"/>
      <c r="O1819" s="1243"/>
      <c r="P1819" s="583"/>
    </row>
    <row r="1820" spans="1:16" x14ac:dyDescent="0.25">
      <c r="A1820" s="552"/>
      <c r="B1820" s="553"/>
      <c r="C1820" s="1243" t="s">
        <v>1467</v>
      </c>
      <c r="D1820" s="1243"/>
      <c r="E1820" s="1243"/>
      <c r="F1820" s="1243"/>
      <c r="G1820" s="1243"/>
      <c r="H1820" s="1243"/>
      <c r="I1820" s="1243"/>
      <c r="J1820" s="1243"/>
      <c r="K1820" s="1243"/>
      <c r="L1820" s="1243"/>
      <c r="M1820" s="1243"/>
      <c r="N1820" s="1243"/>
      <c r="O1820" s="1243"/>
      <c r="P1820" s="582">
        <v>1113945.49</v>
      </c>
    </row>
    <row r="1821" spans="1:16" x14ac:dyDescent="0.25">
      <c r="A1821" s="552"/>
      <c r="B1821" s="553"/>
      <c r="C1821" s="1243" t="s">
        <v>1468</v>
      </c>
      <c r="D1821" s="1243"/>
      <c r="E1821" s="1243"/>
      <c r="F1821" s="1243"/>
      <c r="G1821" s="1243"/>
      <c r="H1821" s="1243"/>
      <c r="I1821" s="1243"/>
      <c r="J1821" s="1243"/>
      <c r="K1821" s="1243"/>
      <c r="L1821" s="1243"/>
      <c r="M1821" s="1243"/>
      <c r="N1821" s="1243"/>
      <c r="O1821" s="1243"/>
      <c r="P1821" s="582">
        <v>134765.96</v>
      </c>
    </row>
    <row r="1822" spans="1:16" x14ac:dyDescent="0.25">
      <c r="A1822" s="552"/>
      <c r="B1822" s="553"/>
      <c r="C1822" s="1243" t="s">
        <v>1469</v>
      </c>
      <c r="D1822" s="1243"/>
      <c r="E1822" s="1243"/>
      <c r="F1822" s="1243"/>
      <c r="G1822" s="1243"/>
      <c r="H1822" s="1243"/>
      <c r="I1822" s="1243"/>
      <c r="J1822" s="1243"/>
      <c r="K1822" s="1243"/>
      <c r="L1822" s="1243"/>
      <c r="M1822" s="1243"/>
      <c r="N1822" s="1243"/>
      <c r="O1822" s="1243"/>
      <c r="P1822" s="582">
        <v>45888.32</v>
      </c>
    </row>
    <row r="1823" spans="1:16" x14ac:dyDescent="0.25">
      <c r="A1823" s="552"/>
      <c r="B1823" s="553"/>
      <c r="C1823" s="1243" t="s">
        <v>1470</v>
      </c>
      <c r="D1823" s="1243"/>
      <c r="E1823" s="1243"/>
      <c r="F1823" s="1243"/>
      <c r="G1823" s="1243"/>
      <c r="H1823" s="1243"/>
      <c r="I1823" s="1243"/>
      <c r="J1823" s="1243"/>
      <c r="K1823" s="1243"/>
      <c r="L1823" s="1243"/>
      <c r="M1823" s="1243"/>
      <c r="N1823" s="1243"/>
      <c r="O1823" s="1243"/>
      <c r="P1823" s="582">
        <v>7432544.7999999998</v>
      </c>
    </row>
    <row r="1824" spans="1:16" x14ac:dyDescent="0.25">
      <c r="A1824" s="552"/>
      <c r="B1824" s="553"/>
      <c r="C1824" s="1243" t="s">
        <v>1471</v>
      </c>
      <c r="D1824" s="1243"/>
      <c r="E1824" s="1243"/>
      <c r="F1824" s="1243"/>
      <c r="G1824" s="1243"/>
      <c r="H1824" s="1243"/>
      <c r="I1824" s="1243"/>
      <c r="J1824" s="1243"/>
      <c r="K1824" s="1243"/>
      <c r="L1824" s="1243"/>
      <c r="M1824" s="1243"/>
      <c r="N1824" s="1243"/>
      <c r="O1824" s="1243"/>
      <c r="P1824" s="582">
        <v>1125038.81</v>
      </c>
    </row>
    <row r="1825" spans="1:16" x14ac:dyDescent="0.25">
      <c r="A1825" s="552"/>
      <c r="B1825" s="553"/>
      <c r="C1825" s="1243" t="s">
        <v>1472</v>
      </c>
      <c r="D1825" s="1243"/>
      <c r="E1825" s="1243"/>
      <c r="F1825" s="1243"/>
      <c r="G1825" s="1243"/>
      <c r="H1825" s="1243"/>
      <c r="I1825" s="1243"/>
      <c r="J1825" s="1243"/>
      <c r="K1825" s="1243"/>
      <c r="L1825" s="1243"/>
      <c r="M1825" s="1243"/>
      <c r="N1825" s="1243"/>
      <c r="O1825" s="1243"/>
      <c r="P1825" s="582">
        <v>591515.25</v>
      </c>
    </row>
    <row r="1826" spans="1:16" x14ac:dyDescent="0.25">
      <c r="A1826" s="552"/>
      <c r="B1826" s="553"/>
      <c r="C1826" s="1243" t="s">
        <v>1266</v>
      </c>
      <c r="D1826" s="1243"/>
      <c r="E1826" s="1243"/>
      <c r="F1826" s="1243"/>
      <c r="G1826" s="1243"/>
      <c r="H1826" s="1243"/>
      <c r="I1826" s="1243"/>
      <c r="J1826" s="1243"/>
      <c r="K1826" s="1243"/>
      <c r="L1826" s="1243"/>
      <c r="M1826" s="1243"/>
      <c r="N1826" s="1243"/>
      <c r="O1826" s="1243"/>
      <c r="P1826" s="582">
        <v>1159833.81</v>
      </c>
    </row>
    <row r="1827" spans="1:16" x14ac:dyDescent="0.25">
      <c r="A1827" s="552"/>
      <c r="B1827" s="553"/>
      <c r="C1827" s="1243" t="s">
        <v>1267</v>
      </c>
      <c r="D1827" s="1243"/>
      <c r="E1827" s="1243"/>
      <c r="F1827" s="1243"/>
      <c r="G1827" s="1243"/>
      <c r="H1827" s="1243"/>
      <c r="I1827" s="1243"/>
      <c r="J1827" s="1243"/>
      <c r="K1827" s="1243"/>
      <c r="L1827" s="1243"/>
      <c r="M1827" s="1243"/>
      <c r="N1827" s="1243"/>
      <c r="O1827" s="1243"/>
      <c r="P1827" s="582">
        <v>1125038.81</v>
      </c>
    </row>
    <row r="1828" spans="1:16" x14ac:dyDescent="0.25">
      <c r="A1828" s="552"/>
      <c r="B1828" s="553"/>
      <c r="C1828" s="1243" t="s">
        <v>1268</v>
      </c>
      <c r="D1828" s="1243"/>
      <c r="E1828" s="1243"/>
      <c r="F1828" s="1243"/>
      <c r="G1828" s="1243"/>
      <c r="H1828" s="1243"/>
      <c r="I1828" s="1243"/>
      <c r="J1828" s="1243"/>
      <c r="K1828" s="1243"/>
      <c r="L1828" s="1243"/>
      <c r="M1828" s="1243"/>
      <c r="N1828" s="1243"/>
      <c r="O1828" s="1243"/>
      <c r="P1828" s="582">
        <v>591515.25</v>
      </c>
    </row>
    <row r="1829" spans="1:16" x14ac:dyDescent="0.25">
      <c r="A1829" s="552"/>
      <c r="B1829" s="580"/>
      <c r="C1829" s="1246" t="s">
        <v>4789</v>
      </c>
      <c r="D1829" s="1246"/>
      <c r="E1829" s="1246"/>
      <c r="F1829" s="1246"/>
      <c r="G1829" s="1246"/>
      <c r="H1829" s="1246"/>
      <c r="I1829" s="1246"/>
      <c r="J1829" s="1246"/>
      <c r="K1829" s="1246"/>
      <c r="L1829" s="1246"/>
      <c r="M1829" s="1246"/>
      <c r="N1829" s="1246"/>
      <c r="O1829" s="1246"/>
      <c r="P1829" s="584">
        <v>11355670.029999999</v>
      </c>
    </row>
    <row r="1830" spans="1:16" x14ac:dyDescent="0.25">
      <c r="A1830" s="552"/>
      <c r="B1830" s="553"/>
      <c r="C1830" s="1243" t="s">
        <v>1270</v>
      </c>
      <c r="D1830" s="1243"/>
      <c r="E1830" s="1243"/>
      <c r="F1830" s="1243"/>
      <c r="G1830" s="1243"/>
      <c r="H1830" s="1243"/>
      <c r="I1830" s="1243"/>
      <c r="J1830" s="1243"/>
      <c r="K1830" s="1243"/>
      <c r="L1830" s="1243"/>
      <c r="M1830" s="1243"/>
      <c r="N1830" s="1243"/>
      <c r="O1830" s="1243"/>
      <c r="P1830" s="583"/>
    </row>
    <row r="1831" spans="1:16" x14ac:dyDescent="0.25">
      <c r="A1831" s="552"/>
      <c r="B1831" s="553"/>
      <c r="C1831" s="1243" t="s">
        <v>1588</v>
      </c>
      <c r="D1831" s="1243"/>
      <c r="E1831" s="1243"/>
      <c r="F1831" s="1243"/>
      <c r="G1831" s="1243"/>
      <c r="H1831" s="1243"/>
      <c r="I1831" s="1243"/>
      <c r="J1831" s="1243"/>
      <c r="K1831" s="1243"/>
      <c r="L1831" s="1243"/>
      <c r="M1831" s="1243"/>
      <c r="N1831" s="1243"/>
      <c r="O1831" s="1243"/>
      <c r="P1831" s="582">
        <v>7429527.71</v>
      </c>
    </row>
    <row r="1832" spans="1:16" x14ac:dyDescent="0.25">
      <c r="A1832" s="552"/>
      <c r="B1832" s="553"/>
      <c r="C1832" s="1243" t="s">
        <v>1271</v>
      </c>
      <c r="D1832" s="1243"/>
      <c r="E1832" s="1243"/>
      <c r="F1832" s="1243"/>
      <c r="G1832" s="1243"/>
      <c r="H1832" s="1243"/>
      <c r="I1832" s="1243"/>
      <c r="J1832" s="1243"/>
      <c r="K1832" s="585" t="s">
        <v>4790</v>
      </c>
      <c r="L1832" s="586"/>
      <c r="M1832" s="586"/>
      <c r="O1832" s="586"/>
      <c r="P1832" s="587"/>
    </row>
    <row r="1833" spans="1:16" x14ac:dyDescent="0.25">
      <c r="A1833" s="552"/>
      <c r="B1833" s="553"/>
      <c r="C1833" s="1243" t="s">
        <v>1273</v>
      </c>
      <c r="D1833" s="1243"/>
      <c r="E1833" s="1243"/>
      <c r="F1833" s="1243"/>
      <c r="G1833" s="1243"/>
      <c r="H1833" s="1243"/>
      <c r="I1833" s="1243"/>
      <c r="J1833" s="1243"/>
      <c r="K1833" s="585" t="s">
        <v>4791</v>
      </c>
      <c r="L1833" s="586"/>
      <c r="M1833" s="586"/>
      <c r="O1833" s="586"/>
      <c r="P1833" s="587"/>
    </row>
    <row r="1834" spans="1:16" x14ac:dyDescent="0.25">
      <c r="A1834" s="594"/>
      <c r="B1834" s="595"/>
      <c r="C1834" s="595"/>
      <c r="D1834" s="595"/>
      <c r="E1834" s="595"/>
      <c r="F1834" s="595"/>
      <c r="G1834" s="595"/>
      <c r="H1834" s="595"/>
      <c r="I1834" s="595"/>
      <c r="J1834" s="595"/>
      <c r="K1834" s="595"/>
      <c r="L1834" s="595"/>
      <c r="M1834" s="595"/>
      <c r="N1834" s="497"/>
      <c r="O1834" s="596"/>
      <c r="P1834" s="597"/>
    </row>
    <row r="1835" spans="1:16" x14ac:dyDescent="0.25">
      <c r="A1835" s="552"/>
      <c r="B1835" s="580"/>
      <c r="C1835" s="1246" t="s">
        <v>594</v>
      </c>
      <c r="D1835" s="1246"/>
      <c r="E1835" s="1246"/>
      <c r="F1835" s="1246"/>
      <c r="G1835" s="1246"/>
      <c r="H1835" s="1246"/>
      <c r="I1835" s="1246"/>
      <c r="J1835" s="1246"/>
      <c r="K1835" s="1246"/>
      <c r="L1835" s="1246"/>
      <c r="M1835" s="1246"/>
      <c r="N1835" s="1246"/>
      <c r="O1835" s="1246"/>
      <c r="P1835" s="581"/>
    </row>
    <row r="1836" spans="1:16" x14ac:dyDescent="0.25">
      <c r="A1836" s="552"/>
      <c r="B1836" s="553"/>
      <c r="C1836" s="1243" t="s">
        <v>1249</v>
      </c>
      <c r="D1836" s="1243"/>
      <c r="E1836" s="1243"/>
      <c r="F1836" s="1243"/>
      <c r="G1836" s="1243"/>
      <c r="H1836" s="1243"/>
      <c r="I1836" s="1243"/>
      <c r="J1836" s="1243"/>
      <c r="K1836" s="1243"/>
      <c r="L1836" s="1243"/>
      <c r="M1836" s="1243"/>
      <c r="N1836" s="1243"/>
      <c r="O1836" s="1243"/>
      <c r="P1836" s="582">
        <v>315149954.63999999</v>
      </c>
    </row>
    <row r="1837" spans="1:16" x14ac:dyDescent="0.25">
      <c r="A1837" s="552"/>
      <c r="B1837" s="553"/>
      <c r="C1837" s="1243" t="s">
        <v>1250</v>
      </c>
      <c r="D1837" s="1243"/>
      <c r="E1837" s="1243"/>
      <c r="F1837" s="1243"/>
      <c r="G1837" s="1243"/>
      <c r="H1837" s="1243"/>
      <c r="I1837" s="1243"/>
      <c r="J1837" s="1243"/>
      <c r="K1837" s="1243"/>
      <c r="L1837" s="1243"/>
      <c r="M1837" s="1243"/>
      <c r="N1837" s="1243"/>
      <c r="O1837" s="1243"/>
      <c r="P1837" s="583"/>
    </row>
    <row r="1838" spans="1:16" x14ac:dyDescent="0.25">
      <c r="A1838" s="552"/>
      <c r="B1838" s="553"/>
      <c r="C1838" s="1243" t="s">
        <v>1251</v>
      </c>
      <c r="D1838" s="1243"/>
      <c r="E1838" s="1243"/>
      <c r="F1838" s="1243"/>
      <c r="G1838" s="1243"/>
      <c r="H1838" s="1243"/>
      <c r="I1838" s="1243"/>
      <c r="J1838" s="1243"/>
      <c r="K1838" s="1243"/>
      <c r="L1838" s="1243"/>
      <c r="M1838" s="1243"/>
      <c r="N1838" s="1243"/>
      <c r="O1838" s="1243"/>
      <c r="P1838" s="582">
        <v>12504076.619999999</v>
      </c>
    </row>
    <row r="1839" spans="1:16" x14ac:dyDescent="0.25">
      <c r="A1839" s="552"/>
      <c r="B1839" s="553"/>
      <c r="C1839" s="1243" t="s">
        <v>1252</v>
      </c>
      <c r="D1839" s="1243"/>
      <c r="E1839" s="1243"/>
      <c r="F1839" s="1243"/>
      <c r="G1839" s="1243"/>
      <c r="H1839" s="1243"/>
      <c r="I1839" s="1243"/>
      <c r="J1839" s="1243"/>
      <c r="K1839" s="1243"/>
      <c r="L1839" s="1243"/>
      <c r="M1839" s="1243"/>
      <c r="N1839" s="1243"/>
      <c r="O1839" s="1243"/>
      <c r="P1839" s="582">
        <v>5992122.8099999996</v>
      </c>
    </row>
    <row r="1840" spans="1:16" x14ac:dyDescent="0.25">
      <c r="A1840" s="552"/>
      <c r="B1840" s="553"/>
      <c r="C1840" s="1243" t="s">
        <v>1253</v>
      </c>
      <c r="D1840" s="1243"/>
      <c r="E1840" s="1243"/>
      <c r="F1840" s="1243"/>
      <c r="G1840" s="1243"/>
      <c r="H1840" s="1243"/>
      <c r="I1840" s="1243"/>
      <c r="J1840" s="1243"/>
      <c r="K1840" s="1243"/>
      <c r="L1840" s="1243"/>
      <c r="M1840" s="1243"/>
      <c r="N1840" s="1243"/>
      <c r="O1840" s="1243"/>
      <c r="P1840" s="582">
        <v>2204482.89</v>
      </c>
    </row>
    <row r="1841" spans="1:16" x14ac:dyDescent="0.25">
      <c r="A1841" s="552"/>
      <c r="B1841" s="553"/>
      <c r="C1841" s="1243" t="s">
        <v>1254</v>
      </c>
      <c r="D1841" s="1243"/>
      <c r="E1841" s="1243"/>
      <c r="F1841" s="1243"/>
      <c r="G1841" s="1243"/>
      <c r="H1841" s="1243"/>
      <c r="I1841" s="1243"/>
      <c r="J1841" s="1243"/>
      <c r="K1841" s="1243"/>
      <c r="L1841" s="1243"/>
      <c r="M1841" s="1243"/>
      <c r="N1841" s="1243"/>
      <c r="O1841" s="1243"/>
      <c r="P1841" s="582">
        <v>293186527.13</v>
      </c>
    </row>
    <row r="1842" spans="1:16" x14ac:dyDescent="0.25">
      <c r="A1842" s="552"/>
      <c r="B1842" s="553"/>
      <c r="C1842" s="1243" t="s">
        <v>1255</v>
      </c>
      <c r="D1842" s="1243"/>
      <c r="E1842" s="1243"/>
      <c r="F1842" s="1243"/>
      <c r="G1842" s="1243"/>
      <c r="H1842" s="1243"/>
      <c r="I1842" s="1243"/>
      <c r="J1842" s="1243"/>
      <c r="K1842" s="1243"/>
      <c r="L1842" s="1243"/>
      <c r="M1842" s="1243"/>
      <c r="N1842" s="1243"/>
      <c r="O1842" s="1243"/>
      <c r="P1842" s="582">
        <v>1262745.19</v>
      </c>
    </row>
    <row r="1843" spans="1:16" x14ac:dyDescent="0.25">
      <c r="A1843" s="552"/>
      <c r="B1843" s="553"/>
      <c r="C1843" s="1243" t="s">
        <v>1256</v>
      </c>
      <c r="D1843" s="1243"/>
      <c r="E1843" s="1243"/>
      <c r="F1843" s="1243"/>
      <c r="G1843" s="1243"/>
      <c r="H1843" s="1243"/>
      <c r="I1843" s="1243"/>
      <c r="J1843" s="1243"/>
      <c r="K1843" s="1243"/>
      <c r="L1843" s="1243"/>
      <c r="M1843" s="1243"/>
      <c r="N1843" s="1243"/>
      <c r="O1843" s="1243"/>
      <c r="P1843" s="582">
        <v>229159479.87</v>
      </c>
    </row>
    <row r="1844" spans="1:16" x14ac:dyDescent="0.25">
      <c r="A1844" s="552"/>
      <c r="B1844" s="553"/>
      <c r="C1844" s="1243" t="s">
        <v>1257</v>
      </c>
      <c r="D1844" s="1243"/>
      <c r="E1844" s="1243"/>
      <c r="F1844" s="1243"/>
      <c r="G1844" s="1243"/>
      <c r="H1844" s="1243"/>
      <c r="I1844" s="1243"/>
      <c r="J1844" s="1243"/>
      <c r="K1844" s="1243"/>
      <c r="L1844" s="1243"/>
      <c r="M1844" s="1243"/>
      <c r="N1844" s="1243"/>
      <c r="O1844" s="1243"/>
      <c r="P1844" s="582">
        <v>227896734.68000001</v>
      </c>
    </row>
    <row r="1845" spans="1:16" x14ac:dyDescent="0.25">
      <c r="A1845" s="552"/>
      <c r="B1845" s="553"/>
      <c r="C1845" s="1243" t="s">
        <v>1258</v>
      </c>
      <c r="D1845" s="1243"/>
      <c r="E1845" s="1243"/>
      <c r="F1845" s="1243"/>
      <c r="G1845" s="1243"/>
      <c r="H1845" s="1243"/>
      <c r="I1845" s="1243"/>
      <c r="J1845" s="1243"/>
      <c r="K1845" s="1243"/>
      <c r="L1845" s="1243"/>
      <c r="M1845" s="1243"/>
      <c r="N1845" s="1243"/>
      <c r="O1845" s="1243"/>
      <c r="P1845" s="583"/>
    </row>
    <row r="1846" spans="1:16" x14ac:dyDescent="0.25">
      <c r="A1846" s="552"/>
      <c r="B1846" s="553"/>
      <c r="C1846" s="1243" t="s">
        <v>1259</v>
      </c>
      <c r="D1846" s="1243"/>
      <c r="E1846" s="1243"/>
      <c r="F1846" s="1243"/>
      <c r="G1846" s="1243"/>
      <c r="H1846" s="1243"/>
      <c r="I1846" s="1243"/>
      <c r="J1846" s="1243"/>
      <c r="K1846" s="1243"/>
      <c r="L1846" s="1243"/>
      <c r="M1846" s="1243"/>
      <c r="N1846" s="1243"/>
      <c r="O1846" s="1243"/>
      <c r="P1846" s="582">
        <v>2899605.18</v>
      </c>
    </row>
    <row r="1847" spans="1:16" x14ac:dyDescent="0.25">
      <c r="A1847" s="552"/>
      <c r="B1847" s="553"/>
      <c r="C1847" s="1243" t="s">
        <v>1260</v>
      </c>
      <c r="D1847" s="1243"/>
      <c r="E1847" s="1243"/>
      <c r="F1847" s="1243"/>
      <c r="G1847" s="1243"/>
      <c r="H1847" s="1243"/>
      <c r="I1847" s="1243"/>
      <c r="J1847" s="1243"/>
      <c r="K1847" s="1243"/>
      <c r="L1847" s="1243"/>
      <c r="M1847" s="1243"/>
      <c r="N1847" s="1243"/>
      <c r="O1847" s="1243"/>
      <c r="P1847" s="582">
        <v>1479106.1</v>
      </c>
    </row>
    <row r="1848" spans="1:16" x14ac:dyDescent="0.25">
      <c r="A1848" s="552"/>
      <c r="B1848" s="553"/>
      <c r="C1848" s="1243" t="s">
        <v>1261</v>
      </c>
      <c r="D1848" s="1243"/>
      <c r="E1848" s="1243"/>
      <c r="F1848" s="1243"/>
      <c r="G1848" s="1243"/>
      <c r="H1848" s="1243"/>
      <c r="I1848" s="1243"/>
      <c r="J1848" s="1243"/>
      <c r="K1848" s="1243"/>
      <c r="L1848" s="1243"/>
      <c r="M1848" s="1243"/>
      <c r="N1848" s="1243"/>
      <c r="O1848" s="1243"/>
      <c r="P1848" s="582">
        <v>420102.08</v>
      </c>
    </row>
    <row r="1849" spans="1:16" x14ac:dyDescent="0.25">
      <c r="A1849" s="552"/>
      <c r="B1849" s="553"/>
      <c r="C1849" s="1243" t="s">
        <v>1262</v>
      </c>
      <c r="D1849" s="1243"/>
      <c r="E1849" s="1243"/>
      <c r="F1849" s="1243"/>
      <c r="G1849" s="1243"/>
      <c r="H1849" s="1243"/>
      <c r="I1849" s="1243"/>
      <c r="J1849" s="1243"/>
      <c r="K1849" s="1243"/>
      <c r="L1849" s="1243"/>
      <c r="M1849" s="1243"/>
      <c r="N1849" s="1243"/>
      <c r="O1849" s="1243"/>
      <c r="P1849" s="582">
        <v>217925705.68000001</v>
      </c>
    </row>
    <row r="1850" spans="1:16" x14ac:dyDescent="0.25">
      <c r="A1850" s="552"/>
      <c r="B1850" s="553"/>
      <c r="C1850" s="1243" t="s">
        <v>1263</v>
      </c>
      <c r="D1850" s="1243"/>
      <c r="E1850" s="1243"/>
      <c r="F1850" s="1243"/>
      <c r="G1850" s="1243"/>
      <c r="H1850" s="1243"/>
      <c r="I1850" s="1243"/>
      <c r="J1850" s="1243"/>
      <c r="K1850" s="1243"/>
      <c r="L1850" s="1243"/>
      <c r="M1850" s="1243"/>
      <c r="N1850" s="1243"/>
      <c r="O1850" s="1243"/>
      <c r="P1850" s="582">
        <v>3319914.38</v>
      </c>
    </row>
    <row r="1851" spans="1:16" x14ac:dyDescent="0.25">
      <c r="A1851" s="552"/>
      <c r="B1851" s="553"/>
      <c r="C1851" s="1243" t="s">
        <v>1264</v>
      </c>
      <c r="D1851" s="1243"/>
      <c r="E1851" s="1243"/>
      <c r="F1851" s="1243"/>
      <c r="G1851" s="1243"/>
      <c r="H1851" s="1243"/>
      <c r="I1851" s="1243"/>
      <c r="J1851" s="1243"/>
      <c r="K1851" s="1243"/>
      <c r="L1851" s="1243"/>
      <c r="M1851" s="1243"/>
      <c r="N1851" s="1243"/>
      <c r="O1851" s="1243"/>
      <c r="P1851" s="582">
        <v>1852301.26</v>
      </c>
    </row>
    <row r="1852" spans="1:16" x14ac:dyDescent="0.25">
      <c r="A1852" s="552"/>
      <c r="B1852" s="553"/>
      <c r="C1852" s="1243" t="s">
        <v>1265</v>
      </c>
      <c r="D1852" s="1243"/>
      <c r="E1852" s="1243"/>
      <c r="F1852" s="1243"/>
      <c r="G1852" s="1243"/>
      <c r="H1852" s="1243"/>
      <c r="I1852" s="1243"/>
      <c r="J1852" s="1243"/>
      <c r="K1852" s="1243"/>
      <c r="L1852" s="1243"/>
      <c r="M1852" s="1243"/>
      <c r="N1852" s="1243"/>
      <c r="O1852" s="1243"/>
      <c r="P1852" s="582">
        <v>1262745.19</v>
      </c>
    </row>
    <row r="1853" spans="1:16" x14ac:dyDescent="0.25">
      <c r="A1853" s="552"/>
      <c r="B1853" s="553"/>
      <c r="C1853" s="1243" t="s">
        <v>2687</v>
      </c>
      <c r="D1853" s="1243"/>
      <c r="E1853" s="1243"/>
      <c r="F1853" s="1243"/>
      <c r="G1853" s="1243"/>
      <c r="H1853" s="1243"/>
      <c r="I1853" s="1243"/>
      <c r="J1853" s="1243"/>
      <c r="K1853" s="1243"/>
      <c r="L1853" s="1243"/>
      <c r="M1853" s="1243"/>
      <c r="N1853" s="1243"/>
      <c r="O1853" s="1243"/>
      <c r="P1853" s="582">
        <v>108018191.77</v>
      </c>
    </row>
    <row r="1854" spans="1:16" x14ac:dyDescent="0.25">
      <c r="A1854" s="552"/>
      <c r="B1854" s="553"/>
      <c r="C1854" s="1243" t="s">
        <v>1250</v>
      </c>
      <c r="D1854" s="1243"/>
      <c r="E1854" s="1243"/>
      <c r="F1854" s="1243"/>
      <c r="G1854" s="1243"/>
      <c r="H1854" s="1243"/>
      <c r="I1854" s="1243"/>
      <c r="J1854" s="1243"/>
      <c r="K1854" s="1243"/>
      <c r="L1854" s="1243"/>
      <c r="M1854" s="1243"/>
      <c r="N1854" s="1243"/>
      <c r="O1854" s="1243"/>
      <c r="P1854" s="583"/>
    </row>
    <row r="1855" spans="1:16" x14ac:dyDescent="0.25">
      <c r="A1855" s="552"/>
      <c r="B1855" s="553"/>
      <c r="C1855" s="1243" t="s">
        <v>1467</v>
      </c>
      <c r="D1855" s="1243"/>
      <c r="E1855" s="1243"/>
      <c r="F1855" s="1243"/>
      <c r="G1855" s="1243"/>
      <c r="H1855" s="1243"/>
      <c r="I1855" s="1243"/>
      <c r="J1855" s="1243"/>
      <c r="K1855" s="1243"/>
      <c r="L1855" s="1243"/>
      <c r="M1855" s="1243"/>
      <c r="N1855" s="1243"/>
      <c r="O1855" s="1243"/>
      <c r="P1855" s="582">
        <v>9604471.4399999995</v>
      </c>
    </row>
    <row r="1856" spans="1:16" x14ac:dyDescent="0.25">
      <c r="A1856" s="552"/>
      <c r="B1856" s="553"/>
      <c r="C1856" s="1243" t="s">
        <v>1468</v>
      </c>
      <c r="D1856" s="1243"/>
      <c r="E1856" s="1243"/>
      <c r="F1856" s="1243"/>
      <c r="G1856" s="1243"/>
      <c r="H1856" s="1243"/>
      <c r="I1856" s="1243"/>
      <c r="J1856" s="1243"/>
      <c r="K1856" s="1243"/>
      <c r="L1856" s="1243"/>
      <c r="M1856" s="1243"/>
      <c r="N1856" s="1243"/>
      <c r="O1856" s="1243"/>
      <c r="P1856" s="582">
        <v>4513016.71</v>
      </c>
    </row>
    <row r="1857" spans="1:16" x14ac:dyDescent="0.25">
      <c r="A1857" s="552"/>
      <c r="B1857" s="553"/>
      <c r="C1857" s="1243" t="s">
        <v>1469</v>
      </c>
      <c r="D1857" s="1243"/>
      <c r="E1857" s="1243"/>
      <c r="F1857" s="1243"/>
      <c r="G1857" s="1243"/>
      <c r="H1857" s="1243"/>
      <c r="I1857" s="1243"/>
      <c r="J1857" s="1243"/>
      <c r="K1857" s="1243"/>
      <c r="L1857" s="1243"/>
      <c r="M1857" s="1243"/>
      <c r="N1857" s="1243"/>
      <c r="O1857" s="1243"/>
      <c r="P1857" s="582">
        <v>1784380.81</v>
      </c>
    </row>
    <row r="1858" spans="1:16" x14ac:dyDescent="0.25">
      <c r="A1858" s="552"/>
      <c r="B1858" s="553"/>
      <c r="C1858" s="1243" t="s">
        <v>1470</v>
      </c>
      <c r="D1858" s="1243"/>
      <c r="E1858" s="1243"/>
      <c r="F1858" s="1243"/>
      <c r="G1858" s="1243"/>
      <c r="H1858" s="1243"/>
      <c r="I1858" s="1243"/>
      <c r="J1858" s="1243"/>
      <c r="K1858" s="1243"/>
      <c r="L1858" s="1243"/>
      <c r="M1858" s="1243"/>
      <c r="N1858" s="1243"/>
      <c r="O1858" s="1243"/>
      <c r="P1858" s="582">
        <v>75260821.450000003</v>
      </c>
    </row>
    <row r="1859" spans="1:16" x14ac:dyDescent="0.25">
      <c r="A1859" s="552"/>
      <c r="B1859" s="553"/>
      <c r="C1859" s="1243" t="s">
        <v>1471</v>
      </c>
      <c r="D1859" s="1243"/>
      <c r="E1859" s="1243"/>
      <c r="F1859" s="1243"/>
      <c r="G1859" s="1243"/>
      <c r="H1859" s="1243"/>
      <c r="I1859" s="1243"/>
      <c r="J1859" s="1243"/>
      <c r="K1859" s="1243"/>
      <c r="L1859" s="1243"/>
      <c r="M1859" s="1243"/>
      <c r="N1859" s="1243"/>
      <c r="O1859" s="1243"/>
      <c r="P1859" s="582">
        <v>11047186.699999999</v>
      </c>
    </row>
    <row r="1860" spans="1:16" x14ac:dyDescent="0.25">
      <c r="A1860" s="552"/>
      <c r="B1860" s="553"/>
      <c r="C1860" s="1243" t="s">
        <v>1472</v>
      </c>
      <c r="D1860" s="1243"/>
      <c r="E1860" s="1243"/>
      <c r="F1860" s="1243"/>
      <c r="G1860" s="1243"/>
      <c r="H1860" s="1243"/>
      <c r="I1860" s="1243"/>
      <c r="J1860" s="1243"/>
      <c r="K1860" s="1243"/>
      <c r="L1860" s="1243"/>
      <c r="M1860" s="1243"/>
      <c r="N1860" s="1243"/>
      <c r="O1860" s="1243"/>
      <c r="P1860" s="582">
        <v>5808314.6600000001</v>
      </c>
    </row>
    <row r="1861" spans="1:16" x14ac:dyDescent="0.25">
      <c r="A1861" s="552"/>
      <c r="B1861" s="553"/>
      <c r="C1861" s="1243" t="s">
        <v>1266</v>
      </c>
      <c r="D1861" s="1243"/>
      <c r="E1861" s="1243"/>
      <c r="F1861" s="1243"/>
      <c r="G1861" s="1243"/>
      <c r="H1861" s="1243"/>
      <c r="I1861" s="1243"/>
      <c r="J1861" s="1243"/>
      <c r="K1861" s="1243"/>
      <c r="L1861" s="1243"/>
      <c r="M1861" s="1243"/>
      <c r="N1861" s="1243"/>
      <c r="O1861" s="1243"/>
      <c r="P1861" s="582">
        <v>14708559.51</v>
      </c>
    </row>
    <row r="1862" spans="1:16" x14ac:dyDescent="0.25">
      <c r="A1862" s="552"/>
      <c r="B1862" s="553"/>
      <c r="C1862" s="1243" t="s">
        <v>1267</v>
      </c>
      <c r="D1862" s="1243"/>
      <c r="E1862" s="1243"/>
      <c r="F1862" s="1243"/>
      <c r="G1862" s="1243"/>
      <c r="H1862" s="1243"/>
      <c r="I1862" s="1243"/>
      <c r="J1862" s="1243"/>
      <c r="K1862" s="1243"/>
      <c r="L1862" s="1243"/>
      <c r="M1862" s="1243"/>
      <c r="N1862" s="1243"/>
      <c r="O1862" s="1243"/>
      <c r="P1862" s="582">
        <v>14367101.08</v>
      </c>
    </row>
    <row r="1863" spans="1:16" x14ac:dyDescent="0.25">
      <c r="A1863" s="552"/>
      <c r="B1863" s="553"/>
      <c r="C1863" s="1243" t="s">
        <v>1268</v>
      </c>
      <c r="D1863" s="1243"/>
      <c r="E1863" s="1243"/>
      <c r="F1863" s="1243"/>
      <c r="G1863" s="1243"/>
      <c r="H1863" s="1243"/>
      <c r="I1863" s="1243"/>
      <c r="J1863" s="1243"/>
      <c r="K1863" s="1243"/>
      <c r="L1863" s="1243"/>
      <c r="M1863" s="1243"/>
      <c r="N1863" s="1243"/>
      <c r="O1863" s="1243"/>
      <c r="P1863" s="582">
        <v>7660615.9199999999</v>
      </c>
    </row>
    <row r="1864" spans="1:16" x14ac:dyDescent="0.25">
      <c r="A1864" s="552"/>
      <c r="B1864" s="580"/>
      <c r="C1864" s="1246" t="s">
        <v>1275</v>
      </c>
      <c r="D1864" s="1246"/>
      <c r="E1864" s="1246"/>
      <c r="F1864" s="1246"/>
      <c r="G1864" s="1246"/>
      <c r="H1864" s="1246"/>
      <c r="I1864" s="1246"/>
      <c r="J1864" s="1246"/>
      <c r="K1864" s="1246"/>
      <c r="L1864" s="1246"/>
      <c r="M1864" s="1246"/>
      <c r="N1864" s="1246"/>
      <c r="O1864" s="1246"/>
      <c r="P1864" s="584">
        <v>337177671.63999999</v>
      </c>
    </row>
    <row r="1865" spans="1:16" x14ac:dyDescent="0.25">
      <c r="A1865" s="552"/>
      <c r="B1865" s="553"/>
      <c r="C1865" s="1243" t="s">
        <v>1270</v>
      </c>
      <c r="D1865" s="1243"/>
      <c r="E1865" s="1243"/>
      <c r="F1865" s="1243"/>
      <c r="G1865" s="1243"/>
      <c r="H1865" s="1243"/>
      <c r="I1865" s="1243"/>
      <c r="J1865" s="1243"/>
      <c r="K1865" s="1243"/>
      <c r="L1865" s="1243"/>
      <c r="M1865" s="1243"/>
      <c r="N1865" s="1243"/>
      <c r="O1865" s="1243"/>
      <c r="P1865" s="583"/>
    </row>
    <row r="1866" spans="1:16" x14ac:dyDescent="0.25">
      <c r="A1866" s="552"/>
      <c r="B1866" s="553"/>
      <c r="C1866" s="1243" t="s">
        <v>1588</v>
      </c>
      <c r="D1866" s="1243"/>
      <c r="E1866" s="1243"/>
      <c r="F1866" s="1243"/>
      <c r="G1866" s="1243"/>
      <c r="H1866" s="1243"/>
      <c r="I1866" s="1243"/>
      <c r="J1866" s="1243"/>
      <c r="K1866" s="1243"/>
      <c r="L1866" s="1243"/>
      <c r="M1866" s="1243"/>
      <c r="N1866" s="1243"/>
      <c r="O1866" s="1243"/>
      <c r="P1866" s="582">
        <v>281299001.70999998</v>
      </c>
    </row>
    <row r="1867" spans="1:16" x14ac:dyDescent="0.25">
      <c r="A1867" s="552"/>
      <c r="B1867" s="553"/>
      <c r="C1867" s="1243" t="s">
        <v>1271</v>
      </c>
      <c r="D1867" s="1243"/>
      <c r="E1867" s="1243"/>
      <c r="F1867" s="1243"/>
      <c r="G1867" s="1243"/>
      <c r="H1867" s="1243"/>
      <c r="I1867" s="1243"/>
      <c r="J1867" s="1243"/>
      <c r="K1867" s="585" t="s">
        <v>4792</v>
      </c>
      <c r="L1867" s="586"/>
      <c r="M1867" s="586"/>
      <c r="O1867" s="598"/>
      <c r="P1867" s="587"/>
    </row>
    <row r="1868" spans="1:16" x14ac:dyDescent="0.25">
      <c r="A1868" s="552"/>
      <c r="B1868" s="553"/>
      <c r="C1868" s="1243" t="s">
        <v>1273</v>
      </c>
      <c r="D1868" s="1243"/>
      <c r="E1868" s="1243"/>
      <c r="F1868" s="1243"/>
      <c r="G1868" s="1243"/>
      <c r="H1868" s="1243"/>
      <c r="I1868" s="1243"/>
      <c r="J1868" s="1243"/>
      <c r="K1868" s="585" t="s">
        <v>4793</v>
      </c>
      <c r="L1868" s="586"/>
      <c r="M1868" s="586"/>
      <c r="O1868" s="598"/>
      <c r="P1868" s="587"/>
    </row>
    <row r="1869" spans="1:16" x14ac:dyDescent="0.25">
      <c r="A1869" s="594"/>
      <c r="B1869" s="562"/>
      <c r="C1869" s="576"/>
      <c r="D1869" s="576"/>
      <c r="E1869" s="576"/>
      <c r="F1869" s="576"/>
      <c r="G1869" s="576"/>
      <c r="H1869" s="576"/>
      <c r="I1869" s="576"/>
      <c r="J1869" s="576"/>
      <c r="K1869" s="576"/>
      <c r="L1869" s="599"/>
      <c r="M1869" s="600"/>
      <c r="N1869" s="601"/>
      <c r="O1869" s="602"/>
      <c r="P1869" s="603"/>
    </row>
    <row r="1870" spans="1:16" x14ac:dyDescent="0.25">
      <c r="A1870" s="478"/>
      <c r="B1870" s="604"/>
      <c r="C1870" s="605"/>
      <c r="D1870" s="605"/>
      <c r="E1870" s="605"/>
      <c r="F1870" s="605"/>
      <c r="G1870" s="605"/>
      <c r="H1870" s="605"/>
      <c r="I1870" s="605"/>
      <c r="J1870" s="605"/>
      <c r="K1870" s="605"/>
      <c r="L1870" s="606"/>
      <c r="M1870" s="607"/>
      <c r="N1870" s="608"/>
      <c r="O1870" s="478"/>
      <c r="P1870" s="478"/>
    </row>
    <row r="1871" spans="1:16" x14ac:dyDescent="0.25">
      <c r="A1871" s="480"/>
      <c r="B1871" s="609" t="s">
        <v>179</v>
      </c>
      <c r="C1871" s="1244"/>
      <c r="D1871" s="1244"/>
      <c r="E1871" s="1244"/>
      <c r="F1871" s="1244"/>
      <c r="G1871" s="1244"/>
      <c r="H1871" s="1244"/>
      <c r="I1871" s="1245" t="s">
        <v>181</v>
      </c>
      <c r="J1871" s="1245"/>
      <c r="K1871" s="1245"/>
      <c r="L1871" s="1245"/>
      <c r="M1871" s="1245"/>
      <c r="N1871" s="1245"/>
    </row>
    <row r="1872" spans="1:16" x14ac:dyDescent="0.25">
      <c r="A1872" s="482"/>
      <c r="B1872" s="609"/>
      <c r="C1872" s="1240" t="s">
        <v>151</v>
      </c>
      <c r="D1872" s="1240"/>
      <c r="E1872" s="1240"/>
      <c r="F1872" s="1240"/>
      <c r="G1872" s="1240"/>
      <c r="H1872" s="1240"/>
      <c r="I1872" s="1240"/>
      <c r="J1872" s="1240"/>
      <c r="K1872" s="1240"/>
      <c r="L1872" s="1240"/>
      <c r="M1872" s="1240"/>
      <c r="N1872" s="1240"/>
      <c r="O1872" s="610"/>
      <c r="P1872" s="610"/>
    </row>
    <row r="1873" spans="1:16" x14ac:dyDescent="0.25">
      <c r="A1873" s="480"/>
      <c r="B1873" s="609" t="s">
        <v>182</v>
      </c>
      <c r="C1873" s="1244"/>
      <c r="D1873" s="1244"/>
      <c r="E1873" s="1244"/>
      <c r="F1873" s="1244"/>
      <c r="G1873" s="1244"/>
      <c r="H1873" s="1244"/>
      <c r="I1873" s="1245" t="s">
        <v>177</v>
      </c>
      <c r="J1873" s="1245"/>
      <c r="K1873" s="1245"/>
      <c r="L1873" s="1245"/>
      <c r="M1873" s="1245"/>
      <c r="N1873" s="1245"/>
    </row>
    <row r="1874" spans="1:16" x14ac:dyDescent="0.25">
      <c r="A1874" s="482"/>
      <c r="B1874" s="610"/>
      <c r="C1874" s="1240" t="s">
        <v>151</v>
      </c>
      <c r="D1874" s="1240"/>
      <c r="E1874" s="1240"/>
      <c r="F1874" s="1240"/>
      <c r="G1874" s="1240"/>
      <c r="H1874" s="1240"/>
      <c r="I1874" s="1240"/>
      <c r="J1874" s="1240"/>
      <c r="K1874" s="1240"/>
      <c r="L1874" s="1240"/>
      <c r="M1874" s="1240"/>
      <c r="N1874" s="1240"/>
      <c r="O1874" s="610"/>
      <c r="P1874" s="610"/>
    </row>
    <row r="1875" spans="1:16" x14ac:dyDescent="0.25">
      <c r="A1875" s="478"/>
      <c r="B1875" s="478"/>
      <c r="C1875" s="478"/>
      <c r="D1875" s="478"/>
      <c r="E1875" s="478"/>
      <c r="F1875" s="478"/>
      <c r="G1875" s="478"/>
      <c r="H1875" s="478"/>
      <c r="I1875" s="478"/>
      <c r="J1875" s="478"/>
      <c r="K1875" s="478"/>
      <c r="L1875" s="478"/>
      <c r="M1875" s="478"/>
      <c r="N1875" s="478"/>
      <c r="O1875" s="478"/>
      <c r="P1875" s="478"/>
    </row>
    <row r="1876" spans="1:16" x14ac:dyDescent="0.25">
      <c r="A1876" s="1241" t="s">
        <v>1276</v>
      </c>
      <c r="B1876" s="1242"/>
      <c r="C1876" s="1242"/>
      <c r="D1876" s="1242"/>
      <c r="E1876" s="1242"/>
      <c r="F1876" s="1242"/>
      <c r="G1876" s="1242"/>
      <c r="H1876" s="1242"/>
      <c r="I1876" s="1242"/>
      <c r="J1876" s="1242"/>
      <c r="K1876" s="1242"/>
      <c r="L1876" s="1242"/>
      <c r="M1876" s="1242"/>
      <c r="N1876" s="1242"/>
      <c r="O1876" s="1242"/>
      <c r="P1876" s="1242"/>
    </row>
    <row r="1877" spans="1:16" x14ac:dyDescent="0.25">
      <c r="A1877" s="1241" t="s">
        <v>1277</v>
      </c>
      <c r="B1877" s="1241"/>
      <c r="C1877" s="1241"/>
      <c r="D1877" s="1241"/>
      <c r="E1877" s="1241"/>
      <c r="F1877" s="1241"/>
      <c r="G1877" s="1241"/>
      <c r="H1877" s="1241"/>
      <c r="I1877" s="1241"/>
      <c r="J1877" s="1241"/>
      <c r="K1877" s="1241"/>
      <c r="L1877" s="1241"/>
      <c r="M1877" s="1241"/>
      <c r="N1877" s="1241"/>
      <c r="O1877" s="1241"/>
      <c r="P1877" s="1241"/>
    </row>
    <row r="1878" spans="1:16" x14ac:dyDescent="0.25">
      <c r="A1878" s="1241" t="s">
        <v>1278</v>
      </c>
      <c r="B1878" s="1241"/>
      <c r="C1878" s="1241"/>
      <c r="D1878" s="1241"/>
      <c r="E1878" s="1241"/>
      <c r="F1878" s="1241"/>
      <c r="G1878" s="1241"/>
      <c r="H1878" s="1241"/>
      <c r="I1878" s="1241"/>
      <c r="J1878" s="1241"/>
      <c r="K1878" s="1241"/>
      <c r="L1878" s="1241"/>
      <c r="M1878" s="1241"/>
      <c r="N1878" s="1241"/>
      <c r="O1878" s="1241"/>
      <c r="P1878" s="1241"/>
    </row>
    <row r="1879" spans="1:16" x14ac:dyDescent="0.25">
      <c r="A1879" s="611"/>
      <c r="B1879" s="611"/>
      <c r="C1879" s="611"/>
      <c r="D1879" s="611"/>
      <c r="E1879" s="611"/>
      <c r="F1879" s="611"/>
      <c r="G1879" s="611"/>
      <c r="H1879" s="611"/>
      <c r="I1879" s="611"/>
      <c r="J1879" s="611"/>
      <c r="K1879" s="611"/>
      <c r="L1879" s="611"/>
      <c r="M1879" s="611"/>
      <c r="N1879" s="611"/>
      <c r="O1879" s="611"/>
      <c r="P1879" s="611"/>
    </row>
    <row r="1880" spans="1:16" x14ac:dyDescent="0.25">
      <c r="A1880" s="478"/>
    </row>
    <row r="1881" spans="1:16" x14ac:dyDescent="0.25">
      <c r="A1881" s="478"/>
    </row>
    <row r="1882" spans="1:16" x14ac:dyDescent="0.25">
      <c r="A1882" s="478"/>
    </row>
    <row r="1883" spans="1:16" x14ac:dyDescent="0.25">
      <c r="A1883" s="478"/>
    </row>
    <row r="1884" spans="1:16" x14ac:dyDescent="0.25">
      <c r="A1884" s="478"/>
    </row>
    <row r="1885" spans="1:16" x14ac:dyDescent="0.25">
      <c r="A1885" s="478"/>
    </row>
    <row r="1886" spans="1:16" x14ac:dyDescent="0.25">
      <c r="A1886" s="478"/>
    </row>
    <row r="1887" spans="1:16" x14ac:dyDescent="0.25">
      <c r="A1887" s="478"/>
    </row>
    <row r="1888" spans="1:16" x14ac:dyDescent="0.25">
      <c r="A1888" s="478"/>
    </row>
    <row r="1889" spans="1:1" x14ac:dyDescent="0.25">
      <c r="A1889" s="478"/>
    </row>
    <row r="1890" spans="1:1" x14ac:dyDescent="0.25">
      <c r="A1890" s="478"/>
    </row>
  </sheetData>
  <mergeCells count="1711"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I35:K36"/>
    <mergeCell ref="L35:P36"/>
    <mergeCell ref="C38:G38"/>
    <mergeCell ref="A39:P39"/>
    <mergeCell ref="C40:G40"/>
    <mergeCell ref="C41:G41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C55:G55"/>
    <mergeCell ref="C56:G56"/>
    <mergeCell ref="C57:G57"/>
    <mergeCell ref="C58:G58"/>
    <mergeCell ref="C59:G59"/>
    <mergeCell ref="C60:G60"/>
    <mergeCell ref="C48:G48"/>
    <mergeCell ref="C49:G49"/>
    <mergeCell ref="C51:G51"/>
    <mergeCell ref="C52:G52"/>
    <mergeCell ref="C53:G53"/>
    <mergeCell ref="C54:G54"/>
    <mergeCell ref="C42:G42"/>
    <mergeCell ref="C43:G43"/>
    <mergeCell ref="C44:G44"/>
    <mergeCell ref="C45:G45"/>
    <mergeCell ref="C46:G46"/>
    <mergeCell ref="C47:G47"/>
    <mergeCell ref="C76:G76"/>
    <mergeCell ref="C77:G77"/>
    <mergeCell ref="C78:G78"/>
    <mergeCell ref="C79:G79"/>
    <mergeCell ref="C80:G80"/>
    <mergeCell ref="C81:G81"/>
    <mergeCell ref="C69:G69"/>
    <mergeCell ref="C70:G70"/>
    <mergeCell ref="C71:G71"/>
    <mergeCell ref="C72:G72"/>
    <mergeCell ref="C74:G74"/>
    <mergeCell ref="C75:G75"/>
    <mergeCell ref="C62:G62"/>
    <mergeCell ref="C63:G63"/>
    <mergeCell ref="C65:G65"/>
    <mergeCell ref="C66:G66"/>
    <mergeCell ref="C67:G67"/>
    <mergeCell ref="C68:G68"/>
    <mergeCell ref="C95:G95"/>
    <mergeCell ref="C96:G96"/>
    <mergeCell ref="C97:G97"/>
    <mergeCell ref="C98:G98"/>
    <mergeCell ref="C99:G99"/>
    <mergeCell ref="C100:G100"/>
    <mergeCell ref="C89:G89"/>
    <mergeCell ref="C90:G90"/>
    <mergeCell ref="C91:G91"/>
    <mergeCell ref="C92:G92"/>
    <mergeCell ref="C93:G93"/>
    <mergeCell ref="C94:G94"/>
    <mergeCell ref="C82:G82"/>
    <mergeCell ref="C83:G83"/>
    <mergeCell ref="C84:G84"/>
    <mergeCell ref="C85:G85"/>
    <mergeCell ref="C86:G86"/>
    <mergeCell ref="C88:G88"/>
    <mergeCell ref="C115:G115"/>
    <mergeCell ref="C116:G116"/>
    <mergeCell ref="C117:G117"/>
    <mergeCell ref="C119:G119"/>
    <mergeCell ref="C120:G120"/>
    <mergeCell ref="C121:G121"/>
    <mergeCell ref="C109:G109"/>
    <mergeCell ref="C110:G110"/>
    <mergeCell ref="C111:G111"/>
    <mergeCell ref="C112:G112"/>
    <mergeCell ref="C113:G113"/>
    <mergeCell ref="C114:G114"/>
    <mergeCell ref="C102:G102"/>
    <mergeCell ref="C103:G103"/>
    <mergeCell ref="C104:G104"/>
    <mergeCell ref="C105:G105"/>
    <mergeCell ref="C106:G106"/>
    <mergeCell ref="C108:G108"/>
    <mergeCell ref="C136:G136"/>
    <mergeCell ref="C137:G137"/>
    <mergeCell ref="C138:G138"/>
    <mergeCell ref="C139:G139"/>
    <mergeCell ref="C140:G140"/>
    <mergeCell ref="C141:G141"/>
    <mergeCell ref="C129:G129"/>
    <mergeCell ref="C130:G130"/>
    <mergeCell ref="C131:G131"/>
    <mergeCell ref="C132:G132"/>
    <mergeCell ref="C133:G133"/>
    <mergeCell ref="C134:G134"/>
    <mergeCell ref="C122:G122"/>
    <mergeCell ref="C123:G123"/>
    <mergeCell ref="C125:G125"/>
    <mergeCell ref="C126:G126"/>
    <mergeCell ref="C127:G127"/>
    <mergeCell ref="C128:G128"/>
    <mergeCell ref="C155:G155"/>
    <mergeCell ref="C156:G156"/>
    <mergeCell ref="C157:G157"/>
    <mergeCell ref="C158:G158"/>
    <mergeCell ref="C159:G159"/>
    <mergeCell ref="C160:G160"/>
    <mergeCell ref="C148:G148"/>
    <mergeCell ref="C150:G150"/>
    <mergeCell ref="C151:G151"/>
    <mergeCell ref="C152:G152"/>
    <mergeCell ref="C153:G153"/>
    <mergeCell ref="C154:G154"/>
    <mergeCell ref="C142:G142"/>
    <mergeCell ref="C143:G143"/>
    <mergeCell ref="C144:G144"/>
    <mergeCell ref="C145:G145"/>
    <mergeCell ref="C146:G146"/>
    <mergeCell ref="C147:G147"/>
    <mergeCell ref="C176:G176"/>
    <mergeCell ref="C177:G177"/>
    <mergeCell ref="C178:G178"/>
    <mergeCell ref="C179:G179"/>
    <mergeCell ref="C180:G180"/>
    <mergeCell ref="C181:G181"/>
    <mergeCell ref="C170:G170"/>
    <mergeCell ref="C171:G171"/>
    <mergeCell ref="C172:G172"/>
    <mergeCell ref="C173:G173"/>
    <mergeCell ref="C174:G174"/>
    <mergeCell ref="C175:G175"/>
    <mergeCell ref="C161:G161"/>
    <mergeCell ref="C162:G162"/>
    <mergeCell ref="C164:G164"/>
    <mergeCell ref="C165:G165"/>
    <mergeCell ref="C167:G167"/>
    <mergeCell ref="C168:G168"/>
    <mergeCell ref="C198:O198"/>
    <mergeCell ref="C199:O199"/>
    <mergeCell ref="C200:O200"/>
    <mergeCell ref="C201:O201"/>
    <mergeCell ref="C202:O202"/>
    <mergeCell ref="C203:O203"/>
    <mergeCell ref="C190:G190"/>
    <mergeCell ref="C193:O193"/>
    <mergeCell ref="C194:O194"/>
    <mergeCell ref="C195:O195"/>
    <mergeCell ref="C196:O196"/>
    <mergeCell ref="C197:O197"/>
    <mergeCell ref="C182:G182"/>
    <mergeCell ref="C183:G183"/>
    <mergeCell ref="C184:G184"/>
    <mergeCell ref="C186:G186"/>
    <mergeCell ref="C187:G187"/>
    <mergeCell ref="C189:G189"/>
    <mergeCell ref="C216:O216"/>
    <mergeCell ref="C217:O217"/>
    <mergeCell ref="C218:O218"/>
    <mergeCell ref="C219:O219"/>
    <mergeCell ref="C220:O220"/>
    <mergeCell ref="C221:O221"/>
    <mergeCell ref="C210:O210"/>
    <mergeCell ref="C211:O211"/>
    <mergeCell ref="C212:O212"/>
    <mergeCell ref="C213:O213"/>
    <mergeCell ref="C214:O214"/>
    <mergeCell ref="C215:O215"/>
    <mergeCell ref="C204:O204"/>
    <mergeCell ref="C205:O205"/>
    <mergeCell ref="C206:O206"/>
    <mergeCell ref="C207:O207"/>
    <mergeCell ref="C208:O208"/>
    <mergeCell ref="C209:O209"/>
    <mergeCell ref="C234:G234"/>
    <mergeCell ref="C235:G235"/>
    <mergeCell ref="C236:G236"/>
    <mergeCell ref="C237:G237"/>
    <mergeCell ref="C238:G238"/>
    <mergeCell ref="C239:G239"/>
    <mergeCell ref="A228:P228"/>
    <mergeCell ref="C229:G229"/>
    <mergeCell ref="C230:G230"/>
    <mergeCell ref="C231:G231"/>
    <mergeCell ref="C232:G232"/>
    <mergeCell ref="C233:G233"/>
    <mergeCell ref="C222:O222"/>
    <mergeCell ref="C223:O223"/>
    <mergeCell ref="C224:O224"/>
    <mergeCell ref="C225:J225"/>
    <mergeCell ref="C226:J226"/>
    <mergeCell ref="A227:P227"/>
    <mergeCell ref="C253:G253"/>
    <mergeCell ref="C254:G254"/>
    <mergeCell ref="C255:G255"/>
    <mergeCell ref="C256:G256"/>
    <mergeCell ref="C257:G257"/>
    <mergeCell ref="C258:G258"/>
    <mergeCell ref="C246:G246"/>
    <mergeCell ref="C247:G247"/>
    <mergeCell ref="C248:G248"/>
    <mergeCell ref="C249:G249"/>
    <mergeCell ref="C250:G250"/>
    <mergeCell ref="C251:G251"/>
    <mergeCell ref="C240:G240"/>
    <mergeCell ref="C241:G241"/>
    <mergeCell ref="C242:G242"/>
    <mergeCell ref="C243:G243"/>
    <mergeCell ref="C244:G244"/>
    <mergeCell ref="C245:G245"/>
    <mergeCell ref="C271:G271"/>
    <mergeCell ref="C272:G272"/>
    <mergeCell ref="C273:G273"/>
    <mergeCell ref="C275:G275"/>
    <mergeCell ref="C276:G276"/>
    <mergeCell ref="C277:G277"/>
    <mergeCell ref="C265:G265"/>
    <mergeCell ref="C266:G266"/>
    <mergeCell ref="C267:G267"/>
    <mergeCell ref="C268:G268"/>
    <mergeCell ref="C269:G269"/>
    <mergeCell ref="C270:G270"/>
    <mergeCell ref="C259:G259"/>
    <mergeCell ref="C260:G260"/>
    <mergeCell ref="C261:G261"/>
    <mergeCell ref="C262:G262"/>
    <mergeCell ref="C263:G263"/>
    <mergeCell ref="C264:G264"/>
    <mergeCell ref="C290:G290"/>
    <mergeCell ref="C291:G291"/>
    <mergeCell ref="C292:G292"/>
    <mergeCell ref="C293:G293"/>
    <mergeCell ref="C294:G294"/>
    <mergeCell ref="C295:G295"/>
    <mergeCell ref="C284:G284"/>
    <mergeCell ref="C285:G285"/>
    <mergeCell ref="C286:G286"/>
    <mergeCell ref="C287:G287"/>
    <mergeCell ref="C288:G288"/>
    <mergeCell ref="C289:G289"/>
    <mergeCell ref="C278:G278"/>
    <mergeCell ref="C279:G279"/>
    <mergeCell ref="C280:G280"/>
    <mergeCell ref="C281:G281"/>
    <mergeCell ref="C282:G282"/>
    <mergeCell ref="C283:G283"/>
    <mergeCell ref="C310:G310"/>
    <mergeCell ref="C311:G311"/>
    <mergeCell ref="C312:G312"/>
    <mergeCell ref="C313:G313"/>
    <mergeCell ref="C314:G314"/>
    <mergeCell ref="C315:G315"/>
    <mergeCell ref="C304:G304"/>
    <mergeCell ref="C305:G305"/>
    <mergeCell ref="C306:G306"/>
    <mergeCell ref="C307:G307"/>
    <mergeCell ref="C308:G308"/>
    <mergeCell ref="C309:G309"/>
    <mergeCell ref="C296:G296"/>
    <mergeCell ref="C298:G298"/>
    <mergeCell ref="C299:G299"/>
    <mergeCell ref="A301:P301"/>
    <mergeCell ref="C302:G302"/>
    <mergeCell ref="C303:G303"/>
    <mergeCell ref="C329:G329"/>
    <mergeCell ref="C330:G330"/>
    <mergeCell ref="C331:G331"/>
    <mergeCell ref="C332:G332"/>
    <mergeCell ref="C333:G333"/>
    <mergeCell ref="C334:G334"/>
    <mergeCell ref="C322:G322"/>
    <mergeCell ref="C323:G323"/>
    <mergeCell ref="C324:G324"/>
    <mergeCell ref="C326:G326"/>
    <mergeCell ref="C327:G327"/>
    <mergeCell ref="C328:G328"/>
    <mergeCell ref="C316:G316"/>
    <mergeCell ref="C317:G317"/>
    <mergeCell ref="C318:G318"/>
    <mergeCell ref="C319:G319"/>
    <mergeCell ref="C320:G320"/>
    <mergeCell ref="C321:G321"/>
    <mergeCell ref="C348:G348"/>
    <mergeCell ref="C349:G349"/>
    <mergeCell ref="C350:G350"/>
    <mergeCell ref="C351:G351"/>
    <mergeCell ref="C352:G352"/>
    <mergeCell ref="C353:G353"/>
    <mergeCell ref="C341:G341"/>
    <mergeCell ref="C342:G342"/>
    <mergeCell ref="C343:G343"/>
    <mergeCell ref="C344:G344"/>
    <mergeCell ref="C345:G345"/>
    <mergeCell ref="C346:G346"/>
    <mergeCell ref="C335:G335"/>
    <mergeCell ref="C336:G336"/>
    <mergeCell ref="C337:G337"/>
    <mergeCell ref="C338:G338"/>
    <mergeCell ref="C339:G339"/>
    <mergeCell ref="C340:G340"/>
    <mergeCell ref="C366:G366"/>
    <mergeCell ref="C367:G367"/>
    <mergeCell ref="C368:G368"/>
    <mergeCell ref="C369:G369"/>
    <mergeCell ref="C371:G371"/>
    <mergeCell ref="C372:G372"/>
    <mergeCell ref="C360:G360"/>
    <mergeCell ref="C361:G361"/>
    <mergeCell ref="C362:G362"/>
    <mergeCell ref="C363:G363"/>
    <mergeCell ref="C364:G364"/>
    <mergeCell ref="C365:G365"/>
    <mergeCell ref="C354:G354"/>
    <mergeCell ref="C355:G355"/>
    <mergeCell ref="C356:G356"/>
    <mergeCell ref="C357:G357"/>
    <mergeCell ref="C358:G358"/>
    <mergeCell ref="C359:G359"/>
    <mergeCell ref="C386:G386"/>
    <mergeCell ref="C387:G387"/>
    <mergeCell ref="C388:G388"/>
    <mergeCell ref="C389:G389"/>
    <mergeCell ref="C390:G390"/>
    <mergeCell ref="C391:G391"/>
    <mergeCell ref="C380:G380"/>
    <mergeCell ref="C381:G381"/>
    <mergeCell ref="C382:G382"/>
    <mergeCell ref="C383:G383"/>
    <mergeCell ref="C384:G384"/>
    <mergeCell ref="C385:G385"/>
    <mergeCell ref="A374:P374"/>
    <mergeCell ref="C375:G375"/>
    <mergeCell ref="C376:G376"/>
    <mergeCell ref="C377:G377"/>
    <mergeCell ref="C378:G378"/>
    <mergeCell ref="C379:G379"/>
    <mergeCell ref="C405:G405"/>
    <mergeCell ref="C406:G406"/>
    <mergeCell ref="C407:G407"/>
    <mergeCell ref="C408:G408"/>
    <mergeCell ref="C409:G409"/>
    <mergeCell ref="C410:G410"/>
    <mergeCell ref="C399:G399"/>
    <mergeCell ref="C400:G400"/>
    <mergeCell ref="C401:G401"/>
    <mergeCell ref="C402:G402"/>
    <mergeCell ref="C403:G403"/>
    <mergeCell ref="C404:G404"/>
    <mergeCell ref="C392:G392"/>
    <mergeCell ref="C393:G393"/>
    <mergeCell ref="C394:G394"/>
    <mergeCell ref="C395:G395"/>
    <mergeCell ref="C396:G396"/>
    <mergeCell ref="C397:G397"/>
    <mergeCell ref="C424:G424"/>
    <mergeCell ref="C425:G425"/>
    <mergeCell ref="C426:G426"/>
    <mergeCell ref="C427:G427"/>
    <mergeCell ref="C428:G428"/>
    <mergeCell ref="C429:G429"/>
    <mergeCell ref="C417:G417"/>
    <mergeCell ref="C418:G418"/>
    <mergeCell ref="C419:G419"/>
    <mergeCell ref="C421:G421"/>
    <mergeCell ref="C422:G422"/>
    <mergeCell ref="C423:G423"/>
    <mergeCell ref="C411:G411"/>
    <mergeCell ref="C412:G412"/>
    <mergeCell ref="C413:G413"/>
    <mergeCell ref="C414:G414"/>
    <mergeCell ref="C415:G415"/>
    <mergeCell ref="C416:G416"/>
    <mergeCell ref="C442:G442"/>
    <mergeCell ref="C444:G444"/>
    <mergeCell ref="C445:G445"/>
    <mergeCell ref="A447:P447"/>
    <mergeCell ref="C448:G448"/>
    <mergeCell ref="C449:G449"/>
    <mergeCell ref="C436:G436"/>
    <mergeCell ref="C437:G437"/>
    <mergeCell ref="C438:G438"/>
    <mergeCell ref="C439:G439"/>
    <mergeCell ref="C440:G440"/>
    <mergeCell ref="C441:G441"/>
    <mergeCell ref="C430:G430"/>
    <mergeCell ref="C431:G431"/>
    <mergeCell ref="C432:G432"/>
    <mergeCell ref="C433:G433"/>
    <mergeCell ref="C434:G434"/>
    <mergeCell ref="C435:G435"/>
    <mergeCell ref="C462:G462"/>
    <mergeCell ref="C463:G463"/>
    <mergeCell ref="C464:G464"/>
    <mergeCell ref="C465:G465"/>
    <mergeCell ref="C466:G466"/>
    <mergeCell ref="C467:G467"/>
    <mergeCell ref="C456:G456"/>
    <mergeCell ref="C457:G457"/>
    <mergeCell ref="C458:G458"/>
    <mergeCell ref="C459:G459"/>
    <mergeCell ref="C460:G460"/>
    <mergeCell ref="C461:G461"/>
    <mergeCell ref="C450:G450"/>
    <mergeCell ref="C451:G451"/>
    <mergeCell ref="C452:G452"/>
    <mergeCell ref="C453:G453"/>
    <mergeCell ref="C454:G454"/>
    <mergeCell ref="C455:G455"/>
    <mergeCell ref="C481:G481"/>
    <mergeCell ref="C482:G482"/>
    <mergeCell ref="C483:G483"/>
    <mergeCell ref="C484:G484"/>
    <mergeCell ref="C485:G485"/>
    <mergeCell ref="C486:G486"/>
    <mergeCell ref="C475:G475"/>
    <mergeCell ref="C476:G476"/>
    <mergeCell ref="C477:G477"/>
    <mergeCell ref="C478:G478"/>
    <mergeCell ref="C479:G479"/>
    <mergeCell ref="C480:G480"/>
    <mergeCell ref="C468:G468"/>
    <mergeCell ref="C469:G469"/>
    <mergeCell ref="C470:G470"/>
    <mergeCell ref="C472:G472"/>
    <mergeCell ref="C473:G473"/>
    <mergeCell ref="C474:G474"/>
    <mergeCell ref="C500:G500"/>
    <mergeCell ref="C501:G501"/>
    <mergeCell ref="C502:G502"/>
    <mergeCell ref="C503:G503"/>
    <mergeCell ref="C504:G504"/>
    <mergeCell ref="C505:G505"/>
    <mergeCell ref="C494:G494"/>
    <mergeCell ref="C495:G495"/>
    <mergeCell ref="C496:G496"/>
    <mergeCell ref="C497:G497"/>
    <mergeCell ref="C498:G498"/>
    <mergeCell ref="C499:G499"/>
    <mergeCell ref="C487:G487"/>
    <mergeCell ref="C488:G488"/>
    <mergeCell ref="C489:G489"/>
    <mergeCell ref="C490:G490"/>
    <mergeCell ref="C491:G491"/>
    <mergeCell ref="C492:G492"/>
    <mergeCell ref="A520:P520"/>
    <mergeCell ref="C521:G521"/>
    <mergeCell ref="C522:G522"/>
    <mergeCell ref="C523:G523"/>
    <mergeCell ref="C524:G524"/>
    <mergeCell ref="C525:G525"/>
    <mergeCell ref="C512:G512"/>
    <mergeCell ref="C513:G513"/>
    <mergeCell ref="C514:G514"/>
    <mergeCell ref="C515:G515"/>
    <mergeCell ref="C517:G517"/>
    <mergeCell ref="C518:G518"/>
    <mergeCell ref="C506:G506"/>
    <mergeCell ref="C507:G507"/>
    <mergeCell ref="C508:G508"/>
    <mergeCell ref="C509:G509"/>
    <mergeCell ref="C510:G510"/>
    <mergeCell ref="C511:G511"/>
    <mergeCell ref="C538:G538"/>
    <mergeCell ref="C539:G539"/>
    <mergeCell ref="C540:G540"/>
    <mergeCell ref="C541:G541"/>
    <mergeCell ref="C543:G543"/>
    <mergeCell ref="C544:G544"/>
    <mergeCell ref="C532:G532"/>
    <mergeCell ref="C533:G533"/>
    <mergeCell ref="C534:G534"/>
    <mergeCell ref="C535:G535"/>
    <mergeCell ref="C536:G536"/>
    <mergeCell ref="C537:G537"/>
    <mergeCell ref="C526:G526"/>
    <mergeCell ref="C527:G527"/>
    <mergeCell ref="C528:G528"/>
    <mergeCell ref="C529:G529"/>
    <mergeCell ref="C530:G530"/>
    <mergeCell ref="C531:G531"/>
    <mergeCell ref="C558:G558"/>
    <mergeCell ref="C559:G559"/>
    <mergeCell ref="C560:G560"/>
    <mergeCell ref="C561:G561"/>
    <mergeCell ref="C562:G562"/>
    <mergeCell ref="C563:G563"/>
    <mergeCell ref="C552:G552"/>
    <mergeCell ref="C553:G553"/>
    <mergeCell ref="C554:G554"/>
    <mergeCell ref="C555:G555"/>
    <mergeCell ref="C556:G556"/>
    <mergeCell ref="C557:G557"/>
    <mergeCell ref="A546:P546"/>
    <mergeCell ref="C547:G547"/>
    <mergeCell ref="C548:G548"/>
    <mergeCell ref="C549:G549"/>
    <mergeCell ref="C550:G550"/>
    <mergeCell ref="C551:G551"/>
    <mergeCell ref="C577:G577"/>
    <mergeCell ref="C578:G578"/>
    <mergeCell ref="C579:G579"/>
    <mergeCell ref="C580:G580"/>
    <mergeCell ref="C581:G581"/>
    <mergeCell ref="C582:G582"/>
    <mergeCell ref="C571:G571"/>
    <mergeCell ref="C572:G572"/>
    <mergeCell ref="C573:G573"/>
    <mergeCell ref="C574:G574"/>
    <mergeCell ref="C575:G575"/>
    <mergeCell ref="C576:G576"/>
    <mergeCell ref="C564:G564"/>
    <mergeCell ref="C565:G565"/>
    <mergeCell ref="C566:G566"/>
    <mergeCell ref="C567:G567"/>
    <mergeCell ref="C568:G568"/>
    <mergeCell ref="C570:G570"/>
    <mergeCell ref="C597:G597"/>
    <mergeCell ref="C598:G598"/>
    <mergeCell ref="C599:G599"/>
    <mergeCell ref="C600:G600"/>
    <mergeCell ref="C601:G601"/>
    <mergeCell ref="C602:G602"/>
    <mergeCell ref="C589:G589"/>
    <mergeCell ref="C590:G590"/>
    <mergeCell ref="C592:G592"/>
    <mergeCell ref="C593:G593"/>
    <mergeCell ref="A595:P595"/>
    <mergeCell ref="C596:G596"/>
    <mergeCell ref="C583:G583"/>
    <mergeCell ref="C584:G584"/>
    <mergeCell ref="C585:G585"/>
    <mergeCell ref="C586:G586"/>
    <mergeCell ref="C587:G587"/>
    <mergeCell ref="C588:G588"/>
    <mergeCell ref="C615:G615"/>
    <mergeCell ref="C616:G616"/>
    <mergeCell ref="C617:G617"/>
    <mergeCell ref="C619:G619"/>
    <mergeCell ref="C620:G620"/>
    <mergeCell ref="C621:G621"/>
    <mergeCell ref="C609:G609"/>
    <mergeCell ref="C610:G610"/>
    <mergeCell ref="C611:G611"/>
    <mergeCell ref="C612:G612"/>
    <mergeCell ref="C613:G613"/>
    <mergeCell ref="C614:G614"/>
    <mergeCell ref="C603:G603"/>
    <mergeCell ref="C604:G604"/>
    <mergeCell ref="C605:G605"/>
    <mergeCell ref="C606:G606"/>
    <mergeCell ref="C607:G607"/>
    <mergeCell ref="C608:G608"/>
    <mergeCell ref="C634:G634"/>
    <mergeCell ref="C635:G635"/>
    <mergeCell ref="C636:G636"/>
    <mergeCell ref="C637:G637"/>
    <mergeCell ref="C638:G638"/>
    <mergeCell ref="C639:G639"/>
    <mergeCell ref="C628:G628"/>
    <mergeCell ref="C629:G629"/>
    <mergeCell ref="C630:G630"/>
    <mergeCell ref="C631:G631"/>
    <mergeCell ref="C632:G632"/>
    <mergeCell ref="C633:G633"/>
    <mergeCell ref="C622:G622"/>
    <mergeCell ref="C623:G623"/>
    <mergeCell ref="C624:G624"/>
    <mergeCell ref="C625:G625"/>
    <mergeCell ref="C626:G626"/>
    <mergeCell ref="C627:G627"/>
    <mergeCell ref="C655:O655"/>
    <mergeCell ref="C656:O656"/>
    <mergeCell ref="C657:O657"/>
    <mergeCell ref="C658:O658"/>
    <mergeCell ref="C659:O659"/>
    <mergeCell ref="C660:O660"/>
    <mergeCell ref="C649:O649"/>
    <mergeCell ref="C650:O650"/>
    <mergeCell ref="C651:O651"/>
    <mergeCell ref="C652:O652"/>
    <mergeCell ref="C653:O653"/>
    <mergeCell ref="C654:O654"/>
    <mergeCell ref="C641:G641"/>
    <mergeCell ref="C642:G642"/>
    <mergeCell ref="C645:O645"/>
    <mergeCell ref="C646:O646"/>
    <mergeCell ref="C647:O647"/>
    <mergeCell ref="C648:O648"/>
    <mergeCell ref="C673:G673"/>
    <mergeCell ref="C674:G674"/>
    <mergeCell ref="C675:G675"/>
    <mergeCell ref="C676:G676"/>
    <mergeCell ref="C677:G677"/>
    <mergeCell ref="C678:G678"/>
    <mergeCell ref="C667:O667"/>
    <mergeCell ref="C668:O668"/>
    <mergeCell ref="C669:J669"/>
    <mergeCell ref="C670:J670"/>
    <mergeCell ref="A671:P671"/>
    <mergeCell ref="C672:G672"/>
    <mergeCell ref="C661:O661"/>
    <mergeCell ref="C662:O662"/>
    <mergeCell ref="C663:O663"/>
    <mergeCell ref="C664:O664"/>
    <mergeCell ref="C665:O665"/>
    <mergeCell ref="C666:O666"/>
    <mergeCell ref="C691:G691"/>
    <mergeCell ref="C693:G693"/>
    <mergeCell ref="C694:G694"/>
    <mergeCell ref="C696:G696"/>
    <mergeCell ref="C697:G697"/>
    <mergeCell ref="C699:G699"/>
    <mergeCell ref="C685:G685"/>
    <mergeCell ref="C686:G686"/>
    <mergeCell ref="C687:G687"/>
    <mergeCell ref="C688:G688"/>
    <mergeCell ref="C689:G689"/>
    <mergeCell ref="C690:G690"/>
    <mergeCell ref="C679:G679"/>
    <mergeCell ref="C680:G680"/>
    <mergeCell ref="C681:G681"/>
    <mergeCell ref="C682:G682"/>
    <mergeCell ref="C683:G683"/>
    <mergeCell ref="C684:G684"/>
    <mergeCell ref="C712:G712"/>
    <mergeCell ref="C713:G713"/>
    <mergeCell ref="C714:G714"/>
    <mergeCell ref="C715:G715"/>
    <mergeCell ref="C716:G716"/>
    <mergeCell ref="C717:G717"/>
    <mergeCell ref="C706:G706"/>
    <mergeCell ref="C707:G707"/>
    <mergeCell ref="C708:G708"/>
    <mergeCell ref="C709:G709"/>
    <mergeCell ref="C710:G710"/>
    <mergeCell ref="C711:G711"/>
    <mergeCell ref="C700:G700"/>
    <mergeCell ref="C701:G701"/>
    <mergeCell ref="C702:G702"/>
    <mergeCell ref="C703:G703"/>
    <mergeCell ref="C704:G704"/>
    <mergeCell ref="C705:G705"/>
    <mergeCell ref="C732:O732"/>
    <mergeCell ref="C733:O733"/>
    <mergeCell ref="C734:O734"/>
    <mergeCell ref="C735:O735"/>
    <mergeCell ref="C736:O736"/>
    <mergeCell ref="C737:O737"/>
    <mergeCell ref="C726:O726"/>
    <mergeCell ref="C727:O727"/>
    <mergeCell ref="C728:O728"/>
    <mergeCell ref="C729:O729"/>
    <mergeCell ref="C730:O730"/>
    <mergeCell ref="C731:O731"/>
    <mergeCell ref="C718:G718"/>
    <mergeCell ref="C719:G719"/>
    <mergeCell ref="C720:G720"/>
    <mergeCell ref="C721:G721"/>
    <mergeCell ref="C724:O724"/>
    <mergeCell ref="C725:O725"/>
    <mergeCell ref="C750:G750"/>
    <mergeCell ref="C751:G751"/>
    <mergeCell ref="C752:G752"/>
    <mergeCell ref="C753:G753"/>
    <mergeCell ref="C754:G754"/>
    <mergeCell ref="C755:G755"/>
    <mergeCell ref="C744:O744"/>
    <mergeCell ref="C745:J745"/>
    <mergeCell ref="C746:J746"/>
    <mergeCell ref="A747:P747"/>
    <mergeCell ref="C748:G748"/>
    <mergeCell ref="C749:G749"/>
    <mergeCell ref="C738:O738"/>
    <mergeCell ref="C739:O739"/>
    <mergeCell ref="C740:O740"/>
    <mergeCell ref="C741:O741"/>
    <mergeCell ref="C742:O742"/>
    <mergeCell ref="C743:O743"/>
    <mergeCell ref="C768:G768"/>
    <mergeCell ref="C769:G769"/>
    <mergeCell ref="C770:G770"/>
    <mergeCell ref="C771:G771"/>
    <mergeCell ref="C773:G773"/>
    <mergeCell ref="C774:G774"/>
    <mergeCell ref="C762:G762"/>
    <mergeCell ref="C763:G763"/>
    <mergeCell ref="C764:G764"/>
    <mergeCell ref="C765:G765"/>
    <mergeCell ref="C766:G766"/>
    <mergeCell ref="C767:G767"/>
    <mergeCell ref="C756:G756"/>
    <mergeCell ref="C757:G757"/>
    <mergeCell ref="C758:G758"/>
    <mergeCell ref="C759:G759"/>
    <mergeCell ref="C760:G760"/>
    <mergeCell ref="C761:G761"/>
    <mergeCell ref="C794:G794"/>
    <mergeCell ref="C795:G795"/>
    <mergeCell ref="C797:G797"/>
    <mergeCell ref="C798:G798"/>
    <mergeCell ref="C800:G800"/>
    <mergeCell ref="C801:G801"/>
    <mergeCell ref="C785:G785"/>
    <mergeCell ref="C786:G786"/>
    <mergeCell ref="C788:G788"/>
    <mergeCell ref="C789:G789"/>
    <mergeCell ref="C791:G791"/>
    <mergeCell ref="C792:G792"/>
    <mergeCell ref="C776:G776"/>
    <mergeCell ref="C777:G777"/>
    <mergeCell ref="C779:G779"/>
    <mergeCell ref="C780:G780"/>
    <mergeCell ref="C782:G782"/>
    <mergeCell ref="C783:G783"/>
    <mergeCell ref="C819:O819"/>
    <mergeCell ref="C820:O820"/>
    <mergeCell ref="C821:O821"/>
    <mergeCell ref="C822:O822"/>
    <mergeCell ref="C823:O823"/>
    <mergeCell ref="C824:O824"/>
    <mergeCell ref="C813:O813"/>
    <mergeCell ref="C814:O814"/>
    <mergeCell ref="C815:O815"/>
    <mergeCell ref="C816:O816"/>
    <mergeCell ref="C817:O817"/>
    <mergeCell ref="C818:O818"/>
    <mergeCell ref="C803:G803"/>
    <mergeCell ref="C804:G804"/>
    <mergeCell ref="C806:G806"/>
    <mergeCell ref="C807:G807"/>
    <mergeCell ref="C809:G809"/>
    <mergeCell ref="C810:G810"/>
    <mergeCell ref="C837:G837"/>
    <mergeCell ref="C838:G838"/>
    <mergeCell ref="C839:G839"/>
    <mergeCell ref="C840:G840"/>
    <mergeCell ref="C841:G841"/>
    <mergeCell ref="C842:G842"/>
    <mergeCell ref="C831:O831"/>
    <mergeCell ref="C832:O832"/>
    <mergeCell ref="C833:O833"/>
    <mergeCell ref="C834:J834"/>
    <mergeCell ref="C835:J835"/>
    <mergeCell ref="A836:P836"/>
    <mergeCell ref="C825:O825"/>
    <mergeCell ref="C826:O826"/>
    <mergeCell ref="C827:O827"/>
    <mergeCell ref="C828:O828"/>
    <mergeCell ref="C829:O829"/>
    <mergeCell ref="C830:O830"/>
    <mergeCell ref="C855:G855"/>
    <mergeCell ref="A857:P857"/>
    <mergeCell ref="C858:G858"/>
    <mergeCell ref="C859:G859"/>
    <mergeCell ref="C861:G861"/>
    <mergeCell ref="C862:G862"/>
    <mergeCell ref="C849:G849"/>
    <mergeCell ref="C850:G850"/>
    <mergeCell ref="C851:G851"/>
    <mergeCell ref="C852:G852"/>
    <mergeCell ref="C853:G853"/>
    <mergeCell ref="C854:G854"/>
    <mergeCell ref="C843:G843"/>
    <mergeCell ref="C844:G844"/>
    <mergeCell ref="C845:G845"/>
    <mergeCell ref="C846:G846"/>
    <mergeCell ref="C847:G847"/>
    <mergeCell ref="C848:G848"/>
    <mergeCell ref="C877:G877"/>
    <mergeCell ref="C878:G878"/>
    <mergeCell ref="C879:G879"/>
    <mergeCell ref="C880:G880"/>
    <mergeCell ref="C881:G881"/>
    <mergeCell ref="C882:G882"/>
    <mergeCell ref="C871:G871"/>
    <mergeCell ref="C872:G872"/>
    <mergeCell ref="C873:G873"/>
    <mergeCell ref="C874:G874"/>
    <mergeCell ref="C875:G875"/>
    <mergeCell ref="C876:G876"/>
    <mergeCell ref="C864:G864"/>
    <mergeCell ref="C865:G865"/>
    <mergeCell ref="A867:P867"/>
    <mergeCell ref="C868:G868"/>
    <mergeCell ref="C869:G869"/>
    <mergeCell ref="C870:G870"/>
    <mergeCell ref="C898:G898"/>
    <mergeCell ref="C899:G899"/>
    <mergeCell ref="C900:G900"/>
    <mergeCell ref="C901:G901"/>
    <mergeCell ref="C902:G902"/>
    <mergeCell ref="C903:G903"/>
    <mergeCell ref="C890:G890"/>
    <mergeCell ref="C892:G892"/>
    <mergeCell ref="C893:G893"/>
    <mergeCell ref="A895:P895"/>
    <mergeCell ref="C896:G896"/>
    <mergeCell ref="C897:G897"/>
    <mergeCell ref="C883:G883"/>
    <mergeCell ref="C884:G884"/>
    <mergeCell ref="C885:G885"/>
    <mergeCell ref="C886:G886"/>
    <mergeCell ref="C887:G887"/>
    <mergeCell ref="C889:G889"/>
    <mergeCell ref="C917:G917"/>
    <mergeCell ref="C918:G918"/>
    <mergeCell ref="C920:G920"/>
    <mergeCell ref="C921:G921"/>
    <mergeCell ref="A923:P923"/>
    <mergeCell ref="C924:G924"/>
    <mergeCell ref="C910:G910"/>
    <mergeCell ref="C911:G911"/>
    <mergeCell ref="C912:G912"/>
    <mergeCell ref="C913:G913"/>
    <mergeCell ref="C914:G914"/>
    <mergeCell ref="C915:G915"/>
    <mergeCell ref="C904:G904"/>
    <mergeCell ref="C905:G905"/>
    <mergeCell ref="C906:G906"/>
    <mergeCell ref="C907:G907"/>
    <mergeCell ref="C908:G908"/>
    <mergeCell ref="C909:G909"/>
    <mergeCell ref="C942:G942"/>
    <mergeCell ref="A944:P944"/>
    <mergeCell ref="C945:G945"/>
    <mergeCell ref="C946:G946"/>
    <mergeCell ref="C948:G948"/>
    <mergeCell ref="C949:G949"/>
    <mergeCell ref="C934:G934"/>
    <mergeCell ref="C935:G935"/>
    <mergeCell ref="A937:P937"/>
    <mergeCell ref="C938:G938"/>
    <mergeCell ref="C939:G939"/>
    <mergeCell ref="C941:G941"/>
    <mergeCell ref="C925:G925"/>
    <mergeCell ref="C927:G927"/>
    <mergeCell ref="C928:G928"/>
    <mergeCell ref="A930:P930"/>
    <mergeCell ref="C931:G931"/>
    <mergeCell ref="C932:G932"/>
    <mergeCell ref="C967:G967"/>
    <mergeCell ref="C969:G969"/>
    <mergeCell ref="C970:G970"/>
    <mergeCell ref="C973:O973"/>
    <mergeCell ref="C974:O974"/>
    <mergeCell ref="C975:O975"/>
    <mergeCell ref="C959:G959"/>
    <mergeCell ref="C960:G960"/>
    <mergeCell ref="C962:G962"/>
    <mergeCell ref="C963:G963"/>
    <mergeCell ref="A965:P965"/>
    <mergeCell ref="C966:G966"/>
    <mergeCell ref="A951:P951"/>
    <mergeCell ref="C952:G952"/>
    <mergeCell ref="C953:G953"/>
    <mergeCell ref="C955:G955"/>
    <mergeCell ref="C956:G956"/>
    <mergeCell ref="A958:P958"/>
    <mergeCell ref="C988:O988"/>
    <mergeCell ref="C989:O989"/>
    <mergeCell ref="C990:O990"/>
    <mergeCell ref="C991:O991"/>
    <mergeCell ref="C992:O992"/>
    <mergeCell ref="C993:O993"/>
    <mergeCell ref="C982:O982"/>
    <mergeCell ref="C983:O983"/>
    <mergeCell ref="C984:O984"/>
    <mergeCell ref="C985:O985"/>
    <mergeCell ref="C986:O986"/>
    <mergeCell ref="C987:O987"/>
    <mergeCell ref="C976:O976"/>
    <mergeCell ref="C977:O977"/>
    <mergeCell ref="C978:O978"/>
    <mergeCell ref="C979:O979"/>
    <mergeCell ref="C980:O980"/>
    <mergeCell ref="C981:O981"/>
    <mergeCell ref="C1006:G1006"/>
    <mergeCell ref="C1007:G1007"/>
    <mergeCell ref="C1009:G1009"/>
    <mergeCell ref="C1010:G1010"/>
    <mergeCell ref="C1012:G1012"/>
    <mergeCell ref="C1013:G1013"/>
    <mergeCell ref="C1000:G1000"/>
    <mergeCell ref="C1001:G1001"/>
    <mergeCell ref="C1002:G1002"/>
    <mergeCell ref="C1003:G1003"/>
    <mergeCell ref="C1004:G1004"/>
    <mergeCell ref="C1005:G1005"/>
    <mergeCell ref="C994:J994"/>
    <mergeCell ref="C995:J995"/>
    <mergeCell ref="A996:P996"/>
    <mergeCell ref="A997:P997"/>
    <mergeCell ref="C998:G998"/>
    <mergeCell ref="C999:G999"/>
    <mergeCell ref="C1027:G1027"/>
    <mergeCell ref="C1028:G1028"/>
    <mergeCell ref="C1029:G1029"/>
    <mergeCell ref="C1030:G1030"/>
    <mergeCell ref="C1031:G1031"/>
    <mergeCell ref="C1032:G1032"/>
    <mergeCell ref="C1020:G1020"/>
    <mergeCell ref="C1021:G1021"/>
    <mergeCell ref="C1023:G1023"/>
    <mergeCell ref="C1024:G1024"/>
    <mergeCell ref="C1025:G1025"/>
    <mergeCell ref="C1026:G1026"/>
    <mergeCell ref="C1014:G1014"/>
    <mergeCell ref="C1015:G1015"/>
    <mergeCell ref="C1016:G1016"/>
    <mergeCell ref="C1017:G1017"/>
    <mergeCell ref="C1018:G1018"/>
    <mergeCell ref="C1019:G1019"/>
    <mergeCell ref="C1047:G1047"/>
    <mergeCell ref="C1048:G1048"/>
    <mergeCell ref="C1049:G1049"/>
    <mergeCell ref="C1050:G1050"/>
    <mergeCell ref="C1051:G1051"/>
    <mergeCell ref="C1052:G1052"/>
    <mergeCell ref="C1040:G1040"/>
    <mergeCell ref="C1041:G1041"/>
    <mergeCell ref="C1042:G1042"/>
    <mergeCell ref="C1043:G1043"/>
    <mergeCell ref="C1044:G1044"/>
    <mergeCell ref="C1046:G1046"/>
    <mergeCell ref="C1033:G1033"/>
    <mergeCell ref="C1034:G1034"/>
    <mergeCell ref="C1035:G1035"/>
    <mergeCell ref="C1036:G1036"/>
    <mergeCell ref="C1037:G1037"/>
    <mergeCell ref="C1038:G1038"/>
    <mergeCell ref="C1065:G1065"/>
    <mergeCell ref="C1066:G1066"/>
    <mergeCell ref="C1067:G1067"/>
    <mergeCell ref="C1068:G1068"/>
    <mergeCell ref="C1069:G1069"/>
    <mergeCell ref="C1070:G1070"/>
    <mergeCell ref="C1059:G1059"/>
    <mergeCell ref="C1060:G1060"/>
    <mergeCell ref="C1061:G1061"/>
    <mergeCell ref="C1062:G1062"/>
    <mergeCell ref="C1063:G1063"/>
    <mergeCell ref="C1064:G1064"/>
    <mergeCell ref="C1053:G1053"/>
    <mergeCell ref="C1054:G1054"/>
    <mergeCell ref="C1055:G1055"/>
    <mergeCell ref="C1056:G1056"/>
    <mergeCell ref="C1057:G1057"/>
    <mergeCell ref="C1058:G1058"/>
    <mergeCell ref="C1086:G1086"/>
    <mergeCell ref="C1087:G1087"/>
    <mergeCell ref="C1088:G1088"/>
    <mergeCell ref="C1089:G1089"/>
    <mergeCell ref="C1090:G1090"/>
    <mergeCell ref="C1091:G1091"/>
    <mergeCell ref="C1079:P1079"/>
    <mergeCell ref="C1080:G1080"/>
    <mergeCell ref="C1082:G1082"/>
    <mergeCell ref="C1083:G1083"/>
    <mergeCell ref="C1084:G1084"/>
    <mergeCell ref="C1085:G1085"/>
    <mergeCell ref="C1071:G1071"/>
    <mergeCell ref="C1072:G1072"/>
    <mergeCell ref="C1073:G1073"/>
    <mergeCell ref="C1075:G1075"/>
    <mergeCell ref="C1076:G1076"/>
    <mergeCell ref="C1078:G1078"/>
    <mergeCell ref="C1106:G1106"/>
    <mergeCell ref="C1107:G1107"/>
    <mergeCell ref="C1108:G1108"/>
    <mergeCell ref="C1109:G1109"/>
    <mergeCell ref="C1110:G1110"/>
    <mergeCell ref="C1111:G1111"/>
    <mergeCell ref="C1098:G1098"/>
    <mergeCell ref="C1099:G1099"/>
    <mergeCell ref="C1101:G1101"/>
    <mergeCell ref="C1102:G1102"/>
    <mergeCell ref="C1104:G1104"/>
    <mergeCell ref="C1105:G1105"/>
    <mergeCell ref="C1092:G1092"/>
    <mergeCell ref="C1093:G1093"/>
    <mergeCell ref="C1094:G1094"/>
    <mergeCell ref="C1095:G1095"/>
    <mergeCell ref="C1096:G1096"/>
    <mergeCell ref="C1097:G1097"/>
    <mergeCell ref="C1127:G1127"/>
    <mergeCell ref="C1128:G1128"/>
    <mergeCell ref="C1129:G1129"/>
    <mergeCell ref="C1130:G1130"/>
    <mergeCell ref="C1131:G1131"/>
    <mergeCell ref="C1132:G1132"/>
    <mergeCell ref="C1120:G1120"/>
    <mergeCell ref="C1121:G1121"/>
    <mergeCell ref="C1123:G1123"/>
    <mergeCell ref="C1124:G1124"/>
    <mergeCell ref="C1125:G1125"/>
    <mergeCell ref="C1126:G1126"/>
    <mergeCell ref="C1112:G1112"/>
    <mergeCell ref="C1113:G1113"/>
    <mergeCell ref="C1114:G1114"/>
    <mergeCell ref="C1115:G1115"/>
    <mergeCell ref="C1117:G1117"/>
    <mergeCell ref="C1118:G1118"/>
    <mergeCell ref="C1146:G1146"/>
    <mergeCell ref="C1149:O1149"/>
    <mergeCell ref="C1150:O1150"/>
    <mergeCell ref="C1151:O1151"/>
    <mergeCell ref="C1152:O1152"/>
    <mergeCell ref="C1153:O1153"/>
    <mergeCell ref="C1140:G1140"/>
    <mergeCell ref="C1141:G1141"/>
    <mergeCell ref="C1142:G1142"/>
    <mergeCell ref="C1143:G1143"/>
    <mergeCell ref="C1144:G1144"/>
    <mergeCell ref="C1145:G1145"/>
    <mergeCell ref="C1134:G1134"/>
    <mergeCell ref="C1135:G1135"/>
    <mergeCell ref="C1136:G1136"/>
    <mergeCell ref="C1137:G1137"/>
    <mergeCell ref="C1138:G1138"/>
    <mergeCell ref="C1139:G1139"/>
    <mergeCell ref="C1166:O1166"/>
    <mergeCell ref="C1167:O1167"/>
    <mergeCell ref="C1168:O1168"/>
    <mergeCell ref="C1169:O1169"/>
    <mergeCell ref="C1170:O1170"/>
    <mergeCell ref="C1171:O1171"/>
    <mergeCell ref="C1160:O1160"/>
    <mergeCell ref="C1161:O1161"/>
    <mergeCell ref="C1162:O1162"/>
    <mergeCell ref="C1163:O1163"/>
    <mergeCell ref="C1164:O1164"/>
    <mergeCell ref="C1165:O1165"/>
    <mergeCell ref="C1154:O1154"/>
    <mergeCell ref="C1155:O1155"/>
    <mergeCell ref="C1156:O1156"/>
    <mergeCell ref="C1157:O1157"/>
    <mergeCell ref="C1158:O1158"/>
    <mergeCell ref="C1159:O1159"/>
    <mergeCell ref="C1184:G1184"/>
    <mergeCell ref="C1185:G1185"/>
    <mergeCell ref="C1186:G1186"/>
    <mergeCell ref="C1187:G1187"/>
    <mergeCell ref="C1188:G1188"/>
    <mergeCell ref="C1189:G1189"/>
    <mergeCell ref="C1178:J1178"/>
    <mergeCell ref="C1179:J1179"/>
    <mergeCell ref="A1180:P1180"/>
    <mergeCell ref="C1181:G1181"/>
    <mergeCell ref="C1182:G1182"/>
    <mergeCell ref="C1183:G1183"/>
    <mergeCell ref="C1172:O1172"/>
    <mergeCell ref="C1173:O1173"/>
    <mergeCell ref="C1174:O1174"/>
    <mergeCell ref="C1175:O1175"/>
    <mergeCell ref="C1176:O1176"/>
    <mergeCell ref="C1177:O1177"/>
    <mergeCell ref="C1203:G1203"/>
    <mergeCell ref="C1204:G1204"/>
    <mergeCell ref="C1205:G1205"/>
    <mergeCell ref="C1206:G1206"/>
    <mergeCell ref="C1207:G1207"/>
    <mergeCell ref="C1208:G1208"/>
    <mergeCell ref="C1197:G1197"/>
    <mergeCell ref="C1198:G1198"/>
    <mergeCell ref="C1199:G1199"/>
    <mergeCell ref="C1200:G1200"/>
    <mergeCell ref="C1201:G1201"/>
    <mergeCell ref="C1202:G1202"/>
    <mergeCell ref="C1190:G1190"/>
    <mergeCell ref="C1191:G1191"/>
    <mergeCell ref="C1192:G1192"/>
    <mergeCell ref="C1194:G1194"/>
    <mergeCell ref="C1195:G1195"/>
    <mergeCell ref="C1196:G1196"/>
    <mergeCell ref="C1223:G1223"/>
    <mergeCell ref="C1224:G1224"/>
    <mergeCell ref="C1225:G1225"/>
    <mergeCell ref="C1226:G1226"/>
    <mergeCell ref="C1227:G1227"/>
    <mergeCell ref="C1228:G1228"/>
    <mergeCell ref="C1217:G1217"/>
    <mergeCell ref="C1218:G1218"/>
    <mergeCell ref="C1219:G1219"/>
    <mergeCell ref="C1220:G1220"/>
    <mergeCell ref="C1221:G1221"/>
    <mergeCell ref="C1222:G1222"/>
    <mergeCell ref="C1209:G1209"/>
    <mergeCell ref="C1210:G1210"/>
    <mergeCell ref="C1211:G1211"/>
    <mergeCell ref="C1212:G1212"/>
    <mergeCell ref="C1214:G1214"/>
    <mergeCell ref="C1215:G1215"/>
    <mergeCell ref="C1245:G1245"/>
    <mergeCell ref="C1246:G1246"/>
    <mergeCell ref="C1247:G1247"/>
    <mergeCell ref="C1248:G1248"/>
    <mergeCell ref="C1249:G1249"/>
    <mergeCell ref="C1250:G1250"/>
    <mergeCell ref="C1237:G1237"/>
    <mergeCell ref="C1239:G1239"/>
    <mergeCell ref="C1240:G1240"/>
    <mergeCell ref="C1242:G1242"/>
    <mergeCell ref="C1243:G1243"/>
    <mergeCell ref="C1244:G1244"/>
    <mergeCell ref="C1229:G1229"/>
    <mergeCell ref="C1230:G1230"/>
    <mergeCell ref="C1231:G1231"/>
    <mergeCell ref="C1233:G1233"/>
    <mergeCell ref="C1234:G1234"/>
    <mergeCell ref="C1236:G1236"/>
    <mergeCell ref="C1263:G1263"/>
    <mergeCell ref="C1264:G1264"/>
    <mergeCell ref="C1265:G1265"/>
    <mergeCell ref="C1266:G1266"/>
    <mergeCell ref="C1267:G1267"/>
    <mergeCell ref="C1268:G1268"/>
    <mergeCell ref="C1257:G1257"/>
    <mergeCell ref="C1258:G1258"/>
    <mergeCell ref="C1259:G1259"/>
    <mergeCell ref="C1260:G1260"/>
    <mergeCell ref="C1261:G1261"/>
    <mergeCell ref="C1262:G1262"/>
    <mergeCell ref="C1251:G1251"/>
    <mergeCell ref="C1252:G1252"/>
    <mergeCell ref="C1253:G1253"/>
    <mergeCell ref="C1254:G1254"/>
    <mergeCell ref="C1255:G1255"/>
    <mergeCell ref="C1256:G1256"/>
    <mergeCell ref="C1284:G1284"/>
    <mergeCell ref="C1285:G1285"/>
    <mergeCell ref="C1286:G1286"/>
    <mergeCell ref="C1287:G1287"/>
    <mergeCell ref="C1288:G1288"/>
    <mergeCell ref="C1289:G1289"/>
    <mergeCell ref="C1278:G1278"/>
    <mergeCell ref="C1279:G1279"/>
    <mergeCell ref="C1280:G1280"/>
    <mergeCell ref="C1281:G1281"/>
    <mergeCell ref="C1282:G1282"/>
    <mergeCell ref="C1283:G1283"/>
    <mergeCell ref="C1269:G1269"/>
    <mergeCell ref="C1270:G1270"/>
    <mergeCell ref="C1272:G1272"/>
    <mergeCell ref="C1273:G1273"/>
    <mergeCell ref="C1275:G1275"/>
    <mergeCell ref="C1276:G1276"/>
    <mergeCell ref="C1306:O1306"/>
    <mergeCell ref="C1307:O1307"/>
    <mergeCell ref="C1308:O1308"/>
    <mergeCell ref="C1309:O1309"/>
    <mergeCell ref="C1310:O1310"/>
    <mergeCell ref="C1311:O1311"/>
    <mergeCell ref="C1300:O1300"/>
    <mergeCell ref="C1301:O1301"/>
    <mergeCell ref="C1302:O1302"/>
    <mergeCell ref="C1303:O1303"/>
    <mergeCell ref="C1304:O1304"/>
    <mergeCell ref="C1305:O1305"/>
    <mergeCell ref="C1291:G1291"/>
    <mergeCell ref="C1292:G1292"/>
    <mergeCell ref="C1294:G1294"/>
    <mergeCell ref="C1295:G1295"/>
    <mergeCell ref="C1298:O1298"/>
    <mergeCell ref="C1299:O1299"/>
    <mergeCell ref="C1324:O1324"/>
    <mergeCell ref="C1325:J1325"/>
    <mergeCell ref="C1326:J1326"/>
    <mergeCell ref="A1327:P1327"/>
    <mergeCell ref="C1328:G1328"/>
    <mergeCell ref="C1329:G1329"/>
    <mergeCell ref="C1318:O1318"/>
    <mergeCell ref="C1319:O1319"/>
    <mergeCell ref="C1320:O1320"/>
    <mergeCell ref="C1321:O1321"/>
    <mergeCell ref="C1322:O1322"/>
    <mergeCell ref="C1323:O1323"/>
    <mergeCell ref="C1312:O1312"/>
    <mergeCell ref="C1313:O1313"/>
    <mergeCell ref="C1314:O1314"/>
    <mergeCell ref="C1315:O1315"/>
    <mergeCell ref="C1316:O1316"/>
    <mergeCell ref="C1317:O1317"/>
    <mergeCell ref="C1343:G1343"/>
    <mergeCell ref="C1345:G1345"/>
    <mergeCell ref="C1346:G1346"/>
    <mergeCell ref="A1348:P1348"/>
    <mergeCell ref="C1349:G1349"/>
    <mergeCell ref="C1350:G1350"/>
    <mergeCell ref="C1336:G1336"/>
    <mergeCell ref="C1337:G1337"/>
    <mergeCell ref="C1338:G1338"/>
    <mergeCell ref="C1339:G1339"/>
    <mergeCell ref="C1340:G1340"/>
    <mergeCell ref="C1342:G1342"/>
    <mergeCell ref="C1330:G1330"/>
    <mergeCell ref="C1331:G1331"/>
    <mergeCell ref="C1332:G1332"/>
    <mergeCell ref="C1333:G1333"/>
    <mergeCell ref="C1334:G1334"/>
    <mergeCell ref="C1335:G1335"/>
    <mergeCell ref="C1363:G1363"/>
    <mergeCell ref="C1364:G1364"/>
    <mergeCell ref="C1365:G1365"/>
    <mergeCell ref="C1366:G1366"/>
    <mergeCell ref="C1367:G1367"/>
    <mergeCell ref="C1368:G1368"/>
    <mergeCell ref="C1357:G1357"/>
    <mergeCell ref="C1358:G1358"/>
    <mergeCell ref="C1359:G1359"/>
    <mergeCell ref="C1360:G1360"/>
    <mergeCell ref="C1361:G1361"/>
    <mergeCell ref="C1362:G1362"/>
    <mergeCell ref="C1351:G1351"/>
    <mergeCell ref="C1352:G1352"/>
    <mergeCell ref="C1353:G1353"/>
    <mergeCell ref="C1354:G1354"/>
    <mergeCell ref="C1355:G1355"/>
    <mergeCell ref="C1356:G1356"/>
    <mergeCell ref="C1382:G1382"/>
    <mergeCell ref="C1383:G1383"/>
    <mergeCell ref="C1384:G1384"/>
    <mergeCell ref="C1385:G1385"/>
    <mergeCell ref="C1386:G1386"/>
    <mergeCell ref="C1387:G1387"/>
    <mergeCell ref="C1376:G1376"/>
    <mergeCell ref="C1377:G1377"/>
    <mergeCell ref="C1378:G1378"/>
    <mergeCell ref="C1379:G1379"/>
    <mergeCell ref="C1380:G1380"/>
    <mergeCell ref="C1381:G1381"/>
    <mergeCell ref="C1369:G1369"/>
    <mergeCell ref="C1370:G1370"/>
    <mergeCell ref="C1371:G1371"/>
    <mergeCell ref="C1373:G1373"/>
    <mergeCell ref="C1374:G1374"/>
    <mergeCell ref="C1375:G1375"/>
    <mergeCell ref="C1401:G1401"/>
    <mergeCell ref="C1402:G1402"/>
    <mergeCell ref="C1403:G1403"/>
    <mergeCell ref="C1404:G1404"/>
    <mergeCell ref="C1405:G1405"/>
    <mergeCell ref="C1406:G1406"/>
    <mergeCell ref="C1395:G1395"/>
    <mergeCell ref="C1396:G1396"/>
    <mergeCell ref="C1397:G1397"/>
    <mergeCell ref="C1398:G1398"/>
    <mergeCell ref="C1399:G1399"/>
    <mergeCell ref="C1400:G1400"/>
    <mergeCell ref="C1388:G1388"/>
    <mergeCell ref="C1389:G1389"/>
    <mergeCell ref="C1390:G1390"/>
    <mergeCell ref="C1391:G1391"/>
    <mergeCell ref="C1392:G1392"/>
    <mergeCell ref="C1393:G1393"/>
    <mergeCell ref="A1421:P1421"/>
    <mergeCell ref="C1422:G1422"/>
    <mergeCell ref="C1423:G1423"/>
    <mergeCell ref="C1424:G1424"/>
    <mergeCell ref="C1425:G1425"/>
    <mergeCell ref="C1426:G1426"/>
    <mergeCell ref="C1413:G1413"/>
    <mergeCell ref="C1414:G1414"/>
    <mergeCell ref="C1415:G1415"/>
    <mergeCell ref="C1416:G1416"/>
    <mergeCell ref="C1418:G1418"/>
    <mergeCell ref="C1419:G1419"/>
    <mergeCell ref="C1407:G1407"/>
    <mergeCell ref="C1408:G1408"/>
    <mergeCell ref="C1409:G1409"/>
    <mergeCell ref="C1410:G1410"/>
    <mergeCell ref="C1411:G1411"/>
    <mergeCell ref="C1412:G1412"/>
    <mergeCell ref="C1439:G1439"/>
    <mergeCell ref="C1440:G1440"/>
    <mergeCell ref="C1441:G1441"/>
    <mergeCell ref="C1442:G1442"/>
    <mergeCell ref="C1443:G1443"/>
    <mergeCell ref="C1444:G1444"/>
    <mergeCell ref="C1433:G1433"/>
    <mergeCell ref="C1434:G1434"/>
    <mergeCell ref="C1435:G1435"/>
    <mergeCell ref="C1436:G1436"/>
    <mergeCell ref="C1437:G1437"/>
    <mergeCell ref="C1438:G1438"/>
    <mergeCell ref="C1427:G1427"/>
    <mergeCell ref="C1428:G1428"/>
    <mergeCell ref="C1429:G1429"/>
    <mergeCell ref="C1430:G1430"/>
    <mergeCell ref="C1431:G1431"/>
    <mergeCell ref="C1432:G1432"/>
    <mergeCell ref="C1458:G1458"/>
    <mergeCell ref="C1459:G1459"/>
    <mergeCell ref="C1460:G1460"/>
    <mergeCell ref="C1461:G1461"/>
    <mergeCell ref="C1462:G1462"/>
    <mergeCell ref="C1463:G1463"/>
    <mergeCell ref="C1452:G1452"/>
    <mergeCell ref="C1453:G1453"/>
    <mergeCell ref="C1454:G1454"/>
    <mergeCell ref="C1455:G1455"/>
    <mergeCell ref="C1456:G1456"/>
    <mergeCell ref="C1457:G1457"/>
    <mergeCell ref="C1446:G1446"/>
    <mergeCell ref="C1447:G1447"/>
    <mergeCell ref="C1448:G1448"/>
    <mergeCell ref="C1449:G1449"/>
    <mergeCell ref="C1450:G1450"/>
    <mergeCell ref="C1451:G1451"/>
    <mergeCell ref="C1477:G1477"/>
    <mergeCell ref="C1478:G1478"/>
    <mergeCell ref="C1479:G1479"/>
    <mergeCell ref="C1480:G1480"/>
    <mergeCell ref="C1481:G1481"/>
    <mergeCell ref="C1482:G1482"/>
    <mergeCell ref="C1471:G1471"/>
    <mergeCell ref="C1472:G1472"/>
    <mergeCell ref="C1473:G1473"/>
    <mergeCell ref="C1474:G1474"/>
    <mergeCell ref="C1475:G1475"/>
    <mergeCell ref="C1476:G1476"/>
    <mergeCell ref="C1464:G1464"/>
    <mergeCell ref="C1465:G1465"/>
    <mergeCell ref="C1466:G1466"/>
    <mergeCell ref="C1468:G1468"/>
    <mergeCell ref="C1469:G1469"/>
    <mergeCell ref="C1470:G1470"/>
    <mergeCell ref="C1497:G1497"/>
    <mergeCell ref="C1498:G1498"/>
    <mergeCell ref="C1499:G1499"/>
    <mergeCell ref="C1500:G1500"/>
    <mergeCell ref="C1501:G1501"/>
    <mergeCell ref="C1502:G1502"/>
    <mergeCell ref="C1489:G1489"/>
    <mergeCell ref="C1491:G1491"/>
    <mergeCell ref="C1492:G1492"/>
    <mergeCell ref="A1494:P1494"/>
    <mergeCell ref="C1495:G1495"/>
    <mergeCell ref="C1496:G1496"/>
    <mergeCell ref="C1483:G1483"/>
    <mergeCell ref="C1484:G1484"/>
    <mergeCell ref="C1485:G1485"/>
    <mergeCell ref="C1486:G1486"/>
    <mergeCell ref="C1487:G1487"/>
    <mergeCell ref="C1488:G1488"/>
    <mergeCell ref="C1515:G1515"/>
    <mergeCell ref="C1516:G1516"/>
    <mergeCell ref="C1517:G1517"/>
    <mergeCell ref="C1519:G1519"/>
    <mergeCell ref="C1520:G1520"/>
    <mergeCell ref="C1521:G1521"/>
    <mergeCell ref="C1509:G1509"/>
    <mergeCell ref="C1510:G1510"/>
    <mergeCell ref="C1511:G1511"/>
    <mergeCell ref="C1512:G1512"/>
    <mergeCell ref="C1513:G1513"/>
    <mergeCell ref="C1514:G1514"/>
    <mergeCell ref="C1503:G1503"/>
    <mergeCell ref="C1504:G1504"/>
    <mergeCell ref="C1505:G1505"/>
    <mergeCell ref="C1506:G1506"/>
    <mergeCell ref="C1507:G1507"/>
    <mergeCell ref="C1508:G1508"/>
    <mergeCell ref="C1534:G1534"/>
    <mergeCell ref="C1535:G1535"/>
    <mergeCell ref="C1536:G1536"/>
    <mergeCell ref="C1537:G1537"/>
    <mergeCell ref="C1538:G1538"/>
    <mergeCell ref="C1539:G1539"/>
    <mergeCell ref="C1528:G1528"/>
    <mergeCell ref="C1529:G1529"/>
    <mergeCell ref="C1530:G1530"/>
    <mergeCell ref="C1531:G1531"/>
    <mergeCell ref="C1532:G1532"/>
    <mergeCell ref="C1533:G1533"/>
    <mergeCell ref="C1522:G1522"/>
    <mergeCell ref="C1523:G1523"/>
    <mergeCell ref="C1524:G1524"/>
    <mergeCell ref="C1525:G1525"/>
    <mergeCell ref="C1526:G1526"/>
    <mergeCell ref="C1527:G1527"/>
    <mergeCell ref="C1553:G1553"/>
    <mergeCell ref="C1554:G1554"/>
    <mergeCell ref="C1555:G1555"/>
    <mergeCell ref="C1556:G1556"/>
    <mergeCell ref="C1557:G1557"/>
    <mergeCell ref="C1558:G1558"/>
    <mergeCell ref="C1547:G1547"/>
    <mergeCell ref="C1548:G1548"/>
    <mergeCell ref="C1549:G1549"/>
    <mergeCell ref="C1550:G1550"/>
    <mergeCell ref="C1551:G1551"/>
    <mergeCell ref="C1552:G1552"/>
    <mergeCell ref="C1541:G1541"/>
    <mergeCell ref="C1542:G1542"/>
    <mergeCell ref="C1543:G1543"/>
    <mergeCell ref="C1544:G1544"/>
    <mergeCell ref="C1545:G1545"/>
    <mergeCell ref="C1546:G1546"/>
    <mergeCell ref="C1573:G1573"/>
    <mergeCell ref="C1574:G1574"/>
    <mergeCell ref="C1575:G1575"/>
    <mergeCell ref="C1576:G1576"/>
    <mergeCell ref="C1577:G1577"/>
    <mergeCell ref="C1578:G1578"/>
    <mergeCell ref="A1567:P1567"/>
    <mergeCell ref="C1568:G1568"/>
    <mergeCell ref="C1569:G1569"/>
    <mergeCell ref="C1570:G1570"/>
    <mergeCell ref="C1571:G1571"/>
    <mergeCell ref="C1572:G1572"/>
    <mergeCell ref="C1559:G1559"/>
    <mergeCell ref="C1560:G1560"/>
    <mergeCell ref="C1561:G1561"/>
    <mergeCell ref="C1562:G1562"/>
    <mergeCell ref="C1564:G1564"/>
    <mergeCell ref="C1565:G1565"/>
    <mergeCell ref="C1592:G1592"/>
    <mergeCell ref="C1593:G1593"/>
    <mergeCell ref="C1594:G1594"/>
    <mergeCell ref="C1595:G1595"/>
    <mergeCell ref="C1596:G1596"/>
    <mergeCell ref="C1597:G1597"/>
    <mergeCell ref="C1585:G1585"/>
    <mergeCell ref="C1586:G1586"/>
    <mergeCell ref="C1587:G1587"/>
    <mergeCell ref="C1588:G1588"/>
    <mergeCell ref="C1589:G1589"/>
    <mergeCell ref="C1590:G1590"/>
    <mergeCell ref="C1579:G1579"/>
    <mergeCell ref="C1580:G1580"/>
    <mergeCell ref="C1581:G1581"/>
    <mergeCell ref="C1582:G1582"/>
    <mergeCell ref="C1583:G1583"/>
    <mergeCell ref="C1584:G1584"/>
    <mergeCell ref="C1610:G1610"/>
    <mergeCell ref="C1611:G1611"/>
    <mergeCell ref="C1612:G1612"/>
    <mergeCell ref="C1614:G1614"/>
    <mergeCell ref="C1615:G1615"/>
    <mergeCell ref="C1616:G1616"/>
    <mergeCell ref="C1604:G1604"/>
    <mergeCell ref="C1605:G1605"/>
    <mergeCell ref="C1606:G1606"/>
    <mergeCell ref="C1607:G1607"/>
    <mergeCell ref="C1608:G1608"/>
    <mergeCell ref="C1609:G1609"/>
    <mergeCell ref="C1598:G1598"/>
    <mergeCell ref="C1599:G1599"/>
    <mergeCell ref="C1600:G1600"/>
    <mergeCell ref="C1601:G1601"/>
    <mergeCell ref="C1602:G1602"/>
    <mergeCell ref="C1603:G1603"/>
    <mergeCell ref="C1629:G1629"/>
    <mergeCell ref="C1630:G1630"/>
    <mergeCell ref="C1631:G1631"/>
    <mergeCell ref="C1632:G1632"/>
    <mergeCell ref="C1633:G1633"/>
    <mergeCell ref="C1634:G1634"/>
    <mergeCell ref="C1623:G1623"/>
    <mergeCell ref="C1624:G1624"/>
    <mergeCell ref="C1625:G1625"/>
    <mergeCell ref="C1626:G1626"/>
    <mergeCell ref="C1627:G1627"/>
    <mergeCell ref="C1628:G1628"/>
    <mergeCell ref="C1617:G1617"/>
    <mergeCell ref="C1618:G1618"/>
    <mergeCell ref="C1619:G1619"/>
    <mergeCell ref="C1620:G1620"/>
    <mergeCell ref="C1621:G1621"/>
    <mergeCell ref="C1622:G1622"/>
    <mergeCell ref="C1649:G1649"/>
    <mergeCell ref="C1650:G1650"/>
    <mergeCell ref="C1651:G1651"/>
    <mergeCell ref="C1652:G1652"/>
    <mergeCell ref="C1653:G1653"/>
    <mergeCell ref="C1654:G1654"/>
    <mergeCell ref="C1643:G1643"/>
    <mergeCell ref="C1644:G1644"/>
    <mergeCell ref="C1645:G1645"/>
    <mergeCell ref="C1646:G1646"/>
    <mergeCell ref="C1647:G1647"/>
    <mergeCell ref="C1648:G1648"/>
    <mergeCell ref="C1635:G1635"/>
    <mergeCell ref="C1637:G1637"/>
    <mergeCell ref="C1638:G1638"/>
    <mergeCell ref="A1640:P1640"/>
    <mergeCell ref="C1641:G1641"/>
    <mergeCell ref="C1642:G1642"/>
    <mergeCell ref="C1669:G1669"/>
    <mergeCell ref="C1670:G1670"/>
    <mergeCell ref="C1671:G1671"/>
    <mergeCell ref="C1672:G1672"/>
    <mergeCell ref="C1673:G1673"/>
    <mergeCell ref="C1674:G1674"/>
    <mergeCell ref="C1661:G1661"/>
    <mergeCell ref="C1662:G1662"/>
    <mergeCell ref="C1664:G1664"/>
    <mergeCell ref="C1665:G1665"/>
    <mergeCell ref="C1667:G1667"/>
    <mergeCell ref="C1668:G1668"/>
    <mergeCell ref="C1655:G1655"/>
    <mergeCell ref="C1656:G1656"/>
    <mergeCell ref="C1657:G1657"/>
    <mergeCell ref="C1658:G1658"/>
    <mergeCell ref="C1659:G1659"/>
    <mergeCell ref="C1660:G1660"/>
    <mergeCell ref="C1687:G1687"/>
    <mergeCell ref="C1688:G1688"/>
    <mergeCell ref="C1690:G1690"/>
    <mergeCell ref="C1691:G1691"/>
    <mergeCell ref="A1693:P1693"/>
    <mergeCell ref="C1694:G1694"/>
    <mergeCell ref="C1681:G1681"/>
    <mergeCell ref="C1682:G1682"/>
    <mergeCell ref="C1683:G1683"/>
    <mergeCell ref="C1684:G1684"/>
    <mergeCell ref="C1685:G1685"/>
    <mergeCell ref="C1686:G1686"/>
    <mergeCell ref="C1675:G1675"/>
    <mergeCell ref="C1676:G1676"/>
    <mergeCell ref="C1677:G1677"/>
    <mergeCell ref="C1678:G1678"/>
    <mergeCell ref="C1679:G1679"/>
    <mergeCell ref="C1680:G1680"/>
    <mergeCell ref="C1707:G1707"/>
    <mergeCell ref="C1708:G1708"/>
    <mergeCell ref="C1709:G1709"/>
    <mergeCell ref="C1710:G1710"/>
    <mergeCell ref="C1711:G1711"/>
    <mergeCell ref="C1712:G1712"/>
    <mergeCell ref="C1701:G1701"/>
    <mergeCell ref="C1702:G1702"/>
    <mergeCell ref="C1703:G1703"/>
    <mergeCell ref="C1704:G1704"/>
    <mergeCell ref="C1705:G1705"/>
    <mergeCell ref="C1706:G1706"/>
    <mergeCell ref="C1695:G1695"/>
    <mergeCell ref="C1696:G1696"/>
    <mergeCell ref="C1697:G1697"/>
    <mergeCell ref="C1698:G1698"/>
    <mergeCell ref="C1699:G1699"/>
    <mergeCell ref="C1700:G1700"/>
    <mergeCell ref="C1728:G1728"/>
    <mergeCell ref="C1729:G1729"/>
    <mergeCell ref="C1730:G1730"/>
    <mergeCell ref="C1731:G1731"/>
    <mergeCell ref="C1732:G1732"/>
    <mergeCell ref="C1733:G1733"/>
    <mergeCell ref="C1722:G1722"/>
    <mergeCell ref="C1723:G1723"/>
    <mergeCell ref="C1724:G1724"/>
    <mergeCell ref="C1725:G1725"/>
    <mergeCell ref="C1726:G1726"/>
    <mergeCell ref="C1727:G1727"/>
    <mergeCell ref="C1713:G1713"/>
    <mergeCell ref="C1715:G1715"/>
    <mergeCell ref="C1716:G1716"/>
    <mergeCell ref="C1718:G1718"/>
    <mergeCell ref="C1719:G1719"/>
    <mergeCell ref="C1721:G1721"/>
    <mergeCell ref="C1747:G1747"/>
    <mergeCell ref="C1748:G1748"/>
    <mergeCell ref="C1749:G1749"/>
    <mergeCell ref="C1750:G1750"/>
    <mergeCell ref="C1751:G1751"/>
    <mergeCell ref="C1752:G1752"/>
    <mergeCell ref="C1740:G1740"/>
    <mergeCell ref="C1741:G1741"/>
    <mergeCell ref="C1742:G1742"/>
    <mergeCell ref="C1743:G1743"/>
    <mergeCell ref="A1745:P1745"/>
    <mergeCell ref="C1746:G1746"/>
    <mergeCell ref="C1734:G1734"/>
    <mergeCell ref="C1735:G1735"/>
    <mergeCell ref="C1736:G1736"/>
    <mergeCell ref="C1737:G1737"/>
    <mergeCell ref="C1738:G1738"/>
    <mergeCell ref="C1739:G1739"/>
    <mergeCell ref="C1765:G1765"/>
    <mergeCell ref="C1766:G1766"/>
    <mergeCell ref="C1768:G1768"/>
    <mergeCell ref="C1769:G1769"/>
    <mergeCell ref="C1771:G1771"/>
    <mergeCell ref="C1772:G1772"/>
    <mergeCell ref="C1759:G1759"/>
    <mergeCell ref="C1760:G1760"/>
    <mergeCell ref="C1761:G1761"/>
    <mergeCell ref="C1762:G1762"/>
    <mergeCell ref="C1763:G1763"/>
    <mergeCell ref="C1764:G1764"/>
    <mergeCell ref="C1753:G1753"/>
    <mergeCell ref="C1754:G1754"/>
    <mergeCell ref="C1755:G1755"/>
    <mergeCell ref="C1756:G1756"/>
    <mergeCell ref="C1757:G1757"/>
    <mergeCell ref="C1758:G1758"/>
    <mergeCell ref="C1792:G1792"/>
    <mergeCell ref="C1793:G1793"/>
    <mergeCell ref="C1795:G1795"/>
    <mergeCell ref="C1796:G1796"/>
    <mergeCell ref="C1798:G1798"/>
    <mergeCell ref="C1799:G1799"/>
    <mergeCell ref="C1783:G1783"/>
    <mergeCell ref="C1784:G1784"/>
    <mergeCell ref="C1786:G1786"/>
    <mergeCell ref="C1787:G1787"/>
    <mergeCell ref="C1789:G1789"/>
    <mergeCell ref="C1790:G1790"/>
    <mergeCell ref="C1774:G1774"/>
    <mergeCell ref="C1775:G1775"/>
    <mergeCell ref="C1777:G1777"/>
    <mergeCell ref="C1778:G1778"/>
    <mergeCell ref="C1780:G1780"/>
    <mergeCell ref="C1781:G1781"/>
    <mergeCell ref="C1816:O1816"/>
    <mergeCell ref="C1817:O1817"/>
    <mergeCell ref="C1818:O1818"/>
    <mergeCell ref="C1819:O1819"/>
    <mergeCell ref="C1820:O1820"/>
    <mergeCell ref="C1821:O1821"/>
    <mergeCell ref="C1810:O1810"/>
    <mergeCell ref="C1811:O1811"/>
    <mergeCell ref="C1812:O1812"/>
    <mergeCell ref="C1813:O1813"/>
    <mergeCell ref="C1814:O1814"/>
    <mergeCell ref="C1815:O1815"/>
    <mergeCell ref="C1801:G1801"/>
    <mergeCell ref="C1802:G1802"/>
    <mergeCell ref="C1804:G1804"/>
    <mergeCell ref="C1805:G1805"/>
    <mergeCell ref="C1808:O1808"/>
    <mergeCell ref="C1809:O1809"/>
    <mergeCell ref="C1835:O1835"/>
    <mergeCell ref="C1836:O1836"/>
    <mergeCell ref="C1837:O1837"/>
    <mergeCell ref="C1838:O1838"/>
    <mergeCell ref="C1839:O1839"/>
    <mergeCell ref="C1840:O1840"/>
    <mergeCell ref="C1828:O1828"/>
    <mergeCell ref="C1829:O1829"/>
    <mergeCell ref="C1830:O1830"/>
    <mergeCell ref="C1831:O1831"/>
    <mergeCell ref="C1832:J1832"/>
    <mergeCell ref="C1833:J1833"/>
    <mergeCell ref="C1822:O1822"/>
    <mergeCell ref="C1823:O1823"/>
    <mergeCell ref="C1824:O1824"/>
    <mergeCell ref="C1825:O1825"/>
    <mergeCell ref="C1826:O1826"/>
    <mergeCell ref="C1827:O1827"/>
    <mergeCell ref="C1853:O1853"/>
    <mergeCell ref="C1854:O1854"/>
    <mergeCell ref="C1855:O1855"/>
    <mergeCell ref="C1856:O1856"/>
    <mergeCell ref="C1857:O1857"/>
    <mergeCell ref="C1858:O1858"/>
    <mergeCell ref="C1847:O1847"/>
    <mergeCell ref="C1848:O1848"/>
    <mergeCell ref="C1849:O1849"/>
    <mergeCell ref="C1850:O1850"/>
    <mergeCell ref="C1851:O1851"/>
    <mergeCell ref="C1852:O1852"/>
    <mergeCell ref="C1841:O1841"/>
    <mergeCell ref="C1842:O1842"/>
    <mergeCell ref="C1843:O1843"/>
    <mergeCell ref="C1844:O1844"/>
    <mergeCell ref="C1845:O1845"/>
    <mergeCell ref="C1846:O1846"/>
    <mergeCell ref="A1878:P1878"/>
    <mergeCell ref="C1872:N1872"/>
    <mergeCell ref="C1873:H1873"/>
    <mergeCell ref="I1873:N1873"/>
    <mergeCell ref="C1874:N1874"/>
    <mergeCell ref="A1876:P1876"/>
    <mergeCell ref="A1877:P1877"/>
    <mergeCell ref="C1865:O1865"/>
    <mergeCell ref="C1866:O1866"/>
    <mergeCell ref="C1867:J1867"/>
    <mergeCell ref="C1868:J1868"/>
    <mergeCell ref="C1871:H1871"/>
    <mergeCell ref="I1871:N1871"/>
    <mergeCell ref="C1859:O1859"/>
    <mergeCell ref="C1860:O1860"/>
    <mergeCell ref="C1861:O1861"/>
    <mergeCell ref="C1862:O1862"/>
    <mergeCell ref="C1863:O1863"/>
    <mergeCell ref="C1864:O186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4"/>
  <sheetViews>
    <sheetView topLeftCell="A409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4794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30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4795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51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4796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38335.69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25298.91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2678.68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12994.44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442.67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42.33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8091.83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1157.0899999999999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1949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ht="46.5" customHeight="1" x14ac:dyDescent="0.25">
      <c r="A40" s="514" t="s">
        <v>23</v>
      </c>
      <c r="B40" s="515" t="s">
        <v>1950</v>
      </c>
      <c r="C40" s="1249" t="s">
        <v>1951</v>
      </c>
      <c r="D40" s="1249"/>
      <c r="E40" s="1249"/>
      <c r="F40" s="1249"/>
      <c r="G40" s="1249"/>
      <c r="H40" s="516" t="s">
        <v>1146</v>
      </c>
      <c r="I40" s="517">
        <v>0.72399999999999998</v>
      </c>
      <c r="J40" s="518">
        <v>1</v>
      </c>
      <c r="K40" s="519">
        <v>0.72399999999999998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28</v>
      </c>
      <c r="C41" s="1247" t="s">
        <v>132</v>
      </c>
      <c r="D41" s="1247"/>
      <c r="E41" s="1247"/>
      <c r="F41" s="1247"/>
      <c r="G41" s="1247"/>
      <c r="H41" s="525"/>
      <c r="I41" s="526"/>
      <c r="J41" s="526"/>
      <c r="K41" s="526"/>
      <c r="L41" s="528"/>
      <c r="M41" s="526"/>
      <c r="N41" s="528"/>
      <c r="O41" s="526"/>
      <c r="P41" s="529">
        <v>25575.89</v>
      </c>
    </row>
    <row r="42" spans="1:16" x14ac:dyDescent="0.25">
      <c r="A42" s="523"/>
      <c r="B42" s="524"/>
      <c r="C42" s="1247" t="s">
        <v>1147</v>
      </c>
      <c r="D42" s="1247"/>
      <c r="E42" s="1247"/>
      <c r="F42" s="1247"/>
      <c r="G42" s="1247"/>
      <c r="H42" s="525" t="s">
        <v>1148</v>
      </c>
      <c r="I42" s="526"/>
      <c r="J42" s="526"/>
      <c r="K42" s="537">
        <v>17.15156</v>
      </c>
      <c r="L42" s="528"/>
      <c r="M42" s="526"/>
      <c r="N42" s="528"/>
      <c r="O42" s="526"/>
      <c r="P42" s="529">
        <v>7496.6</v>
      </c>
    </row>
    <row r="43" spans="1:16" x14ac:dyDescent="0.25">
      <c r="A43" s="530"/>
      <c r="B43" s="524" t="s">
        <v>1149</v>
      </c>
      <c r="C43" s="1247" t="s">
        <v>1150</v>
      </c>
      <c r="D43" s="1247"/>
      <c r="E43" s="1247"/>
      <c r="F43" s="1247"/>
      <c r="G43" s="1247"/>
      <c r="H43" s="525" t="s">
        <v>1151</v>
      </c>
      <c r="I43" s="536">
        <v>23.69</v>
      </c>
      <c r="J43" s="526"/>
      <c r="K43" s="537">
        <v>17.15156</v>
      </c>
      <c r="L43" s="532"/>
      <c r="M43" s="533"/>
      <c r="N43" s="534">
        <v>1491.17</v>
      </c>
      <c r="O43" s="526"/>
      <c r="P43" s="529">
        <v>25575.89</v>
      </c>
    </row>
    <row r="44" spans="1:16" x14ac:dyDescent="0.25">
      <c r="A44" s="540"/>
      <c r="B44" s="524" t="s">
        <v>1152</v>
      </c>
      <c r="C44" s="1247" t="s">
        <v>1153</v>
      </c>
      <c r="D44" s="1247"/>
      <c r="E44" s="1247"/>
      <c r="F44" s="1247"/>
      <c r="G44" s="1247"/>
      <c r="H44" s="525" t="s">
        <v>1148</v>
      </c>
      <c r="I44" s="536">
        <v>23.69</v>
      </c>
      <c r="J44" s="526"/>
      <c r="K44" s="537">
        <v>17.15156</v>
      </c>
      <c r="L44" s="528"/>
      <c r="M44" s="526"/>
      <c r="N44" s="541">
        <v>437.08</v>
      </c>
      <c r="O44" s="526"/>
      <c r="P44" s="529">
        <v>7496.6</v>
      </c>
    </row>
    <row r="45" spans="1:16" x14ac:dyDescent="0.25">
      <c r="A45" s="552"/>
      <c r="B45" s="553"/>
      <c r="C45" s="1248" t="s">
        <v>1154</v>
      </c>
      <c r="D45" s="1248"/>
      <c r="E45" s="1248"/>
      <c r="F45" s="1248"/>
      <c r="G45" s="1248"/>
      <c r="H45" s="516"/>
      <c r="I45" s="517"/>
      <c r="J45" s="517"/>
      <c r="K45" s="517"/>
      <c r="L45" s="520"/>
      <c r="M45" s="517"/>
      <c r="N45" s="554"/>
      <c r="O45" s="517"/>
      <c r="P45" s="555">
        <v>33072.49</v>
      </c>
    </row>
    <row r="46" spans="1:16" x14ac:dyDescent="0.25">
      <c r="A46" s="540"/>
      <c r="B46" s="524"/>
      <c r="C46" s="1247" t="s">
        <v>1155</v>
      </c>
      <c r="D46" s="1247"/>
      <c r="E46" s="1247"/>
      <c r="F46" s="1247"/>
      <c r="G46" s="1247"/>
      <c r="H46" s="525"/>
      <c r="I46" s="526"/>
      <c r="J46" s="526"/>
      <c r="K46" s="526"/>
      <c r="L46" s="528"/>
      <c r="M46" s="526"/>
      <c r="N46" s="528"/>
      <c r="O46" s="526"/>
      <c r="P46" s="529">
        <v>7496.6</v>
      </c>
    </row>
    <row r="47" spans="1:16" x14ac:dyDescent="0.25">
      <c r="A47" s="540"/>
      <c r="B47" s="524" t="s">
        <v>1156</v>
      </c>
      <c r="C47" s="1247" t="s">
        <v>1157</v>
      </c>
      <c r="D47" s="1247"/>
      <c r="E47" s="1247"/>
      <c r="F47" s="1247"/>
      <c r="G47" s="1247"/>
      <c r="H47" s="525" t="s">
        <v>1158</v>
      </c>
      <c r="I47" s="543">
        <v>92</v>
      </c>
      <c r="J47" s="526"/>
      <c r="K47" s="543">
        <v>92</v>
      </c>
      <c r="L47" s="528"/>
      <c r="M47" s="526"/>
      <c r="N47" s="528"/>
      <c r="O47" s="526"/>
      <c r="P47" s="529">
        <v>6896.87</v>
      </c>
    </row>
    <row r="48" spans="1:16" x14ac:dyDescent="0.25">
      <c r="A48" s="540"/>
      <c r="B48" s="524" t="s">
        <v>1159</v>
      </c>
      <c r="C48" s="1247" t="s">
        <v>1160</v>
      </c>
      <c r="D48" s="1247"/>
      <c r="E48" s="1247"/>
      <c r="F48" s="1247"/>
      <c r="G48" s="1247"/>
      <c r="H48" s="525" t="s">
        <v>1158</v>
      </c>
      <c r="I48" s="543">
        <v>46</v>
      </c>
      <c r="J48" s="526"/>
      <c r="K48" s="543">
        <v>46</v>
      </c>
      <c r="L48" s="528"/>
      <c r="M48" s="526"/>
      <c r="N48" s="528"/>
      <c r="O48" s="526"/>
      <c r="P48" s="529">
        <v>3448.44</v>
      </c>
    </row>
    <row r="49" spans="1:16" x14ac:dyDescent="0.25">
      <c r="A49" s="556"/>
      <c r="B49" s="557"/>
      <c r="C49" s="1248" t="s">
        <v>1161</v>
      </c>
      <c r="D49" s="1248"/>
      <c r="E49" s="1248"/>
      <c r="F49" s="1248"/>
      <c r="G49" s="1248"/>
      <c r="H49" s="516"/>
      <c r="I49" s="517"/>
      <c r="J49" s="517"/>
      <c r="K49" s="517"/>
      <c r="L49" s="520"/>
      <c r="M49" s="517"/>
      <c r="N49" s="554">
        <v>59969.34</v>
      </c>
      <c r="O49" s="517"/>
      <c r="P49" s="555">
        <v>43417.8</v>
      </c>
    </row>
    <row r="50" spans="1:16" x14ac:dyDescent="0.25">
      <c r="A50" s="558"/>
      <c r="B50" s="559"/>
      <c r="C50" s="559"/>
      <c r="D50" s="559"/>
      <c r="E50" s="559"/>
      <c r="F50" s="559"/>
      <c r="G50" s="559"/>
      <c r="H50" s="560"/>
      <c r="I50" s="561"/>
      <c r="J50" s="561"/>
      <c r="K50" s="561"/>
      <c r="L50" s="562"/>
      <c r="M50" s="561"/>
      <c r="N50" s="562"/>
      <c r="O50" s="561"/>
      <c r="P50" s="563"/>
    </row>
    <row r="51" spans="1:16" ht="44.25" customHeight="1" x14ac:dyDescent="0.25">
      <c r="A51" s="514" t="s">
        <v>28</v>
      </c>
      <c r="B51" s="515" t="s">
        <v>1178</v>
      </c>
      <c r="C51" s="1249" t="s">
        <v>1179</v>
      </c>
      <c r="D51" s="1249"/>
      <c r="E51" s="1249"/>
      <c r="F51" s="1249"/>
      <c r="G51" s="1249"/>
      <c r="H51" s="516" t="s">
        <v>1146</v>
      </c>
      <c r="I51" s="517">
        <v>5.3E-3</v>
      </c>
      <c r="J51" s="518">
        <v>1</v>
      </c>
      <c r="K51" s="568">
        <v>5.3E-3</v>
      </c>
      <c r="L51" s="520"/>
      <c r="M51" s="517"/>
      <c r="N51" s="521"/>
      <c r="O51" s="517"/>
      <c r="P51" s="522"/>
    </row>
    <row r="52" spans="1:16" x14ac:dyDescent="0.25">
      <c r="A52" s="523"/>
      <c r="B52" s="524" t="s">
        <v>28</v>
      </c>
      <c r="C52" s="1247" t="s">
        <v>132</v>
      </c>
      <c r="D52" s="1247"/>
      <c r="E52" s="1247"/>
      <c r="F52" s="1247"/>
      <c r="G52" s="1247"/>
      <c r="H52" s="525"/>
      <c r="I52" s="526"/>
      <c r="J52" s="526"/>
      <c r="K52" s="526"/>
      <c r="L52" s="528"/>
      <c r="M52" s="526"/>
      <c r="N52" s="528"/>
      <c r="O52" s="526"/>
      <c r="P52" s="573">
        <v>201.53</v>
      </c>
    </row>
    <row r="53" spans="1:16" x14ac:dyDescent="0.25">
      <c r="A53" s="523"/>
      <c r="B53" s="524"/>
      <c r="C53" s="1247" t="s">
        <v>1147</v>
      </c>
      <c r="D53" s="1247"/>
      <c r="E53" s="1247"/>
      <c r="F53" s="1247"/>
      <c r="G53" s="1247"/>
      <c r="H53" s="525" t="s">
        <v>1148</v>
      </c>
      <c r="I53" s="526"/>
      <c r="J53" s="526"/>
      <c r="K53" s="537">
        <v>0.13514999999999999</v>
      </c>
      <c r="L53" s="528"/>
      <c r="M53" s="526"/>
      <c r="N53" s="528"/>
      <c r="O53" s="526"/>
      <c r="P53" s="573">
        <v>59.07</v>
      </c>
    </row>
    <row r="54" spans="1:16" x14ac:dyDescent="0.25">
      <c r="A54" s="530"/>
      <c r="B54" s="524" t="s">
        <v>1149</v>
      </c>
      <c r="C54" s="1247" t="s">
        <v>1150</v>
      </c>
      <c r="D54" s="1247"/>
      <c r="E54" s="1247"/>
      <c r="F54" s="1247"/>
      <c r="G54" s="1247"/>
      <c r="H54" s="525" t="s">
        <v>1151</v>
      </c>
      <c r="I54" s="531">
        <v>25.5</v>
      </c>
      <c r="J54" s="526"/>
      <c r="K54" s="537">
        <v>0.13514999999999999</v>
      </c>
      <c r="L54" s="532"/>
      <c r="M54" s="533"/>
      <c r="N54" s="534">
        <v>1491.17</v>
      </c>
      <c r="O54" s="526"/>
      <c r="P54" s="529">
        <v>201.53</v>
      </c>
    </row>
    <row r="55" spans="1:16" x14ac:dyDescent="0.25">
      <c r="A55" s="540"/>
      <c r="B55" s="524" t="s">
        <v>1152</v>
      </c>
      <c r="C55" s="1247" t="s">
        <v>1153</v>
      </c>
      <c r="D55" s="1247"/>
      <c r="E55" s="1247"/>
      <c r="F55" s="1247"/>
      <c r="G55" s="1247"/>
      <c r="H55" s="525" t="s">
        <v>1148</v>
      </c>
      <c r="I55" s="531">
        <v>25.5</v>
      </c>
      <c r="J55" s="526"/>
      <c r="K55" s="537">
        <v>0.13514999999999999</v>
      </c>
      <c r="L55" s="528"/>
      <c r="M55" s="526"/>
      <c r="N55" s="541">
        <v>437.08</v>
      </c>
      <c r="O55" s="526"/>
      <c r="P55" s="573">
        <v>59.07</v>
      </c>
    </row>
    <row r="56" spans="1:16" x14ac:dyDescent="0.25">
      <c r="A56" s="552"/>
      <c r="B56" s="553"/>
      <c r="C56" s="1248" t="s">
        <v>1154</v>
      </c>
      <c r="D56" s="1248"/>
      <c r="E56" s="1248"/>
      <c r="F56" s="1248"/>
      <c r="G56" s="1248"/>
      <c r="H56" s="516"/>
      <c r="I56" s="517"/>
      <c r="J56" s="517"/>
      <c r="K56" s="517"/>
      <c r="L56" s="520"/>
      <c r="M56" s="517"/>
      <c r="N56" s="554"/>
      <c r="O56" s="517"/>
      <c r="P56" s="555">
        <v>260.60000000000002</v>
      </c>
    </row>
    <row r="57" spans="1:16" x14ac:dyDescent="0.25">
      <c r="A57" s="540"/>
      <c r="B57" s="524"/>
      <c r="C57" s="1247" t="s">
        <v>1155</v>
      </c>
      <c r="D57" s="1247"/>
      <c r="E57" s="1247"/>
      <c r="F57" s="1247"/>
      <c r="G57" s="1247"/>
      <c r="H57" s="525"/>
      <c r="I57" s="526"/>
      <c r="J57" s="526"/>
      <c r="K57" s="526"/>
      <c r="L57" s="528"/>
      <c r="M57" s="526"/>
      <c r="N57" s="528"/>
      <c r="O57" s="526"/>
      <c r="P57" s="573">
        <v>59.07</v>
      </c>
    </row>
    <row r="58" spans="1:16" x14ac:dyDescent="0.25">
      <c r="A58" s="540"/>
      <c r="B58" s="524" t="s">
        <v>1156</v>
      </c>
      <c r="C58" s="1247" t="s">
        <v>1157</v>
      </c>
      <c r="D58" s="1247"/>
      <c r="E58" s="1247"/>
      <c r="F58" s="1247"/>
      <c r="G58" s="1247"/>
      <c r="H58" s="525" t="s">
        <v>1158</v>
      </c>
      <c r="I58" s="543">
        <v>92</v>
      </c>
      <c r="J58" s="526"/>
      <c r="K58" s="543">
        <v>92</v>
      </c>
      <c r="L58" s="528"/>
      <c r="M58" s="526"/>
      <c r="N58" s="528"/>
      <c r="O58" s="526"/>
      <c r="P58" s="573">
        <v>54.34</v>
      </c>
    </row>
    <row r="59" spans="1:16" x14ac:dyDescent="0.25">
      <c r="A59" s="540"/>
      <c r="B59" s="524" t="s">
        <v>1159</v>
      </c>
      <c r="C59" s="1247" t="s">
        <v>1160</v>
      </c>
      <c r="D59" s="1247"/>
      <c r="E59" s="1247"/>
      <c r="F59" s="1247"/>
      <c r="G59" s="1247"/>
      <c r="H59" s="525" t="s">
        <v>1158</v>
      </c>
      <c r="I59" s="543">
        <v>46</v>
      </c>
      <c r="J59" s="526"/>
      <c r="K59" s="543">
        <v>46</v>
      </c>
      <c r="L59" s="528"/>
      <c r="M59" s="526"/>
      <c r="N59" s="528"/>
      <c r="O59" s="526"/>
      <c r="P59" s="573">
        <v>27.17</v>
      </c>
    </row>
    <row r="60" spans="1:16" x14ac:dyDescent="0.25">
      <c r="A60" s="556"/>
      <c r="B60" s="557"/>
      <c r="C60" s="1248" t="s">
        <v>1161</v>
      </c>
      <c r="D60" s="1248"/>
      <c r="E60" s="1248"/>
      <c r="F60" s="1248"/>
      <c r="G60" s="1248"/>
      <c r="H60" s="516"/>
      <c r="I60" s="517"/>
      <c r="J60" s="517"/>
      <c r="K60" s="517"/>
      <c r="L60" s="520"/>
      <c r="M60" s="517"/>
      <c r="N60" s="554">
        <v>64549.06</v>
      </c>
      <c r="O60" s="517"/>
      <c r="P60" s="612">
        <v>342.11</v>
      </c>
    </row>
    <row r="61" spans="1:16" x14ac:dyDescent="0.25">
      <c r="A61" s="558"/>
      <c r="B61" s="559"/>
      <c r="C61" s="559"/>
      <c r="D61" s="559"/>
      <c r="E61" s="559"/>
      <c r="F61" s="559"/>
      <c r="G61" s="559"/>
      <c r="H61" s="560"/>
      <c r="I61" s="561"/>
      <c r="J61" s="561"/>
      <c r="K61" s="561"/>
      <c r="L61" s="562"/>
      <c r="M61" s="561"/>
      <c r="N61" s="562"/>
      <c r="O61" s="561"/>
      <c r="P61" s="563"/>
    </row>
    <row r="62" spans="1:16" x14ac:dyDescent="0.25">
      <c r="A62" s="514" t="s">
        <v>31</v>
      </c>
      <c r="B62" s="515" t="s">
        <v>1165</v>
      </c>
      <c r="C62" s="1249" t="s">
        <v>1166</v>
      </c>
      <c r="D62" s="1249"/>
      <c r="E62" s="1249"/>
      <c r="F62" s="1249"/>
      <c r="G62" s="1249"/>
      <c r="H62" s="516" t="s">
        <v>1164</v>
      </c>
      <c r="I62" s="517">
        <v>8.48</v>
      </c>
      <c r="J62" s="518">
        <v>1</v>
      </c>
      <c r="K62" s="570">
        <v>8.48</v>
      </c>
      <c r="L62" s="520"/>
      <c r="M62" s="517"/>
      <c r="N62" s="572">
        <v>50.36</v>
      </c>
      <c r="O62" s="517"/>
      <c r="P62" s="612">
        <v>427.05</v>
      </c>
    </row>
    <row r="63" spans="1:16" x14ac:dyDescent="0.25">
      <c r="A63" s="556"/>
      <c r="B63" s="557"/>
      <c r="C63" s="1248" t="s">
        <v>1161</v>
      </c>
      <c r="D63" s="1248"/>
      <c r="E63" s="1248"/>
      <c r="F63" s="1248"/>
      <c r="G63" s="1248"/>
      <c r="H63" s="516"/>
      <c r="I63" s="517"/>
      <c r="J63" s="517"/>
      <c r="K63" s="517"/>
      <c r="L63" s="520"/>
      <c r="M63" s="517"/>
      <c r="N63" s="520"/>
      <c r="O63" s="517"/>
      <c r="P63" s="612">
        <v>427.05</v>
      </c>
    </row>
    <row r="64" spans="1:16" x14ac:dyDescent="0.25">
      <c r="A64" s="558"/>
      <c r="B64" s="559"/>
      <c r="C64" s="559"/>
      <c r="D64" s="559"/>
      <c r="E64" s="559"/>
      <c r="F64" s="559"/>
      <c r="G64" s="559"/>
      <c r="H64" s="560"/>
      <c r="I64" s="561"/>
      <c r="J64" s="561"/>
      <c r="K64" s="561"/>
      <c r="L64" s="562"/>
      <c r="M64" s="561"/>
      <c r="N64" s="562"/>
      <c r="O64" s="561"/>
      <c r="P64" s="563"/>
    </row>
    <row r="65" spans="1:16" ht="63" customHeight="1" x14ac:dyDescent="0.25">
      <c r="A65" s="514" t="s">
        <v>36</v>
      </c>
      <c r="B65" s="515" t="s">
        <v>2802</v>
      </c>
      <c r="C65" s="1249" t="s">
        <v>2803</v>
      </c>
      <c r="D65" s="1249"/>
      <c r="E65" s="1249"/>
      <c r="F65" s="1249"/>
      <c r="G65" s="1249"/>
      <c r="H65" s="516" t="s">
        <v>1390</v>
      </c>
      <c r="I65" s="517">
        <v>0.14580000000000001</v>
      </c>
      <c r="J65" s="518">
        <v>1</v>
      </c>
      <c r="K65" s="568">
        <v>0.14580000000000001</v>
      </c>
      <c r="L65" s="520"/>
      <c r="M65" s="517"/>
      <c r="N65" s="521"/>
      <c r="O65" s="517"/>
      <c r="P65" s="522"/>
    </row>
    <row r="66" spans="1:16" x14ac:dyDescent="0.25">
      <c r="A66" s="523"/>
      <c r="B66" s="524" t="s">
        <v>23</v>
      </c>
      <c r="C66" s="1247" t="s">
        <v>1203</v>
      </c>
      <c r="D66" s="1247"/>
      <c r="E66" s="1247"/>
      <c r="F66" s="1247"/>
      <c r="G66" s="1247"/>
      <c r="H66" s="525" t="s">
        <v>1148</v>
      </c>
      <c r="I66" s="526"/>
      <c r="J66" s="526"/>
      <c r="K66" s="535">
        <v>22.453199999999999</v>
      </c>
      <c r="L66" s="528"/>
      <c r="M66" s="526"/>
      <c r="N66" s="528"/>
      <c r="O66" s="526"/>
      <c r="P66" s="529">
        <v>5942.69</v>
      </c>
    </row>
    <row r="67" spans="1:16" x14ac:dyDescent="0.25">
      <c r="A67" s="530"/>
      <c r="B67" s="524" t="s">
        <v>1989</v>
      </c>
      <c r="C67" s="1247" t="s">
        <v>1990</v>
      </c>
      <c r="D67" s="1247"/>
      <c r="E67" s="1247"/>
      <c r="F67" s="1247"/>
      <c r="G67" s="1247"/>
      <c r="H67" s="525" t="s">
        <v>1148</v>
      </c>
      <c r="I67" s="543">
        <v>154</v>
      </c>
      <c r="J67" s="526"/>
      <c r="K67" s="535">
        <v>22.453199999999999</v>
      </c>
      <c r="L67" s="532"/>
      <c r="M67" s="533"/>
      <c r="N67" s="534">
        <v>264.67</v>
      </c>
      <c r="O67" s="526"/>
      <c r="P67" s="529">
        <v>5942.69</v>
      </c>
    </row>
    <row r="68" spans="1:16" x14ac:dyDescent="0.25">
      <c r="A68" s="552"/>
      <c r="B68" s="553"/>
      <c r="C68" s="1248" t="s">
        <v>1154</v>
      </c>
      <c r="D68" s="1248"/>
      <c r="E68" s="1248"/>
      <c r="F68" s="1248"/>
      <c r="G68" s="1248"/>
      <c r="H68" s="516"/>
      <c r="I68" s="517"/>
      <c r="J68" s="517"/>
      <c r="K68" s="517"/>
      <c r="L68" s="520"/>
      <c r="M68" s="517"/>
      <c r="N68" s="554"/>
      <c r="O68" s="517"/>
      <c r="P68" s="555">
        <v>5942.69</v>
      </c>
    </row>
    <row r="69" spans="1:16" x14ac:dyDescent="0.25">
      <c r="A69" s="540"/>
      <c r="B69" s="524"/>
      <c r="C69" s="1247" t="s">
        <v>1155</v>
      </c>
      <c r="D69" s="1247"/>
      <c r="E69" s="1247"/>
      <c r="F69" s="1247"/>
      <c r="G69" s="1247"/>
      <c r="H69" s="525"/>
      <c r="I69" s="526"/>
      <c r="J69" s="526"/>
      <c r="K69" s="526"/>
      <c r="L69" s="528"/>
      <c r="M69" s="526"/>
      <c r="N69" s="528"/>
      <c r="O69" s="526"/>
      <c r="P69" s="529">
        <v>5942.69</v>
      </c>
    </row>
    <row r="70" spans="1:16" x14ac:dyDescent="0.25">
      <c r="A70" s="540"/>
      <c r="B70" s="524" t="s">
        <v>2804</v>
      </c>
      <c r="C70" s="1247" t="s">
        <v>2805</v>
      </c>
      <c r="D70" s="1247"/>
      <c r="E70" s="1247"/>
      <c r="F70" s="1247"/>
      <c r="G70" s="1247"/>
      <c r="H70" s="525" t="s">
        <v>1158</v>
      </c>
      <c r="I70" s="543">
        <v>89</v>
      </c>
      <c r="J70" s="526"/>
      <c r="K70" s="543">
        <v>89</v>
      </c>
      <c r="L70" s="528"/>
      <c r="M70" s="526"/>
      <c r="N70" s="528"/>
      <c r="O70" s="526"/>
      <c r="P70" s="529">
        <v>5288.99</v>
      </c>
    </row>
    <row r="71" spans="1:16" x14ac:dyDescent="0.25">
      <c r="A71" s="540"/>
      <c r="B71" s="524" t="s">
        <v>2806</v>
      </c>
      <c r="C71" s="1247" t="s">
        <v>2807</v>
      </c>
      <c r="D71" s="1247"/>
      <c r="E71" s="1247"/>
      <c r="F71" s="1247"/>
      <c r="G71" s="1247"/>
      <c r="H71" s="525" t="s">
        <v>1158</v>
      </c>
      <c r="I71" s="543">
        <v>40</v>
      </c>
      <c r="J71" s="526"/>
      <c r="K71" s="543">
        <v>40</v>
      </c>
      <c r="L71" s="528"/>
      <c r="M71" s="526"/>
      <c r="N71" s="528"/>
      <c r="O71" s="526"/>
      <c r="P71" s="529">
        <v>2377.08</v>
      </c>
    </row>
    <row r="72" spans="1:16" x14ac:dyDescent="0.25">
      <c r="A72" s="556"/>
      <c r="B72" s="557"/>
      <c r="C72" s="1248" t="s">
        <v>1161</v>
      </c>
      <c r="D72" s="1248"/>
      <c r="E72" s="1248"/>
      <c r="F72" s="1248"/>
      <c r="G72" s="1248"/>
      <c r="H72" s="516"/>
      <c r="I72" s="517"/>
      <c r="J72" s="517"/>
      <c r="K72" s="517"/>
      <c r="L72" s="520"/>
      <c r="M72" s="517"/>
      <c r="N72" s="554">
        <v>93338.55</v>
      </c>
      <c r="O72" s="517"/>
      <c r="P72" s="555">
        <v>13608.76</v>
      </c>
    </row>
    <row r="73" spans="1:16" x14ac:dyDescent="0.25">
      <c r="A73" s="558"/>
      <c r="B73" s="559"/>
      <c r="C73" s="559"/>
      <c r="D73" s="559"/>
      <c r="E73" s="559"/>
      <c r="F73" s="559"/>
      <c r="G73" s="559"/>
      <c r="H73" s="560"/>
      <c r="I73" s="561"/>
      <c r="J73" s="561"/>
      <c r="K73" s="561"/>
      <c r="L73" s="562"/>
      <c r="M73" s="561"/>
      <c r="N73" s="562"/>
      <c r="O73" s="561"/>
      <c r="P73" s="563"/>
    </row>
    <row r="74" spans="1:16" ht="48" customHeight="1" x14ac:dyDescent="0.25">
      <c r="A74" s="514" t="s">
        <v>41</v>
      </c>
      <c r="B74" s="515" t="s">
        <v>1974</v>
      </c>
      <c r="C74" s="1249" t="s">
        <v>1975</v>
      </c>
      <c r="D74" s="1249"/>
      <c r="E74" s="1249"/>
      <c r="F74" s="1249"/>
      <c r="G74" s="1249"/>
      <c r="H74" s="516" t="s">
        <v>1146</v>
      </c>
      <c r="I74" s="517">
        <v>0.73828000000000005</v>
      </c>
      <c r="J74" s="518">
        <v>1</v>
      </c>
      <c r="K74" s="590">
        <v>0.73828000000000005</v>
      </c>
      <c r="L74" s="520"/>
      <c r="M74" s="517"/>
      <c r="N74" s="521"/>
      <c r="O74" s="517"/>
      <c r="P74" s="522"/>
    </row>
    <row r="75" spans="1:16" x14ac:dyDescent="0.25">
      <c r="A75" s="523"/>
      <c r="B75" s="524" t="s">
        <v>28</v>
      </c>
      <c r="C75" s="1247" t="s">
        <v>132</v>
      </c>
      <c r="D75" s="1247"/>
      <c r="E75" s="1247"/>
      <c r="F75" s="1247"/>
      <c r="G75" s="1247"/>
      <c r="H75" s="525"/>
      <c r="I75" s="526"/>
      <c r="J75" s="526"/>
      <c r="K75" s="526"/>
      <c r="L75" s="528"/>
      <c r="M75" s="526"/>
      <c r="N75" s="528"/>
      <c r="O75" s="526"/>
      <c r="P75" s="529">
        <v>3386.34</v>
      </c>
    </row>
    <row r="76" spans="1:16" x14ac:dyDescent="0.25">
      <c r="A76" s="523"/>
      <c r="B76" s="524"/>
      <c r="C76" s="1247" t="s">
        <v>1147</v>
      </c>
      <c r="D76" s="1247"/>
      <c r="E76" s="1247"/>
      <c r="F76" s="1247"/>
      <c r="G76" s="1247"/>
      <c r="H76" s="525" t="s">
        <v>1148</v>
      </c>
      <c r="I76" s="526"/>
      <c r="J76" s="526"/>
      <c r="K76" s="574">
        <v>2.8054640000000002</v>
      </c>
      <c r="L76" s="528"/>
      <c r="M76" s="526"/>
      <c r="N76" s="528"/>
      <c r="O76" s="526"/>
      <c r="P76" s="529">
        <v>1226.21</v>
      </c>
    </row>
    <row r="77" spans="1:16" x14ac:dyDescent="0.25">
      <c r="A77" s="530"/>
      <c r="B77" s="524" t="s">
        <v>1185</v>
      </c>
      <c r="C77" s="1247" t="s">
        <v>1186</v>
      </c>
      <c r="D77" s="1247"/>
      <c r="E77" s="1247"/>
      <c r="F77" s="1247"/>
      <c r="G77" s="1247"/>
      <c r="H77" s="525" t="s">
        <v>1151</v>
      </c>
      <c r="I77" s="531">
        <v>3.8</v>
      </c>
      <c r="J77" s="526"/>
      <c r="K77" s="574">
        <v>2.8054640000000002</v>
      </c>
      <c r="L77" s="538">
        <v>887.54</v>
      </c>
      <c r="M77" s="539">
        <v>1.36</v>
      </c>
      <c r="N77" s="534">
        <v>1207.05</v>
      </c>
      <c r="O77" s="526"/>
      <c r="P77" s="529">
        <v>3386.34</v>
      </c>
    </row>
    <row r="78" spans="1:16" x14ac:dyDescent="0.25">
      <c r="A78" s="540"/>
      <c r="B78" s="524" t="s">
        <v>1152</v>
      </c>
      <c r="C78" s="1247" t="s">
        <v>1153</v>
      </c>
      <c r="D78" s="1247"/>
      <c r="E78" s="1247"/>
      <c r="F78" s="1247"/>
      <c r="G78" s="1247"/>
      <c r="H78" s="525" t="s">
        <v>1148</v>
      </c>
      <c r="I78" s="531">
        <v>3.8</v>
      </c>
      <c r="J78" s="526"/>
      <c r="K78" s="574">
        <v>2.8054640000000002</v>
      </c>
      <c r="L78" s="528"/>
      <c r="M78" s="526"/>
      <c r="N78" s="541">
        <v>437.08</v>
      </c>
      <c r="O78" s="526"/>
      <c r="P78" s="529">
        <v>1226.21</v>
      </c>
    </row>
    <row r="79" spans="1:16" x14ac:dyDescent="0.25">
      <c r="A79" s="552"/>
      <c r="B79" s="553"/>
      <c r="C79" s="1248" t="s">
        <v>1154</v>
      </c>
      <c r="D79" s="1248"/>
      <c r="E79" s="1248"/>
      <c r="F79" s="1248"/>
      <c r="G79" s="1248"/>
      <c r="H79" s="516"/>
      <c r="I79" s="517"/>
      <c r="J79" s="517"/>
      <c r="K79" s="517"/>
      <c r="L79" s="520"/>
      <c r="M79" s="517"/>
      <c r="N79" s="554"/>
      <c r="O79" s="517"/>
      <c r="P79" s="555">
        <v>4612.55</v>
      </c>
    </row>
    <row r="80" spans="1:16" x14ac:dyDescent="0.25">
      <c r="A80" s="540"/>
      <c r="B80" s="524"/>
      <c r="C80" s="1247" t="s">
        <v>1155</v>
      </c>
      <c r="D80" s="1247"/>
      <c r="E80" s="1247"/>
      <c r="F80" s="1247"/>
      <c r="G80" s="1247"/>
      <c r="H80" s="525"/>
      <c r="I80" s="526"/>
      <c r="J80" s="526"/>
      <c r="K80" s="526"/>
      <c r="L80" s="528"/>
      <c r="M80" s="526"/>
      <c r="N80" s="528"/>
      <c r="O80" s="526"/>
      <c r="P80" s="529">
        <v>1226.21</v>
      </c>
    </row>
    <row r="81" spans="1:16" x14ac:dyDescent="0.25">
      <c r="A81" s="540"/>
      <c r="B81" s="524" t="s">
        <v>1156</v>
      </c>
      <c r="C81" s="1247" t="s">
        <v>1157</v>
      </c>
      <c r="D81" s="1247"/>
      <c r="E81" s="1247"/>
      <c r="F81" s="1247"/>
      <c r="G81" s="1247"/>
      <c r="H81" s="525" t="s">
        <v>1158</v>
      </c>
      <c r="I81" s="543">
        <v>92</v>
      </c>
      <c r="J81" s="526"/>
      <c r="K81" s="543">
        <v>92</v>
      </c>
      <c r="L81" s="528"/>
      <c r="M81" s="526"/>
      <c r="N81" s="528"/>
      <c r="O81" s="526"/>
      <c r="P81" s="529">
        <v>1128.1099999999999</v>
      </c>
    </row>
    <row r="82" spans="1:16" x14ac:dyDescent="0.25">
      <c r="A82" s="540"/>
      <c r="B82" s="524" t="s">
        <v>1159</v>
      </c>
      <c r="C82" s="1247" t="s">
        <v>1160</v>
      </c>
      <c r="D82" s="1247"/>
      <c r="E82" s="1247"/>
      <c r="F82" s="1247"/>
      <c r="G82" s="1247"/>
      <c r="H82" s="525" t="s">
        <v>1158</v>
      </c>
      <c r="I82" s="543">
        <v>46</v>
      </c>
      <c r="J82" s="526"/>
      <c r="K82" s="543">
        <v>46</v>
      </c>
      <c r="L82" s="528"/>
      <c r="M82" s="526"/>
      <c r="N82" s="528"/>
      <c r="O82" s="526"/>
      <c r="P82" s="573">
        <v>564.05999999999995</v>
      </c>
    </row>
    <row r="83" spans="1:16" x14ac:dyDescent="0.25">
      <c r="A83" s="556"/>
      <c r="B83" s="557"/>
      <c r="C83" s="1248" t="s">
        <v>1161</v>
      </c>
      <c r="D83" s="1248"/>
      <c r="E83" s="1248"/>
      <c r="F83" s="1248"/>
      <c r="G83" s="1248"/>
      <c r="H83" s="516"/>
      <c r="I83" s="517"/>
      <c r="J83" s="517"/>
      <c r="K83" s="517"/>
      <c r="L83" s="520"/>
      <c r="M83" s="517"/>
      <c r="N83" s="554">
        <v>8539.74</v>
      </c>
      <c r="O83" s="517"/>
      <c r="P83" s="555">
        <v>6304.72</v>
      </c>
    </row>
    <row r="84" spans="1:16" x14ac:dyDescent="0.25">
      <c r="A84" s="558"/>
      <c r="B84" s="559"/>
      <c r="C84" s="559"/>
      <c r="D84" s="559"/>
      <c r="E84" s="559"/>
      <c r="F84" s="559"/>
      <c r="G84" s="559"/>
      <c r="H84" s="560"/>
      <c r="I84" s="561"/>
      <c r="J84" s="561"/>
      <c r="K84" s="561"/>
      <c r="L84" s="562"/>
      <c r="M84" s="561"/>
      <c r="N84" s="562"/>
      <c r="O84" s="561"/>
      <c r="P84" s="563"/>
    </row>
    <row r="85" spans="1:16" ht="62.25" customHeight="1" x14ac:dyDescent="0.25">
      <c r="A85" s="514" t="s">
        <v>44</v>
      </c>
      <c r="B85" s="515" t="s">
        <v>1976</v>
      </c>
      <c r="C85" s="1249" t="s">
        <v>1977</v>
      </c>
      <c r="D85" s="1249"/>
      <c r="E85" s="1249"/>
      <c r="F85" s="1249"/>
      <c r="G85" s="1249"/>
      <c r="H85" s="516" t="s">
        <v>1390</v>
      </c>
      <c r="I85" s="517">
        <v>5.0986000000000002</v>
      </c>
      <c r="J85" s="518">
        <v>1</v>
      </c>
      <c r="K85" s="568">
        <v>5.0986000000000002</v>
      </c>
      <c r="L85" s="520"/>
      <c r="M85" s="517"/>
      <c r="N85" s="521"/>
      <c r="O85" s="517"/>
      <c r="P85" s="522"/>
    </row>
    <row r="86" spans="1:16" x14ac:dyDescent="0.25">
      <c r="A86" s="523"/>
      <c r="B86" s="524" t="s">
        <v>23</v>
      </c>
      <c r="C86" s="1247" t="s">
        <v>1203</v>
      </c>
      <c r="D86" s="1247"/>
      <c r="E86" s="1247"/>
      <c r="F86" s="1247"/>
      <c r="G86" s="1247"/>
      <c r="H86" s="525" t="s">
        <v>1148</v>
      </c>
      <c r="I86" s="526"/>
      <c r="J86" s="526"/>
      <c r="K86" s="574">
        <v>63.885458</v>
      </c>
      <c r="L86" s="528"/>
      <c r="M86" s="526"/>
      <c r="N86" s="528"/>
      <c r="O86" s="526"/>
      <c r="P86" s="529">
        <v>18460.34</v>
      </c>
    </row>
    <row r="87" spans="1:16" x14ac:dyDescent="0.25">
      <c r="A87" s="530"/>
      <c r="B87" s="524" t="s">
        <v>1482</v>
      </c>
      <c r="C87" s="1247" t="s">
        <v>1483</v>
      </c>
      <c r="D87" s="1247"/>
      <c r="E87" s="1247"/>
      <c r="F87" s="1247"/>
      <c r="G87" s="1247"/>
      <c r="H87" s="525" t="s">
        <v>1148</v>
      </c>
      <c r="I87" s="536">
        <v>12.53</v>
      </c>
      <c r="J87" s="526"/>
      <c r="K87" s="574">
        <v>63.885458</v>
      </c>
      <c r="L87" s="532"/>
      <c r="M87" s="533"/>
      <c r="N87" s="534">
        <v>288.95999999999998</v>
      </c>
      <c r="O87" s="526"/>
      <c r="P87" s="529">
        <v>18460.34</v>
      </c>
    </row>
    <row r="88" spans="1:16" x14ac:dyDescent="0.25">
      <c r="A88" s="523"/>
      <c r="B88" s="524" t="s">
        <v>28</v>
      </c>
      <c r="C88" s="1247" t="s">
        <v>132</v>
      </c>
      <c r="D88" s="1247"/>
      <c r="E88" s="1247"/>
      <c r="F88" s="1247"/>
      <c r="G88" s="1247"/>
      <c r="H88" s="525"/>
      <c r="I88" s="526"/>
      <c r="J88" s="526"/>
      <c r="K88" s="526"/>
      <c r="L88" s="528"/>
      <c r="M88" s="526"/>
      <c r="N88" s="528"/>
      <c r="O88" s="526"/>
      <c r="P88" s="529">
        <v>5185.46</v>
      </c>
    </row>
    <row r="89" spans="1:16" x14ac:dyDescent="0.25">
      <c r="A89" s="523"/>
      <c r="B89" s="524"/>
      <c r="C89" s="1247" t="s">
        <v>1147</v>
      </c>
      <c r="D89" s="1247"/>
      <c r="E89" s="1247"/>
      <c r="F89" s="1247"/>
      <c r="G89" s="1247"/>
      <c r="H89" s="525" t="s">
        <v>1148</v>
      </c>
      <c r="I89" s="526"/>
      <c r="J89" s="526"/>
      <c r="K89" s="574">
        <v>13.358332000000001</v>
      </c>
      <c r="L89" s="528"/>
      <c r="M89" s="526"/>
      <c r="N89" s="528"/>
      <c r="O89" s="526"/>
      <c r="P89" s="529">
        <v>4346.53</v>
      </c>
    </row>
    <row r="90" spans="1:16" x14ac:dyDescent="0.25">
      <c r="A90" s="530"/>
      <c r="B90" s="524" t="s">
        <v>1978</v>
      </c>
      <c r="C90" s="1247" t="s">
        <v>1979</v>
      </c>
      <c r="D90" s="1247"/>
      <c r="E90" s="1247"/>
      <c r="F90" s="1247"/>
      <c r="G90" s="1247"/>
      <c r="H90" s="525" t="s">
        <v>1151</v>
      </c>
      <c r="I90" s="531">
        <v>10.5</v>
      </c>
      <c r="J90" s="526"/>
      <c r="K90" s="535">
        <v>53.535299999999999</v>
      </c>
      <c r="L90" s="538">
        <v>2.41</v>
      </c>
      <c r="M90" s="539">
        <v>1.17</v>
      </c>
      <c r="N90" s="534">
        <v>2.82</v>
      </c>
      <c r="O90" s="526"/>
      <c r="P90" s="529">
        <v>150.97</v>
      </c>
    </row>
    <row r="91" spans="1:16" x14ac:dyDescent="0.25">
      <c r="A91" s="530"/>
      <c r="B91" s="524" t="s">
        <v>1980</v>
      </c>
      <c r="C91" s="1247" t="s">
        <v>1981</v>
      </c>
      <c r="D91" s="1247"/>
      <c r="E91" s="1247"/>
      <c r="F91" s="1247"/>
      <c r="G91" s="1247"/>
      <c r="H91" s="525" t="s">
        <v>1151</v>
      </c>
      <c r="I91" s="536">
        <v>2.62</v>
      </c>
      <c r="J91" s="526"/>
      <c r="K91" s="574">
        <v>13.358332000000001</v>
      </c>
      <c r="L91" s="532"/>
      <c r="M91" s="533"/>
      <c r="N91" s="534">
        <v>376.88</v>
      </c>
      <c r="O91" s="526"/>
      <c r="P91" s="529">
        <v>5034.49</v>
      </c>
    </row>
    <row r="92" spans="1:16" x14ac:dyDescent="0.25">
      <c r="A92" s="540"/>
      <c r="B92" s="524" t="s">
        <v>1208</v>
      </c>
      <c r="C92" s="1247" t="s">
        <v>1209</v>
      </c>
      <c r="D92" s="1247"/>
      <c r="E92" s="1247"/>
      <c r="F92" s="1247"/>
      <c r="G92" s="1247"/>
      <c r="H92" s="525" t="s">
        <v>1148</v>
      </c>
      <c r="I92" s="536">
        <v>2.62</v>
      </c>
      <c r="J92" s="526"/>
      <c r="K92" s="574">
        <v>13.358332000000001</v>
      </c>
      <c r="L92" s="528"/>
      <c r="M92" s="526"/>
      <c r="N92" s="541">
        <v>325.38</v>
      </c>
      <c r="O92" s="526"/>
      <c r="P92" s="529">
        <v>4346.53</v>
      </c>
    </row>
    <row r="93" spans="1:16" x14ac:dyDescent="0.25">
      <c r="A93" s="552"/>
      <c r="B93" s="553"/>
      <c r="C93" s="1248" t="s">
        <v>1154</v>
      </c>
      <c r="D93" s="1248"/>
      <c r="E93" s="1248"/>
      <c r="F93" s="1248"/>
      <c r="G93" s="1248"/>
      <c r="H93" s="516"/>
      <c r="I93" s="517"/>
      <c r="J93" s="517"/>
      <c r="K93" s="517"/>
      <c r="L93" s="520"/>
      <c r="M93" s="517"/>
      <c r="N93" s="554"/>
      <c r="O93" s="517"/>
      <c r="P93" s="555">
        <v>27992.33</v>
      </c>
    </row>
    <row r="94" spans="1:16" x14ac:dyDescent="0.25">
      <c r="A94" s="540"/>
      <c r="B94" s="524"/>
      <c r="C94" s="1247" t="s">
        <v>1155</v>
      </c>
      <c r="D94" s="1247"/>
      <c r="E94" s="1247"/>
      <c r="F94" s="1247"/>
      <c r="G94" s="1247"/>
      <c r="H94" s="525"/>
      <c r="I94" s="526"/>
      <c r="J94" s="526"/>
      <c r="K94" s="526"/>
      <c r="L94" s="528"/>
      <c r="M94" s="526"/>
      <c r="N94" s="528"/>
      <c r="O94" s="526"/>
      <c r="P94" s="529">
        <v>22806.87</v>
      </c>
    </row>
    <row r="95" spans="1:16" x14ac:dyDescent="0.25">
      <c r="A95" s="540"/>
      <c r="B95" s="524" t="s">
        <v>1156</v>
      </c>
      <c r="C95" s="1247" t="s">
        <v>1157</v>
      </c>
      <c r="D95" s="1247"/>
      <c r="E95" s="1247"/>
      <c r="F95" s="1247"/>
      <c r="G95" s="1247"/>
      <c r="H95" s="525" t="s">
        <v>1158</v>
      </c>
      <c r="I95" s="543">
        <v>92</v>
      </c>
      <c r="J95" s="526"/>
      <c r="K95" s="543">
        <v>92</v>
      </c>
      <c r="L95" s="528"/>
      <c r="M95" s="526"/>
      <c r="N95" s="528"/>
      <c r="O95" s="526"/>
      <c r="P95" s="529">
        <v>20982.32</v>
      </c>
    </row>
    <row r="96" spans="1:16" x14ac:dyDescent="0.25">
      <c r="A96" s="540"/>
      <c r="B96" s="524" t="s">
        <v>1159</v>
      </c>
      <c r="C96" s="1247" t="s">
        <v>1160</v>
      </c>
      <c r="D96" s="1247"/>
      <c r="E96" s="1247"/>
      <c r="F96" s="1247"/>
      <c r="G96" s="1247"/>
      <c r="H96" s="525" t="s">
        <v>1158</v>
      </c>
      <c r="I96" s="543">
        <v>46</v>
      </c>
      <c r="J96" s="526"/>
      <c r="K96" s="543">
        <v>46</v>
      </c>
      <c r="L96" s="528"/>
      <c r="M96" s="526"/>
      <c r="N96" s="528"/>
      <c r="O96" s="526"/>
      <c r="P96" s="529">
        <v>10491.16</v>
      </c>
    </row>
    <row r="97" spans="1:16" x14ac:dyDescent="0.25">
      <c r="A97" s="556"/>
      <c r="B97" s="557"/>
      <c r="C97" s="1248" t="s">
        <v>1161</v>
      </c>
      <c r="D97" s="1248"/>
      <c r="E97" s="1248"/>
      <c r="F97" s="1248"/>
      <c r="G97" s="1248"/>
      <c r="H97" s="516"/>
      <c r="I97" s="517"/>
      <c r="J97" s="517"/>
      <c r="K97" s="517"/>
      <c r="L97" s="520"/>
      <c r="M97" s="517"/>
      <c r="N97" s="554">
        <v>11663.16</v>
      </c>
      <c r="O97" s="517"/>
      <c r="P97" s="555">
        <v>59465.81</v>
      </c>
    </row>
    <row r="98" spans="1:16" x14ac:dyDescent="0.25">
      <c r="A98" s="558"/>
      <c r="B98" s="559"/>
      <c r="C98" s="559"/>
      <c r="D98" s="559"/>
      <c r="E98" s="559"/>
      <c r="F98" s="559"/>
      <c r="G98" s="559"/>
      <c r="H98" s="560"/>
      <c r="I98" s="561"/>
      <c r="J98" s="561"/>
      <c r="K98" s="561"/>
      <c r="L98" s="562"/>
      <c r="M98" s="561"/>
      <c r="N98" s="562"/>
      <c r="O98" s="561"/>
      <c r="P98" s="563"/>
    </row>
    <row r="99" spans="1:16" ht="57.75" customHeight="1" x14ac:dyDescent="0.25">
      <c r="A99" s="514" t="s">
        <v>49</v>
      </c>
      <c r="B99" s="515" t="s">
        <v>1950</v>
      </c>
      <c r="C99" s="1249" t="s">
        <v>1951</v>
      </c>
      <c r="D99" s="1249"/>
      <c r="E99" s="1249"/>
      <c r="F99" s="1249"/>
      <c r="G99" s="1249"/>
      <c r="H99" s="516" t="s">
        <v>1146</v>
      </c>
      <c r="I99" s="517">
        <v>2.42</v>
      </c>
      <c r="J99" s="518">
        <v>1</v>
      </c>
      <c r="K99" s="570">
        <v>2.42</v>
      </c>
      <c r="L99" s="520"/>
      <c r="M99" s="517"/>
      <c r="N99" s="521"/>
      <c r="O99" s="517"/>
      <c r="P99" s="522"/>
    </row>
    <row r="100" spans="1:16" x14ac:dyDescent="0.25">
      <c r="A100" s="523"/>
      <c r="B100" s="524" t="s">
        <v>28</v>
      </c>
      <c r="C100" s="1247" t="s">
        <v>132</v>
      </c>
      <c r="D100" s="1247"/>
      <c r="E100" s="1247"/>
      <c r="F100" s="1247"/>
      <c r="G100" s="1247"/>
      <c r="H100" s="525"/>
      <c r="I100" s="526"/>
      <c r="J100" s="526"/>
      <c r="K100" s="526"/>
      <c r="L100" s="528"/>
      <c r="M100" s="526"/>
      <c r="N100" s="528"/>
      <c r="O100" s="526"/>
      <c r="P100" s="529">
        <v>85488.48</v>
      </c>
    </row>
    <row r="101" spans="1:16" x14ac:dyDescent="0.25">
      <c r="A101" s="523"/>
      <c r="B101" s="524"/>
      <c r="C101" s="1247" t="s">
        <v>1147</v>
      </c>
      <c r="D101" s="1247"/>
      <c r="E101" s="1247"/>
      <c r="F101" s="1247"/>
      <c r="G101" s="1247"/>
      <c r="H101" s="525" t="s">
        <v>1148</v>
      </c>
      <c r="I101" s="526"/>
      <c r="J101" s="526"/>
      <c r="K101" s="535">
        <v>57.329799999999999</v>
      </c>
      <c r="L101" s="528"/>
      <c r="M101" s="526"/>
      <c r="N101" s="528"/>
      <c r="O101" s="526"/>
      <c r="P101" s="529">
        <v>25057.71</v>
      </c>
    </row>
    <row r="102" spans="1:16" x14ac:dyDescent="0.25">
      <c r="A102" s="530"/>
      <c r="B102" s="524" t="s">
        <v>1149</v>
      </c>
      <c r="C102" s="1247" t="s">
        <v>1150</v>
      </c>
      <c r="D102" s="1247"/>
      <c r="E102" s="1247"/>
      <c r="F102" s="1247"/>
      <c r="G102" s="1247"/>
      <c r="H102" s="525" t="s">
        <v>1151</v>
      </c>
      <c r="I102" s="536">
        <v>23.69</v>
      </c>
      <c r="J102" s="526"/>
      <c r="K102" s="535">
        <v>57.329799999999999</v>
      </c>
      <c r="L102" s="532"/>
      <c r="M102" s="533"/>
      <c r="N102" s="534">
        <v>1491.17</v>
      </c>
      <c r="O102" s="526"/>
      <c r="P102" s="529">
        <v>85488.48</v>
      </c>
    </row>
    <row r="103" spans="1:16" x14ac:dyDescent="0.25">
      <c r="A103" s="540"/>
      <c r="B103" s="524" t="s">
        <v>1152</v>
      </c>
      <c r="C103" s="1247" t="s">
        <v>1153</v>
      </c>
      <c r="D103" s="1247"/>
      <c r="E103" s="1247"/>
      <c r="F103" s="1247"/>
      <c r="G103" s="1247"/>
      <c r="H103" s="525" t="s">
        <v>1148</v>
      </c>
      <c r="I103" s="536">
        <v>23.69</v>
      </c>
      <c r="J103" s="526"/>
      <c r="K103" s="535">
        <v>57.329799999999999</v>
      </c>
      <c r="L103" s="528"/>
      <c r="M103" s="526"/>
      <c r="N103" s="541">
        <v>437.08</v>
      </c>
      <c r="O103" s="526"/>
      <c r="P103" s="529">
        <v>25057.71</v>
      </c>
    </row>
    <row r="104" spans="1:16" x14ac:dyDescent="0.25">
      <c r="A104" s="552"/>
      <c r="B104" s="553"/>
      <c r="C104" s="1248" t="s">
        <v>1154</v>
      </c>
      <c r="D104" s="1248"/>
      <c r="E104" s="1248"/>
      <c r="F104" s="1248"/>
      <c r="G104" s="1248"/>
      <c r="H104" s="516"/>
      <c r="I104" s="517"/>
      <c r="J104" s="517"/>
      <c r="K104" s="517"/>
      <c r="L104" s="520"/>
      <c r="M104" s="517"/>
      <c r="N104" s="554"/>
      <c r="O104" s="517"/>
      <c r="P104" s="555">
        <v>110546.19</v>
      </c>
    </row>
    <row r="105" spans="1:16" x14ac:dyDescent="0.25">
      <c r="A105" s="540"/>
      <c r="B105" s="524"/>
      <c r="C105" s="1247" t="s">
        <v>1155</v>
      </c>
      <c r="D105" s="1247"/>
      <c r="E105" s="1247"/>
      <c r="F105" s="1247"/>
      <c r="G105" s="1247"/>
      <c r="H105" s="525"/>
      <c r="I105" s="526"/>
      <c r="J105" s="526"/>
      <c r="K105" s="526"/>
      <c r="L105" s="528"/>
      <c r="M105" s="526"/>
      <c r="N105" s="528"/>
      <c r="O105" s="526"/>
      <c r="P105" s="529">
        <v>25057.71</v>
      </c>
    </row>
    <row r="106" spans="1:16" x14ac:dyDescent="0.25">
      <c r="A106" s="540"/>
      <c r="B106" s="524" t="s">
        <v>1156</v>
      </c>
      <c r="C106" s="1247" t="s">
        <v>1157</v>
      </c>
      <c r="D106" s="1247"/>
      <c r="E106" s="1247"/>
      <c r="F106" s="1247"/>
      <c r="G106" s="1247"/>
      <c r="H106" s="525" t="s">
        <v>1158</v>
      </c>
      <c r="I106" s="543">
        <v>92</v>
      </c>
      <c r="J106" s="526"/>
      <c r="K106" s="543">
        <v>92</v>
      </c>
      <c r="L106" s="528"/>
      <c r="M106" s="526"/>
      <c r="N106" s="528"/>
      <c r="O106" s="526"/>
      <c r="P106" s="529">
        <v>23053.09</v>
      </c>
    </row>
    <row r="107" spans="1:16" x14ac:dyDescent="0.25">
      <c r="A107" s="540"/>
      <c r="B107" s="524" t="s">
        <v>1159</v>
      </c>
      <c r="C107" s="1247" t="s">
        <v>1160</v>
      </c>
      <c r="D107" s="1247"/>
      <c r="E107" s="1247"/>
      <c r="F107" s="1247"/>
      <c r="G107" s="1247"/>
      <c r="H107" s="525" t="s">
        <v>1158</v>
      </c>
      <c r="I107" s="543">
        <v>46</v>
      </c>
      <c r="J107" s="526"/>
      <c r="K107" s="543">
        <v>46</v>
      </c>
      <c r="L107" s="528"/>
      <c r="M107" s="526"/>
      <c r="N107" s="528"/>
      <c r="O107" s="526"/>
      <c r="P107" s="529">
        <v>11526.55</v>
      </c>
    </row>
    <row r="108" spans="1:16" x14ac:dyDescent="0.25">
      <c r="A108" s="556"/>
      <c r="B108" s="557"/>
      <c r="C108" s="1248" t="s">
        <v>1161</v>
      </c>
      <c r="D108" s="1248"/>
      <c r="E108" s="1248"/>
      <c r="F108" s="1248"/>
      <c r="G108" s="1248"/>
      <c r="H108" s="516"/>
      <c r="I108" s="517"/>
      <c r="J108" s="517"/>
      <c r="K108" s="517"/>
      <c r="L108" s="520"/>
      <c r="M108" s="517"/>
      <c r="N108" s="554">
        <v>59969.35</v>
      </c>
      <c r="O108" s="517"/>
      <c r="P108" s="555">
        <v>145125.82999999999</v>
      </c>
    </row>
    <row r="109" spans="1:16" x14ac:dyDescent="0.25">
      <c r="A109" s="558"/>
      <c r="B109" s="559"/>
      <c r="C109" s="559"/>
      <c r="D109" s="559"/>
      <c r="E109" s="559"/>
      <c r="F109" s="559"/>
      <c r="G109" s="559"/>
      <c r="H109" s="560"/>
      <c r="I109" s="561"/>
      <c r="J109" s="561"/>
      <c r="K109" s="561"/>
      <c r="L109" s="562"/>
      <c r="M109" s="561"/>
      <c r="N109" s="562"/>
      <c r="O109" s="561"/>
      <c r="P109" s="563"/>
    </row>
    <row r="110" spans="1:16" ht="53.25" customHeight="1" x14ac:dyDescent="0.25">
      <c r="A110" s="514" t="s">
        <v>54</v>
      </c>
      <c r="B110" s="515" t="s">
        <v>1178</v>
      </c>
      <c r="C110" s="1249" t="s">
        <v>1179</v>
      </c>
      <c r="D110" s="1249"/>
      <c r="E110" s="1249"/>
      <c r="F110" s="1249"/>
      <c r="G110" s="1249"/>
      <c r="H110" s="516" t="s">
        <v>1146</v>
      </c>
      <c r="I110" s="517">
        <v>5.7970000000000001E-2</v>
      </c>
      <c r="J110" s="518">
        <v>1</v>
      </c>
      <c r="K110" s="590">
        <v>5.7970000000000001E-2</v>
      </c>
      <c r="L110" s="520"/>
      <c r="M110" s="517"/>
      <c r="N110" s="521"/>
      <c r="O110" s="517"/>
      <c r="P110" s="522"/>
    </row>
    <row r="111" spans="1:16" x14ac:dyDescent="0.25">
      <c r="A111" s="523"/>
      <c r="B111" s="524" t="s">
        <v>28</v>
      </c>
      <c r="C111" s="1247" t="s">
        <v>132</v>
      </c>
      <c r="D111" s="1247"/>
      <c r="E111" s="1247"/>
      <c r="F111" s="1247"/>
      <c r="G111" s="1247"/>
      <c r="H111" s="525"/>
      <c r="I111" s="526"/>
      <c r="J111" s="526"/>
      <c r="K111" s="526"/>
      <c r="L111" s="528"/>
      <c r="M111" s="526"/>
      <c r="N111" s="528"/>
      <c r="O111" s="526"/>
      <c r="P111" s="529">
        <v>2204.3000000000002</v>
      </c>
    </row>
    <row r="112" spans="1:16" x14ac:dyDescent="0.25">
      <c r="A112" s="523"/>
      <c r="B112" s="524"/>
      <c r="C112" s="1247" t="s">
        <v>1147</v>
      </c>
      <c r="D112" s="1247"/>
      <c r="E112" s="1247"/>
      <c r="F112" s="1247"/>
      <c r="G112" s="1247"/>
      <c r="H112" s="525" t="s">
        <v>1148</v>
      </c>
      <c r="I112" s="526"/>
      <c r="J112" s="526"/>
      <c r="K112" s="574">
        <v>1.478235</v>
      </c>
      <c r="L112" s="528"/>
      <c r="M112" s="526"/>
      <c r="N112" s="528"/>
      <c r="O112" s="526"/>
      <c r="P112" s="573">
        <v>646.11</v>
      </c>
    </row>
    <row r="113" spans="1:16" x14ac:dyDescent="0.25">
      <c r="A113" s="530"/>
      <c r="B113" s="524" t="s">
        <v>1149</v>
      </c>
      <c r="C113" s="1247" t="s">
        <v>1150</v>
      </c>
      <c r="D113" s="1247"/>
      <c r="E113" s="1247"/>
      <c r="F113" s="1247"/>
      <c r="G113" s="1247"/>
      <c r="H113" s="525" t="s">
        <v>1151</v>
      </c>
      <c r="I113" s="531">
        <v>25.5</v>
      </c>
      <c r="J113" s="526"/>
      <c r="K113" s="574">
        <v>1.478235</v>
      </c>
      <c r="L113" s="532"/>
      <c r="M113" s="533"/>
      <c r="N113" s="534">
        <v>1491.17</v>
      </c>
      <c r="O113" s="526"/>
      <c r="P113" s="529">
        <v>2204.3000000000002</v>
      </c>
    </row>
    <row r="114" spans="1:16" x14ac:dyDescent="0.25">
      <c r="A114" s="540"/>
      <c r="B114" s="524" t="s">
        <v>1152</v>
      </c>
      <c r="C114" s="1247" t="s">
        <v>1153</v>
      </c>
      <c r="D114" s="1247"/>
      <c r="E114" s="1247"/>
      <c r="F114" s="1247"/>
      <c r="G114" s="1247"/>
      <c r="H114" s="525" t="s">
        <v>1148</v>
      </c>
      <c r="I114" s="531">
        <v>25.5</v>
      </c>
      <c r="J114" s="526"/>
      <c r="K114" s="574">
        <v>1.478235</v>
      </c>
      <c r="L114" s="528"/>
      <c r="M114" s="526"/>
      <c r="N114" s="541">
        <v>437.08</v>
      </c>
      <c r="O114" s="526"/>
      <c r="P114" s="573">
        <v>646.11</v>
      </c>
    </row>
    <row r="115" spans="1:16" x14ac:dyDescent="0.25">
      <c r="A115" s="552"/>
      <c r="B115" s="553"/>
      <c r="C115" s="1248" t="s">
        <v>1154</v>
      </c>
      <c r="D115" s="1248"/>
      <c r="E115" s="1248"/>
      <c r="F115" s="1248"/>
      <c r="G115" s="1248"/>
      <c r="H115" s="516"/>
      <c r="I115" s="517"/>
      <c r="J115" s="517"/>
      <c r="K115" s="517"/>
      <c r="L115" s="520"/>
      <c r="M115" s="517"/>
      <c r="N115" s="554"/>
      <c r="O115" s="517"/>
      <c r="P115" s="555">
        <v>2850.41</v>
      </c>
    </row>
    <row r="116" spans="1:16" x14ac:dyDescent="0.25">
      <c r="A116" s="540"/>
      <c r="B116" s="524"/>
      <c r="C116" s="1247" t="s">
        <v>1155</v>
      </c>
      <c r="D116" s="1247"/>
      <c r="E116" s="1247"/>
      <c r="F116" s="1247"/>
      <c r="G116" s="1247"/>
      <c r="H116" s="525"/>
      <c r="I116" s="526"/>
      <c r="J116" s="526"/>
      <c r="K116" s="526"/>
      <c r="L116" s="528"/>
      <c r="M116" s="526"/>
      <c r="N116" s="528"/>
      <c r="O116" s="526"/>
      <c r="P116" s="573">
        <v>646.11</v>
      </c>
    </row>
    <row r="117" spans="1:16" x14ac:dyDescent="0.25">
      <c r="A117" s="540"/>
      <c r="B117" s="524" t="s">
        <v>1156</v>
      </c>
      <c r="C117" s="1247" t="s">
        <v>1157</v>
      </c>
      <c r="D117" s="1247"/>
      <c r="E117" s="1247"/>
      <c r="F117" s="1247"/>
      <c r="G117" s="1247"/>
      <c r="H117" s="525" t="s">
        <v>1158</v>
      </c>
      <c r="I117" s="543">
        <v>92</v>
      </c>
      <c r="J117" s="526"/>
      <c r="K117" s="543">
        <v>92</v>
      </c>
      <c r="L117" s="528"/>
      <c r="M117" s="526"/>
      <c r="N117" s="528"/>
      <c r="O117" s="526"/>
      <c r="P117" s="573">
        <v>594.41999999999996</v>
      </c>
    </row>
    <row r="118" spans="1:16" x14ac:dyDescent="0.25">
      <c r="A118" s="540"/>
      <c r="B118" s="524" t="s">
        <v>1159</v>
      </c>
      <c r="C118" s="1247" t="s">
        <v>1160</v>
      </c>
      <c r="D118" s="1247"/>
      <c r="E118" s="1247"/>
      <c r="F118" s="1247"/>
      <c r="G118" s="1247"/>
      <c r="H118" s="525" t="s">
        <v>1158</v>
      </c>
      <c r="I118" s="543">
        <v>46</v>
      </c>
      <c r="J118" s="526"/>
      <c r="K118" s="543">
        <v>46</v>
      </c>
      <c r="L118" s="528"/>
      <c r="M118" s="526"/>
      <c r="N118" s="528"/>
      <c r="O118" s="526"/>
      <c r="P118" s="573">
        <v>297.20999999999998</v>
      </c>
    </row>
    <row r="119" spans="1:16" x14ac:dyDescent="0.25">
      <c r="A119" s="556"/>
      <c r="B119" s="557"/>
      <c r="C119" s="1248" t="s">
        <v>1161</v>
      </c>
      <c r="D119" s="1248"/>
      <c r="E119" s="1248"/>
      <c r="F119" s="1248"/>
      <c r="G119" s="1248"/>
      <c r="H119" s="516"/>
      <c r="I119" s="517"/>
      <c r="J119" s="517"/>
      <c r="K119" s="517"/>
      <c r="L119" s="520"/>
      <c r="M119" s="517"/>
      <c r="N119" s="554">
        <v>64551.32</v>
      </c>
      <c r="O119" s="517"/>
      <c r="P119" s="555">
        <v>3742.04</v>
      </c>
    </row>
    <row r="120" spans="1:16" x14ac:dyDescent="0.25">
      <c r="A120" s="558"/>
      <c r="B120" s="559"/>
      <c r="C120" s="559"/>
      <c r="D120" s="559"/>
      <c r="E120" s="559"/>
      <c r="F120" s="559"/>
      <c r="G120" s="559"/>
      <c r="H120" s="560"/>
      <c r="I120" s="561"/>
      <c r="J120" s="561"/>
      <c r="K120" s="561"/>
      <c r="L120" s="562"/>
      <c r="M120" s="561"/>
      <c r="N120" s="562"/>
      <c r="O120" s="561"/>
      <c r="P120" s="563"/>
    </row>
    <row r="121" spans="1:16" ht="43.5" customHeight="1" x14ac:dyDescent="0.25">
      <c r="A121" s="514" t="s">
        <v>61</v>
      </c>
      <c r="B121" s="515" t="s">
        <v>1165</v>
      </c>
      <c r="C121" s="1249" t="s">
        <v>1166</v>
      </c>
      <c r="D121" s="1249"/>
      <c r="E121" s="1249"/>
      <c r="F121" s="1249"/>
      <c r="G121" s="1249"/>
      <c r="H121" s="516" t="s">
        <v>1164</v>
      </c>
      <c r="I121" s="517">
        <v>92.751999999999995</v>
      </c>
      <c r="J121" s="518">
        <v>1</v>
      </c>
      <c r="K121" s="519">
        <v>92.751999999999995</v>
      </c>
      <c r="L121" s="520"/>
      <c r="M121" s="517"/>
      <c r="N121" s="572">
        <v>50.36</v>
      </c>
      <c r="O121" s="517"/>
      <c r="P121" s="555">
        <v>4670.99</v>
      </c>
    </row>
    <row r="122" spans="1:16" x14ac:dyDescent="0.25">
      <c r="A122" s="556"/>
      <c r="B122" s="557"/>
      <c r="C122" s="1248" t="s">
        <v>1161</v>
      </c>
      <c r="D122" s="1248"/>
      <c r="E122" s="1248"/>
      <c r="F122" s="1248"/>
      <c r="G122" s="1248"/>
      <c r="H122" s="516"/>
      <c r="I122" s="517"/>
      <c r="J122" s="517"/>
      <c r="K122" s="517"/>
      <c r="L122" s="520"/>
      <c r="M122" s="517"/>
      <c r="N122" s="520"/>
      <c r="O122" s="517"/>
      <c r="P122" s="555">
        <v>4670.99</v>
      </c>
    </row>
    <row r="123" spans="1:16" x14ac:dyDescent="0.25">
      <c r="A123" s="558"/>
      <c r="B123" s="559"/>
      <c r="C123" s="559"/>
      <c r="D123" s="559"/>
      <c r="E123" s="559"/>
      <c r="F123" s="559"/>
      <c r="G123" s="559"/>
      <c r="H123" s="560"/>
      <c r="I123" s="561"/>
      <c r="J123" s="561"/>
      <c r="K123" s="561"/>
      <c r="L123" s="562"/>
      <c r="M123" s="561"/>
      <c r="N123" s="562"/>
      <c r="O123" s="561"/>
      <c r="P123" s="563"/>
    </row>
    <row r="124" spans="1:16" ht="72.75" customHeight="1" x14ac:dyDescent="0.25">
      <c r="A124" s="514" t="s">
        <v>67</v>
      </c>
      <c r="B124" s="515" t="s">
        <v>2802</v>
      </c>
      <c r="C124" s="1249" t="s">
        <v>2803</v>
      </c>
      <c r="D124" s="1249"/>
      <c r="E124" s="1249"/>
      <c r="F124" s="1249"/>
      <c r="G124" s="1249"/>
      <c r="H124" s="516" t="s">
        <v>1390</v>
      </c>
      <c r="I124" s="517">
        <v>0.49559999999999998</v>
      </c>
      <c r="J124" s="518">
        <v>1</v>
      </c>
      <c r="K124" s="568">
        <v>0.49559999999999998</v>
      </c>
      <c r="L124" s="520"/>
      <c r="M124" s="517"/>
      <c r="N124" s="521"/>
      <c r="O124" s="517"/>
      <c r="P124" s="522"/>
    </row>
    <row r="125" spans="1:16" x14ac:dyDescent="0.25">
      <c r="A125" s="523"/>
      <c r="B125" s="524" t="s">
        <v>23</v>
      </c>
      <c r="C125" s="1247" t="s">
        <v>1203</v>
      </c>
      <c r="D125" s="1247"/>
      <c r="E125" s="1247"/>
      <c r="F125" s="1247"/>
      <c r="G125" s="1247"/>
      <c r="H125" s="525" t="s">
        <v>1148</v>
      </c>
      <c r="I125" s="526"/>
      <c r="J125" s="526"/>
      <c r="K125" s="535">
        <v>76.322400000000002</v>
      </c>
      <c r="L125" s="528"/>
      <c r="M125" s="526"/>
      <c r="N125" s="528"/>
      <c r="O125" s="526"/>
      <c r="P125" s="529">
        <v>20200.25</v>
      </c>
    </row>
    <row r="126" spans="1:16" x14ac:dyDescent="0.25">
      <c r="A126" s="530"/>
      <c r="B126" s="524" t="s">
        <v>1989</v>
      </c>
      <c r="C126" s="1247" t="s">
        <v>1990</v>
      </c>
      <c r="D126" s="1247"/>
      <c r="E126" s="1247"/>
      <c r="F126" s="1247"/>
      <c r="G126" s="1247"/>
      <c r="H126" s="525" t="s">
        <v>1148</v>
      </c>
      <c r="I126" s="543">
        <v>154</v>
      </c>
      <c r="J126" s="526"/>
      <c r="K126" s="535">
        <v>76.322400000000002</v>
      </c>
      <c r="L126" s="532"/>
      <c r="M126" s="533"/>
      <c r="N126" s="534">
        <v>264.67</v>
      </c>
      <c r="O126" s="526"/>
      <c r="P126" s="529">
        <v>20200.25</v>
      </c>
    </row>
    <row r="127" spans="1:16" x14ac:dyDescent="0.25">
      <c r="A127" s="552"/>
      <c r="B127" s="553"/>
      <c r="C127" s="1248" t="s">
        <v>1154</v>
      </c>
      <c r="D127" s="1248"/>
      <c r="E127" s="1248"/>
      <c r="F127" s="1248"/>
      <c r="G127" s="1248"/>
      <c r="H127" s="516"/>
      <c r="I127" s="517"/>
      <c r="J127" s="517"/>
      <c r="K127" s="517"/>
      <c r="L127" s="520"/>
      <c r="M127" s="517"/>
      <c r="N127" s="554"/>
      <c r="O127" s="517"/>
      <c r="P127" s="555">
        <v>20200.25</v>
      </c>
    </row>
    <row r="128" spans="1:16" x14ac:dyDescent="0.25">
      <c r="A128" s="540"/>
      <c r="B128" s="524"/>
      <c r="C128" s="1247" t="s">
        <v>1155</v>
      </c>
      <c r="D128" s="1247"/>
      <c r="E128" s="1247"/>
      <c r="F128" s="1247"/>
      <c r="G128" s="1247"/>
      <c r="H128" s="525"/>
      <c r="I128" s="526"/>
      <c r="J128" s="526"/>
      <c r="K128" s="526"/>
      <c r="L128" s="528"/>
      <c r="M128" s="526"/>
      <c r="N128" s="528"/>
      <c r="O128" s="526"/>
      <c r="P128" s="529">
        <v>20200.25</v>
      </c>
    </row>
    <row r="129" spans="1:16" x14ac:dyDescent="0.25">
      <c r="A129" s="540"/>
      <c r="B129" s="524" t="s">
        <v>2804</v>
      </c>
      <c r="C129" s="1247" t="s">
        <v>2805</v>
      </c>
      <c r="D129" s="1247"/>
      <c r="E129" s="1247"/>
      <c r="F129" s="1247"/>
      <c r="G129" s="1247"/>
      <c r="H129" s="525" t="s">
        <v>1158</v>
      </c>
      <c r="I129" s="543">
        <v>89</v>
      </c>
      <c r="J129" s="526"/>
      <c r="K129" s="543">
        <v>89</v>
      </c>
      <c r="L129" s="528"/>
      <c r="M129" s="526"/>
      <c r="N129" s="528"/>
      <c r="O129" s="526"/>
      <c r="P129" s="529">
        <v>17978.22</v>
      </c>
    </row>
    <row r="130" spans="1:16" x14ac:dyDescent="0.25">
      <c r="A130" s="540"/>
      <c r="B130" s="524" t="s">
        <v>2806</v>
      </c>
      <c r="C130" s="1247" t="s">
        <v>2807</v>
      </c>
      <c r="D130" s="1247"/>
      <c r="E130" s="1247"/>
      <c r="F130" s="1247"/>
      <c r="G130" s="1247"/>
      <c r="H130" s="525" t="s">
        <v>1158</v>
      </c>
      <c r="I130" s="543">
        <v>40</v>
      </c>
      <c r="J130" s="526"/>
      <c r="K130" s="543">
        <v>40</v>
      </c>
      <c r="L130" s="528"/>
      <c r="M130" s="526"/>
      <c r="N130" s="528"/>
      <c r="O130" s="526"/>
      <c r="P130" s="529">
        <v>8080.1</v>
      </c>
    </row>
    <row r="131" spans="1:16" x14ac:dyDescent="0.25">
      <c r="A131" s="556"/>
      <c r="B131" s="557"/>
      <c r="C131" s="1248" t="s">
        <v>1161</v>
      </c>
      <c r="D131" s="1248"/>
      <c r="E131" s="1248"/>
      <c r="F131" s="1248"/>
      <c r="G131" s="1248"/>
      <c r="H131" s="516"/>
      <c r="I131" s="517"/>
      <c r="J131" s="517"/>
      <c r="K131" s="517"/>
      <c r="L131" s="520"/>
      <c r="M131" s="517"/>
      <c r="N131" s="554">
        <v>93338.52</v>
      </c>
      <c r="O131" s="517"/>
      <c r="P131" s="555">
        <v>46258.57</v>
      </c>
    </row>
    <row r="132" spans="1:16" x14ac:dyDescent="0.25">
      <c r="A132" s="558"/>
      <c r="B132" s="559"/>
      <c r="C132" s="559"/>
      <c r="D132" s="559"/>
      <c r="E132" s="559"/>
      <c r="F132" s="559"/>
      <c r="G132" s="559"/>
      <c r="H132" s="560"/>
      <c r="I132" s="561"/>
      <c r="J132" s="561"/>
      <c r="K132" s="561"/>
      <c r="L132" s="562"/>
      <c r="M132" s="561"/>
      <c r="N132" s="562"/>
      <c r="O132" s="561"/>
      <c r="P132" s="563"/>
    </row>
    <row r="133" spans="1:16" ht="84" customHeight="1" x14ac:dyDescent="0.25">
      <c r="A133" s="514" t="s">
        <v>69</v>
      </c>
      <c r="B133" s="515" t="s">
        <v>1974</v>
      </c>
      <c r="C133" s="1249" t="s">
        <v>1975</v>
      </c>
      <c r="D133" s="1249"/>
      <c r="E133" s="1249"/>
      <c r="F133" s="1249"/>
      <c r="G133" s="1249"/>
      <c r="H133" s="516" t="s">
        <v>1146</v>
      </c>
      <c r="I133" s="517">
        <v>2.4697200000000001</v>
      </c>
      <c r="J133" s="518">
        <v>1</v>
      </c>
      <c r="K133" s="590">
        <v>2.4697200000000001</v>
      </c>
      <c r="L133" s="520"/>
      <c r="M133" s="517"/>
      <c r="N133" s="521"/>
      <c r="O133" s="517"/>
      <c r="P133" s="522"/>
    </row>
    <row r="134" spans="1:16" x14ac:dyDescent="0.25">
      <c r="A134" s="523"/>
      <c r="B134" s="524" t="s">
        <v>28</v>
      </c>
      <c r="C134" s="1247" t="s">
        <v>132</v>
      </c>
      <c r="D134" s="1247"/>
      <c r="E134" s="1247"/>
      <c r="F134" s="1247"/>
      <c r="G134" s="1247"/>
      <c r="H134" s="525"/>
      <c r="I134" s="526"/>
      <c r="J134" s="526"/>
      <c r="K134" s="526"/>
      <c r="L134" s="528"/>
      <c r="M134" s="526"/>
      <c r="N134" s="528"/>
      <c r="O134" s="526"/>
      <c r="P134" s="529">
        <v>11328.09</v>
      </c>
    </row>
    <row r="135" spans="1:16" x14ac:dyDescent="0.25">
      <c r="A135" s="523"/>
      <c r="B135" s="524"/>
      <c r="C135" s="1247" t="s">
        <v>1147</v>
      </c>
      <c r="D135" s="1247"/>
      <c r="E135" s="1247"/>
      <c r="F135" s="1247"/>
      <c r="G135" s="1247"/>
      <c r="H135" s="525" t="s">
        <v>1148</v>
      </c>
      <c r="I135" s="526"/>
      <c r="J135" s="526"/>
      <c r="K135" s="574">
        <v>9.3849359999999997</v>
      </c>
      <c r="L135" s="528"/>
      <c r="M135" s="526"/>
      <c r="N135" s="528"/>
      <c r="O135" s="526"/>
      <c r="P135" s="529">
        <v>4101.97</v>
      </c>
    </row>
    <row r="136" spans="1:16" x14ac:dyDescent="0.25">
      <c r="A136" s="530"/>
      <c r="B136" s="524" t="s">
        <v>1185</v>
      </c>
      <c r="C136" s="1247" t="s">
        <v>1186</v>
      </c>
      <c r="D136" s="1247"/>
      <c r="E136" s="1247"/>
      <c r="F136" s="1247"/>
      <c r="G136" s="1247"/>
      <c r="H136" s="525" t="s">
        <v>1151</v>
      </c>
      <c r="I136" s="531">
        <v>3.8</v>
      </c>
      <c r="J136" s="526"/>
      <c r="K136" s="574">
        <v>9.3849359999999997</v>
      </c>
      <c r="L136" s="538">
        <v>887.54</v>
      </c>
      <c r="M136" s="539">
        <v>1.36</v>
      </c>
      <c r="N136" s="534">
        <v>1207.05</v>
      </c>
      <c r="O136" s="526"/>
      <c r="P136" s="529">
        <v>11328.09</v>
      </c>
    </row>
    <row r="137" spans="1:16" x14ac:dyDescent="0.25">
      <c r="A137" s="540"/>
      <c r="B137" s="524" t="s">
        <v>1152</v>
      </c>
      <c r="C137" s="1247" t="s">
        <v>1153</v>
      </c>
      <c r="D137" s="1247"/>
      <c r="E137" s="1247"/>
      <c r="F137" s="1247"/>
      <c r="G137" s="1247"/>
      <c r="H137" s="525" t="s">
        <v>1148</v>
      </c>
      <c r="I137" s="531">
        <v>3.8</v>
      </c>
      <c r="J137" s="526"/>
      <c r="K137" s="574">
        <v>9.3849359999999997</v>
      </c>
      <c r="L137" s="528"/>
      <c r="M137" s="526"/>
      <c r="N137" s="541">
        <v>437.08</v>
      </c>
      <c r="O137" s="526"/>
      <c r="P137" s="529">
        <v>4101.97</v>
      </c>
    </row>
    <row r="138" spans="1:16" x14ac:dyDescent="0.25">
      <c r="A138" s="552"/>
      <c r="B138" s="553"/>
      <c r="C138" s="1248" t="s">
        <v>1154</v>
      </c>
      <c r="D138" s="1248"/>
      <c r="E138" s="1248"/>
      <c r="F138" s="1248"/>
      <c r="G138" s="1248"/>
      <c r="H138" s="516"/>
      <c r="I138" s="517"/>
      <c r="J138" s="517"/>
      <c r="K138" s="517"/>
      <c r="L138" s="520"/>
      <c r="M138" s="517"/>
      <c r="N138" s="554"/>
      <c r="O138" s="517"/>
      <c r="P138" s="555">
        <v>15430.06</v>
      </c>
    </row>
    <row r="139" spans="1:16" x14ac:dyDescent="0.25">
      <c r="A139" s="540"/>
      <c r="B139" s="524"/>
      <c r="C139" s="1247" t="s">
        <v>1155</v>
      </c>
      <c r="D139" s="1247"/>
      <c r="E139" s="1247"/>
      <c r="F139" s="1247"/>
      <c r="G139" s="1247"/>
      <c r="H139" s="525"/>
      <c r="I139" s="526"/>
      <c r="J139" s="526"/>
      <c r="K139" s="526"/>
      <c r="L139" s="528"/>
      <c r="M139" s="526"/>
      <c r="N139" s="528"/>
      <c r="O139" s="526"/>
      <c r="P139" s="529">
        <v>4101.97</v>
      </c>
    </row>
    <row r="140" spans="1:16" x14ac:dyDescent="0.25">
      <c r="A140" s="540"/>
      <c r="B140" s="524" t="s">
        <v>1156</v>
      </c>
      <c r="C140" s="1247" t="s">
        <v>1157</v>
      </c>
      <c r="D140" s="1247"/>
      <c r="E140" s="1247"/>
      <c r="F140" s="1247"/>
      <c r="G140" s="1247"/>
      <c r="H140" s="525" t="s">
        <v>1158</v>
      </c>
      <c r="I140" s="543">
        <v>92</v>
      </c>
      <c r="J140" s="526"/>
      <c r="K140" s="543">
        <v>92</v>
      </c>
      <c r="L140" s="528"/>
      <c r="M140" s="526"/>
      <c r="N140" s="528"/>
      <c r="O140" s="526"/>
      <c r="P140" s="529">
        <v>3773.81</v>
      </c>
    </row>
    <row r="141" spans="1:16" x14ac:dyDescent="0.25">
      <c r="A141" s="540"/>
      <c r="B141" s="524" t="s">
        <v>1159</v>
      </c>
      <c r="C141" s="1247" t="s">
        <v>1160</v>
      </c>
      <c r="D141" s="1247"/>
      <c r="E141" s="1247"/>
      <c r="F141" s="1247"/>
      <c r="G141" s="1247"/>
      <c r="H141" s="525" t="s">
        <v>1158</v>
      </c>
      <c r="I141" s="543">
        <v>46</v>
      </c>
      <c r="J141" s="526"/>
      <c r="K141" s="543">
        <v>46</v>
      </c>
      <c r="L141" s="528"/>
      <c r="M141" s="526"/>
      <c r="N141" s="528"/>
      <c r="O141" s="526"/>
      <c r="P141" s="529">
        <v>1886.91</v>
      </c>
    </row>
    <row r="142" spans="1:16" x14ac:dyDescent="0.25">
      <c r="A142" s="556"/>
      <c r="B142" s="557"/>
      <c r="C142" s="1248" t="s">
        <v>1161</v>
      </c>
      <c r="D142" s="1248"/>
      <c r="E142" s="1248"/>
      <c r="F142" s="1248"/>
      <c r="G142" s="1248"/>
      <c r="H142" s="516"/>
      <c r="I142" s="517"/>
      <c r="J142" s="517"/>
      <c r="K142" s="517"/>
      <c r="L142" s="520"/>
      <c r="M142" s="517"/>
      <c r="N142" s="554">
        <v>8539.75</v>
      </c>
      <c r="O142" s="517"/>
      <c r="P142" s="555">
        <v>21090.78</v>
      </c>
    </row>
    <row r="143" spans="1:16" x14ac:dyDescent="0.25">
      <c r="A143" s="558"/>
      <c r="B143" s="559"/>
      <c r="C143" s="559"/>
      <c r="D143" s="559"/>
      <c r="E143" s="559"/>
      <c r="F143" s="559"/>
      <c r="G143" s="559"/>
      <c r="H143" s="560"/>
      <c r="I143" s="561"/>
      <c r="J143" s="561"/>
      <c r="K143" s="561"/>
      <c r="L143" s="562"/>
      <c r="M143" s="561"/>
      <c r="N143" s="562"/>
      <c r="O143" s="561"/>
      <c r="P143" s="563"/>
    </row>
    <row r="144" spans="1:16" ht="57.75" customHeight="1" x14ac:dyDescent="0.25">
      <c r="A144" s="514" t="s">
        <v>72</v>
      </c>
      <c r="B144" s="515" t="s">
        <v>1976</v>
      </c>
      <c r="C144" s="1249" t="s">
        <v>1977</v>
      </c>
      <c r="D144" s="1249"/>
      <c r="E144" s="1249"/>
      <c r="F144" s="1249"/>
      <c r="G144" s="1249"/>
      <c r="H144" s="516" t="s">
        <v>1390</v>
      </c>
      <c r="I144" s="517">
        <v>20.122199999999999</v>
      </c>
      <c r="J144" s="518">
        <v>1</v>
      </c>
      <c r="K144" s="568">
        <v>20.122199999999999</v>
      </c>
      <c r="L144" s="520"/>
      <c r="M144" s="517"/>
      <c r="N144" s="521"/>
      <c r="O144" s="517"/>
      <c r="P144" s="522"/>
    </row>
    <row r="145" spans="1:16" x14ac:dyDescent="0.25">
      <c r="A145" s="523"/>
      <c r="B145" s="524" t="s">
        <v>23</v>
      </c>
      <c r="C145" s="1247" t="s">
        <v>1203</v>
      </c>
      <c r="D145" s="1247"/>
      <c r="E145" s="1247"/>
      <c r="F145" s="1247"/>
      <c r="G145" s="1247"/>
      <c r="H145" s="525" t="s">
        <v>1148</v>
      </c>
      <c r="I145" s="526"/>
      <c r="J145" s="526"/>
      <c r="K145" s="574">
        <v>252.13116600000001</v>
      </c>
      <c r="L145" s="528"/>
      <c r="M145" s="526"/>
      <c r="N145" s="528"/>
      <c r="O145" s="526"/>
      <c r="P145" s="529">
        <v>72855.820000000007</v>
      </c>
    </row>
    <row r="146" spans="1:16" x14ac:dyDescent="0.25">
      <c r="A146" s="530"/>
      <c r="B146" s="524" t="s">
        <v>1482</v>
      </c>
      <c r="C146" s="1247" t="s">
        <v>1483</v>
      </c>
      <c r="D146" s="1247"/>
      <c r="E146" s="1247"/>
      <c r="F146" s="1247"/>
      <c r="G146" s="1247"/>
      <c r="H146" s="525" t="s">
        <v>1148</v>
      </c>
      <c r="I146" s="536">
        <v>12.53</v>
      </c>
      <c r="J146" s="526"/>
      <c r="K146" s="574">
        <v>252.13116600000001</v>
      </c>
      <c r="L146" s="532"/>
      <c r="M146" s="533"/>
      <c r="N146" s="534">
        <v>288.95999999999998</v>
      </c>
      <c r="O146" s="526"/>
      <c r="P146" s="529">
        <v>72855.820000000007</v>
      </c>
    </row>
    <row r="147" spans="1:16" x14ac:dyDescent="0.25">
      <c r="A147" s="523"/>
      <c r="B147" s="524" t="s">
        <v>28</v>
      </c>
      <c r="C147" s="1247" t="s">
        <v>132</v>
      </c>
      <c r="D147" s="1247"/>
      <c r="E147" s="1247"/>
      <c r="F147" s="1247"/>
      <c r="G147" s="1247"/>
      <c r="H147" s="525"/>
      <c r="I147" s="526"/>
      <c r="J147" s="526"/>
      <c r="K147" s="526"/>
      <c r="L147" s="528"/>
      <c r="M147" s="526"/>
      <c r="N147" s="528"/>
      <c r="O147" s="526"/>
      <c r="P147" s="529">
        <v>20465</v>
      </c>
    </row>
    <row r="148" spans="1:16" x14ac:dyDescent="0.25">
      <c r="A148" s="523"/>
      <c r="B148" s="524"/>
      <c r="C148" s="1247" t="s">
        <v>1147</v>
      </c>
      <c r="D148" s="1247"/>
      <c r="E148" s="1247"/>
      <c r="F148" s="1247"/>
      <c r="G148" s="1247"/>
      <c r="H148" s="525" t="s">
        <v>1148</v>
      </c>
      <c r="I148" s="526"/>
      <c r="J148" s="526"/>
      <c r="K148" s="574">
        <v>52.720163999999997</v>
      </c>
      <c r="L148" s="528"/>
      <c r="M148" s="526"/>
      <c r="N148" s="528"/>
      <c r="O148" s="526"/>
      <c r="P148" s="529">
        <v>17154.09</v>
      </c>
    </row>
    <row r="149" spans="1:16" x14ac:dyDescent="0.25">
      <c r="A149" s="530"/>
      <c r="B149" s="524" t="s">
        <v>1978</v>
      </c>
      <c r="C149" s="1247" t="s">
        <v>1979</v>
      </c>
      <c r="D149" s="1247"/>
      <c r="E149" s="1247"/>
      <c r="F149" s="1247"/>
      <c r="G149" s="1247"/>
      <c r="H149" s="525" t="s">
        <v>1151</v>
      </c>
      <c r="I149" s="531">
        <v>10.5</v>
      </c>
      <c r="J149" s="526"/>
      <c r="K149" s="535">
        <v>211.28309999999999</v>
      </c>
      <c r="L149" s="538">
        <v>2.41</v>
      </c>
      <c r="M149" s="539">
        <v>1.17</v>
      </c>
      <c r="N149" s="534">
        <v>2.82</v>
      </c>
      <c r="O149" s="526"/>
      <c r="P149" s="529">
        <v>595.82000000000005</v>
      </c>
    </row>
    <row r="150" spans="1:16" x14ac:dyDescent="0.25">
      <c r="A150" s="530"/>
      <c r="B150" s="524" t="s">
        <v>1980</v>
      </c>
      <c r="C150" s="1247" t="s">
        <v>1981</v>
      </c>
      <c r="D150" s="1247"/>
      <c r="E150" s="1247"/>
      <c r="F150" s="1247"/>
      <c r="G150" s="1247"/>
      <c r="H150" s="525" t="s">
        <v>1151</v>
      </c>
      <c r="I150" s="536">
        <v>2.62</v>
      </c>
      <c r="J150" s="526"/>
      <c r="K150" s="574">
        <v>52.720163999999997</v>
      </c>
      <c r="L150" s="532"/>
      <c r="M150" s="533"/>
      <c r="N150" s="534">
        <v>376.88</v>
      </c>
      <c r="O150" s="526"/>
      <c r="P150" s="529">
        <v>19869.18</v>
      </c>
    </row>
    <row r="151" spans="1:16" x14ac:dyDescent="0.25">
      <c r="A151" s="540"/>
      <c r="B151" s="524" t="s">
        <v>1208</v>
      </c>
      <c r="C151" s="1247" t="s">
        <v>1209</v>
      </c>
      <c r="D151" s="1247"/>
      <c r="E151" s="1247"/>
      <c r="F151" s="1247"/>
      <c r="G151" s="1247"/>
      <c r="H151" s="525" t="s">
        <v>1148</v>
      </c>
      <c r="I151" s="536">
        <v>2.62</v>
      </c>
      <c r="J151" s="526"/>
      <c r="K151" s="574">
        <v>52.720163999999997</v>
      </c>
      <c r="L151" s="528"/>
      <c r="M151" s="526"/>
      <c r="N151" s="541">
        <v>325.38</v>
      </c>
      <c r="O151" s="526"/>
      <c r="P151" s="529">
        <v>17154.09</v>
      </c>
    </row>
    <row r="152" spans="1:16" x14ac:dyDescent="0.25">
      <c r="A152" s="552"/>
      <c r="B152" s="553"/>
      <c r="C152" s="1248" t="s">
        <v>1154</v>
      </c>
      <c r="D152" s="1248"/>
      <c r="E152" s="1248"/>
      <c r="F152" s="1248"/>
      <c r="G152" s="1248"/>
      <c r="H152" s="516"/>
      <c r="I152" s="517"/>
      <c r="J152" s="517"/>
      <c r="K152" s="517"/>
      <c r="L152" s="520"/>
      <c r="M152" s="517"/>
      <c r="N152" s="554"/>
      <c r="O152" s="517"/>
      <c r="P152" s="555">
        <v>110474.91</v>
      </c>
    </row>
    <row r="153" spans="1:16" x14ac:dyDescent="0.25">
      <c r="A153" s="540"/>
      <c r="B153" s="524"/>
      <c r="C153" s="1247" t="s">
        <v>1155</v>
      </c>
      <c r="D153" s="1247"/>
      <c r="E153" s="1247"/>
      <c r="F153" s="1247"/>
      <c r="G153" s="1247"/>
      <c r="H153" s="525"/>
      <c r="I153" s="526"/>
      <c r="J153" s="526"/>
      <c r="K153" s="526"/>
      <c r="L153" s="528"/>
      <c r="M153" s="526"/>
      <c r="N153" s="528"/>
      <c r="O153" s="526"/>
      <c r="P153" s="529">
        <v>90009.91</v>
      </c>
    </row>
    <row r="154" spans="1:16" x14ac:dyDescent="0.25">
      <c r="A154" s="540"/>
      <c r="B154" s="524" t="s">
        <v>1156</v>
      </c>
      <c r="C154" s="1247" t="s">
        <v>1157</v>
      </c>
      <c r="D154" s="1247"/>
      <c r="E154" s="1247"/>
      <c r="F154" s="1247"/>
      <c r="G154" s="1247"/>
      <c r="H154" s="525" t="s">
        <v>1158</v>
      </c>
      <c r="I154" s="543">
        <v>92</v>
      </c>
      <c r="J154" s="526"/>
      <c r="K154" s="543">
        <v>92</v>
      </c>
      <c r="L154" s="528"/>
      <c r="M154" s="526"/>
      <c r="N154" s="528"/>
      <c r="O154" s="526"/>
      <c r="P154" s="529">
        <v>82809.119999999995</v>
      </c>
    </row>
    <row r="155" spans="1:16" x14ac:dyDescent="0.25">
      <c r="A155" s="540"/>
      <c r="B155" s="524" t="s">
        <v>1159</v>
      </c>
      <c r="C155" s="1247" t="s">
        <v>1160</v>
      </c>
      <c r="D155" s="1247"/>
      <c r="E155" s="1247"/>
      <c r="F155" s="1247"/>
      <c r="G155" s="1247"/>
      <c r="H155" s="525" t="s">
        <v>1158</v>
      </c>
      <c r="I155" s="543">
        <v>46</v>
      </c>
      <c r="J155" s="526"/>
      <c r="K155" s="543">
        <v>46</v>
      </c>
      <c r="L155" s="528"/>
      <c r="M155" s="526"/>
      <c r="N155" s="528"/>
      <c r="O155" s="526"/>
      <c r="P155" s="529">
        <v>41404.559999999998</v>
      </c>
    </row>
    <row r="156" spans="1:16" x14ac:dyDescent="0.25">
      <c r="A156" s="556"/>
      <c r="B156" s="557"/>
      <c r="C156" s="1248" t="s">
        <v>1161</v>
      </c>
      <c r="D156" s="1248"/>
      <c r="E156" s="1248"/>
      <c r="F156" s="1248"/>
      <c r="G156" s="1248"/>
      <c r="H156" s="516"/>
      <c r="I156" s="517"/>
      <c r="J156" s="517"/>
      <c r="K156" s="517"/>
      <c r="L156" s="520"/>
      <c r="M156" s="517"/>
      <c r="N156" s="554">
        <v>11663.17</v>
      </c>
      <c r="O156" s="517"/>
      <c r="P156" s="555">
        <v>234688.59</v>
      </c>
    </row>
    <row r="157" spans="1:16" x14ac:dyDescent="0.25">
      <c r="A157" s="558"/>
      <c r="B157" s="559"/>
      <c r="C157" s="559"/>
      <c r="D157" s="559"/>
      <c r="E157" s="559"/>
      <c r="F157" s="559"/>
      <c r="G157" s="559"/>
      <c r="H157" s="560"/>
      <c r="I157" s="561"/>
      <c r="J157" s="561"/>
      <c r="K157" s="561"/>
      <c r="L157" s="562"/>
      <c r="M157" s="561"/>
      <c r="N157" s="562"/>
      <c r="O157" s="561"/>
      <c r="P157" s="563"/>
    </row>
    <row r="158" spans="1:16" x14ac:dyDescent="0.25">
      <c r="A158" s="1251" t="s">
        <v>4797</v>
      </c>
      <c r="B158" s="1252"/>
      <c r="C158" s="1252"/>
      <c r="D158" s="1252"/>
      <c r="E158" s="1252"/>
      <c r="F158" s="1252"/>
      <c r="G158" s="1252"/>
      <c r="H158" s="1252"/>
      <c r="I158" s="1252"/>
      <c r="J158" s="1252"/>
      <c r="K158" s="1252"/>
      <c r="L158" s="1252"/>
      <c r="M158" s="1252"/>
      <c r="N158" s="1252"/>
      <c r="O158" s="1252"/>
      <c r="P158" s="1253"/>
    </row>
    <row r="159" spans="1:16" ht="42" customHeight="1" x14ac:dyDescent="0.25">
      <c r="A159" s="514" t="s">
        <v>75</v>
      </c>
      <c r="B159" s="515" t="s">
        <v>1950</v>
      </c>
      <c r="C159" s="1249" t="s">
        <v>1951</v>
      </c>
      <c r="D159" s="1249"/>
      <c r="E159" s="1249"/>
      <c r="F159" s="1249"/>
      <c r="G159" s="1249"/>
      <c r="H159" s="516" t="s">
        <v>1146</v>
      </c>
      <c r="I159" s="517">
        <v>0.84252000000000005</v>
      </c>
      <c r="J159" s="518">
        <v>1</v>
      </c>
      <c r="K159" s="590">
        <v>0.84252000000000005</v>
      </c>
      <c r="L159" s="520"/>
      <c r="M159" s="517"/>
      <c r="N159" s="521"/>
      <c r="O159" s="517"/>
      <c r="P159" s="522"/>
    </row>
    <row r="160" spans="1:16" x14ac:dyDescent="0.25">
      <c r="A160" s="523"/>
      <c r="B160" s="524" t="s">
        <v>28</v>
      </c>
      <c r="C160" s="1247" t="s">
        <v>132</v>
      </c>
      <c r="D160" s="1247"/>
      <c r="E160" s="1247"/>
      <c r="F160" s="1247"/>
      <c r="G160" s="1247"/>
      <c r="H160" s="525"/>
      <c r="I160" s="526"/>
      <c r="J160" s="526"/>
      <c r="K160" s="526"/>
      <c r="L160" s="528"/>
      <c r="M160" s="526"/>
      <c r="N160" s="528"/>
      <c r="O160" s="526"/>
      <c r="P160" s="529">
        <v>29762.71</v>
      </c>
    </row>
    <row r="161" spans="1:16" x14ac:dyDescent="0.25">
      <c r="A161" s="523"/>
      <c r="B161" s="524"/>
      <c r="C161" s="1247" t="s">
        <v>1147</v>
      </c>
      <c r="D161" s="1247"/>
      <c r="E161" s="1247"/>
      <c r="F161" s="1247"/>
      <c r="G161" s="1247"/>
      <c r="H161" s="525" t="s">
        <v>1148</v>
      </c>
      <c r="I161" s="526"/>
      <c r="J161" s="526"/>
      <c r="K161" s="569">
        <v>19.959298799999999</v>
      </c>
      <c r="L161" s="528"/>
      <c r="M161" s="526"/>
      <c r="N161" s="528"/>
      <c r="O161" s="526"/>
      <c r="P161" s="529">
        <v>8723.81</v>
      </c>
    </row>
    <row r="162" spans="1:16" x14ac:dyDescent="0.25">
      <c r="A162" s="530"/>
      <c r="B162" s="524" t="s">
        <v>1149</v>
      </c>
      <c r="C162" s="1247" t="s">
        <v>1150</v>
      </c>
      <c r="D162" s="1247"/>
      <c r="E162" s="1247"/>
      <c r="F162" s="1247"/>
      <c r="G162" s="1247"/>
      <c r="H162" s="525" t="s">
        <v>1151</v>
      </c>
      <c r="I162" s="536">
        <v>23.69</v>
      </c>
      <c r="J162" s="526"/>
      <c r="K162" s="569">
        <v>19.959298799999999</v>
      </c>
      <c r="L162" s="532"/>
      <c r="M162" s="533"/>
      <c r="N162" s="534">
        <v>1491.17</v>
      </c>
      <c r="O162" s="526"/>
      <c r="P162" s="529">
        <v>29762.71</v>
      </c>
    </row>
    <row r="163" spans="1:16" x14ac:dyDescent="0.25">
      <c r="A163" s="540"/>
      <c r="B163" s="524" t="s">
        <v>1152</v>
      </c>
      <c r="C163" s="1247" t="s">
        <v>1153</v>
      </c>
      <c r="D163" s="1247"/>
      <c r="E163" s="1247"/>
      <c r="F163" s="1247"/>
      <c r="G163" s="1247"/>
      <c r="H163" s="525" t="s">
        <v>1148</v>
      </c>
      <c r="I163" s="536">
        <v>23.69</v>
      </c>
      <c r="J163" s="526"/>
      <c r="K163" s="569">
        <v>19.959298799999999</v>
      </c>
      <c r="L163" s="528"/>
      <c r="M163" s="526"/>
      <c r="N163" s="541">
        <v>437.08</v>
      </c>
      <c r="O163" s="526"/>
      <c r="P163" s="529">
        <v>8723.81</v>
      </c>
    </row>
    <row r="164" spans="1:16" x14ac:dyDescent="0.25">
      <c r="A164" s="552"/>
      <c r="B164" s="553"/>
      <c r="C164" s="1248" t="s">
        <v>1154</v>
      </c>
      <c r="D164" s="1248"/>
      <c r="E164" s="1248"/>
      <c r="F164" s="1248"/>
      <c r="G164" s="1248"/>
      <c r="H164" s="516"/>
      <c r="I164" s="517"/>
      <c r="J164" s="517"/>
      <c r="K164" s="517"/>
      <c r="L164" s="520"/>
      <c r="M164" s="517"/>
      <c r="N164" s="554"/>
      <c r="O164" s="517"/>
      <c r="P164" s="555">
        <v>38486.519999999997</v>
      </c>
    </row>
    <row r="165" spans="1:16" x14ac:dyDescent="0.25">
      <c r="A165" s="540"/>
      <c r="B165" s="524"/>
      <c r="C165" s="1247" t="s">
        <v>1155</v>
      </c>
      <c r="D165" s="1247"/>
      <c r="E165" s="1247"/>
      <c r="F165" s="1247"/>
      <c r="G165" s="1247"/>
      <c r="H165" s="525"/>
      <c r="I165" s="526"/>
      <c r="J165" s="526"/>
      <c r="K165" s="526"/>
      <c r="L165" s="528"/>
      <c r="M165" s="526"/>
      <c r="N165" s="528"/>
      <c r="O165" s="526"/>
      <c r="P165" s="529">
        <v>8723.81</v>
      </c>
    </row>
    <row r="166" spans="1:16" x14ac:dyDescent="0.25">
      <c r="A166" s="540"/>
      <c r="B166" s="524" t="s">
        <v>1156</v>
      </c>
      <c r="C166" s="1247" t="s">
        <v>1157</v>
      </c>
      <c r="D166" s="1247"/>
      <c r="E166" s="1247"/>
      <c r="F166" s="1247"/>
      <c r="G166" s="1247"/>
      <c r="H166" s="525" t="s">
        <v>1158</v>
      </c>
      <c r="I166" s="543">
        <v>92</v>
      </c>
      <c r="J166" s="526"/>
      <c r="K166" s="543">
        <v>92</v>
      </c>
      <c r="L166" s="528"/>
      <c r="M166" s="526"/>
      <c r="N166" s="528"/>
      <c r="O166" s="526"/>
      <c r="P166" s="529">
        <v>8025.91</v>
      </c>
    </row>
    <row r="167" spans="1:16" x14ac:dyDescent="0.25">
      <c r="A167" s="540"/>
      <c r="B167" s="524" t="s">
        <v>1159</v>
      </c>
      <c r="C167" s="1247" t="s">
        <v>1160</v>
      </c>
      <c r="D167" s="1247"/>
      <c r="E167" s="1247"/>
      <c r="F167" s="1247"/>
      <c r="G167" s="1247"/>
      <c r="H167" s="525" t="s">
        <v>1158</v>
      </c>
      <c r="I167" s="543">
        <v>46</v>
      </c>
      <c r="J167" s="526"/>
      <c r="K167" s="543">
        <v>46</v>
      </c>
      <c r="L167" s="528"/>
      <c r="M167" s="526"/>
      <c r="N167" s="528"/>
      <c r="O167" s="526"/>
      <c r="P167" s="529">
        <v>4012.95</v>
      </c>
    </row>
    <row r="168" spans="1:16" x14ac:dyDescent="0.25">
      <c r="A168" s="556"/>
      <c r="B168" s="557"/>
      <c r="C168" s="1248" t="s">
        <v>1161</v>
      </c>
      <c r="D168" s="1248"/>
      <c r="E168" s="1248"/>
      <c r="F168" s="1248"/>
      <c r="G168" s="1248"/>
      <c r="H168" s="516"/>
      <c r="I168" s="517"/>
      <c r="J168" s="517"/>
      <c r="K168" s="517"/>
      <c r="L168" s="520"/>
      <c r="M168" s="517"/>
      <c r="N168" s="554">
        <v>59969.35</v>
      </c>
      <c r="O168" s="517"/>
      <c r="P168" s="555">
        <v>50525.38</v>
      </c>
    </row>
    <row r="169" spans="1:16" x14ac:dyDescent="0.25">
      <c r="A169" s="558"/>
      <c r="B169" s="559"/>
      <c r="C169" s="559"/>
      <c r="D169" s="559"/>
      <c r="E169" s="559"/>
      <c r="F169" s="559"/>
      <c r="G169" s="559"/>
      <c r="H169" s="560"/>
      <c r="I169" s="561"/>
      <c r="J169" s="561"/>
      <c r="K169" s="561"/>
      <c r="L169" s="562"/>
      <c r="M169" s="561"/>
      <c r="N169" s="562"/>
      <c r="O169" s="561"/>
      <c r="P169" s="563"/>
    </row>
    <row r="170" spans="1:16" ht="38.25" customHeight="1" x14ac:dyDescent="0.25">
      <c r="A170" s="514" t="s">
        <v>78</v>
      </c>
      <c r="B170" s="515" t="s">
        <v>1178</v>
      </c>
      <c r="C170" s="1249" t="s">
        <v>1179</v>
      </c>
      <c r="D170" s="1249"/>
      <c r="E170" s="1249"/>
      <c r="F170" s="1249"/>
      <c r="G170" s="1249"/>
      <c r="H170" s="516" t="s">
        <v>1146</v>
      </c>
      <c r="I170" s="517">
        <v>0.48026000000000002</v>
      </c>
      <c r="J170" s="518">
        <v>1</v>
      </c>
      <c r="K170" s="590">
        <v>0.48026000000000002</v>
      </c>
      <c r="L170" s="520"/>
      <c r="M170" s="517"/>
      <c r="N170" s="521"/>
      <c r="O170" s="517"/>
      <c r="P170" s="522"/>
    </row>
    <row r="171" spans="1:16" x14ac:dyDescent="0.25">
      <c r="A171" s="523"/>
      <c r="B171" s="524" t="s">
        <v>28</v>
      </c>
      <c r="C171" s="1247" t="s">
        <v>132</v>
      </c>
      <c r="D171" s="1247"/>
      <c r="E171" s="1247"/>
      <c r="F171" s="1247"/>
      <c r="G171" s="1247"/>
      <c r="H171" s="525"/>
      <c r="I171" s="526"/>
      <c r="J171" s="526"/>
      <c r="K171" s="526"/>
      <c r="L171" s="528"/>
      <c r="M171" s="526"/>
      <c r="N171" s="528"/>
      <c r="O171" s="526"/>
      <c r="P171" s="529">
        <v>18261.810000000001</v>
      </c>
    </row>
    <row r="172" spans="1:16" x14ac:dyDescent="0.25">
      <c r="A172" s="523"/>
      <c r="B172" s="524"/>
      <c r="C172" s="1247" t="s">
        <v>1147</v>
      </c>
      <c r="D172" s="1247"/>
      <c r="E172" s="1247"/>
      <c r="F172" s="1247"/>
      <c r="G172" s="1247"/>
      <c r="H172" s="525" t="s">
        <v>1148</v>
      </c>
      <c r="I172" s="526"/>
      <c r="J172" s="526"/>
      <c r="K172" s="537">
        <v>12.24663</v>
      </c>
      <c r="L172" s="528"/>
      <c r="M172" s="526"/>
      <c r="N172" s="528"/>
      <c r="O172" s="526"/>
      <c r="P172" s="529">
        <v>5352.76</v>
      </c>
    </row>
    <row r="173" spans="1:16" x14ac:dyDescent="0.25">
      <c r="A173" s="530"/>
      <c r="B173" s="524" t="s">
        <v>1149</v>
      </c>
      <c r="C173" s="1247" t="s">
        <v>1150</v>
      </c>
      <c r="D173" s="1247"/>
      <c r="E173" s="1247"/>
      <c r="F173" s="1247"/>
      <c r="G173" s="1247"/>
      <c r="H173" s="525" t="s">
        <v>1151</v>
      </c>
      <c r="I173" s="531">
        <v>25.5</v>
      </c>
      <c r="J173" s="526"/>
      <c r="K173" s="537">
        <v>12.24663</v>
      </c>
      <c r="L173" s="532"/>
      <c r="M173" s="533"/>
      <c r="N173" s="534">
        <v>1491.17</v>
      </c>
      <c r="O173" s="526"/>
      <c r="P173" s="529">
        <v>18261.810000000001</v>
      </c>
    </row>
    <row r="174" spans="1:16" x14ac:dyDescent="0.25">
      <c r="A174" s="540"/>
      <c r="B174" s="524" t="s">
        <v>1152</v>
      </c>
      <c r="C174" s="1247" t="s">
        <v>1153</v>
      </c>
      <c r="D174" s="1247"/>
      <c r="E174" s="1247"/>
      <c r="F174" s="1247"/>
      <c r="G174" s="1247"/>
      <c r="H174" s="525" t="s">
        <v>1148</v>
      </c>
      <c r="I174" s="531">
        <v>25.5</v>
      </c>
      <c r="J174" s="526"/>
      <c r="K174" s="537">
        <v>12.24663</v>
      </c>
      <c r="L174" s="528"/>
      <c r="M174" s="526"/>
      <c r="N174" s="541">
        <v>437.08</v>
      </c>
      <c r="O174" s="526"/>
      <c r="P174" s="529">
        <v>5352.76</v>
      </c>
    </row>
    <row r="175" spans="1:16" x14ac:dyDescent="0.25">
      <c r="A175" s="552"/>
      <c r="B175" s="553"/>
      <c r="C175" s="1248" t="s">
        <v>1154</v>
      </c>
      <c r="D175" s="1248"/>
      <c r="E175" s="1248"/>
      <c r="F175" s="1248"/>
      <c r="G175" s="1248"/>
      <c r="H175" s="516"/>
      <c r="I175" s="517"/>
      <c r="J175" s="517"/>
      <c r="K175" s="517"/>
      <c r="L175" s="520"/>
      <c r="M175" s="517"/>
      <c r="N175" s="554"/>
      <c r="O175" s="517"/>
      <c r="P175" s="555">
        <v>23614.57</v>
      </c>
    </row>
    <row r="176" spans="1:16" x14ac:dyDescent="0.25">
      <c r="A176" s="540"/>
      <c r="B176" s="524"/>
      <c r="C176" s="1247" t="s">
        <v>1155</v>
      </c>
      <c r="D176" s="1247"/>
      <c r="E176" s="1247"/>
      <c r="F176" s="1247"/>
      <c r="G176" s="1247"/>
      <c r="H176" s="525"/>
      <c r="I176" s="526"/>
      <c r="J176" s="526"/>
      <c r="K176" s="526"/>
      <c r="L176" s="528"/>
      <c r="M176" s="526"/>
      <c r="N176" s="528"/>
      <c r="O176" s="526"/>
      <c r="P176" s="529">
        <v>5352.76</v>
      </c>
    </row>
    <row r="177" spans="1:16" x14ac:dyDescent="0.25">
      <c r="A177" s="540"/>
      <c r="B177" s="524" t="s">
        <v>1156</v>
      </c>
      <c r="C177" s="1247" t="s">
        <v>1157</v>
      </c>
      <c r="D177" s="1247"/>
      <c r="E177" s="1247"/>
      <c r="F177" s="1247"/>
      <c r="G177" s="1247"/>
      <c r="H177" s="525" t="s">
        <v>1158</v>
      </c>
      <c r="I177" s="543">
        <v>92</v>
      </c>
      <c r="J177" s="526"/>
      <c r="K177" s="543">
        <v>92</v>
      </c>
      <c r="L177" s="528"/>
      <c r="M177" s="526"/>
      <c r="N177" s="528"/>
      <c r="O177" s="526"/>
      <c r="P177" s="529">
        <v>4924.54</v>
      </c>
    </row>
    <row r="178" spans="1:16" x14ac:dyDescent="0.25">
      <c r="A178" s="540"/>
      <c r="B178" s="524" t="s">
        <v>1159</v>
      </c>
      <c r="C178" s="1247" t="s">
        <v>1160</v>
      </c>
      <c r="D178" s="1247"/>
      <c r="E178" s="1247"/>
      <c r="F178" s="1247"/>
      <c r="G178" s="1247"/>
      <c r="H178" s="525" t="s">
        <v>1158</v>
      </c>
      <c r="I178" s="543">
        <v>46</v>
      </c>
      <c r="J178" s="526"/>
      <c r="K178" s="543">
        <v>46</v>
      </c>
      <c r="L178" s="528"/>
      <c r="M178" s="526"/>
      <c r="N178" s="528"/>
      <c r="O178" s="526"/>
      <c r="P178" s="529">
        <v>2462.27</v>
      </c>
    </row>
    <row r="179" spans="1:16" x14ac:dyDescent="0.25">
      <c r="A179" s="556"/>
      <c r="B179" s="557"/>
      <c r="C179" s="1248" t="s">
        <v>1161</v>
      </c>
      <c r="D179" s="1248"/>
      <c r="E179" s="1248"/>
      <c r="F179" s="1248"/>
      <c r="G179" s="1248"/>
      <c r="H179" s="516"/>
      <c r="I179" s="517"/>
      <c r="J179" s="517"/>
      <c r="K179" s="517"/>
      <c r="L179" s="520"/>
      <c r="M179" s="517"/>
      <c r="N179" s="554">
        <v>64551.24</v>
      </c>
      <c r="O179" s="517"/>
      <c r="P179" s="555">
        <v>31001.38</v>
      </c>
    </row>
    <row r="180" spans="1:16" x14ac:dyDescent="0.25">
      <c r="A180" s="558"/>
      <c r="B180" s="559"/>
      <c r="C180" s="559"/>
      <c r="D180" s="559"/>
      <c r="E180" s="559"/>
      <c r="F180" s="559"/>
      <c r="G180" s="559"/>
      <c r="H180" s="560"/>
      <c r="I180" s="561"/>
      <c r="J180" s="561"/>
      <c r="K180" s="561"/>
      <c r="L180" s="562"/>
      <c r="M180" s="561"/>
      <c r="N180" s="562"/>
      <c r="O180" s="561"/>
      <c r="P180" s="563"/>
    </row>
    <row r="181" spans="1:16" ht="48" customHeight="1" x14ac:dyDescent="0.25">
      <c r="A181" s="514" t="s">
        <v>81</v>
      </c>
      <c r="B181" s="515" t="s">
        <v>1952</v>
      </c>
      <c r="C181" s="1249" t="s">
        <v>1953</v>
      </c>
      <c r="D181" s="1249"/>
      <c r="E181" s="1249"/>
      <c r="F181" s="1249"/>
      <c r="G181" s="1249"/>
      <c r="H181" s="516" t="s">
        <v>1164</v>
      </c>
      <c r="I181" s="517">
        <v>768.41600000000005</v>
      </c>
      <c r="J181" s="518">
        <v>1</v>
      </c>
      <c r="K181" s="519">
        <v>768.41600000000005</v>
      </c>
      <c r="L181" s="520"/>
      <c r="M181" s="517"/>
      <c r="N181" s="572">
        <v>242.69</v>
      </c>
      <c r="O181" s="517"/>
      <c r="P181" s="555">
        <v>186486.88</v>
      </c>
    </row>
    <row r="182" spans="1:16" x14ac:dyDescent="0.25">
      <c r="A182" s="556"/>
      <c r="B182" s="557"/>
      <c r="C182" s="1248" t="s">
        <v>1161</v>
      </c>
      <c r="D182" s="1248"/>
      <c r="E182" s="1248"/>
      <c r="F182" s="1248"/>
      <c r="G182" s="1248"/>
      <c r="H182" s="516"/>
      <c r="I182" s="517"/>
      <c r="J182" s="517"/>
      <c r="K182" s="517"/>
      <c r="L182" s="520"/>
      <c r="M182" s="517"/>
      <c r="N182" s="520"/>
      <c r="O182" s="517"/>
      <c r="P182" s="555">
        <v>186486.88</v>
      </c>
    </row>
    <row r="183" spans="1:16" x14ac:dyDescent="0.25">
      <c r="A183" s="558"/>
      <c r="B183" s="559"/>
      <c r="C183" s="559"/>
      <c r="D183" s="559"/>
      <c r="E183" s="559"/>
      <c r="F183" s="559"/>
      <c r="G183" s="559"/>
      <c r="H183" s="560"/>
      <c r="I183" s="561"/>
      <c r="J183" s="561"/>
      <c r="K183" s="561"/>
      <c r="L183" s="562"/>
      <c r="M183" s="561"/>
      <c r="N183" s="562"/>
      <c r="O183" s="561"/>
      <c r="P183" s="563"/>
    </row>
    <row r="184" spans="1:16" ht="69" customHeight="1" x14ac:dyDescent="0.25">
      <c r="A184" s="514" t="s">
        <v>87</v>
      </c>
      <c r="B184" s="515" t="s">
        <v>2802</v>
      </c>
      <c r="C184" s="1249" t="s">
        <v>2803</v>
      </c>
      <c r="D184" s="1249"/>
      <c r="E184" s="1249"/>
      <c r="F184" s="1249"/>
      <c r="G184" s="1249"/>
      <c r="H184" s="516" t="s">
        <v>1390</v>
      </c>
      <c r="I184" s="517">
        <v>0.2646</v>
      </c>
      <c r="J184" s="518">
        <v>1</v>
      </c>
      <c r="K184" s="568">
        <v>0.2646</v>
      </c>
      <c r="L184" s="520"/>
      <c r="M184" s="517"/>
      <c r="N184" s="521"/>
      <c r="O184" s="517"/>
      <c r="P184" s="522"/>
    </row>
    <row r="185" spans="1:16" x14ac:dyDescent="0.25">
      <c r="A185" s="523"/>
      <c r="B185" s="524" t="s">
        <v>23</v>
      </c>
      <c r="C185" s="1247" t="s">
        <v>1203</v>
      </c>
      <c r="D185" s="1247"/>
      <c r="E185" s="1247"/>
      <c r="F185" s="1247"/>
      <c r="G185" s="1247"/>
      <c r="H185" s="525" t="s">
        <v>1148</v>
      </c>
      <c r="I185" s="526"/>
      <c r="J185" s="526"/>
      <c r="K185" s="535">
        <v>40.748399999999997</v>
      </c>
      <c r="L185" s="528"/>
      <c r="M185" s="526"/>
      <c r="N185" s="528"/>
      <c r="O185" s="526"/>
      <c r="P185" s="529">
        <v>10784.88</v>
      </c>
    </row>
    <row r="186" spans="1:16" x14ac:dyDescent="0.25">
      <c r="A186" s="530"/>
      <c r="B186" s="524" t="s">
        <v>1989</v>
      </c>
      <c r="C186" s="1247" t="s">
        <v>1990</v>
      </c>
      <c r="D186" s="1247"/>
      <c r="E186" s="1247"/>
      <c r="F186" s="1247"/>
      <c r="G186" s="1247"/>
      <c r="H186" s="525" t="s">
        <v>1148</v>
      </c>
      <c r="I186" s="543">
        <v>154</v>
      </c>
      <c r="J186" s="526"/>
      <c r="K186" s="535">
        <v>40.748399999999997</v>
      </c>
      <c r="L186" s="532"/>
      <c r="M186" s="533"/>
      <c r="N186" s="534">
        <v>264.67</v>
      </c>
      <c r="O186" s="526"/>
      <c r="P186" s="529">
        <v>10784.88</v>
      </c>
    </row>
    <row r="187" spans="1:16" x14ac:dyDescent="0.25">
      <c r="A187" s="552"/>
      <c r="B187" s="553"/>
      <c r="C187" s="1248" t="s">
        <v>1154</v>
      </c>
      <c r="D187" s="1248"/>
      <c r="E187" s="1248"/>
      <c r="F187" s="1248"/>
      <c r="G187" s="1248"/>
      <c r="H187" s="516"/>
      <c r="I187" s="517"/>
      <c r="J187" s="517"/>
      <c r="K187" s="517"/>
      <c r="L187" s="520"/>
      <c r="M187" s="517"/>
      <c r="N187" s="554"/>
      <c r="O187" s="517"/>
      <c r="P187" s="555">
        <v>10784.88</v>
      </c>
    </row>
    <row r="188" spans="1:16" x14ac:dyDescent="0.25">
      <c r="A188" s="540"/>
      <c r="B188" s="524"/>
      <c r="C188" s="1247" t="s">
        <v>1155</v>
      </c>
      <c r="D188" s="1247"/>
      <c r="E188" s="1247"/>
      <c r="F188" s="1247"/>
      <c r="G188" s="1247"/>
      <c r="H188" s="525"/>
      <c r="I188" s="526"/>
      <c r="J188" s="526"/>
      <c r="K188" s="526"/>
      <c r="L188" s="528"/>
      <c r="M188" s="526"/>
      <c r="N188" s="528"/>
      <c r="O188" s="526"/>
      <c r="P188" s="529">
        <v>10784.88</v>
      </c>
    </row>
    <row r="189" spans="1:16" x14ac:dyDescent="0.25">
      <c r="A189" s="540"/>
      <c r="B189" s="524" t="s">
        <v>2804</v>
      </c>
      <c r="C189" s="1247" t="s">
        <v>2805</v>
      </c>
      <c r="D189" s="1247"/>
      <c r="E189" s="1247"/>
      <c r="F189" s="1247"/>
      <c r="G189" s="1247"/>
      <c r="H189" s="525" t="s">
        <v>1158</v>
      </c>
      <c r="I189" s="543">
        <v>89</v>
      </c>
      <c r="J189" s="526"/>
      <c r="K189" s="543">
        <v>89</v>
      </c>
      <c r="L189" s="528"/>
      <c r="M189" s="526"/>
      <c r="N189" s="528"/>
      <c r="O189" s="526"/>
      <c r="P189" s="529">
        <v>9598.5400000000009</v>
      </c>
    </row>
    <row r="190" spans="1:16" x14ac:dyDescent="0.25">
      <c r="A190" s="540"/>
      <c r="B190" s="524" t="s">
        <v>2806</v>
      </c>
      <c r="C190" s="1247" t="s">
        <v>2807</v>
      </c>
      <c r="D190" s="1247"/>
      <c r="E190" s="1247"/>
      <c r="F190" s="1247"/>
      <c r="G190" s="1247"/>
      <c r="H190" s="525" t="s">
        <v>1158</v>
      </c>
      <c r="I190" s="543">
        <v>40</v>
      </c>
      <c r="J190" s="526"/>
      <c r="K190" s="543">
        <v>40</v>
      </c>
      <c r="L190" s="528"/>
      <c r="M190" s="526"/>
      <c r="N190" s="528"/>
      <c r="O190" s="526"/>
      <c r="P190" s="529">
        <v>4313.95</v>
      </c>
    </row>
    <row r="191" spans="1:16" x14ac:dyDescent="0.25">
      <c r="A191" s="556"/>
      <c r="B191" s="557"/>
      <c r="C191" s="1248" t="s">
        <v>1161</v>
      </c>
      <c r="D191" s="1248"/>
      <c r="E191" s="1248"/>
      <c r="F191" s="1248"/>
      <c r="G191" s="1248"/>
      <c r="H191" s="516"/>
      <c r="I191" s="517"/>
      <c r="J191" s="517"/>
      <c r="K191" s="517"/>
      <c r="L191" s="520"/>
      <c r="M191" s="517"/>
      <c r="N191" s="554">
        <v>93338.51</v>
      </c>
      <c r="O191" s="517"/>
      <c r="P191" s="555">
        <v>24697.37</v>
      </c>
    </row>
    <row r="192" spans="1:16" x14ac:dyDescent="0.25">
      <c r="A192" s="558"/>
      <c r="B192" s="559"/>
      <c r="C192" s="559"/>
      <c r="D192" s="559"/>
      <c r="E192" s="559"/>
      <c r="F192" s="559"/>
      <c r="G192" s="559"/>
      <c r="H192" s="560"/>
      <c r="I192" s="561"/>
      <c r="J192" s="561"/>
      <c r="K192" s="561"/>
      <c r="L192" s="562"/>
      <c r="M192" s="561"/>
      <c r="N192" s="562"/>
      <c r="O192" s="561"/>
      <c r="P192" s="563"/>
    </row>
    <row r="193" spans="1:16" ht="49.5" customHeight="1" x14ac:dyDescent="0.25">
      <c r="A193" s="514" t="s">
        <v>93</v>
      </c>
      <c r="B193" s="515" t="s">
        <v>2808</v>
      </c>
      <c r="C193" s="1249" t="s">
        <v>2809</v>
      </c>
      <c r="D193" s="1249"/>
      <c r="E193" s="1249"/>
      <c r="F193" s="1249"/>
      <c r="G193" s="1249"/>
      <c r="H193" s="516" t="s">
        <v>1390</v>
      </c>
      <c r="I193" s="517">
        <v>0.55223999999999995</v>
      </c>
      <c r="J193" s="518">
        <v>1</v>
      </c>
      <c r="K193" s="590">
        <v>0.55223999999999995</v>
      </c>
      <c r="L193" s="520"/>
      <c r="M193" s="517"/>
      <c r="N193" s="521"/>
      <c r="O193" s="517"/>
      <c r="P193" s="522"/>
    </row>
    <row r="194" spans="1:16" x14ac:dyDescent="0.25">
      <c r="A194" s="523"/>
      <c r="B194" s="524" t="s">
        <v>23</v>
      </c>
      <c r="C194" s="1247" t="s">
        <v>1203</v>
      </c>
      <c r="D194" s="1247"/>
      <c r="E194" s="1247"/>
      <c r="F194" s="1247"/>
      <c r="G194" s="1247"/>
      <c r="H194" s="525" t="s">
        <v>1148</v>
      </c>
      <c r="I194" s="526"/>
      <c r="J194" s="526"/>
      <c r="K194" s="574">
        <v>53.677728000000002</v>
      </c>
      <c r="L194" s="528"/>
      <c r="M194" s="526"/>
      <c r="N194" s="528"/>
      <c r="O194" s="526"/>
      <c r="P194" s="529">
        <v>13620.72</v>
      </c>
    </row>
    <row r="195" spans="1:16" x14ac:dyDescent="0.25">
      <c r="A195" s="530"/>
      <c r="B195" s="524" t="s">
        <v>2810</v>
      </c>
      <c r="C195" s="1247" t="s">
        <v>2811</v>
      </c>
      <c r="D195" s="1247"/>
      <c r="E195" s="1247"/>
      <c r="F195" s="1247"/>
      <c r="G195" s="1247"/>
      <c r="H195" s="525" t="s">
        <v>1148</v>
      </c>
      <c r="I195" s="531">
        <v>97.2</v>
      </c>
      <c r="J195" s="526"/>
      <c r="K195" s="574">
        <v>53.677728000000002</v>
      </c>
      <c r="L195" s="532"/>
      <c r="M195" s="533"/>
      <c r="N195" s="534">
        <v>253.75</v>
      </c>
      <c r="O195" s="526"/>
      <c r="P195" s="529">
        <v>13620.72</v>
      </c>
    </row>
    <row r="196" spans="1:16" x14ac:dyDescent="0.25">
      <c r="A196" s="552"/>
      <c r="B196" s="553"/>
      <c r="C196" s="1248" t="s">
        <v>1154</v>
      </c>
      <c r="D196" s="1248"/>
      <c r="E196" s="1248"/>
      <c r="F196" s="1248"/>
      <c r="G196" s="1248"/>
      <c r="H196" s="516"/>
      <c r="I196" s="517"/>
      <c r="J196" s="517"/>
      <c r="K196" s="517"/>
      <c r="L196" s="520"/>
      <c r="M196" s="517"/>
      <c r="N196" s="554"/>
      <c r="O196" s="517"/>
      <c r="P196" s="555">
        <v>13620.72</v>
      </c>
    </row>
    <row r="197" spans="1:16" x14ac:dyDescent="0.25">
      <c r="A197" s="540"/>
      <c r="B197" s="524"/>
      <c r="C197" s="1247" t="s">
        <v>1155</v>
      </c>
      <c r="D197" s="1247"/>
      <c r="E197" s="1247"/>
      <c r="F197" s="1247"/>
      <c r="G197" s="1247"/>
      <c r="H197" s="525"/>
      <c r="I197" s="526"/>
      <c r="J197" s="526"/>
      <c r="K197" s="526"/>
      <c r="L197" s="528"/>
      <c r="M197" s="526"/>
      <c r="N197" s="528"/>
      <c r="O197" s="526"/>
      <c r="P197" s="529">
        <v>13620.72</v>
      </c>
    </row>
    <row r="198" spans="1:16" x14ac:dyDescent="0.25">
      <c r="A198" s="540"/>
      <c r="B198" s="524" t="s">
        <v>2804</v>
      </c>
      <c r="C198" s="1247" t="s">
        <v>2805</v>
      </c>
      <c r="D198" s="1247"/>
      <c r="E198" s="1247"/>
      <c r="F198" s="1247"/>
      <c r="G198" s="1247"/>
      <c r="H198" s="525" t="s">
        <v>1158</v>
      </c>
      <c r="I198" s="543">
        <v>89</v>
      </c>
      <c r="J198" s="526"/>
      <c r="K198" s="543">
        <v>89</v>
      </c>
      <c r="L198" s="528"/>
      <c r="M198" s="526"/>
      <c r="N198" s="528"/>
      <c r="O198" s="526"/>
      <c r="P198" s="529">
        <v>12122.44</v>
      </c>
    </row>
    <row r="199" spans="1:16" x14ac:dyDescent="0.25">
      <c r="A199" s="540"/>
      <c r="B199" s="524" t="s">
        <v>2806</v>
      </c>
      <c r="C199" s="1247" t="s">
        <v>2807</v>
      </c>
      <c r="D199" s="1247"/>
      <c r="E199" s="1247"/>
      <c r="F199" s="1247"/>
      <c r="G199" s="1247"/>
      <c r="H199" s="525" t="s">
        <v>1158</v>
      </c>
      <c r="I199" s="543">
        <v>40</v>
      </c>
      <c r="J199" s="526"/>
      <c r="K199" s="543">
        <v>40</v>
      </c>
      <c r="L199" s="528"/>
      <c r="M199" s="526"/>
      <c r="N199" s="528"/>
      <c r="O199" s="526"/>
      <c r="P199" s="529">
        <v>5448.29</v>
      </c>
    </row>
    <row r="200" spans="1:16" x14ac:dyDescent="0.25">
      <c r="A200" s="556"/>
      <c r="B200" s="557"/>
      <c r="C200" s="1248" t="s">
        <v>1161</v>
      </c>
      <c r="D200" s="1248"/>
      <c r="E200" s="1248"/>
      <c r="F200" s="1248"/>
      <c r="G200" s="1248"/>
      <c r="H200" s="516"/>
      <c r="I200" s="517"/>
      <c r="J200" s="517"/>
      <c r="K200" s="517"/>
      <c r="L200" s="520"/>
      <c r="M200" s="517"/>
      <c r="N200" s="554">
        <v>56481.69</v>
      </c>
      <c r="O200" s="517"/>
      <c r="P200" s="555">
        <v>31191.45</v>
      </c>
    </row>
    <row r="201" spans="1:16" x14ac:dyDescent="0.25">
      <c r="A201" s="558"/>
      <c r="B201" s="559"/>
      <c r="C201" s="559"/>
      <c r="D201" s="559"/>
      <c r="E201" s="559"/>
      <c r="F201" s="559"/>
      <c r="G201" s="559"/>
      <c r="H201" s="560"/>
      <c r="I201" s="561"/>
      <c r="J201" s="561"/>
      <c r="K201" s="561"/>
      <c r="L201" s="562"/>
      <c r="M201" s="561"/>
      <c r="N201" s="562"/>
      <c r="O201" s="561"/>
      <c r="P201" s="563"/>
    </row>
    <row r="202" spans="1:16" x14ac:dyDescent="0.25">
      <c r="A202" s="514" t="s">
        <v>98</v>
      </c>
      <c r="B202" s="515" t="s">
        <v>1974</v>
      </c>
      <c r="C202" s="1249" t="s">
        <v>1975</v>
      </c>
      <c r="D202" s="1249"/>
      <c r="E202" s="1249"/>
      <c r="F202" s="1249"/>
      <c r="G202" s="1249"/>
      <c r="H202" s="516" t="s">
        <v>1146</v>
      </c>
      <c r="I202" s="517">
        <v>0.81376000000000004</v>
      </c>
      <c r="J202" s="518">
        <v>1</v>
      </c>
      <c r="K202" s="590">
        <v>0.81376000000000004</v>
      </c>
      <c r="L202" s="520"/>
      <c r="M202" s="517"/>
      <c r="N202" s="521"/>
      <c r="O202" s="517"/>
      <c r="P202" s="522"/>
    </row>
    <row r="203" spans="1:16" x14ac:dyDescent="0.25">
      <c r="A203" s="523"/>
      <c r="B203" s="524" t="s">
        <v>28</v>
      </c>
      <c r="C203" s="1247" t="s">
        <v>132</v>
      </c>
      <c r="D203" s="1247"/>
      <c r="E203" s="1247"/>
      <c r="F203" s="1247"/>
      <c r="G203" s="1247"/>
      <c r="H203" s="525"/>
      <c r="I203" s="526"/>
      <c r="J203" s="526"/>
      <c r="K203" s="526"/>
      <c r="L203" s="528"/>
      <c r="M203" s="526"/>
      <c r="N203" s="528"/>
      <c r="O203" s="526"/>
      <c r="P203" s="529">
        <v>3732.55</v>
      </c>
    </row>
    <row r="204" spans="1:16" x14ac:dyDescent="0.25">
      <c r="A204" s="523"/>
      <c r="B204" s="524"/>
      <c r="C204" s="1247" t="s">
        <v>1147</v>
      </c>
      <c r="D204" s="1247"/>
      <c r="E204" s="1247"/>
      <c r="F204" s="1247"/>
      <c r="G204" s="1247"/>
      <c r="H204" s="525" t="s">
        <v>1148</v>
      </c>
      <c r="I204" s="526"/>
      <c r="J204" s="526"/>
      <c r="K204" s="574">
        <v>3.0922879999999999</v>
      </c>
      <c r="L204" s="528"/>
      <c r="M204" s="526"/>
      <c r="N204" s="528"/>
      <c r="O204" s="526"/>
      <c r="P204" s="529">
        <v>1351.58</v>
      </c>
    </row>
    <row r="205" spans="1:16" x14ac:dyDescent="0.25">
      <c r="A205" s="530"/>
      <c r="B205" s="524" t="s">
        <v>1185</v>
      </c>
      <c r="C205" s="1247" t="s">
        <v>1186</v>
      </c>
      <c r="D205" s="1247"/>
      <c r="E205" s="1247"/>
      <c r="F205" s="1247"/>
      <c r="G205" s="1247"/>
      <c r="H205" s="525" t="s">
        <v>1151</v>
      </c>
      <c r="I205" s="531">
        <v>3.8</v>
      </c>
      <c r="J205" s="526"/>
      <c r="K205" s="574">
        <v>3.0922879999999999</v>
      </c>
      <c r="L205" s="538">
        <v>887.54</v>
      </c>
      <c r="M205" s="539">
        <v>1.36</v>
      </c>
      <c r="N205" s="534">
        <v>1207.05</v>
      </c>
      <c r="O205" s="526"/>
      <c r="P205" s="529">
        <v>3732.55</v>
      </c>
    </row>
    <row r="206" spans="1:16" x14ac:dyDescent="0.25">
      <c r="A206" s="540"/>
      <c r="B206" s="524" t="s">
        <v>1152</v>
      </c>
      <c r="C206" s="1247" t="s">
        <v>1153</v>
      </c>
      <c r="D206" s="1247"/>
      <c r="E206" s="1247"/>
      <c r="F206" s="1247"/>
      <c r="G206" s="1247"/>
      <c r="H206" s="525" t="s">
        <v>1148</v>
      </c>
      <c r="I206" s="531">
        <v>3.8</v>
      </c>
      <c r="J206" s="526"/>
      <c r="K206" s="574">
        <v>3.0922879999999999</v>
      </c>
      <c r="L206" s="528"/>
      <c r="M206" s="526"/>
      <c r="N206" s="541">
        <v>437.08</v>
      </c>
      <c r="O206" s="526"/>
      <c r="P206" s="529">
        <v>1351.58</v>
      </c>
    </row>
    <row r="207" spans="1:16" x14ac:dyDescent="0.25">
      <c r="A207" s="552"/>
      <c r="B207" s="553"/>
      <c r="C207" s="1248" t="s">
        <v>1154</v>
      </c>
      <c r="D207" s="1248"/>
      <c r="E207" s="1248"/>
      <c r="F207" s="1248"/>
      <c r="G207" s="1248"/>
      <c r="H207" s="516"/>
      <c r="I207" s="517"/>
      <c r="J207" s="517"/>
      <c r="K207" s="517"/>
      <c r="L207" s="520"/>
      <c r="M207" s="517"/>
      <c r="N207" s="554"/>
      <c r="O207" s="517"/>
      <c r="P207" s="555">
        <v>5084.13</v>
      </c>
    </row>
    <row r="208" spans="1:16" x14ac:dyDescent="0.25">
      <c r="A208" s="540"/>
      <c r="B208" s="524"/>
      <c r="C208" s="1247" t="s">
        <v>1155</v>
      </c>
      <c r="D208" s="1247"/>
      <c r="E208" s="1247"/>
      <c r="F208" s="1247"/>
      <c r="G208" s="1247"/>
      <c r="H208" s="525"/>
      <c r="I208" s="526"/>
      <c r="J208" s="526"/>
      <c r="K208" s="526"/>
      <c r="L208" s="528"/>
      <c r="M208" s="526"/>
      <c r="N208" s="528"/>
      <c r="O208" s="526"/>
      <c r="P208" s="529">
        <v>1351.58</v>
      </c>
    </row>
    <row r="209" spans="1:16" x14ac:dyDescent="0.25">
      <c r="A209" s="540"/>
      <c r="B209" s="524" t="s">
        <v>1156</v>
      </c>
      <c r="C209" s="1247" t="s">
        <v>1157</v>
      </c>
      <c r="D209" s="1247"/>
      <c r="E209" s="1247"/>
      <c r="F209" s="1247"/>
      <c r="G209" s="1247"/>
      <c r="H209" s="525" t="s">
        <v>1158</v>
      </c>
      <c r="I209" s="543">
        <v>92</v>
      </c>
      <c r="J209" s="526"/>
      <c r="K209" s="543">
        <v>92</v>
      </c>
      <c r="L209" s="528"/>
      <c r="M209" s="526"/>
      <c r="N209" s="528"/>
      <c r="O209" s="526"/>
      <c r="P209" s="529">
        <v>1243.45</v>
      </c>
    </row>
    <row r="210" spans="1:16" x14ac:dyDescent="0.25">
      <c r="A210" s="540"/>
      <c r="B210" s="524" t="s">
        <v>1159</v>
      </c>
      <c r="C210" s="1247" t="s">
        <v>1160</v>
      </c>
      <c r="D210" s="1247"/>
      <c r="E210" s="1247"/>
      <c r="F210" s="1247"/>
      <c r="G210" s="1247"/>
      <c r="H210" s="525" t="s">
        <v>1158</v>
      </c>
      <c r="I210" s="543">
        <v>46</v>
      </c>
      <c r="J210" s="526"/>
      <c r="K210" s="543">
        <v>46</v>
      </c>
      <c r="L210" s="528"/>
      <c r="M210" s="526"/>
      <c r="N210" s="528"/>
      <c r="O210" s="526"/>
      <c r="P210" s="573">
        <v>621.73</v>
      </c>
    </row>
    <row r="211" spans="1:16" x14ac:dyDescent="0.25">
      <c r="A211" s="556"/>
      <c r="B211" s="557"/>
      <c r="C211" s="1248" t="s">
        <v>1161</v>
      </c>
      <c r="D211" s="1248"/>
      <c r="E211" s="1248"/>
      <c r="F211" s="1248"/>
      <c r="G211" s="1248"/>
      <c r="H211" s="516"/>
      <c r="I211" s="517"/>
      <c r="J211" s="517"/>
      <c r="K211" s="517"/>
      <c r="L211" s="520"/>
      <c r="M211" s="517"/>
      <c r="N211" s="554">
        <v>8539.75</v>
      </c>
      <c r="O211" s="517"/>
      <c r="P211" s="555">
        <v>6949.31</v>
      </c>
    </row>
    <row r="212" spans="1:16" x14ac:dyDescent="0.25">
      <c r="A212" s="558"/>
      <c r="B212" s="559"/>
      <c r="C212" s="559"/>
      <c r="D212" s="559"/>
      <c r="E212" s="559"/>
      <c r="F212" s="559"/>
      <c r="G212" s="559"/>
      <c r="H212" s="560"/>
      <c r="I212" s="561"/>
      <c r="J212" s="561"/>
      <c r="K212" s="561"/>
      <c r="L212" s="562"/>
      <c r="M212" s="561"/>
      <c r="N212" s="562"/>
      <c r="O212" s="561"/>
      <c r="P212" s="563"/>
    </row>
    <row r="213" spans="1:16" x14ac:dyDescent="0.25">
      <c r="A213" s="558"/>
      <c r="B213" s="576"/>
      <c r="C213" s="576"/>
      <c r="D213" s="576"/>
      <c r="E213" s="576"/>
      <c r="F213" s="561"/>
      <c r="G213" s="561"/>
      <c r="H213" s="561"/>
      <c r="I213" s="561"/>
      <c r="J213" s="562"/>
      <c r="K213" s="561"/>
      <c r="L213" s="562"/>
      <c r="M213" s="577"/>
      <c r="N213" s="562"/>
      <c r="O213" s="578"/>
      <c r="P213" s="579"/>
    </row>
    <row r="214" spans="1:16" x14ac:dyDescent="0.25">
      <c r="A214" s="552"/>
      <c r="B214" s="580"/>
      <c r="C214" s="1246" t="s">
        <v>1982</v>
      </c>
      <c r="D214" s="1246"/>
      <c r="E214" s="1246"/>
      <c r="F214" s="1246"/>
      <c r="G214" s="1246"/>
      <c r="H214" s="1246"/>
      <c r="I214" s="1246"/>
      <c r="J214" s="1246"/>
      <c r="K214" s="1246"/>
      <c r="L214" s="1246"/>
      <c r="M214" s="1246"/>
      <c r="N214" s="1246"/>
      <c r="O214" s="1246"/>
      <c r="P214" s="581"/>
    </row>
    <row r="215" spans="1:16" x14ac:dyDescent="0.25">
      <c r="A215" s="552"/>
      <c r="B215" s="553"/>
      <c r="C215" s="1243" t="s">
        <v>1249</v>
      </c>
      <c r="D215" s="1243"/>
      <c r="E215" s="1243"/>
      <c r="F215" s="1243"/>
      <c r="G215" s="1243"/>
      <c r="H215" s="1243"/>
      <c r="I215" s="1243"/>
      <c r="J215" s="1243"/>
      <c r="K215" s="1243"/>
      <c r="L215" s="1243"/>
      <c r="M215" s="1243"/>
      <c r="N215" s="1243"/>
      <c r="O215" s="1243"/>
      <c r="P215" s="582">
        <v>614558.22</v>
      </c>
    </row>
    <row r="216" spans="1:16" x14ac:dyDescent="0.25">
      <c r="A216" s="552"/>
      <c r="B216" s="553"/>
      <c r="C216" s="1243" t="s">
        <v>1250</v>
      </c>
      <c r="D216" s="1243"/>
      <c r="E216" s="1243"/>
      <c r="F216" s="1243"/>
      <c r="G216" s="1243"/>
      <c r="H216" s="1243"/>
      <c r="I216" s="1243"/>
      <c r="J216" s="1243"/>
      <c r="K216" s="1243"/>
      <c r="L216" s="1243"/>
      <c r="M216" s="1243"/>
      <c r="N216" s="1243"/>
      <c r="O216" s="1243"/>
      <c r="P216" s="583"/>
    </row>
    <row r="217" spans="1:16" x14ac:dyDescent="0.25">
      <c r="A217" s="552"/>
      <c r="B217" s="553"/>
      <c r="C217" s="1243" t="s">
        <v>1251</v>
      </c>
      <c r="D217" s="1243"/>
      <c r="E217" s="1243"/>
      <c r="F217" s="1243"/>
      <c r="G217" s="1243"/>
      <c r="H217" s="1243"/>
      <c r="I217" s="1243"/>
      <c r="J217" s="1243"/>
      <c r="K217" s="1243"/>
      <c r="L217" s="1243"/>
      <c r="M217" s="1243"/>
      <c r="N217" s="1243"/>
      <c r="O217" s="1243"/>
      <c r="P217" s="582">
        <v>141864.70000000001</v>
      </c>
    </row>
    <row r="218" spans="1:16" x14ac:dyDescent="0.25">
      <c r="A218" s="552"/>
      <c r="B218" s="553"/>
      <c r="C218" s="1243" t="s">
        <v>1252</v>
      </c>
      <c r="D218" s="1243"/>
      <c r="E218" s="1243"/>
      <c r="F218" s="1243"/>
      <c r="G218" s="1243"/>
      <c r="H218" s="1243"/>
      <c r="I218" s="1243"/>
      <c r="J218" s="1243"/>
      <c r="K218" s="1243"/>
      <c r="L218" s="1243"/>
      <c r="M218" s="1243"/>
      <c r="N218" s="1243"/>
      <c r="O218" s="1243"/>
      <c r="P218" s="582">
        <v>205592.16</v>
      </c>
    </row>
    <row r="219" spans="1:16" x14ac:dyDescent="0.25">
      <c r="A219" s="552"/>
      <c r="B219" s="553"/>
      <c r="C219" s="1243" t="s">
        <v>1253</v>
      </c>
      <c r="D219" s="1243"/>
      <c r="E219" s="1243"/>
      <c r="F219" s="1243"/>
      <c r="G219" s="1243"/>
      <c r="H219" s="1243"/>
      <c r="I219" s="1243"/>
      <c r="J219" s="1243"/>
      <c r="K219" s="1243"/>
      <c r="L219" s="1243"/>
      <c r="M219" s="1243"/>
      <c r="N219" s="1243"/>
      <c r="O219" s="1243"/>
      <c r="P219" s="582">
        <v>75516.44</v>
      </c>
    </row>
    <row r="220" spans="1:16" x14ac:dyDescent="0.25">
      <c r="A220" s="552"/>
      <c r="B220" s="553"/>
      <c r="C220" s="1243" t="s">
        <v>1255</v>
      </c>
      <c r="D220" s="1243"/>
      <c r="E220" s="1243"/>
      <c r="F220" s="1243"/>
      <c r="G220" s="1243"/>
      <c r="H220" s="1243"/>
      <c r="I220" s="1243"/>
      <c r="J220" s="1243"/>
      <c r="K220" s="1243"/>
      <c r="L220" s="1243"/>
      <c r="M220" s="1243"/>
      <c r="N220" s="1243"/>
      <c r="O220" s="1243"/>
      <c r="P220" s="582">
        <v>191584.92</v>
      </c>
    </row>
    <row r="221" spans="1:16" x14ac:dyDescent="0.25">
      <c r="A221" s="552"/>
      <c r="B221" s="553"/>
      <c r="C221" s="1243" t="s">
        <v>1256</v>
      </c>
      <c r="D221" s="1243"/>
      <c r="E221" s="1243"/>
      <c r="F221" s="1243"/>
      <c r="G221" s="1243"/>
      <c r="H221" s="1243"/>
      <c r="I221" s="1243"/>
      <c r="J221" s="1243"/>
      <c r="K221" s="1243"/>
      <c r="L221" s="1243"/>
      <c r="M221" s="1243"/>
      <c r="N221" s="1243"/>
      <c r="O221" s="1243"/>
      <c r="P221" s="582">
        <v>909994.82</v>
      </c>
    </row>
    <row r="222" spans="1:16" x14ac:dyDescent="0.25">
      <c r="A222" s="552"/>
      <c r="B222" s="553"/>
      <c r="C222" s="1243" t="s">
        <v>1257</v>
      </c>
      <c r="D222" s="1243"/>
      <c r="E222" s="1243"/>
      <c r="F222" s="1243"/>
      <c r="G222" s="1243"/>
      <c r="H222" s="1243"/>
      <c r="I222" s="1243"/>
      <c r="J222" s="1243"/>
      <c r="K222" s="1243"/>
      <c r="L222" s="1243"/>
      <c r="M222" s="1243"/>
      <c r="N222" s="1243"/>
      <c r="O222" s="1243"/>
      <c r="P222" s="582">
        <v>718409.9</v>
      </c>
    </row>
    <row r="223" spans="1:16" x14ac:dyDescent="0.25">
      <c r="A223" s="552"/>
      <c r="B223" s="553"/>
      <c r="C223" s="1243" t="s">
        <v>1258</v>
      </c>
      <c r="D223" s="1243"/>
      <c r="E223" s="1243"/>
      <c r="F223" s="1243"/>
      <c r="G223" s="1243"/>
      <c r="H223" s="1243"/>
      <c r="I223" s="1243"/>
      <c r="J223" s="1243"/>
      <c r="K223" s="1243"/>
      <c r="L223" s="1243"/>
      <c r="M223" s="1243"/>
      <c r="N223" s="1243"/>
      <c r="O223" s="1243"/>
      <c r="P223" s="583"/>
    </row>
    <row r="224" spans="1:16" x14ac:dyDescent="0.25">
      <c r="A224" s="552"/>
      <c r="B224" s="553"/>
      <c r="C224" s="1243" t="s">
        <v>1259</v>
      </c>
      <c r="D224" s="1243"/>
      <c r="E224" s="1243"/>
      <c r="F224" s="1243"/>
      <c r="G224" s="1243"/>
      <c r="H224" s="1243"/>
      <c r="I224" s="1243"/>
      <c r="J224" s="1243"/>
      <c r="K224" s="1243"/>
      <c r="L224" s="1243"/>
      <c r="M224" s="1243"/>
      <c r="N224" s="1243"/>
      <c r="O224" s="1243"/>
      <c r="P224" s="582">
        <v>141864.70000000001</v>
      </c>
    </row>
    <row r="225" spans="1:16" x14ac:dyDescent="0.25">
      <c r="A225" s="552"/>
      <c r="B225" s="553"/>
      <c r="C225" s="1243" t="s">
        <v>1260</v>
      </c>
      <c r="D225" s="1243"/>
      <c r="E225" s="1243"/>
      <c r="F225" s="1243"/>
      <c r="G225" s="1243"/>
      <c r="H225" s="1243"/>
      <c r="I225" s="1243"/>
      <c r="J225" s="1243"/>
      <c r="K225" s="1243"/>
      <c r="L225" s="1243"/>
      <c r="M225" s="1243"/>
      <c r="N225" s="1243"/>
      <c r="O225" s="1243"/>
      <c r="P225" s="582">
        <v>205592.16</v>
      </c>
    </row>
    <row r="226" spans="1:16" x14ac:dyDescent="0.25">
      <c r="A226" s="552"/>
      <c r="B226" s="553"/>
      <c r="C226" s="1243" t="s">
        <v>1261</v>
      </c>
      <c r="D226" s="1243"/>
      <c r="E226" s="1243"/>
      <c r="F226" s="1243"/>
      <c r="G226" s="1243"/>
      <c r="H226" s="1243"/>
      <c r="I226" s="1243"/>
      <c r="J226" s="1243"/>
      <c r="K226" s="1243"/>
      <c r="L226" s="1243"/>
      <c r="M226" s="1243"/>
      <c r="N226" s="1243"/>
      <c r="O226" s="1243"/>
      <c r="P226" s="582">
        <v>75516.44</v>
      </c>
    </row>
    <row r="227" spans="1:16" x14ac:dyDescent="0.25">
      <c r="A227" s="552"/>
      <c r="B227" s="553"/>
      <c r="C227" s="1243" t="s">
        <v>1263</v>
      </c>
      <c r="D227" s="1243"/>
      <c r="E227" s="1243"/>
      <c r="F227" s="1243"/>
      <c r="G227" s="1243"/>
      <c r="H227" s="1243"/>
      <c r="I227" s="1243"/>
      <c r="J227" s="1243"/>
      <c r="K227" s="1243"/>
      <c r="L227" s="1243"/>
      <c r="M227" s="1243"/>
      <c r="N227" s="1243"/>
      <c r="O227" s="1243"/>
      <c r="P227" s="582">
        <v>198474.17</v>
      </c>
    </row>
    <row r="228" spans="1:16" x14ac:dyDescent="0.25">
      <c r="A228" s="552"/>
      <c r="B228" s="553"/>
      <c r="C228" s="1243" t="s">
        <v>1264</v>
      </c>
      <c r="D228" s="1243"/>
      <c r="E228" s="1243"/>
      <c r="F228" s="1243"/>
      <c r="G228" s="1243"/>
      <c r="H228" s="1243"/>
      <c r="I228" s="1243"/>
      <c r="J228" s="1243"/>
      <c r="K228" s="1243"/>
      <c r="L228" s="1243"/>
      <c r="M228" s="1243"/>
      <c r="N228" s="1243"/>
      <c r="O228" s="1243"/>
      <c r="P228" s="582">
        <v>96962.43</v>
      </c>
    </row>
    <row r="229" spans="1:16" x14ac:dyDescent="0.25">
      <c r="A229" s="552"/>
      <c r="B229" s="553"/>
      <c r="C229" s="1243" t="s">
        <v>1265</v>
      </c>
      <c r="D229" s="1243"/>
      <c r="E229" s="1243"/>
      <c r="F229" s="1243"/>
      <c r="G229" s="1243"/>
      <c r="H229" s="1243"/>
      <c r="I229" s="1243"/>
      <c r="J229" s="1243"/>
      <c r="K229" s="1243"/>
      <c r="L229" s="1243"/>
      <c r="M229" s="1243"/>
      <c r="N229" s="1243"/>
      <c r="O229" s="1243"/>
      <c r="P229" s="582">
        <v>191584.92</v>
      </c>
    </row>
    <row r="230" spans="1:16" x14ac:dyDescent="0.25">
      <c r="A230" s="552"/>
      <c r="B230" s="553"/>
      <c r="C230" s="1243" t="s">
        <v>1266</v>
      </c>
      <c r="D230" s="1243"/>
      <c r="E230" s="1243"/>
      <c r="F230" s="1243"/>
      <c r="G230" s="1243"/>
      <c r="H230" s="1243"/>
      <c r="I230" s="1243"/>
      <c r="J230" s="1243"/>
      <c r="K230" s="1243"/>
      <c r="L230" s="1243"/>
      <c r="M230" s="1243"/>
      <c r="N230" s="1243"/>
      <c r="O230" s="1243"/>
      <c r="P230" s="582">
        <v>217381.14</v>
      </c>
    </row>
    <row r="231" spans="1:16" x14ac:dyDescent="0.25">
      <c r="A231" s="552"/>
      <c r="B231" s="553"/>
      <c r="C231" s="1243" t="s">
        <v>1267</v>
      </c>
      <c r="D231" s="1243"/>
      <c r="E231" s="1243"/>
      <c r="F231" s="1243"/>
      <c r="G231" s="1243"/>
      <c r="H231" s="1243"/>
      <c r="I231" s="1243"/>
      <c r="J231" s="1243"/>
      <c r="K231" s="1243"/>
      <c r="L231" s="1243"/>
      <c r="M231" s="1243"/>
      <c r="N231" s="1243"/>
      <c r="O231" s="1243"/>
      <c r="P231" s="582">
        <v>198474.17</v>
      </c>
    </row>
    <row r="232" spans="1:16" x14ac:dyDescent="0.25">
      <c r="A232" s="552"/>
      <c r="B232" s="553"/>
      <c r="C232" s="1243" t="s">
        <v>1268</v>
      </c>
      <c r="D232" s="1243"/>
      <c r="E232" s="1243"/>
      <c r="F232" s="1243"/>
      <c r="G232" s="1243"/>
      <c r="H232" s="1243"/>
      <c r="I232" s="1243"/>
      <c r="J232" s="1243"/>
      <c r="K232" s="1243"/>
      <c r="L232" s="1243"/>
      <c r="M232" s="1243"/>
      <c r="N232" s="1243"/>
      <c r="O232" s="1243"/>
      <c r="P232" s="582">
        <v>96962.43</v>
      </c>
    </row>
    <row r="233" spans="1:16" x14ac:dyDescent="0.25">
      <c r="A233" s="552"/>
      <c r="B233" s="580"/>
      <c r="C233" s="1246" t="s">
        <v>1983</v>
      </c>
      <c r="D233" s="1246"/>
      <c r="E233" s="1246"/>
      <c r="F233" s="1246"/>
      <c r="G233" s="1246"/>
      <c r="H233" s="1246"/>
      <c r="I233" s="1246"/>
      <c r="J233" s="1246"/>
      <c r="K233" s="1246"/>
      <c r="L233" s="1246"/>
      <c r="M233" s="1246"/>
      <c r="N233" s="1246"/>
      <c r="O233" s="1246"/>
      <c r="P233" s="584">
        <v>909994.82</v>
      </c>
    </row>
    <row r="234" spans="1:16" x14ac:dyDescent="0.25">
      <c r="A234" s="552"/>
      <c r="B234" s="553"/>
      <c r="C234" s="1243" t="s">
        <v>1270</v>
      </c>
      <c r="D234" s="1243"/>
      <c r="E234" s="1243"/>
      <c r="F234" s="1243"/>
      <c r="G234" s="1243"/>
      <c r="H234" s="1243"/>
      <c r="I234" s="1243"/>
      <c r="J234" s="1243"/>
      <c r="K234" s="1243"/>
      <c r="L234" s="1243"/>
      <c r="M234" s="1243"/>
      <c r="N234" s="1243"/>
      <c r="O234" s="1243"/>
      <c r="P234" s="583"/>
    </row>
    <row r="235" spans="1:16" x14ac:dyDescent="0.25">
      <c r="A235" s="552"/>
      <c r="B235" s="553"/>
      <c r="C235" s="1243" t="s">
        <v>1271</v>
      </c>
      <c r="D235" s="1243"/>
      <c r="E235" s="1243"/>
      <c r="F235" s="1243"/>
      <c r="G235" s="1243"/>
      <c r="H235" s="1243"/>
      <c r="I235" s="1243"/>
      <c r="J235" s="1243"/>
      <c r="K235" s="585" t="s">
        <v>4798</v>
      </c>
      <c r="L235" s="586"/>
      <c r="M235" s="586"/>
      <c r="O235" s="586"/>
      <c r="P235" s="587"/>
    </row>
    <row r="236" spans="1:16" x14ac:dyDescent="0.25">
      <c r="A236" s="552"/>
      <c r="B236" s="553"/>
      <c r="C236" s="1243" t="s">
        <v>1273</v>
      </c>
      <c r="D236" s="1243"/>
      <c r="E236" s="1243"/>
      <c r="F236" s="1243"/>
      <c r="G236" s="1243"/>
      <c r="H236" s="1243"/>
      <c r="I236" s="1243"/>
      <c r="J236" s="1243"/>
      <c r="K236" s="585" t="s">
        <v>4799</v>
      </c>
      <c r="L236" s="586"/>
      <c r="M236" s="586"/>
      <c r="O236" s="586"/>
      <c r="P236" s="587"/>
    </row>
    <row r="237" spans="1:16" x14ac:dyDescent="0.25">
      <c r="A237" s="1251" t="s">
        <v>4800</v>
      </c>
      <c r="B237" s="1252"/>
      <c r="C237" s="1252"/>
      <c r="D237" s="1252"/>
      <c r="E237" s="1252"/>
      <c r="F237" s="1252"/>
      <c r="G237" s="1252"/>
      <c r="H237" s="1252"/>
      <c r="I237" s="1252"/>
      <c r="J237" s="1252"/>
      <c r="K237" s="1252"/>
      <c r="L237" s="1252"/>
      <c r="M237" s="1252"/>
      <c r="N237" s="1252"/>
      <c r="O237" s="1252"/>
      <c r="P237" s="1253"/>
    </row>
    <row r="238" spans="1:16" ht="53.25" customHeight="1" x14ac:dyDescent="0.25">
      <c r="A238" s="514" t="s">
        <v>102</v>
      </c>
      <c r="B238" s="515" t="s">
        <v>4801</v>
      </c>
      <c r="C238" s="1249" t="s">
        <v>4802</v>
      </c>
      <c r="D238" s="1249"/>
      <c r="E238" s="1249"/>
      <c r="F238" s="1249"/>
      <c r="G238" s="1249"/>
      <c r="H238" s="516" t="s">
        <v>1575</v>
      </c>
      <c r="I238" s="517">
        <v>118</v>
      </c>
      <c r="J238" s="518">
        <v>1</v>
      </c>
      <c r="K238" s="518">
        <v>118</v>
      </c>
      <c r="L238" s="520"/>
      <c r="M238" s="517"/>
      <c r="N238" s="521"/>
      <c r="O238" s="517"/>
      <c r="P238" s="522"/>
    </row>
    <row r="239" spans="1:16" x14ac:dyDescent="0.25">
      <c r="A239" s="523"/>
      <c r="B239" s="524" t="s">
        <v>23</v>
      </c>
      <c r="C239" s="1247" t="s">
        <v>1203</v>
      </c>
      <c r="D239" s="1247"/>
      <c r="E239" s="1247"/>
      <c r="F239" s="1247"/>
      <c r="G239" s="1247"/>
      <c r="H239" s="525" t="s">
        <v>1148</v>
      </c>
      <c r="I239" s="526"/>
      <c r="J239" s="526"/>
      <c r="K239" s="531">
        <v>1091.5</v>
      </c>
      <c r="L239" s="528"/>
      <c r="M239" s="526"/>
      <c r="N239" s="528"/>
      <c r="O239" s="526"/>
      <c r="P239" s="529">
        <v>339249.12</v>
      </c>
    </row>
    <row r="240" spans="1:16" x14ac:dyDescent="0.25">
      <c r="A240" s="530"/>
      <c r="B240" s="524" t="s">
        <v>2333</v>
      </c>
      <c r="C240" s="1247" t="s">
        <v>2334</v>
      </c>
      <c r="D240" s="1247"/>
      <c r="E240" s="1247"/>
      <c r="F240" s="1247"/>
      <c r="G240" s="1247"/>
      <c r="H240" s="525" t="s">
        <v>1148</v>
      </c>
      <c r="I240" s="536">
        <v>9.25</v>
      </c>
      <c r="J240" s="526"/>
      <c r="K240" s="531">
        <v>1091.5</v>
      </c>
      <c r="L240" s="532"/>
      <c r="M240" s="533"/>
      <c r="N240" s="534">
        <v>310.81</v>
      </c>
      <c r="O240" s="526"/>
      <c r="P240" s="529">
        <v>339249.12</v>
      </c>
    </row>
    <row r="241" spans="1:16" x14ac:dyDescent="0.25">
      <c r="A241" s="523"/>
      <c r="B241" s="524" t="s">
        <v>28</v>
      </c>
      <c r="C241" s="1247" t="s">
        <v>132</v>
      </c>
      <c r="D241" s="1247"/>
      <c r="E241" s="1247"/>
      <c r="F241" s="1247"/>
      <c r="G241" s="1247"/>
      <c r="H241" s="525"/>
      <c r="I241" s="526"/>
      <c r="J241" s="526"/>
      <c r="K241" s="526"/>
      <c r="L241" s="528"/>
      <c r="M241" s="526"/>
      <c r="N241" s="528"/>
      <c r="O241" s="526"/>
      <c r="P241" s="529">
        <v>133550.59</v>
      </c>
    </row>
    <row r="242" spans="1:16" x14ac:dyDescent="0.25">
      <c r="A242" s="523"/>
      <c r="B242" s="524"/>
      <c r="C242" s="1247" t="s">
        <v>1147</v>
      </c>
      <c r="D242" s="1247"/>
      <c r="E242" s="1247"/>
      <c r="F242" s="1247"/>
      <c r="G242" s="1247"/>
      <c r="H242" s="525" t="s">
        <v>1148</v>
      </c>
      <c r="I242" s="526"/>
      <c r="J242" s="526"/>
      <c r="K242" s="536">
        <v>86.14</v>
      </c>
      <c r="L242" s="528"/>
      <c r="M242" s="526"/>
      <c r="N242" s="528"/>
      <c r="O242" s="526"/>
      <c r="P242" s="529">
        <v>37650.07</v>
      </c>
    </row>
    <row r="243" spans="1:16" x14ac:dyDescent="0.25">
      <c r="A243" s="530"/>
      <c r="B243" s="524" t="s">
        <v>1443</v>
      </c>
      <c r="C243" s="1247" t="s">
        <v>1444</v>
      </c>
      <c r="D243" s="1247"/>
      <c r="E243" s="1247"/>
      <c r="F243" s="1247"/>
      <c r="G243" s="1247"/>
      <c r="H243" s="525" t="s">
        <v>1151</v>
      </c>
      <c r="I243" s="536">
        <v>0.73</v>
      </c>
      <c r="J243" s="526"/>
      <c r="K243" s="536">
        <v>86.14</v>
      </c>
      <c r="L243" s="532"/>
      <c r="M243" s="533"/>
      <c r="N243" s="534">
        <v>1550.39</v>
      </c>
      <c r="O243" s="526"/>
      <c r="P243" s="529">
        <v>133550.59</v>
      </c>
    </row>
    <row r="244" spans="1:16" x14ac:dyDescent="0.25">
      <c r="A244" s="540"/>
      <c r="B244" s="524" t="s">
        <v>1152</v>
      </c>
      <c r="C244" s="1247" t="s">
        <v>1153</v>
      </c>
      <c r="D244" s="1247"/>
      <c r="E244" s="1247"/>
      <c r="F244" s="1247"/>
      <c r="G244" s="1247"/>
      <c r="H244" s="525" t="s">
        <v>1148</v>
      </c>
      <c r="I244" s="536">
        <v>0.73</v>
      </c>
      <c r="J244" s="526"/>
      <c r="K244" s="536">
        <v>86.14</v>
      </c>
      <c r="L244" s="528"/>
      <c r="M244" s="526"/>
      <c r="N244" s="541">
        <v>437.08</v>
      </c>
      <c r="O244" s="526"/>
      <c r="P244" s="529">
        <v>37650.07</v>
      </c>
    </row>
    <row r="245" spans="1:16" x14ac:dyDescent="0.25">
      <c r="A245" s="523"/>
      <c r="B245" s="524" t="s">
        <v>36</v>
      </c>
      <c r="C245" s="1247" t="s">
        <v>134</v>
      </c>
      <c r="D245" s="1247"/>
      <c r="E245" s="1247"/>
      <c r="F245" s="1247"/>
      <c r="G245" s="1247"/>
      <c r="H245" s="525"/>
      <c r="I245" s="526"/>
      <c r="J245" s="526"/>
      <c r="K245" s="526"/>
      <c r="L245" s="528"/>
      <c r="M245" s="526"/>
      <c r="N245" s="528"/>
      <c r="O245" s="526"/>
      <c r="P245" s="529">
        <v>1631713.56</v>
      </c>
    </row>
    <row r="246" spans="1:16" x14ac:dyDescent="0.25">
      <c r="A246" s="530"/>
      <c r="B246" s="524" t="s">
        <v>4803</v>
      </c>
      <c r="C246" s="1247" t="s">
        <v>4804</v>
      </c>
      <c r="D246" s="1247"/>
      <c r="E246" s="1247"/>
      <c r="F246" s="1247"/>
      <c r="G246" s="1247"/>
      <c r="H246" s="525" t="s">
        <v>1212</v>
      </c>
      <c r="I246" s="527">
        <v>8.5999999999999993E-2</v>
      </c>
      <c r="J246" s="526"/>
      <c r="K246" s="527">
        <v>10.148</v>
      </c>
      <c r="L246" s="542">
        <v>3486.8</v>
      </c>
      <c r="M246" s="539">
        <v>1.45</v>
      </c>
      <c r="N246" s="534">
        <v>5055.8599999999997</v>
      </c>
      <c r="O246" s="526"/>
      <c r="P246" s="529">
        <v>51306.87</v>
      </c>
    </row>
    <row r="247" spans="1:16" x14ac:dyDescent="0.25">
      <c r="A247" s="530"/>
      <c r="B247" s="524" t="s">
        <v>4805</v>
      </c>
      <c r="C247" s="1247" t="s">
        <v>4806</v>
      </c>
      <c r="D247" s="1247"/>
      <c r="E247" s="1247"/>
      <c r="F247" s="1247"/>
      <c r="G247" s="1247"/>
      <c r="H247" s="525" t="s">
        <v>1575</v>
      </c>
      <c r="I247" s="543">
        <v>1</v>
      </c>
      <c r="J247" s="526"/>
      <c r="K247" s="543">
        <v>118</v>
      </c>
      <c r="L247" s="542">
        <v>6404.93</v>
      </c>
      <c r="M247" s="539">
        <v>1.42</v>
      </c>
      <c r="N247" s="534">
        <v>9095</v>
      </c>
      <c r="O247" s="526"/>
      <c r="P247" s="529">
        <v>1073210</v>
      </c>
    </row>
    <row r="248" spans="1:16" x14ac:dyDescent="0.25">
      <c r="A248" s="530"/>
      <c r="B248" s="524" t="s">
        <v>2627</v>
      </c>
      <c r="C248" s="1247" t="s">
        <v>2628</v>
      </c>
      <c r="D248" s="1247"/>
      <c r="E248" s="1247"/>
      <c r="F248" s="1247"/>
      <c r="G248" s="1247"/>
      <c r="H248" s="525" t="s">
        <v>1244</v>
      </c>
      <c r="I248" s="531">
        <v>0.6</v>
      </c>
      <c r="J248" s="526"/>
      <c r="K248" s="531">
        <v>70.8</v>
      </c>
      <c r="L248" s="538">
        <v>79.88</v>
      </c>
      <c r="M248" s="539">
        <v>1.53</v>
      </c>
      <c r="N248" s="534">
        <v>122.22</v>
      </c>
      <c r="O248" s="526"/>
      <c r="P248" s="529">
        <v>8653.18</v>
      </c>
    </row>
    <row r="249" spans="1:16" x14ac:dyDescent="0.25">
      <c r="A249" s="530"/>
      <c r="B249" s="524" t="s">
        <v>4807</v>
      </c>
      <c r="C249" s="1247" t="s">
        <v>4808</v>
      </c>
      <c r="D249" s="1247"/>
      <c r="E249" s="1247"/>
      <c r="F249" s="1247"/>
      <c r="G249" s="1247"/>
      <c r="H249" s="525" t="s">
        <v>1244</v>
      </c>
      <c r="I249" s="531">
        <v>0.5</v>
      </c>
      <c r="J249" s="526"/>
      <c r="K249" s="543">
        <v>59</v>
      </c>
      <c r="L249" s="538">
        <v>46.06</v>
      </c>
      <c r="M249" s="539">
        <v>1.79</v>
      </c>
      <c r="N249" s="534">
        <v>82.45</v>
      </c>
      <c r="O249" s="526"/>
      <c r="P249" s="529">
        <v>4864.55</v>
      </c>
    </row>
    <row r="250" spans="1:16" x14ac:dyDescent="0.25">
      <c r="A250" s="530"/>
      <c r="B250" s="524" t="s">
        <v>4809</v>
      </c>
      <c r="C250" s="1247" t="s">
        <v>4810</v>
      </c>
      <c r="D250" s="1247"/>
      <c r="E250" s="1247"/>
      <c r="F250" s="1247"/>
      <c r="G250" s="1247"/>
      <c r="H250" s="525" t="s">
        <v>1575</v>
      </c>
      <c r="I250" s="543">
        <v>4</v>
      </c>
      <c r="J250" s="526"/>
      <c r="K250" s="543">
        <v>472</v>
      </c>
      <c r="L250" s="538">
        <v>503.16</v>
      </c>
      <c r="M250" s="539">
        <v>1.77</v>
      </c>
      <c r="N250" s="534">
        <v>890.59</v>
      </c>
      <c r="O250" s="526"/>
      <c r="P250" s="529">
        <v>420358.48</v>
      </c>
    </row>
    <row r="251" spans="1:16" x14ac:dyDescent="0.25">
      <c r="A251" s="530"/>
      <c r="B251" s="524" t="s">
        <v>4811</v>
      </c>
      <c r="C251" s="1247" t="s">
        <v>4812</v>
      </c>
      <c r="D251" s="1247"/>
      <c r="E251" s="1247"/>
      <c r="F251" s="1247"/>
      <c r="G251" s="1247"/>
      <c r="H251" s="525" t="s">
        <v>2314</v>
      </c>
      <c r="I251" s="543">
        <v>8</v>
      </c>
      <c r="J251" s="526"/>
      <c r="K251" s="543">
        <v>944</v>
      </c>
      <c r="L251" s="538">
        <v>68.13</v>
      </c>
      <c r="M251" s="539">
        <v>1.1399999999999999</v>
      </c>
      <c r="N251" s="534">
        <v>77.67</v>
      </c>
      <c r="O251" s="526"/>
      <c r="P251" s="529">
        <v>73320.479999999996</v>
      </c>
    </row>
    <row r="252" spans="1:16" x14ac:dyDescent="0.25">
      <c r="A252" s="544" t="s">
        <v>1364</v>
      </c>
      <c r="B252" s="545" t="s">
        <v>4813</v>
      </c>
      <c r="C252" s="1250" t="s">
        <v>4814</v>
      </c>
      <c r="D252" s="1250"/>
      <c r="E252" s="1250"/>
      <c r="F252" s="1250"/>
      <c r="G252" s="1250"/>
      <c r="H252" s="546" t="s">
        <v>1212</v>
      </c>
      <c r="I252" s="547">
        <v>0</v>
      </c>
      <c r="J252" s="548"/>
      <c r="K252" s="547">
        <v>0</v>
      </c>
      <c r="L252" s="550"/>
      <c r="M252" s="548"/>
      <c r="N252" s="550"/>
      <c r="O252" s="548"/>
      <c r="P252" s="551"/>
    </row>
    <row r="253" spans="1:16" x14ac:dyDescent="0.25">
      <c r="A253" s="552"/>
      <c r="B253" s="553"/>
      <c r="C253" s="1248" t="s">
        <v>1154</v>
      </c>
      <c r="D253" s="1248"/>
      <c r="E253" s="1248"/>
      <c r="F253" s="1248"/>
      <c r="G253" s="1248"/>
      <c r="H253" s="516"/>
      <c r="I253" s="517"/>
      <c r="J253" s="517"/>
      <c r="K253" s="517"/>
      <c r="L253" s="520"/>
      <c r="M253" s="517"/>
      <c r="N253" s="554"/>
      <c r="O253" s="517"/>
      <c r="P253" s="555">
        <v>2142163.34</v>
      </c>
    </row>
    <row r="254" spans="1:16" x14ac:dyDescent="0.25">
      <c r="A254" s="540"/>
      <c r="B254" s="524"/>
      <c r="C254" s="1247" t="s">
        <v>1155</v>
      </c>
      <c r="D254" s="1247"/>
      <c r="E254" s="1247"/>
      <c r="F254" s="1247"/>
      <c r="G254" s="1247"/>
      <c r="H254" s="525"/>
      <c r="I254" s="526"/>
      <c r="J254" s="526"/>
      <c r="K254" s="526"/>
      <c r="L254" s="528"/>
      <c r="M254" s="526"/>
      <c r="N254" s="528"/>
      <c r="O254" s="526"/>
      <c r="P254" s="529">
        <v>376899.19</v>
      </c>
    </row>
    <row r="255" spans="1:16" x14ac:dyDescent="0.25">
      <c r="A255" s="540"/>
      <c r="B255" s="524" t="s">
        <v>4815</v>
      </c>
      <c r="C255" s="1247" t="s">
        <v>4816</v>
      </c>
      <c r="D255" s="1247"/>
      <c r="E255" s="1247"/>
      <c r="F255" s="1247"/>
      <c r="G255" s="1247"/>
      <c r="H255" s="525" t="s">
        <v>1158</v>
      </c>
      <c r="I255" s="543">
        <v>98</v>
      </c>
      <c r="J255" s="526"/>
      <c r="K255" s="543">
        <v>98</v>
      </c>
      <c r="L255" s="528"/>
      <c r="M255" s="526"/>
      <c r="N255" s="528"/>
      <c r="O255" s="526"/>
      <c r="P255" s="529">
        <v>369361.21</v>
      </c>
    </row>
    <row r="256" spans="1:16" x14ac:dyDescent="0.25">
      <c r="A256" s="540"/>
      <c r="B256" s="524" t="s">
        <v>4817</v>
      </c>
      <c r="C256" s="1247" t="s">
        <v>4818</v>
      </c>
      <c r="D256" s="1247"/>
      <c r="E256" s="1247"/>
      <c r="F256" s="1247"/>
      <c r="G256" s="1247"/>
      <c r="H256" s="525" t="s">
        <v>1158</v>
      </c>
      <c r="I256" s="543">
        <v>58</v>
      </c>
      <c r="J256" s="526"/>
      <c r="K256" s="543">
        <v>58</v>
      </c>
      <c r="L256" s="528"/>
      <c r="M256" s="526"/>
      <c r="N256" s="528"/>
      <c r="O256" s="526"/>
      <c r="P256" s="529">
        <v>218601.53</v>
      </c>
    </row>
    <row r="257" spans="1:16" x14ac:dyDescent="0.25">
      <c r="A257" s="556"/>
      <c r="B257" s="557"/>
      <c r="C257" s="1248" t="s">
        <v>1161</v>
      </c>
      <c r="D257" s="1248"/>
      <c r="E257" s="1248"/>
      <c r="F257" s="1248"/>
      <c r="G257" s="1248"/>
      <c r="H257" s="516"/>
      <c r="I257" s="517"/>
      <c r="J257" s="517"/>
      <c r="K257" s="517"/>
      <c r="L257" s="520"/>
      <c r="M257" s="517"/>
      <c r="N257" s="554">
        <v>23136.66</v>
      </c>
      <c r="O257" s="517"/>
      <c r="P257" s="555">
        <v>2730126.08</v>
      </c>
    </row>
    <row r="258" spans="1:16" x14ac:dyDescent="0.25">
      <c r="A258" s="558"/>
      <c r="B258" s="559"/>
      <c r="C258" s="559"/>
      <c r="D258" s="559"/>
      <c r="E258" s="559"/>
      <c r="F258" s="559"/>
      <c r="G258" s="559"/>
      <c r="H258" s="560"/>
      <c r="I258" s="561"/>
      <c r="J258" s="561"/>
      <c r="K258" s="561"/>
      <c r="L258" s="562"/>
      <c r="M258" s="561"/>
      <c r="N258" s="562"/>
      <c r="O258" s="561"/>
      <c r="P258" s="563"/>
    </row>
    <row r="259" spans="1:16" ht="22.5" x14ac:dyDescent="0.25">
      <c r="A259" s="514" t="s">
        <v>105</v>
      </c>
      <c r="B259" s="515" t="s">
        <v>4819</v>
      </c>
      <c r="C259" s="1249" t="s">
        <v>4820</v>
      </c>
      <c r="D259" s="1249"/>
      <c r="E259" s="1249"/>
      <c r="F259" s="1249"/>
      <c r="G259" s="1249"/>
      <c r="H259" s="516" t="s">
        <v>1575</v>
      </c>
      <c r="I259" s="517">
        <v>118</v>
      </c>
      <c r="J259" s="518">
        <v>1</v>
      </c>
      <c r="K259" s="518">
        <v>118</v>
      </c>
      <c r="L259" s="520"/>
      <c r="M259" s="517"/>
      <c r="N259" s="564">
        <v>99102.53</v>
      </c>
      <c r="O259" s="517"/>
      <c r="P259" s="555">
        <v>11694098.539999999</v>
      </c>
    </row>
    <row r="260" spans="1:16" x14ac:dyDescent="0.25">
      <c r="A260" s="556"/>
      <c r="B260" s="557"/>
      <c r="C260" s="1248" t="s">
        <v>1161</v>
      </c>
      <c r="D260" s="1248"/>
      <c r="E260" s="1248"/>
      <c r="F260" s="1248"/>
      <c r="G260" s="1248"/>
      <c r="H260" s="516"/>
      <c r="I260" s="517"/>
      <c r="J260" s="517"/>
      <c r="K260" s="517"/>
      <c r="L260" s="520"/>
      <c r="M260" s="517"/>
      <c r="N260" s="520"/>
      <c r="O260" s="517"/>
      <c r="P260" s="555">
        <v>11694098.539999999</v>
      </c>
    </row>
    <row r="261" spans="1:16" x14ac:dyDescent="0.25">
      <c r="A261" s="558"/>
      <c r="B261" s="559"/>
      <c r="C261" s="559"/>
      <c r="D261" s="559"/>
      <c r="E261" s="559"/>
      <c r="F261" s="559"/>
      <c r="G261" s="559"/>
      <c r="H261" s="560"/>
      <c r="I261" s="561"/>
      <c r="J261" s="561"/>
      <c r="K261" s="561"/>
      <c r="L261" s="562"/>
      <c r="M261" s="561"/>
      <c r="N261" s="562"/>
      <c r="O261" s="561"/>
      <c r="P261" s="563"/>
    </row>
    <row r="262" spans="1:16" ht="22.5" x14ac:dyDescent="0.25">
      <c r="A262" s="514" t="s">
        <v>111</v>
      </c>
      <c r="B262" s="515" t="s">
        <v>4821</v>
      </c>
      <c r="C262" s="1249" t="s">
        <v>4822</v>
      </c>
      <c r="D262" s="1249"/>
      <c r="E262" s="1249"/>
      <c r="F262" s="1249"/>
      <c r="G262" s="1249"/>
      <c r="H262" s="516" t="s">
        <v>1575</v>
      </c>
      <c r="I262" s="517">
        <v>118</v>
      </c>
      <c r="J262" s="518">
        <v>1</v>
      </c>
      <c r="K262" s="518">
        <v>118</v>
      </c>
      <c r="L262" s="520"/>
      <c r="M262" s="517"/>
      <c r="N262" s="564">
        <v>3060.49</v>
      </c>
      <c r="O262" s="517"/>
      <c r="P262" s="555">
        <v>361137.82</v>
      </c>
    </row>
    <row r="263" spans="1:16" x14ac:dyDescent="0.25">
      <c r="A263" s="556"/>
      <c r="B263" s="557"/>
      <c r="C263" s="1248" t="s">
        <v>1161</v>
      </c>
      <c r="D263" s="1248"/>
      <c r="E263" s="1248"/>
      <c r="F263" s="1248"/>
      <c r="G263" s="1248"/>
      <c r="H263" s="516"/>
      <c r="I263" s="517"/>
      <c r="J263" s="517"/>
      <c r="K263" s="517"/>
      <c r="L263" s="520"/>
      <c r="M263" s="517"/>
      <c r="N263" s="520"/>
      <c r="O263" s="517"/>
      <c r="P263" s="555">
        <v>361137.82</v>
      </c>
    </row>
    <row r="264" spans="1:16" x14ac:dyDescent="0.25">
      <c r="A264" s="558"/>
      <c r="B264" s="559"/>
      <c r="C264" s="559"/>
      <c r="D264" s="559"/>
      <c r="E264" s="559"/>
      <c r="F264" s="559"/>
      <c r="G264" s="559"/>
      <c r="H264" s="560"/>
      <c r="I264" s="561"/>
      <c r="J264" s="561"/>
      <c r="K264" s="561"/>
      <c r="L264" s="562"/>
      <c r="M264" s="561"/>
      <c r="N264" s="562"/>
      <c r="O264" s="561"/>
      <c r="P264" s="563"/>
    </row>
    <row r="265" spans="1:16" ht="22.5" x14ac:dyDescent="0.25">
      <c r="A265" s="514" t="s">
        <v>121</v>
      </c>
      <c r="B265" s="515" t="s">
        <v>4823</v>
      </c>
      <c r="C265" s="1249" t="s">
        <v>4824</v>
      </c>
      <c r="D265" s="1249"/>
      <c r="E265" s="1249"/>
      <c r="F265" s="1249"/>
      <c r="G265" s="1249"/>
      <c r="H265" s="516" t="s">
        <v>1575</v>
      </c>
      <c r="I265" s="517">
        <v>118</v>
      </c>
      <c r="J265" s="518">
        <v>1</v>
      </c>
      <c r="K265" s="518">
        <v>118</v>
      </c>
      <c r="L265" s="520"/>
      <c r="M265" s="517"/>
      <c r="N265" s="564">
        <v>3060.49</v>
      </c>
      <c r="O265" s="517"/>
      <c r="P265" s="555">
        <v>361137.82</v>
      </c>
    </row>
    <row r="266" spans="1:16" x14ac:dyDescent="0.25">
      <c r="A266" s="556"/>
      <c r="B266" s="557"/>
      <c r="C266" s="1248" t="s">
        <v>1161</v>
      </c>
      <c r="D266" s="1248"/>
      <c r="E266" s="1248"/>
      <c r="F266" s="1248"/>
      <c r="G266" s="1248"/>
      <c r="H266" s="516"/>
      <c r="I266" s="517"/>
      <c r="J266" s="517"/>
      <c r="K266" s="517"/>
      <c r="L266" s="520"/>
      <c r="M266" s="517"/>
      <c r="N266" s="520"/>
      <c r="O266" s="517"/>
      <c r="P266" s="555">
        <v>361137.82</v>
      </c>
    </row>
    <row r="267" spans="1:16" x14ac:dyDescent="0.25">
      <c r="A267" s="558"/>
      <c r="B267" s="559"/>
      <c r="C267" s="559"/>
      <c r="D267" s="559"/>
      <c r="E267" s="559"/>
      <c r="F267" s="559"/>
      <c r="G267" s="559"/>
      <c r="H267" s="560"/>
      <c r="I267" s="561"/>
      <c r="J267" s="561"/>
      <c r="K267" s="561"/>
      <c r="L267" s="562"/>
      <c r="M267" s="561"/>
      <c r="N267" s="562"/>
      <c r="O267" s="561"/>
      <c r="P267" s="563"/>
    </row>
    <row r="268" spans="1:16" ht="22.5" x14ac:dyDescent="0.25">
      <c r="A268" s="514" t="s">
        <v>558</v>
      </c>
      <c r="B268" s="515" t="s">
        <v>4825</v>
      </c>
      <c r="C268" s="1249" t="s">
        <v>4826</v>
      </c>
      <c r="D268" s="1249"/>
      <c r="E268" s="1249"/>
      <c r="F268" s="1249"/>
      <c r="G268" s="1249"/>
      <c r="H268" s="516" t="s">
        <v>1575</v>
      </c>
      <c r="I268" s="517">
        <v>118</v>
      </c>
      <c r="J268" s="518">
        <v>1</v>
      </c>
      <c r="K268" s="518">
        <v>118</v>
      </c>
      <c r="L268" s="520"/>
      <c r="M268" s="517"/>
      <c r="N268" s="564">
        <v>44142.44</v>
      </c>
      <c r="O268" s="517"/>
      <c r="P268" s="555">
        <v>5208807.92</v>
      </c>
    </row>
    <row r="269" spans="1:16" x14ac:dyDescent="0.25">
      <c r="A269" s="556"/>
      <c r="B269" s="557"/>
      <c r="C269" s="1248" t="s">
        <v>1161</v>
      </c>
      <c r="D269" s="1248"/>
      <c r="E269" s="1248"/>
      <c r="F269" s="1248"/>
      <c r="G269" s="1248"/>
      <c r="H269" s="516"/>
      <c r="I269" s="517"/>
      <c r="J269" s="517"/>
      <c r="K269" s="517"/>
      <c r="L269" s="520"/>
      <c r="M269" s="517"/>
      <c r="N269" s="520"/>
      <c r="O269" s="517"/>
      <c r="P269" s="555">
        <v>5208807.92</v>
      </c>
    </row>
    <row r="270" spans="1:16" x14ac:dyDescent="0.25">
      <c r="A270" s="558"/>
      <c r="B270" s="559"/>
      <c r="C270" s="559"/>
      <c r="D270" s="559"/>
      <c r="E270" s="559"/>
      <c r="F270" s="559"/>
      <c r="G270" s="559"/>
      <c r="H270" s="560"/>
      <c r="I270" s="561"/>
      <c r="J270" s="561"/>
      <c r="K270" s="561"/>
      <c r="L270" s="562"/>
      <c r="M270" s="561"/>
      <c r="N270" s="562"/>
      <c r="O270" s="561"/>
      <c r="P270" s="563"/>
    </row>
    <row r="271" spans="1:16" x14ac:dyDescent="0.25">
      <c r="A271" s="514" t="s">
        <v>576</v>
      </c>
      <c r="B271" s="515" t="s">
        <v>4827</v>
      </c>
      <c r="C271" s="1249" t="s">
        <v>4828</v>
      </c>
      <c r="D271" s="1249"/>
      <c r="E271" s="1249"/>
      <c r="F271" s="1249"/>
      <c r="G271" s="1249"/>
      <c r="H271" s="516" t="s">
        <v>4829</v>
      </c>
      <c r="I271" s="517">
        <v>8.8000000000000007</v>
      </c>
      <c r="J271" s="518">
        <v>1</v>
      </c>
      <c r="K271" s="571">
        <v>8.8000000000000007</v>
      </c>
      <c r="L271" s="520"/>
      <c r="M271" s="517"/>
      <c r="N271" s="521"/>
      <c r="O271" s="517"/>
      <c r="P271" s="522"/>
    </row>
    <row r="272" spans="1:16" x14ac:dyDescent="0.25">
      <c r="A272" s="523"/>
      <c r="B272" s="524" t="s">
        <v>23</v>
      </c>
      <c r="C272" s="1247" t="s">
        <v>1203</v>
      </c>
      <c r="D272" s="1247"/>
      <c r="E272" s="1247"/>
      <c r="F272" s="1247"/>
      <c r="G272" s="1247"/>
      <c r="H272" s="525" t="s">
        <v>1148</v>
      </c>
      <c r="I272" s="526"/>
      <c r="J272" s="526"/>
      <c r="K272" s="531">
        <v>1170.4000000000001</v>
      </c>
      <c r="L272" s="528"/>
      <c r="M272" s="526"/>
      <c r="N272" s="528"/>
      <c r="O272" s="526"/>
      <c r="P272" s="529">
        <v>335354.71000000002</v>
      </c>
    </row>
    <row r="273" spans="1:16" x14ac:dyDescent="0.25">
      <c r="A273" s="530"/>
      <c r="B273" s="524" t="s">
        <v>1441</v>
      </c>
      <c r="C273" s="1247" t="s">
        <v>1442</v>
      </c>
      <c r="D273" s="1247"/>
      <c r="E273" s="1247"/>
      <c r="F273" s="1247"/>
      <c r="G273" s="1247"/>
      <c r="H273" s="525" t="s">
        <v>1148</v>
      </c>
      <c r="I273" s="543">
        <v>133</v>
      </c>
      <c r="J273" s="526"/>
      <c r="K273" s="531">
        <v>1170.4000000000001</v>
      </c>
      <c r="L273" s="532"/>
      <c r="M273" s="533"/>
      <c r="N273" s="534">
        <v>286.52999999999997</v>
      </c>
      <c r="O273" s="526"/>
      <c r="P273" s="529">
        <v>335354.71000000002</v>
      </c>
    </row>
    <row r="274" spans="1:16" x14ac:dyDescent="0.25">
      <c r="A274" s="523"/>
      <c r="B274" s="524" t="s">
        <v>36</v>
      </c>
      <c r="C274" s="1247" t="s">
        <v>134</v>
      </c>
      <c r="D274" s="1247"/>
      <c r="E274" s="1247"/>
      <c r="F274" s="1247"/>
      <c r="G274" s="1247"/>
      <c r="H274" s="525"/>
      <c r="I274" s="526"/>
      <c r="J274" s="526"/>
      <c r="K274" s="526"/>
      <c r="L274" s="528"/>
      <c r="M274" s="526"/>
      <c r="N274" s="528"/>
      <c r="O274" s="526"/>
      <c r="P274" s="529">
        <v>12235.28</v>
      </c>
    </row>
    <row r="275" spans="1:16" x14ac:dyDescent="0.25">
      <c r="A275" s="530"/>
      <c r="B275" s="524" t="s">
        <v>4830</v>
      </c>
      <c r="C275" s="1247" t="s">
        <v>4831</v>
      </c>
      <c r="D275" s="1247"/>
      <c r="E275" s="1247"/>
      <c r="F275" s="1247"/>
      <c r="G275" s="1247"/>
      <c r="H275" s="525" t="s">
        <v>1164</v>
      </c>
      <c r="I275" s="535">
        <v>8.0000000000000004E-4</v>
      </c>
      <c r="J275" s="526"/>
      <c r="K275" s="537">
        <v>7.0400000000000003E-3</v>
      </c>
      <c r="L275" s="532"/>
      <c r="M275" s="533"/>
      <c r="N275" s="534">
        <v>55810.48</v>
      </c>
      <c r="O275" s="526"/>
      <c r="P275" s="529">
        <v>392.91</v>
      </c>
    </row>
    <row r="276" spans="1:16" x14ac:dyDescent="0.25">
      <c r="A276" s="530"/>
      <c r="B276" s="524" t="s">
        <v>4832</v>
      </c>
      <c r="C276" s="1247" t="s">
        <v>4833</v>
      </c>
      <c r="D276" s="1247"/>
      <c r="E276" s="1247"/>
      <c r="F276" s="1247"/>
      <c r="G276" s="1247"/>
      <c r="H276" s="525" t="s">
        <v>1212</v>
      </c>
      <c r="I276" s="536">
        <v>0.08</v>
      </c>
      <c r="J276" s="526"/>
      <c r="K276" s="527">
        <v>0.70399999999999996</v>
      </c>
      <c r="L276" s="542">
        <v>16655</v>
      </c>
      <c r="M276" s="539">
        <v>1.01</v>
      </c>
      <c r="N276" s="534">
        <v>16821.55</v>
      </c>
      <c r="O276" s="526"/>
      <c r="P276" s="529">
        <v>11842.37</v>
      </c>
    </row>
    <row r="277" spans="1:16" x14ac:dyDescent="0.25">
      <c r="A277" s="544" t="s">
        <v>1239</v>
      </c>
      <c r="B277" s="545" t="s">
        <v>2968</v>
      </c>
      <c r="C277" s="1250" t="s">
        <v>2969</v>
      </c>
      <c r="D277" s="1250"/>
      <c r="E277" s="1250"/>
      <c r="F277" s="1250"/>
      <c r="G277" s="1250"/>
      <c r="H277" s="546" t="s">
        <v>2159</v>
      </c>
      <c r="I277" s="547">
        <v>1000</v>
      </c>
      <c r="J277" s="548"/>
      <c r="K277" s="547">
        <v>8800</v>
      </c>
      <c r="L277" s="550"/>
      <c r="M277" s="548"/>
      <c r="N277" s="550"/>
      <c r="O277" s="548"/>
      <c r="P277" s="551"/>
    </row>
    <row r="278" spans="1:16" x14ac:dyDescent="0.25">
      <c r="A278" s="552"/>
      <c r="B278" s="553"/>
      <c r="C278" s="1248" t="s">
        <v>1154</v>
      </c>
      <c r="D278" s="1248"/>
      <c r="E278" s="1248"/>
      <c r="F278" s="1248"/>
      <c r="G278" s="1248"/>
      <c r="H278" s="516"/>
      <c r="I278" s="517"/>
      <c r="J278" s="517"/>
      <c r="K278" s="517"/>
      <c r="L278" s="520"/>
      <c r="M278" s="517"/>
      <c r="N278" s="554"/>
      <c r="O278" s="517"/>
      <c r="P278" s="555">
        <v>347589.99</v>
      </c>
    </row>
    <row r="279" spans="1:16" x14ac:dyDescent="0.25">
      <c r="A279" s="540"/>
      <c r="B279" s="524"/>
      <c r="C279" s="1247" t="s">
        <v>1155</v>
      </c>
      <c r="D279" s="1247"/>
      <c r="E279" s="1247"/>
      <c r="F279" s="1247"/>
      <c r="G279" s="1247"/>
      <c r="H279" s="525"/>
      <c r="I279" s="526"/>
      <c r="J279" s="526"/>
      <c r="K279" s="526"/>
      <c r="L279" s="528"/>
      <c r="M279" s="526"/>
      <c r="N279" s="528"/>
      <c r="O279" s="526"/>
      <c r="P279" s="529">
        <v>335354.71000000002</v>
      </c>
    </row>
    <row r="280" spans="1:16" x14ac:dyDescent="0.25">
      <c r="A280" s="540"/>
      <c r="B280" s="524" t="s">
        <v>4815</v>
      </c>
      <c r="C280" s="1247" t="s">
        <v>4816</v>
      </c>
      <c r="D280" s="1247"/>
      <c r="E280" s="1247"/>
      <c r="F280" s="1247"/>
      <c r="G280" s="1247"/>
      <c r="H280" s="525" t="s">
        <v>1158</v>
      </c>
      <c r="I280" s="543">
        <v>98</v>
      </c>
      <c r="J280" s="526"/>
      <c r="K280" s="543">
        <v>98</v>
      </c>
      <c r="L280" s="528"/>
      <c r="M280" s="526"/>
      <c r="N280" s="528"/>
      <c r="O280" s="526"/>
      <c r="P280" s="529">
        <v>328647.62</v>
      </c>
    </row>
    <row r="281" spans="1:16" x14ac:dyDescent="0.25">
      <c r="A281" s="540"/>
      <c r="B281" s="524" t="s">
        <v>4817</v>
      </c>
      <c r="C281" s="1247" t="s">
        <v>4818</v>
      </c>
      <c r="D281" s="1247"/>
      <c r="E281" s="1247"/>
      <c r="F281" s="1247"/>
      <c r="G281" s="1247"/>
      <c r="H281" s="525" t="s">
        <v>1158</v>
      </c>
      <c r="I281" s="543">
        <v>58</v>
      </c>
      <c r="J281" s="526"/>
      <c r="K281" s="543">
        <v>58</v>
      </c>
      <c r="L281" s="528"/>
      <c r="M281" s="526"/>
      <c r="N281" s="528"/>
      <c r="O281" s="526"/>
      <c r="P281" s="529">
        <v>194505.73</v>
      </c>
    </row>
    <row r="282" spans="1:16" x14ac:dyDescent="0.25">
      <c r="A282" s="556"/>
      <c r="B282" s="557"/>
      <c r="C282" s="1248" t="s">
        <v>1161</v>
      </c>
      <c r="D282" s="1248"/>
      <c r="E282" s="1248"/>
      <c r="F282" s="1248"/>
      <c r="G282" s="1248"/>
      <c r="H282" s="516"/>
      <c r="I282" s="517"/>
      <c r="J282" s="517"/>
      <c r="K282" s="517"/>
      <c r="L282" s="520"/>
      <c r="M282" s="517"/>
      <c r="N282" s="554">
        <v>98948.11</v>
      </c>
      <c r="O282" s="517"/>
      <c r="P282" s="555">
        <v>870743.34</v>
      </c>
    </row>
    <row r="283" spans="1:16" x14ac:dyDescent="0.25">
      <c r="A283" s="558"/>
      <c r="B283" s="559"/>
      <c r="C283" s="559"/>
      <c r="D283" s="559"/>
      <c r="E283" s="559"/>
      <c r="F283" s="559"/>
      <c r="G283" s="559"/>
      <c r="H283" s="560"/>
      <c r="I283" s="561"/>
      <c r="J283" s="561"/>
      <c r="K283" s="561"/>
      <c r="L283" s="562"/>
      <c r="M283" s="561"/>
      <c r="N283" s="562"/>
      <c r="O283" s="561"/>
      <c r="P283" s="563"/>
    </row>
    <row r="284" spans="1:16" ht="22.5" x14ac:dyDescent="0.25">
      <c r="A284" s="514" t="s">
        <v>1180</v>
      </c>
      <c r="B284" s="515" t="s">
        <v>4834</v>
      </c>
      <c r="C284" s="1249" t="s">
        <v>4835</v>
      </c>
      <c r="D284" s="1249"/>
      <c r="E284" s="1249"/>
      <c r="F284" s="1249"/>
      <c r="G284" s="1249"/>
      <c r="H284" s="516" t="s">
        <v>2159</v>
      </c>
      <c r="I284" s="517">
        <v>2700</v>
      </c>
      <c r="J284" s="518">
        <v>1</v>
      </c>
      <c r="K284" s="518">
        <v>2700</v>
      </c>
      <c r="L284" s="520"/>
      <c r="M284" s="517"/>
      <c r="N284" s="572">
        <v>190.69</v>
      </c>
      <c r="O284" s="517"/>
      <c r="P284" s="555">
        <v>514863</v>
      </c>
    </row>
    <row r="285" spans="1:16" x14ac:dyDescent="0.25">
      <c r="A285" s="556"/>
      <c r="B285" s="557"/>
      <c r="C285" s="1248" t="s">
        <v>1161</v>
      </c>
      <c r="D285" s="1248"/>
      <c r="E285" s="1248"/>
      <c r="F285" s="1248"/>
      <c r="G285" s="1248"/>
      <c r="H285" s="516"/>
      <c r="I285" s="517"/>
      <c r="J285" s="517"/>
      <c r="K285" s="517"/>
      <c r="L285" s="520"/>
      <c r="M285" s="517"/>
      <c r="N285" s="520"/>
      <c r="O285" s="517"/>
      <c r="P285" s="555">
        <v>514863</v>
      </c>
    </row>
    <row r="286" spans="1:16" x14ac:dyDescent="0.25">
      <c r="A286" s="558"/>
      <c r="B286" s="559"/>
      <c r="C286" s="559"/>
      <c r="D286" s="559"/>
      <c r="E286" s="559"/>
      <c r="F286" s="559"/>
      <c r="G286" s="559"/>
      <c r="H286" s="560"/>
      <c r="I286" s="561"/>
      <c r="J286" s="561"/>
      <c r="K286" s="561"/>
      <c r="L286" s="562"/>
      <c r="M286" s="561"/>
      <c r="N286" s="562"/>
      <c r="O286" s="561"/>
      <c r="P286" s="563"/>
    </row>
    <row r="287" spans="1:16" ht="22.5" x14ac:dyDescent="0.25">
      <c r="A287" s="514" t="s">
        <v>1182</v>
      </c>
      <c r="B287" s="515" t="s">
        <v>4836</v>
      </c>
      <c r="C287" s="1249" t="s">
        <v>4837</v>
      </c>
      <c r="D287" s="1249"/>
      <c r="E287" s="1249"/>
      <c r="F287" s="1249"/>
      <c r="G287" s="1249"/>
      <c r="H287" s="516" t="s">
        <v>2159</v>
      </c>
      <c r="I287" s="517">
        <v>6100</v>
      </c>
      <c r="J287" s="518">
        <v>1</v>
      </c>
      <c r="K287" s="518">
        <v>6100</v>
      </c>
      <c r="L287" s="520"/>
      <c r="M287" s="517"/>
      <c r="N287" s="572">
        <v>433.94</v>
      </c>
      <c r="O287" s="517"/>
      <c r="P287" s="555">
        <v>2647034</v>
      </c>
    </row>
    <row r="288" spans="1:16" x14ac:dyDescent="0.25">
      <c r="A288" s="556"/>
      <c r="B288" s="557"/>
      <c r="C288" s="1248" t="s">
        <v>1161</v>
      </c>
      <c r="D288" s="1248"/>
      <c r="E288" s="1248"/>
      <c r="F288" s="1248"/>
      <c r="G288" s="1248"/>
      <c r="H288" s="516"/>
      <c r="I288" s="517"/>
      <c r="J288" s="517"/>
      <c r="K288" s="517"/>
      <c r="L288" s="520"/>
      <c r="M288" s="517"/>
      <c r="N288" s="520"/>
      <c r="O288" s="517"/>
      <c r="P288" s="555">
        <v>2647034</v>
      </c>
    </row>
    <row r="289" spans="1:16" x14ac:dyDescent="0.25">
      <c r="A289" s="558"/>
      <c r="B289" s="559"/>
      <c r="C289" s="559"/>
      <c r="D289" s="559"/>
      <c r="E289" s="559"/>
      <c r="F289" s="559"/>
      <c r="G289" s="559"/>
      <c r="H289" s="560"/>
      <c r="I289" s="561"/>
      <c r="J289" s="561"/>
      <c r="K289" s="561"/>
      <c r="L289" s="562"/>
      <c r="M289" s="561"/>
      <c r="N289" s="562"/>
      <c r="O289" s="561"/>
      <c r="P289" s="563"/>
    </row>
    <row r="290" spans="1:16" x14ac:dyDescent="0.25">
      <c r="A290" s="514" t="s">
        <v>1193</v>
      </c>
      <c r="B290" s="515" t="s">
        <v>4838</v>
      </c>
      <c r="C290" s="1249" t="s">
        <v>4839</v>
      </c>
      <c r="D290" s="1249"/>
      <c r="E290" s="1249"/>
      <c r="F290" s="1249"/>
      <c r="G290" s="1249"/>
      <c r="H290" s="516" t="s">
        <v>1440</v>
      </c>
      <c r="I290" s="517">
        <v>50</v>
      </c>
      <c r="J290" s="518">
        <v>1</v>
      </c>
      <c r="K290" s="518">
        <v>50</v>
      </c>
      <c r="L290" s="520"/>
      <c r="M290" s="517"/>
      <c r="N290" s="521"/>
      <c r="O290" s="517"/>
      <c r="P290" s="522"/>
    </row>
    <row r="291" spans="1:16" x14ac:dyDescent="0.25">
      <c r="A291" s="523"/>
      <c r="B291" s="524" t="s">
        <v>23</v>
      </c>
      <c r="C291" s="1247" t="s">
        <v>1203</v>
      </c>
      <c r="D291" s="1247"/>
      <c r="E291" s="1247"/>
      <c r="F291" s="1247"/>
      <c r="G291" s="1247"/>
      <c r="H291" s="525" t="s">
        <v>1148</v>
      </c>
      <c r="I291" s="526"/>
      <c r="J291" s="526"/>
      <c r="K291" s="543">
        <v>24</v>
      </c>
      <c r="L291" s="528"/>
      <c r="M291" s="526"/>
      <c r="N291" s="528"/>
      <c r="O291" s="526"/>
      <c r="P291" s="529">
        <v>6527.04</v>
      </c>
    </row>
    <row r="292" spans="1:16" x14ac:dyDescent="0.25">
      <c r="A292" s="530"/>
      <c r="B292" s="524" t="s">
        <v>1391</v>
      </c>
      <c r="C292" s="1247" t="s">
        <v>1392</v>
      </c>
      <c r="D292" s="1247"/>
      <c r="E292" s="1247"/>
      <c r="F292" s="1247"/>
      <c r="G292" s="1247"/>
      <c r="H292" s="525" t="s">
        <v>1148</v>
      </c>
      <c r="I292" s="536">
        <v>0.48</v>
      </c>
      <c r="J292" s="526"/>
      <c r="K292" s="543">
        <v>24</v>
      </c>
      <c r="L292" s="532"/>
      <c r="M292" s="533"/>
      <c r="N292" s="534">
        <v>271.95999999999998</v>
      </c>
      <c r="O292" s="526"/>
      <c r="P292" s="529">
        <v>6527.04</v>
      </c>
    </row>
    <row r="293" spans="1:16" x14ac:dyDescent="0.25">
      <c r="A293" s="523"/>
      <c r="B293" s="524" t="s">
        <v>28</v>
      </c>
      <c r="C293" s="1247" t="s">
        <v>132</v>
      </c>
      <c r="D293" s="1247"/>
      <c r="E293" s="1247"/>
      <c r="F293" s="1247"/>
      <c r="G293" s="1247"/>
      <c r="H293" s="525"/>
      <c r="I293" s="526"/>
      <c r="J293" s="526"/>
      <c r="K293" s="526"/>
      <c r="L293" s="528"/>
      <c r="M293" s="526"/>
      <c r="N293" s="528"/>
      <c r="O293" s="526"/>
      <c r="P293" s="573">
        <v>592.62</v>
      </c>
    </row>
    <row r="294" spans="1:16" x14ac:dyDescent="0.25">
      <c r="A294" s="523"/>
      <c r="B294" s="524"/>
      <c r="C294" s="1247" t="s">
        <v>1147</v>
      </c>
      <c r="D294" s="1247"/>
      <c r="E294" s="1247"/>
      <c r="F294" s="1247"/>
      <c r="G294" s="1247"/>
      <c r="H294" s="525" t="s">
        <v>1148</v>
      </c>
      <c r="I294" s="526"/>
      <c r="J294" s="526"/>
      <c r="K294" s="543">
        <v>1</v>
      </c>
      <c r="L294" s="528"/>
      <c r="M294" s="526"/>
      <c r="N294" s="528"/>
      <c r="O294" s="526"/>
      <c r="P294" s="573">
        <v>325.38</v>
      </c>
    </row>
    <row r="295" spans="1:16" x14ac:dyDescent="0.25">
      <c r="A295" s="530"/>
      <c r="B295" s="524" t="s">
        <v>1445</v>
      </c>
      <c r="C295" s="1247" t="s">
        <v>1446</v>
      </c>
      <c r="D295" s="1247"/>
      <c r="E295" s="1247"/>
      <c r="F295" s="1247"/>
      <c r="G295" s="1247"/>
      <c r="H295" s="525" t="s">
        <v>1151</v>
      </c>
      <c r="I295" s="536">
        <v>0.02</v>
      </c>
      <c r="J295" s="526"/>
      <c r="K295" s="543">
        <v>1</v>
      </c>
      <c r="L295" s="538">
        <v>477.92</v>
      </c>
      <c r="M295" s="539">
        <v>1.24</v>
      </c>
      <c r="N295" s="534">
        <v>592.62</v>
      </c>
      <c r="O295" s="526"/>
      <c r="P295" s="529">
        <v>592.62</v>
      </c>
    </row>
    <row r="296" spans="1:16" x14ac:dyDescent="0.25">
      <c r="A296" s="540"/>
      <c r="B296" s="524" t="s">
        <v>1208</v>
      </c>
      <c r="C296" s="1247" t="s">
        <v>1209</v>
      </c>
      <c r="D296" s="1247"/>
      <c r="E296" s="1247"/>
      <c r="F296" s="1247"/>
      <c r="G296" s="1247"/>
      <c r="H296" s="525" t="s">
        <v>1148</v>
      </c>
      <c r="I296" s="536">
        <v>0.02</v>
      </c>
      <c r="J296" s="526"/>
      <c r="K296" s="543">
        <v>1</v>
      </c>
      <c r="L296" s="528"/>
      <c r="M296" s="526"/>
      <c r="N296" s="541">
        <v>325.38</v>
      </c>
      <c r="O296" s="526"/>
      <c r="P296" s="573">
        <v>325.38</v>
      </c>
    </row>
    <row r="297" spans="1:16" x14ac:dyDescent="0.25">
      <c r="A297" s="552"/>
      <c r="B297" s="553"/>
      <c r="C297" s="1248" t="s">
        <v>1154</v>
      </c>
      <c r="D297" s="1248"/>
      <c r="E297" s="1248"/>
      <c r="F297" s="1248"/>
      <c r="G297" s="1248"/>
      <c r="H297" s="516"/>
      <c r="I297" s="517"/>
      <c r="J297" s="517"/>
      <c r="K297" s="517"/>
      <c r="L297" s="520"/>
      <c r="M297" s="517"/>
      <c r="N297" s="554"/>
      <c r="O297" s="517"/>
      <c r="P297" s="555">
        <v>7445.04</v>
      </c>
    </row>
    <row r="298" spans="1:16" x14ac:dyDescent="0.25">
      <c r="A298" s="540" t="s">
        <v>1743</v>
      </c>
      <c r="B298" s="524" t="s">
        <v>2637</v>
      </c>
      <c r="C298" s="1247" t="s">
        <v>2638</v>
      </c>
      <c r="D298" s="1247"/>
      <c r="E298" s="1247"/>
      <c r="F298" s="1247"/>
      <c r="G298" s="1247"/>
      <c r="H298" s="525" t="s">
        <v>1158</v>
      </c>
      <c r="I298" s="543">
        <v>2</v>
      </c>
      <c r="J298" s="526"/>
      <c r="K298" s="543">
        <v>2</v>
      </c>
      <c r="L298" s="528"/>
      <c r="M298" s="526"/>
      <c r="N298" s="528"/>
      <c r="O298" s="526"/>
      <c r="P298" s="573">
        <v>130.54</v>
      </c>
    </row>
    <row r="299" spans="1:16" x14ac:dyDescent="0.25">
      <c r="A299" s="540"/>
      <c r="B299" s="524"/>
      <c r="C299" s="1247" t="s">
        <v>1155</v>
      </c>
      <c r="D299" s="1247"/>
      <c r="E299" s="1247"/>
      <c r="F299" s="1247"/>
      <c r="G299" s="1247"/>
      <c r="H299" s="525"/>
      <c r="I299" s="526"/>
      <c r="J299" s="526"/>
      <c r="K299" s="526"/>
      <c r="L299" s="528"/>
      <c r="M299" s="526"/>
      <c r="N299" s="528"/>
      <c r="O299" s="526"/>
      <c r="P299" s="529">
        <v>6852.42</v>
      </c>
    </row>
    <row r="300" spans="1:16" x14ac:dyDescent="0.25">
      <c r="A300" s="540"/>
      <c r="B300" s="524" t="s">
        <v>2639</v>
      </c>
      <c r="C300" s="1247" t="s">
        <v>2640</v>
      </c>
      <c r="D300" s="1247"/>
      <c r="E300" s="1247"/>
      <c r="F300" s="1247"/>
      <c r="G300" s="1247"/>
      <c r="H300" s="525" t="s">
        <v>1158</v>
      </c>
      <c r="I300" s="543">
        <v>97</v>
      </c>
      <c r="J300" s="526"/>
      <c r="K300" s="543">
        <v>97</v>
      </c>
      <c r="L300" s="528"/>
      <c r="M300" s="526"/>
      <c r="N300" s="528"/>
      <c r="O300" s="526"/>
      <c r="P300" s="529">
        <v>6646.85</v>
      </c>
    </row>
    <row r="301" spans="1:16" x14ac:dyDescent="0.25">
      <c r="A301" s="540"/>
      <c r="B301" s="524" t="s">
        <v>2641</v>
      </c>
      <c r="C301" s="1247" t="s">
        <v>2642</v>
      </c>
      <c r="D301" s="1247"/>
      <c r="E301" s="1247"/>
      <c r="F301" s="1247"/>
      <c r="G301" s="1247"/>
      <c r="H301" s="525" t="s">
        <v>1158</v>
      </c>
      <c r="I301" s="543">
        <v>51</v>
      </c>
      <c r="J301" s="526"/>
      <c r="K301" s="543">
        <v>51</v>
      </c>
      <c r="L301" s="528"/>
      <c r="M301" s="526"/>
      <c r="N301" s="528"/>
      <c r="O301" s="526"/>
      <c r="P301" s="529">
        <v>3494.73</v>
      </c>
    </row>
    <row r="302" spans="1:16" x14ac:dyDescent="0.25">
      <c r="A302" s="556"/>
      <c r="B302" s="557"/>
      <c r="C302" s="1248" t="s">
        <v>1161</v>
      </c>
      <c r="D302" s="1248"/>
      <c r="E302" s="1248"/>
      <c r="F302" s="1248"/>
      <c r="G302" s="1248"/>
      <c r="H302" s="516"/>
      <c r="I302" s="517"/>
      <c r="J302" s="517"/>
      <c r="K302" s="517"/>
      <c r="L302" s="520"/>
      <c r="M302" s="517"/>
      <c r="N302" s="593">
        <v>354.34</v>
      </c>
      <c r="O302" s="517"/>
      <c r="P302" s="555">
        <v>17717.16</v>
      </c>
    </row>
    <row r="303" spans="1:16" x14ac:dyDescent="0.25">
      <c r="A303" s="558"/>
      <c r="B303" s="559"/>
      <c r="C303" s="559"/>
      <c r="D303" s="559"/>
      <c r="E303" s="559"/>
      <c r="F303" s="559"/>
      <c r="G303" s="559"/>
      <c r="H303" s="560"/>
      <c r="I303" s="561"/>
      <c r="J303" s="561"/>
      <c r="K303" s="561"/>
      <c r="L303" s="562"/>
      <c r="M303" s="561"/>
      <c r="N303" s="562"/>
      <c r="O303" s="561"/>
      <c r="P303" s="563"/>
    </row>
    <row r="304" spans="1:16" x14ac:dyDescent="0.25">
      <c r="A304" s="514" t="s">
        <v>1198</v>
      </c>
      <c r="B304" s="515" t="s">
        <v>4840</v>
      </c>
      <c r="C304" s="1249" t="s">
        <v>4841</v>
      </c>
      <c r="D304" s="1249"/>
      <c r="E304" s="1249"/>
      <c r="F304" s="1249"/>
      <c r="G304" s="1249"/>
      <c r="H304" s="516" t="s">
        <v>1440</v>
      </c>
      <c r="I304" s="517">
        <v>50</v>
      </c>
      <c r="J304" s="518">
        <v>1</v>
      </c>
      <c r="K304" s="518">
        <v>50</v>
      </c>
      <c r="L304" s="593">
        <v>116.92</v>
      </c>
      <c r="M304" s="570">
        <v>1.54</v>
      </c>
      <c r="N304" s="572">
        <v>180.06</v>
      </c>
      <c r="O304" s="517"/>
      <c r="P304" s="555">
        <v>9003</v>
      </c>
    </row>
    <row r="305" spans="1:16" x14ac:dyDescent="0.25">
      <c r="A305" s="556"/>
      <c r="B305" s="557"/>
      <c r="C305" s="1248" t="s">
        <v>1161</v>
      </c>
      <c r="D305" s="1248"/>
      <c r="E305" s="1248"/>
      <c r="F305" s="1248"/>
      <c r="G305" s="1248"/>
      <c r="H305" s="516"/>
      <c r="I305" s="517"/>
      <c r="J305" s="517"/>
      <c r="K305" s="517"/>
      <c r="L305" s="520"/>
      <c r="M305" s="517"/>
      <c r="N305" s="520"/>
      <c r="O305" s="517"/>
      <c r="P305" s="555">
        <v>9003</v>
      </c>
    </row>
    <row r="306" spans="1:16" x14ac:dyDescent="0.25">
      <c r="A306" s="558"/>
      <c r="B306" s="559"/>
      <c r="C306" s="559"/>
      <c r="D306" s="559"/>
      <c r="E306" s="559"/>
      <c r="F306" s="559"/>
      <c r="G306" s="559"/>
      <c r="H306" s="560"/>
      <c r="I306" s="561"/>
      <c r="J306" s="561"/>
      <c r="K306" s="561"/>
      <c r="L306" s="562"/>
      <c r="M306" s="561"/>
      <c r="N306" s="562"/>
      <c r="O306" s="561"/>
      <c r="P306" s="563"/>
    </row>
    <row r="307" spans="1:16" x14ac:dyDescent="0.25">
      <c r="A307" s="514" t="s">
        <v>1199</v>
      </c>
      <c r="B307" s="515" t="s">
        <v>3715</v>
      </c>
      <c r="C307" s="1249" t="s">
        <v>3716</v>
      </c>
      <c r="D307" s="1249"/>
      <c r="E307" s="1249"/>
      <c r="F307" s="1249"/>
      <c r="G307" s="1249"/>
      <c r="H307" s="516" t="s">
        <v>1697</v>
      </c>
      <c r="I307" s="517">
        <v>5</v>
      </c>
      <c r="J307" s="518">
        <v>1</v>
      </c>
      <c r="K307" s="518">
        <v>5</v>
      </c>
      <c r="L307" s="593">
        <v>200.09</v>
      </c>
      <c r="M307" s="570">
        <v>0.97</v>
      </c>
      <c r="N307" s="572">
        <v>194.09</v>
      </c>
      <c r="O307" s="517"/>
      <c r="P307" s="612">
        <v>970.45</v>
      </c>
    </row>
    <row r="308" spans="1:16" x14ac:dyDescent="0.25">
      <c r="A308" s="556"/>
      <c r="B308" s="557"/>
      <c r="C308" s="1248" t="s">
        <v>1161</v>
      </c>
      <c r="D308" s="1248"/>
      <c r="E308" s="1248"/>
      <c r="F308" s="1248"/>
      <c r="G308" s="1248"/>
      <c r="H308" s="516"/>
      <c r="I308" s="517"/>
      <c r="J308" s="517"/>
      <c r="K308" s="517"/>
      <c r="L308" s="520"/>
      <c r="M308" s="517"/>
      <c r="N308" s="520"/>
      <c r="O308" s="517"/>
      <c r="P308" s="612">
        <v>970.45</v>
      </c>
    </row>
    <row r="309" spans="1:16" x14ac:dyDescent="0.25">
      <c r="A309" s="558"/>
      <c r="B309" s="559"/>
      <c r="C309" s="559"/>
      <c r="D309" s="559"/>
      <c r="E309" s="559"/>
      <c r="F309" s="559"/>
      <c r="G309" s="559"/>
      <c r="H309" s="560"/>
      <c r="I309" s="561"/>
      <c r="J309" s="561"/>
      <c r="K309" s="561"/>
      <c r="L309" s="562"/>
      <c r="M309" s="561"/>
      <c r="N309" s="562"/>
      <c r="O309" s="561"/>
      <c r="P309" s="563"/>
    </row>
    <row r="310" spans="1:16" x14ac:dyDescent="0.25">
      <c r="A310" s="514" t="s">
        <v>1200</v>
      </c>
      <c r="B310" s="515" t="s">
        <v>4842</v>
      </c>
      <c r="C310" s="1249" t="s">
        <v>4843</v>
      </c>
      <c r="D310" s="1249"/>
      <c r="E310" s="1249"/>
      <c r="F310" s="1249"/>
      <c r="G310" s="1249"/>
      <c r="H310" s="516" t="s">
        <v>1575</v>
      </c>
      <c r="I310" s="517">
        <v>85</v>
      </c>
      <c r="J310" s="518">
        <v>1</v>
      </c>
      <c r="K310" s="518">
        <v>85</v>
      </c>
      <c r="L310" s="520"/>
      <c r="M310" s="517"/>
      <c r="N310" s="521"/>
      <c r="O310" s="517"/>
      <c r="P310" s="522"/>
    </row>
    <row r="311" spans="1:16" x14ac:dyDescent="0.25">
      <c r="A311" s="523"/>
      <c r="B311" s="524" t="s">
        <v>23</v>
      </c>
      <c r="C311" s="1247" t="s">
        <v>1203</v>
      </c>
      <c r="D311" s="1247"/>
      <c r="E311" s="1247"/>
      <c r="F311" s="1247"/>
      <c r="G311" s="1247"/>
      <c r="H311" s="525" t="s">
        <v>1148</v>
      </c>
      <c r="I311" s="526"/>
      <c r="J311" s="526"/>
      <c r="K311" s="536">
        <v>31.45</v>
      </c>
      <c r="L311" s="528"/>
      <c r="M311" s="526"/>
      <c r="N311" s="528"/>
      <c r="O311" s="526"/>
      <c r="P311" s="529">
        <v>9889.4500000000007</v>
      </c>
    </row>
    <row r="312" spans="1:16" x14ac:dyDescent="0.25">
      <c r="A312" s="530"/>
      <c r="B312" s="524" t="s">
        <v>1342</v>
      </c>
      <c r="C312" s="1247" t="s">
        <v>1343</v>
      </c>
      <c r="D312" s="1247"/>
      <c r="E312" s="1247"/>
      <c r="F312" s="1247"/>
      <c r="G312" s="1247"/>
      <c r="H312" s="525" t="s">
        <v>1148</v>
      </c>
      <c r="I312" s="536">
        <v>0.37</v>
      </c>
      <c r="J312" s="526"/>
      <c r="K312" s="536">
        <v>31.45</v>
      </c>
      <c r="L312" s="532"/>
      <c r="M312" s="533"/>
      <c r="N312" s="534">
        <v>314.45</v>
      </c>
      <c r="O312" s="526"/>
      <c r="P312" s="529">
        <v>9889.4500000000007</v>
      </c>
    </row>
    <row r="313" spans="1:16" x14ac:dyDescent="0.25">
      <c r="A313" s="523"/>
      <c r="B313" s="524" t="s">
        <v>36</v>
      </c>
      <c r="C313" s="1247" t="s">
        <v>134</v>
      </c>
      <c r="D313" s="1247"/>
      <c r="E313" s="1247"/>
      <c r="F313" s="1247"/>
      <c r="G313" s="1247"/>
      <c r="H313" s="525"/>
      <c r="I313" s="526"/>
      <c r="J313" s="526"/>
      <c r="K313" s="526"/>
      <c r="L313" s="528"/>
      <c r="M313" s="526"/>
      <c r="N313" s="528"/>
      <c r="O313" s="526"/>
      <c r="P313" s="529">
        <v>3509.96</v>
      </c>
    </row>
    <row r="314" spans="1:16" x14ac:dyDescent="0.25">
      <c r="A314" s="530"/>
      <c r="B314" s="524" t="s">
        <v>4400</v>
      </c>
      <c r="C314" s="1247" t="s">
        <v>4401</v>
      </c>
      <c r="D314" s="1247"/>
      <c r="E314" s="1247"/>
      <c r="F314" s="1247"/>
      <c r="G314" s="1247"/>
      <c r="H314" s="525" t="s">
        <v>1164</v>
      </c>
      <c r="I314" s="537">
        <v>5.0000000000000002E-5</v>
      </c>
      <c r="J314" s="526"/>
      <c r="K314" s="537">
        <v>4.2500000000000003E-3</v>
      </c>
      <c r="L314" s="542">
        <v>116448.72</v>
      </c>
      <c r="M314" s="539">
        <v>1.18</v>
      </c>
      <c r="N314" s="534">
        <v>137409.49</v>
      </c>
      <c r="O314" s="526"/>
      <c r="P314" s="529">
        <v>583.99</v>
      </c>
    </row>
    <row r="315" spans="1:16" x14ac:dyDescent="0.25">
      <c r="A315" s="530"/>
      <c r="B315" s="524" t="s">
        <v>3598</v>
      </c>
      <c r="C315" s="1247" t="s">
        <v>3599</v>
      </c>
      <c r="D315" s="1247"/>
      <c r="E315" s="1247"/>
      <c r="F315" s="1247"/>
      <c r="G315" s="1247"/>
      <c r="H315" s="525" t="s">
        <v>1244</v>
      </c>
      <c r="I315" s="527">
        <v>4.0000000000000001E-3</v>
      </c>
      <c r="J315" s="526"/>
      <c r="K315" s="536">
        <v>0.34</v>
      </c>
      <c r="L315" s="538">
        <v>284.14999999999998</v>
      </c>
      <c r="M315" s="539">
        <v>1.45</v>
      </c>
      <c r="N315" s="534">
        <v>412.02</v>
      </c>
      <c r="O315" s="526"/>
      <c r="P315" s="529">
        <v>140.09</v>
      </c>
    </row>
    <row r="316" spans="1:16" x14ac:dyDescent="0.25">
      <c r="A316" s="530"/>
      <c r="B316" s="524" t="s">
        <v>3628</v>
      </c>
      <c r="C316" s="1247" t="s">
        <v>3629</v>
      </c>
      <c r="D316" s="1247"/>
      <c r="E316" s="1247"/>
      <c r="F316" s="1247"/>
      <c r="G316" s="1247"/>
      <c r="H316" s="525" t="s">
        <v>1244</v>
      </c>
      <c r="I316" s="536">
        <v>0.02</v>
      </c>
      <c r="J316" s="526"/>
      <c r="K316" s="531">
        <v>1.7</v>
      </c>
      <c r="L316" s="538">
        <v>931.11</v>
      </c>
      <c r="M316" s="539">
        <v>1.76</v>
      </c>
      <c r="N316" s="534">
        <v>1638.75</v>
      </c>
      <c r="O316" s="526"/>
      <c r="P316" s="529">
        <v>2785.88</v>
      </c>
    </row>
    <row r="317" spans="1:16" x14ac:dyDescent="0.25">
      <c r="A317" s="552"/>
      <c r="B317" s="553"/>
      <c r="C317" s="1248" t="s">
        <v>1154</v>
      </c>
      <c r="D317" s="1248"/>
      <c r="E317" s="1248"/>
      <c r="F317" s="1248"/>
      <c r="G317" s="1248"/>
      <c r="H317" s="516"/>
      <c r="I317" s="517"/>
      <c r="J317" s="517"/>
      <c r="K317" s="517"/>
      <c r="L317" s="520"/>
      <c r="M317" s="517"/>
      <c r="N317" s="554"/>
      <c r="O317" s="517"/>
      <c r="P317" s="555">
        <v>13399.41</v>
      </c>
    </row>
    <row r="318" spans="1:16" x14ac:dyDescent="0.25">
      <c r="A318" s="540" t="s">
        <v>1408</v>
      </c>
      <c r="B318" s="524" t="s">
        <v>2637</v>
      </c>
      <c r="C318" s="1247" t="s">
        <v>2638</v>
      </c>
      <c r="D318" s="1247"/>
      <c r="E318" s="1247"/>
      <c r="F318" s="1247"/>
      <c r="G318" s="1247"/>
      <c r="H318" s="525" t="s">
        <v>1158</v>
      </c>
      <c r="I318" s="543">
        <v>2</v>
      </c>
      <c r="J318" s="526"/>
      <c r="K318" s="543">
        <v>2</v>
      </c>
      <c r="L318" s="528"/>
      <c r="M318" s="526"/>
      <c r="N318" s="528"/>
      <c r="O318" s="526"/>
      <c r="P318" s="573">
        <v>197.79</v>
      </c>
    </row>
    <row r="319" spans="1:16" x14ac:dyDescent="0.25">
      <c r="A319" s="540"/>
      <c r="B319" s="524"/>
      <c r="C319" s="1247" t="s">
        <v>1155</v>
      </c>
      <c r="D319" s="1247"/>
      <c r="E319" s="1247"/>
      <c r="F319" s="1247"/>
      <c r="G319" s="1247"/>
      <c r="H319" s="525"/>
      <c r="I319" s="526"/>
      <c r="J319" s="526"/>
      <c r="K319" s="526"/>
      <c r="L319" s="528"/>
      <c r="M319" s="526"/>
      <c r="N319" s="528"/>
      <c r="O319" s="526"/>
      <c r="P319" s="529">
        <v>9889.4500000000007</v>
      </c>
    </row>
    <row r="320" spans="1:16" x14ac:dyDescent="0.25">
      <c r="A320" s="540"/>
      <c r="B320" s="524" t="s">
        <v>4844</v>
      </c>
      <c r="C320" s="1247" t="s">
        <v>4845</v>
      </c>
      <c r="D320" s="1247"/>
      <c r="E320" s="1247"/>
      <c r="F320" s="1247"/>
      <c r="G320" s="1247"/>
      <c r="H320" s="525" t="s">
        <v>1158</v>
      </c>
      <c r="I320" s="543">
        <v>97</v>
      </c>
      <c r="J320" s="526"/>
      <c r="K320" s="543">
        <v>97</v>
      </c>
      <c r="L320" s="528"/>
      <c r="M320" s="526"/>
      <c r="N320" s="528"/>
      <c r="O320" s="526"/>
      <c r="P320" s="529">
        <v>9592.77</v>
      </c>
    </row>
    <row r="321" spans="1:16" x14ac:dyDescent="0.25">
      <c r="A321" s="540"/>
      <c r="B321" s="524" t="s">
        <v>4846</v>
      </c>
      <c r="C321" s="1247" t="s">
        <v>4847</v>
      </c>
      <c r="D321" s="1247"/>
      <c r="E321" s="1247"/>
      <c r="F321" s="1247"/>
      <c r="G321" s="1247"/>
      <c r="H321" s="525" t="s">
        <v>1158</v>
      </c>
      <c r="I321" s="543">
        <v>56</v>
      </c>
      <c r="J321" s="526"/>
      <c r="K321" s="543">
        <v>56</v>
      </c>
      <c r="L321" s="528"/>
      <c r="M321" s="526"/>
      <c r="N321" s="528"/>
      <c r="O321" s="526"/>
      <c r="P321" s="529">
        <v>5538.09</v>
      </c>
    </row>
    <row r="322" spans="1:16" x14ac:dyDescent="0.25">
      <c r="A322" s="556"/>
      <c r="B322" s="557"/>
      <c r="C322" s="1248" t="s">
        <v>1161</v>
      </c>
      <c r="D322" s="1248"/>
      <c r="E322" s="1248"/>
      <c r="F322" s="1248"/>
      <c r="G322" s="1248"/>
      <c r="H322" s="516"/>
      <c r="I322" s="517"/>
      <c r="J322" s="517"/>
      <c r="K322" s="517"/>
      <c r="L322" s="520"/>
      <c r="M322" s="517"/>
      <c r="N322" s="593">
        <v>337.98</v>
      </c>
      <c r="O322" s="517"/>
      <c r="P322" s="555">
        <v>28728.06</v>
      </c>
    </row>
    <row r="323" spans="1:16" x14ac:dyDescent="0.25">
      <c r="A323" s="558"/>
      <c r="B323" s="559"/>
      <c r="C323" s="559"/>
      <c r="D323" s="559"/>
      <c r="E323" s="559"/>
      <c r="F323" s="559"/>
      <c r="G323" s="559"/>
      <c r="H323" s="560"/>
      <c r="I323" s="561"/>
      <c r="J323" s="561"/>
      <c r="K323" s="561"/>
      <c r="L323" s="562"/>
      <c r="M323" s="561"/>
      <c r="N323" s="562"/>
      <c r="O323" s="561"/>
      <c r="P323" s="563"/>
    </row>
    <row r="324" spans="1:16" ht="22.5" x14ac:dyDescent="0.25">
      <c r="A324" s="514" t="s">
        <v>1214</v>
      </c>
      <c r="B324" s="515" t="s">
        <v>4848</v>
      </c>
      <c r="C324" s="1249" t="s">
        <v>4849</v>
      </c>
      <c r="D324" s="1249"/>
      <c r="E324" s="1249"/>
      <c r="F324" s="1249"/>
      <c r="G324" s="1249"/>
      <c r="H324" s="516" t="s">
        <v>4850</v>
      </c>
      <c r="I324" s="517">
        <v>15</v>
      </c>
      <c r="J324" s="518">
        <v>1</v>
      </c>
      <c r="K324" s="518">
        <v>15</v>
      </c>
      <c r="L324" s="520"/>
      <c r="M324" s="517"/>
      <c r="N324" s="564">
        <v>3326.74</v>
      </c>
      <c r="O324" s="517"/>
      <c r="P324" s="555">
        <v>49901.1</v>
      </c>
    </row>
    <row r="325" spans="1:16" x14ac:dyDescent="0.25">
      <c r="A325" s="556"/>
      <c r="B325" s="557"/>
      <c r="C325" s="1248" t="s">
        <v>1161</v>
      </c>
      <c r="D325" s="1248"/>
      <c r="E325" s="1248"/>
      <c r="F325" s="1248"/>
      <c r="G325" s="1248"/>
      <c r="H325" s="516"/>
      <c r="I325" s="517"/>
      <c r="J325" s="517"/>
      <c r="K325" s="517"/>
      <c r="L325" s="520"/>
      <c r="M325" s="517"/>
      <c r="N325" s="520"/>
      <c r="O325" s="517"/>
      <c r="P325" s="555">
        <v>49901.1</v>
      </c>
    </row>
    <row r="326" spans="1:16" x14ac:dyDescent="0.25">
      <c r="A326" s="558"/>
      <c r="B326" s="559"/>
      <c r="C326" s="559"/>
      <c r="D326" s="559"/>
      <c r="E326" s="559"/>
      <c r="F326" s="559"/>
      <c r="G326" s="559"/>
      <c r="H326" s="560"/>
      <c r="I326" s="561"/>
      <c r="J326" s="561"/>
      <c r="K326" s="561"/>
      <c r="L326" s="562"/>
      <c r="M326" s="561"/>
      <c r="N326" s="562"/>
      <c r="O326" s="561"/>
      <c r="P326" s="563"/>
    </row>
    <row r="327" spans="1:16" ht="22.5" x14ac:dyDescent="0.25">
      <c r="A327" s="514" t="s">
        <v>1227</v>
      </c>
      <c r="B327" s="515" t="s">
        <v>4851</v>
      </c>
      <c r="C327" s="1249" t="s">
        <v>4852</v>
      </c>
      <c r="D327" s="1249"/>
      <c r="E327" s="1249"/>
      <c r="F327" s="1249"/>
      <c r="G327" s="1249"/>
      <c r="H327" s="516" t="s">
        <v>4853</v>
      </c>
      <c r="I327" s="517">
        <v>435.78429999999997</v>
      </c>
      <c r="J327" s="518">
        <v>1</v>
      </c>
      <c r="K327" s="568">
        <v>435.78429999999997</v>
      </c>
      <c r="L327" s="520"/>
      <c r="M327" s="517"/>
      <c r="N327" s="521"/>
      <c r="O327" s="517"/>
      <c r="P327" s="522"/>
    </row>
    <row r="328" spans="1:16" x14ac:dyDescent="0.25">
      <c r="A328" s="523"/>
      <c r="B328" s="524" t="s">
        <v>23</v>
      </c>
      <c r="C328" s="1247" t="s">
        <v>1203</v>
      </c>
      <c r="D328" s="1247"/>
      <c r="E328" s="1247"/>
      <c r="F328" s="1247"/>
      <c r="G328" s="1247"/>
      <c r="H328" s="525" t="s">
        <v>1148</v>
      </c>
      <c r="I328" s="526"/>
      <c r="J328" s="526"/>
      <c r="K328" s="535">
        <v>5229.4116000000004</v>
      </c>
      <c r="L328" s="528"/>
      <c r="M328" s="526"/>
      <c r="N328" s="528"/>
      <c r="O328" s="526"/>
      <c r="P328" s="529">
        <v>1828516.06</v>
      </c>
    </row>
    <row r="329" spans="1:16" x14ac:dyDescent="0.25">
      <c r="A329" s="530"/>
      <c r="B329" s="524" t="s">
        <v>3752</v>
      </c>
      <c r="C329" s="1247" t="s">
        <v>3753</v>
      </c>
      <c r="D329" s="1247"/>
      <c r="E329" s="1247"/>
      <c r="F329" s="1247"/>
      <c r="G329" s="1247"/>
      <c r="H329" s="525" t="s">
        <v>1148</v>
      </c>
      <c r="I329" s="543">
        <v>12</v>
      </c>
      <c r="J329" s="526"/>
      <c r="K329" s="535">
        <v>5229.4116000000004</v>
      </c>
      <c r="L329" s="532"/>
      <c r="M329" s="533"/>
      <c r="N329" s="534">
        <v>349.66</v>
      </c>
      <c r="O329" s="526"/>
      <c r="P329" s="529">
        <v>1828516.06</v>
      </c>
    </row>
    <row r="330" spans="1:16" x14ac:dyDescent="0.25">
      <c r="A330" s="523"/>
      <c r="B330" s="524" t="s">
        <v>28</v>
      </c>
      <c r="C330" s="1247" t="s">
        <v>132</v>
      </c>
      <c r="D330" s="1247"/>
      <c r="E330" s="1247"/>
      <c r="F330" s="1247"/>
      <c r="G330" s="1247"/>
      <c r="H330" s="525"/>
      <c r="I330" s="526"/>
      <c r="J330" s="526"/>
      <c r="K330" s="526"/>
      <c r="L330" s="528"/>
      <c r="M330" s="526"/>
      <c r="N330" s="528"/>
      <c r="O330" s="526"/>
      <c r="P330" s="529">
        <v>1077890.5</v>
      </c>
    </row>
    <row r="331" spans="1:16" x14ac:dyDescent="0.25">
      <c r="A331" s="523"/>
      <c r="B331" s="524"/>
      <c r="C331" s="1247" t="s">
        <v>1147</v>
      </c>
      <c r="D331" s="1247"/>
      <c r="E331" s="1247"/>
      <c r="F331" s="1247"/>
      <c r="G331" s="1247"/>
      <c r="H331" s="525" t="s">
        <v>1148</v>
      </c>
      <c r="I331" s="526"/>
      <c r="J331" s="526"/>
      <c r="K331" s="574">
        <v>880.28428599999995</v>
      </c>
      <c r="L331" s="528"/>
      <c r="M331" s="526"/>
      <c r="N331" s="528"/>
      <c r="O331" s="526"/>
      <c r="P331" s="529">
        <v>329173.51</v>
      </c>
    </row>
    <row r="332" spans="1:16" x14ac:dyDescent="0.25">
      <c r="A332" s="530"/>
      <c r="B332" s="524" t="s">
        <v>4854</v>
      </c>
      <c r="C332" s="1247" t="s">
        <v>4855</v>
      </c>
      <c r="D332" s="1247"/>
      <c r="E332" s="1247"/>
      <c r="F332" s="1247"/>
      <c r="G332" s="1247"/>
      <c r="H332" s="525" t="s">
        <v>1151</v>
      </c>
      <c r="I332" s="536">
        <v>2.02</v>
      </c>
      <c r="J332" s="526"/>
      <c r="K332" s="574">
        <v>880.28428599999995</v>
      </c>
      <c r="L332" s="538">
        <v>995.51</v>
      </c>
      <c r="M332" s="539">
        <v>1.23</v>
      </c>
      <c r="N332" s="534">
        <v>1224.48</v>
      </c>
      <c r="O332" s="526"/>
      <c r="P332" s="529">
        <v>1077890.5</v>
      </c>
    </row>
    <row r="333" spans="1:16" x14ac:dyDescent="0.25">
      <c r="A333" s="540"/>
      <c r="B333" s="524" t="s">
        <v>1191</v>
      </c>
      <c r="C333" s="1247" t="s">
        <v>1192</v>
      </c>
      <c r="D333" s="1247"/>
      <c r="E333" s="1247"/>
      <c r="F333" s="1247"/>
      <c r="G333" s="1247"/>
      <c r="H333" s="525" t="s">
        <v>1148</v>
      </c>
      <c r="I333" s="536">
        <v>2.02</v>
      </c>
      <c r="J333" s="526"/>
      <c r="K333" s="574">
        <v>880.28428599999995</v>
      </c>
      <c r="L333" s="528"/>
      <c r="M333" s="526"/>
      <c r="N333" s="541">
        <v>373.94</v>
      </c>
      <c r="O333" s="526"/>
      <c r="P333" s="529">
        <v>329173.51</v>
      </c>
    </row>
    <row r="334" spans="1:16" x14ac:dyDescent="0.25">
      <c r="A334" s="523"/>
      <c r="B334" s="524" t="s">
        <v>36</v>
      </c>
      <c r="C334" s="1247" t="s">
        <v>134</v>
      </c>
      <c r="D334" s="1247"/>
      <c r="E334" s="1247"/>
      <c r="F334" s="1247"/>
      <c r="G334" s="1247"/>
      <c r="H334" s="525"/>
      <c r="I334" s="526"/>
      <c r="J334" s="526"/>
      <c r="K334" s="526"/>
      <c r="L334" s="528"/>
      <c r="M334" s="526"/>
      <c r="N334" s="528"/>
      <c r="O334" s="526"/>
      <c r="P334" s="529">
        <v>41439.68</v>
      </c>
    </row>
    <row r="335" spans="1:16" x14ac:dyDescent="0.25">
      <c r="A335" s="530"/>
      <c r="B335" s="524" t="s">
        <v>3226</v>
      </c>
      <c r="C335" s="1247" t="s">
        <v>3227</v>
      </c>
      <c r="D335" s="1247"/>
      <c r="E335" s="1247"/>
      <c r="F335" s="1247"/>
      <c r="G335" s="1247"/>
      <c r="H335" s="525" t="s">
        <v>1244</v>
      </c>
      <c r="I335" s="527">
        <v>1E-3</v>
      </c>
      <c r="J335" s="526"/>
      <c r="K335" s="569">
        <v>0.43578430000000001</v>
      </c>
      <c r="L335" s="538">
        <v>675.01</v>
      </c>
      <c r="M335" s="539">
        <v>1.54</v>
      </c>
      <c r="N335" s="534">
        <v>1039.52</v>
      </c>
      <c r="O335" s="526"/>
      <c r="P335" s="529">
        <v>453.01</v>
      </c>
    </row>
    <row r="336" spans="1:16" x14ac:dyDescent="0.25">
      <c r="A336" s="530"/>
      <c r="B336" s="524" t="s">
        <v>2623</v>
      </c>
      <c r="C336" s="1247" t="s">
        <v>2624</v>
      </c>
      <c r="D336" s="1247"/>
      <c r="E336" s="1247"/>
      <c r="F336" s="1247"/>
      <c r="G336" s="1247"/>
      <c r="H336" s="525" t="s">
        <v>2159</v>
      </c>
      <c r="I336" s="536">
        <v>0.83</v>
      </c>
      <c r="J336" s="526"/>
      <c r="K336" s="574">
        <v>361.70096899999999</v>
      </c>
      <c r="L336" s="538">
        <v>5.87</v>
      </c>
      <c r="M336" s="539">
        <v>0.97</v>
      </c>
      <c r="N336" s="534">
        <v>5.69</v>
      </c>
      <c r="O336" s="526"/>
      <c r="P336" s="529">
        <v>2058.08</v>
      </c>
    </row>
    <row r="337" spans="1:16" x14ac:dyDescent="0.25">
      <c r="A337" s="530"/>
      <c r="B337" s="524" t="s">
        <v>4856</v>
      </c>
      <c r="C337" s="1247" t="s">
        <v>4857</v>
      </c>
      <c r="D337" s="1247"/>
      <c r="E337" s="1247"/>
      <c r="F337" s="1247"/>
      <c r="G337" s="1247"/>
      <c r="H337" s="525" t="s">
        <v>1164</v>
      </c>
      <c r="I337" s="527">
        <v>1E-3</v>
      </c>
      <c r="J337" s="526"/>
      <c r="K337" s="569">
        <v>0.43578430000000001</v>
      </c>
      <c r="L337" s="542">
        <v>79053.06</v>
      </c>
      <c r="M337" s="539">
        <v>1.1299999999999999</v>
      </c>
      <c r="N337" s="534">
        <v>89329.96</v>
      </c>
      <c r="O337" s="526"/>
      <c r="P337" s="529">
        <v>38928.589999999997</v>
      </c>
    </row>
    <row r="338" spans="1:16" x14ac:dyDescent="0.25">
      <c r="A338" s="552"/>
      <c r="B338" s="553"/>
      <c r="C338" s="1248" t="s">
        <v>1154</v>
      </c>
      <c r="D338" s="1248"/>
      <c r="E338" s="1248"/>
      <c r="F338" s="1248"/>
      <c r="G338" s="1248"/>
      <c r="H338" s="516"/>
      <c r="I338" s="517"/>
      <c r="J338" s="517"/>
      <c r="K338" s="517"/>
      <c r="L338" s="520"/>
      <c r="M338" s="517"/>
      <c r="N338" s="554"/>
      <c r="O338" s="517"/>
      <c r="P338" s="555">
        <v>3277019.75</v>
      </c>
    </row>
    <row r="339" spans="1:16" x14ac:dyDescent="0.25">
      <c r="A339" s="540" t="s">
        <v>1410</v>
      </c>
      <c r="B339" s="524" t="s">
        <v>2637</v>
      </c>
      <c r="C339" s="1247" t="s">
        <v>2638</v>
      </c>
      <c r="D339" s="1247"/>
      <c r="E339" s="1247"/>
      <c r="F339" s="1247"/>
      <c r="G339" s="1247"/>
      <c r="H339" s="525" t="s">
        <v>1158</v>
      </c>
      <c r="I339" s="543">
        <v>2</v>
      </c>
      <c r="J339" s="526"/>
      <c r="K339" s="543">
        <v>2</v>
      </c>
      <c r="L339" s="528"/>
      <c r="M339" s="526"/>
      <c r="N339" s="528"/>
      <c r="O339" s="526"/>
      <c r="P339" s="529">
        <v>36570.32</v>
      </c>
    </row>
    <row r="340" spans="1:16" x14ac:dyDescent="0.25">
      <c r="A340" s="540"/>
      <c r="B340" s="524"/>
      <c r="C340" s="1247" t="s">
        <v>1155</v>
      </c>
      <c r="D340" s="1247"/>
      <c r="E340" s="1247"/>
      <c r="F340" s="1247"/>
      <c r="G340" s="1247"/>
      <c r="H340" s="525"/>
      <c r="I340" s="526"/>
      <c r="J340" s="526"/>
      <c r="K340" s="526"/>
      <c r="L340" s="528"/>
      <c r="M340" s="526"/>
      <c r="N340" s="528"/>
      <c r="O340" s="526"/>
      <c r="P340" s="529">
        <v>2157689.5699999998</v>
      </c>
    </row>
    <row r="341" spans="1:16" x14ac:dyDescent="0.25">
      <c r="A341" s="540"/>
      <c r="B341" s="524" t="s">
        <v>4858</v>
      </c>
      <c r="C341" s="1247" t="s">
        <v>4859</v>
      </c>
      <c r="D341" s="1247"/>
      <c r="E341" s="1247"/>
      <c r="F341" s="1247"/>
      <c r="G341" s="1247"/>
      <c r="H341" s="525" t="s">
        <v>1158</v>
      </c>
      <c r="I341" s="543">
        <v>111</v>
      </c>
      <c r="J341" s="526"/>
      <c r="K341" s="543">
        <v>111</v>
      </c>
      <c r="L341" s="528"/>
      <c r="M341" s="526"/>
      <c r="N341" s="528"/>
      <c r="O341" s="526"/>
      <c r="P341" s="529">
        <v>2395035.42</v>
      </c>
    </row>
    <row r="342" spans="1:16" x14ac:dyDescent="0.25">
      <c r="A342" s="540"/>
      <c r="B342" s="524" t="s">
        <v>4860</v>
      </c>
      <c r="C342" s="1247" t="s">
        <v>4861</v>
      </c>
      <c r="D342" s="1247"/>
      <c r="E342" s="1247"/>
      <c r="F342" s="1247"/>
      <c r="G342" s="1247"/>
      <c r="H342" s="525" t="s">
        <v>1158</v>
      </c>
      <c r="I342" s="543">
        <v>52</v>
      </c>
      <c r="J342" s="526"/>
      <c r="K342" s="543">
        <v>52</v>
      </c>
      <c r="L342" s="528"/>
      <c r="M342" s="526"/>
      <c r="N342" s="528"/>
      <c r="O342" s="526"/>
      <c r="P342" s="529">
        <v>1121998.58</v>
      </c>
    </row>
    <row r="343" spans="1:16" x14ac:dyDescent="0.25">
      <c r="A343" s="556"/>
      <c r="B343" s="557"/>
      <c r="C343" s="1248" t="s">
        <v>1161</v>
      </c>
      <c r="D343" s="1248"/>
      <c r="E343" s="1248"/>
      <c r="F343" s="1248"/>
      <c r="G343" s="1248"/>
      <c r="H343" s="516"/>
      <c r="I343" s="517"/>
      <c r="J343" s="517"/>
      <c r="K343" s="517"/>
      <c r="L343" s="520"/>
      <c r="M343" s="517"/>
      <c r="N343" s="554">
        <v>15674.32</v>
      </c>
      <c r="O343" s="517"/>
      <c r="P343" s="555">
        <v>6830624.0700000003</v>
      </c>
    </row>
    <row r="344" spans="1:16" x14ac:dyDescent="0.25">
      <c r="A344" s="558"/>
      <c r="B344" s="559"/>
      <c r="C344" s="559"/>
      <c r="D344" s="559"/>
      <c r="E344" s="559"/>
      <c r="F344" s="559"/>
      <c r="G344" s="559"/>
      <c r="H344" s="560"/>
      <c r="I344" s="561"/>
      <c r="J344" s="561"/>
      <c r="K344" s="561"/>
      <c r="L344" s="562"/>
      <c r="M344" s="561"/>
      <c r="N344" s="562"/>
      <c r="O344" s="561"/>
      <c r="P344" s="563"/>
    </row>
    <row r="345" spans="1:16" ht="22.5" x14ac:dyDescent="0.25">
      <c r="A345" s="514" t="s">
        <v>1228</v>
      </c>
      <c r="B345" s="515" t="s">
        <v>4862</v>
      </c>
      <c r="C345" s="1249" t="s">
        <v>4863</v>
      </c>
      <c r="D345" s="1249"/>
      <c r="E345" s="1249"/>
      <c r="F345" s="1249"/>
      <c r="G345" s="1249"/>
      <c r="H345" s="516" t="s">
        <v>909</v>
      </c>
      <c r="I345" s="517">
        <v>44.45</v>
      </c>
      <c r="J345" s="518">
        <v>1</v>
      </c>
      <c r="K345" s="570">
        <v>44.45</v>
      </c>
      <c r="L345" s="520"/>
      <c r="M345" s="517"/>
      <c r="N345" s="564">
        <v>135351.07999999999</v>
      </c>
      <c r="O345" s="517"/>
      <c r="P345" s="555">
        <v>6016355.5099999998</v>
      </c>
    </row>
    <row r="346" spans="1:16" x14ac:dyDescent="0.25">
      <c r="A346" s="556"/>
      <c r="B346" s="557"/>
      <c r="C346" s="1248" t="s">
        <v>1161</v>
      </c>
      <c r="D346" s="1248"/>
      <c r="E346" s="1248"/>
      <c r="F346" s="1248"/>
      <c r="G346" s="1248"/>
      <c r="H346" s="516"/>
      <c r="I346" s="517"/>
      <c r="J346" s="517"/>
      <c r="K346" s="517"/>
      <c r="L346" s="520"/>
      <c r="M346" s="517"/>
      <c r="N346" s="520"/>
      <c r="O346" s="517"/>
      <c r="P346" s="555">
        <v>6016355.5099999998</v>
      </c>
    </row>
    <row r="347" spans="1:16" x14ac:dyDescent="0.25">
      <c r="A347" s="558"/>
      <c r="B347" s="559"/>
      <c r="C347" s="559"/>
      <c r="D347" s="559"/>
      <c r="E347" s="559"/>
      <c r="F347" s="559"/>
      <c r="G347" s="559"/>
      <c r="H347" s="560"/>
      <c r="I347" s="561"/>
      <c r="J347" s="561"/>
      <c r="K347" s="561"/>
      <c r="L347" s="562"/>
      <c r="M347" s="561"/>
      <c r="N347" s="562"/>
      <c r="O347" s="561"/>
      <c r="P347" s="563"/>
    </row>
    <row r="348" spans="1:16" x14ac:dyDescent="0.25">
      <c r="A348" s="514" t="s">
        <v>1229</v>
      </c>
      <c r="B348" s="515" t="s">
        <v>4864</v>
      </c>
      <c r="C348" s="1249" t="s">
        <v>4865</v>
      </c>
      <c r="D348" s="1249"/>
      <c r="E348" s="1249"/>
      <c r="F348" s="1249"/>
      <c r="G348" s="1249"/>
      <c r="H348" s="516" t="s">
        <v>1575</v>
      </c>
      <c r="I348" s="517">
        <v>15</v>
      </c>
      <c r="J348" s="518">
        <v>1</v>
      </c>
      <c r="K348" s="518">
        <v>15</v>
      </c>
      <c r="L348" s="520"/>
      <c r="M348" s="517"/>
      <c r="N348" s="521"/>
      <c r="O348" s="517"/>
      <c r="P348" s="522"/>
    </row>
    <row r="349" spans="1:16" x14ac:dyDescent="0.25">
      <c r="A349" s="523"/>
      <c r="B349" s="524" t="s">
        <v>23</v>
      </c>
      <c r="C349" s="1247" t="s">
        <v>1203</v>
      </c>
      <c r="D349" s="1247"/>
      <c r="E349" s="1247"/>
      <c r="F349" s="1247"/>
      <c r="G349" s="1247"/>
      <c r="H349" s="525" t="s">
        <v>1148</v>
      </c>
      <c r="I349" s="526"/>
      <c r="J349" s="526"/>
      <c r="K349" s="536">
        <v>35.85</v>
      </c>
      <c r="L349" s="528"/>
      <c r="M349" s="526"/>
      <c r="N349" s="528"/>
      <c r="O349" s="526"/>
      <c r="P349" s="529">
        <v>17279.7</v>
      </c>
    </row>
    <row r="350" spans="1:16" x14ac:dyDescent="0.25">
      <c r="A350" s="530"/>
      <c r="B350" s="524" t="s">
        <v>4866</v>
      </c>
      <c r="C350" s="1247" t="s">
        <v>4867</v>
      </c>
      <c r="D350" s="1247"/>
      <c r="E350" s="1247"/>
      <c r="F350" s="1247"/>
      <c r="G350" s="1247"/>
      <c r="H350" s="525" t="s">
        <v>1148</v>
      </c>
      <c r="I350" s="536">
        <v>2.39</v>
      </c>
      <c r="J350" s="526"/>
      <c r="K350" s="536">
        <v>35.85</v>
      </c>
      <c r="L350" s="532"/>
      <c r="M350" s="533"/>
      <c r="N350" s="534">
        <v>482</v>
      </c>
      <c r="O350" s="526"/>
      <c r="P350" s="529">
        <v>17279.7</v>
      </c>
    </row>
    <row r="351" spans="1:16" x14ac:dyDescent="0.25">
      <c r="A351" s="523"/>
      <c r="B351" s="524" t="s">
        <v>28</v>
      </c>
      <c r="C351" s="1247" t="s">
        <v>132</v>
      </c>
      <c r="D351" s="1247"/>
      <c r="E351" s="1247"/>
      <c r="F351" s="1247"/>
      <c r="G351" s="1247"/>
      <c r="H351" s="525"/>
      <c r="I351" s="526"/>
      <c r="J351" s="526"/>
      <c r="K351" s="526"/>
      <c r="L351" s="528"/>
      <c r="M351" s="526"/>
      <c r="N351" s="528"/>
      <c r="O351" s="526"/>
      <c r="P351" s="573">
        <v>493.94</v>
      </c>
    </row>
    <row r="352" spans="1:16" x14ac:dyDescent="0.25">
      <c r="A352" s="530"/>
      <c r="B352" s="524" t="s">
        <v>4868</v>
      </c>
      <c r="C352" s="1247" t="s">
        <v>4869</v>
      </c>
      <c r="D352" s="1247"/>
      <c r="E352" s="1247"/>
      <c r="F352" s="1247"/>
      <c r="G352" s="1247"/>
      <c r="H352" s="525" t="s">
        <v>1151</v>
      </c>
      <c r="I352" s="536">
        <v>0.24</v>
      </c>
      <c r="J352" s="526"/>
      <c r="K352" s="531">
        <v>3.6</v>
      </c>
      <c r="L352" s="538">
        <v>32.6</v>
      </c>
      <c r="M352" s="539">
        <v>1.28</v>
      </c>
      <c r="N352" s="534">
        <v>41.73</v>
      </c>
      <c r="O352" s="526"/>
      <c r="P352" s="529">
        <v>150.22999999999999</v>
      </c>
    </row>
    <row r="353" spans="1:16" x14ac:dyDescent="0.25">
      <c r="A353" s="530"/>
      <c r="B353" s="524" t="s">
        <v>4870</v>
      </c>
      <c r="C353" s="1247" t="s">
        <v>4871</v>
      </c>
      <c r="D353" s="1247"/>
      <c r="E353" s="1247"/>
      <c r="F353" s="1247"/>
      <c r="G353" s="1247"/>
      <c r="H353" s="525" t="s">
        <v>1151</v>
      </c>
      <c r="I353" s="536">
        <v>0.26</v>
      </c>
      <c r="J353" s="526"/>
      <c r="K353" s="531">
        <v>3.9</v>
      </c>
      <c r="L353" s="538">
        <v>75.97</v>
      </c>
      <c r="M353" s="539">
        <v>1.1599999999999999</v>
      </c>
      <c r="N353" s="534">
        <v>88.13</v>
      </c>
      <c r="O353" s="526"/>
      <c r="P353" s="529">
        <v>343.71</v>
      </c>
    </row>
    <row r="354" spans="1:16" x14ac:dyDescent="0.25">
      <c r="A354" s="523"/>
      <c r="B354" s="524" t="s">
        <v>36</v>
      </c>
      <c r="C354" s="1247" t="s">
        <v>134</v>
      </c>
      <c r="D354" s="1247"/>
      <c r="E354" s="1247"/>
      <c r="F354" s="1247"/>
      <c r="G354" s="1247"/>
      <c r="H354" s="525"/>
      <c r="I354" s="526"/>
      <c r="J354" s="526"/>
      <c r="K354" s="526"/>
      <c r="L354" s="528"/>
      <c r="M354" s="526"/>
      <c r="N354" s="528"/>
      <c r="O354" s="526"/>
      <c r="P354" s="573">
        <v>496.38</v>
      </c>
    </row>
    <row r="355" spans="1:16" x14ac:dyDescent="0.25">
      <c r="A355" s="530"/>
      <c r="B355" s="524" t="s">
        <v>3847</v>
      </c>
      <c r="C355" s="1247" t="s">
        <v>3848</v>
      </c>
      <c r="D355" s="1247"/>
      <c r="E355" s="1247"/>
      <c r="F355" s="1247"/>
      <c r="G355" s="1247"/>
      <c r="H355" s="525" t="s">
        <v>1244</v>
      </c>
      <c r="I355" s="527">
        <v>3.2000000000000001E-2</v>
      </c>
      <c r="J355" s="526"/>
      <c r="K355" s="536">
        <v>0.48</v>
      </c>
      <c r="L355" s="538">
        <v>596.80999999999995</v>
      </c>
      <c r="M355" s="539">
        <v>1.45</v>
      </c>
      <c r="N355" s="534">
        <v>865.37</v>
      </c>
      <c r="O355" s="526"/>
      <c r="P355" s="529">
        <v>415.38</v>
      </c>
    </row>
    <row r="356" spans="1:16" x14ac:dyDescent="0.25">
      <c r="A356" s="530"/>
      <c r="B356" s="524" t="s">
        <v>4872</v>
      </c>
      <c r="C356" s="1247" t="s">
        <v>4873</v>
      </c>
      <c r="D356" s="1247"/>
      <c r="E356" s="1247"/>
      <c r="F356" s="1247"/>
      <c r="G356" s="1247"/>
      <c r="H356" s="525" t="s">
        <v>1575</v>
      </c>
      <c r="I356" s="543">
        <v>6</v>
      </c>
      <c r="J356" s="526"/>
      <c r="K356" s="543">
        <v>90</v>
      </c>
      <c r="L356" s="538">
        <v>0.64</v>
      </c>
      <c r="M356" s="575">
        <v>1.4</v>
      </c>
      <c r="N356" s="534">
        <v>0.9</v>
      </c>
      <c r="O356" s="526"/>
      <c r="P356" s="529">
        <v>81</v>
      </c>
    </row>
    <row r="357" spans="1:16" x14ac:dyDescent="0.25">
      <c r="A357" s="552"/>
      <c r="B357" s="553"/>
      <c r="C357" s="1248" t="s">
        <v>1154</v>
      </c>
      <c r="D357" s="1248"/>
      <c r="E357" s="1248"/>
      <c r="F357" s="1248"/>
      <c r="G357" s="1248"/>
      <c r="H357" s="516"/>
      <c r="I357" s="517"/>
      <c r="J357" s="517"/>
      <c r="K357" s="517"/>
      <c r="L357" s="520"/>
      <c r="M357" s="517"/>
      <c r="N357" s="554"/>
      <c r="O357" s="517"/>
      <c r="P357" s="555">
        <v>18270.02</v>
      </c>
    </row>
    <row r="358" spans="1:16" x14ac:dyDescent="0.25">
      <c r="A358" s="540" t="s">
        <v>1412</v>
      </c>
      <c r="B358" s="524" t="s">
        <v>2637</v>
      </c>
      <c r="C358" s="1247" t="s">
        <v>2638</v>
      </c>
      <c r="D358" s="1247"/>
      <c r="E358" s="1247"/>
      <c r="F358" s="1247"/>
      <c r="G358" s="1247"/>
      <c r="H358" s="525" t="s">
        <v>1158</v>
      </c>
      <c r="I358" s="543">
        <v>2</v>
      </c>
      <c r="J358" s="526"/>
      <c r="K358" s="543">
        <v>2</v>
      </c>
      <c r="L358" s="528"/>
      <c r="M358" s="526"/>
      <c r="N358" s="528"/>
      <c r="O358" s="526"/>
      <c r="P358" s="573">
        <v>345.59</v>
      </c>
    </row>
    <row r="359" spans="1:16" x14ac:dyDescent="0.25">
      <c r="A359" s="540"/>
      <c r="B359" s="524"/>
      <c r="C359" s="1247" t="s">
        <v>1155</v>
      </c>
      <c r="D359" s="1247"/>
      <c r="E359" s="1247"/>
      <c r="F359" s="1247"/>
      <c r="G359" s="1247"/>
      <c r="H359" s="525"/>
      <c r="I359" s="526"/>
      <c r="J359" s="526"/>
      <c r="K359" s="526"/>
      <c r="L359" s="528"/>
      <c r="M359" s="526"/>
      <c r="N359" s="528"/>
      <c r="O359" s="526"/>
      <c r="P359" s="529">
        <v>17279.7</v>
      </c>
    </row>
    <row r="360" spans="1:16" x14ac:dyDescent="0.25">
      <c r="A360" s="540"/>
      <c r="B360" s="524" t="s">
        <v>2795</v>
      </c>
      <c r="C360" s="1247" t="s">
        <v>2796</v>
      </c>
      <c r="D360" s="1247"/>
      <c r="E360" s="1247"/>
      <c r="F360" s="1247"/>
      <c r="G360" s="1247"/>
      <c r="H360" s="525" t="s">
        <v>1158</v>
      </c>
      <c r="I360" s="543">
        <v>90</v>
      </c>
      <c r="J360" s="526"/>
      <c r="K360" s="543">
        <v>90</v>
      </c>
      <c r="L360" s="528"/>
      <c r="M360" s="526"/>
      <c r="N360" s="528"/>
      <c r="O360" s="526"/>
      <c r="P360" s="529">
        <v>15551.73</v>
      </c>
    </row>
    <row r="361" spans="1:16" x14ac:dyDescent="0.25">
      <c r="A361" s="540"/>
      <c r="B361" s="524" t="s">
        <v>2797</v>
      </c>
      <c r="C361" s="1247" t="s">
        <v>2798</v>
      </c>
      <c r="D361" s="1247"/>
      <c r="E361" s="1247"/>
      <c r="F361" s="1247"/>
      <c r="G361" s="1247"/>
      <c r="H361" s="525" t="s">
        <v>1158</v>
      </c>
      <c r="I361" s="543">
        <v>46</v>
      </c>
      <c r="J361" s="526"/>
      <c r="K361" s="543">
        <v>46</v>
      </c>
      <c r="L361" s="528"/>
      <c r="M361" s="526"/>
      <c r="N361" s="528"/>
      <c r="O361" s="526"/>
      <c r="P361" s="529">
        <v>7948.66</v>
      </c>
    </row>
    <row r="362" spans="1:16" x14ac:dyDescent="0.25">
      <c r="A362" s="556"/>
      <c r="B362" s="557"/>
      <c r="C362" s="1248" t="s">
        <v>1161</v>
      </c>
      <c r="D362" s="1248"/>
      <c r="E362" s="1248"/>
      <c r="F362" s="1248"/>
      <c r="G362" s="1248"/>
      <c r="H362" s="516"/>
      <c r="I362" s="517"/>
      <c r="J362" s="517"/>
      <c r="K362" s="517"/>
      <c r="L362" s="520"/>
      <c r="M362" s="517"/>
      <c r="N362" s="554">
        <v>2807.73</v>
      </c>
      <c r="O362" s="517"/>
      <c r="P362" s="555">
        <v>42116</v>
      </c>
    </row>
    <row r="363" spans="1:16" x14ac:dyDescent="0.25">
      <c r="A363" s="558"/>
      <c r="B363" s="559"/>
      <c r="C363" s="559"/>
      <c r="D363" s="559"/>
      <c r="E363" s="559"/>
      <c r="F363" s="559"/>
      <c r="G363" s="559"/>
      <c r="H363" s="560"/>
      <c r="I363" s="561"/>
      <c r="J363" s="561"/>
      <c r="K363" s="561"/>
      <c r="L363" s="562"/>
      <c r="M363" s="561"/>
      <c r="N363" s="562"/>
      <c r="O363" s="561"/>
      <c r="P363" s="563"/>
    </row>
    <row r="364" spans="1:16" ht="22.5" x14ac:dyDescent="0.25">
      <c r="A364" s="514" t="s">
        <v>3470</v>
      </c>
      <c r="B364" s="515" t="s">
        <v>4874</v>
      </c>
      <c r="C364" s="1249" t="s">
        <v>4875</v>
      </c>
      <c r="D364" s="1249"/>
      <c r="E364" s="1249"/>
      <c r="F364" s="1249"/>
      <c r="G364" s="1249"/>
      <c r="H364" s="516" t="s">
        <v>1575</v>
      </c>
      <c r="I364" s="517">
        <v>15</v>
      </c>
      <c r="J364" s="518">
        <v>1</v>
      </c>
      <c r="K364" s="518">
        <v>15</v>
      </c>
      <c r="L364" s="520"/>
      <c r="M364" s="517"/>
      <c r="N364" s="564">
        <v>2822.19</v>
      </c>
      <c r="O364" s="517"/>
      <c r="P364" s="555">
        <v>42332.85</v>
      </c>
    </row>
    <row r="365" spans="1:16" x14ac:dyDescent="0.25">
      <c r="A365" s="556"/>
      <c r="B365" s="557"/>
      <c r="C365" s="1248" t="s">
        <v>1161</v>
      </c>
      <c r="D365" s="1248"/>
      <c r="E365" s="1248"/>
      <c r="F365" s="1248"/>
      <c r="G365" s="1248"/>
      <c r="H365" s="516"/>
      <c r="I365" s="517"/>
      <c r="J365" s="517"/>
      <c r="K365" s="517"/>
      <c r="L365" s="520"/>
      <c r="M365" s="517"/>
      <c r="N365" s="520"/>
      <c r="O365" s="517"/>
      <c r="P365" s="555">
        <v>42332.85</v>
      </c>
    </row>
    <row r="366" spans="1:16" x14ac:dyDescent="0.25">
      <c r="A366" s="558"/>
      <c r="B366" s="559"/>
      <c r="C366" s="559"/>
      <c r="D366" s="559"/>
      <c r="E366" s="559"/>
      <c r="F366" s="559"/>
      <c r="G366" s="559"/>
      <c r="H366" s="560"/>
      <c r="I366" s="561"/>
      <c r="J366" s="561"/>
      <c r="K366" s="561"/>
      <c r="L366" s="562"/>
      <c r="M366" s="561"/>
      <c r="N366" s="562"/>
      <c r="O366" s="561"/>
      <c r="P366" s="563"/>
    </row>
    <row r="367" spans="1:16" x14ac:dyDescent="0.25">
      <c r="A367" s="558"/>
      <c r="B367" s="576"/>
      <c r="C367" s="576"/>
      <c r="D367" s="576"/>
      <c r="E367" s="576"/>
      <c r="F367" s="561"/>
      <c r="G367" s="561"/>
      <c r="H367" s="561"/>
      <c r="I367" s="561"/>
      <c r="J367" s="562"/>
      <c r="K367" s="561"/>
      <c r="L367" s="562"/>
      <c r="M367" s="577"/>
      <c r="N367" s="562"/>
      <c r="O367" s="578"/>
      <c r="P367" s="579"/>
    </row>
    <row r="368" spans="1:16" x14ac:dyDescent="0.25">
      <c r="A368" s="552"/>
      <c r="B368" s="580"/>
      <c r="C368" s="1246" t="s">
        <v>4876</v>
      </c>
      <c r="D368" s="1246"/>
      <c r="E368" s="1246"/>
      <c r="F368" s="1246"/>
      <c r="G368" s="1246"/>
      <c r="H368" s="1246"/>
      <c r="I368" s="1246"/>
      <c r="J368" s="1246"/>
      <c r="K368" s="1246"/>
      <c r="L368" s="1246"/>
      <c r="M368" s="1246"/>
      <c r="N368" s="1246"/>
      <c r="O368" s="1246"/>
      <c r="P368" s="581"/>
    </row>
    <row r="369" spans="1:16" x14ac:dyDescent="0.25">
      <c r="A369" s="552"/>
      <c r="B369" s="553"/>
      <c r="C369" s="1243" t="s">
        <v>1249</v>
      </c>
      <c r="D369" s="1243"/>
      <c r="E369" s="1243"/>
      <c r="F369" s="1243"/>
      <c r="G369" s="1243"/>
      <c r="H369" s="1243"/>
      <c r="I369" s="1243"/>
      <c r="J369" s="1243"/>
      <c r="K369" s="1243"/>
      <c r="L369" s="1243"/>
      <c r="M369" s="1243"/>
      <c r="N369" s="1243"/>
      <c r="O369" s="1243"/>
      <c r="P369" s="582">
        <v>32706440.949999999</v>
      </c>
    </row>
    <row r="370" spans="1:16" x14ac:dyDescent="0.25">
      <c r="A370" s="552"/>
      <c r="B370" s="553"/>
      <c r="C370" s="1243" t="s">
        <v>1250</v>
      </c>
      <c r="D370" s="1243"/>
      <c r="E370" s="1243"/>
      <c r="F370" s="1243"/>
      <c r="G370" s="1243"/>
      <c r="H370" s="1243"/>
      <c r="I370" s="1243"/>
      <c r="J370" s="1243"/>
      <c r="K370" s="1243"/>
      <c r="L370" s="1243"/>
      <c r="M370" s="1243"/>
      <c r="N370" s="1243"/>
      <c r="O370" s="1243"/>
      <c r="P370" s="583"/>
    </row>
    <row r="371" spans="1:16" x14ac:dyDescent="0.25">
      <c r="A371" s="552"/>
      <c r="B371" s="553"/>
      <c r="C371" s="1243" t="s">
        <v>1251</v>
      </c>
      <c r="D371" s="1243"/>
      <c r="E371" s="1243"/>
      <c r="F371" s="1243"/>
      <c r="G371" s="1243"/>
      <c r="H371" s="1243"/>
      <c r="I371" s="1243"/>
      <c r="J371" s="1243"/>
      <c r="K371" s="1243"/>
      <c r="L371" s="1243"/>
      <c r="M371" s="1243"/>
      <c r="N371" s="1243"/>
      <c r="O371" s="1243"/>
      <c r="P371" s="582">
        <v>2536816.08</v>
      </c>
    </row>
    <row r="372" spans="1:16" x14ac:dyDescent="0.25">
      <c r="A372" s="552"/>
      <c r="B372" s="553"/>
      <c r="C372" s="1243" t="s">
        <v>1252</v>
      </c>
      <c r="D372" s="1243"/>
      <c r="E372" s="1243"/>
      <c r="F372" s="1243"/>
      <c r="G372" s="1243"/>
      <c r="H372" s="1243"/>
      <c r="I372" s="1243"/>
      <c r="J372" s="1243"/>
      <c r="K372" s="1243"/>
      <c r="L372" s="1243"/>
      <c r="M372" s="1243"/>
      <c r="N372" s="1243"/>
      <c r="O372" s="1243"/>
      <c r="P372" s="582">
        <v>1212527.6499999999</v>
      </c>
    </row>
    <row r="373" spans="1:16" x14ac:dyDescent="0.25">
      <c r="A373" s="552"/>
      <c r="B373" s="553"/>
      <c r="C373" s="1243" t="s">
        <v>1253</v>
      </c>
      <c r="D373" s="1243"/>
      <c r="E373" s="1243"/>
      <c r="F373" s="1243"/>
      <c r="G373" s="1243"/>
      <c r="H373" s="1243"/>
      <c r="I373" s="1243"/>
      <c r="J373" s="1243"/>
      <c r="K373" s="1243"/>
      <c r="L373" s="1243"/>
      <c r="M373" s="1243"/>
      <c r="N373" s="1243"/>
      <c r="O373" s="1243"/>
      <c r="P373" s="582">
        <v>367148.96</v>
      </c>
    </row>
    <row r="374" spans="1:16" x14ac:dyDescent="0.25">
      <c r="A374" s="552"/>
      <c r="B374" s="553"/>
      <c r="C374" s="1243" t="s">
        <v>1254</v>
      </c>
      <c r="D374" s="1243"/>
      <c r="E374" s="1243"/>
      <c r="F374" s="1243"/>
      <c r="G374" s="1243"/>
      <c r="H374" s="1243"/>
      <c r="I374" s="1243"/>
      <c r="J374" s="1243"/>
      <c r="K374" s="1243"/>
      <c r="L374" s="1243"/>
      <c r="M374" s="1243"/>
      <c r="N374" s="1243"/>
      <c r="O374" s="1243"/>
      <c r="P374" s="582">
        <v>28589948.260000002</v>
      </c>
    </row>
    <row r="375" spans="1:16" x14ac:dyDescent="0.25">
      <c r="A375" s="552"/>
      <c r="B375" s="553"/>
      <c r="C375" s="1243" t="s">
        <v>1256</v>
      </c>
      <c r="D375" s="1243"/>
      <c r="E375" s="1243"/>
      <c r="F375" s="1243"/>
      <c r="G375" s="1243"/>
      <c r="H375" s="1243"/>
      <c r="I375" s="1243"/>
      <c r="J375" s="1243"/>
      <c r="K375" s="1243"/>
      <c r="L375" s="1243"/>
      <c r="M375" s="1243"/>
      <c r="N375" s="1243"/>
      <c r="O375" s="1243"/>
      <c r="P375" s="582">
        <v>24388918.969999999</v>
      </c>
    </row>
    <row r="376" spans="1:16" x14ac:dyDescent="0.25">
      <c r="A376" s="552"/>
      <c r="B376" s="553"/>
      <c r="C376" s="1243" t="s">
        <v>1250</v>
      </c>
      <c r="D376" s="1243"/>
      <c r="E376" s="1243"/>
      <c r="F376" s="1243"/>
      <c r="G376" s="1243"/>
      <c r="H376" s="1243"/>
      <c r="I376" s="1243"/>
      <c r="J376" s="1243"/>
      <c r="K376" s="1243"/>
      <c r="L376" s="1243"/>
      <c r="M376" s="1243"/>
      <c r="N376" s="1243"/>
      <c r="O376" s="1243"/>
      <c r="P376" s="583"/>
    </row>
    <row r="377" spans="1:16" x14ac:dyDescent="0.25">
      <c r="A377" s="552"/>
      <c r="B377" s="553"/>
      <c r="C377" s="1243" t="s">
        <v>1467</v>
      </c>
      <c r="D377" s="1243"/>
      <c r="E377" s="1243"/>
      <c r="F377" s="1243"/>
      <c r="G377" s="1243"/>
      <c r="H377" s="1243"/>
      <c r="I377" s="1243"/>
      <c r="J377" s="1243"/>
      <c r="K377" s="1243"/>
      <c r="L377" s="1243"/>
      <c r="M377" s="1243"/>
      <c r="N377" s="1243"/>
      <c r="O377" s="1243"/>
      <c r="P377" s="582">
        <v>674603.83</v>
      </c>
    </row>
    <row r="378" spans="1:16" x14ac:dyDescent="0.25">
      <c r="A378" s="552"/>
      <c r="B378" s="553"/>
      <c r="C378" s="1243" t="s">
        <v>1468</v>
      </c>
      <c r="D378" s="1243"/>
      <c r="E378" s="1243"/>
      <c r="F378" s="1243"/>
      <c r="G378" s="1243"/>
      <c r="H378" s="1243"/>
      <c r="I378" s="1243"/>
      <c r="J378" s="1243"/>
      <c r="K378" s="1243"/>
      <c r="L378" s="1243"/>
      <c r="M378" s="1243"/>
      <c r="N378" s="1243"/>
      <c r="O378" s="1243"/>
      <c r="P378" s="582">
        <v>133550.59</v>
      </c>
    </row>
    <row r="379" spans="1:16" x14ac:dyDescent="0.25">
      <c r="A379" s="552"/>
      <c r="B379" s="553"/>
      <c r="C379" s="1243" t="s">
        <v>1469</v>
      </c>
      <c r="D379" s="1243"/>
      <c r="E379" s="1243"/>
      <c r="F379" s="1243"/>
      <c r="G379" s="1243"/>
      <c r="H379" s="1243"/>
      <c r="I379" s="1243"/>
      <c r="J379" s="1243"/>
      <c r="K379" s="1243"/>
      <c r="L379" s="1243"/>
      <c r="M379" s="1243"/>
      <c r="N379" s="1243"/>
      <c r="O379" s="1243"/>
      <c r="P379" s="582">
        <v>37650.07</v>
      </c>
    </row>
    <row r="380" spans="1:16" x14ac:dyDescent="0.25">
      <c r="A380" s="552"/>
      <c r="B380" s="553"/>
      <c r="C380" s="1243" t="s">
        <v>1470</v>
      </c>
      <c r="D380" s="1243"/>
      <c r="E380" s="1243"/>
      <c r="F380" s="1243"/>
      <c r="G380" s="1243"/>
      <c r="H380" s="1243"/>
      <c r="I380" s="1243"/>
      <c r="J380" s="1243"/>
      <c r="K380" s="1243"/>
      <c r="L380" s="1243"/>
      <c r="M380" s="1243"/>
      <c r="N380" s="1243"/>
      <c r="O380" s="1243"/>
      <c r="P380" s="582">
        <v>22431998.390000001</v>
      </c>
    </row>
    <row r="381" spans="1:16" x14ac:dyDescent="0.25">
      <c r="A381" s="552"/>
      <c r="B381" s="553"/>
      <c r="C381" s="1243" t="s">
        <v>1471</v>
      </c>
      <c r="D381" s="1243"/>
      <c r="E381" s="1243"/>
      <c r="F381" s="1243"/>
      <c r="G381" s="1243"/>
      <c r="H381" s="1243"/>
      <c r="I381" s="1243"/>
      <c r="J381" s="1243"/>
      <c r="K381" s="1243"/>
      <c r="L381" s="1243"/>
      <c r="M381" s="1243"/>
      <c r="N381" s="1243"/>
      <c r="O381" s="1243"/>
      <c r="P381" s="582">
        <v>698008.83</v>
      </c>
    </row>
    <row r="382" spans="1:16" x14ac:dyDescent="0.25">
      <c r="A382" s="552"/>
      <c r="B382" s="553"/>
      <c r="C382" s="1243" t="s">
        <v>1472</v>
      </c>
      <c r="D382" s="1243"/>
      <c r="E382" s="1243"/>
      <c r="F382" s="1243"/>
      <c r="G382" s="1243"/>
      <c r="H382" s="1243"/>
      <c r="I382" s="1243"/>
      <c r="J382" s="1243"/>
      <c r="K382" s="1243"/>
      <c r="L382" s="1243"/>
      <c r="M382" s="1243"/>
      <c r="N382" s="1243"/>
      <c r="O382" s="1243"/>
      <c r="P382" s="582">
        <v>413107.26</v>
      </c>
    </row>
    <row r="383" spans="1:16" x14ac:dyDescent="0.25">
      <c r="A383" s="552"/>
      <c r="B383" s="553"/>
      <c r="C383" s="1243" t="s">
        <v>2687</v>
      </c>
      <c r="D383" s="1243"/>
      <c r="E383" s="1243"/>
      <c r="F383" s="1243"/>
      <c r="G383" s="1243"/>
      <c r="H383" s="1243"/>
      <c r="I383" s="1243"/>
      <c r="J383" s="1243"/>
      <c r="K383" s="1243"/>
      <c r="L383" s="1243"/>
      <c r="M383" s="1243"/>
      <c r="N383" s="1243"/>
      <c r="O383" s="1243"/>
      <c r="P383" s="582">
        <v>12994444.9</v>
      </c>
    </row>
    <row r="384" spans="1:16" x14ac:dyDescent="0.25">
      <c r="A384" s="552"/>
      <c r="B384" s="553"/>
      <c r="C384" s="1243" t="s">
        <v>1250</v>
      </c>
      <c r="D384" s="1243"/>
      <c r="E384" s="1243"/>
      <c r="F384" s="1243"/>
      <c r="G384" s="1243"/>
      <c r="H384" s="1243"/>
      <c r="I384" s="1243"/>
      <c r="J384" s="1243"/>
      <c r="K384" s="1243"/>
      <c r="L384" s="1243"/>
      <c r="M384" s="1243"/>
      <c r="N384" s="1243"/>
      <c r="O384" s="1243"/>
      <c r="P384" s="583"/>
    </row>
    <row r="385" spans="1:16" x14ac:dyDescent="0.25">
      <c r="A385" s="552"/>
      <c r="B385" s="553"/>
      <c r="C385" s="1243" t="s">
        <v>1467</v>
      </c>
      <c r="D385" s="1243"/>
      <c r="E385" s="1243"/>
      <c r="F385" s="1243"/>
      <c r="G385" s="1243"/>
      <c r="H385" s="1243"/>
      <c r="I385" s="1243"/>
      <c r="J385" s="1243"/>
      <c r="K385" s="1243"/>
      <c r="L385" s="1243"/>
      <c r="M385" s="1243"/>
      <c r="N385" s="1243"/>
      <c r="O385" s="1243"/>
      <c r="P385" s="582">
        <v>1862212.25</v>
      </c>
    </row>
    <row r="386" spans="1:16" x14ac:dyDescent="0.25">
      <c r="A386" s="552"/>
      <c r="B386" s="553"/>
      <c r="C386" s="1243" t="s">
        <v>1468</v>
      </c>
      <c r="D386" s="1243"/>
      <c r="E386" s="1243"/>
      <c r="F386" s="1243"/>
      <c r="G386" s="1243"/>
      <c r="H386" s="1243"/>
      <c r="I386" s="1243"/>
      <c r="J386" s="1243"/>
      <c r="K386" s="1243"/>
      <c r="L386" s="1243"/>
      <c r="M386" s="1243"/>
      <c r="N386" s="1243"/>
      <c r="O386" s="1243"/>
      <c r="P386" s="582">
        <v>1078977.06</v>
      </c>
    </row>
    <row r="387" spans="1:16" x14ac:dyDescent="0.25">
      <c r="A387" s="552"/>
      <c r="B387" s="553"/>
      <c r="C387" s="1243" t="s">
        <v>1469</v>
      </c>
      <c r="D387" s="1243"/>
      <c r="E387" s="1243"/>
      <c r="F387" s="1243"/>
      <c r="G387" s="1243"/>
      <c r="H387" s="1243"/>
      <c r="I387" s="1243"/>
      <c r="J387" s="1243"/>
      <c r="K387" s="1243"/>
      <c r="L387" s="1243"/>
      <c r="M387" s="1243"/>
      <c r="N387" s="1243"/>
      <c r="O387" s="1243"/>
      <c r="P387" s="582">
        <v>329498.89</v>
      </c>
    </row>
    <row r="388" spans="1:16" x14ac:dyDescent="0.25">
      <c r="A388" s="552"/>
      <c r="B388" s="553"/>
      <c r="C388" s="1243" t="s">
        <v>1470</v>
      </c>
      <c r="D388" s="1243"/>
      <c r="E388" s="1243"/>
      <c r="F388" s="1243"/>
      <c r="G388" s="1243"/>
      <c r="H388" s="1243"/>
      <c r="I388" s="1243"/>
      <c r="J388" s="1243"/>
      <c r="K388" s="1243"/>
      <c r="L388" s="1243"/>
      <c r="M388" s="1243"/>
      <c r="N388" s="1243"/>
      <c r="O388" s="1243"/>
      <c r="P388" s="582">
        <v>6157949.8700000001</v>
      </c>
    </row>
    <row r="389" spans="1:16" x14ac:dyDescent="0.25">
      <c r="A389" s="552"/>
      <c r="B389" s="553"/>
      <c r="C389" s="1243" t="s">
        <v>1471</v>
      </c>
      <c r="D389" s="1243"/>
      <c r="E389" s="1243"/>
      <c r="F389" s="1243"/>
      <c r="G389" s="1243"/>
      <c r="H389" s="1243"/>
      <c r="I389" s="1243"/>
      <c r="J389" s="1243"/>
      <c r="K389" s="1243"/>
      <c r="L389" s="1243"/>
      <c r="M389" s="1243"/>
      <c r="N389" s="1243"/>
      <c r="O389" s="1243"/>
      <c r="P389" s="582">
        <v>2426826.77</v>
      </c>
    </row>
    <row r="390" spans="1:16" x14ac:dyDescent="0.25">
      <c r="A390" s="552"/>
      <c r="B390" s="553"/>
      <c r="C390" s="1243" t="s">
        <v>1472</v>
      </c>
      <c r="D390" s="1243"/>
      <c r="E390" s="1243"/>
      <c r="F390" s="1243"/>
      <c r="G390" s="1243"/>
      <c r="H390" s="1243"/>
      <c r="I390" s="1243"/>
      <c r="J390" s="1243"/>
      <c r="K390" s="1243"/>
      <c r="L390" s="1243"/>
      <c r="M390" s="1243"/>
      <c r="N390" s="1243"/>
      <c r="O390" s="1243"/>
      <c r="P390" s="582">
        <v>1138980.06</v>
      </c>
    </row>
    <row r="391" spans="1:16" x14ac:dyDescent="0.25">
      <c r="A391" s="552"/>
      <c r="B391" s="553"/>
      <c r="C391" s="1243" t="s">
        <v>2688</v>
      </c>
      <c r="D391" s="1243"/>
      <c r="E391" s="1243"/>
      <c r="F391" s="1243"/>
      <c r="G391" s="1243"/>
      <c r="H391" s="1243"/>
      <c r="I391" s="1243"/>
      <c r="J391" s="1243"/>
      <c r="K391" s="1243"/>
      <c r="L391" s="1243"/>
      <c r="M391" s="1243"/>
      <c r="N391" s="1243"/>
      <c r="O391" s="1243"/>
      <c r="P391" s="582">
        <v>42332.85</v>
      </c>
    </row>
    <row r="392" spans="1:16" x14ac:dyDescent="0.25">
      <c r="A392" s="552"/>
      <c r="B392" s="553"/>
      <c r="C392" s="1243" t="s">
        <v>2689</v>
      </c>
      <c r="D392" s="1243"/>
      <c r="E392" s="1243"/>
      <c r="F392" s="1243"/>
      <c r="G392" s="1243"/>
      <c r="H392" s="1243"/>
      <c r="I392" s="1243"/>
      <c r="J392" s="1243"/>
      <c r="K392" s="1243"/>
      <c r="L392" s="1243"/>
      <c r="M392" s="1243"/>
      <c r="N392" s="1243"/>
      <c r="O392" s="1243"/>
      <c r="P392" s="582">
        <v>42332.85</v>
      </c>
    </row>
    <row r="393" spans="1:16" x14ac:dyDescent="0.25">
      <c r="A393" s="552"/>
      <c r="B393" s="553"/>
      <c r="C393" s="1243" t="s">
        <v>1266</v>
      </c>
      <c r="D393" s="1243"/>
      <c r="E393" s="1243"/>
      <c r="F393" s="1243"/>
      <c r="G393" s="1243"/>
      <c r="H393" s="1243"/>
      <c r="I393" s="1243"/>
      <c r="J393" s="1243"/>
      <c r="K393" s="1243"/>
      <c r="L393" s="1243"/>
      <c r="M393" s="1243"/>
      <c r="N393" s="1243"/>
      <c r="O393" s="1243"/>
      <c r="P393" s="582">
        <v>2903965.04</v>
      </c>
    </row>
    <row r="394" spans="1:16" x14ac:dyDescent="0.25">
      <c r="A394" s="552"/>
      <c r="B394" s="553"/>
      <c r="C394" s="1243" t="s">
        <v>1267</v>
      </c>
      <c r="D394" s="1243"/>
      <c r="E394" s="1243"/>
      <c r="F394" s="1243"/>
      <c r="G394" s="1243"/>
      <c r="H394" s="1243"/>
      <c r="I394" s="1243"/>
      <c r="J394" s="1243"/>
      <c r="K394" s="1243"/>
      <c r="L394" s="1243"/>
      <c r="M394" s="1243"/>
      <c r="N394" s="1243"/>
      <c r="O394" s="1243"/>
      <c r="P394" s="582">
        <v>3124835.6</v>
      </c>
    </row>
    <row r="395" spans="1:16" x14ac:dyDescent="0.25">
      <c r="A395" s="552"/>
      <c r="B395" s="553"/>
      <c r="C395" s="1243" t="s">
        <v>1268</v>
      </c>
      <c r="D395" s="1243"/>
      <c r="E395" s="1243"/>
      <c r="F395" s="1243"/>
      <c r="G395" s="1243"/>
      <c r="H395" s="1243"/>
      <c r="I395" s="1243"/>
      <c r="J395" s="1243"/>
      <c r="K395" s="1243"/>
      <c r="L395" s="1243"/>
      <c r="M395" s="1243"/>
      <c r="N395" s="1243"/>
      <c r="O395" s="1243"/>
      <c r="P395" s="582">
        <v>1552087.32</v>
      </c>
    </row>
    <row r="396" spans="1:16" x14ac:dyDescent="0.25">
      <c r="A396" s="552"/>
      <c r="B396" s="580"/>
      <c r="C396" s="1246" t="s">
        <v>4877</v>
      </c>
      <c r="D396" s="1246"/>
      <c r="E396" s="1246"/>
      <c r="F396" s="1246"/>
      <c r="G396" s="1246"/>
      <c r="H396" s="1246"/>
      <c r="I396" s="1246"/>
      <c r="J396" s="1246"/>
      <c r="K396" s="1246"/>
      <c r="L396" s="1246"/>
      <c r="M396" s="1246"/>
      <c r="N396" s="1246"/>
      <c r="O396" s="1246"/>
      <c r="P396" s="584">
        <v>37425696.719999999</v>
      </c>
    </row>
    <row r="397" spans="1:16" x14ac:dyDescent="0.25">
      <c r="A397" s="552"/>
      <c r="B397" s="553"/>
      <c r="C397" s="1243" t="s">
        <v>1270</v>
      </c>
      <c r="D397" s="1243"/>
      <c r="E397" s="1243"/>
      <c r="F397" s="1243"/>
      <c r="G397" s="1243"/>
      <c r="H397" s="1243"/>
      <c r="I397" s="1243"/>
      <c r="J397" s="1243"/>
      <c r="K397" s="1243"/>
      <c r="L397" s="1243"/>
      <c r="M397" s="1243"/>
      <c r="N397" s="1243"/>
      <c r="O397" s="1243"/>
      <c r="P397" s="583"/>
    </row>
    <row r="398" spans="1:16" x14ac:dyDescent="0.25">
      <c r="A398" s="552"/>
      <c r="B398" s="553"/>
      <c r="C398" s="1243" t="s">
        <v>1588</v>
      </c>
      <c r="D398" s="1243"/>
      <c r="E398" s="1243"/>
      <c r="F398" s="1243"/>
      <c r="G398" s="1243"/>
      <c r="H398" s="1243"/>
      <c r="I398" s="1243"/>
      <c r="J398" s="1243"/>
      <c r="K398" s="1243"/>
      <c r="L398" s="1243"/>
      <c r="M398" s="1243"/>
      <c r="N398" s="1243"/>
      <c r="O398" s="1243"/>
      <c r="P398" s="582">
        <v>26853335.710000001</v>
      </c>
    </row>
    <row r="399" spans="1:16" x14ac:dyDescent="0.25">
      <c r="A399" s="552"/>
      <c r="B399" s="553"/>
      <c r="C399" s="1243" t="s">
        <v>2691</v>
      </c>
      <c r="D399" s="1243"/>
      <c r="E399" s="1243"/>
      <c r="F399" s="1243"/>
      <c r="G399" s="1243"/>
      <c r="H399" s="1243"/>
      <c r="I399" s="1243"/>
      <c r="J399" s="1243"/>
      <c r="K399" s="1243"/>
      <c r="L399" s="1243"/>
      <c r="M399" s="1243"/>
      <c r="N399" s="1243"/>
      <c r="O399" s="1243"/>
      <c r="P399" s="582">
        <v>42332.85</v>
      </c>
    </row>
    <row r="400" spans="1:16" x14ac:dyDescent="0.25">
      <c r="A400" s="552"/>
      <c r="B400" s="553"/>
      <c r="C400" s="1243" t="s">
        <v>1271</v>
      </c>
      <c r="D400" s="1243"/>
      <c r="E400" s="1243"/>
      <c r="F400" s="1243"/>
      <c r="G400" s="1243"/>
      <c r="H400" s="1243"/>
      <c r="I400" s="1243"/>
      <c r="J400" s="1243"/>
      <c r="K400" s="585" t="s">
        <v>4878</v>
      </c>
      <c r="L400" s="586"/>
      <c r="M400" s="586"/>
      <c r="O400" s="586"/>
      <c r="P400" s="587"/>
    </row>
    <row r="401" spans="1:16" x14ac:dyDescent="0.25">
      <c r="A401" s="552"/>
      <c r="B401" s="553"/>
      <c r="C401" s="1243" t="s">
        <v>1273</v>
      </c>
      <c r="D401" s="1243"/>
      <c r="E401" s="1243"/>
      <c r="F401" s="1243"/>
      <c r="G401" s="1243"/>
      <c r="H401" s="1243"/>
      <c r="I401" s="1243"/>
      <c r="J401" s="1243"/>
      <c r="K401" s="585" t="s">
        <v>4879</v>
      </c>
      <c r="L401" s="586"/>
      <c r="M401" s="586"/>
      <c r="O401" s="586"/>
      <c r="P401" s="587"/>
    </row>
    <row r="402" spans="1:16" x14ac:dyDescent="0.25">
      <c r="A402" s="594"/>
      <c r="B402" s="595"/>
      <c r="C402" s="595"/>
      <c r="D402" s="595"/>
      <c r="E402" s="595"/>
      <c r="F402" s="595"/>
      <c r="G402" s="595"/>
      <c r="H402" s="595"/>
      <c r="I402" s="595"/>
      <c r="J402" s="595"/>
      <c r="K402" s="595"/>
      <c r="L402" s="595"/>
      <c r="M402" s="595"/>
      <c r="N402" s="497"/>
      <c r="O402" s="596"/>
      <c r="P402" s="597"/>
    </row>
    <row r="403" spans="1:16" x14ac:dyDescent="0.25">
      <c r="A403" s="552"/>
      <c r="B403" s="580"/>
      <c r="C403" s="1246" t="s">
        <v>594</v>
      </c>
      <c r="D403" s="1246"/>
      <c r="E403" s="1246"/>
      <c r="F403" s="1246"/>
      <c r="G403" s="1246"/>
      <c r="H403" s="1246"/>
      <c r="I403" s="1246"/>
      <c r="J403" s="1246"/>
      <c r="K403" s="1246"/>
      <c r="L403" s="1246"/>
      <c r="M403" s="1246"/>
      <c r="N403" s="1246"/>
      <c r="O403" s="1246"/>
      <c r="P403" s="581"/>
    </row>
    <row r="404" spans="1:16" x14ac:dyDescent="0.25">
      <c r="A404" s="552"/>
      <c r="B404" s="553"/>
      <c r="C404" s="1243" t="s">
        <v>1249</v>
      </c>
      <c r="D404" s="1243"/>
      <c r="E404" s="1243"/>
      <c r="F404" s="1243"/>
      <c r="G404" s="1243"/>
      <c r="H404" s="1243"/>
      <c r="I404" s="1243"/>
      <c r="J404" s="1243"/>
      <c r="K404" s="1243"/>
      <c r="L404" s="1243"/>
      <c r="M404" s="1243"/>
      <c r="N404" s="1243"/>
      <c r="O404" s="1243"/>
      <c r="P404" s="582">
        <v>33320999.170000002</v>
      </c>
    </row>
    <row r="405" spans="1:16" x14ac:dyDescent="0.25">
      <c r="A405" s="552"/>
      <c r="B405" s="553"/>
      <c r="C405" s="1243" t="s">
        <v>1250</v>
      </c>
      <c r="D405" s="1243"/>
      <c r="E405" s="1243"/>
      <c r="F405" s="1243"/>
      <c r="G405" s="1243"/>
      <c r="H405" s="1243"/>
      <c r="I405" s="1243"/>
      <c r="J405" s="1243"/>
      <c r="K405" s="1243"/>
      <c r="L405" s="1243"/>
      <c r="M405" s="1243"/>
      <c r="N405" s="1243"/>
      <c r="O405" s="1243"/>
      <c r="P405" s="583"/>
    </row>
    <row r="406" spans="1:16" x14ac:dyDescent="0.25">
      <c r="A406" s="552"/>
      <c r="B406" s="553"/>
      <c r="C406" s="1243" t="s">
        <v>1251</v>
      </c>
      <c r="D406" s="1243"/>
      <c r="E406" s="1243"/>
      <c r="F406" s="1243"/>
      <c r="G406" s="1243"/>
      <c r="H406" s="1243"/>
      <c r="I406" s="1243"/>
      <c r="J406" s="1243"/>
      <c r="K406" s="1243"/>
      <c r="L406" s="1243"/>
      <c r="M406" s="1243"/>
      <c r="N406" s="1243"/>
      <c r="O406" s="1243"/>
      <c r="P406" s="582">
        <v>2678680.7799999998</v>
      </c>
    </row>
    <row r="407" spans="1:16" x14ac:dyDescent="0.25">
      <c r="A407" s="552"/>
      <c r="B407" s="553"/>
      <c r="C407" s="1243" t="s">
        <v>1252</v>
      </c>
      <c r="D407" s="1243"/>
      <c r="E407" s="1243"/>
      <c r="F407" s="1243"/>
      <c r="G407" s="1243"/>
      <c r="H407" s="1243"/>
      <c r="I407" s="1243"/>
      <c r="J407" s="1243"/>
      <c r="K407" s="1243"/>
      <c r="L407" s="1243"/>
      <c r="M407" s="1243"/>
      <c r="N407" s="1243"/>
      <c r="O407" s="1243"/>
      <c r="P407" s="582">
        <v>1418119.81</v>
      </c>
    </row>
    <row r="408" spans="1:16" x14ac:dyDescent="0.25">
      <c r="A408" s="552"/>
      <c r="B408" s="553"/>
      <c r="C408" s="1243" t="s">
        <v>1253</v>
      </c>
      <c r="D408" s="1243"/>
      <c r="E408" s="1243"/>
      <c r="F408" s="1243"/>
      <c r="G408" s="1243"/>
      <c r="H408" s="1243"/>
      <c r="I408" s="1243"/>
      <c r="J408" s="1243"/>
      <c r="K408" s="1243"/>
      <c r="L408" s="1243"/>
      <c r="M408" s="1243"/>
      <c r="N408" s="1243"/>
      <c r="O408" s="1243"/>
      <c r="P408" s="582">
        <v>442665.4</v>
      </c>
    </row>
    <row r="409" spans="1:16" x14ac:dyDescent="0.25">
      <c r="A409" s="552"/>
      <c r="B409" s="553"/>
      <c r="C409" s="1243" t="s">
        <v>1254</v>
      </c>
      <c r="D409" s="1243"/>
      <c r="E409" s="1243"/>
      <c r="F409" s="1243"/>
      <c r="G409" s="1243"/>
      <c r="H409" s="1243"/>
      <c r="I409" s="1243"/>
      <c r="J409" s="1243"/>
      <c r="K409" s="1243"/>
      <c r="L409" s="1243"/>
      <c r="M409" s="1243"/>
      <c r="N409" s="1243"/>
      <c r="O409" s="1243"/>
      <c r="P409" s="582">
        <v>28589948.260000002</v>
      </c>
    </row>
    <row r="410" spans="1:16" x14ac:dyDescent="0.25">
      <c r="A410" s="552"/>
      <c r="B410" s="553"/>
      <c r="C410" s="1243" t="s">
        <v>1255</v>
      </c>
      <c r="D410" s="1243"/>
      <c r="E410" s="1243"/>
      <c r="F410" s="1243"/>
      <c r="G410" s="1243"/>
      <c r="H410" s="1243"/>
      <c r="I410" s="1243"/>
      <c r="J410" s="1243"/>
      <c r="K410" s="1243"/>
      <c r="L410" s="1243"/>
      <c r="M410" s="1243"/>
      <c r="N410" s="1243"/>
      <c r="O410" s="1243"/>
      <c r="P410" s="582">
        <v>191584.92</v>
      </c>
    </row>
    <row r="411" spans="1:16" x14ac:dyDescent="0.25">
      <c r="A411" s="552"/>
      <c r="B411" s="553"/>
      <c r="C411" s="1243" t="s">
        <v>1256</v>
      </c>
      <c r="D411" s="1243"/>
      <c r="E411" s="1243"/>
      <c r="F411" s="1243"/>
      <c r="G411" s="1243"/>
      <c r="H411" s="1243"/>
      <c r="I411" s="1243"/>
      <c r="J411" s="1243"/>
      <c r="K411" s="1243"/>
      <c r="L411" s="1243"/>
      <c r="M411" s="1243"/>
      <c r="N411" s="1243"/>
      <c r="O411" s="1243"/>
      <c r="P411" s="582">
        <v>25298913.789999999</v>
      </c>
    </row>
    <row r="412" spans="1:16" x14ac:dyDescent="0.25">
      <c r="A412" s="552"/>
      <c r="B412" s="553"/>
      <c r="C412" s="1243" t="s">
        <v>1257</v>
      </c>
      <c r="D412" s="1243"/>
      <c r="E412" s="1243"/>
      <c r="F412" s="1243"/>
      <c r="G412" s="1243"/>
      <c r="H412" s="1243"/>
      <c r="I412" s="1243"/>
      <c r="J412" s="1243"/>
      <c r="K412" s="1243"/>
      <c r="L412" s="1243"/>
      <c r="M412" s="1243"/>
      <c r="N412" s="1243"/>
      <c r="O412" s="1243"/>
      <c r="P412" s="582">
        <v>25107328.870000001</v>
      </c>
    </row>
    <row r="413" spans="1:16" x14ac:dyDescent="0.25">
      <c r="A413" s="552"/>
      <c r="B413" s="553"/>
      <c r="C413" s="1243" t="s">
        <v>1258</v>
      </c>
      <c r="D413" s="1243"/>
      <c r="E413" s="1243"/>
      <c r="F413" s="1243"/>
      <c r="G413" s="1243"/>
      <c r="H413" s="1243"/>
      <c r="I413" s="1243"/>
      <c r="J413" s="1243"/>
      <c r="K413" s="1243"/>
      <c r="L413" s="1243"/>
      <c r="M413" s="1243"/>
      <c r="N413" s="1243"/>
      <c r="O413" s="1243"/>
      <c r="P413" s="583"/>
    </row>
    <row r="414" spans="1:16" x14ac:dyDescent="0.25">
      <c r="A414" s="552"/>
      <c r="B414" s="553"/>
      <c r="C414" s="1243" t="s">
        <v>1259</v>
      </c>
      <c r="D414" s="1243"/>
      <c r="E414" s="1243"/>
      <c r="F414" s="1243"/>
      <c r="G414" s="1243"/>
      <c r="H414" s="1243"/>
      <c r="I414" s="1243"/>
      <c r="J414" s="1243"/>
      <c r="K414" s="1243"/>
      <c r="L414" s="1243"/>
      <c r="M414" s="1243"/>
      <c r="N414" s="1243"/>
      <c r="O414" s="1243"/>
      <c r="P414" s="582">
        <v>816468.53</v>
      </c>
    </row>
    <row r="415" spans="1:16" x14ac:dyDescent="0.25">
      <c r="A415" s="552"/>
      <c r="B415" s="553"/>
      <c r="C415" s="1243" t="s">
        <v>1260</v>
      </c>
      <c r="D415" s="1243"/>
      <c r="E415" s="1243"/>
      <c r="F415" s="1243"/>
      <c r="G415" s="1243"/>
      <c r="H415" s="1243"/>
      <c r="I415" s="1243"/>
      <c r="J415" s="1243"/>
      <c r="K415" s="1243"/>
      <c r="L415" s="1243"/>
      <c r="M415" s="1243"/>
      <c r="N415" s="1243"/>
      <c r="O415" s="1243"/>
      <c r="P415" s="582">
        <v>339142.75</v>
      </c>
    </row>
    <row r="416" spans="1:16" x14ac:dyDescent="0.25">
      <c r="A416" s="552"/>
      <c r="B416" s="553"/>
      <c r="C416" s="1243" t="s">
        <v>1261</v>
      </c>
      <c r="D416" s="1243"/>
      <c r="E416" s="1243"/>
      <c r="F416" s="1243"/>
      <c r="G416" s="1243"/>
      <c r="H416" s="1243"/>
      <c r="I416" s="1243"/>
      <c r="J416" s="1243"/>
      <c r="K416" s="1243"/>
      <c r="L416" s="1243"/>
      <c r="M416" s="1243"/>
      <c r="N416" s="1243"/>
      <c r="O416" s="1243"/>
      <c r="P416" s="582">
        <v>113166.51</v>
      </c>
    </row>
    <row r="417" spans="1:16" x14ac:dyDescent="0.25">
      <c r="A417" s="552"/>
      <c r="B417" s="553"/>
      <c r="C417" s="1243" t="s">
        <v>1262</v>
      </c>
      <c r="D417" s="1243"/>
      <c r="E417" s="1243"/>
      <c r="F417" s="1243"/>
      <c r="G417" s="1243"/>
      <c r="H417" s="1243"/>
      <c r="I417" s="1243"/>
      <c r="J417" s="1243"/>
      <c r="K417" s="1243"/>
      <c r="L417" s="1243"/>
      <c r="M417" s="1243"/>
      <c r="N417" s="1243"/>
      <c r="O417" s="1243"/>
      <c r="P417" s="582">
        <v>22431998.390000001</v>
      </c>
    </row>
    <row r="418" spans="1:16" x14ac:dyDescent="0.25">
      <c r="A418" s="552"/>
      <c r="B418" s="553"/>
      <c r="C418" s="1243" t="s">
        <v>1263</v>
      </c>
      <c r="D418" s="1243"/>
      <c r="E418" s="1243"/>
      <c r="F418" s="1243"/>
      <c r="G418" s="1243"/>
      <c r="H418" s="1243"/>
      <c r="I418" s="1243"/>
      <c r="J418" s="1243"/>
      <c r="K418" s="1243"/>
      <c r="L418" s="1243"/>
      <c r="M418" s="1243"/>
      <c r="N418" s="1243"/>
      <c r="O418" s="1243"/>
      <c r="P418" s="582">
        <v>896483</v>
      </c>
    </row>
    <row r="419" spans="1:16" x14ac:dyDescent="0.25">
      <c r="A419" s="552"/>
      <c r="B419" s="553"/>
      <c r="C419" s="1243" t="s">
        <v>1264</v>
      </c>
      <c r="D419" s="1243"/>
      <c r="E419" s="1243"/>
      <c r="F419" s="1243"/>
      <c r="G419" s="1243"/>
      <c r="H419" s="1243"/>
      <c r="I419" s="1243"/>
      <c r="J419" s="1243"/>
      <c r="K419" s="1243"/>
      <c r="L419" s="1243"/>
      <c r="M419" s="1243"/>
      <c r="N419" s="1243"/>
      <c r="O419" s="1243"/>
      <c r="P419" s="582">
        <v>510069.69</v>
      </c>
    </row>
    <row r="420" spans="1:16" x14ac:dyDescent="0.25">
      <c r="A420" s="552"/>
      <c r="B420" s="553"/>
      <c r="C420" s="1243" t="s">
        <v>1265</v>
      </c>
      <c r="D420" s="1243"/>
      <c r="E420" s="1243"/>
      <c r="F420" s="1243"/>
      <c r="G420" s="1243"/>
      <c r="H420" s="1243"/>
      <c r="I420" s="1243"/>
      <c r="J420" s="1243"/>
      <c r="K420" s="1243"/>
      <c r="L420" s="1243"/>
      <c r="M420" s="1243"/>
      <c r="N420" s="1243"/>
      <c r="O420" s="1243"/>
      <c r="P420" s="582">
        <v>191584.92</v>
      </c>
    </row>
    <row r="421" spans="1:16" x14ac:dyDescent="0.25">
      <c r="A421" s="552"/>
      <c r="B421" s="553"/>
      <c r="C421" s="1243" t="s">
        <v>2687</v>
      </c>
      <c r="D421" s="1243"/>
      <c r="E421" s="1243"/>
      <c r="F421" s="1243"/>
      <c r="G421" s="1243"/>
      <c r="H421" s="1243"/>
      <c r="I421" s="1243"/>
      <c r="J421" s="1243"/>
      <c r="K421" s="1243"/>
      <c r="L421" s="1243"/>
      <c r="M421" s="1243"/>
      <c r="N421" s="1243"/>
      <c r="O421" s="1243"/>
      <c r="P421" s="582">
        <v>12994444.9</v>
      </c>
    </row>
    <row r="422" spans="1:16" x14ac:dyDescent="0.25">
      <c r="A422" s="552"/>
      <c r="B422" s="553"/>
      <c r="C422" s="1243" t="s">
        <v>1250</v>
      </c>
      <c r="D422" s="1243"/>
      <c r="E422" s="1243"/>
      <c r="F422" s="1243"/>
      <c r="G422" s="1243"/>
      <c r="H422" s="1243"/>
      <c r="I422" s="1243"/>
      <c r="J422" s="1243"/>
      <c r="K422" s="1243"/>
      <c r="L422" s="1243"/>
      <c r="M422" s="1243"/>
      <c r="N422" s="1243"/>
      <c r="O422" s="1243"/>
      <c r="P422" s="583"/>
    </row>
    <row r="423" spans="1:16" x14ac:dyDescent="0.25">
      <c r="A423" s="552"/>
      <c r="B423" s="553"/>
      <c r="C423" s="1243" t="s">
        <v>1467</v>
      </c>
      <c r="D423" s="1243"/>
      <c r="E423" s="1243"/>
      <c r="F423" s="1243"/>
      <c r="G423" s="1243"/>
      <c r="H423" s="1243"/>
      <c r="I423" s="1243"/>
      <c r="J423" s="1243"/>
      <c r="K423" s="1243"/>
      <c r="L423" s="1243"/>
      <c r="M423" s="1243"/>
      <c r="N423" s="1243"/>
      <c r="O423" s="1243"/>
      <c r="P423" s="582">
        <v>1862212.25</v>
      </c>
    </row>
    <row r="424" spans="1:16" x14ac:dyDescent="0.25">
      <c r="A424" s="552"/>
      <c r="B424" s="553"/>
      <c r="C424" s="1243" t="s">
        <v>1468</v>
      </c>
      <c r="D424" s="1243"/>
      <c r="E424" s="1243"/>
      <c r="F424" s="1243"/>
      <c r="G424" s="1243"/>
      <c r="H424" s="1243"/>
      <c r="I424" s="1243"/>
      <c r="J424" s="1243"/>
      <c r="K424" s="1243"/>
      <c r="L424" s="1243"/>
      <c r="M424" s="1243"/>
      <c r="N424" s="1243"/>
      <c r="O424" s="1243"/>
      <c r="P424" s="582">
        <v>1078977.06</v>
      </c>
    </row>
    <row r="425" spans="1:16" x14ac:dyDescent="0.25">
      <c r="A425" s="552"/>
      <c r="B425" s="553"/>
      <c r="C425" s="1243" t="s">
        <v>1469</v>
      </c>
      <c r="D425" s="1243"/>
      <c r="E425" s="1243"/>
      <c r="F425" s="1243"/>
      <c r="G425" s="1243"/>
      <c r="H425" s="1243"/>
      <c r="I425" s="1243"/>
      <c r="J425" s="1243"/>
      <c r="K425" s="1243"/>
      <c r="L425" s="1243"/>
      <c r="M425" s="1243"/>
      <c r="N425" s="1243"/>
      <c r="O425" s="1243"/>
      <c r="P425" s="582">
        <v>329498.89</v>
      </c>
    </row>
    <row r="426" spans="1:16" x14ac:dyDescent="0.25">
      <c r="A426" s="552"/>
      <c r="B426" s="553"/>
      <c r="C426" s="1243" t="s">
        <v>1470</v>
      </c>
      <c r="D426" s="1243"/>
      <c r="E426" s="1243"/>
      <c r="F426" s="1243"/>
      <c r="G426" s="1243"/>
      <c r="H426" s="1243"/>
      <c r="I426" s="1243"/>
      <c r="J426" s="1243"/>
      <c r="K426" s="1243"/>
      <c r="L426" s="1243"/>
      <c r="M426" s="1243"/>
      <c r="N426" s="1243"/>
      <c r="O426" s="1243"/>
      <c r="P426" s="582">
        <v>6157949.8700000001</v>
      </c>
    </row>
    <row r="427" spans="1:16" x14ac:dyDescent="0.25">
      <c r="A427" s="552"/>
      <c r="B427" s="553"/>
      <c r="C427" s="1243" t="s">
        <v>1471</v>
      </c>
      <c r="D427" s="1243"/>
      <c r="E427" s="1243"/>
      <c r="F427" s="1243"/>
      <c r="G427" s="1243"/>
      <c r="H427" s="1243"/>
      <c r="I427" s="1243"/>
      <c r="J427" s="1243"/>
      <c r="K427" s="1243"/>
      <c r="L427" s="1243"/>
      <c r="M427" s="1243"/>
      <c r="N427" s="1243"/>
      <c r="O427" s="1243"/>
      <c r="P427" s="582">
        <v>2426826.77</v>
      </c>
    </row>
    <row r="428" spans="1:16" x14ac:dyDescent="0.25">
      <c r="A428" s="552"/>
      <c r="B428" s="553"/>
      <c r="C428" s="1243" t="s">
        <v>1472</v>
      </c>
      <c r="D428" s="1243"/>
      <c r="E428" s="1243"/>
      <c r="F428" s="1243"/>
      <c r="G428" s="1243"/>
      <c r="H428" s="1243"/>
      <c r="I428" s="1243"/>
      <c r="J428" s="1243"/>
      <c r="K428" s="1243"/>
      <c r="L428" s="1243"/>
      <c r="M428" s="1243"/>
      <c r="N428" s="1243"/>
      <c r="O428" s="1243"/>
      <c r="P428" s="582">
        <v>1138980.06</v>
      </c>
    </row>
    <row r="429" spans="1:16" x14ac:dyDescent="0.25">
      <c r="A429" s="552"/>
      <c r="B429" s="553"/>
      <c r="C429" s="1243" t="s">
        <v>2688</v>
      </c>
      <c r="D429" s="1243"/>
      <c r="E429" s="1243"/>
      <c r="F429" s="1243"/>
      <c r="G429" s="1243"/>
      <c r="H429" s="1243"/>
      <c r="I429" s="1243"/>
      <c r="J429" s="1243"/>
      <c r="K429" s="1243"/>
      <c r="L429" s="1243"/>
      <c r="M429" s="1243"/>
      <c r="N429" s="1243"/>
      <c r="O429" s="1243"/>
      <c r="P429" s="582">
        <v>42332.85</v>
      </c>
    </row>
    <row r="430" spans="1:16" x14ac:dyDescent="0.25">
      <c r="A430" s="552"/>
      <c r="B430" s="553"/>
      <c r="C430" s="1243" t="s">
        <v>2689</v>
      </c>
      <c r="D430" s="1243"/>
      <c r="E430" s="1243"/>
      <c r="F430" s="1243"/>
      <c r="G430" s="1243"/>
      <c r="H430" s="1243"/>
      <c r="I430" s="1243"/>
      <c r="J430" s="1243"/>
      <c r="K430" s="1243"/>
      <c r="L430" s="1243"/>
      <c r="M430" s="1243"/>
      <c r="N430" s="1243"/>
      <c r="O430" s="1243"/>
      <c r="P430" s="582">
        <v>42332.85</v>
      </c>
    </row>
    <row r="431" spans="1:16" x14ac:dyDescent="0.25">
      <c r="A431" s="552"/>
      <c r="B431" s="553"/>
      <c r="C431" s="1243" t="s">
        <v>1266</v>
      </c>
      <c r="D431" s="1243"/>
      <c r="E431" s="1243"/>
      <c r="F431" s="1243"/>
      <c r="G431" s="1243"/>
      <c r="H431" s="1243"/>
      <c r="I431" s="1243"/>
      <c r="J431" s="1243"/>
      <c r="K431" s="1243"/>
      <c r="L431" s="1243"/>
      <c r="M431" s="1243"/>
      <c r="N431" s="1243"/>
      <c r="O431" s="1243"/>
      <c r="P431" s="582">
        <v>3121346.18</v>
      </c>
    </row>
    <row r="432" spans="1:16" x14ac:dyDescent="0.25">
      <c r="A432" s="552"/>
      <c r="B432" s="553"/>
      <c r="C432" s="1243" t="s">
        <v>1267</v>
      </c>
      <c r="D432" s="1243"/>
      <c r="E432" s="1243"/>
      <c r="F432" s="1243"/>
      <c r="G432" s="1243"/>
      <c r="H432" s="1243"/>
      <c r="I432" s="1243"/>
      <c r="J432" s="1243"/>
      <c r="K432" s="1243"/>
      <c r="L432" s="1243"/>
      <c r="M432" s="1243"/>
      <c r="N432" s="1243"/>
      <c r="O432" s="1243"/>
      <c r="P432" s="582">
        <v>3323309.77</v>
      </c>
    </row>
    <row r="433" spans="1:16" x14ac:dyDescent="0.25">
      <c r="A433" s="552"/>
      <c r="B433" s="553"/>
      <c r="C433" s="1243" t="s">
        <v>1268</v>
      </c>
      <c r="D433" s="1243"/>
      <c r="E433" s="1243"/>
      <c r="F433" s="1243"/>
      <c r="G433" s="1243"/>
      <c r="H433" s="1243"/>
      <c r="I433" s="1243"/>
      <c r="J433" s="1243"/>
      <c r="K433" s="1243"/>
      <c r="L433" s="1243"/>
      <c r="M433" s="1243"/>
      <c r="N433" s="1243"/>
      <c r="O433" s="1243"/>
      <c r="P433" s="582">
        <v>1649049.75</v>
      </c>
    </row>
    <row r="434" spans="1:16" x14ac:dyDescent="0.25">
      <c r="A434" s="552"/>
      <c r="B434" s="580"/>
      <c r="C434" s="1246" t="s">
        <v>1275</v>
      </c>
      <c r="D434" s="1246"/>
      <c r="E434" s="1246"/>
      <c r="F434" s="1246"/>
      <c r="G434" s="1246"/>
      <c r="H434" s="1246"/>
      <c r="I434" s="1246"/>
      <c r="J434" s="1246"/>
      <c r="K434" s="1246"/>
      <c r="L434" s="1246"/>
      <c r="M434" s="1246"/>
      <c r="N434" s="1246"/>
      <c r="O434" s="1246"/>
      <c r="P434" s="584">
        <v>38335691.539999999</v>
      </c>
    </row>
    <row r="435" spans="1:16" x14ac:dyDescent="0.25">
      <c r="A435" s="552"/>
      <c r="B435" s="553"/>
      <c r="C435" s="1243" t="s">
        <v>1270</v>
      </c>
      <c r="D435" s="1243"/>
      <c r="E435" s="1243"/>
      <c r="F435" s="1243"/>
      <c r="G435" s="1243"/>
      <c r="H435" s="1243"/>
      <c r="I435" s="1243"/>
      <c r="J435" s="1243"/>
      <c r="K435" s="1243"/>
      <c r="L435" s="1243"/>
      <c r="M435" s="1243"/>
      <c r="N435" s="1243"/>
      <c r="O435" s="1243"/>
      <c r="P435" s="583"/>
    </row>
    <row r="436" spans="1:16" x14ac:dyDescent="0.25">
      <c r="A436" s="552"/>
      <c r="B436" s="553"/>
      <c r="C436" s="1243" t="s">
        <v>1588</v>
      </c>
      <c r="D436" s="1243"/>
      <c r="E436" s="1243"/>
      <c r="F436" s="1243"/>
      <c r="G436" s="1243"/>
      <c r="H436" s="1243"/>
      <c r="I436" s="1243"/>
      <c r="J436" s="1243"/>
      <c r="K436" s="1243"/>
      <c r="L436" s="1243"/>
      <c r="M436" s="1243"/>
      <c r="N436" s="1243"/>
      <c r="O436" s="1243"/>
      <c r="P436" s="582">
        <v>26853335.710000001</v>
      </c>
    </row>
    <row r="437" spans="1:16" x14ac:dyDescent="0.25">
      <c r="A437" s="552"/>
      <c r="B437" s="553"/>
      <c r="C437" s="1243" t="s">
        <v>2691</v>
      </c>
      <c r="D437" s="1243"/>
      <c r="E437" s="1243"/>
      <c r="F437" s="1243"/>
      <c r="G437" s="1243"/>
      <c r="H437" s="1243"/>
      <c r="I437" s="1243"/>
      <c r="J437" s="1243"/>
      <c r="K437" s="1243"/>
      <c r="L437" s="1243"/>
      <c r="M437" s="1243"/>
      <c r="N437" s="1243"/>
      <c r="O437" s="1243"/>
      <c r="P437" s="582">
        <v>42332.85</v>
      </c>
    </row>
    <row r="438" spans="1:16" x14ac:dyDescent="0.25">
      <c r="A438" s="552"/>
      <c r="B438" s="553"/>
      <c r="C438" s="1243" t="s">
        <v>1271</v>
      </c>
      <c r="D438" s="1243"/>
      <c r="E438" s="1243"/>
      <c r="F438" s="1243"/>
      <c r="G438" s="1243"/>
      <c r="H438" s="1243"/>
      <c r="I438" s="1243"/>
      <c r="J438" s="1243"/>
      <c r="K438" s="585" t="s">
        <v>4880</v>
      </c>
      <c r="L438" s="586"/>
      <c r="M438" s="586"/>
      <c r="O438" s="598"/>
      <c r="P438" s="587"/>
    </row>
    <row r="439" spans="1:16" x14ac:dyDescent="0.25">
      <c r="A439" s="552"/>
      <c r="B439" s="553"/>
      <c r="C439" s="1243" t="s">
        <v>1273</v>
      </c>
      <c r="D439" s="1243"/>
      <c r="E439" s="1243"/>
      <c r="F439" s="1243"/>
      <c r="G439" s="1243"/>
      <c r="H439" s="1243"/>
      <c r="I439" s="1243"/>
      <c r="J439" s="1243"/>
      <c r="K439" s="585" t="s">
        <v>4881</v>
      </c>
      <c r="L439" s="586"/>
      <c r="M439" s="586"/>
      <c r="O439" s="598"/>
      <c r="P439" s="587"/>
    </row>
    <row r="440" spans="1:16" x14ac:dyDescent="0.25">
      <c r="A440" s="594"/>
      <c r="B440" s="562"/>
      <c r="C440" s="576"/>
      <c r="D440" s="576"/>
      <c r="E440" s="576"/>
      <c r="F440" s="576"/>
      <c r="G440" s="576"/>
      <c r="H440" s="576"/>
      <c r="I440" s="576"/>
      <c r="J440" s="576"/>
      <c r="K440" s="576"/>
      <c r="L440" s="599"/>
      <c r="M440" s="600"/>
      <c r="N440" s="601"/>
      <c r="O440" s="602"/>
      <c r="P440" s="603"/>
    </row>
    <row r="441" spans="1:16" x14ac:dyDescent="0.25">
      <c r="A441" s="478"/>
      <c r="B441" s="604"/>
      <c r="C441" s="605"/>
      <c r="D441" s="605"/>
      <c r="E441" s="605"/>
      <c r="F441" s="605"/>
      <c r="G441" s="605"/>
      <c r="H441" s="605"/>
      <c r="I441" s="605"/>
      <c r="J441" s="605"/>
      <c r="K441" s="605"/>
      <c r="L441" s="606"/>
      <c r="M441" s="607"/>
      <c r="N441" s="608"/>
      <c r="O441" s="478"/>
      <c r="P441" s="478"/>
    </row>
    <row r="442" spans="1:16" x14ac:dyDescent="0.25">
      <c r="A442" s="480"/>
      <c r="B442" s="609" t="s">
        <v>179</v>
      </c>
      <c r="C442" s="1244" t="s">
        <v>4882</v>
      </c>
      <c r="D442" s="1244"/>
      <c r="E442" s="1244"/>
      <c r="F442" s="1244"/>
      <c r="G442" s="1244"/>
      <c r="H442" s="1244"/>
      <c r="I442" s="1245" t="s">
        <v>181</v>
      </c>
      <c r="J442" s="1245"/>
      <c r="K442" s="1245"/>
      <c r="L442" s="1245"/>
      <c r="M442" s="1245"/>
      <c r="N442" s="1245"/>
    </row>
    <row r="443" spans="1:16" x14ac:dyDescent="0.25">
      <c r="A443" s="482"/>
      <c r="B443" s="609"/>
      <c r="C443" s="1240" t="s">
        <v>151</v>
      </c>
      <c r="D443" s="1240"/>
      <c r="E443" s="1240"/>
      <c r="F443" s="1240"/>
      <c r="G443" s="1240"/>
      <c r="H443" s="1240"/>
      <c r="I443" s="1240"/>
      <c r="J443" s="1240"/>
      <c r="K443" s="1240"/>
      <c r="L443" s="1240"/>
      <c r="M443" s="1240"/>
      <c r="N443" s="1240"/>
      <c r="O443" s="610"/>
      <c r="P443" s="610"/>
    </row>
    <row r="444" spans="1:16" x14ac:dyDescent="0.25">
      <c r="A444" s="480"/>
      <c r="B444" s="609" t="s">
        <v>182</v>
      </c>
      <c r="C444" s="1244" t="s">
        <v>183</v>
      </c>
      <c r="D444" s="1244"/>
      <c r="E444" s="1244"/>
      <c r="F444" s="1244"/>
      <c r="G444" s="1244"/>
      <c r="H444" s="1244"/>
      <c r="I444" s="1245" t="s">
        <v>177</v>
      </c>
      <c r="J444" s="1245"/>
      <c r="K444" s="1245"/>
      <c r="L444" s="1245"/>
      <c r="M444" s="1245"/>
      <c r="N444" s="1245"/>
    </row>
    <row r="445" spans="1:16" x14ac:dyDescent="0.25">
      <c r="A445" s="482"/>
      <c r="B445" s="610"/>
      <c r="C445" s="1240" t="s">
        <v>151</v>
      </c>
      <c r="D445" s="1240"/>
      <c r="E445" s="1240"/>
      <c r="F445" s="1240"/>
      <c r="G445" s="1240"/>
      <c r="H445" s="1240"/>
      <c r="I445" s="1240"/>
      <c r="J445" s="1240"/>
      <c r="K445" s="1240"/>
      <c r="L445" s="1240"/>
      <c r="M445" s="1240"/>
      <c r="N445" s="1240"/>
      <c r="O445" s="610"/>
      <c r="P445" s="610"/>
    </row>
    <row r="446" spans="1:16" x14ac:dyDescent="0.25">
      <c r="A446" s="478"/>
      <c r="B446" s="478"/>
      <c r="C446" s="478"/>
      <c r="D446" s="478"/>
      <c r="E446" s="478"/>
      <c r="F446" s="478"/>
      <c r="G446" s="478"/>
      <c r="H446" s="478"/>
      <c r="I446" s="478"/>
      <c r="J446" s="478"/>
      <c r="K446" s="478"/>
      <c r="L446" s="478"/>
      <c r="M446" s="478"/>
      <c r="N446" s="478"/>
      <c r="O446" s="478"/>
      <c r="P446" s="478"/>
    </row>
    <row r="447" spans="1:16" x14ac:dyDescent="0.25">
      <c r="A447" s="1241" t="s">
        <v>1276</v>
      </c>
      <c r="B447" s="1242"/>
      <c r="C447" s="1242"/>
      <c r="D447" s="1242"/>
      <c r="E447" s="1242"/>
      <c r="F447" s="1242"/>
      <c r="G447" s="1242"/>
      <c r="H447" s="1242"/>
      <c r="I447" s="1242"/>
      <c r="J447" s="1242"/>
      <c r="K447" s="1242"/>
      <c r="L447" s="1242"/>
      <c r="M447" s="1242"/>
      <c r="N447" s="1242"/>
      <c r="O447" s="1242"/>
      <c r="P447" s="1242"/>
    </row>
    <row r="448" spans="1:16" x14ac:dyDescent="0.25">
      <c r="A448" s="1241" t="s">
        <v>1277</v>
      </c>
      <c r="B448" s="1241"/>
      <c r="C448" s="1241"/>
      <c r="D448" s="1241"/>
      <c r="E448" s="1241"/>
      <c r="F448" s="1241"/>
      <c r="G448" s="1241"/>
      <c r="H448" s="1241"/>
      <c r="I448" s="1241"/>
      <c r="J448" s="1241"/>
      <c r="K448" s="1241"/>
      <c r="L448" s="1241"/>
      <c r="M448" s="1241"/>
      <c r="N448" s="1241"/>
      <c r="O448" s="1241"/>
      <c r="P448" s="1241"/>
    </row>
    <row r="449" spans="1:16" x14ac:dyDescent="0.25">
      <c r="A449" s="1241" t="s">
        <v>1278</v>
      </c>
      <c r="B449" s="1241"/>
      <c r="C449" s="1241"/>
      <c r="D449" s="1241"/>
      <c r="E449" s="1241"/>
      <c r="F449" s="1241"/>
      <c r="G449" s="1241"/>
      <c r="H449" s="1241"/>
      <c r="I449" s="1241"/>
      <c r="J449" s="1241"/>
      <c r="K449" s="1241"/>
      <c r="L449" s="1241"/>
      <c r="M449" s="1241"/>
      <c r="N449" s="1241"/>
      <c r="O449" s="1241"/>
      <c r="P449" s="1241"/>
    </row>
    <row r="450" spans="1:16" x14ac:dyDescent="0.25">
      <c r="A450" s="611"/>
      <c r="B450" s="611"/>
      <c r="C450" s="611"/>
      <c r="D450" s="611"/>
      <c r="E450" s="611"/>
      <c r="F450" s="611"/>
      <c r="G450" s="611"/>
      <c r="H450" s="611"/>
      <c r="I450" s="611"/>
      <c r="J450" s="611"/>
      <c r="K450" s="611"/>
      <c r="L450" s="611"/>
      <c r="M450" s="611"/>
      <c r="N450" s="611"/>
      <c r="O450" s="611"/>
      <c r="P450" s="611"/>
    </row>
    <row r="451" spans="1:16" x14ac:dyDescent="0.25">
      <c r="A451" s="478"/>
    </row>
    <row r="452" spans="1:16" x14ac:dyDescent="0.25">
      <c r="A452" s="478"/>
    </row>
    <row r="453" spans="1:16" x14ac:dyDescent="0.25">
      <c r="A453" s="478"/>
    </row>
    <row r="454" spans="1:16" x14ac:dyDescent="0.25">
      <c r="A454" s="478"/>
    </row>
    <row r="455" spans="1:16" x14ac:dyDescent="0.25">
      <c r="A455" s="478"/>
    </row>
    <row r="456" spans="1:16" x14ac:dyDescent="0.25">
      <c r="A456" s="478"/>
    </row>
    <row r="457" spans="1:16" x14ac:dyDescent="0.25">
      <c r="A457" s="478"/>
    </row>
    <row r="458" spans="1:16" x14ac:dyDescent="0.25">
      <c r="A458" s="478"/>
    </row>
    <row r="459" spans="1:16" x14ac:dyDescent="0.25">
      <c r="A459" s="478"/>
    </row>
    <row r="460" spans="1:16" x14ac:dyDescent="0.25">
      <c r="A460" s="478"/>
    </row>
    <row r="461" spans="1:16" x14ac:dyDescent="0.25">
      <c r="A461" s="478"/>
    </row>
    <row r="462" spans="1:16" x14ac:dyDescent="0.25">
      <c r="A462" s="478"/>
    </row>
    <row r="463" spans="1:16" x14ac:dyDescent="0.25">
      <c r="A463" s="478"/>
    </row>
    <row r="464" spans="1:16" x14ac:dyDescent="0.25">
      <c r="A464" s="478"/>
    </row>
    <row r="465" spans="1:1" x14ac:dyDescent="0.25">
      <c r="A465" s="478"/>
    </row>
    <row r="466" spans="1:1" x14ac:dyDescent="0.25">
      <c r="A466" s="478"/>
    </row>
    <row r="467" spans="1:1" x14ac:dyDescent="0.25">
      <c r="A467" s="478"/>
    </row>
    <row r="468" spans="1:1" x14ac:dyDescent="0.25">
      <c r="A468" s="478"/>
    </row>
    <row r="469" spans="1:1" x14ac:dyDescent="0.25">
      <c r="A469" s="478"/>
    </row>
    <row r="470" spans="1:1" x14ac:dyDescent="0.25">
      <c r="A470" s="478"/>
    </row>
    <row r="471" spans="1:1" x14ac:dyDescent="0.25">
      <c r="A471" s="478"/>
    </row>
    <row r="472" spans="1:1" x14ac:dyDescent="0.25">
      <c r="A472" s="478"/>
    </row>
    <row r="473" spans="1:1" x14ac:dyDescent="0.25">
      <c r="A473" s="478"/>
    </row>
    <row r="474" spans="1:1" x14ac:dyDescent="0.25">
      <c r="A474" s="478"/>
    </row>
  </sheetData>
  <mergeCells count="405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I35:K36"/>
    <mergeCell ref="L35:P36"/>
    <mergeCell ref="C38:G38"/>
    <mergeCell ref="A39:P39"/>
    <mergeCell ref="C40:G40"/>
    <mergeCell ref="C41:G41"/>
    <mergeCell ref="B24:F24"/>
    <mergeCell ref="C26:F26"/>
    <mergeCell ref="A35:A37"/>
    <mergeCell ref="B35:B37"/>
    <mergeCell ref="C35:G37"/>
    <mergeCell ref="H35:H37"/>
    <mergeCell ref="C48:G48"/>
    <mergeCell ref="C49:G49"/>
    <mergeCell ref="C51:G51"/>
    <mergeCell ref="C52:G52"/>
    <mergeCell ref="C53:G53"/>
    <mergeCell ref="C54:G54"/>
    <mergeCell ref="C42:G42"/>
    <mergeCell ref="C43:G43"/>
    <mergeCell ref="C44:G44"/>
    <mergeCell ref="C45:G45"/>
    <mergeCell ref="C46:G46"/>
    <mergeCell ref="C47:G47"/>
    <mergeCell ref="C62:G62"/>
    <mergeCell ref="C63:G63"/>
    <mergeCell ref="C65:G65"/>
    <mergeCell ref="C66:G66"/>
    <mergeCell ref="C67:G67"/>
    <mergeCell ref="C68:G68"/>
    <mergeCell ref="C55:G55"/>
    <mergeCell ref="C56:G56"/>
    <mergeCell ref="C57:G57"/>
    <mergeCell ref="C58:G58"/>
    <mergeCell ref="C59:G59"/>
    <mergeCell ref="C60:G60"/>
    <mergeCell ref="C76:G76"/>
    <mergeCell ref="C77:G77"/>
    <mergeCell ref="C78:G78"/>
    <mergeCell ref="C79:G79"/>
    <mergeCell ref="C80:G80"/>
    <mergeCell ref="C81:G81"/>
    <mergeCell ref="C69:G69"/>
    <mergeCell ref="C70:G70"/>
    <mergeCell ref="C71:G71"/>
    <mergeCell ref="C72:G72"/>
    <mergeCell ref="C74:G74"/>
    <mergeCell ref="C75:G75"/>
    <mergeCell ref="C89:G89"/>
    <mergeCell ref="C90:G90"/>
    <mergeCell ref="C91:G91"/>
    <mergeCell ref="C92:G92"/>
    <mergeCell ref="C93:G93"/>
    <mergeCell ref="C94:G94"/>
    <mergeCell ref="C82:G82"/>
    <mergeCell ref="C83:G83"/>
    <mergeCell ref="C85:G85"/>
    <mergeCell ref="C86:G86"/>
    <mergeCell ref="C87:G87"/>
    <mergeCell ref="C88:G88"/>
    <mergeCell ref="C102:G102"/>
    <mergeCell ref="C103:G103"/>
    <mergeCell ref="C104:G104"/>
    <mergeCell ref="C105:G105"/>
    <mergeCell ref="C106:G106"/>
    <mergeCell ref="C107:G107"/>
    <mergeCell ref="C95:G95"/>
    <mergeCell ref="C96:G96"/>
    <mergeCell ref="C97:G97"/>
    <mergeCell ref="C99:G99"/>
    <mergeCell ref="C100:G100"/>
    <mergeCell ref="C101:G101"/>
    <mergeCell ref="C115:G115"/>
    <mergeCell ref="C116:G116"/>
    <mergeCell ref="C117:G117"/>
    <mergeCell ref="C118:G118"/>
    <mergeCell ref="C119:G119"/>
    <mergeCell ref="C121:G121"/>
    <mergeCell ref="C108:G108"/>
    <mergeCell ref="C110:G110"/>
    <mergeCell ref="C111:G111"/>
    <mergeCell ref="C112:G112"/>
    <mergeCell ref="C113:G113"/>
    <mergeCell ref="C114:G114"/>
    <mergeCell ref="C129:G129"/>
    <mergeCell ref="C130:G130"/>
    <mergeCell ref="C131:G131"/>
    <mergeCell ref="C133:G133"/>
    <mergeCell ref="C134:G134"/>
    <mergeCell ref="C135:G135"/>
    <mergeCell ref="C122:G122"/>
    <mergeCell ref="C124:G124"/>
    <mergeCell ref="C125:G125"/>
    <mergeCell ref="C126:G126"/>
    <mergeCell ref="C127:G127"/>
    <mergeCell ref="C128:G128"/>
    <mergeCell ref="C142:G142"/>
    <mergeCell ref="C144:G144"/>
    <mergeCell ref="C145:G145"/>
    <mergeCell ref="C146:G146"/>
    <mergeCell ref="C147:G147"/>
    <mergeCell ref="C148:G148"/>
    <mergeCell ref="C136:G136"/>
    <mergeCell ref="C137:G137"/>
    <mergeCell ref="C138:G138"/>
    <mergeCell ref="C139:G139"/>
    <mergeCell ref="C140:G140"/>
    <mergeCell ref="C141:G141"/>
    <mergeCell ref="C155:G155"/>
    <mergeCell ref="C156:G156"/>
    <mergeCell ref="A158:P158"/>
    <mergeCell ref="C159:G159"/>
    <mergeCell ref="C160:G160"/>
    <mergeCell ref="C161:G161"/>
    <mergeCell ref="C149:G149"/>
    <mergeCell ref="C150:G150"/>
    <mergeCell ref="C151:G151"/>
    <mergeCell ref="C152:G152"/>
    <mergeCell ref="C153:G153"/>
    <mergeCell ref="C154:G154"/>
    <mergeCell ref="C168:G168"/>
    <mergeCell ref="C170:G170"/>
    <mergeCell ref="C171:G171"/>
    <mergeCell ref="C172:G172"/>
    <mergeCell ref="C173:G173"/>
    <mergeCell ref="C174:G174"/>
    <mergeCell ref="C162:G162"/>
    <mergeCell ref="C163:G163"/>
    <mergeCell ref="C164:G164"/>
    <mergeCell ref="C165:G165"/>
    <mergeCell ref="C166:G166"/>
    <mergeCell ref="C167:G167"/>
    <mergeCell ref="C182:G182"/>
    <mergeCell ref="C184:G184"/>
    <mergeCell ref="C185:G185"/>
    <mergeCell ref="C186:G186"/>
    <mergeCell ref="C187:G187"/>
    <mergeCell ref="C188:G188"/>
    <mergeCell ref="C175:G175"/>
    <mergeCell ref="C176:G176"/>
    <mergeCell ref="C177:G177"/>
    <mergeCell ref="C178:G178"/>
    <mergeCell ref="C179:G179"/>
    <mergeCell ref="C181:G181"/>
    <mergeCell ref="C196:G196"/>
    <mergeCell ref="C197:G197"/>
    <mergeCell ref="C198:G198"/>
    <mergeCell ref="C199:G199"/>
    <mergeCell ref="C200:G200"/>
    <mergeCell ref="C202:G202"/>
    <mergeCell ref="C189:G189"/>
    <mergeCell ref="C190:G190"/>
    <mergeCell ref="C191:G191"/>
    <mergeCell ref="C193:G193"/>
    <mergeCell ref="C194:G194"/>
    <mergeCell ref="C195:G195"/>
    <mergeCell ref="C209:G209"/>
    <mergeCell ref="C210:G210"/>
    <mergeCell ref="C211:G211"/>
    <mergeCell ref="C214:O214"/>
    <mergeCell ref="C215:O215"/>
    <mergeCell ref="C216:O216"/>
    <mergeCell ref="C203:G203"/>
    <mergeCell ref="C204:G204"/>
    <mergeCell ref="C205:G205"/>
    <mergeCell ref="C206:G206"/>
    <mergeCell ref="C207:G207"/>
    <mergeCell ref="C208:G208"/>
    <mergeCell ref="C223:O223"/>
    <mergeCell ref="C224:O224"/>
    <mergeCell ref="C225:O225"/>
    <mergeCell ref="C226:O226"/>
    <mergeCell ref="C227:O227"/>
    <mergeCell ref="C228:O228"/>
    <mergeCell ref="C217:O217"/>
    <mergeCell ref="C218:O218"/>
    <mergeCell ref="C219:O219"/>
    <mergeCell ref="C220:O220"/>
    <mergeCell ref="C221:O221"/>
    <mergeCell ref="C222:O222"/>
    <mergeCell ref="C235:J235"/>
    <mergeCell ref="C236:J236"/>
    <mergeCell ref="A237:P237"/>
    <mergeCell ref="C238:G238"/>
    <mergeCell ref="C239:G239"/>
    <mergeCell ref="C240:G240"/>
    <mergeCell ref="C229:O229"/>
    <mergeCell ref="C230:O230"/>
    <mergeCell ref="C231:O231"/>
    <mergeCell ref="C232:O232"/>
    <mergeCell ref="C233:O233"/>
    <mergeCell ref="C234:O234"/>
    <mergeCell ref="C247:G247"/>
    <mergeCell ref="C248:G248"/>
    <mergeCell ref="C249:G249"/>
    <mergeCell ref="C250:G250"/>
    <mergeCell ref="C251:G251"/>
    <mergeCell ref="C252:G252"/>
    <mergeCell ref="C241:G241"/>
    <mergeCell ref="C242:G242"/>
    <mergeCell ref="C243:G243"/>
    <mergeCell ref="C244:G244"/>
    <mergeCell ref="C245:G245"/>
    <mergeCell ref="C246:G246"/>
    <mergeCell ref="C260:G260"/>
    <mergeCell ref="C262:G262"/>
    <mergeCell ref="C263:G263"/>
    <mergeCell ref="C265:G265"/>
    <mergeCell ref="C266:G266"/>
    <mergeCell ref="C268:G268"/>
    <mergeCell ref="C253:G253"/>
    <mergeCell ref="C254:G254"/>
    <mergeCell ref="C255:G255"/>
    <mergeCell ref="C256:G256"/>
    <mergeCell ref="C257:G257"/>
    <mergeCell ref="C259:G259"/>
    <mergeCell ref="C276:G276"/>
    <mergeCell ref="C277:G277"/>
    <mergeCell ref="C278:G278"/>
    <mergeCell ref="C279:G279"/>
    <mergeCell ref="C280:G280"/>
    <mergeCell ref="C281:G281"/>
    <mergeCell ref="C269:G269"/>
    <mergeCell ref="C271:G271"/>
    <mergeCell ref="C272:G272"/>
    <mergeCell ref="C273:G273"/>
    <mergeCell ref="C274:G274"/>
    <mergeCell ref="C275:G275"/>
    <mergeCell ref="C291:G291"/>
    <mergeCell ref="C292:G292"/>
    <mergeCell ref="C293:G293"/>
    <mergeCell ref="C294:G294"/>
    <mergeCell ref="C295:G295"/>
    <mergeCell ref="C296:G296"/>
    <mergeCell ref="C282:G282"/>
    <mergeCell ref="C284:G284"/>
    <mergeCell ref="C285:G285"/>
    <mergeCell ref="C287:G287"/>
    <mergeCell ref="C288:G288"/>
    <mergeCell ref="C290:G290"/>
    <mergeCell ref="C304:G304"/>
    <mergeCell ref="C305:G305"/>
    <mergeCell ref="C307:G307"/>
    <mergeCell ref="C308:G308"/>
    <mergeCell ref="C310:G310"/>
    <mergeCell ref="C311:G311"/>
    <mergeCell ref="C297:G297"/>
    <mergeCell ref="C298:G298"/>
    <mergeCell ref="C299:G299"/>
    <mergeCell ref="C300:G300"/>
    <mergeCell ref="C301:G301"/>
    <mergeCell ref="C302:G302"/>
    <mergeCell ref="C318:G318"/>
    <mergeCell ref="C319:G319"/>
    <mergeCell ref="C320:G320"/>
    <mergeCell ref="C321:G321"/>
    <mergeCell ref="C322:G322"/>
    <mergeCell ref="C324:G324"/>
    <mergeCell ref="C312:G312"/>
    <mergeCell ref="C313:G313"/>
    <mergeCell ref="C314:G314"/>
    <mergeCell ref="C315:G315"/>
    <mergeCell ref="C316:G316"/>
    <mergeCell ref="C317:G317"/>
    <mergeCell ref="C332:G332"/>
    <mergeCell ref="C333:G333"/>
    <mergeCell ref="C334:G334"/>
    <mergeCell ref="C335:G335"/>
    <mergeCell ref="C336:G336"/>
    <mergeCell ref="C337:G337"/>
    <mergeCell ref="C325:G325"/>
    <mergeCell ref="C327:G327"/>
    <mergeCell ref="C328:G328"/>
    <mergeCell ref="C329:G329"/>
    <mergeCell ref="C330:G330"/>
    <mergeCell ref="C331:G331"/>
    <mergeCell ref="C345:G345"/>
    <mergeCell ref="C346:G346"/>
    <mergeCell ref="C348:G348"/>
    <mergeCell ref="C349:G349"/>
    <mergeCell ref="C350:G350"/>
    <mergeCell ref="C351:G351"/>
    <mergeCell ref="C338:G338"/>
    <mergeCell ref="C339:G339"/>
    <mergeCell ref="C340:G340"/>
    <mergeCell ref="C341:G341"/>
    <mergeCell ref="C342:G342"/>
    <mergeCell ref="C343:G343"/>
    <mergeCell ref="C358:G358"/>
    <mergeCell ref="C359:G359"/>
    <mergeCell ref="C360:G360"/>
    <mergeCell ref="C361:G361"/>
    <mergeCell ref="C362:G362"/>
    <mergeCell ref="C364:G364"/>
    <mergeCell ref="C352:G352"/>
    <mergeCell ref="C353:G353"/>
    <mergeCell ref="C354:G354"/>
    <mergeCell ref="C355:G355"/>
    <mergeCell ref="C356:G356"/>
    <mergeCell ref="C357:G357"/>
    <mergeCell ref="C373:O373"/>
    <mergeCell ref="C374:O374"/>
    <mergeCell ref="C375:O375"/>
    <mergeCell ref="C376:O376"/>
    <mergeCell ref="C377:O377"/>
    <mergeCell ref="C378:O378"/>
    <mergeCell ref="C365:G365"/>
    <mergeCell ref="C368:O368"/>
    <mergeCell ref="C369:O369"/>
    <mergeCell ref="C370:O370"/>
    <mergeCell ref="C371:O371"/>
    <mergeCell ref="C372:O372"/>
    <mergeCell ref="C385:O385"/>
    <mergeCell ref="C386:O386"/>
    <mergeCell ref="C387:O387"/>
    <mergeCell ref="C388:O388"/>
    <mergeCell ref="C389:O389"/>
    <mergeCell ref="C390:O390"/>
    <mergeCell ref="C379:O379"/>
    <mergeCell ref="C380:O380"/>
    <mergeCell ref="C381:O381"/>
    <mergeCell ref="C382:O382"/>
    <mergeCell ref="C383:O383"/>
    <mergeCell ref="C384:O384"/>
    <mergeCell ref="C397:O397"/>
    <mergeCell ref="C398:O398"/>
    <mergeCell ref="C399:O399"/>
    <mergeCell ref="C400:J400"/>
    <mergeCell ref="C401:J401"/>
    <mergeCell ref="C403:O403"/>
    <mergeCell ref="C391:O391"/>
    <mergeCell ref="C392:O392"/>
    <mergeCell ref="C393:O393"/>
    <mergeCell ref="C394:O394"/>
    <mergeCell ref="C395:O395"/>
    <mergeCell ref="C396:O396"/>
    <mergeCell ref="C410:O410"/>
    <mergeCell ref="C411:O411"/>
    <mergeCell ref="C412:O412"/>
    <mergeCell ref="C413:O413"/>
    <mergeCell ref="C414:O414"/>
    <mergeCell ref="C415:O415"/>
    <mergeCell ref="C404:O404"/>
    <mergeCell ref="C405:O405"/>
    <mergeCell ref="C406:O406"/>
    <mergeCell ref="C407:O407"/>
    <mergeCell ref="C408:O408"/>
    <mergeCell ref="C409:O409"/>
    <mergeCell ref="C422:O422"/>
    <mergeCell ref="C423:O423"/>
    <mergeCell ref="C424:O424"/>
    <mergeCell ref="C425:O425"/>
    <mergeCell ref="C426:O426"/>
    <mergeCell ref="C427:O427"/>
    <mergeCell ref="C416:O416"/>
    <mergeCell ref="C417:O417"/>
    <mergeCell ref="C418:O418"/>
    <mergeCell ref="C419:O419"/>
    <mergeCell ref="C420:O420"/>
    <mergeCell ref="C421:O421"/>
    <mergeCell ref="C434:O434"/>
    <mergeCell ref="C435:O435"/>
    <mergeCell ref="C436:O436"/>
    <mergeCell ref="C437:O437"/>
    <mergeCell ref="C438:J438"/>
    <mergeCell ref="C439:J439"/>
    <mergeCell ref="C428:O428"/>
    <mergeCell ref="C429:O429"/>
    <mergeCell ref="C430:O430"/>
    <mergeCell ref="C431:O431"/>
    <mergeCell ref="C432:O432"/>
    <mergeCell ref="C433:O433"/>
    <mergeCell ref="A447:P447"/>
    <mergeCell ref="A448:P448"/>
    <mergeCell ref="A449:P449"/>
    <mergeCell ref="C442:H442"/>
    <mergeCell ref="I442:N442"/>
    <mergeCell ref="C443:N443"/>
    <mergeCell ref="C444:H444"/>
    <mergeCell ref="I444:N444"/>
    <mergeCell ref="C445:N44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8"/>
  <sheetViews>
    <sheetView topLeftCell="A254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10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4883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4884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217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2880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30.98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30.96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4.08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0.03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0.96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13.23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2.54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4885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1251" t="s">
        <v>4886</v>
      </c>
      <c r="B40" s="1252"/>
      <c r="C40" s="1252"/>
      <c r="D40" s="1252"/>
      <c r="E40" s="1252"/>
      <c r="F40" s="1252"/>
      <c r="G40" s="1252"/>
      <c r="H40" s="1252"/>
      <c r="I40" s="1252"/>
      <c r="J40" s="1252"/>
      <c r="K40" s="1252"/>
      <c r="L40" s="1252"/>
      <c r="M40" s="1252"/>
      <c r="N40" s="1252"/>
      <c r="O40" s="1252"/>
      <c r="P40" s="1253"/>
    </row>
    <row r="41" spans="1:16" x14ac:dyDescent="0.25">
      <c r="A41" s="514" t="s">
        <v>23</v>
      </c>
      <c r="B41" s="515" t="s">
        <v>1950</v>
      </c>
      <c r="C41" s="1249" t="s">
        <v>1951</v>
      </c>
      <c r="D41" s="1249"/>
      <c r="E41" s="1249"/>
      <c r="F41" s="1249"/>
      <c r="G41" s="1249"/>
      <c r="H41" s="516" t="s">
        <v>1146</v>
      </c>
      <c r="I41" s="517">
        <v>1.8939000000000001E-2</v>
      </c>
      <c r="J41" s="518">
        <v>1</v>
      </c>
      <c r="K41" s="614">
        <v>1.8939000000000001E-2</v>
      </c>
      <c r="L41" s="520"/>
      <c r="M41" s="517"/>
      <c r="N41" s="521"/>
      <c r="O41" s="517"/>
      <c r="P41" s="522"/>
    </row>
    <row r="42" spans="1:16" x14ac:dyDescent="0.25">
      <c r="A42" s="523"/>
      <c r="B42" s="524" t="s">
        <v>28</v>
      </c>
      <c r="C42" s="1247" t="s">
        <v>132</v>
      </c>
      <c r="D42" s="1247"/>
      <c r="E42" s="1247"/>
      <c r="F42" s="1247"/>
      <c r="G42" s="1247"/>
      <c r="H42" s="525"/>
      <c r="I42" s="526"/>
      <c r="J42" s="526"/>
      <c r="K42" s="526"/>
      <c r="L42" s="528"/>
      <c r="M42" s="526"/>
      <c r="N42" s="528"/>
      <c r="O42" s="526"/>
      <c r="P42" s="573">
        <v>669.04</v>
      </c>
    </row>
    <row r="43" spans="1:16" x14ac:dyDescent="0.25">
      <c r="A43" s="523"/>
      <c r="B43" s="524"/>
      <c r="C43" s="1247" t="s">
        <v>1147</v>
      </c>
      <c r="D43" s="1247"/>
      <c r="E43" s="1247"/>
      <c r="F43" s="1247"/>
      <c r="G43" s="1247"/>
      <c r="H43" s="525" t="s">
        <v>1148</v>
      </c>
      <c r="I43" s="526"/>
      <c r="J43" s="526"/>
      <c r="K43" s="569">
        <v>0.44866489999999998</v>
      </c>
      <c r="L43" s="528"/>
      <c r="M43" s="526"/>
      <c r="N43" s="528"/>
      <c r="O43" s="526"/>
      <c r="P43" s="573">
        <v>196.1</v>
      </c>
    </row>
    <row r="44" spans="1:16" x14ac:dyDescent="0.25">
      <c r="A44" s="530"/>
      <c r="B44" s="524" t="s">
        <v>1149</v>
      </c>
      <c r="C44" s="1247" t="s">
        <v>1150</v>
      </c>
      <c r="D44" s="1247"/>
      <c r="E44" s="1247"/>
      <c r="F44" s="1247"/>
      <c r="G44" s="1247"/>
      <c r="H44" s="525" t="s">
        <v>1151</v>
      </c>
      <c r="I44" s="536">
        <v>23.69</v>
      </c>
      <c r="J44" s="526"/>
      <c r="K44" s="569">
        <v>0.44866489999999998</v>
      </c>
      <c r="L44" s="532"/>
      <c r="M44" s="533"/>
      <c r="N44" s="534">
        <v>1491.17</v>
      </c>
      <c r="O44" s="526"/>
      <c r="P44" s="529">
        <v>669.04</v>
      </c>
    </row>
    <row r="45" spans="1:16" x14ac:dyDescent="0.25">
      <c r="A45" s="540"/>
      <c r="B45" s="524" t="s">
        <v>1152</v>
      </c>
      <c r="C45" s="1247" t="s">
        <v>1153</v>
      </c>
      <c r="D45" s="1247"/>
      <c r="E45" s="1247"/>
      <c r="F45" s="1247"/>
      <c r="G45" s="1247"/>
      <c r="H45" s="525" t="s">
        <v>1148</v>
      </c>
      <c r="I45" s="536">
        <v>23.69</v>
      </c>
      <c r="J45" s="526"/>
      <c r="K45" s="569">
        <v>0.44866489999999998</v>
      </c>
      <c r="L45" s="528"/>
      <c r="M45" s="526"/>
      <c r="N45" s="541">
        <v>437.08</v>
      </c>
      <c r="O45" s="526"/>
      <c r="P45" s="573">
        <v>196.1</v>
      </c>
    </row>
    <row r="46" spans="1:16" x14ac:dyDescent="0.25">
      <c r="A46" s="552"/>
      <c r="B46" s="553"/>
      <c r="C46" s="1248" t="s">
        <v>1154</v>
      </c>
      <c r="D46" s="1248"/>
      <c r="E46" s="1248"/>
      <c r="F46" s="1248"/>
      <c r="G46" s="1248"/>
      <c r="H46" s="516"/>
      <c r="I46" s="517"/>
      <c r="J46" s="517"/>
      <c r="K46" s="517"/>
      <c r="L46" s="520"/>
      <c r="M46" s="517"/>
      <c r="N46" s="554"/>
      <c r="O46" s="517"/>
      <c r="P46" s="555">
        <v>865.14</v>
      </c>
    </row>
    <row r="47" spans="1:16" x14ac:dyDescent="0.25">
      <c r="A47" s="540"/>
      <c r="B47" s="524"/>
      <c r="C47" s="1247" t="s">
        <v>1155</v>
      </c>
      <c r="D47" s="1247"/>
      <c r="E47" s="1247"/>
      <c r="F47" s="1247"/>
      <c r="G47" s="1247"/>
      <c r="H47" s="525"/>
      <c r="I47" s="526"/>
      <c r="J47" s="526"/>
      <c r="K47" s="526"/>
      <c r="L47" s="528"/>
      <c r="M47" s="526"/>
      <c r="N47" s="528"/>
      <c r="O47" s="526"/>
      <c r="P47" s="573">
        <v>196.1</v>
      </c>
    </row>
    <row r="48" spans="1:16" x14ac:dyDescent="0.25">
      <c r="A48" s="540"/>
      <c r="B48" s="524" t="s">
        <v>1156</v>
      </c>
      <c r="C48" s="1247" t="s">
        <v>1157</v>
      </c>
      <c r="D48" s="1247"/>
      <c r="E48" s="1247"/>
      <c r="F48" s="1247"/>
      <c r="G48" s="1247"/>
      <c r="H48" s="525" t="s">
        <v>1158</v>
      </c>
      <c r="I48" s="543">
        <v>92</v>
      </c>
      <c r="J48" s="526"/>
      <c r="K48" s="543">
        <v>92</v>
      </c>
      <c r="L48" s="528"/>
      <c r="M48" s="526"/>
      <c r="N48" s="528"/>
      <c r="O48" s="526"/>
      <c r="P48" s="573">
        <v>180.41</v>
      </c>
    </row>
    <row r="49" spans="1:16" x14ac:dyDescent="0.25">
      <c r="A49" s="540"/>
      <c r="B49" s="524" t="s">
        <v>1159</v>
      </c>
      <c r="C49" s="1247" t="s">
        <v>1160</v>
      </c>
      <c r="D49" s="1247"/>
      <c r="E49" s="1247"/>
      <c r="F49" s="1247"/>
      <c r="G49" s="1247"/>
      <c r="H49" s="525" t="s">
        <v>1158</v>
      </c>
      <c r="I49" s="543">
        <v>46</v>
      </c>
      <c r="J49" s="526"/>
      <c r="K49" s="543">
        <v>46</v>
      </c>
      <c r="L49" s="528"/>
      <c r="M49" s="526"/>
      <c r="N49" s="528"/>
      <c r="O49" s="526"/>
      <c r="P49" s="573">
        <v>90.21</v>
      </c>
    </row>
    <row r="50" spans="1:16" x14ac:dyDescent="0.25">
      <c r="A50" s="556"/>
      <c r="B50" s="557"/>
      <c r="C50" s="1248" t="s">
        <v>1161</v>
      </c>
      <c r="D50" s="1248"/>
      <c r="E50" s="1248"/>
      <c r="F50" s="1248"/>
      <c r="G50" s="1248"/>
      <c r="H50" s="516"/>
      <c r="I50" s="517"/>
      <c r="J50" s="517"/>
      <c r="K50" s="517"/>
      <c r="L50" s="520"/>
      <c r="M50" s="517"/>
      <c r="N50" s="554">
        <v>59969.38</v>
      </c>
      <c r="O50" s="517"/>
      <c r="P50" s="555">
        <v>1135.76</v>
      </c>
    </row>
    <row r="51" spans="1:16" x14ac:dyDescent="0.25">
      <c r="A51" s="558"/>
      <c r="B51" s="559"/>
      <c r="C51" s="559"/>
      <c r="D51" s="559"/>
      <c r="E51" s="559"/>
      <c r="F51" s="559"/>
      <c r="G51" s="559"/>
      <c r="H51" s="560"/>
      <c r="I51" s="561"/>
      <c r="J51" s="561"/>
      <c r="K51" s="561"/>
      <c r="L51" s="562"/>
      <c r="M51" s="561"/>
      <c r="N51" s="562"/>
      <c r="O51" s="561"/>
      <c r="P51" s="563"/>
    </row>
    <row r="52" spans="1:16" x14ac:dyDescent="0.25">
      <c r="A52" s="514" t="s">
        <v>28</v>
      </c>
      <c r="B52" s="515" t="s">
        <v>1178</v>
      </c>
      <c r="C52" s="1249" t="s">
        <v>1179</v>
      </c>
      <c r="D52" s="1249"/>
      <c r="E52" s="1249"/>
      <c r="F52" s="1249"/>
      <c r="G52" s="1249"/>
      <c r="H52" s="516" t="s">
        <v>1146</v>
      </c>
      <c r="I52" s="517">
        <v>1.0109999999999999E-2</v>
      </c>
      <c r="J52" s="518">
        <v>1</v>
      </c>
      <c r="K52" s="590">
        <v>1.0109999999999999E-2</v>
      </c>
      <c r="L52" s="520"/>
      <c r="M52" s="517"/>
      <c r="N52" s="521"/>
      <c r="O52" s="517"/>
      <c r="P52" s="522"/>
    </row>
    <row r="53" spans="1:16" x14ac:dyDescent="0.25">
      <c r="A53" s="523"/>
      <c r="B53" s="524" t="s">
        <v>28</v>
      </c>
      <c r="C53" s="1247" t="s">
        <v>132</v>
      </c>
      <c r="D53" s="1247"/>
      <c r="E53" s="1247"/>
      <c r="F53" s="1247"/>
      <c r="G53" s="1247"/>
      <c r="H53" s="525"/>
      <c r="I53" s="526"/>
      <c r="J53" s="526"/>
      <c r="K53" s="526"/>
      <c r="L53" s="528"/>
      <c r="M53" s="526"/>
      <c r="N53" s="528"/>
      <c r="O53" s="526"/>
      <c r="P53" s="573">
        <v>384.43</v>
      </c>
    </row>
    <row r="54" spans="1:16" x14ac:dyDescent="0.25">
      <c r="A54" s="523"/>
      <c r="B54" s="524"/>
      <c r="C54" s="1247" t="s">
        <v>1147</v>
      </c>
      <c r="D54" s="1247"/>
      <c r="E54" s="1247"/>
      <c r="F54" s="1247"/>
      <c r="G54" s="1247"/>
      <c r="H54" s="525" t="s">
        <v>1148</v>
      </c>
      <c r="I54" s="526"/>
      <c r="J54" s="526"/>
      <c r="K54" s="574">
        <v>0.25780500000000001</v>
      </c>
      <c r="L54" s="528"/>
      <c r="M54" s="526"/>
      <c r="N54" s="528"/>
      <c r="O54" s="526"/>
      <c r="P54" s="573">
        <v>112.68</v>
      </c>
    </row>
    <row r="55" spans="1:16" x14ac:dyDescent="0.25">
      <c r="A55" s="530"/>
      <c r="B55" s="524" t="s">
        <v>1149</v>
      </c>
      <c r="C55" s="1247" t="s">
        <v>1150</v>
      </c>
      <c r="D55" s="1247"/>
      <c r="E55" s="1247"/>
      <c r="F55" s="1247"/>
      <c r="G55" s="1247"/>
      <c r="H55" s="525" t="s">
        <v>1151</v>
      </c>
      <c r="I55" s="531">
        <v>25.5</v>
      </c>
      <c r="J55" s="526"/>
      <c r="K55" s="574">
        <v>0.25780500000000001</v>
      </c>
      <c r="L55" s="532"/>
      <c r="M55" s="533"/>
      <c r="N55" s="534">
        <v>1491.17</v>
      </c>
      <c r="O55" s="526"/>
      <c r="P55" s="529">
        <v>384.43</v>
      </c>
    </row>
    <row r="56" spans="1:16" x14ac:dyDescent="0.25">
      <c r="A56" s="540"/>
      <c r="B56" s="524" t="s">
        <v>1152</v>
      </c>
      <c r="C56" s="1247" t="s">
        <v>1153</v>
      </c>
      <c r="D56" s="1247"/>
      <c r="E56" s="1247"/>
      <c r="F56" s="1247"/>
      <c r="G56" s="1247"/>
      <c r="H56" s="525" t="s">
        <v>1148</v>
      </c>
      <c r="I56" s="531">
        <v>25.5</v>
      </c>
      <c r="J56" s="526"/>
      <c r="K56" s="574">
        <v>0.25780500000000001</v>
      </c>
      <c r="L56" s="528"/>
      <c r="M56" s="526"/>
      <c r="N56" s="541">
        <v>437.08</v>
      </c>
      <c r="O56" s="526"/>
      <c r="P56" s="573">
        <v>112.68</v>
      </c>
    </row>
    <row r="57" spans="1:16" x14ac:dyDescent="0.25">
      <c r="A57" s="552"/>
      <c r="B57" s="553"/>
      <c r="C57" s="1248" t="s">
        <v>1154</v>
      </c>
      <c r="D57" s="1248"/>
      <c r="E57" s="1248"/>
      <c r="F57" s="1248"/>
      <c r="G57" s="1248"/>
      <c r="H57" s="516"/>
      <c r="I57" s="517"/>
      <c r="J57" s="517"/>
      <c r="K57" s="517"/>
      <c r="L57" s="520"/>
      <c r="M57" s="517"/>
      <c r="N57" s="554"/>
      <c r="O57" s="517"/>
      <c r="P57" s="555">
        <v>497.11</v>
      </c>
    </row>
    <row r="58" spans="1:16" x14ac:dyDescent="0.25">
      <c r="A58" s="540"/>
      <c r="B58" s="524"/>
      <c r="C58" s="1247" t="s">
        <v>1155</v>
      </c>
      <c r="D58" s="1247"/>
      <c r="E58" s="1247"/>
      <c r="F58" s="1247"/>
      <c r="G58" s="1247"/>
      <c r="H58" s="525"/>
      <c r="I58" s="526"/>
      <c r="J58" s="526"/>
      <c r="K58" s="526"/>
      <c r="L58" s="528"/>
      <c r="M58" s="526"/>
      <c r="N58" s="528"/>
      <c r="O58" s="526"/>
      <c r="P58" s="573">
        <v>112.68</v>
      </c>
    </row>
    <row r="59" spans="1:16" x14ac:dyDescent="0.25">
      <c r="A59" s="540"/>
      <c r="B59" s="524" t="s">
        <v>1156</v>
      </c>
      <c r="C59" s="1247" t="s">
        <v>1157</v>
      </c>
      <c r="D59" s="1247"/>
      <c r="E59" s="1247"/>
      <c r="F59" s="1247"/>
      <c r="G59" s="1247"/>
      <c r="H59" s="525" t="s">
        <v>1158</v>
      </c>
      <c r="I59" s="543">
        <v>92</v>
      </c>
      <c r="J59" s="526"/>
      <c r="K59" s="543">
        <v>92</v>
      </c>
      <c r="L59" s="528"/>
      <c r="M59" s="526"/>
      <c r="N59" s="528"/>
      <c r="O59" s="526"/>
      <c r="P59" s="573">
        <v>103.67</v>
      </c>
    </row>
    <row r="60" spans="1:16" x14ac:dyDescent="0.25">
      <c r="A60" s="540"/>
      <c r="B60" s="524" t="s">
        <v>1159</v>
      </c>
      <c r="C60" s="1247" t="s">
        <v>1160</v>
      </c>
      <c r="D60" s="1247"/>
      <c r="E60" s="1247"/>
      <c r="F60" s="1247"/>
      <c r="G60" s="1247"/>
      <c r="H60" s="525" t="s">
        <v>1158</v>
      </c>
      <c r="I60" s="543">
        <v>46</v>
      </c>
      <c r="J60" s="526"/>
      <c r="K60" s="543">
        <v>46</v>
      </c>
      <c r="L60" s="528"/>
      <c r="M60" s="526"/>
      <c r="N60" s="528"/>
      <c r="O60" s="526"/>
      <c r="P60" s="573">
        <v>51.83</v>
      </c>
    </row>
    <row r="61" spans="1:16" x14ac:dyDescent="0.25">
      <c r="A61" s="556"/>
      <c r="B61" s="557"/>
      <c r="C61" s="1248" t="s">
        <v>1161</v>
      </c>
      <c r="D61" s="1248"/>
      <c r="E61" s="1248"/>
      <c r="F61" s="1248"/>
      <c r="G61" s="1248"/>
      <c r="H61" s="516"/>
      <c r="I61" s="517"/>
      <c r="J61" s="517"/>
      <c r="K61" s="517"/>
      <c r="L61" s="520"/>
      <c r="M61" s="517"/>
      <c r="N61" s="554">
        <v>64550.94</v>
      </c>
      <c r="O61" s="517"/>
      <c r="P61" s="612">
        <v>652.61</v>
      </c>
    </row>
    <row r="62" spans="1:16" x14ac:dyDescent="0.25">
      <c r="A62" s="558"/>
      <c r="B62" s="559"/>
      <c r="C62" s="559"/>
      <c r="D62" s="559"/>
      <c r="E62" s="559"/>
      <c r="F62" s="559"/>
      <c r="G62" s="559"/>
      <c r="H62" s="560"/>
      <c r="I62" s="561"/>
      <c r="J62" s="561"/>
      <c r="K62" s="561"/>
      <c r="L62" s="562"/>
      <c r="M62" s="561"/>
      <c r="N62" s="562"/>
      <c r="O62" s="561"/>
      <c r="P62" s="563"/>
    </row>
    <row r="63" spans="1:16" x14ac:dyDescent="0.25">
      <c r="A63" s="514" t="s">
        <v>31</v>
      </c>
      <c r="B63" s="515" t="s">
        <v>1162</v>
      </c>
      <c r="C63" s="1249" t="s">
        <v>1163</v>
      </c>
      <c r="D63" s="1249"/>
      <c r="E63" s="1249"/>
      <c r="F63" s="1249"/>
      <c r="G63" s="1249"/>
      <c r="H63" s="516" t="s">
        <v>1164</v>
      </c>
      <c r="I63" s="517">
        <v>16.18</v>
      </c>
      <c r="J63" s="518">
        <v>1</v>
      </c>
      <c r="K63" s="570">
        <v>16.18</v>
      </c>
      <c r="L63" s="520"/>
      <c r="M63" s="517"/>
      <c r="N63" s="572">
        <v>76.260000000000005</v>
      </c>
      <c r="O63" s="517"/>
      <c r="P63" s="555">
        <v>1233.8900000000001</v>
      </c>
    </row>
    <row r="64" spans="1:16" x14ac:dyDescent="0.25">
      <c r="A64" s="556"/>
      <c r="B64" s="557"/>
      <c r="C64" s="1248" t="s">
        <v>1161</v>
      </c>
      <c r="D64" s="1248"/>
      <c r="E64" s="1248"/>
      <c r="F64" s="1248"/>
      <c r="G64" s="1248"/>
      <c r="H64" s="516"/>
      <c r="I64" s="517"/>
      <c r="J64" s="517"/>
      <c r="K64" s="517"/>
      <c r="L64" s="520"/>
      <c r="M64" s="517"/>
      <c r="N64" s="520"/>
      <c r="O64" s="517"/>
      <c r="P64" s="555">
        <v>1233.8900000000001</v>
      </c>
    </row>
    <row r="65" spans="1:16" x14ac:dyDescent="0.25">
      <c r="A65" s="558"/>
      <c r="B65" s="559"/>
      <c r="C65" s="559"/>
      <c r="D65" s="559"/>
      <c r="E65" s="559"/>
      <c r="F65" s="559"/>
      <c r="G65" s="559"/>
      <c r="H65" s="560"/>
      <c r="I65" s="561"/>
      <c r="J65" s="561"/>
      <c r="K65" s="561"/>
      <c r="L65" s="562"/>
      <c r="M65" s="561"/>
      <c r="N65" s="562"/>
      <c r="O65" s="561"/>
      <c r="P65" s="563"/>
    </row>
    <row r="66" spans="1:16" x14ac:dyDescent="0.25">
      <c r="A66" s="514" t="s">
        <v>36</v>
      </c>
      <c r="B66" s="515" t="s">
        <v>4383</v>
      </c>
      <c r="C66" s="1249" t="s">
        <v>4384</v>
      </c>
      <c r="D66" s="1249"/>
      <c r="E66" s="1249"/>
      <c r="F66" s="1249"/>
      <c r="G66" s="1249"/>
      <c r="H66" s="516" t="s">
        <v>4385</v>
      </c>
      <c r="I66" s="517">
        <v>0.216</v>
      </c>
      <c r="J66" s="518">
        <v>1</v>
      </c>
      <c r="K66" s="519">
        <v>0.216</v>
      </c>
      <c r="L66" s="520"/>
      <c r="M66" s="517"/>
      <c r="N66" s="521"/>
      <c r="O66" s="517"/>
      <c r="P66" s="522"/>
    </row>
    <row r="67" spans="1:16" x14ac:dyDescent="0.25">
      <c r="A67" s="523"/>
      <c r="B67" s="524" t="s">
        <v>23</v>
      </c>
      <c r="C67" s="1247" t="s">
        <v>1203</v>
      </c>
      <c r="D67" s="1247"/>
      <c r="E67" s="1247"/>
      <c r="F67" s="1247"/>
      <c r="G67" s="1247"/>
      <c r="H67" s="525" t="s">
        <v>1148</v>
      </c>
      <c r="I67" s="526"/>
      <c r="J67" s="526"/>
      <c r="K67" s="535">
        <v>2.2031999999999998</v>
      </c>
      <c r="L67" s="528"/>
      <c r="M67" s="526"/>
      <c r="N67" s="528"/>
      <c r="O67" s="526"/>
      <c r="P67" s="573">
        <v>609.87</v>
      </c>
    </row>
    <row r="68" spans="1:16" x14ac:dyDescent="0.25">
      <c r="A68" s="530"/>
      <c r="B68" s="524" t="s">
        <v>1285</v>
      </c>
      <c r="C68" s="1247" t="s">
        <v>1286</v>
      </c>
      <c r="D68" s="1247"/>
      <c r="E68" s="1247"/>
      <c r="F68" s="1247"/>
      <c r="G68" s="1247"/>
      <c r="H68" s="525" t="s">
        <v>1148</v>
      </c>
      <c r="I68" s="531">
        <v>10.199999999999999</v>
      </c>
      <c r="J68" s="526"/>
      <c r="K68" s="535">
        <v>2.2031999999999998</v>
      </c>
      <c r="L68" s="532"/>
      <c r="M68" s="533"/>
      <c r="N68" s="534">
        <v>276.81</v>
      </c>
      <c r="O68" s="526"/>
      <c r="P68" s="529">
        <v>609.87</v>
      </c>
    </row>
    <row r="69" spans="1:16" x14ac:dyDescent="0.25">
      <c r="A69" s="523"/>
      <c r="B69" s="524" t="s">
        <v>28</v>
      </c>
      <c r="C69" s="1247" t="s">
        <v>132</v>
      </c>
      <c r="D69" s="1247"/>
      <c r="E69" s="1247"/>
      <c r="F69" s="1247"/>
      <c r="G69" s="1247"/>
      <c r="H69" s="525"/>
      <c r="I69" s="526"/>
      <c r="J69" s="526"/>
      <c r="K69" s="526"/>
      <c r="L69" s="528"/>
      <c r="M69" s="526"/>
      <c r="N69" s="528"/>
      <c r="O69" s="526"/>
      <c r="P69" s="573">
        <v>111.34</v>
      </c>
    </row>
    <row r="70" spans="1:16" x14ac:dyDescent="0.25">
      <c r="A70" s="523"/>
      <c r="B70" s="524"/>
      <c r="C70" s="1247" t="s">
        <v>1147</v>
      </c>
      <c r="D70" s="1247"/>
      <c r="E70" s="1247"/>
      <c r="F70" s="1247"/>
      <c r="G70" s="1247"/>
      <c r="H70" s="525" t="s">
        <v>1148</v>
      </c>
      <c r="I70" s="526"/>
      <c r="J70" s="526"/>
      <c r="K70" s="537">
        <v>6.9120000000000001E-2</v>
      </c>
      <c r="L70" s="528"/>
      <c r="M70" s="526"/>
      <c r="N70" s="528"/>
      <c r="O70" s="526"/>
      <c r="P70" s="573">
        <v>25.85</v>
      </c>
    </row>
    <row r="71" spans="1:16" x14ac:dyDescent="0.25">
      <c r="A71" s="530"/>
      <c r="B71" s="524" t="s">
        <v>1287</v>
      </c>
      <c r="C71" s="1247" t="s">
        <v>1288</v>
      </c>
      <c r="D71" s="1247"/>
      <c r="E71" s="1247"/>
      <c r="F71" s="1247"/>
      <c r="G71" s="1247"/>
      <c r="H71" s="525" t="s">
        <v>1151</v>
      </c>
      <c r="I71" s="536">
        <v>0.32</v>
      </c>
      <c r="J71" s="526"/>
      <c r="K71" s="537">
        <v>6.9120000000000001E-2</v>
      </c>
      <c r="L71" s="532"/>
      <c r="M71" s="533"/>
      <c r="N71" s="534">
        <v>1610.79</v>
      </c>
      <c r="O71" s="526"/>
      <c r="P71" s="529">
        <v>111.34</v>
      </c>
    </row>
    <row r="72" spans="1:16" x14ac:dyDescent="0.25">
      <c r="A72" s="540"/>
      <c r="B72" s="524" t="s">
        <v>1191</v>
      </c>
      <c r="C72" s="1247" t="s">
        <v>1192</v>
      </c>
      <c r="D72" s="1247"/>
      <c r="E72" s="1247"/>
      <c r="F72" s="1247"/>
      <c r="G72" s="1247"/>
      <c r="H72" s="525" t="s">
        <v>1148</v>
      </c>
      <c r="I72" s="536">
        <v>0.32</v>
      </c>
      <c r="J72" s="526"/>
      <c r="K72" s="537">
        <v>6.9120000000000001E-2</v>
      </c>
      <c r="L72" s="528"/>
      <c r="M72" s="526"/>
      <c r="N72" s="541">
        <v>373.94</v>
      </c>
      <c r="O72" s="526"/>
      <c r="P72" s="573">
        <v>25.85</v>
      </c>
    </row>
    <row r="73" spans="1:16" x14ac:dyDescent="0.25">
      <c r="A73" s="544" t="s">
        <v>1239</v>
      </c>
      <c r="B73" s="545" t="s">
        <v>1395</v>
      </c>
      <c r="C73" s="1250" t="s">
        <v>1396</v>
      </c>
      <c r="D73" s="1250"/>
      <c r="E73" s="1250"/>
      <c r="F73" s="1250"/>
      <c r="G73" s="1250"/>
      <c r="H73" s="546" t="s">
        <v>1212</v>
      </c>
      <c r="I73" s="547">
        <v>11</v>
      </c>
      <c r="J73" s="548"/>
      <c r="K73" s="549">
        <v>2.3759999999999999</v>
      </c>
      <c r="L73" s="550"/>
      <c r="M73" s="548"/>
      <c r="N73" s="550"/>
      <c r="O73" s="548"/>
      <c r="P73" s="551"/>
    </row>
    <row r="74" spans="1:16" x14ac:dyDescent="0.25">
      <c r="A74" s="552"/>
      <c r="B74" s="553"/>
      <c r="C74" s="1248" t="s">
        <v>1154</v>
      </c>
      <c r="D74" s="1248"/>
      <c r="E74" s="1248"/>
      <c r="F74" s="1248"/>
      <c r="G74" s="1248"/>
      <c r="H74" s="516"/>
      <c r="I74" s="517"/>
      <c r="J74" s="517"/>
      <c r="K74" s="517"/>
      <c r="L74" s="520"/>
      <c r="M74" s="517"/>
      <c r="N74" s="554"/>
      <c r="O74" s="517"/>
      <c r="P74" s="555">
        <v>747.06</v>
      </c>
    </row>
    <row r="75" spans="1:16" x14ac:dyDescent="0.25">
      <c r="A75" s="540"/>
      <c r="B75" s="524"/>
      <c r="C75" s="1247" t="s">
        <v>1155</v>
      </c>
      <c r="D75" s="1247"/>
      <c r="E75" s="1247"/>
      <c r="F75" s="1247"/>
      <c r="G75" s="1247"/>
      <c r="H75" s="525"/>
      <c r="I75" s="526"/>
      <c r="J75" s="526"/>
      <c r="K75" s="526"/>
      <c r="L75" s="528"/>
      <c r="M75" s="526"/>
      <c r="N75" s="528"/>
      <c r="O75" s="526"/>
      <c r="P75" s="573">
        <v>635.72</v>
      </c>
    </row>
    <row r="76" spans="1:16" x14ac:dyDescent="0.25">
      <c r="A76" s="540"/>
      <c r="B76" s="524" t="s">
        <v>4386</v>
      </c>
      <c r="C76" s="1247" t="s">
        <v>4387</v>
      </c>
      <c r="D76" s="1247"/>
      <c r="E76" s="1247"/>
      <c r="F76" s="1247"/>
      <c r="G76" s="1247"/>
      <c r="H76" s="525" t="s">
        <v>1158</v>
      </c>
      <c r="I76" s="543">
        <v>117</v>
      </c>
      <c r="J76" s="526"/>
      <c r="K76" s="543">
        <v>117</v>
      </c>
      <c r="L76" s="528"/>
      <c r="M76" s="526"/>
      <c r="N76" s="528"/>
      <c r="O76" s="526"/>
      <c r="P76" s="573">
        <v>743.79</v>
      </c>
    </row>
    <row r="77" spans="1:16" x14ac:dyDescent="0.25">
      <c r="A77" s="540"/>
      <c r="B77" s="524" t="s">
        <v>4388</v>
      </c>
      <c r="C77" s="1247" t="s">
        <v>4389</v>
      </c>
      <c r="D77" s="1247"/>
      <c r="E77" s="1247"/>
      <c r="F77" s="1247"/>
      <c r="G77" s="1247"/>
      <c r="H77" s="525" t="s">
        <v>1158</v>
      </c>
      <c r="I77" s="543">
        <v>74</v>
      </c>
      <c r="J77" s="526"/>
      <c r="K77" s="543">
        <v>74</v>
      </c>
      <c r="L77" s="528"/>
      <c r="M77" s="526"/>
      <c r="N77" s="528"/>
      <c r="O77" s="526"/>
      <c r="P77" s="573">
        <v>470.43</v>
      </c>
    </row>
    <row r="78" spans="1:16" x14ac:dyDescent="0.25">
      <c r="A78" s="556"/>
      <c r="B78" s="557"/>
      <c r="C78" s="1248" t="s">
        <v>1161</v>
      </c>
      <c r="D78" s="1248"/>
      <c r="E78" s="1248"/>
      <c r="F78" s="1248"/>
      <c r="G78" s="1248"/>
      <c r="H78" s="516"/>
      <c r="I78" s="517"/>
      <c r="J78" s="517"/>
      <c r="K78" s="517"/>
      <c r="L78" s="520"/>
      <c r="M78" s="517"/>
      <c r="N78" s="554">
        <v>9080</v>
      </c>
      <c r="O78" s="517"/>
      <c r="P78" s="555">
        <v>1961.28</v>
      </c>
    </row>
    <row r="79" spans="1:16" x14ac:dyDescent="0.25">
      <c r="A79" s="558"/>
      <c r="B79" s="559"/>
      <c r="C79" s="559"/>
      <c r="D79" s="559"/>
      <c r="E79" s="559"/>
      <c r="F79" s="559"/>
      <c r="G79" s="559"/>
      <c r="H79" s="560"/>
      <c r="I79" s="561"/>
      <c r="J79" s="561"/>
      <c r="K79" s="561"/>
      <c r="L79" s="562"/>
      <c r="M79" s="561"/>
      <c r="N79" s="562"/>
      <c r="O79" s="561"/>
      <c r="P79" s="563"/>
    </row>
    <row r="80" spans="1:16" x14ac:dyDescent="0.25">
      <c r="A80" s="514" t="s">
        <v>41</v>
      </c>
      <c r="B80" s="515" t="s">
        <v>1397</v>
      </c>
      <c r="C80" s="1249" t="s">
        <v>1398</v>
      </c>
      <c r="D80" s="1249"/>
      <c r="E80" s="1249"/>
      <c r="F80" s="1249"/>
      <c r="G80" s="1249"/>
      <c r="H80" s="516" t="s">
        <v>1212</v>
      </c>
      <c r="I80" s="517">
        <v>2.3759999999999999</v>
      </c>
      <c r="J80" s="518">
        <v>1</v>
      </c>
      <c r="K80" s="519">
        <v>2.3759999999999999</v>
      </c>
      <c r="L80" s="520"/>
      <c r="M80" s="517"/>
      <c r="N80" s="572">
        <v>946.61</v>
      </c>
      <c r="O80" s="517"/>
      <c r="P80" s="555">
        <v>2249.15</v>
      </c>
    </row>
    <row r="81" spans="1:16" x14ac:dyDescent="0.25">
      <c r="A81" s="540" t="s">
        <v>41</v>
      </c>
      <c r="B81" s="524" t="s">
        <v>1397</v>
      </c>
      <c r="C81" s="1247" t="s">
        <v>1399</v>
      </c>
      <c r="D81" s="1247"/>
      <c r="E81" s="1247"/>
      <c r="F81" s="1247"/>
      <c r="G81" s="1247"/>
      <c r="H81" s="525" t="s">
        <v>1212</v>
      </c>
      <c r="I81" s="527">
        <v>2.3759999999999999</v>
      </c>
      <c r="J81" s="526"/>
      <c r="K81" s="527">
        <v>2.3759999999999999</v>
      </c>
      <c r="L81" s="541">
        <v>573.70000000000005</v>
      </c>
      <c r="M81" s="536">
        <v>1.65</v>
      </c>
      <c r="N81" s="541">
        <v>946.61</v>
      </c>
      <c r="O81" s="526"/>
      <c r="P81" s="529">
        <v>2249.15</v>
      </c>
    </row>
    <row r="82" spans="1:16" ht="22.5" x14ac:dyDescent="0.25">
      <c r="A82" s="540" t="s">
        <v>1971</v>
      </c>
      <c r="B82" s="524" t="s">
        <v>1401</v>
      </c>
      <c r="C82" s="1247" t="s">
        <v>1303</v>
      </c>
      <c r="D82" s="1247"/>
      <c r="E82" s="1247"/>
      <c r="F82" s="1247"/>
      <c r="G82" s="1247"/>
      <c r="H82" s="525" t="s">
        <v>1304</v>
      </c>
      <c r="I82" s="526"/>
      <c r="J82" s="526"/>
      <c r="K82" s="535">
        <v>3.8016000000000001</v>
      </c>
      <c r="L82" s="528"/>
      <c r="M82" s="526"/>
      <c r="N82" s="541">
        <v>155.02000000000001</v>
      </c>
      <c r="O82" s="543">
        <v>-1</v>
      </c>
      <c r="P82" s="573">
        <v>-589.32000000000005</v>
      </c>
    </row>
    <row r="83" spans="1:16" ht="22.5" x14ac:dyDescent="0.25">
      <c r="A83" s="540" t="s">
        <v>930</v>
      </c>
      <c r="B83" s="524" t="s">
        <v>1403</v>
      </c>
      <c r="C83" s="1247" t="s">
        <v>1306</v>
      </c>
      <c r="D83" s="1247"/>
      <c r="E83" s="1247"/>
      <c r="F83" s="1247"/>
      <c r="G83" s="1247"/>
      <c r="H83" s="525" t="s">
        <v>1304</v>
      </c>
      <c r="I83" s="526"/>
      <c r="J83" s="526"/>
      <c r="K83" s="535">
        <v>3.8016000000000001</v>
      </c>
      <c r="L83" s="528"/>
      <c r="M83" s="526"/>
      <c r="N83" s="541">
        <v>298.58</v>
      </c>
      <c r="O83" s="526"/>
      <c r="P83" s="529">
        <v>1135.08</v>
      </c>
    </row>
    <row r="84" spans="1:16" x14ac:dyDescent="0.25">
      <c r="A84" s="556"/>
      <c r="B84" s="557"/>
      <c r="C84" s="1248" t="s">
        <v>1161</v>
      </c>
      <c r="D84" s="1248"/>
      <c r="E84" s="1248"/>
      <c r="F84" s="1248"/>
      <c r="G84" s="1248"/>
      <c r="H84" s="516"/>
      <c r="I84" s="517"/>
      <c r="J84" s="517"/>
      <c r="K84" s="517"/>
      <c r="L84" s="520"/>
      <c r="M84" s="517"/>
      <c r="N84" s="520"/>
      <c r="O84" s="517"/>
      <c r="P84" s="555">
        <v>2794.91</v>
      </c>
    </row>
    <row r="85" spans="1:16" x14ac:dyDescent="0.25">
      <c r="A85" s="558"/>
      <c r="B85" s="559"/>
      <c r="C85" s="559"/>
      <c r="D85" s="559"/>
      <c r="E85" s="559"/>
      <c r="F85" s="559"/>
      <c r="G85" s="559"/>
      <c r="H85" s="560"/>
      <c r="I85" s="561"/>
      <c r="J85" s="561"/>
      <c r="K85" s="561"/>
      <c r="L85" s="562"/>
      <c r="M85" s="561"/>
      <c r="N85" s="562"/>
      <c r="O85" s="561"/>
      <c r="P85" s="563"/>
    </row>
    <row r="86" spans="1:16" x14ac:dyDescent="0.25">
      <c r="A86" s="514" t="s">
        <v>44</v>
      </c>
      <c r="B86" s="515" t="s">
        <v>4515</v>
      </c>
      <c r="C86" s="1249" t="s">
        <v>4516</v>
      </c>
      <c r="D86" s="1249"/>
      <c r="E86" s="1249"/>
      <c r="F86" s="1249"/>
      <c r="G86" s="1249"/>
      <c r="H86" s="516" t="s">
        <v>1146</v>
      </c>
      <c r="I86" s="517">
        <v>7.9518999999999996E-3</v>
      </c>
      <c r="J86" s="518">
        <v>1</v>
      </c>
      <c r="K86" s="613">
        <v>7.9518999999999996E-3</v>
      </c>
      <c r="L86" s="520"/>
      <c r="M86" s="517"/>
      <c r="N86" s="521"/>
      <c r="O86" s="517"/>
      <c r="P86" s="522"/>
    </row>
    <row r="87" spans="1:16" x14ac:dyDescent="0.25">
      <c r="A87" s="523"/>
      <c r="B87" s="524" t="s">
        <v>28</v>
      </c>
      <c r="C87" s="1247" t="s">
        <v>132</v>
      </c>
      <c r="D87" s="1247"/>
      <c r="E87" s="1247"/>
      <c r="F87" s="1247"/>
      <c r="G87" s="1247"/>
      <c r="H87" s="525"/>
      <c r="I87" s="526"/>
      <c r="J87" s="526"/>
      <c r="K87" s="526"/>
      <c r="L87" s="528"/>
      <c r="M87" s="526"/>
      <c r="N87" s="528"/>
      <c r="O87" s="526"/>
      <c r="P87" s="573">
        <v>30.52</v>
      </c>
    </row>
    <row r="88" spans="1:16" x14ac:dyDescent="0.25">
      <c r="A88" s="523"/>
      <c r="B88" s="524"/>
      <c r="C88" s="1247" t="s">
        <v>1147</v>
      </c>
      <c r="D88" s="1247"/>
      <c r="E88" s="1247"/>
      <c r="F88" s="1247"/>
      <c r="G88" s="1247"/>
      <c r="H88" s="525" t="s">
        <v>1148</v>
      </c>
      <c r="I88" s="526"/>
      <c r="J88" s="526"/>
      <c r="K88" s="574">
        <v>2.5287E-2</v>
      </c>
      <c r="L88" s="528"/>
      <c r="M88" s="526"/>
      <c r="N88" s="528"/>
      <c r="O88" s="526"/>
      <c r="P88" s="573">
        <v>11.05</v>
      </c>
    </row>
    <row r="89" spans="1:16" x14ac:dyDescent="0.25">
      <c r="A89" s="530"/>
      <c r="B89" s="524" t="s">
        <v>1185</v>
      </c>
      <c r="C89" s="1247" t="s">
        <v>1186</v>
      </c>
      <c r="D89" s="1247"/>
      <c r="E89" s="1247"/>
      <c r="F89" s="1247"/>
      <c r="G89" s="1247"/>
      <c r="H89" s="525" t="s">
        <v>1151</v>
      </c>
      <c r="I89" s="536">
        <v>3.18</v>
      </c>
      <c r="J89" s="526"/>
      <c r="K89" s="574">
        <v>2.5287E-2</v>
      </c>
      <c r="L89" s="538">
        <v>887.54</v>
      </c>
      <c r="M89" s="539">
        <v>1.36</v>
      </c>
      <c r="N89" s="534">
        <v>1207.05</v>
      </c>
      <c r="O89" s="526"/>
      <c r="P89" s="529">
        <v>30.52</v>
      </c>
    </row>
    <row r="90" spans="1:16" x14ac:dyDescent="0.25">
      <c r="A90" s="540"/>
      <c r="B90" s="524" t="s">
        <v>1152</v>
      </c>
      <c r="C90" s="1247" t="s">
        <v>1153</v>
      </c>
      <c r="D90" s="1247"/>
      <c r="E90" s="1247"/>
      <c r="F90" s="1247"/>
      <c r="G90" s="1247"/>
      <c r="H90" s="525" t="s">
        <v>1148</v>
      </c>
      <c r="I90" s="536">
        <v>3.18</v>
      </c>
      <c r="J90" s="526"/>
      <c r="K90" s="574">
        <v>2.5287E-2</v>
      </c>
      <c r="L90" s="528"/>
      <c r="M90" s="526"/>
      <c r="N90" s="541">
        <v>437.08</v>
      </c>
      <c r="O90" s="526"/>
      <c r="P90" s="573">
        <v>11.05</v>
      </c>
    </row>
    <row r="91" spans="1:16" x14ac:dyDescent="0.25">
      <c r="A91" s="552"/>
      <c r="B91" s="553"/>
      <c r="C91" s="1248" t="s">
        <v>1154</v>
      </c>
      <c r="D91" s="1248"/>
      <c r="E91" s="1248"/>
      <c r="F91" s="1248"/>
      <c r="G91" s="1248"/>
      <c r="H91" s="516"/>
      <c r="I91" s="517"/>
      <c r="J91" s="517"/>
      <c r="K91" s="517"/>
      <c r="L91" s="520"/>
      <c r="M91" s="517"/>
      <c r="N91" s="554"/>
      <c r="O91" s="517"/>
      <c r="P91" s="555">
        <v>41.57</v>
      </c>
    </row>
    <row r="92" spans="1:16" x14ac:dyDescent="0.25">
      <c r="A92" s="540"/>
      <c r="B92" s="524"/>
      <c r="C92" s="1247" t="s">
        <v>1155</v>
      </c>
      <c r="D92" s="1247"/>
      <c r="E92" s="1247"/>
      <c r="F92" s="1247"/>
      <c r="G92" s="1247"/>
      <c r="H92" s="525"/>
      <c r="I92" s="526"/>
      <c r="J92" s="526"/>
      <c r="K92" s="526"/>
      <c r="L92" s="528"/>
      <c r="M92" s="526"/>
      <c r="N92" s="528"/>
      <c r="O92" s="526"/>
      <c r="P92" s="573">
        <v>11.05</v>
      </c>
    </row>
    <row r="93" spans="1:16" x14ac:dyDescent="0.25">
      <c r="A93" s="540"/>
      <c r="B93" s="524" t="s">
        <v>1156</v>
      </c>
      <c r="C93" s="1247" t="s">
        <v>1157</v>
      </c>
      <c r="D93" s="1247"/>
      <c r="E93" s="1247"/>
      <c r="F93" s="1247"/>
      <c r="G93" s="1247"/>
      <c r="H93" s="525" t="s">
        <v>1158</v>
      </c>
      <c r="I93" s="543">
        <v>92</v>
      </c>
      <c r="J93" s="526"/>
      <c r="K93" s="543">
        <v>92</v>
      </c>
      <c r="L93" s="528"/>
      <c r="M93" s="526"/>
      <c r="N93" s="528"/>
      <c r="O93" s="526"/>
      <c r="P93" s="573">
        <v>10.17</v>
      </c>
    </row>
    <row r="94" spans="1:16" x14ac:dyDescent="0.25">
      <c r="A94" s="540"/>
      <c r="B94" s="524" t="s">
        <v>1159</v>
      </c>
      <c r="C94" s="1247" t="s">
        <v>1160</v>
      </c>
      <c r="D94" s="1247"/>
      <c r="E94" s="1247"/>
      <c r="F94" s="1247"/>
      <c r="G94" s="1247"/>
      <c r="H94" s="525" t="s">
        <v>1158</v>
      </c>
      <c r="I94" s="543">
        <v>46</v>
      </c>
      <c r="J94" s="526"/>
      <c r="K94" s="543">
        <v>46</v>
      </c>
      <c r="L94" s="528"/>
      <c r="M94" s="526"/>
      <c r="N94" s="528"/>
      <c r="O94" s="526"/>
      <c r="P94" s="573">
        <v>5.08</v>
      </c>
    </row>
    <row r="95" spans="1:16" x14ac:dyDescent="0.25">
      <c r="A95" s="556"/>
      <c r="B95" s="557"/>
      <c r="C95" s="1248" t="s">
        <v>1161</v>
      </c>
      <c r="D95" s="1248"/>
      <c r="E95" s="1248"/>
      <c r="F95" s="1248"/>
      <c r="G95" s="1248"/>
      <c r="H95" s="516"/>
      <c r="I95" s="517"/>
      <c r="J95" s="517"/>
      <c r="K95" s="517"/>
      <c r="L95" s="520"/>
      <c r="M95" s="517"/>
      <c r="N95" s="554">
        <v>7145.46</v>
      </c>
      <c r="O95" s="517"/>
      <c r="P95" s="612">
        <v>56.82</v>
      </c>
    </row>
    <row r="96" spans="1:16" x14ac:dyDescent="0.25">
      <c r="A96" s="558"/>
      <c r="B96" s="559"/>
      <c r="C96" s="559"/>
      <c r="D96" s="559"/>
      <c r="E96" s="559"/>
      <c r="F96" s="559"/>
      <c r="G96" s="559"/>
      <c r="H96" s="560"/>
      <c r="I96" s="561"/>
      <c r="J96" s="561"/>
      <c r="K96" s="561"/>
      <c r="L96" s="562"/>
      <c r="M96" s="561"/>
      <c r="N96" s="562"/>
      <c r="O96" s="561"/>
      <c r="P96" s="563"/>
    </row>
    <row r="97" spans="1:16" x14ac:dyDescent="0.25">
      <c r="A97" s="514" t="s">
        <v>49</v>
      </c>
      <c r="B97" s="515" t="s">
        <v>1397</v>
      </c>
      <c r="C97" s="1249" t="s">
        <v>1398</v>
      </c>
      <c r="D97" s="1249"/>
      <c r="E97" s="1249"/>
      <c r="F97" s="1249"/>
      <c r="G97" s="1249"/>
      <c r="H97" s="516" t="s">
        <v>1212</v>
      </c>
      <c r="I97" s="517">
        <v>7.9519000000000002</v>
      </c>
      <c r="J97" s="518">
        <v>1</v>
      </c>
      <c r="K97" s="568">
        <v>7.9519000000000002</v>
      </c>
      <c r="L97" s="520"/>
      <c r="M97" s="517"/>
      <c r="N97" s="572">
        <v>946.61</v>
      </c>
      <c r="O97" s="517"/>
      <c r="P97" s="555">
        <v>7527.35</v>
      </c>
    </row>
    <row r="98" spans="1:16" x14ac:dyDescent="0.25">
      <c r="A98" s="540" t="s">
        <v>49</v>
      </c>
      <c r="B98" s="524" t="s">
        <v>1397</v>
      </c>
      <c r="C98" s="1247" t="s">
        <v>1399</v>
      </c>
      <c r="D98" s="1247"/>
      <c r="E98" s="1247"/>
      <c r="F98" s="1247"/>
      <c r="G98" s="1247"/>
      <c r="H98" s="525" t="s">
        <v>1212</v>
      </c>
      <c r="I98" s="535">
        <v>7.9519000000000002</v>
      </c>
      <c r="J98" s="526"/>
      <c r="K98" s="535">
        <v>7.9519000000000002</v>
      </c>
      <c r="L98" s="541">
        <v>573.70000000000005</v>
      </c>
      <c r="M98" s="536">
        <v>1.65</v>
      </c>
      <c r="N98" s="541">
        <v>946.61</v>
      </c>
      <c r="O98" s="526"/>
      <c r="P98" s="529">
        <v>7527.35</v>
      </c>
    </row>
    <row r="99" spans="1:16" ht="22.5" x14ac:dyDescent="0.25">
      <c r="A99" s="540" t="s">
        <v>1722</v>
      </c>
      <c r="B99" s="524" t="s">
        <v>1401</v>
      </c>
      <c r="C99" s="1247" t="s">
        <v>1303</v>
      </c>
      <c r="D99" s="1247"/>
      <c r="E99" s="1247"/>
      <c r="F99" s="1247"/>
      <c r="G99" s="1247"/>
      <c r="H99" s="525" t="s">
        <v>1304</v>
      </c>
      <c r="I99" s="526"/>
      <c r="J99" s="526"/>
      <c r="K99" s="527">
        <v>12.723000000000001</v>
      </c>
      <c r="L99" s="528"/>
      <c r="M99" s="526"/>
      <c r="N99" s="541">
        <v>155.02000000000001</v>
      </c>
      <c r="O99" s="543">
        <v>-1</v>
      </c>
      <c r="P99" s="529">
        <v>-1972.32</v>
      </c>
    </row>
    <row r="100" spans="1:16" ht="22.5" x14ac:dyDescent="0.25">
      <c r="A100" s="540" t="s">
        <v>1723</v>
      </c>
      <c r="B100" s="524" t="s">
        <v>1403</v>
      </c>
      <c r="C100" s="1247" t="s">
        <v>1306</v>
      </c>
      <c r="D100" s="1247"/>
      <c r="E100" s="1247"/>
      <c r="F100" s="1247"/>
      <c r="G100" s="1247"/>
      <c r="H100" s="525" t="s">
        <v>1304</v>
      </c>
      <c r="I100" s="526"/>
      <c r="J100" s="526"/>
      <c r="K100" s="527">
        <v>12.723000000000001</v>
      </c>
      <c r="L100" s="528"/>
      <c r="M100" s="526"/>
      <c r="N100" s="541">
        <v>298.58</v>
      </c>
      <c r="O100" s="526"/>
      <c r="P100" s="529">
        <v>3798.83</v>
      </c>
    </row>
    <row r="101" spans="1:16" x14ac:dyDescent="0.25">
      <c r="A101" s="556"/>
      <c r="B101" s="557"/>
      <c r="C101" s="1248" t="s">
        <v>1161</v>
      </c>
      <c r="D101" s="1248"/>
      <c r="E101" s="1248"/>
      <c r="F101" s="1248"/>
      <c r="G101" s="1248"/>
      <c r="H101" s="516"/>
      <c r="I101" s="517"/>
      <c r="J101" s="517"/>
      <c r="K101" s="517"/>
      <c r="L101" s="520"/>
      <c r="M101" s="517"/>
      <c r="N101" s="520"/>
      <c r="O101" s="517"/>
      <c r="P101" s="555">
        <v>9353.86</v>
      </c>
    </row>
    <row r="102" spans="1:16" x14ac:dyDescent="0.25">
      <c r="A102" s="558"/>
      <c r="B102" s="559"/>
      <c r="C102" s="559"/>
      <c r="D102" s="559"/>
      <c r="E102" s="559"/>
      <c r="F102" s="559"/>
      <c r="G102" s="559"/>
      <c r="H102" s="560"/>
      <c r="I102" s="561"/>
      <c r="J102" s="561"/>
      <c r="K102" s="561"/>
      <c r="L102" s="562"/>
      <c r="M102" s="561"/>
      <c r="N102" s="562"/>
      <c r="O102" s="561"/>
      <c r="P102" s="563"/>
    </row>
    <row r="103" spans="1:16" x14ac:dyDescent="0.25">
      <c r="A103" s="514" t="s">
        <v>54</v>
      </c>
      <c r="B103" s="515" t="s">
        <v>1976</v>
      </c>
      <c r="C103" s="1249" t="s">
        <v>1977</v>
      </c>
      <c r="D103" s="1249"/>
      <c r="E103" s="1249"/>
      <c r="F103" s="1249"/>
      <c r="G103" s="1249"/>
      <c r="H103" s="516" t="s">
        <v>1390</v>
      </c>
      <c r="I103" s="517">
        <v>7.9519199999999998E-2</v>
      </c>
      <c r="J103" s="518">
        <v>1</v>
      </c>
      <c r="K103" s="613">
        <v>7.9519199999999998E-2</v>
      </c>
      <c r="L103" s="520"/>
      <c r="M103" s="517"/>
      <c r="N103" s="521"/>
      <c r="O103" s="517"/>
      <c r="P103" s="522"/>
    </row>
    <row r="104" spans="1:16" x14ac:dyDescent="0.25">
      <c r="A104" s="523"/>
      <c r="B104" s="524" t="s">
        <v>23</v>
      </c>
      <c r="C104" s="1247" t="s">
        <v>1203</v>
      </c>
      <c r="D104" s="1247"/>
      <c r="E104" s="1247"/>
      <c r="F104" s="1247"/>
      <c r="G104" s="1247"/>
      <c r="H104" s="525" t="s">
        <v>1148</v>
      </c>
      <c r="I104" s="526"/>
      <c r="J104" s="526"/>
      <c r="K104" s="569">
        <v>0.99637560000000003</v>
      </c>
      <c r="L104" s="528"/>
      <c r="M104" s="526"/>
      <c r="N104" s="528"/>
      <c r="O104" s="526"/>
      <c r="P104" s="573">
        <v>287.91000000000003</v>
      </c>
    </row>
    <row r="105" spans="1:16" x14ac:dyDescent="0.25">
      <c r="A105" s="530"/>
      <c r="B105" s="524" t="s">
        <v>1482</v>
      </c>
      <c r="C105" s="1247" t="s">
        <v>1483</v>
      </c>
      <c r="D105" s="1247"/>
      <c r="E105" s="1247"/>
      <c r="F105" s="1247"/>
      <c r="G105" s="1247"/>
      <c r="H105" s="525" t="s">
        <v>1148</v>
      </c>
      <c r="I105" s="536">
        <v>12.53</v>
      </c>
      <c r="J105" s="526"/>
      <c r="K105" s="569">
        <v>0.99637560000000003</v>
      </c>
      <c r="L105" s="532"/>
      <c r="M105" s="533"/>
      <c r="N105" s="534">
        <v>288.95999999999998</v>
      </c>
      <c r="O105" s="526"/>
      <c r="P105" s="529">
        <v>287.91000000000003</v>
      </c>
    </row>
    <row r="106" spans="1:16" x14ac:dyDescent="0.25">
      <c r="A106" s="523"/>
      <c r="B106" s="524" t="s">
        <v>28</v>
      </c>
      <c r="C106" s="1247" t="s">
        <v>132</v>
      </c>
      <c r="D106" s="1247"/>
      <c r="E106" s="1247"/>
      <c r="F106" s="1247"/>
      <c r="G106" s="1247"/>
      <c r="H106" s="525"/>
      <c r="I106" s="526"/>
      <c r="J106" s="526"/>
      <c r="K106" s="526"/>
      <c r="L106" s="528"/>
      <c r="M106" s="526"/>
      <c r="N106" s="528"/>
      <c r="O106" s="526"/>
      <c r="P106" s="573">
        <v>80.87</v>
      </c>
    </row>
    <row r="107" spans="1:16" x14ac:dyDescent="0.25">
      <c r="A107" s="523"/>
      <c r="B107" s="524"/>
      <c r="C107" s="1247" t="s">
        <v>1147</v>
      </c>
      <c r="D107" s="1247"/>
      <c r="E107" s="1247"/>
      <c r="F107" s="1247"/>
      <c r="G107" s="1247"/>
      <c r="H107" s="525" t="s">
        <v>1148</v>
      </c>
      <c r="I107" s="526"/>
      <c r="J107" s="526"/>
      <c r="K107" s="569">
        <v>0.20834030000000001</v>
      </c>
      <c r="L107" s="528"/>
      <c r="M107" s="526"/>
      <c r="N107" s="528"/>
      <c r="O107" s="526"/>
      <c r="P107" s="573">
        <v>67.790000000000006</v>
      </c>
    </row>
    <row r="108" spans="1:16" x14ac:dyDescent="0.25">
      <c r="A108" s="530"/>
      <c r="B108" s="524" t="s">
        <v>1978</v>
      </c>
      <c r="C108" s="1247" t="s">
        <v>1979</v>
      </c>
      <c r="D108" s="1247"/>
      <c r="E108" s="1247"/>
      <c r="F108" s="1247"/>
      <c r="G108" s="1247"/>
      <c r="H108" s="525" t="s">
        <v>1151</v>
      </c>
      <c r="I108" s="531">
        <v>10.5</v>
      </c>
      <c r="J108" s="526"/>
      <c r="K108" s="569">
        <v>0.83495160000000002</v>
      </c>
      <c r="L108" s="538">
        <v>2.41</v>
      </c>
      <c r="M108" s="539">
        <v>1.17</v>
      </c>
      <c r="N108" s="534">
        <v>2.82</v>
      </c>
      <c r="O108" s="526"/>
      <c r="P108" s="529">
        <v>2.35</v>
      </c>
    </row>
    <row r="109" spans="1:16" x14ac:dyDescent="0.25">
      <c r="A109" s="530"/>
      <c r="B109" s="524" t="s">
        <v>1980</v>
      </c>
      <c r="C109" s="1247" t="s">
        <v>1981</v>
      </c>
      <c r="D109" s="1247"/>
      <c r="E109" s="1247"/>
      <c r="F109" s="1247"/>
      <c r="G109" s="1247"/>
      <c r="H109" s="525" t="s">
        <v>1151</v>
      </c>
      <c r="I109" s="536">
        <v>2.62</v>
      </c>
      <c r="J109" s="526"/>
      <c r="K109" s="569">
        <v>0.20834030000000001</v>
      </c>
      <c r="L109" s="532"/>
      <c r="M109" s="533"/>
      <c r="N109" s="534">
        <v>376.88</v>
      </c>
      <c r="O109" s="526"/>
      <c r="P109" s="529">
        <v>78.52</v>
      </c>
    </row>
    <row r="110" spans="1:16" x14ac:dyDescent="0.25">
      <c r="A110" s="540"/>
      <c r="B110" s="524" t="s">
        <v>1208</v>
      </c>
      <c r="C110" s="1247" t="s">
        <v>1209</v>
      </c>
      <c r="D110" s="1247"/>
      <c r="E110" s="1247"/>
      <c r="F110" s="1247"/>
      <c r="G110" s="1247"/>
      <c r="H110" s="525" t="s">
        <v>1148</v>
      </c>
      <c r="I110" s="536">
        <v>2.62</v>
      </c>
      <c r="J110" s="526"/>
      <c r="K110" s="569">
        <v>0.20834030000000001</v>
      </c>
      <c r="L110" s="528"/>
      <c r="M110" s="526"/>
      <c r="N110" s="541">
        <v>325.38</v>
      </c>
      <c r="O110" s="526"/>
      <c r="P110" s="573">
        <v>67.790000000000006</v>
      </c>
    </row>
    <row r="111" spans="1:16" x14ac:dyDescent="0.25">
      <c r="A111" s="552"/>
      <c r="B111" s="553"/>
      <c r="C111" s="1248" t="s">
        <v>1154</v>
      </c>
      <c r="D111" s="1248"/>
      <c r="E111" s="1248"/>
      <c r="F111" s="1248"/>
      <c r="G111" s="1248"/>
      <c r="H111" s="516"/>
      <c r="I111" s="517"/>
      <c r="J111" s="517"/>
      <c r="K111" s="517"/>
      <c r="L111" s="520"/>
      <c r="M111" s="517"/>
      <c r="N111" s="554"/>
      <c r="O111" s="517"/>
      <c r="P111" s="555">
        <v>436.57</v>
      </c>
    </row>
    <row r="112" spans="1:16" x14ac:dyDescent="0.25">
      <c r="A112" s="540"/>
      <c r="B112" s="524"/>
      <c r="C112" s="1247" t="s">
        <v>1155</v>
      </c>
      <c r="D112" s="1247"/>
      <c r="E112" s="1247"/>
      <c r="F112" s="1247"/>
      <c r="G112" s="1247"/>
      <c r="H112" s="525"/>
      <c r="I112" s="526"/>
      <c r="J112" s="526"/>
      <c r="K112" s="526"/>
      <c r="L112" s="528"/>
      <c r="M112" s="526"/>
      <c r="N112" s="528"/>
      <c r="O112" s="526"/>
      <c r="P112" s="573">
        <v>355.7</v>
      </c>
    </row>
    <row r="113" spans="1:16" x14ac:dyDescent="0.25">
      <c r="A113" s="540"/>
      <c r="B113" s="524" t="s">
        <v>1156</v>
      </c>
      <c r="C113" s="1247" t="s">
        <v>1157</v>
      </c>
      <c r="D113" s="1247"/>
      <c r="E113" s="1247"/>
      <c r="F113" s="1247"/>
      <c r="G113" s="1247"/>
      <c r="H113" s="525" t="s">
        <v>1158</v>
      </c>
      <c r="I113" s="543">
        <v>92</v>
      </c>
      <c r="J113" s="526"/>
      <c r="K113" s="543">
        <v>92</v>
      </c>
      <c r="L113" s="528"/>
      <c r="M113" s="526"/>
      <c r="N113" s="528"/>
      <c r="O113" s="526"/>
      <c r="P113" s="573">
        <v>327.24</v>
      </c>
    </row>
    <row r="114" spans="1:16" x14ac:dyDescent="0.25">
      <c r="A114" s="540"/>
      <c r="B114" s="524" t="s">
        <v>1159</v>
      </c>
      <c r="C114" s="1247" t="s">
        <v>1160</v>
      </c>
      <c r="D114" s="1247"/>
      <c r="E114" s="1247"/>
      <c r="F114" s="1247"/>
      <c r="G114" s="1247"/>
      <c r="H114" s="525" t="s">
        <v>1158</v>
      </c>
      <c r="I114" s="543">
        <v>46</v>
      </c>
      <c r="J114" s="526"/>
      <c r="K114" s="543">
        <v>46</v>
      </c>
      <c r="L114" s="528"/>
      <c r="M114" s="526"/>
      <c r="N114" s="528"/>
      <c r="O114" s="526"/>
      <c r="P114" s="573">
        <v>163.62</v>
      </c>
    </row>
    <row r="115" spans="1:16" x14ac:dyDescent="0.25">
      <c r="A115" s="556"/>
      <c r="B115" s="557"/>
      <c r="C115" s="1248" t="s">
        <v>1161</v>
      </c>
      <c r="D115" s="1248"/>
      <c r="E115" s="1248"/>
      <c r="F115" s="1248"/>
      <c r="G115" s="1248"/>
      <c r="H115" s="516"/>
      <c r="I115" s="517"/>
      <c r="J115" s="517"/>
      <c r="K115" s="517"/>
      <c r="L115" s="520"/>
      <c r="M115" s="517"/>
      <c r="N115" s="554">
        <v>11662.97</v>
      </c>
      <c r="O115" s="517"/>
      <c r="P115" s="612">
        <v>927.43</v>
      </c>
    </row>
    <row r="116" spans="1:16" x14ac:dyDescent="0.25">
      <c r="A116" s="558"/>
      <c r="B116" s="559"/>
      <c r="C116" s="559"/>
      <c r="D116" s="559"/>
      <c r="E116" s="559"/>
      <c r="F116" s="559"/>
      <c r="G116" s="559"/>
      <c r="H116" s="560"/>
      <c r="I116" s="561"/>
      <c r="J116" s="561"/>
      <c r="K116" s="561"/>
      <c r="L116" s="562"/>
      <c r="M116" s="561"/>
      <c r="N116" s="562"/>
      <c r="O116" s="561"/>
      <c r="P116" s="563"/>
    </row>
    <row r="117" spans="1:16" x14ac:dyDescent="0.25">
      <c r="A117" s="514" t="s">
        <v>61</v>
      </c>
      <c r="B117" s="515" t="s">
        <v>1974</v>
      </c>
      <c r="C117" s="1249" t="s">
        <v>1975</v>
      </c>
      <c r="D117" s="1249"/>
      <c r="E117" s="1249"/>
      <c r="F117" s="1249"/>
      <c r="G117" s="1249"/>
      <c r="H117" s="516" t="s">
        <v>1146</v>
      </c>
      <c r="I117" s="517">
        <v>1.8939999999999999E-2</v>
      </c>
      <c r="J117" s="518">
        <v>1</v>
      </c>
      <c r="K117" s="590">
        <v>1.8939999999999999E-2</v>
      </c>
      <c r="L117" s="520"/>
      <c r="M117" s="517"/>
      <c r="N117" s="521"/>
      <c r="O117" s="517"/>
      <c r="P117" s="522"/>
    </row>
    <row r="118" spans="1:16" x14ac:dyDescent="0.25">
      <c r="A118" s="523"/>
      <c r="B118" s="524" t="s">
        <v>28</v>
      </c>
      <c r="C118" s="1247" t="s">
        <v>132</v>
      </c>
      <c r="D118" s="1247"/>
      <c r="E118" s="1247"/>
      <c r="F118" s="1247"/>
      <c r="G118" s="1247"/>
      <c r="H118" s="525"/>
      <c r="I118" s="526"/>
      <c r="J118" s="526"/>
      <c r="K118" s="526"/>
      <c r="L118" s="528"/>
      <c r="M118" s="526"/>
      <c r="N118" s="528"/>
      <c r="O118" s="526"/>
      <c r="P118" s="573">
        <v>86.87</v>
      </c>
    </row>
    <row r="119" spans="1:16" x14ac:dyDescent="0.25">
      <c r="A119" s="523"/>
      <c r="B119" s="524"/>
      <c r="C119" s="1247" t="s">
        <v>1147</v>
      </c>
      <c r="D119" s="1247"/>
      <c r="E119" s="1247"/>
      <c r="F119" s="1247"/>
      <c r="G119" s="1247"/>
      <c r="H119" s="525" t="s">
        <v>1148</v>
      </c>
      <c r="I119" s="526"/>
      <c r="J119" s="526"/>
      <c r="K119" s="574">
        <v>7.1971999999999994E-2</v>
      </c>
      <c r="L119" s="528"/>
      <c r="M119" s="526"/>
      <c r="N119" s="528"/>
      <c r="O119" s="526"/>
      <c r="P119" s="573">
        <v>31.46</v>
      </c>
    </row>
    <row r="120" spans="1:16" x14ac:dyDescent="0.25">
      <c r="A120" s="530"/>
      <c r="B120" s="524" t="s">
        <v>1185</v>
      </c>
      <c r="C120" s="1247" t="s">
        <v>1186</v>
      </c>
      <c r="D120" s="1247"/>
      <c r="E120" s="1247"/>
      <c r="F120" s="1247"/>
      <c r="G120" s="1247"/>
      <c r="H120" s="525" t="s">
        <v>1151</v>
      </c>
      <c r="I120" s="531">
        <v>3.8</v>
      </c>
      <c r="J120" s="526"/>
      <c r="K120" s="574">
        <v>7.1971999999999994E-2</v>
      </c>
      <c r="L120" s="538">
        <v>887.54</v>
      </c>
      <c r="M120" s="539">
        <v>1.36</v>
      </c>
      <c r="N120" s="534">
        <v>1207.05</v>
      </c>
      <c r="O120" s="526"/>
      <c r="P120" s="529">
        <v>86.87</v>
      </c>
    </row>
    <row r="121" spans="1:16" x14ac:dyDescent="0.25">
      <c r="A121" s="540"/>
      <c r="B121" s="524" t="s">
        <v>1152</v>
      </c>
      <c r="C121" s="1247" t="s">
        <v>1153</v>
      </c>
      <c r="D121" s="1247"/>
      <c r="E121" s="1247"/>
      <c r="F121" s="1247"/>
      <c r="G121" s="1247"/>
      <c r="H121" s="525" t="s">
        <v>1148</v>
      </c>
      <c r="I121" s="531">
        <v>3.8</v>
      </c>
      <c r="J121" s="526"/>
      <c r="K121" s="574">
        <v>7.1971999999999994E-2</v>
      </c>
      <c r="L121" s="528"/>
      <c r="M121" s="526"/>
      <c r="N121" s="541">
        <v>437.08</v>
      </c>
      <c r="O121" s="526"/>
      <c r="P121" s="573">
        <v>31.46</v>
      </c>
    </row>
    <row r="122" spans="1:16" x14ac:dyDescent="0.25">
      <c r="A122" s="552"/>
      <c r="B122" s="553"/>
      <c r="C122" s="1248" t="s">
        <v>1154</v>
      </c>
      <c r="D122" s="1248"/>
      <c r="E122" s="1248"/>
      <c r="F122" s="1248"/>
      <c r="G122" s="1248"/>
      <c r="H122" s="516"/>
      <c r="I122" s="517"/>
      <c r="J122" s="517"/>
      <c r="K122" s="517"/>
      <c r="L122" s="520"/>
      <c r="M122" s="517"/>
      <c r="N122" s="554"/>
      <c r="O122" s="517"/>
      <c r="P122" s="555">
        <v>118.33</v>
      </c>
    </row>
    <row r="123" spans="1:16" x14ac:dyDescent="0.25">
      <c r="A123" s="540"/>
      <c r="B123" s="524"/>
      <c r="C123" s="1247" t="s">
        <v>1155</v>
      </c>
      <c r="D123" s="1247"/>
      <c r="E123" s="1247"/>
      <c r="F123" s="1247"/>
      <c r="G123" s="1247"/>
      <c r="H123" s="525"/>
      <c r="I123" s="526"/>
      <c r="J123" s="526"/>
      <c r="K123" s="526"/>
      <c r="L123" s="528"/>
      <c r="M123" s="526"/>
      <c r="N123" s="528"/>
      <c r="O123" s="526"/>
      <c r="P123" s="573">
        <v>31.46</v>
      </c>
    </row>
    <row r="124" spans="1:16" x14ac:dyDescent="0.25">
      <c r="A124" s="540"/>
      <c r="B124" s="524" t="s">
        <v>1156</v>
      </c>
      <c r="C124" s="1247" t="s">
        <v>1157</v>
      </c>
      <c r="D124" s="1247"/>
      <c r="E124" s="1247"/>
      <c r="F124" s="1247"/>
      <c r="G124" s="1247"/>
      <c r="H124" s="525" t="s">
        <v>1158</v>
      </c>
      <c r="I124" s="543">
        <v>92</v>
      </c>
      <c r="J124" s="526"/>
      <c r="K124" s="543">
        <v>92</v>
      </c>
      <c r="L124" s="528"/>
      <c r="M124" s="526"/>
      <c r="N124" s="528"/>
      <c r="O124" s="526"/>
      <c r="P124" s="573">
        <v>28.94</v>
      </c>
    </row>
    <row r="125" spans="1:16" x14ac:dyDescent="0.25">
      <c r="A125" s="540"/>
      <c r="B125" s="524" t="s">
        <v>1159</v>
      </c>
      <c r="C125" s="1247" t="s">
        <v>1160</v>
      </c>
      <c r="D125" s="1247"/>
      <c r="E125" s="1247"/>
      <c r="F125" s="1247"/>
      <c r="G125" s="1247"/>
      <c r="H125" s="525" t="s">
        <v>1158</v>
      </c>
      <c r="I125" s="543">
        <v>46</v>
      </c>
      <c r="J125" s="526"/>
      <c r="K125" s="543">
        <v>46</v>
      </c>
      <c r="L125" s="528"/>
      <c r="M125" s="526"/>
      <c r="N125" s="528"/>
      <c r="O125" s="526"/>
      <c r="P125" s="573">
        <v>14.47</v>
      </c>
    </row>
    <row r="126" spans="1:16" x14ac:dyDescent="0.25">
      <c r="A126" s="556"/>
      <c r="B126" s="557"/>
      <c r="C126" s="1248" t="s">
        <v>1161</v>
      </c>
      <c r="D126" s="1248"/>
      <c r="E126" s="1248"/>
      <c r="F126" s="1248"/>
      <c r="G126" s="1248"/>
      <c r="H126" s="516"/>
      <c r="I126" s="517"/>
      <c r="J126" s="517"/>
      <c r="K126" s="517"/>
      <c r="L126" s="520"/>
      <c r="M126" s="517"/>
      <c r="N126" s="554">
        <v>8539.6</v>
      </c>
      <c r="O126" s="517"/>
      <c r="P126" s="612">
        <v>161.74</v>
      </c>
    </row>
    <row r="127" spans="1:16" x14ac:dyDescent="0.25">
      <c r="A127" s="558"/>
      <c r="B127" s="559"/>
      <c r="C127" s="559"/>
      <c r="D127" s="559"/>
      <c r="E127" s="559"/>
      <c r="F127" s="559"/>
      <c r="G127" s="559"/>
      <c r="H127" s="560"/>
      <c r="I127" s="561"/>
      <c r="J127" s="561"/>
      <c r="K127" s="561"/>
      <c r="L127" s="562"/>
      <c r="M127" s="561"/>
      <c r="N127" s="562"/>
      <c r="O127" s="561"/>
      <c r="P127" s="563"/>
    </row>
    <row r="128" spans="1:16" x14ac:dyDescent="0.25">
      <c r="A128" s="514" t="s">
        <v>67</v>
      </c>
      <c r="B128" s="515" t="s">
        <v>1976</v>
      </c>
      <c r="C128" s="1249" t="s">
        <v>1977</v>
      </c>
      <c r="D128" s="1249"/>
      <c r="E128" s="1249"/>
      <c r="F128" s="1249"/>
      <c r="G128" s="1249"/>
      <c r="H128" s="516" t="s">
        <v>1390</v>
      </c>
      <c r="I128" s="517">
        <v>0.18940000000000001</v>
      </c>
      <c r="J128" s="518">
        <v>1</v>
      </c>
      <c r="K128" s="568">
        <v>0.18940000000000001</v>
      </c>
      <c r="L128" s="520"/>
      <c r="M128" s="517"/>
      <c r="N128" s="521"/>
      <c r="O128" s="517"/>
      <c r="P128" s="522"/>
    </row>
    <row r="129" spans="1:16" x14ac:dyDescent="0.25">
      <c r="A129" s="523"/>
      <c r="B129" s="524" t="s">
        <v>23</v>
      </c>
      <c r="C129" s="1247" t="s">
        <v>1203</v>
      </c>
      <c r="D129" s="1247"/>
      <c r="E129" s="1247"/>
      <c r="F129" s="1247"/>
      <c r="G129" s="1247"/>
      <c r="H129" s="525" t="s">
        <v>1148</v>
      </c>
      <c r="I129" s="526"/>
      <c r="J129" s="526"/>
      <c r="K129" s="574">
        <v>2.3731819999999999</v>
      </c>
      <c r="L129" s="528"/>
      <c r="M129" s="526"/>
      <c r="N129" s="528"/>
      <c r="O129" s="526"/>
      <c r="P129" s="573">
        <v>685.75</v>
      </c>
    </row>
    <row r="130" spans="1:16" x14ac:dyDescent="0.25">
      <c r="A130" s="530"/>
      <c r="B130" s="524" t="s">
        <v>1482</v>
      </c>
      <c r="C130" s="1247" t="s">
        <v>1483</v>
      </c>
      <c r="D130" s="1247"/>
      <c r="E130" s="1247"/>
      <c r="F130" s="1247"/>
      <c r="G130" s="1247"/>
      <c r="H130" s="525" t="s">
        <v>1148</v>
      </c>
      <c r="I130" s="536">
        <v>12.53</v>
      </c>
      <c r="J130" s="526"/>
      <c r="K130" s="574">
        <v>2.3731819999999999</v>
      </c>
      <c r="L130" s="532"/>
      <c r="M130" s="533"/>
      <c r="N130" s="534">
        <v>288.95999999999998</v>
      </c>
      <c r="O130" s="526"/>
      <c r="P130" s="529">
        <v>685.75</v>
      </c>
    </row>
    <row r="131" spans="1:16" x14ac:dyDescent="0.25">
      <c r="A131" s="523"/>
      <c r="B131" s="524" t="s">
        <v>28</v>
      </c>
      <c r="C131" s="1247" t="s">
        <v>132</v>
      </c>
      <c r="D131" s="1247"/>
      <c r="E131" s="1247"/>
      <c r="F131" s="1247"/>
      <c r="G131" s="1247"/>
      <c r="H131" s="525"/>
      <c r="I131" s="526"/>
      <c r="J131" s="526"/>
      <c r="K131" s="526"/>
      <c r="L131" s="528"/>
      <c r="M131" s="526"/>
      <c r="N131" s="528"/>
      <c r="O131" s="526"/>
      <c r="P131" s="573">
        <v>192.63</v>
      </c>
    </row>
    <row r="132" spans="1:16" x14ac:dyDescent="0.25">
      <c r="A132" s="523"/>
      <c r="B132" s="524"/>
      <c r="C132" s="1247" t="s">
        <v>1147</v>
      </c>
      <c r="D132" s="1247"/>
      <c r="E132" s="1247"/>
      <c r="F132" s="1247"/>
      <c r="G132" s="1247"/>
      <c r="H132" s="525" t="s">
        <v>1148</v>
      </c>
      <c r="I132" s="526"/>
      <c r="J132" s="526"/>
      <c r="K132" s="574">
        <v>0.496228</v>
      </c>
      <c r="L132" s="528"/>
      <c r="M132" s="526"/>
      <c r="N132" s="528"/>
      <c r="O132" s="526"/>
      <c r="P132" s="573">
        <v>161.46</v>
      </c>
    </row>
    <row r="133" spans="1:16" x14ac:dyDescent="0.25">
      <c r="A133" s="530"/>
      <c r="B133" s="524" t="s">
        <v>1978</v>
      </c>
      <c r="C133" s="1247" t="s">
        <v>1979</v>
      </c>
      <c r="D133" s="1247"/>
      <c r="E133" s="1247"/>
      <c r="F133" s="1247"/>
      <c r="G133" s="1247"/>
      <c r="H133" s="525" t="s">
        <v>1151</v>
      </c>
      <c r="I133" s="531">
        <v>10.5</v>
      </c>
      <c r="J133" s="526"/>
      <c r="K133" s="535">
        <v>1.9886999999999999</v>
      </c>
      <c r="L133" s="538">
        <v>2.41</v>
      </c>
      <c r="M133" s="539">
        <v>1.17</v>
      </c>
      <c r="N133" s="534">
        <v>2.82</v>
      </c>
      <c r="O133" s="526"/>
      <c r="P133" s="529">
        <v>5.61</v>
      </c>
    </row>
    <row r="134" spans="1:16" x14ac:dyDescent="0.25">
      <c r="A134" s="530"/>
      <c r="B134" s="524" t="s">
        <v>1980</v>
      </c>
      <c r="C134" s="1247" t="s">
        <v>1981</v>
      </c>
      <c r="D134" s="1247"/>
      <c r="E134" s="1247"/>
      <c r="F134" s="1247"/>
      <c r="G134" s="1247"/>
      <c r="H134" s="525" t="s">
        <v>1151</v>
      </c>
      <c r="I134" s="536">
        <v>2.62</v>
      </c>
      <c r="J134" s="526"/>
      <c r="K134" s="574">
        <v>0.496228</v>
      </c>
      <c r="L134" s="532"/>
      <c r="M134" s="533"/>
      <c r="N134" s="534">
        <v>376.88</v>
      </c>
      <c r="O134" s="526"/>
      <c r="P134" s="529">
        <v>187.02</v>
      </c>
    </row>
    <row r="135" spans="1:16" x14ac:dyDescent="0.25">
      <c r="A135" s="540"/>
      <c r="B135" s="524" t="s">
        <v>1208</v>
      </c>
      <c r="C135" s="1247" t="s">
        <v>1209</v>
      </c>
      <c r="D135" s="1247"/>
      <c r="E135" s="1247"/>
      <c r="F135" s="1247"/>
      <c r="G135" s="1247"/>
      <c r="H135" s="525" t="s">
        <v>1148</v>
      </c>
      <c r="I135" s="536">
        <v>2.62</v>
      </c>
      <c r="J135" s="526"/>
      <c r="K135" s="574">
        <v>0.496228</v>
      </c>
      <c r="L135" s="528"/>
      <c r="M135" s="526"/>
      <c r="N135" s="541">
        <v>325.38</v>
      </c>
      <c r="O135" s="526"/>
      <c r="P135" s="573">
        <v>161.46</v>
      </c>
    </row>
    <row r="136" spans="1:16" x14ac:dyDescent="0.25">
      <c r="A136" s="552"/>
      <c r="B136" s="553"/>
      <c r="C136" s="1248" t="s">
        <v>1154</v>
      </c>
      <c r="D136" s="1248"/>
      <c r="E136" s="1248"/>
      <c r="F136" s="1248"/>
      <c r="G136" s="1248"/>
      <c r="H136" s="516"/>
      <c r="I136" s="517"/>
      <c r="J136" s="517"/>
      <c r="K136" s="517"/>
      <c r="L136" s="520"/>
      <c r="M136" s="517"/>
      <c r="N136" s="554"/>
      <c r="O136" s="517"/>
      <c r="P136" s="555">
        <v>1039.8399999999999</v>
      </c>
    </row>
    <row r="137" spans="1:16" x14ac:dyDescent="0.25">
      <c r="A137" s="540"/>
      <c r="B137" s="524"/>
      <c r="C137" s="1247" t="s">
        <v>1155</v>
      </c>
      <c r="D137" s="1247"/>
      <c r="E137" s="1247"/>
      <c r="F137" s="1247"/>
      <c r="G137" s="1247"/>
      <c r="H137" s="525"/>
      <c r="I137" s="526"/>
      <c r="J137" s="526"/>
      <c r="K137" s="526"/>
      <c r="L137" s="528"/>
      <c r="M137" s="526"/>
      <c r="N137" s="528"/>
      <c r="O137" s="526"/>
      <c r="P137" s="573">
        <v>847.21</v>
      </c>
    </row>
    <row r="138" spans="1:16" x14ac:dyDescent="0.25">
      <c r="A138" s="540"/>
      <c r="B138" s="524" t="s">
        <v>1156</v>
      </c>
      <c r="C138" s="1247" t="s">
        <v>1157</v>
      </c>
      <c r="D138" s="1247"/>
      <c r="E138" s="1247"/>
      <c r="F138" s="1247"/>
      <c r="G138" s="1247"/>
      <c r="H138" s="525" t="s">
        <v>1158</v>
      </c>
      <c r="I138" s="543">
        <v>92</v>
      </c>
      <c r="J138" s="526"/>
      <c r="K138" s="543">
        <v>92</v>
      </c>
      <c r="L138" s="528"/>
      <c r="M138" s="526"/>
      <c r="N138" s="528"/>
      <c r="O138" s="526"/>
      <c r="P138" s="573">
        <v>779.43</v>
      </c>
    </row>
    <row r="139" spans="1:16" x14ac:dyDescent="0.25">
      <c r="A139" s="540"/>
      <c r="B139" s="524" t="s">
        <v>1159</v>
      </c>
      <c r="C139" s="1247" t="s">
        <v>1160</v>
      </c>
      <c r="D139" s="1247"/>
      <c r="E139" s="1247"/>
      <c r="F139" s="1247"/>
      <c r="G139" s="1247"/>
      <c r="H139" s="525" t="s">
        <v>1158</v>
      </c>
      <c r="I139" s="543">
        <v>46</v>
      </c>
      <c r="J139" s="526"/>
      <c r="K139" s="543">
        <v>46</v>
      </c>
      <c r="L139" s="528"/>
      <c r="M139" s="526"/>
      <c r="N139" s="528"/>
      <c r="O139" s="526"/>
      <c r="P139" s="573">
        <v>389.72</v>
      </c>
    </row>
    <row r="140" spans="1:16" x14ac:dyDescent="0.25">
      <c r="A140" s="556"/>
      <c r="B140" s="557"/>
      <c r="C140" s="1248" t="s">
        <v>1161</v>
      </c>
      <c r="D140" s="1248"/>
      <c r="E140" s="1248"/>
      <c r="F140" s="1248"/>
      <c r="G140" s="1248"/>
      <c r="H140" s="516"/>
      <c r="I140" s="517"/>
      <c r="J140" s="517"/>
      <c r="K140" s="517"/>
      <c r="L140" s="520"/>
      <c r="M140" s="517"/>
      <c r="N140" s="554">
        <v>11663.09</v>
      </c>
      <c r="O140" s="517"/>
      <c r="P140" s="555">
        <v>2208.9899999999998</v>
      </c>
    </row>
    <row r="141" spans="1:16" x14ac:dyDescent="0.25">
      <c r="A141" s="558"/>
      <c r="B141" s="559"/>
      <c r="C141" s="559"/>
      <c r="D141" s="559"/>
      <c r="E141" s="559"/>
      <c r="F141" s="559"/>
      <c r="G141" s="559"/>
      <c r="H141" s="560"/>
      <c r="I141" s="561"/>
      <c r="J141" s="561"/>
      <c r="K141" s="561"/>
      <c r="L141" s="562"/>
      <c r="M141" s="561"/>
      <c r="N141" s="562"/>
      <c r="O141" s="561"/>
      <c r="P141" s="563"/>
    </row>
    <row r="142" spans="1:16" x14ac:dyDescent="0.25">
      <c r="A142" s="1251" t="s">
        <v>4887</v>
      </c>
      <c r="B142" s="1252"/>
      <c r="C142" s="1252"/>
      <c r="D142" s="1252"/>
      <c r="E142" s="1252"/>
      <c r="F142" s="1252"/>
      <c r="G142" s="1252"/>
      <c r="H142" s="1252"/>
      <c r="I142" s="1252"/>
      <c r="J142" s="1252"/>
      <c r="K142" s="1252"/>
      <c r="L142" s="1252"/>
      <c r="M142" s="1252"/>
      <c r="N142" s="1252"/>
      <c r="O142" s="1252"/>
      <c r="P142" s="1253"/>
    </row>
    <row r="143" spans="1:16" x14ac:dyDescent="0.25">
      <c r="A143" s="514" t="s">
        <v>69</v>
      </c>
      <c r="B143" s="515" t="s">
        <v>4888</v>
      </c>
      <c r="C143" s="1249" t="s">
        <v>4889</v>
      </c>
      <c r="D143" s="1249"/>
      <c r="E143" s="1249"/>
      <c r="F143" s="1249"/>
      <c r="G143" s="1249"/>
      <c r="H143" s="516" t="s">
        <v>909</v>
      </c>
      <c r="I143" s="517">
        <v>0.02</v>
      </c>
      <c r="J143" s="518">
        <v>1</v>
      </c>
      <c r="K143" s="570">
        <v>0.02</v>
      </c>
      <c r="L143" s="520"/>
      <c r="M143" s="517"/>
      <c r="N143" s="521"/>
      <c r="O143" s="517"/>
      <c r="P143" s="522"/>
    </row>
    <row r="144" spans="1:16" x14ac:dyDescent="0.25">
      <c r="A144" s="523"/>
      <c r="B144" s="524" t="s">
        <v>23</v>
      </c>
      <c r="C144" s="1247" t="s">
        <v>1203</v>
      </c>
      <c r="D144" s="1247"/>
      <c r="E144" s="1247"/>
      <c r="F144" s="1247"/>
      <c r="G144" s="1247"/>
      <c r="H144" s="525" t="s">
        <v>1148</v>
      </c>
      <c r="I144" s="526"/>
      <c r="J144" s="526"/>
      <c r="K144" s="535">
        <v>4.0136000000000003</v>
      </c>
      <c r="L144" s="528"/>
      <c r="M144" s="526"/>
      <c r="N144" s="528"/>
      <c r="O144" s="526"/>
      <c r="P144" s="529">
        <v>1262.08</v>
      </c>
    </row>
    <row r="145" spans="1:16" x14ac:dyDescent="0.25">
      <c r="A145" s="530"/>
      <c r="B145" s="524" t="s">
        <v>1342</v>
      </c>
      <c r="C145" s="1247" t="s">
        <v>1343</v>
      </c>
      <c r="D145" s="1247"/>
      <c r="E145" s="1247"/>
      <c r="F145" s="1247"/>
      <c r="G145" s="1247"/>
      <c r="H145" s="525" t="s">
        <v>1148</v>
      </c>
      <c r="I145" s="536">
        <v>200.68</v>
      </c>
      <c r="J145" s="526"/>
      <c r="K145" s="535">
        <v>4.0136000000000003</v>
      </c>
      <c r="L145" s="532"/>
      <c r="M145" s="533"/>
      <c r="N145" s="534">
        <v>314.45</v>
      </c>
      <c r="O145" s="526"/>
      <c r="P145" s="529">
        <v>1262.08</v>
      </c>
    </row>
    <row r="146" spans="1:16" x14ac:dyDescent="0.25">
      <c r="A146" s="523"/>
      <c r="B146" s="524" t="s">
        <v>28</v>
      </c>
      <c r="C146" s="1247" t="s">
        <v>132</v>
      </c>
      <c r="D146" s="1247"/>
      <c r="E146" s="1247"/>
      <c r="F146" s="1247"/>
      <c r="G146" s="1247"/>
      <c r="H146" s="525"/>
      <c r="I146" s="526"/>
      <c r="J146" s="526"/>
      <c r="K146" s="526"/>
      <c r="L146" s="528"/>
      <c r="M146" s="526"/>
      <c r="N146" s="528"/>
      <c r="O146" s="526"/>
      <c r="P146" s="573">
        <v>34.880000000000003</v>
      </c>
    </row>
    <row r="147" spans="1:16" x14ac:dyDescent="0.25">
      <c r="A147" s="523"/>
      <c r="B147" s="524"/>
      <c r="C147" s="1247" t="s">
        <v>1147</v>
      </c>
      <c r="D147" s="1247"/>
      <c r="E147" s="1247"/>
      <c r="F147" s="1247"/>
      <c r="G147" s="1247"/>
      <c r="H147" s="525" t="s">
        <v>1148</v>
      </c>
      <c r="I147" s="526"/>
      <c r="J147" s="526"/>
      <c r="K147" s="527">
        <v>2.1999999999999999E-2</v>
      </c>
      <c r="L147" s="528"/>
      <c r="M147" s="526"/>
      <c r="N147" s="528"/>
      <c r="O147" s="526"/>
      <c r="P147" s="573">
        <v>7.31</v>
      </c>
    </row>
    <row r="148" spans="1:16" x14ac:dyDescent="0.25">
      <c r="A148" s="530"/>
      <c r="B148" s="524" t="s">
        <v>1443</v>
      </c>
      <c r="C148" s="1247" t="s">
        <v>1444</v>
      </c>
      <c r="D148" s="1247"/>
      <c r="E148" s="1247"/>
      <c r="F148" s="1247"/>
      <c r="G148" s="1247"/>
      <c r="H148" s="525" t="s">
        <v>1151</v>
      </c>
      <c r="I148" s="536">
        <v>7.0000000000000007E-2</v>
      </c>
      <c r="J148" s="526"/>
      <c r="K148" s="535">
        <v>1.4E-3</v>
      </c>
      <c r="L148" s="532"/>
      <c r="M148" s="533"/>
      <c r="N148" s="534">
        <v>1550.39</v>
      </c>
      <c r="O148" s="526"/>
      <c r="P148" s="529">
        <v>2.17</v>
      </c>
    </row>
    <row r="149" spans="1:16" x14ac:dyDescent="0.25">
      <c r="A149" s="540"/>
      <c r="B149" s="524" t="s">
        <v>1152</v>
      </c>
      <c r="C149" s="1247" t="s">
        <v>1153</v>
      </c>
      <c r="D149" s="1247"/>
      <c r="E149" s="1247"/>
      <c r="F149" s="1247"/>
      <c r="G149" s="1247"/>
      <c r="H149" s="525" t="s">
        <v>1148</v>
      </c>
      <c r="I149" s="536">
        <v>7.0000000000000007E-2</v>
      </c>
      <c r="J149" s="526"/>
      <c r="K149" s="535">
        <v>1.4E-3</v>
      </c>
      <c r="L149" s="528"/>
      <c r="M149" s="526"/>
      <c r="N149" s="541">
        <v>437.08</v>
      </c>
      <c r="O149" s="526"/>
      <c r="P149" s="573">
        <v>0.61</v>
      </c>
    </row>
    <row r="150" spans="1:16" x14ac:dyDescent="0.25">
      <c r="A150" s="530"/>
      <c r="B150" s="524" t="s">
        <v>4890</v>
      </c>
      <c r="C150" s="1247" t="s">
        <v>4891</v>
      </c>
      <c r="D150" s="1247"/>
      <c r="E150" s="1247"/>
      <c r="F150" s="1247"/>
      <c r="G150" s="1247"/>
      <c r="H150" s="525" t="s">
        <v>1151</v>
      </c>
      <c r="I150" s="543">
        <v>8</v>
      </c>
      <c r="J150" s="526"/>
      <c r="K150" s="536">
        <v>0.16</v>
      </c>
      <c r="L150" s="538">
        <v>11.68</v>
      </c>
      <c r="M150" s="539">
        <v>1.28</v>
      </c>
      <c r="N150" s="534">
        <v>14.95</v>
      </c>
      <c r="O150" s="526"/>
      <c r="P150" s="529">
        <v>2.39</v>
      </c>
    </row>
    <row r="151" spans="1:16" x14ac:dyDescent="0.25">
      <c r="A151" s="530"/>
      <c r="B151" s="524" t="s">
        <v>1445</v>
      </c>
      <c r="C151" s="1247" t="s">
        <v>1446</v>
      </c>
      <c r="D151" s="1247"/>
      <c r="E151" s="1247"/>
      <c r="F151" s="1247"/>
      <c r="G151" s="1247"/>
      <c r="H151" s="525" t="s">
        <v>1151</v>
      </c>
      <c r="I151" s="531">
        <v>0.1</v>
      </c>
      <c r="J151" s="526"/>
      <c r="K151" s="527">
        <v>2E-3</v>
      </c>
      <c r="L151" s="538">
        <v>477.92</v>
      </c>
      <c r="M151" s="539">
        <v>1.24</v>
      </c>
      <c r="N151" s="534">
        <v>592.62</v>
      </c>
      <c r="O151" s="526"/>
      <c r="P151" s="529">
        <v>1.19</v>
      </c>
    </row>
    <row r="152" spans="1:16" x14ac:dyDescent="0.25">
      <c r="A152" s="540"/>
      <c r="B152" s="524" t="s">
        <v>1208</v>
      </c>
      <c r="C152" s="1247" t="s">
        <v>1209</v>
      </c>
      <c r="D152" s="1247"/>
      <c r="E152" s="1247"/>
      <c r="F152" s="1247"/>
      <c r="G152" s="1247"/>
      <c r="H152" s="525" t="s">
        <v>1148</v>
      </c>
      <c r="I152" s="531">
        <v>0.1</v>
      </c>
      <c r="J152" s="526"/>
      <c r="K152" s="527">
        <v>2E-3</v>
      </c>
      <c r="L152" s="528"/>
      <c r="M152" s="526"/>
      <c r="N152" s="541">
        <v>325.38</v>
      </c>
      <c r="O152" s="526"/>
      <c r="P152" s="573">
        <v>0.65</v>
      </c>
    </row>
    <row r="153" spans="1:16" x14ac:dyDescent="0.25">
      <c r="A153" s="530"/>
      <c r="B153" s="524" t="s">
        <v>4892</v>
      </c>
      <c r="C153" s="1247" t="s">
        <v>4893</v>
      </c>
      <c r="D153" s="1247"/>
      <c r="E153" s="1247"/>
      <c r="F153" s="1247"/>
      <c r="G153" s="1247"/>
      <c r="H153" s="525" t="s">
        <v>1151</v>
      </c>
      <c r="I153" s="536">
        <v>0.93</v>
      </c>
      <c r="J153" s="526"/>
      <c r="K153" s="535">
        <v>1.8599999999999998E-2</v>
      </c>
      <c r="L153" s="532"/>
      <c r="M153" s="533"/>
      <c r="N153" s="534">
        <v>114.32</v>
      </c>
      <c r="O153" s="526"/>
      <c r="P153" s="529">
        <v>2.13</v>
      </c>
    </row>
    <row r="154" spans="1:16" x14ac:dyDescent="0.25">
      <c r="A154" s="540"/>
      <c r="B154" s="524" t="s">
        <v>1208</v>
      </c>
      <c r="C154" s="1247" t="s">
        <v>1209</v>
      </c>
      <c r="D154" s="1247"/>
      <c r="E154" s="1247"/>
      <c r="F154" s="1247"/>
      <c r="G154" s="1247"/>
      <c r="H154" s="525" t="s">
        <v>1148</v>
      </c>
      <c r="I154" s="536">
        <v>0.93</v>
      </c>
      <c r="J154" s="526"/>
      <c r="K154" s="535">
        <v>1.8599999999999998E-2</v>
      </c>
      <c r="L154" s="528"/>
      <c r="M154" s="526"/>
      <c r="N154" s="541">
        <v>325.38</v>
      </c>
      <c r="O154" s="526"/>
      <c r="P154" s="573">
        <v>6.05</v>
      </c>
    </row>
    <row r="155" spans="1:16" x14ac:dyDescent="0.25">
      <c r="A155" s="530"/>
      <c r="B155" s="524" t="s">
        <v>2958</v>
      </c>
      <c r="C155" s="1247" t="s">
        <v>2959</v>
      </c>
      <c r="D155" s="1247"/>
      <c r="E155" s="1247"/>
      <c r="F155" s="1247"/>
      <c r="G155" s="1247"/>
      <c r="H155" s="525" t="s">
        <v>1151</v>
      </c>
      <c r="I155" s="531">
        <v>20.3</v>
      </c>
      <c r="J155" s="526"/>
      <c r="K155" s="527">
        <v>0.40600000000000003</v>
      </c>
      <c r="L155" s="538">
        <v>50.77</v>
      </c>
      <c r="M155" s="539">
        <v>1.31</v>
      </c>
      <c r="N155" s="534">
        <v>66.510000000000005</v>
      </c>
      <c r="O155" s="526"/>
      <c r="P155" s="529">
        <v>27</v>
      </c>
    </row>
    <row r="156" spans="1:16" x14ac:dyDescent="0.25">
      <c r="A156" s="523"/>
      <c r="B156" s="524" t="s">
        <v>36</v>
      </c>
      <c r="C156" s="1247" t="s">
        <v>134</v>
      </c>
      <c r="D156" s="1247"/>
      <c r="E156" s="1247"/>
      <c r="F156" s="1247"/>
      <c r="G156" s="1247"/>
      <c r="H156" s="525"/>
      <c r="I156" s="526"/>
      <c r="J156" s="526"/>
      <c r="K156" s="526"/>
      <c r="L156" s="528"/>
      <c r="M156" s="526"/>
      <c r="N156" s="528"/>
      <c r="O156" s="526"/>
      <c r="P156" s="573">
        <v>0.64</v>
      </c>
    </row>
    <row r="157" spans="1:16" x14ac:dyDescent="0.25">
      <c r="A157" s="530"/>
      <c r="B157" s="524" t="s">
        <v>1210</v>
      </c>
      <c r="C157" s="1247" t="s">
        <v>1211</v>
      </c>
      <c r="D157" s="1247"/>
      <c r="E157" s="1247"/>
      <c r="F157" s="1247"/>
      <c r="G157" s="1247"/>
      <c r="H157" s="525" t="s">
        <v>1212</v>
      </c>
      <c r="I157" s="543">
        <v>2</v>
      </c>
      <c r="J157" s="526"/>
      <c r="K157" s="536">
        <v>0.04</v>
      </c>
      <c r="L157" s="538">
        <v>35.71</v>
      </c>
      <c r="M157" s="539">
        <v>0.28000000000000003</v>
      </c>
      <c r="N157" s="534">
        <v>10</v>
      </c>
      <c r="O157" s="526"/>
      <c r="P157" s="529">
        <v>0.4</v>
      </c>
    </row>
    <row r="158" spans="1:16" x14ac:dyDescent="0.25">
      <c r="A158" s="530"/>
      <c r="B158" s="524" t="s">
        <v>4894</v>
      </c>
      <c r="C158" s="1247" t="s">
        <v>4895</v>
      </c>
      <c r="D158" s="1247"/>
      <c r="E158" s="1247"/>
      <c r="F158" s="1247"/>
      <c r="G158" s="1247"/>
      <c r="H158" s="525" t="s">
        <v>1554</v>
      </c>
      <c r="I158" s="536">
        <v>0.16</v>
      </c>
      <c r="J158" s="526"/>
      <c r="K158" s="535">
        <v>3.2000000000000002E-3</v>
      </c>
      <c r="L158" s="538">
        <v>47.57</v>
      </c>
      <c r="M158" s="539">
        <v>1.56</v>
      </c>
      <c r="N158" s="534">
        <v>74.209999999999994</v>
      </c>
      <c r="O158" s="526"/>
      <c r="P158" s="529">
        <v>0.24</v>
      </c>
    </row>
    <row r="159" spans="1:16" x14ac:dyDescent="0.25">
      <c r="A159" s="544" t="s">
        <v>1239</v>
      </c>
      <c r="B159" s="545" t="s">
        <v>2968</v>
      </c>
      <c r="C159" s="1250" t="s">
        <v>2969</v>
      </c>
      <c r="D159" s="1250"/>
      <c r="E159" s="1250"/>
      <c r="F159" s="1250"/>
      <c r="G159" s="1250"/>
      <c r="H159" s="546" t="s">
        <v>2159</v>
      </c>
      <c r="I159" s="547">
        <v>1007</v>
      </c>
      <c r="J159" s="548"/>
      <c r="K159" s="589">
        <v>20.14</v>
      </c>
      <c r="L159" s="550"/>
      <c r="M159" s="548"/>
      <c r="N159" s="550"/>
      <c r="O159" s="548"/>
      <c r="P159" s="551"/>
    </row>
    <row r="160" spans="1:16" x14ac:dyDescent="0.25">
      <c r="A160" s="552"/>
      <c r="B160" s="553"/>
      <c r="C160" s="1248" t="s">
        <v>1154</v>
      </c>
      <c r="D160" s="1248"/>
      <c r="E160" s="1248"/>
      <c r="F160" s="1248"/>
      <c r="G160" s="1248"/>
      <c r="H160" s="516"/>
      <c r="I160" s="517"/>
      <c r="J160" s="517"/>
      <c r="K160" s="517"/>
      <c r="L160" s="520"/>
      <c r="M160" s="517"/>
      <c r="N160" s="554"/>
      <c r="O160" s="517"/>
      <c r="P160" s="555">
        <v>1304.9100000000001</v>
      </c>
    </row>
    <row r="161" spans="1:16" x14ac:dyDescent="0.25">
      <c r="A161" s="540"/>
      <c r="B161" s="524"/>
      <c r="C161" s="1247" t="s">
        <v>1155</v>
      </c>
      <c r="D161" s="1247"/>
      <c r="E161" s="1247"/>
      <c r="F161" s="1247"/>
      <c r="G161" s="1247"/>
      <c r="H161" s="525"/>
      <c r="I161" s="526"/>
      <c r="J161" s="526"/>
      <c r="K161" s="526"/>
      <c r="L161" s="528"/>
      <c r="M161" s="526"/>
      <c r="N161" s="528"/>
      <c r="O161" s="526"/>
      <c r="P161" s="529">
        <v>1269.3900000000001</v>
      </c>
    </row>
    <row r="162" spans="1:16" x14ac:dyDescent="0.25">
      <c r="A162" s="540"/>
      <c r="B162" s="524" t="s">
        <v>4386</v>
      </c>
      <c r="C162" s="1247" t="s">
        <v>4387</v>
      </c>
      <c r="D162" s="1247"/>
      <c r="E162" s="1247"/>
      <c r="F162" s="1247"/>
      <c r="G162" s="1247"/>
      <c r="H162" s="525" t="s">
        <v>1158</v>
      </c>
      <c r="I162" s="543">
        <v>117</v>
      </c>
      <c r="J162" s="526"/>
      <c r="K162" s="543">
        <v>117</v>
      </c>
      <c r="L162" s="528"/>
      <c r="M162" s="526"/>
      <c r="N162" s="528"/>
      <c r="O162" s="526"/>
      <c r="P162" s="529">
        <v>1485.19</v>
      </c>
    </row>
    <row r="163" spans="1:16" x14ac:dyDescent="0.25">
      <c r="A163" s="540"/>
      <c r="B163" s="524" t="s">
        <v>4388</v>
      </c>
      <c r="C163" s="1247" t="s">
        <v>4389</v>
      </c>
      <c r="D163" s="1247"/>
      <c r="E163" s="1247"/>
      <c r="F163" s="1247"/>
      <c r="G163" s="1247"/>
      <c r="H163" s="525" t="s">
        <v>1158</v>
      </c>
      <c r="I163" s="543">
        <v>74</v>
      </c>
      <c r="J163" s="526"/>
      <c r="K163" s="543">
        <v>74</v>
      </c>
      <c r="L163" s="528"/>
      <c r="M163" s="526"/>
      <c r="N163" s="528"/>
      <c r="O163" s="526"/>
      <c r="P163" s="573">
        <v>939.35</v>
      </c>
    </row>
    <row r="164" spans="1:16" x14ac:dyDescent="0.25">
      <c r="A164" s="556"/>
      <c r="B164" s="557"/>
      <c r="C164" s="1248" t="s">
        <v>1161</v>
      </c>
      <c r="D164" s="1248"/>
      <c r="E164" s="1248"/>
      <c r="F164" s="1248"/>
      <c r="G164" s="1248"/>
      <c r="H164" s="516"/>
      <c r="I164" s="517"/>
      <c r="J164" s="517"/>
      <c r="K164" s="517"/>
      <c r="L164" s="520"/>
      <c r="M164" s="517"/>
      <c r="N164" s="554">
        <v>186472.5</v>
      </c>
      <c r="O164" s="517"/>
      <c r="P164" s="555">
        <v>3729.45</v>
      </c>
    </row>
    <row r="165" spans="1:16" x14ac:dyDescent="0.25">
      <c r="A165" s="558"/>
      <c r="B165" s="559"/>
      <c r="C165" s="559"/>
      <c r="D165" s="559"/>
      <c r="E165" s="559"/>
      <c r="F165" s="559"/>
      <c r="G165" s="559"/>
      <c r="H165" s="560"/>
      <c r="I165" s="561"/>
      <c r="J165" s="561"/>
      <c r="K165" s="561"/>
      <c r="L165" s="562"/>
      <c r="M165" s="561"/>
      <c r="N165" s="562"/>
      <c r="O165" s="561"/>
      <c r="P165" s="563"/>
    </row>
    <row r="166" spans="1:16" x14ac:dyDescent="0.25">
      <c r="A166" s="514" t="s">
        <v>72</v>
      </c>
      <c r="B166" s="515" t="s">
        <v>2973</v>
      </c>
      <c r="C166" s="1249" t="s">
        <v>2974</v>
      </c>
      <c r="D166" s="1249"/>
      <c r="E166" s="1249"/>
      <c r="F166" s="1249"/>
      <c r="G166" s="1249"/>
      <c r="H166" s="516" t="s">
        <v>2159</v>
      </c>
      <c r="I166" s="517">
        <v>20.14</v>
      </c>
      <c r="J166" s="518">
        <v>1</v>
      </c>
      <c r="K166" s="570">
        <v>20.14</v>
      </c>
      <c r="L166" s="593">
        <v>35.67</v>
      </c>
      <c r="M166" s="570">
        <v>1.03</v>
      </c>
      <c r="N166" s="572">
        <v>36.74</v>
      </c>
      <c r="O166" s="517"/>
      <c r="P166" s="612">
        <v>739.94</v>
      </c>
    </row>
    <row r="167" spans="1:16" x14ac:dyDescent="0.25">
      <c r="A167" s="556"/>
      <c r="B167" s="557"/>
      <c r="C167" s="1248" t="s">
        <v>1161</v>
      </c>
      <c r="D167" s="1248"/>
      <c r="E167" s="1248"/>
      <c r="F167" s="1248"/>
      <c r="G167" s="1248"/>
      <c r="H167" s="516"/>
      <c r="I167" s="517"/>
      <c r="J167" s="517"/>
      <c r="K167" s="517"/>
      <c r="L167" s="520"/>
      <c r="M167" s="517"/>
      <c r="N167" s="520"/>
      <c r="O167" s="517"/>
      <c r="P167" s="612">
        <v>739.94</v>
      </c>
    </row>
    <row r="168" spans="1:16" x14ac:dyDescent="0.25">
      <c r="A168" s="558"/>
      <c r="B168" s="559"/>
      <c r="C168" s="559"/>
      <c r="D168" s="559"/>
      <c r="E168" s="559"/>
      <c r="F168" s="559"/>
      <c r="G168" s="559"/>
      <c r="H168" s="560"/>
      <c r="I168" s="561"/>
      <c r="J168" s="561"/>
      <c r="K168" s="561"/>
      <c r="L168" s="562"/>
      <c r="M168" s="561"/>
      <c r="N168" s="562"/>
      <c r="O168" s="561"/>
      <c r="P168" s="563"/>
    </row>
    <row r="169" spans="1:16" x14ac:dyDescent="0.25">
      <c r="A169" s="514" t="s">
        <v>75</v>
      </c>
      <c r="B169" s="515" t="s">
        <v>4896</v>
      </c>
      <c r="C169" s="1249" t="s">
        <v>4897</v>
      </c>
      <c r="D169" s="1249"/>
      <c r="E169" s="1249"/>
      <c r="F169" s="1249"/>
      <c r="G169" s="1249"/>
      <c r="H169" s="516" t="s">
        <v>909</v>
      </c>
      <c r="I169" s="517">
        <v>0.02</v>
      </c>
      <c r="J169" s="518">
        <v>1</v>
      </c>
      <c r="K169" s="570">
        <v>0.02</v>
      </c>
      <c r="L169" s="520"/>
      <c r="M169" s="517"/>
      <c r="N169" s="521"/>
      <c r="O169" s="517"/>
      <c r="P169" s="522"/>
    </row>
    <row r="170" spans="1:16" x14ac:dyDescent="0.25">
      <c r="A170" s="523"/>
      <c r="B170" s="524" t="s">
        <v>23</v>
      </c>
      <c r="C170" s="1247" t="s">
        <v>1203</v>
      </c>
      <c r="D170" s="1247"/>
      <c r="E170" s="1247"/>
      <c r="F170" s="1247"/>
      <c r="G170" s="1247"/>
      <c r="H170" s="525" t="s">
        <v>1148</v>
      </c>
      <c r="I170" s="526"/>
      <c r="J170" s="526"/>
      <c r="K170" s="536">
        <v>1.03</v>
      </c>
      <c r="L170" s="528"/>
      <c r="M170" s="526"/>
      <c r="N170" s="528"/>
      <c r="O170" s="526"/>
      <c r="P170" s="573">
        <v>297.63</v>
      </c>
    </row>
    <row r="171" spans="1:16" x14ac:dyDescent="0.25">
      <c r="A171" s="530"/>
      <c r="B171" s="524" t="s">
        <v>1482</v>
      </c>
      <c r="C171" s="1247" t="s">
        <v>1483</v>
      </c>
      <c r="D171" s="1247"/>
      <c r="E171" s="1247"/>
      <c r="F171" s="1247"/>
      <c r="G171" s="1247"/>
      <c r="H171" s="525" t="s">
        <v>1148</v>
      </c>
      <c r="I171" s="531">
        <v>51.5</v>
      </c>
      <c r="J171" s="526"/>
      <c r="K171" s="536">
        <v>1.03</v>
      </c>
      <c r="L171" s="532"/>
      <c r="M171" s="533"/>
      <c r="N171" s="534">
        <v>288.95999999999998</v>
      </c>
      <c r="O171" s="526"/>
      <c r="P171" s="529">
        <v>297.63</v>
      </c>
    </row>
    <row r="172" spans="1:16" x14ac:dyDescent="0.25">
      <c r="A172" s="523"/>
      <c r="B172" s="524" t="s">
        <v>36</v>
      </c>
      <c r="C172" s="1247" t="s">
        <v>134</v>
      </c>
      <c r="D172" s="1247"/>
      <c r="E172" s="1247"/>
      <c r="F172" s="1247"/>
      <c r="G172" s="1247"/>
      <c r="H172" s="525"/>
      <c r="I172" s="526"/>
      <c r="J172" s="526"/>
      <c r="K172" s="526"/>
      <c r="L172" s="528"/>
      <c r="M172" s="526"/>
      <c r="N172" s="528"/>
      <c r="O172" s="526"/>
      <c r="P172" s="573">
        <v>2.76</v>
      </c>
    </row>
    <row r="173" spans="1:16" x14ac:dyDescent="0.25">
      <c r="A173" s="530"/>
      <c r="B173" s="524" t="s">
        <v>1210</v>
      </c>
      <c r="C173" s="1247" t="s">
        <v>1211</v>
      </c>
      <c r="D173" s="1247"/>
      <c r="E173" s="1247"/>
      <c r="F173" s="1247"/>
      <c r="G173" s="1247"/>
      <c r="H173" s="525" t="s">
        <v>1212</v>
      </c>
      <c r="I173" s="531">
        <v>11.8</v>
      </c>
      <c r="J173" s="526"/>
      <c r="K173" s="527">
        <v>0.23599999999999999</v>
      </c>
      <c r="L173" s="538">
        <v>35.71</v>
      </c>
      <c r="M173" s="539">
        <v>0.28000000000000003</v>
      </c>
      <c r="N173" s="534">
        <v>10</v>
      </c>
      <c r="O173" s="526"/>
      <c r="P173" s="529">
        <v>2.36</v>
      </c>
    </row>
    <row r="174" spans="1:16" x14ac:dyDescent="0.25">
      <c r="A174" s="530"/>
      <c r="B174" s="524" t="s">
        <v>4898</v>
      </c>
      <c r="C174" s="1247" t="s">
        <v>4899</v>
      </c>
      <c r="D174" s="1247"/>
      <c r="E174" s="1247"/>
      <c r="F174" s="1247"/>
      <c r="G174" s="1247"/>
      <c r="H174" s="525" t="s">
        <v>1164</v>
      </c>
      <c r="I174" s="537">
        <v>5.9000000000000003E-4</v>
      </c>
      <c r="J174" s="526"/>
      <c r="K174" s="569">
        <v>1.1800000000000001E-5</v>
      </c>
      <c r="L174" s="542">
        <v>26885</v>
      </c>
      <c r="M174" s="539">
        <v>1.27</v>
      </c>
      <c r="N174" s="534">
        <v>34143.949999999997</v>
      </c>
      <c r="O174" s="526"/>
      <c r="P174" s="529">
        <v>0.4</v>
      </c>
    </row>
    <row r="175" spans="1:16" x14ac:dyDescent="0.25">
      <c r="A175" s="552"/>
      <c r="B175" s="553"/>
      <c r="C175" s="1248" t="s">
        <v>1154</v>
      </c>
      <c r="D175" s="1248"/>
      <c r="E175" s="1248"/>
      <c r="F175" s="1248"/>
      <c r="G175" s="1248"/>
      <c r="H175" s="516"/>
      <c r="I175" s="517"/>
      <c r="J175" s="517"/>
      <c r="K175" s="517"/>
      <c r="L175" s="520"/>
      <c r="M175" s="517"/>
      <c r="N175" s="554"/>
      <c r="O175" s="517"/>
      <c r="P175" s="555">
        <v>300.39</v>
      </c>
    </row>
    <row r="176" spans="1:16" x14ac:dyDescent="0.25">
      <c r="A176" s="540"/>
      <c r="B176" s="524"/>
      <c r="C176" s="1247" t="s">
        <v>1155</v>
      </c>
      <c r="D176" s="1247"/>
      <c r="E176" s="1247"/>
      <c r="F176" s="1247"/>
      <c r="G176" s="1247"/>
      <c r="H176" s="525"/>
      <c r="I176" s="526"/>
      <c r="J176" s="526"/>
      <c r="K176" s="526"/>
      <c r="L176" s="528"/>
      <c r="M176" s="526"/>
      <c r="N176" s="528"/>
      <c r="O176" s="526"/>
      <c r="P176" s="573">
        <v>297.63</v>
      </c>
    </row>
    <row r="177" spans="1:16" x14ac:dyDescent="0.25">
      <c r="A177" s="540"/>
      <c r="B177" s="524" t="s">
        <v>4386</v>
      </c>
      <c r="C177" s="1247" t="s">
        <v>4387</v>
      </c>
      <c r="D177" s="1247"/>
      <c r="E177" s="1247"/>
      <c r="F177" s="1247"/>
      <c r="G177" s="1247"/>
      <c r="H177" s="525" t="s">
        <v>1158</v>
      </c>
      <c r="I177" s="543">
        <v>117</v>
      </c>
      <c r="J177" s="526"/>
      <c r="K177" s="543">
        <v>117</v>
      </c>
      <c r="L177" s="528"/>
      <c r="M177" s="526"/>
      <c r="N177" s="528"/>
      <c r="O177" s="526"/>
      <c r="P177" s="573">
        <v>348.23</v>
      </c>
    </row>
    <row r="178" spans="1:16" x14ac:dyDescent="0.25">
      <c r="A178" s="540"/>
      <c r="B178" s="524" t="s">
        <v>4388</v>
      </c>
      <c r="C178" s="1247" t="s">
        <v>4389</v>
      </c>
      <c r="D178" s="1247"/>
      <c r="E178" s="1247"/>
      <c r="F178" s="1247"/>
      <c r="G178" s="1247"/>
      <c r="H178" s="525" t="s">
        <v>1158</v>
      </c>
      <c r="I178" s="543">
        <v>74</v>
      </c>
      <c r="J178" s="526"/>
      <c r="K178" s="543">
        <v>74</v>
      </c>
      <c r="L178" s="528"/>
      <c r="M178" s="526"/>
      <c r="N178" s="528"/>
      <c r="O178" s="526"/>
      <c r="P178" s="573">
        <v>220.25</v>
      </c>
    </row>
    <row r="179" spans="1:16" x14ac:dyDescent="0.25">
      <c r="A179" s="556"/>
      <c r="B179" s="557"/>
      <c r="C179" s="1248" t="s">
        <v>1161</v>
      </c>
      <c r="D179" s="1248"/>
      <c r="E179" s="1248"/>
      <c r="F179" s="1248"/>
      <c r="G179" s="1248"/>
      <c r="H179" s="516"/>
      <c r="I179" s="517"/>
      <c r="J179" s="517"/>
      <c r="K179" s="517"/>
      <c r="L179" s="520"/>
      <c r="M179" s="517"/>
      <c r="N179" s="554">
        <v>43443.5</v>
      </c>
      <c r="O179" s="517"/>
      <c r="P179" s="612">
        <v>868.87</v>
      </c>
    </row>
    <row r="180" spans="1:16" x14ac:dyDescent="0.25">
      <c r="A180" s="558"/>
      <c r="B180" s="559"/>
      <c r="C180" s="559"/>
      <c r="D180" s="559"/>
      <c r="E180" s="559"/>
      <c r="F180" s="559"/>
      <c r="G180" s="559"/>
      <c r="H180" s="560"/>
      <c r="I180" s="561"/>
      <c r="J180" s="561"/>
      <c r="K180" s="561"/>
      <c r="L180" s="562"/>
      <c r="M180" s="561"/>
      <c r="N180" s="562"/>
      <c r="O180" s="561"/>
      <c r="P180" s="563"/>
    </row>
    <row r="181" spans="1:16" x14ac:dyDescent="0.25">
      <c r="A181" s="514" t="s">
        <v>78</v>
      </c>
      <c r="B181" s="515" t="s">
        <v>4900</v>
      </c>
      <c r="C181" s="1249" t="s">
        <v>4901</v>
      </c>
      <c r="D181" s="1249"/>
      <c r="E181" s="1249"/>
      <c r="F181" s="1249"/>
      <c r="G181" s="1249"/>
      <c r="H181" s="516" t="s">
        <v>1575</v>
      </c>
      <c r="I181" s="517">
        <v>2</v>
      </c>
      <c r="J181" s="518">
        <v>1</v>
      </c>
      <c r="K181" s="518">
        <v>2</v>
      </c>
      <c r="L181" s="520"/>
      <c r="M181" s="517"/>
      <c r="N181" s="521"/>
      <c r="O181" s="517"/>
      <c r="P181" s="522"/>
    </row>
    <row r="182" spans="1:16" x14ac:dyDescent="0.25">
      <c r="A182" s="523"/>
      <c r="B182" s="524" t="s">
        <v>23</v>
      </c>
      <c r="C182" s="1247" t="s">
        <v>1203</v>
      </c>
      <c r="D182" s="1247"/>
      <c r="E182" s="1247"/>
      <c r="F182" s="1247"/>
      <c r="G182" s="1247"/>
      <c r="H182" s="525" t="s">
        <v>1148</v>
      </c>
      <c r="I182" s="526"/>
      <c r="J182" s="526"/>
      <c r="K182" s="531">
        <v>2.6</v>
      </c>
      <c r="L182" s="528"/>
      <c r="M182" s="526"/>
      <c r="N182" s="528"/>
      <c r="O182" s="526"/>
      <c r="P182" s="573">
        <v>934.36</v>
      </c>
    </row>
    <row r="183" spans="1:16" x14ac:dyDescent="0.25">
      <c r="A183" s="530"/>
      <c r="B183" s="524" t="s">
        <v>4196</v>
      </c>
      <c r="C183" s="1247" t="s">
        <v>4197</v>
      </c>
      <c r="D183" s="1247"/>
      <c r="E183" s="1247"/>
      <c r="F183" s="1247"/>
      <c r="G183" s="1247"/>
      <c r="H183" s="525" t="s">
        <v>1148</v>
      </c>
      <c r="I183" s="531">
        <v>1.3</v>
      </c>
      <c r="J183" s="526"/>
      <c r="K183" s="531">
        <v>2.6</v>
      </c>
      <c r="L183" s="532"/>
      <c r="M183" s="533"/>
      <c r="N183" s="534">
        <v>359.37</v>
      </c>
      <c r="O183" s="526"/>
      <c r="P183" s="529">
        <v>934.36</v>
      </c>
    </row>
    <row r="184" spans="1:16" x14ac:dyDescent="0.25">
      <c r="A184" s="523"/>
      <c r="B184" s="524" t="s">
        <v>28</v>
      </c>
      <c r="C184" s="1247" t="s">
        <v>132</v>
      </c>
      <c r="D184" s="1247"/>
      <c r="E184" s="1247"/>
      <c r="F184" s="1247"/>
      <c r="G184" s="1247"/>
      <c r="H184" s="525"/>
      <c r="I184" s="526"/>
      <c r="J184" s="526"/>
      <c r="K184" s="526"/>
      <c r="L184" s="528"/>
      <c r="M184" s="526"/>
      <c r="N184" s="528"/>
      <c r="O184" s="526"/>
      <c r="P184" s="529">
        <v>1124.1500000000001</v>
      </c>
    </row>
    <row r="185" spans="1:16" x14ac:dyDescent="0.25">
      <c r="A185" s="523"/>
      <c r="B185" s="524"/>
      <c r="C185" s="1247" t="s">
        <v>1147</v>
      </c>
      <c r="D185" s="1247"/>
      <c r="E185" s="1247"/>
      <c r="F185" s="1247"/>
      <c r="G185" s="1247"/>
      <c r="H185" s="525" t="s">
        <v>1148</v>
      </c>
      <c r="I185" s="526"/>
      <c r="J185" s="526"/>
      <c r="K185" s="536">
        <v>0.94</v>
      </c>
      <c r="L185" s="528"/>
      <c r="M185" s="526"/>
      <c r="N185" s="528"/>
      <c r="O185" s="526"/>
      <c r="P185" s="573">
        <v>341.8</v>
      </c>
    </row>
    <row r="186" spans="1:16" x14ac:dyDescent="0.25">
      <c r="A186" s="530"/>
      <c r="B186" s="524" t="s">
        <v>1445</v>
      </c>
      <c r="C186" s="1247" t="s">
        <v>1446</v>
      </c>
      <c r="D186" s="1247"/>
      <c r="E186" s="1247"/>
      <c r="F186" s="1247"/>
      <c r="G186" s="1247"/>
      <c r="H186" s="525" t="s">
        <v>1151</v>
      </c>
      <c r="I186" s="531">
        <v>0.1</v>
      </c>
      <c r="J186" s="526"/>
      <c r="K186" s="531">
        <v>0.2</v>
      </c>
      <c r="L186" s="538">
        <v>477.92</v>
      </c>
      <c r="M186" s="539">
        <v>1.24</v>
      </c>
      <c r="N186" s="534">
        <v>592.62</v>
      </c>
      <c r="O186" s="526"/>
      <c r="P186" s="529">
        <v>118.52</v>
      </c>
    </row>
    <row r="187" spans="1:16" x14ac:dyDescent="0.25">
      <c r="A187" s="540"/>
      <c r="B187" s="524" t="s">
        <v>1208</v>
      </c>
      <c r="C187" s="1247" t="s">
        <v>1209</v>
      </c>
      <c r="D187" s="1247"/>
      <c r="E187" s="1247"/>
      <c r="F187" s="1247"/>
      <c r="G187" s="1247"/>
      <c r="H187" s="525" t="s">
        <v>1148</v>
      </c>
      <c r="I187" s="531">
        <v>0.1</v>
      </c>
      <c r="J187" s="526"/>
      <c r="K187" s="531">
        <v>0.2</v>
      </c>
      <c r="L187" s="528"/>
      <c r="M187" s="526"/>
      <c r="N187" s="541">
        <v>325.38</v>
      </c>
      <c r="O187" s="526"/>
      <c r="P187" s="573">
        <v>65.08</v>
      </c>
    </row>
    <row r="188" spans="1:16" x14ac:dyDescent="0.25">
      <c r="A188" s="530"/>
      <c r="B188" s="524" t="s">
        <v>4902</v>
      </c>
      <c r="C188" s="1247" t="s">
        <v>4903</v>
      </c>
      <c r="D188" s="1247"/>
      <c r="E188" s="1247"/>
      <c r="F188" s="1247"/>
      <c r="G188" s="1247"/>
      <c r="H188" s="525" t="s">
        <v>1151</v>
      </c>
      <c r="I188" s="536">
        <v>0.37</v>
      </c>
      <c r="J188" s="526"/>
      <c r="K188" s="536">
        <v>0.74</v>
      </c>
      <c r="L188" s="542">
        <v>1069.08</v>
      </c>
      <c r="M188" s="539">
        <v>1.27</v>
      </c>
      <c r="N188" s="534">
        <v>1357.73</v>
      </c>
      <c r="O188" s="526"/>
      <c r="P188" s="529">
        <v>1004.72</v>
      </c>
    </row>
    <row r="189" spans="1:16" x14ac:dyDescent="0.25">
      <c r="A189" s="540"/>
      <c r="B189" s="524" t="s">
        <v>1191</v>
      </c>
      <c r="C189" s="1247" t="s">
        <v>1192</v>
      </c>
      <c r="D189" s="1247"/>
      <c r="E189" s="1247"/>
      <c r="F189" s="1247"/>
      <c r="G189" s="1247"/>
      <c r="H189" s="525" t="s">
        <v>1148</v>
      </c>
      <c r="I189" s="536">
        <v>0.37</v>
      </c>
      <c r="J189" s="526"/>
      <c r="K189" s="536">
        <v>0.74</v>
      </c>
      <c r="L189" s="528"/>
      <c r="M189" s="526"/>
      <c r="N189" s="541">
        <v>373.94</v>
      </c>
      <c r="O189" s="526"/>
      <c r="P189" s="573">
        <v>276.72000000000003</v>
      </c>
    </row>
    <row r="190" spans="1:16" x14ac:dyDescent="0.25">
      <c r="A190" s="530"/>
      <c r="B190" s="524" t="s">
        <v>1486</v>
      </c>
      <c r="C190" s="1247" t="s">
        <v>1487</v>
      </c>
      <c r="D190" s="1247"/>
      <c r="E190" s="1247"/>
      <c r="F190" s="1247"/>
      <c r="G190" s="1247"/>
      <c r="H190" s="525" t="s">
        <v>1151</v>
      </c>
      <c r="I190" s="536">
        <v>0.09</v>
      </c>
      <c r="J190" s="526"/>
      <c r="K190" s="536">
        <v>0.18</v>
      </c>
      <c r="L190" s="538">
        <v>4.3499999999999996</v>
      </c>
      <c r="M190" s="539">
        <v>1.1599999999999999</v>
      </c>
      <c r="N190" s="534">
        <v>5.05</v>
      </c>
      <c r="O190" s="526"/>
      <c r="P190" s="529">
        <v>0.91</v>
      </c>
    </row>
    <row r="191" spans="1:16" x14ac:dyDescent="0.25">
      <c r="A191" s="523"/>
      <c r="B191" s="524" t="s">
        <v>36</v>
      </c>
      <c r="C191" s="1247" t="s">
        <v>134</v>
      </c>
      <c r="D191" s="1247"/>
      <c r="E191" s="1247"/>
      <c r="F191" s="1247"/>
      <c r="G191" s="1247"/>
      <c r="H191" s="525"/>
      <c r="I191" s="526"/>
      <c r="J191" s="526"/>
      <c r="K191" s="526"/>
      <c r="L191" s="528"/>
      <c r="M191" s="526"/>
      <c r="N191" s="528"/>
      <c r="O191" s="526"/>
      <c r="P191" s="573">
        <v>292.64999999999998</v>
      </c>
    </row>
    <row r="192" spans="1:16" x14ac:dyDescent="0.25">
      <c r="A192" s="530"/>
      <c r="B192" s="524" t="s">
        <v>3274</v>
      </c>
      <c r="C192" s="1247" t="s">
        <v>3275</v>
      </c>
      <c r="D192" s="1247"/>
      <c r="E192" s="1247"/>
      <c r="F192" s="1247"/>
      <c r="G192" s="1247"/>
      <c r="H192" s="525" t="s">
        <v>1212</v>
      </c>
      <c r="I192" s="527">
        <v>1.7999999999999999E-2</v>
      </c>
      <c r="J192" s="526"/>
      <c r="K192" s="527">
        <v>3.5999999999999997E-2</v>
      </c>
      <c r="L192" s="538">
        <v>340.41</v>
      </c>
      <c r="M192" s="539">
        <v>1.77</v>
      </c>
      <c r="N192" s="534">
        <v>602.53</v>
      </c>
      <c r="O192" s="526"/>
      <c r="P192" s="529">
        <v>21.69</v>
      </c>
    </row>
    <row r="193" spans="1:16" x14ac:dyDescent="0.25">
      <c r="A193" s="530"/>
      <c r="B193" s="524" t="s">
        <v>1490</v>
      </c>
      <c r="C193" s="1247" t="s">
        <v>1491</v>
      </c>
      <c r="D193" s="1247"/>
      <c r="E193" s="1247"/>
      <c r="F193" s="1247"/>
      <c r="G193" s="1247"/>
      <c r="H193" s="525" t="s">
        <v>1212</v>
      </c>
      <c r="I193" s="527">
        <v>7.3999999999999996E-2</v>
      </c>
      <c r="J193" s="526"/>
      <c r="K193" s="527">
        <v>0.14799999999999999</v>
      </c>
      <c r="L193" s="538">
        <v>114.64</v>
      </c>
      <c r="M193" s="539">
        <v>1.18</v>
      </c>
      <c r="N193" s="534">
        <v>135.28</v>
      </c>
      <c r="O193" s="526"/>
      <c r="P193" s="529">
        <v>20.02</v>
      </c>
    </row>
    <row r="194" spans="1:16" x14ac:dyDescent="0.25">
      <c r="A194" s="530"/>
      <c r="B194" s="524" t="s">
        <v>2039</v>
      </c>
      <c r="C194" s="1247" t="s">
        <v>2040</v>
      </c>
      <c r="D194" s="1247"/>
      <c r="E194" s="1247"/>
      <c r="F194" s="1247"/>
      <c r="G194" s="1247"/>
      <c r="H194" s="525" t="s">
        <v>1244</v>
      </c>
      <c r="I194" s="531">
        <v>0.1</v>
      </c>
      <c r="J194" s="526"/>
      <c r="K194" s="531">
        <v>0.2</v>
      </c>
      <c r="L194" s="538">
        <v>155.63</v>
      </c>
      <c r="M194" s="539">
        <v>1.05</v>
      </c>
      <c r="N194" s="534">
        <v>163.41</v>
      </c>
      <c r="O194" s="526"/>
      <c r="P194" s="529">
        <v>32.68</v>
      </c>
    </row>
    <row r="195" spans="1:16" x14ac:dyDescent="0.25">
      <c r="A195" s="530"/>
      <c r="B195" s="524" t="s">
        <v>4904</v>
      </c>
      <c r="C195" s="1247" t="s">
        <v>4905</v>
      </c>
      <c r="D195" s="1247"/>
      <c r="E195" s="1247"/>
      <c r="F195" s="1247"/>
      <c r="G195" s="1247"/>
      <c r="H195" s="525" t="s">
        <v>2159</v>
      </c>
      <c r="I195" s="531">
        <v>0.4</v>
      </c>
      <c r="J195" s="526"/>
      <c r="K195" s="531">
        <v>0.8</v>
      </c>
      <c r="L195" s="538">
        <v>264.87</v>
      </c>
      <c r="M195" s="539">
        <v>1.03</v>
      </c>
      <c r="N195" s="534">
        <v>272.82</v>
      </c>
      <c r="O195" s="526"/>
      <c r="P195" s="529">
        <v>218.26</v>
      </c>
    </row>
    <row r="196" spans="1:16" x14ac:dyDescent="0.25">
      <c r="A196" s="552"/>
      <c r="B196" s="553"/>
      <c r="C196" s="1248" t="s">
        <v>1154</v>
      </c>
      <c r="D196" s="1248"/>
      <c r="E196" s="1248"/>
      <c r="F196" s="1248"/>
      <c r="G196" s="1248"/>
      <c r="H196" s="516"/>
      <c r="I196" s="517"/>
      <c r="J196" s="517"/>
      <c r="K196" s="517"/>
      <c r="L196" s="520"/>
      <c r="M196" s="517"/>
      <c r="N196" s="554"/>
      <c r="O196" s="517"/>
      <c r="P196" s="555">
        <v>2692.96</v>
      </c>
    </row>
    <row r="197" spans="1:16" x14ac:dyDescent="0.25">
      <c r="A197" s="540"/>
      <c r="B197" s="524"/>
      <c r="C197" s="1247" t="s">
        <v>1155</v>
      </c>
      <c r="D197" s="1247"/>
      <c r="E197" s="1247"/>
      <c r="F197" s="1247"/>
      <c r="G197" s="1247"/>
      <c r="H197" s="525"/>
      <c r="I197" s="526"/>
      <c r="J197" s="526"/>
      <c r="K197" s="526"/>
      <c r="L197" s="528"/>
      <c r="M197" s="526"/>
      <c r="N197" s="528"/>
      <c r="O197" s="526"/>
      <c r="P197" s="529">
        <v>1276.1600000000001</v>
      </c>
    </row>
    <row r="198" spans="1:16" x14ac:dyDescent="0.25">
      <c r="A198" s="540"/>
      <c r="B198" s="524" t="s">
        <v>4386</v>
      </c>
      <c r="C198" s="1247" t="s">
        <v>4387</v>
      </c>
      <c r="D198" s="1247"/>
      <c r="E198" s="1247"/>
      <c r="F198" s="1247"/>
      <c r="G198" s="1247"/>
      <c r="H198" s="525" t="s">
        <v>1158</v>
      </c>
      <c r="I198" s="543">
        <v>117</v>
      </c>
      <c r="J198" s="526"/>
      <c r="K198" s="543">
        <v>117</v>
      </c>
      <c r="L198" s="528"/>
      <c r="M198" s="526"/>
      <c r="N198" s="528"/>
      <c r="O198" s="526"/>
      <c r="P198" s="529">
        <v>1493.11</v>
      </c>
    </row>
    <row r="199" spans="1:16" x14ac:dyDescent="0.25">
      <c r="A199" s="540"/>
      <c r="B199" s="524" t="s">
        <v>4388</v>
      </c>
      <c r="C199" s="1247" t="s">
        <v>4389</v>
      </c>
      <c r="D199" s="1247"/>
      <c r="E199" s="1247"/>
      <c r="F199" s="1247"/>
      <c r="G199" s="1247"/>
      <c r="H199" s="525" t="s">
        <v>1158</v>
      </c>
      <c r="I199" s="543">
        <v>74</v>
      </c>
      <c r="J199" s="526"/>
      <c r="K199" s="543">
        <v>74</v>
      </c>
      <c r="L199" s="528"/>
      <c r="M199" s="526"/>
      <c r="N199" s="528"/>
      <c r="O199" s="526"/>
      <c r="P199" s="573">
        <v>944.36</v>
      </c>
    </row>
    <row r="200" spans="1:16" x14ac:dyDescent="0.25">
      <c r="A200" s="556"/>
      <c r="B200" s="557"/>
      <c r="C200" s="1248" t="s">
        <v>1161</v>
      </c>
      <c r="D200" s="1248"/>
      <c r="E200" s="1248"/>
      <c r="F200" s="1248"/>
      <c r="G200" s="1248"/>
      <c r="H200" s="516"/>
      <c r="I200" s="517"/>
      <c r="J200" s="517"/>
      <c r="K200" s="517"/>
      <c r="L200" s="520"/>
      <c r="M200" s="517"/>
      <c r="N200" s="554">
        <v>2565.2199999999998</v>
      </c>
      <c r="O200" s="517"/>
      <c r="P200" s="555">
        <v>5130.43</v>
      </c>
    </row>
    <row r="201" spans="1:16" x14ac:dyDescent="0.25">
      <c r="A201" s="558"/>
      <c r="B201" s="559"/>
      <c r="C201" s="559"/>
      <c r="D201" s="559"/>
      <c r="E201" s="559"/>
      <c r="F201" s="559"/>
      <c r="G201" s="559"/>
      <c r="H201" s="560"/>
      <c r="I201" s="561"/>
      <c r="J201" s="561"/>
      <c r="K201" s="561"/>
      <c r="L201" s="562"/>
      <c r="M201" s="561"/>
      <c r="N201" s="562"/>
      <c r="O201" s="561"/>
      <c r="P201" s="563"/>
    </row>
    <row r="202" spans="1:16" x14ac:dyDescent="0.25">
      <c r="A202" s="514" t="s">
        <v>81</v>
      </c>
      <c r="B202" s="515" t="s">
        <v>4838</v>
      </c>
      <c r="C202" s="1249" t="s">
        <v>4839</v>
      </c>
      <c r="D202" s="1249"/>
      <c r="E202" s="1249"/>
      <c r="F202" s="1249"/>
      <c r="G202" s="1249"/>
      <c r="H202" s="516" t="s">
        <v>1440</v>
      </c>
      <c r="I202" s="517">
        <v>0.02</v>
      </c>
      <c r="J202" s="518">
        <v>1</v>
      </c>
      <c r="K202" s="570">
        <v>0.02</v>
      </c>
      <c r="L202" s="520"/>
      <c r="M202" s="517"/>
      <c r="N202" s="521"/>
      <c r="O202" s="517"/>
      <c r="P202" s="522"/>
    </row>
    <row r="203" spans="1:16" x14ac:dyDescent="0.25">
      <c r="A203" s="523"/>
      <c r="B203" s="524" t="s">
        <v>23</v>
      </c>
      <c r="C203" s="1247" t="s">
        <v>1203</v>
      </c>
      <c r="D203" s="1247"/>
      <c r="E203" s="1247"/>
      <c r="F203" s="1247"/>
      <c r="G203" s="1247"/>
      <c r="H203" s="525" t="s">
        <v>1148</v>
      </c>
      <c r="I203" s="526"/>
      <c r="J203" s="526"/>
      <c r="K203" s="535">
        <v>9.5999999999999992E-3</v>
      </c>
      <c r="L203" s="528"/>
      <c r="M203" s="526"/>
      <c r="N203" s="528"/>
      <c r="O203" s="526"/>
      <c r="P203" s="573">
        <v>2.61</v>
      </c>
    </row>
    <row r="204" spans="1:16" x14ac:dyDescent="0.25">
      <c r="A204" s="530"/>
      <c r="B204" s="524" t="s">
        <v>1391</v>
      </c>
      <c r="C204" s="1247" t="s">
        <v>1392</v>
      </c>
      <c r="D204" s="1247"/>
      <c r="E204" s="1247"/>
      <c r="F204" s="1247"/>
      <c r="G204" s="1247"/>
      <c r="H204" s="525" t="s">
        <v>1148</v>
      </c>
      <c r="I204" s="536">
        <v>0.48</v>
      </c>
      <c r="J204" s="526"/>
      <c r="K204" s="535">
        <v>9.5999999999999992E-3</v>
      </c>
      <c r="L204" s="532"/>
      <c r="M204" s="533"/>
      <c r="N204" s="534">
        <v>271.95999999999998</v>
      </c>
      <c r="O204" s="526"/>
      <c r="P204" s="529">
        <v>2.61</v>
      </c>
    </row>
    <row r="205" spans="1:16" x14ac:dyDescent="0.25">
      <c r="A205" s="523"/>
      <c r="B205" s="524" t="s">
        <v>28</v>
      </c>
      <c r="C205" s="1247" t="s">
        <v>132</v>
      </c>
      <c r="D205" s="1247"/>
      <c r="E205" s="1247"/>
      <c r="F205" s="1247"/>
      <c r="G205" s="1247"/>
      <c r="H205" s="525"/>
      <c r="I205" s="526"/>
      <c r="J205" s="526"/>
      <c r="K205" s="526"/>
      <c r="L205" s="528"/>
      <c r="M205" s="526"/>
      <c r="N205" s="528"/>
      <c r="O205" s="526"/>
      <c r="P205" s="573">
        <v>0.24</v>
      </c>
    </row>
    <row r="206" spans="1:16" x14ac:dyDescent="0.25">
      <c r="A206" s="523"/>
      <c r="B206" s="524"/>
      <c r="C206" s="1247" t="s">
        <v>1147</v>
      </c>
      <c r="D206" s="1247"/>
      <c r="E206" s="1247"/>
      <c r="F206" s="1247"/>
      <c r="G206" s="1247"/>
      <c r="H206" s="525" t="s">
        <v>1148</v>
      </c>
      <c r="I206" s="526"/>
      <c r="J206" s="526"/>
      <c r="K206" s="535">
        <v>4.0000000000000002E-4</v>
      </c>
      <c r="L206" s="528"/>
      <c r="M206" s="526"/>
      <c r="N206" s="528"/>
      <c r="O206" s="526"/>
      <c r="P206" s="573">
        <v>0.13</v>
      </c>
    </row>
    <row r="207" spans="1:16" x14ac:dyDescent="0.25">
      <c r="A207" s="530"/>
      <c r="B207" s="524" t="s">
        <v>1445</v>
      </c>
      <c r="C207" s="1247" t="s">
        <v>1446</v>
      </c>
      <c r="D207" s="1247"/>
      <c r="E207" s="1247"/>
      <c r="F207" s="1247"/>
      <c r="G207" s="1247"/>
      <c r="H207" s="525" t="s">
        <v>1151</v>
      </c>
      <c r="I207" s="536">
        <v>0.02</v>
      </c>
      <c r="J207" s="526"/>
      <c r="K207" s="535">
        <v>4.0000000000000002E-4</v>
      </c>
      <c r="L207" s="538">
        <v>477.92</v>
      </c>
      <c r="M207" s="539">
        <v>1.24</v>
      </c>
      <c r="N207" s="534">
        <v>592.62</v>
      </c>
      <c r="O207" s="526"/>
      <c r="P207" s="529">
        <v>0.24</v>
      </c>
    </row>
    <row r="208" spans="1:16" x14ac:dyDescent="0.25">
      <c r="A208" s="540"/>
      <c r="B208" s="524" t="s">
        <v>1208</v>
      </c>
      <c r="C208" s="1247" t="s">
        <v>1209</v>
      </c>
      <c r="D208" s="1247"/>
      <c r="E208" s="1247"/>
      <c r="F208" s="1247"/>
      <c r="G208" s="1247"/>
      <c r="H208" s="525" t="s">
        <v>1148</v>
      </c>
      <c r="I208" s="536">
        <v>0.02</v>
      </c>
      <c r="J208" s="526"/>
      <c r="K208" s="535">
        <v>4.0000000000000002E-4</v>
      </c>
      <c r="L208" s="528"/>
      <c r="M208" s="526"/>
      <c r="N208" s="541">
        <v>325.38</v>
      </c>
      <c r="O208" s="526"/>
      <c r="P208" s="573">
        <v>0.13</v>
      </c>
    </row>
    <row r="209" spans="1:16" x14ac:dyDescent="0.25">
      <c r="A209" s="552"/>
      <c r="B209" s="553"/>
      <c r="C209" s="1248" t="s">
        <v>1154</v>
      </c>
      <c r="D209" s="1248"/>
      <c r="E209" s="1248"/>
      <c r="F209" s="1248"/>
      <c r="G209" s="1248"/>
      <c r="H209" s="516"/>
      <c r="I209" s="517"/>
      <c r="J209" s="517"/>
      <c r="K209" s="517"/>
      <c r="L209" s="520"/>
      <c r="M209" s="517"/>
      <c r="N209" s="554"/>
      <c r="O209" s="517"/>
      <c r="P209" s="555">
        <v>2.98</v>
      </c>
    </row>
    <row r="210" spans="1:16" x14ac:dyDescent="0.25">
      <c r="A210" s="540" t="s">
        <v>1335</v>
      </c>
      <c r="B210" s="524" t="s">
        <v>2637</v>
      </c>
      <c r="C210" s="1247" t="s">
        <v>2638</v>
      </c>
      <c r="D210" s="1247"/>
      <c r="E210" s="1247"/>
      <c r="F210" s="1247"/>
      <c r="G210" s="1247"/>
      <c r="H210" s="525" t="s">
        <v>1158</v>
      </c>
      <c r="I210" s="543">
        <v>2</v>
      </c>
      <c r="J210" s="526"/>
      <c r="K210" s="543">
        <v>2</v>
      </c>
      <c r="L210" s="528"/>
      <c r="M210" s="526"/>
      <c r="N210" s="528"/>
      <c r="O210" s="526"/>
      <c r="P210" s="573">
        <v>0.05</v>
      </c>
    </row>
    <row r="211" spans="1:16" x14ac:dyDescent="0.25">
      <c r="A211" s="540"/>
      <c r="B211" s="524"/>
      <c r="C211" s="1247" t="s">
        <v>1155</v>
      </c>
      <c r="D211" s="1247"/>
      <c r="E211" s="1247"/>
      <c r="F211" s="1247"/>
      <c r="G211" s="1247"/>
      <c r="H211" s="525"/>
      <c r="I211" s="526"/>
      <c r="J211" s="526"/>
      <c r="K211" s="526"/>
      <c r="L211" s="528"/>
      <c r="M211" s="526"/>
      <c r="N211" s="528"/>
      <c r="O211" s="526"/>
      <c r="P211" s="573">
        <v>2.74</v>
      </c>
    </row>
    <row r="212" spans="1:16" x14ac:dyDescent="0.25">
      <c r="A212" s="540"/>
      <c r="B212" s="524" t="s">
        <v>2639</v>
      </c>
      <c r="C212" s="1247" t="s">
        <v>2640</v>
      </c>
      <c r="D212" s="1247"/>
      <c r="E212" s="1247"/>
      <c r="F212" s="1247"/>
      <c r="G212" s="1247"/>
      <c r="H212" s="525" t="s">
        <v>1158</v>
      </c>
      <c r="I212" s="543">
        <v>97</v>
      </c>
      <c r="J212" s="526"/>
      <c r="K212" s="543">
        <v>97</v>
      </c>
      <c r="L212" s="528"/>
      <c r="M212" s="526"/>
      <c r="N212" s="528"/>
      <c r="O212" s="526"/>
      <c r="P212" s="573">
        <v>2.66</v>
      </c>
    </row>
    <row r="213" spans="1:16" x14ac:dyDescent="0.25">
      <c r="A213" s="540"/>
      <c r="B213" s="524" t="s">
        <v>2641</v>
      </c>
      <c r="C213" s="1247" t="s">
        <v>2642</v>
      </c>
      <c r="D213" s="1247"/>
      <c r="E213" s="1247"/>
      <c r="F213" s="1247"/>
      <c r="G213" s="1247"/>
      <c r="H213" s="525" t="s">
        <v>1158</v>
      </c>
      <c r="I213" s="543">
        <v>51</v>
      </c>
      <c r="J213" s="526"/>
      <c r="K213" s="543">
        <v>51</v>
      </c>
      <c r="L213" s="528"/>
      <c r="M213" s="526"/>
      <c r="N213" s="528"/>
      <c r="O213" s="526"/>
      <c r="P213" s="573">
        <v>1.4</v>
      </c>
    </row>
    <row r="214" spans="1:16" x14ac:dyDescent="0.25">
      <c r="A214" s="556"/>
      <c r="B214" s="557"/>
      <c r="C214" s="1248" t="s">
        <v>1161</v>
      </c>
      <c r="D214" s="1248"/>
      <c r="E214" s="1248"/>
      <c r="F214" s="1248"/>
      <c r="G214" s="1248"/>
      <c r="H214" s="516"/>
      <c r="I214" s="517"/>
      <c r="J214" s="517"/>
      <c r="K214" s="517"/>
      <c r="L214" s="520"/>
      <c r="M214" s="517"/>
      <c r="N214" s="593">
        <v>354.5</v>
      </c>
      <c r="O214" s="517"/>
      <c r="P214" s="612">
        <v>7.09</v>
      </c>
    </row>
    <row r="215" spans="1:16" x14ac:dyDescent="0.25">
      <c r="A215" s="558"/>
      <c r="B215" s="559"/>
      <c r="C215" s="559"/>
      <c r="D215" s="559"/>
      <c r="E215" s="559"/>
      <c r="F215" s="559"/>
      <c r="G215" s="559"/>
      <c r="H215" s="560"/>
      <c r="I215" s="561"/>
      <c r="J215" s="561"/>
      <c r="K215" s="561"/>
      <c r="L215" s="562"/>
      <c r="M215" s="561"/>
      <c r="N215" s="562"/>
      <c r="O215" s="561"/>
      <c r="P215" s="563"/>
    </row>
    <row r="216" spans="1:16" x14ac:dyDescent="0.25">
      <c r="A216" s="514" t="s">
        <v>87</v>
      </c>
      <c r="B216" s="515" t="s">
        <v>4906</v>
      </c>
      <c r="C216" s="1249" t="s">
        <v>4907</v>
      </c>
      <c r="D216" s="1249"/>
      <c r="E216" s="1249"/>
      <c r="F216" s="1249"/>
      <c r="G216" s="1249"/>
      <c r="H216" s="516" t="s">
        <v>1440</v>
      </c>
      <c r="I216" s="517">
        <v>0.02</v>
      </c>
      <c r="J216" s="518">
        <v>1</v>
      </c>
      <c r="K216" s="570">
        <v>0.02</v>
      </c>
      <c r="L216" s="593">
        <v>605.85</v>
      </c>
      <c r="M216" s="570">
        <v>1.54</v>
      </c>
      <c r="N216" s="572">
        <v>933.01</v>
      </c>
      <c r="O216" s="517"/>
      <c r="P216" s="612">
        <v>18.66</v>
      </c>
    </row>
    <row r="217" spans="1:16" x14ac:dyDescent="0.25">
      <c r="A217" s="556"/>
      <c r="B217" s="557"/>
      <c r="C217" s="1248" t="s">
        <v>1161</v>
      </c>
      <c r="D217" s="1248"/>
      <c r="E217" s="1248"/>
      <c r="F217" s="1248"/>
      <c r="G217" s="1248"/>
      <c r="H217" s="516"/>
      <c r="I217" s="517"/>
      <c r="J217" s="517"/>
      <c r="K217" s="517"/>
      <c r="L217" s="520"/>
      <c r="M217" s="517"/>
      <c r="N217" s="520"/>
      <c r="O217" s="517"/>
      <c r="P217" s="612">
        <v>18.66</v>
      </c>
    </row>
    <row r="218" spans="1:16" x14ac:dyDescent="0.25">
      <c r="A218" s="558"/>
      <c r="B218" s="559"/>
      <c r="C218" s="559"/>
      <c r="D218" s="559"/>
      <c r="E218" s="559"/>
      <c r="F218" s="559"/>
      <c r="G218" s="559"/>
      <c r="H218" s="560"/>
      <c r="I218" s="561"/>
      <c r="J218" s="561"/>
      <c r="K218" s="561"/>
      <c r="L218" s="562"/>
      <c r="M218" s="561"/>
      <c r="N218" s="562"/>
      <c r="O218" s="561"/>
      <c r="P218" s="563"/>
    </row>
    <row r="219" spans="1:16" x14ac:dyDescent="0.25">
      <c r="A219" s="558"/>
      <c r="B219" s="576"/>
      <c r="C219" s="576"/>
      <c r="D219" s="576"/>
      <c r="E219" s="576"/>
      <c r="F219" s="561"/>
      <c r="G219" s="561"/>
      <c r="H219" s="561"/>
      <c r="I219" s="561"/>
      <c r="J219" s="562"/>
      <c r="K219" s="561"/>
      <c r="L219" s="562"/>
      <c r="M219" s="577"/>
      <c r="N219" s="562"/>
      <c r="O219" s="578"/>
      <c r="P219" s="579"/>
    </row>
    <row r="220" spans="1:16" x14ac:dyDescent="0.25">
      <c r="A220" s="552"/>
      <c r="B220" s="580"/>
      <c r="C220" s="1246" t="s">
        <v>4908</v>
      </c>
      <c r="D220" s="1246"/>
      <c r="E220" s="1246"/>
      <c r="F220" s="1246"/>
      <c r="G220" s="1246"/>
      <c r="H220" s="1246"/>
      <c r="I220" s="1246"/>
      <c r="J220" s="1246"/>
      <c r="K220" s="1246"/>
      <c r="L220" s="1246"/>
      <c r="M220" s="1246"/>
      <c r="N220" s="1246"/>
      <c r="O220" s="1246"/>
      <c r="P220" s="581"/>
    </row>
    <row r="221" spans="1:16" x14ac:dyDescent="0.25">
      <c r="A221" s="552"/>
      <c r="B221" s="553"/>
      <c r="C221" s="1243" t="s">
        <v>1249</v>
      </c>
      <c r="D221" s="1243"/>
      <c r="E221" s="1243"/>
      <c r="F221" s="1243"/>
      <c r="G221" s="1243"/>
      <c r="H221" s="1243"/>
      <c r="I221" s="1243"/>
      <c r="J221" s="1243"/>
      <c r="K221" s="1243"/>
      <c r="L221" s="1243"/>
      <c r="M221" s="1243"/>
      <c r="N221" s="1243"/>
      <c r="O221" s="1243"/>
      <c r="P221" s="582">
        <v>22188.17</v>
      </c>
    </row>
    <row r="222" spans="1:16" x14ac:dyDescent="0.25">
      <c r="A222" s="552"/>
      <c r="B222" s="553"/>
      <c r="C222" s="1243" t="s">
        <v>1250</v>
      </c>
      <c r="D222" s="1243"/>
      <c r="E222" s="1243"/>
      <c r="F222" s="1243"/>
      <c r="G222" s="1243"/>
      <c r="H222" s="1243"/>
      <c r="I222" s="1243"/>
      <c r="J222" s="1243"/>
      <c r="K222" s="1243"/>
      <c r="L222" s="1243"/>
      <c r="M222" s="1243"/>
      <c r="N222" s="1243"/>
      <c r="O222" s="1243"/>
      <c r="P222" s="583"/>
    </row>
    <row r="223" spans="1:16" x14ac:dyDescent="0.25">
      <c r="A223" s="552"/>
      <c r="B223" s="553"/>
      <c r="C223" s="1243" t="s">
        <v>1251</v>
      </c>
      <c r="D223" s="1243"/>
      <c r="E223" s="1243"/>
      <c r="F223" s="1243"/>
      <c r="G223" s="1243"/>
      <c r="H223" s="1243"/>
      <c r="I223" s="1243"/>
      <c r="J223" s="1243"/>
      <c r="K223" s="1243"/>
      <c r="L223" s="1243"/>
      <c r="M223" s="1243"/>
      <c r="N223" s="1243"/>
      <c r="O223" s="1243"/>
      <c r="P223" s="582">
        <v>4080.21</v>
      </c>
    </row>
    <row r="224" spans="1:16" x14ac:dyDescent="0.25">
      <c r="A224" s="552"/>
      <c r="B224" s="553"/>
      <c r="C224" s="1243" t="s">
        <v>1252</v>
      </c>
      <c r="D224" s="1243"/>
      <c r="E224" s="1243"/>
      <c r="F224" s="1243"/>
      <c r="G224" s="1243"/>
      <c r="H224" s="1243"/>
      <c r="I224" s="1243"/>
      <c r="J224" s="1243"/>
      <c r="K224" s="1243"/>
      <c r="L224" s="1243"/>
      <c r="M224" s="1243"/>
      <c r="N224" s="1243"/>
      <c r="O224" s="1243"/>
      <c r="P224" s="582">
        <v>2714.97</v>
      </c>
    </row>
    <row r="225" spans="1:16" x14ac:dyDescent="0.25">
      <c r="A225" s="552"/>
      <c r="B225" s="553"/>
      <c r="C225" s="1243" t="s">
        <v>1253</v>
      </c>
      <c r="D225" s="1243"/>
      <c r="E225" s="1243"/>
      <c r="F225" s="1243"/>
      <c r="G225" s="1243"/>
      <c r="H225" s="1243"/>
      <c r="I225" s="1243"/>
      <c r="J225" s="1243"/>
      <c r="K225" s="1243"/>
      <c r="L225" s="1243"/>
      <c r="M225" s="1243"/>
      <c r="N225" s="1243"/>
      <c r="O225" s="1243"/>
      <c r="P225" s="616">
        <v>955.63</v>
      </c>
    </row>
    <row r="226" spans="1:16" x14ac:dyDescent="0.25">
      <c r="A226" s="552"/>
      <c r="B226" s="553"/>
      <c r="C226" s="1243" t="s">
        <v>1254</v>
      </c>
      <c r="D226" s="1243"/>
      <c r="E226" s="1243"/>
      <c r="F226" s="1243"/>
      <c r="G226" s="1243"/>
      <c r="H226" s="1243"/>
      <c r="I226" s="1243"/>
      <c r="J226" s="1243"/>
      <c r="K226" s="1243"/>
      <c r="L226" s="1243"/>
      <c r="M226" s="1243"/>
      <c r="N226" s="1243"/>
      <c r="O226" s="1243"/>
      <c r="P226" s="582">
        <v>13203.47</v>
      </c>
    </row>
    <row r="227" spans="1:16" x14ac:dyDescent="0.25">
      <c r="A227" s="552"/>
      <c r="B227" s="553"/>
      <c r="C227" s="1243" t="s">
        <v>1255</v>
      </c>
      <c r="D227" s="1243"/>
      <c r="E227" s="1243"/>
      <c r="F227" s="1243"/>
      <c r="G227" s="1243"/>
      <c r="H227" s="1243"/>
      <c r="I227" s="1243"/>
      <c r="J227" s="1243"/>
      <c r="K227" s="1243"/>
      <c r="L227" s="1243"/>
      <c r="M227" s="1243"/>
      <c r="N227" s="1243"/>
      <c r="O227" s="1243"/>
      <c r="P227" s="582">
        <v>1233.8900000000001</v>
      </c>
    </row>
    <row r="228" spans="1:16" x14ac:dyDescent="0.25">
      <c r="A228" s="552"/>
      <c r="B228" s="553"/>
      <c r="C228" s="1243" t="s">
        <v>1256</v>
      </c>
      <c r="D228" s="1243"/>
      <c r="E228" s="1243"/>
      <c r="F228" s="1243"/>
      <c r="G228" s="1243"/>
      <c r="H228" s="1243"/>
      <c r="I228" s="1243"/>
      <c r="J228" s="1243"/>
      <c r="K228" s="1243"/>
      <c r="L228" s="1243"/>
      <c r="M228" s="1243"/>
      <c r="N228" s="1243"/>
      <c r="O228" s="1243"/>
      <c r="P228" s="582">
        <v>30955.98</v>
      </c>
    </row>
    <row r="229" spans="1:16" x14ac:dyDescent="0.25">
      <c r="A229" s="552"/>
      <c r="B229" s="553"/>
      <c r="C229" s="1243" t="s">
        <v>1257</v>
      </c>
      <c r="D229" s="1243"/>
      <c r="E229" s="1243"/>
      <c r="F229" s="1243"/>
      <c r="G229" s="1243"/>
      <c r="H229" s="1243"/>
      <c r="I229" s="1243"/>
      <c r="J229" s="1243"/>
      <c r="K229" s="1243"/>
      <c r="L229" s="1243"/>
      <c r="M229" s="1243"/>
      <c r="N229" s="1243"/>
      <c r="O229" s="1243"/>
      <c r="P229" s="582">
        <v>29722.09</v>
      </c>
    </row>
    <row r="230" spans="1:16" x14ac:dyDescent="0.25">
      <c r="A230" s="552"/>
      <c r="B230" s="553"/>
      <c r="C230" s="1243" t="s">
        <v>1258</v>
      </c>
      <c r="D230" s="1243"/>
      <c r="E230" s="1243"/>
      <c r="F230" s="1243"/>
      <c r="G230" s="1243"/>
      <c r="H230" s="1243"/>
      <c r="I230" s="1243"/>
      <c r="J230" s="1243"/>
      <c r="K230" s="1243"/>
      <c r="L230" s="1243"/>
      <c r="M230" s="1243"/>
      <c r="N230" s="1243"/>
      <c r="O230" s="1243"/>
      <c r="P230" s="583"/>
    </row>
    <row r="231" spans="1:16" x14ac:dyDescent="0.25">
      <c r="A231" s="552"/>
      <c r="B231" s="553"/>
      <c r="C231" s="1243" t="s">
        <v>1259</v>
      </c>
      <c r="D231" s="1243"/>
      <c r="E231" s="1243"/>
      <c r="F231" s="1243"/>
      <c r="G231" s="1243"/>
      <c r="H231" s="1243"/>
      <c r="I231" s="1243"/>
      <c r="J231" s="1243"/>
      <c r="K231" s="1243"/>
      <c r="L231" s="1243"/>
      <c r="M231" s="1243"/>
      <c r="N231" s="1243"/>
      <c r="O231" s="1243"/>
      <c r="P231" s="582">
        <v>4077.6</v>
      </c>
    </row>
    <row r="232" spans="1:16" x14ac:dyDescent="0.25">
      <c r="A232" s="552"/>
      <c r="B232" s="553"/>
      <c r="C232" s="1243" t="s">
        <v>1260</v>
      </c>
      <c r="D232" s="1243"/>
      <c r="E232" s="1243"/>
      <c r="F232" s="1243"/>
      <c r="G232" s="1243"/>
      <c r="H232" s="1243"/>
      <c r="I232" s="1243"/>
      <c r="J232" s="1243"/>
      <c r="K232" s="1243"/>
      <c r="L232" s="1243"/>
      <c r="M232" s="1243"/>
      <c r="N232" s="1243"/>
      <c r="O232" s="1243"/>
      <c r="P232" s="582">
        <v>2714.73</v>
      </c>
    </row>
    <row r="233" spans="1:16" x14ac:dyDescent="0.25">
      <c r="A233" s="552"/>
      <c r="B233" s="553"/>
      <c r="C233" s="1243" t="s">
        <v>1261</v>
      </c>
      <c r="D233" s="1243"/>
      <c r="E233" s="1243"/>
      <c r="F233" s="1243"/>
      <c r="G233" s="1243"/>
      <c r="H233" s="1243"/>
      <c r="I233" s="1243"/>
      <c r="J233" s="1243"/>
      <c r="K233" s="1243"/>
      <c r="L233" s="1243"/>
      <c r="M233" s="1243"/>
      <c r="N233" s="1243"/>
      <c r="O233" s="1243"/>
      <c r="P233" s="616">
        <v>955.5</v>
      </c>
    </row>
    <row r="234" spans="1:16" x14ac:dyDescent="0.25">
      <c r="A234" s="552"/>
      <c r="B234" s="553"/>
      <c r="C234" s="1243" t="s">
        <v>1262</v>
      </c>
      <c r="D234" s="1243"/>
      <c r="E234" s="1243"/>
      <c r="F234" s="1243"/>
      <c r="G234" s="1243"/>
      <c r="H234" s="1243"/>
      <c r="I234" s="1243"/>
      <c r="J234" s="1243"/>
      <c r="K234" s="1243"/>
      <c r="L234" s="1243"/>
      <c r="M234" s="1243"/>
      <c r="N234" s="1243"/>
      <c r="O234" s="1243"/>
      <c r="P234" s="582">
        <v>13184.76</v>
      </c>
    </row>
    <row r="235" spans="1:16" x14ac:dyDescent="0.25">
      <c r="A235" s="552"/>
      <c r="B235" s="553"/>
      <c r="C235" s="1243" t="s">
        <v>1263</v>
      </c>
      <c r="D235" s="1243"/>
      <c r="E235" s="1243"/>
      <c r="F235" s="1243"/>
      <c r="G235" s="1243"/>
      <c r="H235" s="1243"/>
      <c r="I235" s="1243"/>
      <c r="J235" s="1243"/>
      <c r="K235" s="1243"/>
      <c r="L235" s="1243"/>
      <c r="M235" s="1243"/>
      <c r="N235" s="1243"/>
      <c r="O235" s="1243"/>
      <c r="P235" s="582">
        <v>5500.18</v>
      </c>
    </row>
    <row r="236" spans="1:16" x14ac:dyDescent="0.25">
      <c r="A236" s="552"/>
      <c r="B236" s="553"/>
      <c r="C236" s="1243" t="s">
        <v>1264</v>
      </c>
      <c r="D236" s="1243"/>
      <c r="E236" s="1243"/>
      <c r="F236" s="1243"/>
      <c r="G236" s="1243"/>
      <c r="H236" s="1243"/>
      <c r="I236" s="1243"/>
      <c r="J236" s="1243"/>
      <c r="K236" s="1243"/>
      <c r="L236" s="1243"/>
      <c r="M236" s="1243"/>
      <c r="N236" s="1243"/>
      <c r="O236" s="1243"/>
      <c r="P236" s="582">
        <v>3289.32</v>
      </c>
    </row>
    <row r="237" spans="1:16" x14ac:dyDescent="0.25">
      <c r="A237" s="552"/>
      <c r="B237" s="553"/>
      <c r="C237" s="1243" t="s">
        <v>1265</v>
      </c>
      <c r="D237" s="1243"/>
      <c r="E237" s="1243"/>
      <c r="F237" s="1243"/>
      <c r="G237" s="1243"/>
      <c r="H237" s="1243"/>
      <c r="I237" s="1243"/>
      <c r="J237" s="1243"/>
      <c r="K237" s="1243"/>
      <c r="L237" s="1243"/>
      <c r="M237" s="1243"/>
      <c r="N237" s="1243"/>
      <c r="O237" s="1243"/>
      <c r="P237" s="582">
        <v>1233.8900000000001</v>
      </c>
    </row>
    <row r="238" spans="1:16" x14ac:dyDescent="0.25">
      <c r="A238" s="552"/>
      <c r="B238" s="553"/>
      <c r="C238" s="1243" t="s">
        <v>2687</v>
      </c>
      <c r="D238" s="1243"/>
      <c r="E238" s="1243"/>
      <c r="F238" s="1243"/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616">
        <v>25.75</v>
      </c>
    </row>
    <row r="239" spans="1:16" x14ac:dyDescent="0.25">
      <c r="A239" s="552"/>
      <c r="B239" s="553"/>
      <c r="C239" s="1243" t="s">
        <v>1250</v>
      </c>
      <c r="D239" s="1243"/>
      <c r="E239" s="1243"/>
      <c r="F239" s="1243"/>
      <c r="G239" s="1243"/>
      <c r="H239" s="1243"/>
      <c r="I239" s="1243"/>
      <c r="J239" s="1243"/>
      <c r="K239" s="1243"/>
      <c r="L239" s="1243"/>
      <c r="M239" s="1243"/>
      <c r="N239" s="1243"/>
      <c r="O239" s="1243"/>
      <c r="P239" s="583"/>
    </row>
    <row r="240" spans="1:16" x14ac:dyDescent="0.25">
      <c r="A240" s="552"/>
      <c r="B240" s="553"/>
      <c r="C240" s="1243" t="s">
        <v>1467</v>
      </c>
      <c r="D240" s="1243"/>
      <c r="E240" s="1243"/>
      <c r="F240" s="1243"/>
      <c r="G240" s="1243"/>
      <c r="H240" s="1243"/>
      <c r="I240" s="1243"/>
      <c r="J240" s="1243"/>
      <c r="K240" s="1243"/>
      <c r="L240" s="1243"/>
      <c r="M240" s="1243"/>
      <c r="N240" s="1243"/>
      <c r="O240" s="1243"/>
      <c r="P240" s="616">
        <v>2.61</v>
      </c>
    </row>
    <row r="241" spans="1:16" x14ac:dyDescent="0.25">
      <c r="A241" s="552"/>
      <c r="B241" s="553"/>
      <c r="C241" s="1243" t="s">
        <v>1468</v>
      </c>
      <c r="D241" s="1243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616">
        <v>0.24</v>
      </c>
    </row>
    <row r="242" spans="1:16" x14ac:dyDescent="0.25">
      <c r="A242" s="552"/>
      <c r="B242" s="553"/>
      <c r="C242" s="1243" t="s">
        <v>1469</v>
      </c>
      <c r="D242" s="1243"/>
      <c r="E242" s="1243"/>
      <c r="F242" s="1243"/>
      <c r="G242" s="1243"/>
      <c r="H242" s="1243"/>
      <c r="I242" s="1243"/>
      <c r="J242" s="1243"/>
      <c r="K242" s="1243"/>
      <c r="L242" s="1243"/>
      <c r="M242" s="1243"/>
      <c r="N242" s="1243"/>
      <c r="O242" s="1243"/>
      <c r="P242" s="616">
        <v>0.13</v>
      </c>
    </row>
    <row r="243" spans="1:16" x14ac:dyDescent="0.25">
      <c r="A243" s="552"/>
      <c r="B243" s="553"/>
      <c r="C243" s="1243" t="s">
        <v>1470</v>
      </c>
      <c r="D243" s="1243"/>
      <c r="E243" s="1243"/>
      <c r="F243" s="1243"/>
      <c r="G243" s="1243"/>
      <c r="H243" s="1243"/>
      <c r="I243" s="1243"/>
      <c r="J243" s="1243"/>
      <c r="K243" s="1243"/>
      <c r="L243" s="1243"/>
      <c r="M243" s="1243"/>
      <c r="N243" s="1243"/>
      <c r="O243" s="1243"/>
      <c r="P243" s="616">
        <v>18.71</v>
      </c>
    </row>
    <row r="244" spans="1:16" x14ac:dyDescent="0.25">
      <c r="A244" s="552"/>
      <c r="B244" s="553"/>
      <c r="C244" s="1243" t="s">
        <v>1471</v>
      </c>
      <c r="D244" s="1243"/>
      <c r="E244" s="1243"/>
      <c r="F244" s="1243"/>
      <c r="G244" s="1243"/>
      <c r="H244" s="1243"/>
      <c r="I244" s="1243"/>
      <c r="J244" s="1243"/>
      <c r="K244" s="1243"/>
      <c r="L244" s="1243"/>
      <c r="M244" s="1243"/>
      <c r="N244" s="1243"/>
      <c r="O244" s="1243"/>
      <c r="P244" s="616">
        <v>2.66</v>
      </c>
    </row>
    <row r="245" spans="1:16" x14ac:dyDescent="0.25">
      <c r="A245" s="552"/>
      <c r="B245" s="553"/>
      <c r="C245" s="1243" t="s">
        <v>1472</v>
      </c>
      <c r="D245" s="1243"/>
      <c r="E245" s="1243"/>
      <c r="F245" s="1243"/>
      <c r="G245" s="1243"/>
      <c r="H245" s="1243"/>
      <c r="I245" s="1243"/>
      <c r="J245" s="1243"/>
      <c r="K245" s="1243"/>
      <c r="L245" s="1243"/>
      <c r="M245" s="1243"/>
      <c r="N245" s="1243"/>
      <c r="O245" s="1243"/>
      <c r="P245" s="616">
        <v>1.4</v>
      </c>
    </row>
    <row r="246" spans="1:16" x14ac:dyDescent="0.25">
      <c r="A246" s="552"/>
      <c r="B246" s="553"/>
      <c r="C246" s="1243" t="s">
        <v>1266</v>
      </c>
      <c r="D246" s="1243"/>
      <c r="E246" s="1243"/>
      <c r="F246" s="1243"/>
      <c r="G246" s="1243"/>
      <c r="H246" s="1243"/>
      <c r="I246" s="1243"/>
      <c r="J246" s="1243"/>
      <c r="K246" s="1243"/>
      <c r="L246" s="1243"/>
      <c r="M246" s="1243"/>
      <c r="N246" s="1243"/>
      <c r="O246" s="1243"/>
      <c r="P246" s="582">
        <v>5035.84</v>
      </c>
    </row>
    <row r="247" spans="1:16" x14ac:dyDescent="0.25">
      <c r="A247" s="552"/>
      <c r="B247" s="553"/>
      <c r="C247" s="1243" t="s">
        <v>1267</v>
      </c>
      <c r="D247" s="1243"/>
      <c r="E247" s="1243"/>
      <c r="F247" s="1243"/>
      <c r="G247" s="1243"/>
      <c r="H247" s="1243"/>
      <c r="I247" s="1243"/>
      <c r="J247" s="1243"/>
      <c r="K247" s="1243"/>
      <c r="L247" s="1243"/>
      <c r="M247" s="1243"/>
      <c r="N247" s="1243"/>
      <c r="O247" s="1243"/>
      <c r="P247" s="582">
        <v>5502.84</v>
      </c>
    </row>
    <row r="248" spans="1:16" x14ac:dyDescent="0.25">
      <c r="A248" s="552"/>
      <c r="B248" s="553"/>
      <c r="C248" s="1243" t="s">
        <v>1268</v>
      </c>
      <c r="D248" s="1243"/>
      <c r="E248" s="1243"/>
      <c r="F248" s="1243"/>
      <c r="G248" s="1243"/>
      <c r="H248" s="1243"/>
      <c r="I248" s="1243"/>
      <c r="J248" s="1243"/>
      <c r="K248" s="1243"/>
      <c r="L248" s="1243"/>
      <c r="M248" s="1243"/>
      <c r="N248" s="1243"/>
      <c r="O248" s="1243"/>
      <c r="P248" s="582">
        <v>3290.72</v>
      </c>
    </row>
    <row r="249" spans="1:16" x14ac:dyDescent="0.25">
      <c r="A249" s="552"/>
      <c r="B249" s="580"/>
      <c r="C249" s="1246" t="s">
        <v>4909</v>
      </c>
      <c r="D249" s="1246"/>
      <c r="E249" s="1246"/>
      <c r="F249" s="1246"/>
      <c r="G249" s="1246"/>
      <c r="H249" s="1246"/>
      <c r="I249" s="1246"/>
      <c r="J249" s="1246"/>
      <c r="K249" s="1246"/>
      <c r="L249" s="1246"/>
      <c r="M249" s="1246"/>
      <c r="N249" s="1246"/>
      <c r="O249" s="1246"/>
      <c r="P249" s="584">
        <v>30981.73</v>
      </c>
    </row>
    <row r="250" spans="1:16" x14ac:dyDescent="0.25">
      <c r="A250" s="552"/>
      <c r="B250" s="553"/>
      <c r="C250" s="1243" t="s">
        <v>1270</v>
      </c>
      <c r="D250" s="1243"/>
      <c r="E250" s="1243"/>
      <c r="F250" s="1243"/>
      <c r="G250" s="1243"/>
      <c r="H250" s="1243"/>
      <c r="I250" s="1243"/>
      <c r="J250" s="1243"/>
      <c r="K250" s="1243"/>
      <c r="L250" s="1243"/>
      <c r="M250" s="1243"/>
      <c r="N250" s="1243"/>
      <c r="O250" s="1243"/>
      <c r="P250" s="583"/>
    </row>
    <row r="251" spans="1:16" x14ac:dyDescent="0.25">
      <c r="A251" s="552"/>
      <c r="B251" s="553"/>
      <c r="C251" s="1243" t="s">
        <v>1271</v>
      </c>
      <c r="D251" s="1243"/>
      <c r="E251" s="1243"/>
      <c r="F251" s="1243"/>
      <c r="G251" s="1243"/>
      <c r="H251" s="1243"/>
      <c r="I251" s="1243"/>
      <c r="J251" s="1243"/>
      <c r="K251" s="585" t="s">
        <v>4910</v>
      </c>
      <c r="L251" s="586"/>
      <c r="M251" s="586"/>
      <c r="O251" s="586"/>
      <c r="P251" s="587"/>
    </row>
    <row r="252" spans="1:16" x14ac:dyDescent="0.25">
      <c r="A252" s="552"/>
      <c r="B252" s="553"/>
      <c r="C252" s="1243" t="s">
        <v>1273</v>
      </c>
      <c r="D252" s="1243"/>
      <c r="E252" s="1243"/>
      <c r="F252" s="1243"/>
      <c r="G252" s="1243"/>
      <c r="H252" s="1243"/>
      <c r="I252" s="1243"/>
      <c r="J252" s="1243"/>
      <c r="K252" s="585" t="s">
        <v>4911</v>
      </c>
      <c r="L252" s="586"/>
      <c r="M252" s="586"/>
      <c r="O252" s="586"/>
      <c r="P252" s="587"/>
    </row>
    <row r="253" spans="1:16" x14ac:dyDescent="0.25">
      <c r="A253" s="594"/>
      <c r="B253" s="595"/>
      <c r="C253" s="595"/>
      <c r="D253" s="595"/>
      <c r="E253" s="595"/>
      <c r="F253" s="595"/>
      <c r="G253" s="595"/>
      <c r="H253" s="595"/>
      <c r="I253" s="595"/>
      <c r="J253" s="595"/>
      <c r="K253" s="595"/>
      <c r="L253" s="595"/>
      <c r="M253" s="595"/>
      <c r="N253" s="497"/>
      <c r="O253" s="596"/>
      <c r="P253" s="597"/>
    </row>
    <row r="254" spans="1:16" x14ac:dyDescent="0.25">
      <c r="A254" s="552"/>
      <c r="B254" s="580"/>
      <c r="C254" s="1246" t="s">
        <v>594</v>
      </c>
      <c r="D254" s="1246"/>
      <c r="E254" s="1246"/>
      <c r="F254" s="1246"/>
      <c r="G254" s="1246"/>
      <c r="H254" s="1246"/>
      <c r="I254" s="1246"/>
      <c r="J254" s="1246"/>
      <c r="K254" s="1246"/>
      <c r="L254" s="1246"/>
      <c r="M254" s="1246"/>
      <c r="N254" s="1246"/>
      <c r="O254" s="1246"/>
      <c r="P254" s="581"/>
    </row>
    <row r="255" spans="1:16" x14ac:dyDescent="0.25">
      <c r="A255" s="552"/>
      <c r="B255" s="553"/>
      <c r="C255" s="1243" t="s">
        <v>1249</v>
      </c>
      <c r="D255" s="1243"/>
      <c r="E255" s="1243"/>
      <c r="F255" s="1243"/>
      <c r="G255" s="1243"/>
      <c r="H255" s="1243"/>
      <c r="I255" s="1243"/>
      <c r="J255" s="1243"/>
      <c r="K255" s="1243"/>
      <c r="L255" s="1243"/>
      <c r="M255" s="1243"/>
      <c r="N255" s="1243"/>
      <c r="O255" s="1243"/>
      <c r="P255" s="582">
        <v>22188.17</v>
      </c>
    </row>
    <row r="256" spans="1:16" x14ac:dyDescent="0.25">
      <c r="A256" s="552"/>
      <c r="B256" s="553"/>
      <c r="C256" s="1243" t="s">
        <v>1250</v>
      </c>
      <c r="D256" s="1243"/>
      <c r="E256" s="1243"/>
      <c r="F256" s="1243"/>
      <c r="G256" s="1243"/>
      <c r="H256" s="1243"/>
      <c r="I256" s="1243"/>
      <c r="J256" s="1243"/>
      <c r="K256" s="1243"/>
      <c r="L256" s="1243"/>
      <c r="M256" s="1243"/>
      <c r="N256" s="1243"/>
      <c r="O256" s="1243"/>
      <c r="P256" s="583"/>
    </row>
    <row r="257" spans="1:16" x14ac:dyDescent="0.25">
      <c r="A257" s="552"/>
      <c r="B257" s="553"/>
      <c r="C257" s="1243" t="s">
        <v>1251</v>
      </c>
      <c r="D257" s="1243"/>
      <c r="E257" s="1243"/>
      <c r="F257" s="1243"/>
      <c r="G257" s="1243"/>
      <c r="H257" s="1243"/>
      <c r="I257" s="1243"/>
      <c r="J257" s="1243"/>
      <c r="K257" s="1243"/>
      <c r="L257" s="1243"/>
      <c r="M257" s="1243"/>
      <c r="N257" s="1243"/>
      <c r="O257" s="1243"/>
      <c r="P257" s="582">
        <v>4080.21</v>
      </c>
    </row>
    <row r="258" spans="1:16" x14ac:dyDescent="0.25">
      <c r="A258" s="552"/>
      <c r="B258" s="553"/>
      <c r="C258" s="1243" t="s">
        <v>1252</v>
      </c>
      <c r="D258" s="1243"/>
      <c r="E258" s="1243"/>
      <c r="F258" s="1243"/>
      <c r="G258" s="1243"/>
      <c r="H258" s="1243"/>
      <c r="I258" s="1243"/>
      <c r="J258" s="1243"/>
      <c r="K258" s="1243"/>
      <c r="L258" s="1243"/>
      <c r="M258" s="1243"/>
      <c r="N258" s="1243"/>
      <c r="O258" s="1243"/>
      <c r="P258" s="582">
        <v>2714.97</v>
      </c>
    </row>
    <row r="259" spans="1:16" x14ac:dyDescent="0.25">
      <c r="A259" s="552"/>
      <c r="B259" s="553"/>
      <c r="C259" s="1243" t="s">
        <v>1253</v>
      </c>
      <c r="D259" s="1243"/>
      <c r="E259" s="1243"/>
      <c r="F259" s="1243"/>
      <c r="G259" s="1243"/>
      <c r="H259" s="1243"/>
      <c r="I259" s="1243"/>
      <c r="J259" s="1243"/>
      <c r="K259" s="1243"/>
      <c r="L259" s="1243"/>
      <c r="M259" s="1243"/>
      <c r="N259" s="1243"/>
      <c r="O259" s="1243"/>
      <c r="P259" s="616">
        <v>955.63</v>
      </c>
    </row>
    <row r="260" spans="1:16" x14ac:dyDescent="0.25">
      <c r="A260" s="552"/>
      <c r="B260" s="553"/>
      <c r="C260" s="1243" t="s">
        <v>1254</v>
      </c>
      <c r="D260" s="1243"/>
      <c r="E260" s="1243"/>
      <c r="F260" s="1243"/>
      <c r="G260" s="1243"/>
      <c r="H260" s="1243"/>
      <c r="I260" s="1243"/>
      <c r="J260" s="1243"/>
      <c r="K260" s="1243"/>
      <c r="L260" s="1243"/>
      <c r="M260" s="1243"/>
      <c r="N260" s="1243"/>
      <c r="O260" s="1243"/>
      <c r="P260" s="582">
        <v>13203.47</v>
      </c>
    </row>
    <row r="261" spans="1:16" x14ac:dyDescent="0.25">
      <c r="A261" s="552"/>
      <c r="B261" s="553"/>
      <c r="C261" s="1243" t="s">
        <v>1255</v>
      </c>
      <c r="D261" s="1243"/>
      <c r="E261" s="1243"/>
      <c r="F261" s="1243"/>
      <c r="G261" s="1243"/>
      <c r="H261" s="1243"/>
      <c r="I261" s="1243"/>
      <c r="J261" s="1243"/>
      <c r="K261" s="1243"/>
      <c r="L261" s="1243"/>
      <c r="M261" s="1243"/>
      <c r="N261" s="1243"/>
      <c r="O261" s="1243"/>
      <c r="P261" s="582">
        <v>1233.8900000000001</v>
      </c>
    </row>
    <row r="262" spans="1:16" x14ac:dyDescent="0.25">
      <c r="A262" s="552"/>
      <c r="B262" s="553"/>
      <c r="C262" s="1243" t="s">
        <v>1256</v>
      </c>
      <c r="D262" s="1243"/>
      <c r="E262" s="1243"/>
      <c r="F262" s="1243"/>
      <c r="G262" s="1243"/>
      <c r="H262" s="1243"/>
      <c r="I262" s="1243"/>
      <c r="J262" s="1243"/>
      <c r="K262" s="1243"/>
      <c r="L262" s="1243"/>
      <c r="M262" s="1243"/>
      <c r="N262" s="1243"/>
      <c r="O262" s="1243"/>
      <c r="P262" s="582">
        <v>30955.98</v>
      </c>
    </row>
    <row r="263" spans="1:16" x14ac:dyDescent="0.25">
      <c r="A263" s="552"/>
      <c r="B263" s="553"/>
      <c r="C263" s="1243" t="s">
        <v>1257</v>
      </c>
      <c r="D263" s="1243"/>
      <c r="E263" s="1243"/>
      <c r="F263" s="1243"/>
      <c r="G263" s="1243"/>
      <c r="H263" s="1243"/>
      <c r="I263" s="1243"/>
      <c r="J263" s="1243"/>
      <c r="K263" s="1243"/>
      <c r="L263" s="1243"/>
      <c r="M263" s="1243"/>
      <c r="N263" s="1243"/>
      <c r="O263" s="1243"/>
      <c r="P263" s="582">
        <v>29722.09</v>
      </c>
    </row>
    <row r="264" spans="1:16" x14ac:dyDescent="0.25">
      <c r="A264" s="552"/>
      <c r="B264" s="553"/>
      <c r="C264" s="1243" t="s">
        <v>1258</v>
      </c>
      <c r="D264" s="1243"/>
      <c r="E264" s="1243"/>
      <c r="F264" s="1243"/>
      <c r="G264" s="1243"/>
      <c r="H264" s="1243"/>
      <c r="I264" s="1243"/>
      <c r="J264" s="1243"/>
      <c r="K264" s="1243"/>
      <c r="L264" s="1243"/>
      <c r="M264" s="1243"/>
      <c r="N264" s="1243"/>
      <c r="O264" s="1243"/>
      <c r="P264" s="583"/>
    </row>
    <row r="265" spans="1:16" x14ac:dyDescent="0.25">
      <c r="A265" s="552"/>
      <c r="B265" s="553"/>
      <c r="C265" s="1243" t="s">
        <v>1259</v>
      </c>
      <c r="D265" s="1243"/>
      <c r="E265" s="1243"/>
      <c r="F265" s="1243"/>
      <c r="G265" s="1243"/>
      <c r="H265" s="1243"/>
      <c r="I265" s="1243"/>
      <c r="J265" s="1243"/>
      <c r="K265" s="1243"/>
      <c r="L265" s="1243"/>
      <c r="M265" s="1243"/>
      <c r="N265" s="1243"/>
      <c r="O265" s="1243"/>
      <c r="P265" s="582">
        <v>4077.6</v>
      </c>
    </row>
    <row r="266" spans="1:16" x14ac:dyDescent="0.25">
      <c r="A266" s="552"/>
      <c r="B266" s="553"/>
      <c r="C266" s="1243" t="s">
        <v>1260</v>
      </c>
      <c r="D266" s="1243"/>
      <c r="E266" s="1243"/>
      <c r="F266" s="1243"/>
      <c r="G266" s="1243"/>
      <c r="H266" s="1243"/>
      <c r="I266" s="1243"/>
      <c r="J266" s="1243"/>
      <c r="K266" s="1243"/>
      <c r="L266" s="1243"/>
      <c r="M266" s="1243"/>
      <c r="N266" s="1243"/>
      <c r="O266" s="1243"/>
      <c r="P266" s="582">
        <v>2714.73</v>
      </c>
    </row>
    <row r="267" spans="1:16" x14ac:dyDescent="0.25">
      <c r="A267" s="552"/>
      <c r="B267" s="553"/>
      <c r="C267" s="1243" t="s">
        <v>1261</v>
      </c>
      <c r="D267" s="1243"/>
      <c r="E267" s="1243"/>
      <c r="F267" s="1243"/>
      <c r="G267" s="1243"/>
      <c r="H267" s="1243"/>
      <c r="I267" s="1243"/>
      <c r="J267" s="1243"/>
      <c r="K267" s="1243"/>
      <c r="L267" s="1243"/>
      <c r="M267" s="1243"/>
      <c r="N267" s="1243"/>
      <c r="O267" s="1243"/>
      <c r="P267" s="616">
        <v>955.5</v>
      </c>
    </row>
    <row r="268" spans="1:16" x14ac:dyDescent="0.25">
      <c r="A268" s="552"/>
      <c r="B268" s="553"/>
      <c r="C268" s="1243" t="s">
        <v>1262</v>
      </c>
      <c r="D268" s="1243"/>
      <c r="E268" s="1243"/>
      <c r="F268" s="1243"/>
      <c r="G268" s="1243"/>
      <c r="H268" s="1243"/>
      <c r="I268" s="1243"/>
      <c r="J268" s="1243"/>
      <c r="K268" s="1243"/>
      <c r="L268" s="1243"/>
      <c r="M268" s="1243"/>
      <c r="N268" s="1243"/>
      <c r="O268" s="1243"/>
      <c r="P268" s="582">
        <v>13184.76</v>
      </c>
    </row>
    <row r="269" spans="1:16" x14ac:dyDescent="0.25">
      <c r="A269" s="552"/>
      <c r="B269" s="553"/>
      <c r="C269" s="1243" t="s">
        <v>1263</v>
      </c>
      <c r="D269" s="1243"/>
      <c r="E269" s="1243"/>
      <c r="F269" s="1243"/>
      <c r="G269" s="1243"/>
      <c r="H269" s="1243"/>
      <c r="I269" s="1243"/>
      <c r="J269" s="1243"/>
      <c r="K269" s="1243"/>
      <c r="L269" s="1243"/>
      <c r="M269" s="1243"/>
      <c r="N269" s="1243"/>
      <c r="O269" s="1243"/>
      <c r="P269" s="582">
        <v>5500.18</v>
      </c>
    </row>
    <row r="270" spans="1:16" x14ac:dyDescent="0.25">
      <c r="A270" s="552"/>
      <c r="B270" s="553"/>
      <c r="C270" s="1243" t="s">
        <v>1264</v>
      </c>
      <c r="D270" s="1243"/>
      <c r="E270" s="1243"/>
      <c r="F270" s="1243"/>
      <c r="G270" s="1243"/>
      <c r="H270" s="1243"/>
      <c r="I270" s="1243"/>
      <c r="J270" s="1243"/>
      <c r="K270" s="1243"/>
      <c r="L270" s="1243"/>
      <c r="M270" s="1243"/>
      <c r="N270" s="1243"/>
      <c r="O270" s="1243"/>
      <c r="P270" s="582">
        <v>3289.32</v>
      </c>
    </row>
    <row r="271" spans="1:16" x14ac:dyDescent="0.25">
      <c r="A271" s="552"/>
      <c r="B271" s="553"/>
      <c r="C271" s="1243" t="s">
        <v>1265</v>
      </c>
      <c r="D271" s="1243"/>
      <c r="E271" s="1243"/>
      <c r="F271" s="1243"/>
      <c r="G271" s="1243"/>
      <c r="H271" s="1243"/>
      <c r="I271" s="1243"/>
      <c r="J271" s="1243"/>
      <c r="K271" s="1243"/>
      <c r="L271" s="1243"/>
      <c r="M271" s="1243"/>
      <c r="N271" s="1243"/>
      <c r="O271" s="1243"/>
      <c r="P271" s="582">
        <v>1233.8900000000001</v>
      </c>
    </row>
    <row r="272" spans="1:16" x14ac:dyDescent="0.25">
      <c r="A272" s="552"/>
      <c r="B272" s="553"/>
      <c r="C272" s="1243" t="s">
        <v>2687</v>
      </c>
      <c r="D272" s="1243"/>
      <c r="E272" s="1243"/>
      <c r="F272" s="1243"/>
      <c r="G272" s="1243"/>
      <c r="H272" s="1243"/>
      <c r="I272" s="1243"/>
      <c r="J272" s="1243"/>
      <c r="K272" s="1243"/>
      <c r="L272" s="1243"/>
      <c r="M272" s="1243"/>
      <c r="N272" s="1243"/>
      <c r="O272" s="1243"/>
      <c r="P272" s="616">
        <v>25.75</v>
      </c>
    </row>
    <row r="273" spans="1:16" x14ac:dyDescent="0.25">
      <c r="A273" s="552"/>
      <c r="B273" s="553"/>
      <c r="C273" s="1243" t="s">
        <v>1250</v>
      </c>
      <c r="D273" s="1243"/>
      <c r="E273" s="1243"/>
      <c r="F273" s="1243"/>
      <c r="G273" s="1243"/>
      <c r="H273" s="1243"/>
      <c r="I273" s="1243"/>
      <c r="J273" s="1243"/>
      <c r="K273" s="1243"/>
      <c r="L273" s="1243"/>
      <c r="M273" s="1243"/>
      <c r="N273" s="1243"/>
      <c r="O273" s="1243"/>
      <c r="P273" s="583"/>
    </row>
    <row r="274" spans="1:16" x14ac:dyDescent="0.25">
      <c r="A274" s="552"/>
      <c r="B274" s="553"/>
      <c r="C274" s="1243" t="s">
        <v>1467</v>
      </c>
      <c r="D274" s="1243"/>
      <c r="E274" s="1243"/>
      <c r="F274" s="1243"/>
      <c r="G274" s="1243"/>
      <c r="H274" s="1243"/>
      <c r="I274" s="1243"/>
      <c r="J274" s="1243"/>
      <c r="K274" s="1243"/>
      <c r="L274" s="1243"/>
      <c r="M274" s="1243"/>
      <c r="N274" s="1243"/>
      <c r="O274" s="1243"/>
      <c r="P274" s="616">
        <v>2.61</v>
      </c>
    </row>
    <row r="275" spans="1:16" x14ac:dyDescent="0.25">
      <c r="A275" s="552"/>
      <c r="B275" s="553"/>
      <c r="C275" s="1243" t="s">
        <v>1468</v>
      </c>
      <c r="D275" s="1243"/>
      <c r="E275" s="1243"/>
      <c r="F275" s="1243"/>
      <c r="G275" s="1243"/>
      <c r="H275" s="1243"/>
      <c r="I275" s="1243"/>
      <c r="J275" s="1243"/>
      <c r="K275" s="1243"/>
      <c r="L275" s="1243"/>
      <c r="M275" s="1243"/>
      <c r="N275" s="1243"/>
      <c r="O275" s="1243"/>
      <c r="P275" s="616">
        <v>0.24</v>
      </c>
    </row>
    <row r="276" spans="1:16" x14ac:dyDescent="0.25">
      <c r="A276" s="552"/>
      <c r="B276" s="553"/>
      <c r="C276" s="1243" t="s">
        <v>1469</v>
      </c>
      <c r="D276" s="1243"/>
      <c r="E276" s="1243"/>
      <c r="F276" s="1243"/>
      <c r="G276" s="1243"/>
      <c r="H276" s="1243"/>
      <c r="I276" s="1243"/>
      <c r="J276" s="1243"/>
      <c r="K276" s="1243"/>
      <c r="L276" s="1243"/>
      <c r="M276" s="1243"/>
      <c r="N276" s="1243"/>
      <c r="O276" s="1243"/>
      <c r="P276" s="616">
        <v>0.13</v>
      </c>
    </row>
    <row r="277" spans="1:16" x14ac:dyDescent="0.25">
      <c r="A277" s="552"/>
      <c r="B277" s="553"/>
      <c r="C277" s="1243" t="s">
        <v>1470</v>
      </c>
      <c r="D277" s="1243"/>
      <c r="E277" s="1243"/>
      <c r="F277" s="1243"/>
      <c r="G277" s="1243"/>
      <c r="H277" s="1243"/>
      <c r="I277" s="1243"/>
      <c r="J277" s="1243"/>
      <c r="K277" s="1243"/>
      <c r="L277" s="1243"/>
      <c r="M277" s="1243"/>
      <c r="N277" s="1243"/>
      <c r="O277" s="1243"/>
      <c r="P277" s="616">
        <v>18.71</v>
      </c>
    </row>
    <row r="278" spans="1:16" x14ac:dyDescent="0.25">
      <c r="A278" s="552"/>
      <c r="B278" s="553"/>
      <c r="C278" s="1243" t="s">
        <v>1471</v>
      </c>
      <c r="D278" s="1243"/>
      <c r="E278" s="1243"/>
      <c r="F278" s="1243"/>
      <c r="G278" s="1243"/>
      <c r="H278" s="1243"/>
      <c r="I278" s="1243"/>
      <c r="J278" s="1243"/>
      <c r="K278" s="1243"/>
      <c r="L278" s="1243"/>
      <c r="M278" s="1243"/>
      <c r="N278" s="1243"/>
      <c r="O278" s="1243"/>
      <c r="P278" s="616">
        <v>2.66</v>
      </c>
    </row>
    <row r="279" spans="1:16" x14ac:dyDescent="0.25">
      <c r="A279" s="552"/>
      <c r="B279" s="553"/>
      <c r="C279" s="1243" t="s">
        <v>1472</v>
      </c>
      <c r="D279" s="1243"/>
      <c r="E279" s="1243"/>
      <c r="F279" s="1243"/>
      <c r="G279" s="1243"/>
      <c r="H279" s="1243"/>
      <c r="I279" s="1243"/>
      <c r="J279" s="1243"/>
      <c r="K279" s="1243"/>
      <c r="L279" s="1243"/>
      <c r="M279" s="1243"/>
      <c r="N279" s="1243"/>
      <c r="O279" s="1243"/>
      <c r="P279" s="616">
        <v>1.4</v>
      </c>
    </row>
    <row r="280" spans="1:16" x14ac:dyDescent="0.25">
      <c r="A280" s="552"/>
      <c r="B280" s="553"/>
      <c r="C280" s="1243" t="s">
        <v>1266</v>
      </c>
      <c r="D280" s="1243"/>
      <c r="E280" s="1243"/>
      <c r="F280" s="1243"/>
      <c r="G280" s="1243"/>
      <c r="H280" s="1243"/>
      <c r="I280" s="1243"/>
      <c r="J280" s="1243"/>
      <c r="K280" s="1243"/>
      <c r="L280" s="1243"/>
      <c r="M280" s="1243"/>
      <c r="N280" s="1243"/>
      <c r="O280" s="1243"/>
      <c r="P280" s="582">
        <v>5035.84</v>
      </c>
    </row>
    <row r="281" spans="1:16" x14ac:dyDescent="0.25">
      <c r="A281" s="552"/>
      <c r="B281" s="553"/>
      <c r="C281" s="1243" t="s">
        <v>1267</v>
      </c>
      <c r="D281" s="1243"/>
      <c r="E281" s="1243"/>
      <c r="F281" s="1243"/>
      <c r="G281" s="1243"/>
      <c r="H281" s="1243"/>
      <c r="I281" s="1243"/>
      <c r="J281" s="1243"/>
      <c r="K281" s="1243"/>
      <c r="L281" s="1243"/>
      <c r="M281" s="1243"/>
      <c r="N281" s="1243"/>
      <c r="O281" s="1243"/>
      <c r="P281" s="582">
        <v>5502.84</v>
      </c>
    </row>
    <row r="282" spans="1:16" x14ac:dyDescent="0.25">
      <c r="A282" s="552"/>
      <c r="B282" s="553"/>
      <c r="C282" s="1243" t="s">
        <v>1268</v>
      </c>
      <c r="D282" s="1243"/>
      <c r="E282" s="1243"/>
      <c r="F282" s="1243"/>
      <c r="G282" s="1243"/>
      <c r="H282" s="1243"/>
      <c r="I282" s="1243"/>
      <c r="J282" s="1243"/>
      <c r="K282" s="1243"/>
      <c r="L282" s="1243"/>
      <c r="M282" s="1243"/>
      <c r="N282" s="1243"/>
      <c r="O282" s="1243"/>
      <c r="P282" s="582">
        <v>3290.72</v>
      </c>
    </row>
    <row r="283" spans="1:16" x14ac:dyDescent="0.25">
      <c r="A283" s="552"/>
      <c r="B283" s="580"/>
      <c r="C283" s="1246" t="s">
        <v>1275</v>
      </c>
      <c r="D283" s="1246"/>
      <c r="E283" s="1246"/>
      <c r="F283" s="1246"/>
      <c r="G283" s="1246"/>
      <c r="H283" s="1246"/>
      <c r="I283" s="1246"/>
      <c r="J283" s="1246"/>
      <c r="K283" s="1246"/>
      <c r="L283" s="1246"/>
      <c r="M283" s="1246"/>
      <c r="N283" s="1246"/>
      <c r="O283" s="1246"/>
      <c r="P283" s="584">
        <v>30981.73</v>
      </c>
    </row>
    <row r="284" spans="1:16" x14ac:dyDescent="0.25">
      <c r="A284" s="552"/>
      <c r="B284" s="553"/>
      <c r="C284" s="1243" t="s">
        <v>1270</v>
      </c>
      <c r="D284" s="1243"/>
      <c r="E284" s="1243"/>
      <c r="F284" s="1243"/>
      <c r="G284" s="1243"/>
      <c r="H284" s="1243"/>
      <c r="I284" s="1243"/>
      <c r="J284" s="1243"/>
      <c r="K284" s="1243"/>
      <c r="L284" s="1243"/>
      <c r="M284" s="1243"/>
      <c r="N284" s="1243"/>
      <c r="O284" s="1243"/>
      <c r="P284" s="583"/>
    </row>
    <row r="285" spans="1:16" x14ac:dyDescent="0.25">
      <c r="A285" s="552"/>
      <c r="B285" s="553"/>
      <c r="C285" s="1243" t="s">
        <v>1271</v>
      </c>
      <c r="D285" s="1243"/>
      <c r="E285" s="1243"/>
      <c r="F285" s="1243"/>
      <c r="G285" s="1243"/>
      <c r="H285" s="1243"/>
      <c r="I285" s="1243"/>
      <c r="J285" s="1243"/>
      <c r="K285" s="585" t="s">
        <v>4910</v>
      </c>
      <c r="L285" s="586"/>
      <c r="M285" s="586"/>
      <c r="O285" s="598"/>
      <c r="P285" s="587"/>
    </row>
    <row r="286" spans="1:16" x14ac:dyDescent="0.25">
      <c r="A286" s="552"/>
      <c r="B286" s="553"/>
      <c r="C286" s="1243" t="s">
        <v>1273</v>
      </c>
      <c r="D286" s="1243"/>
      <c r="E286" s="1243"/>
      <c r="F286" s="1243"/>
      <c r="G286" s="1243"/>
      <c r="H286" s="1243"/>
      <c r="I286" s="1243"/>
      <c r="J286" s="1243"/>
      <c r="K286" s="585" t="s">
        <v>4911</v>
      </c>
      <c r="L286" s="586"/>
      <c r="M286" s="586"/>
      <c r="O286" s="598"/>
      <c r="P286" s="587"/>
    </row>
    <row r="287" spans="1:16" x14ac:dyDescent="0.25">
      <c r="A287" s="594"/>
      <c r="B287" s="562"/>
      <c r="C287" s="576"/>
      <c r="D287" s="576"/>
      <c r="E287" s="576"/>
      <c r="F287" s="576"/>
      <c r="G287" s="576"/>
      <c r="H287" s="576"/>
      <c r="I287" s="576"/>
      <c r="J287" s="576"/>
      <c r="K287" s="576"/>
      <c r="L287" s="599"/>
      <c r="M287" s="600"/>
      <c r="N287" s="601"/>
      <c r="O287" s="602"/>
      <c r="P287" s="603"/>
    </row>
    <row r="288" spans="1:16" x14ac:dyDescent="0.25">
      <c r="A288" s="478"/>
      <c r="B288" s="604"/>
      <c r="C288" s="605"/>
      <c r="D288" s="605"/>
      <c r="E288" s="605"/>
      <c r="F288" s="605"/>
      <c r="G288" s="605"/>
      <c r="H288" s="605"/>
      <c r="I288" s="605"/>
      <c r="J288" s="605"/>
      <c r="K288" s="605"/>
      <c r="L288" s="606"/>
      <c r="M288" s="607"/>
      <c r="N288" s="608"/>
      <c r="O288" s="478"/>
      <c r="P288" s="478"/>
    </row>
    <row r="289" spans="1:16" x14ac:dyDescent="0.25">
      <c r="A289" s="480"/>
      <c r="B289" s="609" t="s">
        <v>179</v>
      </c>
      <c r="C289" s="1244"/>
      <c r="D289" s="1244"/>
      <c r="E289" s="1244"/>
      <c r="F289" s="1244"/>
      <c r="G289" s="1244"/>
      <c r="H289" s="1244"/>
      <c r="I289" s="1245" t="s">
        <v>181</v>
      </c>
      <c r="J289" s="1245"/>
      <c r="K289" s="1245"/>
      <c r="L289" s="1245"/>
      <c r="M289" s="1245"/>
      <c r="N289" s="1245"/>
    </row>
    <row r="290" spans="1:16" x14ac:dyDescent="0.25">
      <c r="A290" s="482"/>
      <c r="B290" s="609"/>
      <c r="C290" s="1240" t="s">
        <v>151</v>
      </c>
      <c r="D290" s="1240"/>
      <c r="E290" s="1240"/>
      <c r="F290" s="1240"/>
      <c r="G290" s="1240"/>
      <c r="H290" s="1240"/>
      <c r="I290" s="1240"/>
      <c r="J290" s="1240"/>
      <c r="K290" s="1240"/>
      <c r="L290" s="1240"/>
      <c r="M290" s="1240"/>
      <c r="N290" s="1240"/>
      <c r="O290" s="610"/>
      <c r="P290" s="610"/>
    </row>
    <row r="291" spans="1:16" x14ac:dyDescent="0.25">
      <c r="A291" s="480"/>
      <c r="B291" s="609" t="s">
        <v>182</v>
      </c>
      <c r="C291" s="1244"/>
      <c r="D291" s="1244"/>
      <c r="E291" s="1244"/>
      <c r="F291" s="1244"/>
      <c r="G291" s="1244"/>
      <c r="H291" s="1244"/>
      <c r="I291" s="1245" t="s">
        <v>177</v>
      </c>
      <c r="J291" s="1245"/>
      <c r="K291" s="1245"/>
      <c r="L291" s="1245"/>
      <c r="M291" s="1245"/>
      <c r="N291" s="1245"/>
    </row>
    <row r="292" spans="1:16" x14ac:dyDescent="0.25">
      <c r="A292" s="482"/>
      <c r="B292" s="610"/>
      <c r="C292" s="1240" t="s">
        <v>151</v>
      </c>
      <c r="D292" s="1240"/>
      <c r="E292" s="1240"/>
      <c r="F292" s="1240"/>
      <c r="G292" s="1240"/>
      <c r="H292" s="1240"/>
      <c r="I292" s="1240"/>
      <c r="J292" s="1240"/>
      <c r="K292" s="1240"/>
      <c r="L292" s="1240"/>
      <c r="M292" s="1240"/>
      <c r="N292" s="1240"/>
      <c r="O292" s="610"/>
      <c r="P292" s="610"/>
    </row>
    <row r="293" spans="1:16" x14ac:dyDescent="0.25">
      <c r="A293" s="478"/>
      <c r="B293" s="478"/>
      <c r="C293" s="478"/>
      <c r="D293" s="478"/>
      <c r="E293" s="478"/>
      <c r="F293" s="478"/>
      <c r="G293" s="478"/>
      <c r="H293" s="478"/>
      <c r="I293" s="478"/>
      <c r="J293" s="478"/>
      <c r="K293" s="478"/>
      <c r="L293" s="478"/>
      <c r="M293" s="478"/>
      <c r="N293" s="478"/>
      <c r="O293" s="478"/>
      <c r="P293" s="478"/>
    </row>
    <row r="294" spans="1:16" x14ac:dyDescent="0.25">
      <c r="A294" s="1241" t="s">
        <v>1276</v>
      </c>
      <c r="B294" s="1242"/>
      <c r="C294" s="1242"/>
      <c r="D294" s="1242"/>
      <c r="E294" s="1242"/>
      <c r="F294" s="1242"/>
      <c r="G294" s="1242"/>
      <c r="H294" s="1242"/>
      <c r="I294" s="1242"/>
      <c r="J294" s="1242"/>
      <c r="K294" s="1242"/>
      <c r="L294" s="1242"/>
      <c r="M294" s="1242"/>
      <c r="N294" s="1242"/>
      <c r="O294" s="1242"/>
      <c r="P294" s="1242"/>
    </row>
    <row r="295" spans="1:16" x14ac:dyDescent="0.25">
      <c r="A295" s="1241" t="s">
        <v>1277</v>
      </c>
      <c r="B295" s="1241"/>
      <c r="C295" s="1241"/>
      <c r="D295" s="1241"/>
      <c r="E295" s="1241"/>
      <c r="F295" s="1241"/>
      <c r="G295" s="1241"/>
      <c r="H295" s="1241"/>
      <c r="I295" s="1241"/>
      <c r="J295" s="1241"/>
      <c r="K295" s="1241"/>
      <c r="L295" s="1241"/>
      <c r="M295" s="1241"/>
      <c r="N295" s="1241"/>
      <c r="O295" s="1241"/>
      <c r="P295" s="1241"/>
    </row>
    <row r="296" spans="1:16" x14ac:dyDescent="0.25">
      <c r="A296" s="1241" t="s">
        <v>1278</v>
      </c>
      <c r="B296" s="1241"/>
      <c r="C296" s="1241"/>
      <c r="D296" s="1241"/>
      <c r="E296" s="1241"/>
      <c r="F296" s="1241"/>
      <c r="G296" s="1241"/>
      <c r="H296" s="1241"/>
      <c r="I296" s="1241"/>
      <c r="J296" s="1241"/>
      <c r="K296" s="1241"/>
      <c r="L296" s="1241"/>
      <c r="M296" s="1241"/>
      <c r="N296" s="1241"/>
      <c r="O296" s="1241"/>
      <c r="P296" s="1241"/>
    </row>
    <row r="297" spans="1:16" x14ac:dyDescent="0.25">
      <c r="A297" s="611"/>
      <c r="B297" s="611"/>
      <c r="C297" s="611"/>
      <c r="D297" s="611"/>
      <c r="E297" s="611"/>
      <c r="F297" s="611"/>
      <c r="G297" s="611"/>
      <c r="H297" s="611"/>
      <c r="I297" s="611"/>
      <c r="J297" s="611"/>
      <c r="K297" s="611"/>
      <c r="L297" s="611"/>
      <c r="M297" s="611"/>
      <c r="N297" s="611"/>
      <c r="O297" s="611"/>
      <c r="P297" s="611"/>
    </row>
    <row r="298" spans="1:16" x14ac:dyDescent="0.25">
      <c r="A298" s="478"/>
    </row>
    <row r="299" spans="1:16" x14ac:dyDescent="0.25">
      <c r="A299" s="478"/>
    </row>
    <row r="300" spans="1:16" x14ac:dyDescent="0.25">
      <c r="A300" s="478"/>
    </row>
    <row r="301" spans="1:16" x14ac:dyDescent="0.25">
      <c r="A301" s="478"/>
    </row>
    <row r="302" spans="1:16" x14ac:dyDescent="0.25">
      <c r="A302" s="478"/>
    </row>
    <row r="303" spans="1:16" x14ac:dyDescent="0.25">
      <c r="A303" s="478"/>
    </row>
    <row r="304" spans="1:16" x14ac:dyDescent="0.25">
      <c r="A304" s="478"/>
    </row>
    <row r="305" spans="1:1" x14ac:dyDescent="0.25">
      <c r="A305" s="478"/>
    </row>
    <row r="306" spans="1:1" x14ac:dyDescent="0.25">
      <c r="A306" s="478"/>
    </row>
    <row r="307" spans="1:1" x14ac:dyDescent="0.25">
      <c r="A307" s="478"/>
    </row>
    <row r="308" spans="1:1" x14ac:dyDescent="0.25">
      <c r="A308" s="478"/>
    </row>
    <row r="309" spans="1:1" x14ac:dyDescent="0.25">
      <c r="A309" s="478"/>
    </row>
    <row r="310" spans="1:1" x14ac:dyDescent="0.25">
      <c r="A310" s="478"/>
    </row>
    <row r="311" spans="1:1" x14ac:dyDescent="0.25">
      <c r="A311" s="478"/>
    </row>
    <row r="312" spans="1:1" x14ac:dyDescent="0.25">
      <c r="A312" s="478"/>
    </row>
    <row r="313" spans="1:1" x14ac:dyDescent="0.25">
      <c r="A313" s="478"/>
    </row>
    <row r="314" spans="1:1" x14ac:dyDescent="0.25">
      <c r="A314" s="478"/>
    </row>
    <row r="315" spans="1:1" x14ac:dyDescent="0.25">
      <c r="A315" s="478"/>
    </row>
    <row r="316" spans="1:1" x14ac:dyDescent="0.25">
      <c r="A316" s="478"/>
    </row>
    <row r="317" spans="1:1" x14ac:dyDescent="0.25">
      <c r="A317" s="478"/>
    </row>
    <row r="318" spans="1:1" x14ac:dyDescent="0.25">
      <c r="A318" s="478"/>
    </row>
  </sheetData>
  <mergeCells count="272">
    <mergeCell ref="A4:F4"/>
    <mergeCell ref="G4:P4"/>
    <mergeCell ref="A5:F5"/>
    <mergeCell ref="G5:P5"/>
    <mergeCell ref="A6:F6"/>
    <mergeCell ref="G6:P6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C42:G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A40:P40"/>
    <mergeCell ref="C41:G41"/>
    <mergeCell ref="C55:G55"/>
    <mergeCell ref="C56:G56"/>
    <mergeCell ref="C57:G57"/>
    <mergeCell ref="C58:G58"/>
    <mergeCell ref="C59:G59"/>
    <mergeCell ref="C60:G60"/>
    <mergeCell ref="C48:G48"/>
    <mergeCell ref="C49:G49"/>
    <mergeCell ref="C50:G50"/>
    <mergeCell ref="C52:G52"/>
    <mergeCell ref="C53:G53"/>
    <mergeCell ref="C54:G54"/>
    <mergeCell ref="C69:G69"/>
    <mergeCell ref="C70:G70"/>
    <mergeCell ref="C71:G71"/>
    <mergeCell ref="C72:G72"/>
    <mergeCell ref="C73:G73"/>
    <mergeCell ref="C74:G74"/>
    <mergeCell ref="C61:G61"/>
    <mergeCell ref="C63:G63"/>
    <mergeCell ref="C64:G64"/>
    <mergeCell ref="C66:G66"/>
    <mergeCell ref="C67:G67"/>
    <mergeCell ref="C68:G68"/>
    <mergeCell ref="C82:G82"/>
    <mergeCell ref="C83:G83"/>
    <mergeCell ref="C84:G84"/>
    <mergeCell ref="C86:G86"/>
    <mergeCell ref="C87:G87"/>
    <mergeCell ref="C88:G88"/>
    <mergeCell ref="C75:G75"/>
    <mergeCell ref="C76:G76"/>
    <mergeCell ref="C77:G77"/>
    <mergeCell ref="C78:G78"/>
    <mergeCell ref="C80:G80"/>
    <mergeCell ref="C81:G81"/>
    <mergeCell ref="C95:G95"/>
    <mergeCell ref="C97:G97"/>
    <mergeCell ref="C98:G98"/>
    <mergeCell ref="C99:G99"/>
    <mergeCell ref="C100:G100"/>
    <mergeCell ref="C101:G101"/>
    <mergeCell ref="C89:G89"/>
    <mergeCell ref="C90:G90"/>
    <mergeCell ref="C91:G91"/>
    <mergeCell ref="C92:G92"/>
    <mergeCell ref="C93:G93"/>
    <mergeCell ref="C94:G94"/>
    <mergeCell ref="C109:G109"/>
    <mergeCell ref="C110:G110"/>
    <mergeCell ref="C111:G111"/>
    <mergeCell ref="C112:G112"/>
    <mergeCell ref="C113:G113"/>
    <mergeCell ref="C114:G114"/>
    <mergeCell ref="C103:G103"/>
    <mergeCell ref="C104:G104"/>
    <mergeCell ref="C105:G105"/>
    <mergeCell ref="C106:G106"/>
    <mergeCell ref="C107:G107"/>
    <mergeCell ref="C108:G108"/>
    <mergeCell ref="C122:G122"/>
    <mergeCell ref="C123:G123"/>
    <mergeCell ref="C124:G124"/>
    <mergeCell ref="C125:G125"/>
    <mergeCell ref="C126:G126"/>
    <mergeCell ref="C128:G128"/>
    <mergeCell ref="C115:G115"/>
    <mergeCell ref="C117:G117"/>
    <mergeCell ref="C118:G118"/>
    <mergeCell ref="C119:G119"/>
    <mergeCell ref="C120:G120"/>
    <mergeCell ref="C121:G121"/>
    <mergeCell ref="C135:G135"/>
    <mergeCell ref="C136:G136"/>
    <mergeCell ref="C137:G137"/>
    <mergeCell ref="C138:G138"/>
    <mergeCell ref="C139:G139"/>
    <mergeCell ref="C140:G140"/>
    <mergeCell ref="C129:G129"/>
    <mergeCell ref="C130:G130"/>
    <mergeCell ref="C131:G131"/>
    <mergeCell ref="C132:G132"/>
    <mergeCell ref="C133:G133"/>
    <mergeCell ref="C134:G134"/>
    <mergeCell ref="C148:G148"/>
    <mergeCell ref="C149:G149"/>
    <mergeCell ref="C150:G150"/>
    <mergeCell ref="C151:G151"/>
    <mergeCell ref="C152:G152"/>
    <mergeCell ref="C153:G153"/>
    <mergeCell ref="A142:P142"/>
    <mergeCell ref="C143:G143"/>
    <mergeCell ref="C144:G144"/>
    <mergeCell ref="C145:G145"/>
    <mergeCell ref="C146:G146"/>
    <mergeCell ref="C147:G147"/>
    <mergeCell ref="C160:G160"/>
    <mergeCell ref="C161:G161"/>
    <mergeCell ref="C162:G162"/>
    <mergeCell ref="C163:G163"/>
    <mergeCell ref="C164:G164"/>
    <mergeCell ref="C166:G166"/>
    <mergeCell ref="C154:G154"/>
    <mergeCell ref="C155:G155"/>
    <mergeCell ref="C156:G156"/>
    <mergeCell ref="C157:G157"/>
    <mergeCell ref="C158:G158"/>
    <mergeCell ref="C159:G159"/>
    <mergeCell ref="C174:G174"/>
    <mergeCell ref="C175:G175"/>
    <mergeCell ref="C176:G176"/>
    <mergeCell ref="C177:G177"/>
    <mergeCell ref="C178:G178"/>
    <mergeCell ref="C179:G179"/>
    <mergeCell ref="C167:G167"/>
    <mergeCell ref="C169:G169"/>
    <mergeCell ref="C170:G170"/>
    <mergeCell ref="C171:G171"/>
    <mergeCell ref="C172:G172"/>
    <mergeCell ref="C173:G173"/>
    <mergeCell ref="C187:G187"/>
    <mergeCell ref="C188:G188"/>
    <mergeCell ref="C189:G189"/>
    <mergeCell ref="C190:G190"/>
    <mergeCell ref="C191:G191"/>
    <mergeCell ref="C192:G192"/>
    <mergeCell ref="C181:G181"/>
    <mergeCell ref="C182:G182"/>
    <mergeCell ref="C183:G183"/>
    <mergeCell ref="C184:G184"/>
    <mergeCell ref="C185:G185"/>
    <mergeCell ref="C186:G186"/>
    <mergeCell ref="C199:G199"/>
    <mergeCell ref="C200:G200"/>
    <mergeCell ref="C202:G202"/>
    <mergeCell ref="C203:G203"/>
    <mergeCell ref="C204:G204"/>
    <mergeCell ref="C205:G205"/>
    <mergeCell ref="C193:G193"/>
    <mergeCell ref="C194:G194"/>
    <mergeCell ref="C195:G195"/>
    <mergeCell ref="C196:G196"/>
    <mergeCell ref="C197:G197"/>
    <mergeCell ref="C198:G198"/>
    <mergeCell ref="C212:G212"/>
    <mergeCell ref="C213:G213"/>
    <mergeCell ref="C214:G214"/>
    <mergeCell ref="C216:G216"/>
    <mergeCell ref="C217:G217"/>
    <mergeCell ref="C220:O220"/>
    <mergeCell ref="C206:G206"/>
    <mergeCell ref="C207:G207"/>
    <mergeCell ref="C208:G208"/>
    <mergeCell ref="C209:G209"/>
    <mergeCell ref="C210:G210"/>
    <mergeCell ref="C211:G211"/>
    <mergeCell ref="C227:O227"/>
    <mergeCell ref="C228:O228"/>
    <mergeCell ref="C229:O229"/>
    <mergeCell ref="C230:O230"/>
    <mergeCell ref="C231:O231"/>
    <mergeCell ref="C232:O232"/>
    <mergeCell ref="C221:O221"/>
    <mergeCell ref="C222:O222"/>
    <mergeCell ref="C223:O223"/>
    <mergeCell ref="C224:O224"/>
    <mergeCell ref="C225:O225"/>
    <mergeCell ref="C226:O226"/>
    <mergeCell ref="C239:O239"/>
    <mergeCell ref="C240:O240"/>
    <mergeCell ref="C241:O241"/>
    <mergeCell ref="C242:O242"/>
    <mergeCell ref="C243:O243"/>
    <mergeCell ref="C244:O244"/>
    <mergeCell ref="C233:O233"/>
    <mergeCell ref="C234:O234"/>
    <mergeCell ref="C235:O235"/>
    <mergeCell ref="C236:O236"/>
    <mergeCell ref="C237:O237"/>
    <mergeCell ref="C238:O238"/>
    <mergeCell ref="C251:J251"/>
    <mergeCell ref="C252:J252"/>
    <mergeCell ref="C254:O254"/>
    <mergeCell ref="C255:O255"/>
    <mergeCell ref="C256:O256"/>
    <mergeCell ref="C257:O257"/>
    <mergeCell ref="C245:O245"/>
    <mergeCell ref="C246:O246"/>
    <mergeCell ref="C247:O247"/>
    <mergeCell ref="C248:O248"/>
    <mergeCell ref="C249:O249"/>
    <mergeCell ref="C250:O250"/>
    <mergeCell ref="C264:O264"/>
    <mergeCell ref="C265:O265"/>
    <mergeCell ref="C266:O266"/>
    <mergeCell ref="C267:O267"/>
    <mergeCell ref="C268:O268"/>
    <mergeCell ref="C269:O269"/>
    <mergeCell ref="C258:O258"/>
    <mergeCell ref="C259:O259"/>
    <mergeCell ref="C260:O260"/>
    <mergeCell ref="C261:O261"/>
    <mergeCell ref="C262:O262"/>
    <mergeCell ref="C263:O263"/>
    <mergeCell ref="C276:O276"/>
    <mergeCell ref="C277:O277"/>
    <mergeCell ref="C278:O278"/>
    <mergeCell ref="C279:O279"/>
    <mergeCell ref="C280:O280"/>
    <mergeCell ref="C281:O281"/>
    <mergeCell ref="C270:O270"/>
    <mergeCell ref="C271:O271"/>
    <mergeCell ref="C272:O272"/>
    <mergeCell ref="C273:O273"/>
    <mergeCell ref="C274:O274"/>
    <mergeCell ref="C275:O275"/>
    <mergeCell ref="A296:P296"/>
    <mergeCell ref="C290:N290"/>
    <mergeCell ref="C291:H291"/>
    <mergeCell ref="I291:N291"/>
    <mergeCell ref="C292:N292"/>
    <mergeCell ref="A294:P294"/>
    <mergeCell ref="A295:P295"/>
    <mergeCell ref="C282:O282"/>
    <mergeCell ref="C283:O283"/>
    <mergeCell ref="C284:O284"/>
    <mergeCell ref="C285:J285"/>
    <mergeCell ref="C286:J286"/>
    <mergeCell ref="C289:H289"/>
    <mergeCell ref="I289:N28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4"/>
  <sheetViews>
    <sheetView topLeftCell="A262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10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4912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4913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219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3034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47.27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47.27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4.95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0.99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16.23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2.4300000000000002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4914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1950</v>
      </c>
      <c r="C40" s="1249" t="s">
        <v>1951</v>
      </c>
      <c r="D40" s="1249"/>
      <c r="E40" s="1249"/>
      <c r="F40" s="1249"/>
      <c r="G40" s="1249"/>
      <c r="H40" s="516" t="s">
        <v>1146</v>
      </c>
      <c r="I40" s="517">
        <v>5.8253999999999997E-3</v>
      </c>
      <c r="J40" s="518">
        <v>1</v>
      </c>
      <c r="K40" s="613">
        <v>5.8253999999999997E-3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28</v>
      </c>
      <c r="C41" s="1247" t="s">
        <v>132</v>
      </c>
      <c r="D41" s="1247"/>
      <c r="E41" s="1247"/>
      <c r="F41" s="1247"/>
      <c r="G41" s="1247"/>
      <c r="H41" s="525"/>
      <c r="I41" s="526"/>
      <c r="J41" s="526"/>
      <c r="K41" s="526"/>
      <c r="L41" s="528"/>
      <c r="M41" s="526"/>
      <c r="N41" s="528"/>
      <c r="O41" s="526"/>
      <c r="P41" s="573">
        <v>205.79</v>
      </c>
    </row>
    <row r="42" spans="1:16" x14ac:dyDescent="0.25">
      <c r="A42" s="523"/>
      <c r="B42" s="524"/>
      <c r="C42" s="1247" t="s">
        <v>1147</v>
      </c>
      <c r="D42" s="1247"/>
      <c r="E42" s="1247"/>
      <c r="F42" s="1247"/>
      <c r="G42" s="1247"/>
      <c r="H42" s="525" t="s">
        <v>1148</v>
      </c>
      <c r="I42" s="526"/>
      <c r="J42" s="526"/>
      <c r="K42" s="569">
        <v>0.13800370000000001</v>
      </c>
      <c r="L42" s="528"/>
      <c r="M42" s="526"/>
      <c r="N42" s="528"/>
      <c r="O42" s="526"/>
      <c r="P42" s="573">
        <v>60.32</v>
      </c>
    </row>
    <row r="43" spans="1:16" x14ac:dyDescent="0.25">
      <c r="A43" s="530"/>
      <c r="B43" s="524" t="s">
        <v>1149</v>
      </c>
      <c r="C43" s="1247" t="s">
        <v>1150</v>
      </c>
      <c r="D43" s="1247"/>
      <c r="E43" s="1247"/>
      <c r="F43" s="1247"/>
      <c r="G43" s="1247"/>
      <c r="H43" s="525" t="s">
        <v>1151</v>
      </c>
      <c r="I43" s="536">
        <v>23.69</v>
      </c>
      <c r="J43" s="526"/>
      <c r="K43" s="569">
        <v>0.13800370000000001</v>
      </c>
      <c r="L43" s="532"/>
      <c r="M43" s="533"/>
      <c r="N43" s="534">
        <v>1491.17</v>
      </c>
      <c r="O43" s="526"/>
      <c r="P43" s="529">
        <v>205.79</v>
      </c>
    </row>
    <row r="44" spans="1:16" x14ac:dyDescent="0.25">
      <c r="A44" s="540"/>
      <c r="B44" s="524" t="s">
        <v>1152</v>
      </c>
      <c r="C44" s="1247" t="s">
        <v>1153</v>
      </c>
      <c r="D44" s="1247"/>
      <c r="E44" s="1247"/>
      <c r="F44" s="1247"/>
      <c r="G44" s="1247"/>
      <c r="H44" s="525" t="s">
        <v>1148</v>
      </c>
      <c r="I44" s="536">
        <v>23.69</v>
      </c>
      <c r="J44" s="526"/>
      <c r="K44" s="569">
        <v>0.13800370000000001</v>
      </c>
      <c r="L44" s="528"/>
      <c r="M44" s="526"/>
      <c r="N44" s="541">
        <v>437.08</v>
      </c>
      <c r="O44" s="526"/>
      <c r="P44" s="573">
        <v>60.32</v>
      </c>
    </row>
    <row r="45" spans="1:16" x14ac:dyDescent="0.25">
      <c r="A45" s="552"/>
      <c r="B45" s="553"/>
      <c r="C45" s="1248" t="s">
        <v>1154</v>
      </c>
      <c r="D45" s="1248"/>
      <c r="E45" s="1248"/>
      <c r="F45" s="1248"/>
      <c r="G45" s="1248"/>
      <c r="H45" s="516"/>
      <c r="I45" s="517"/>
      <c r="J45" s="517"/>
      <c r="K45" s="517"/>
      <c r="L45" s="520"/>
      <c r="M45" s="517"/>
      <c r="N45" s="554"/>
      <c r="O45" s="517"/>
      <c r="P45" s="555">
        <v>266.11</v>
      </c>
    </row>
    <row r="46" spans="1:16" x14ac:dyDescent="0.25">
      <c r="A46" s="540"/>
      <c r="B46" s="524"/>
      <c r="C46" s="1247" t="s">
        <v>1155</v>
      </c>
      <c r="D46" s="1247"/>
      <c r="E46" s="1247"/>
      <c r="F46" s="1247"/>
      <c r="G46" s="1247"/>
      <c r="H46" s="525"/>
      <c r="I46" s="526"/>
      <c r="J46" s="526"/>
      <c r="K46" s="526"/>
      <c r="L46" s="528"/>
      <c r="M46" s="526"/>
      <c r="N46" s="528"/>
      <c r="O46" s="526"/>
      <c r="P46" s="573">
        <v>60.32</v>
      </c>
    </row>
    <row r="47" spans="1:16" x14ac:dyDescent="0.25">
      <c r="A47" s="540"/>
      <c r="B47" s="524" t="s">
        <v>1156</v>
      </c>
      <c r="C47" s="1247" t="s">
        <v>1157</v>
      </c>
      <c r="D47" s="1247"/>
      <c r="E47" s="1247"/>
      <c r="F47" s="1247"/>
      <c r="G47" s="1247"/>
      <c r="H47" s="525" t="s">
        <v>1158</v>
      </c>
      <c r="I47" s="543">
        <v>92</v>
      </c>
      <c r="J47" s="526"/>
      <c r="K47" s="543">
        <v>92</v>
      </c>
      <c r="L47" s="528"/>
      <c r="M47" s="526"/>
      <c r="N47" s="528"/>
      <c r="O47" s="526"/>
      <c r="P47" s="573">
        <v>55.49</v>
      </c>
    </row>
    <row r="48" spans="1:16" x14ac:dyDescent="0.25">
      <c r="A48" s="540"/>
      <c r="B48" s="524" t="s">
        <v>1159</v>
      </c>
      <c r="C48" s="1247" t="s">
        <v>1160</v>
      </c>
      <c r="D48" s="1247"/>
      <c r="E48" s="1247"/>
      <c r="F48" s="1247"/>
      <c r="G48" s="1247"/>
      <c r="H48" s="525" t="s">
        <v>1158</v>
      </c>
      <c r="I48" s="543">
        <v>46</v>
      </c>
      <c r="J48" s="526"/>
      <c r="K48" s="543">
        <v>46</v>
      </c>
      <c r="L48" s="528"/>
      <c r="M48" s="526"/>
      <c r="N48" s="528"/>
      <c r="O48" s="526"/>
      <c r="P48" s="573">
        <v>27.75</v>
      </c>
    </row>
    <row r="49" spans="1:16" x14ac:dyDescent="0.25">
      <c r="A49" s="556"/>
      <c r="B49" s="557"/>
      <c r="C49" s="1248" t="s">
        <v>1161</v>
      </c>
      <c r="D49" s="1248"/>
      <c r="E49" s="1248"/>
      <c r="F49" s="1248"/>
      <c r="G49" s="1248"/>
      <c r="H49" s="516"/>
      <c r="I49" s="517"/>
      <c r="J49" s="517"/>
      <c r="K49" s="517"/>
      <c r="L49" s="520"/>
      <c r="M49" s="517"/>
      <c r="N49" s="554">
        <v>59970.13</v>
      </c>
      <c r="O49" s="517"/>
      <c r="P49" s="612">
        <v>349.35</v>
      </c>
    </row>
    <row r="50" spans="1:16" x14ac:dyDescent="0.25">
      <c r="A50" s="558"/>
      <c r="B50" s="559"/>
      <c r="C50" s="559"/>
      <c r="D50" s="559"/>
      <c r="E50" s="559"/>
      <c r="F50" s="559"/>
      <c r="G50" s="559"/>
      <c r="H50" s="560"/>
      <c r="I50" s="561"/>
      <c r="J50" s="561"/>
      <c r="K50" s="561"/>
      <c r="L50" s="562"/>
      <c r="M50" s="561"/>
      <c r="N50" s="562"/>
      <c r="O50" s="561"/>
      <c r="P50" s="563"/>
    </row>
    <row r="51" spans="1:16" x14ac:dyDescent="0.25">
      <c r="A51" s="514" t="s">
        <v>28</v>
      </c>
      <c r="B51" s="515" t="s">
        <v>1178</v>
      </c>
      <c r="C51" s="1249" t="s">
        <v>1179</v>
      </c>
      <c r="D51" s="1249"/>
      <c r="E51" s="1249"/>
      <c r="F51" s="1249"/>
      <c r="G51" s="1249"/>
      <c r="H51" s="516" t="s">
        <v>1146</v>
      </c>
      <c r="I51" s="517">
        <v>3.2699999999999999E-3</v>
      </c>
      <c r="J51" s="518">
        <v>1</v>
      </c>
      <c r="K51" s="590">
        <v>3.2699999999999999E-3</v>
      </c>
      <c r="L51" s="520"/>
      <c r="M51" s="517"/>
      <c r="N51" s="521"/>
      <c r="O51" s="517"/>
      <c r="P51" s="522"/>
    </row>
    <row r="52" spans="1:16" x14ac:dyDescent="0.25">
      <c r="A52" s="523"/>
      <c r="B52" s="524" t="s">
        <v>28</v>
      </c>
      <c r="C52" s="1247" t="s">
        <v>132</v>
      </c>
      <c r="D52" s="1247"/>
      <c r="E52" s="1247"/>
      <c r="F52" s="1247"/>
      <c r="G52" s="1247"/>
      <c r="H52" s="525"/>
      <c r="I52" s="526"/>
      <c r="J52" s="526"/>
      <c r="K52" s="526"/>
      <c r="L52" s="528"/>
      <c r="M52" s="526"/>
      <c r="N52" s="528"/>
      <c r="O52" s="526"/>
      <c r="P52" s="573">
        <v>124.34</v>
      </c>
    </row>
    <row r="53" spans="1:16" x14ac:dyDescent="0.25">
      <c r="A53" s="523"/>
      <c r="B53" s="524"/>
      <c r="C53" s="1247" t="s">
        <v>1147</v>
      </c>
      <c r="D53" s="1247"/>
      <c r="E53" s="1247"/>
      <c r="F53" s="1247"/>
      <c r="G53" s="1247"/>
      <c r="H53" s="525" t="s">
        <v>1148</v>
      </c>
      <c r="I53" s="526"/>
      <c r="J53" s="526"/>
      <c r="K53" s="574">
        <v>8.3385000000000001E-2</v>
      </c>
      <c r="L53" s="528"/>
      <c r="M53" s="526"/>
      <c r="N53" s="528"/>
      <c r="O53" s="526"/>
      <c r="P53" s="573">
        <v>36.450000000000003</v>
      </c>
    </row>
    <row r="54" spans="1:16" x14ac:dyDescent="0.25">
      <c r="A54" s="530"/>
      <c r="B54" s="524" t="s">
        <v>1149</v>
      </c>
      <c r="C54" s="1247" t="s">
        <v>1150</v>
      </c>
      <c r="D54" s="1247"/>
      <c r="E54" s="1247"/>
      <c r="F54" s="1247"/>
      <c r="G54" s="1247"/>
      <c r="H54" s="525" t="s">
        <v>1151</v>
      </c>
      <c r="I54" s="531">
        <v>25.5</v>
      </c>
      <c r="J54" s="526"/>
      <c r="K54" s="574">
        <v>8.3385000000000001E-2</v>
      </c>
      <c r="L54" s="532"/>
      <c r="M54" s="533"/>
      <c r="N54" s="534">
        <v>1491.17</v>
      </c>
      <c r="O54" s="526"/>
      <c r="P54" s="529">
        <v>124.34</v>
      </c>
    </row>
    <row r="55" spans="1:16" x14ac:dyDescent="0.25">
      <c r="A55" s="540"/>
      <c r="B55" s="524" t="s">
        <v>1152</v>
      </c>
      <c r="C55" s="1247" t="s">
        <v>1153</v>
      </c>
      <c r="D55" s="1247"/>
      <c r="E55" s="1247"/>
      <c r="F55" s="1247"/>
      <c r="G55" s="1247"/>
      <c r="H55" s="525" t="s">
        <v>1148</v>
      </c>
      <c r="I55" s="531">
        <v>25.5</v>
      </c>
      <c r="J55" s="526"/>
      <c r="K55" s="574">
        <v>8.3385000000000001E-2</v>
      </c>
      <c r="L55" s="528"/>
      <c r="M55" s="526"/>
      <c r="N55" s="541">
        <v>437.08</v>
      </c>
      <c r="O55" s="526"/>
      <c r="P55" s="573">
        <v>36.450000000000003</v>
      </c>
    </row>
    <row r="56" spans="1:16" x14ac:dyDescent="0.25">
      <c r="A56" s="552"/>
      <c r="B56" s="553"/>
      <c r="C56" s="1248" t="s">
        <v>1154</v>
      </c>
      <c r="D56" s="1248"/>
      <c r="E56" s="1248"/>
      <c r="F56" s="1248"/>
      <c r="G56" s="1248"/>
      <c r="H56" s="516"/>
      <c r="I56" s="517"/>
      <c r="J56" s="517"/>
      <c r="K56" s="517"/>
      <c r="L56" s="520"/>
      <c r="M56" s="517"/>
      <c r="N56" s="554"/>
      <c r="O56" s="517"/>
      <c r="P56" s="555">
        <v>160.79</v>
      </c>
    </row>
    <row r="57" spans="1:16" x14ac:dyDescent="0.25">
      <c r="A57" s="540"/>
      <c r="B57" s="524"/>
      <c r="C57" s="1247" t="s">
        <v>1155</v>
      </c>
      <c r="D57" s="1247"/>
      <c r="E57" s="1247"/>
      <c r="F57" s="1247"/>
      <c r="G57" s="1247"/>
      <c r="H57" s="525"/>
      <c r="I57" s="526"/>
      <c r="J57" s="526"/>
      <c r="K57" s="526"/>
      <c r="L57" s="528"/>
      <c r="M57" s="526"/>
      <c r="N57" s="528"/>
      <c r="O57" s="526"/>
      <c r="P57" s="573">
        <v>36.450000000000003</v>
      </c>
    </row>
    <row r="58" spans="1:16" x14ac:dyDescent="0.25">
      <c r="A58" s="540"/>
      <c r="B58" s="524" t="s">
        <v>1156</v>
      </c>
      <c r="C58" s="1247" t="s">
        <v>1157</v>
      </c>
      <c r="D58" s="1247"/>
      <c r="E58" s="1247"/>
      <c r="F58" s="1247"/>
      <c r="G58" s="1247"/>
      <c r="H58" s="525" t="s">
        <v>1158</v>
      </c>
      <c r="I58" s="543">
        <v>92</v>
      </c>
      <c r="J58" s="526"/>
      <c r="K58" s="543">
        <v>92</v>
      </c>
      <c r="L58" s="528"/>
      <c r="M58" s="526"/>
      <c r="N58" s="528"/>
      <c r="O58" s="526"/>
      <c r="P58" s="573">
        <v>33.53</v>
      </c>
    </row>
    <row r="59" spans="1:16" x14ac:dyDescent="0.25">
      <c r="A59" s="540"/>
      <c r="B59" s="524" t="s">
        <v>1159</v>
      </c>
      <c r="C59" s="1247" t="s">
        <v>1160</v>
      </c>
      <c r="D59" s="1247"/>
      <c r="E59" s="1247"/>
      <c r="F59" s="1247"/>
      <c r="G59" s="1247"/>
      <c r="H59" s="525" t="s">
        <v>1158</v>
      </c>
      <c r="I59" s="543">
        <v>46</v>
      </c>
      <c r="J59" s="526"/>
      <c r="K59" s="543">
        <v>46</v>
      </c>
      <c r="L59" s="528"/>
      <c r="M59" s="526"/>
      <c r="N59" s="528"/>
      <c r="O59" s="526"/>
      <c r="P59" s="573">
        <v>16.77</v>
      </c>
    </row>
    <row r="60" spans="1:16" x14ac:dyDescent="0.25">
      <c r="A60" s="556"/>
      <c r="B60" s="557"/>
      <c r="C60" s="1248" t="s">
        <v>1161</v>
      </c>
      <c r="D60" s="1248"/>
      <c r="E60" s="1248"/>
      <c r="F60" s="1248"/>
      <c r="G60" s="1248"/>
      <c r="H60" s="516"/>
      <c r="I60" s="517"/>
      <c r="J60" s="517"/>
      <c r="K60" s="517"/>
      <c r="L60" s="520"/>
      <c r="M60" s="517"/>
      <c r="N60" s="554">
        <v>64553.52</v>
      </c>
      <c r="O60" s="517"/>
      <c r="P60" s="612">
        <v>211.09</v>
      </c>
    </row>
    <row r="61" spans="1:16" x14ac:dyDescent="0.25">
      <c r="A61" s="558"/>
      <c r="B61" s="559"/>
      <c r="C61" s="559"/>
      <c r="D61" s="559"/>
      <c r="E61" s="559"/>
      <c r="F61" s="559"/>
      <c r="G61" s="559"/>
      <c r="H61" s="560"/>
      <c r="I61" s="561"/>
      <c r="J61" s="561"/>
      <c r="K61" s="561"/>
      <c r="L61" s="562"/>
      <c r="M61" s="561"/>
      <c r="N61" s="562"/>
      <c r="O61" s="561"/>
      <c r="P61" s="563"/>
    </row>
    <row r="62" spans="1:16" x14ac:dyDescent="0.25">
      <c r="A62" s="514" t="s">
        <v>31</v>
      </c>
      <c r="B62" s="515" t="s">
        <v>1162</v>
      </c>
      <c r="C62" s="1249" t="s">
        <v>1163</v>
      </c>
      <c r="D62" s="1249"/>
      <c r="E62" s="1249"/>
      <c r="F62" s="1249"/>
      <c r="G62" s="1249"/>
      <c r="H62" s="516" t="s">
        <v>1164</v>
      </c>
      <c r="I62" s="517">
        <v>5.2320000000000002</v>
      </c>
      <c r="J62" s="518">
        <v>1</v>
      </c>
      <c r="K62" s="519">
        <v>5.2320000000000002</v>
      </c>
      <c r="L62" s="520"/>
      <c r="M62" s="517"/>
      <c r="N62" s="572">
        <v>76.260000000000005</v>
      </c>
      <c r="O62" s="517"/>
      <c r="P62" s="612">
        <v>398.99</v>
      </c>
    </row>
    <row r="63" spans="1:16" x14ac:dyDescent="0.25">
      <c r="A63" s="556"/>
      <c r="B63" s="557"/>
      <c r="C63" s="1248" t="s">
        <v>1161</v>
      </c>
      <c r="D63" s="1248"/>
      <c r="E63" s="1248"/>
      <c r="F63" s="1248"/>
      <c r="G63" s="1248"/>
      <c r="H63" s="516"/>
      <c r="I63" s="517"/>
      <c r="J63" s="517"/>
      <c r="K63" s="517"/>
      <c r="L63" s="520"/>
      <c r="M63" s="517"/>
      <c r="N63" s="520"/>
      <c r="O63" s="517"/>
      <c r="P63" s="612">
        <v>398.99</v>
      </c>
    </row>
    <row r="64" spans="1:16" x14ac:dyDescent="0.25">
      <c r="A64" s="558"/>
      <c r="B64" s="559"/>
      <c r="C64" s="559"/>
      <c r="D64" s="559"/>
      <c r="E64" s="559"/>
      <c r="F64" s="559"/>
      <c r="G64" s="559"/>
      <c r="H64" s="560"/>
      <c r="I64" s="561"/>
      <c r="J64" s="561"/>
      <c r="K64" s="561"/>
      <c r="L64" s="562"/>
      <c r="M64" s="561"/>
      <c r="N64" s="562"/>
      <c r="O64" s="561"/>
      <c r="P64" s="563"/>
    </row>
    <row r="65" spans="1:16" x14ac:dyDescent="0.25">
      <c r="A65" s="514" t="s">
        <v>36</v>
      </c>
      <c r="B65" s="515" t="s">
        <v>4383</v>
      </c>
      <c r="C65" s="1249" t="s">
        <v>4384</v>
      </c>
      <c r="D65" s="1249"/>
      <c r="E65" s="1249"/>
      <c r="F65" s="1249"/>
      <c r="G65" s="1249"/>
      <c r="H65" s="516" t="s">
        <v>4385</v>
      </c>
      <c r="I65" s="517">
        <v>7.2599999999999998E-2</v>
      </c>
      <c r="J65" s="518">
        <v>1</v>
      </c>
      <c r="K65" s="568">
        <v>7.2599999999999998E-2</v>
      </c>
      <c r="L65" s="520"/>
      <c r="M65" s="517"/>
      <c r="N65" s="521"/>
      <c r="O65" s="517"/>
      <c r="P65" s="522"/>
    </row>
    <row r="66" spans="1:16" x14ac:dyDescent="0.25">
      <c r="A66" s="523"/>
      <c r="B66" s="524" t="s">
        <v>23</v>
      </c>
      <c r="C66" s="1247" t="s">
        <v>1203</v>
      </c>
      <c r="D66" s="1247"/>
      <c r="E66" s="1247"/>
      <c r="F66" s="1247"/>
      <c r="G66" s="1247"/>
      <c r="H66" s="525" t="s">
        <v>1148</v>
      </c>
      <c r="I66" s="526"/>
      <c r="J66" s="526"/>
      <c r="K66" s="537">
        <v>0.74051999999999996</v>
      </c>
      <c r="L66" s="528"/>
      <c r="M66" s="526"/>
      <c r="N66" s="528"/>
      <c r="O66" s="526"/>
      <c r="P66" s="573">
        <v>204.98</v>
      </c>
    </row>
    <row r="67" spans="1:16" x14ac:dyDescent="0.25">
      <c r="A67" s="530"/>
      <c r="B67" s="524" t="s">
        <v>1285</v>
      </c>
      <c r="C67" s="1247" t="s">
        <v>1286</v>
      </c>
      <c r="D67" s="1247"/>
      <c r="E67" s="1247"/>
      <c r="F67" s="1247"/>
      <c r="G67" s="1247"/>
      <c r="H67" s="525" t="s">
        <v>1148</v>
      </c>
      <c r="I67" s="531">
        <v>10.199999999999999</v>
      </c>
      <c r="J67" s="526"/>
      <c r="K67" s="537">
        <v>0.74051999999999996</v>
      </c>
      <c r="L67" s="532"/>
      <c r="M67" s="533"/>
      <c r="N67" s="534">
        <v>276.81</v>
      </c>
      <c r="O67" s="526"/>
      <c r="P67" s="529">
        <v>204.98</v>
      </c>
    </row>
    <row r="68" spans="1:16" x14ac:dyDescent="0.25">
      <c r="A68" s="523"/>
      <c r="B68" s="524" t="s">
        <v>28</v>
      </c>
      <c r="C68" s="1247" t="s">
        <v>132</v>
      </c>
      <c r="D68" s="1247"/>
      <c r="E68" s="1247"/>
      <c r="F68" s="1247"/>
      <c r="G68" s="1247"/>
      <c r="H68" s="525"/>
      <c r="I68" s="526"/>
      <c r="J68" s="526"/>
      <c r="K68" s="526"/>
      <c r="L68" s="528"/>
      <c r="M68" s="526"/>
      <c r="N68" s="528"/>
      <c r="O68" s="526"/>
      <c r="P68" s="573">
        <v>37.42</v>
      </c>
    </row>
    <row r="69" spans="1:16" x14ac:dyDescent="0.25">
      <c r="A69" s="523"/>
      <c r="B69" s="524"/>
      <c r="C69" s="1247" t="s">
        <v>1147</v>
      </c>
      <c r="D69" s="1247"/>
      <c r="E69" s="1247"/>
      <c r="F69" s="1247"/>
      <c r="G69" s="1247"/>
      <c r="H69" s="525" t="s">
        <v>1148</v>
      </c>
      <c r="I69" s="526"/>
      <c r="J69" s="526"/>
      <c r="K69" s="574">
        <v>2.3231999999999999E-2</v>
      </c>
      <c r="L69" s="528"/>
      <c r="M69" s="526"/>
      <c r="N69" s="528"/>
      <c r="O69" s="526"/>
      <c r="P69" s="573">
        <v>8.69</v>
      </c>
    </row>
    <row r="70" spans="1:16" x14ac:dyDescent="0.25">
      <c r="A70" s="530"/>
      <c r="B70" s="524" t="s">
        <v>1287</v>
      </c>
      <c r="C70" s="1247" t="s">
        <v>1288</v>
      </c>
      <c r="D70" s="1247"/>
      <c r="E70" s="1247"/>
      <c r="F70" s="1247"/>
      <c r="G70" s="1247"/>
      <c r="H70" s="525" t="s">
        <v>1151</v>
      </c>
      <c r="I70" s="536">
        <v>0.32</v>
      </c>
      <c r="J70" s="526"/>
      <c r="K70" s="574">
        <v>2.3231999999999999E-2</v>
      </c>
      <c r="L70" s="532"/>
      <c r="M70" s="533"/>
      <c r="N70" s="534">
        <v>1610.79</v>
      </c>
      <c r="O70" s="526"/>
      <c r="P70" s="529">
        <v>37.42</v>
      </c>
    </row>
    <row r="71" spans="1:16" x14ac:dyDescent="0.25">
      <c r="A71" s="540"/>
      <c r="B71" s="524" t="s">
        <v>1191</v>
      </c>
      <c r="C71" s="1247" t="s">
        <v>1192</v>
      </c>
      <c r="D71" s="1247"/>
      <c r="E71" s="1247"/>
      <c r="F71" s="1247"/>
      <c r="G71" s="1247"/>
      <c r="H71" s="525" t="s">
        <v>1148</v>
      </c>
      <c r="I71" s="536">
        <v>0.32</v>
      </c>
      <c r="J71" s="526"/>
      <c r="K71" s="574">
        <v>2.3231999999999999E-2</v>
      </c>
      <c r="L71" s="528"/>
      <c r="M71" s="526"/>
      <c r="N71" s="541">
        <v>373.94</v>
      </c>
      <c r="O71" s="526"/>
      <c r="P71" s="573">
        <v>8.69</v>
      </c>
    </row>
    <row r="72" spans="1:16" x14ac:dyDescent="0.25">
      <c r="A72" s="544" t="s">
        <v>1239</v>
      </c>
      <c r="B72" s="545" t="s">
        <v>1395</v>
      </c>
      <c r="C72" s="1250" t="s">
        <v>1396</v>
      </c>
      <c r="D72" s="1250"/>
      <c r="E72" s="1250"/>
      <c r="F72" s="1250"/>
      <c r="G72" s="1250"/>
      <c r="H72" s="546" t="s">
        <v>1212</v>
      </c>
      <c r="I72" s="547">
        <v>11</v>
      </c>
      <c r="J72" s="548"/>
      <c r="K72" s="567">
        <v>0.79859999999999998</v>
      </c>
      <c r="L72" s="550"/>
      <c r="M72" s="548"/>
      <c r="N72" s="550"/>
      <c r="O72" s="548"/>
      <c r="P72" s="551"/>
    </row>
    <row r="73" spans="1:16" x14ac:dyDescent="0.25">
      <c r="A73" s="552"/>
      <c r="B73" s="553"/>
      <c r="C73" s="1248" t="s">
        <v>1154</v>
      </c>
      <c r="D73" s="1248"/>
      <c r="E73" s="1248"/>
      <c r="F73" s="1248"/>
      <c r="G73" s="1248"/>
      <c r="H73" s="516"/>
      <c r="I73" s="517"/>
      <c r="J73" s="517"/>
      <c r="K73" s="517"/>
      <c r="L73" s="520"/>
      <c r="M73" s="517"/>
      <c r="N73" s="554"/>
      <c r="O73" s="517"/>
      <c r="P73" s="555">
        <v>251.09</v>
      </c>
    </row>
    <row r="74" spans="1:16" x14ac:dyDescent="0.25">
      <c r="A74" s="540"/>
      <c r="B74" s="524"/>
      <c r="C74" s="1247" t="s">
        <v>1155</v>
      </c>
      <c r="D74" s="1247"/>
      <c r="E74" s="1247"/>
      <c r="F74" s="1247"/>
      <c r="G74" s="1247"/>
      <c r="H74" s="525"/>
      <c r="I74" s="526"/>
      <c r="J74" s="526"/>
      <c r="K74" s="526"/>
      <c r="L74" s="528"/>
      <c r="M74" s="526"/>
      <c r="N74" s="528"/>
      <c r="O74" s="526"/>
      <c r="P74" s="573">
        <v>213.67</v>
      </c>
    </row>
    <row r="75" spans="1:16" x14ac:dyDescent="0.25">
      <c r="A75" s="540"/>
      <c r="B75" s="524" t="s">
        <v>4386</v>
      </c>
      <c r="C75" s="1247" t="s">
        <v>4387</v>
      </c>
      <c r="D75" s="1247"/>
      <c r="E75" s="1247"/>
      <c r="F75" s="1247"/>
      <c r="G75" s="1247"/>
      <c r="H75" s="525" t="s">
        <v>1158</v>
      </c>
      <c r="I75" s="543">
        <v>117</v>
      </c>
      <c r="J75" s="526"/>
      <c r="K75" s="543">
        <v>117</v>
      </c>
      <c r="L75" s="528"/>
      <c r="M75" s="526"/>
      <c r="N75" s="528"/>
      <c r="O75" s="526"/>
      <c r="P75" s="573">
        <v>249.99</v>
      </c>
    </row>
    <row r="76" spans="1:16" x14ac:dyDescent="0.25">
      <c r="A76" s="540"/>
      <c r="B76" s="524" t="s">
        <v>4388</v>
      </c>
      <c r="C76" s="1247" t="s">
        <v>4389</v>
      </c>
      <c r="D76" s="1247"/>
      <c r="E76" s="1247"/>
      <c r="F76" s="1247"/>
      <c r="G76" s="1247"/>
      <c r="H76" s="525" t="s">
        <v>1158</v>
      </c>
      <c r="I76" s="543">
        <v>74</v>
      </c>
      <c r="J76" s="526"/>
      <c r="K76" s="543">
        <v>74</v>
      </c>
      <c r="L76" s="528"/>
      <c r="M76" s="526"/>
      <c r="N76" s="528"/>
      <c r="O76" s="526"/>
      <c r="P76" s="573">
        <v>158.12</v>
      </c>
    </row>
    <row r="77" spans="1:16" x14ac:dyDescent="0.25">
      <c r="A77" s="556"/>
      <c r="B77" s="557"/>
      <c r="C77" s="1248" t="s">
        <v>1161</v>
      </c>
      <c r="D77" s="1248"/>
      <c r="E77" s="1248"/>
      <c r="F77" s="1248"/>
      <c r="G77" s="1248"/>
      <c r="H77" s="516"/>
      <c r="I77" s="517"/>
      <c r="J77" s="517"/>
      <c r="K77" s="517"/>
      <c r="L77" s="520"/>
      <c r="M77" s="517"/>
      <c r="N77" s="554">
        <v>9079.89</v>
      </c>
      <c r="O77" s="517"/>
      <c r="P77" s="612">
        <v>659.2</v>
      </c>
    </row>
    <row r="78" spans="1:16" x14ac:dyDescent="0.25">
      <c r="A78" s="558"/>
      <c r="B78" s="559"/>
      <c r="C78" s="559"/>
      <c r="D78" s="559"/>
      <c r="E78" s="559"/>
      <c r="F78" s="559"/>
      <c r="G78" s="559"/>
      <c r="H78" s="560"/>
      <c r="I78" s="561"/>
      <c r="J78" s="561"/>
      <c r="K78" s="561"/>
      <c r="L78" s="562"/>
      <c r="M78" s="561"/>
      <c r="N78" s="562"/>
      <c r="O78" s="561"/>
      <c r="P78" s="563"/>
    </row>
    <row r="79" spans="1:16" x14ac:dyDescent="0.25">
      <c r="A79" s="514" t="s">
        <v>41</v>
      </c>
      <c r="B79" s="515" t="s">
        <v>1397</v>
      </c>
      <c r="C79" s="1249" t="s">
        <v>1398</v>
      </c>
      <c r="D79" s="1249"/>
      <c r="E79" s="1249"/>
      <c r="F79" s="1249"/>
      <c r="G79" s="1249"/>
      <c r="H79" s="516" t="s">
        <v>1212</v>
      </c>
      <c r="I79" s="517">
        <v>0.79900000000000004</v>
      </c>
      <c r="J79" s="518">
        <v>1</v>
      </c>
      <c r="K79" s="519">
        <v>0.79900000000000004</v>
      </c>
      <c r="L79" s="520"/>
      <c r="M79" s="517"/>
      <c r="N79" s="572">
        <v>946.61</v>
      </c>
      <c r="O79" s="517"/>
      <c r="P79" s="612">
        <v>756.34</v>
      </c>
    </row>
    <row r="80" spans="1:16" x14ac:dyDescent="0.25">
      <c r="A80" s="540" t="s">
        <v>41</v>
      </c>
      <c r="B80" s="524" t="s">
        <v>1397</v>
      </c>
      <c r="C80" s="1247" t="s">
        <v>1399</v>
      </c>
      <c r="D80" s="1247"/>
      <c r="E80" s="1247"/>
      <c r="F80" s="1247"/>
      <c r="G80" s="1247"/>
      <c r="H80" s="525" t="s">
        <v>1212</v>
      </c>
      <c r="I80" s="527">
        <v>0.79900000000000004</v>
      </c>
      <c r="J80" s="526"/>
      <c r="K80" s="527">
        <v>0.79900000000000004</v>
      </c>
      <c r="L80" s="541">
        <v>573.70000000000005</v>
      </c>
      <c r="M80" s="536">
        <v>1.65</v>
      </c>
      <c r="N80" s="541">
        <v>946.61</v>
      </c>
      <c r="O80" s="526"/>
      <c r="P80" s="573">
        <v>756.34</v>
      </c>
    </row>
    <row r="81" spans="1:16" ht="22.5" x14ac:dyDescent="0.25">
      <c r="A81" s="540" t="s">
        <v>1971</v>
      </c>
      <c r="B81" s="524" t="s">
        <v>1401</v>
      </c>
      <c r="C81" s="1247" t="s">
        <v>1303</v>
      </c>
      <c r="D81" s="1247"/>
      <c r="E81" s="1247"/>
      <c r="F81" s="1247"/>
      <c r="G81" s="1247"/>
      <c r="H81" s="525" t="s">
        <v>1304</v>
      </c>
      <c r="I81" s="526"/>
      <c r="J81" s="526"/>
      <c r="K81" s="535">
        <v>1.2784</v>
      </c>
      <c r="L81" s="528"/>
      <c r="M81" s="526"/>
      <c r="N81" s="541">
        <v>155.02000000000001</v>
      </c>
      <c r="O81" s="543">
        <v>-1</v>
      </c>
      <c r="P81" s="573">
        <v>-198.18</v>
      </c>
    </row>
    <row r="82" spans="1:16" ht="22.5" x14ac:dyDescent="0.25">
      <c r="A82" s="540" t="s">
        <v>930</v>
      </c>
      <c r="B82" s="524" t="s">
        <v>1403</v>
      </c>
      <c r="C82" s="1247" t="s">
        <v>1306</v>
      </c>
      <c r="D82" s="1247"/>
      <c r="E82" s="1247"/>
      <c r="F82" s="1247"/>
      <c r="G82" s="1247"/>
      <c r="H82" s="525" t="s">
        <v>1304</v>
      </c>
      <c r="I82" s="526"/>
      <c r="J82" s="526"/>
      <c r="K82" s="535">
        <v>1.2784</v>
      </c>
      <c r="L82" s="528"/>
      <c r="M82" s="526"/>
      <c r="N82" s="541">
        <v>298.58</v>
      </c>
      <c r="O82" s="526"/>
      <c r="P82" s="573">
        <v>381.7</v>
      </c>
    </row>
    <row r="83" spans="1:16" x14ac:dyDescent="0.25">
      <c r="A83" s="556"/>
      <c r="B83" s="557"/>
      <c r="C83" s="1248" t="s">
        <v>1161</v>
      </c>
      <c r="D83" s="1248"/>
      <c r="E83" s="1248"/>
      <c r="F83" s="1248"/>
      <c r="G83" s="1248"/>
      <c r="H83" s="516"/>
      <c r="I83" s="517"/>
      <c r="J83" s="517"/>
      <c r="K83" s="517"/>
      <c r="L83" s="520"/>
      <c r="M83" s="517"/>
      <c r="N83" s="520"/>
      <c r="O83" s="517"/>
      <c r="P83" s="612">
        <v>939.86</v>
      </c>
    </row>
    <row r="84" spans="1:16" x14ac:dyDescent="0.25">
      <c r="A84" s="558"/>
      <c r="B84" s="559"/>
      <c r="C84" s="559"/>
      <c r="D84" s="559"/>
      <c r="E84" s="559"/>
      <c r="F84" s="559"/>
      <c r="G84" s="559"/>
      <c r="H84" s="560"/>
      <c r="I84" s="561"/>
      <c r="J84" s="561"/>
      <c r="K84" s="561"/>
      <c r="L84" s="562"/>
      <c r="M84" s="561"/>
      <c r="N84" s="562"/>
      <c r="O84" s="561"/>
      <c r="P84" s="563"/>
    </row>
    <row r="85" spans="1:16" x14ac:dyDescent="0.25">
      <c r="A85" s="514" t="s">
        <v>44</v>
      </c>
      <c r="B85" s="515" t="s">
        <v>4515</v>
      </c>
      <c r="C85" s="1249" t="s">
        <v>4516</v>
      </c>
      <c r="D85" s="1249"/>
      <c r="E85" s="1249"/>
      <c r="F85" s="1249"/>
      <c r="G85" s="1249"/>
      <c r="H85" s="516" t="s">
        <v>1146</v>
      </c>
      <c r="I85" s="517">
        <v>2.5400000000000002E-3</v>
      </c>
      <c r="J85" s="518">
        <v>1</v>
      </c>
      <c r="K85" s="590">
        <v>2.5400000000000002E-3</v>
      </c>
      <c r="L85" s="520"/>
      <c r="M85" s="517"/>
      <c r="N85" s="521"/>
      <c r="O85" s="517"/>
      <c r="P85" s="522"/>
    </row>
    <row r="86" spans="1:16" x14ac:dyDescent="0.25">
      <c r="A86" s="523"/>
      <c r="B86" s="524" t="s">
        <v>28</v>
      </c>
      <c r="C86" s="1247" t="s">
        <v>132</v>
      </c>
      <c r="D86" s="1247"/>
      <c r="E86" s="1247"/>
      <c r="F86" s="1247"/>
      <c r="G86" s="1247"/>
      <c r="H86" s="525"/>
      <c r="I86" s="526"/>
      <c r="J86" s="526"/>
      <c r="K86" s="526"/>
      <c r="L86" s="528"/>
      <c r="M86" s="526"/>
      <c r="N86" s="528"/>
      <c r="O86" s="526"/>
      <c r="P86" s="573">
        <v>9.75</v>
      </c>
    </row>
    <row r="87" spans="1:16" x14ac:dyDescent="0.25">
      <c r="A87" s="523"/>
      <c r="B87" s="524"/>
      <c r="C87" s="1247" t="s">
        <v>1147</v>
      </c>
      <c r="D87" s="1247"/>
      <c r="E87" s="1247"/>
      <c r="F87" s="1247"/>
      <c r="G87" s="1247"/>
      <c r="H87" s="525" t="s">
        <v>1148</v>
      </c>
      <c r="I87" s="526"/>
      <c r="J87" s="526"/>
      <c r="K87" s="569">
        <v>8.0771999999999997E-3</v>
      </c>
      <c r="L87" s="528"/>
      <c r="M87" s="526"/>
      <c r="N87" s="528"/>
      <c r="O87" s="526"/>
      <c r="P87" s="573">
        <v>3.53</v>
      </c>
    </row>
    <row r="88" spans="1:16" x14ac:dyDescent="0.25">
      <c r="A88" s="530"/>
      <c r="B88" s="524" t="s">
        <v>1185</v>
      </c>
      <c r="C88" s="1247" t="s">
        <v>1186</v>
      </c>
      <c r="D88" s="1247"/>
      <c r="E88" s="1247"/>
      <c r="F88" s="1247"/>
      <c r="G88" s="1247"/>
      <c r="H88" s="525" t="s">
        <v>1151</v>
      </c>
      <c r="I88" s="536">
        <v>3.18</v>
      </c>
      <c r="J88" s="526"/>
      <c r="K88" s="569">
        <v>8.0771999999999997E-3</v>
      </c>
      <c r="L88" s="538">
        <v>887.54</v>
      </c>
      <c r="M88" s="539">
        <v>1.36</v>
      </c>
      <c r="N88" s="534">
        <v>1207.05</v>
      </c>
      <c r="O88" s="526"/>
      <c r="P88" s="529">
        <v>9.75</v>
      </c>
    </row>
    <row r="89" spans="1:16" x14ac:dyDescent="0.25">
      <c r="A89" s="540"/>
      <c r="B89" s="524" t="s">
        <v>1152</v>
      </c>
      <c r="C89" s="1247" t="s">
        <v>1153</v>
      </c>
      <c r="D89" s="1247"/>
      <c r="E89" s="1247"/>
      <c r="F89" s="1247"/>
      <c r="G89" s="1247"/>
      <c r="H89" s="525" t="s">
        <v>1148</v>
      </c>
      <c r="I89" s="536">
        <v>3.18</v>
      </c>
      <c r="J89" s="526"/>
      <c r="K89" s="569">
        <v>8.0771999999999997E-3</v>
      </c>
      <c r="L89" s="528"/>
      <c r="M89" s="526"/>
      <c r="N89" s="541">
        <v>437.08</v>
      </c>
      <c r="O89" s="526"/>
      <c r="P89" s="573">
        <v>3.53</v>
      </c>
    </row>
    <row r="90" spans="1:16" x14ac:dyDescent="0.25">
      <c r="A90" s="552"/>
      <c r="B90" s="553"/>
      <c r="C90" s="1248" t="s">
        <v>1154</v>
      </c>
      <c r="D90" s="1248"/>
      <c r="E90" s="1248"/>
      <c r="F90" s="1248"/>
      <c r="G90" s="1248"/>
      <c r="H90" s="516"/>
      <c r="I90" s="517"/>
      <c r="J90" s="517"/>
      <c r="K90" s="517"/>
      <c r="L90" s="520"/>
      <c r="M90" s="517"/>
      <c r="N90" s="554"/>
      <c r="O90" s="517"/>
      <c r="P90" s="555">
        <v>13.28</v>
      </c>
    </row>
    <row r="91" spans="1:16" x14ac:dyDescent="0.25">
      <c r="A91" s="540"/>
      <c r="B91" s="524"/>
      <c r="C91" s="1247" t="s">
        <v>1155</v>
      </c>
      <c r="D91" s="1247"/>
      <c r="E91" s="1247"/>
      <c r="F91" s="1247"/>
      <c r="G91" s="1247"/>
      <c r="H91" s="525"/>
      <c r="I91" s="526"/>
      <c r="J91" s="526"/>
      <c r="K91" s="526"/>
      <c r="L91" s="528"/>
      <c r="M91" s="526"/>
      <c r="N91" s="528"/>
      <c r="O91" s="526"/>
      <c r="P91" s="573">
        <v>3.53</v>
      </c>
    </row>
    <row r="92" spans="1:16" x14ac:dyDescent="0.25">
      <c r="A92" s="540"/>
      <c r="B92" s="524" t="s">
        <v>1156</v>
      </c>
      <c r="C92" s="1247" t="s">
        <v>1157</v>
      </c>
      <c r="D92" s="1247"/>
      <c r="E92" s="1247"/>
      <c r="F92" s="1247"/>
      <c r="G92" s="1247"/>
      <c r="H92" s="525" t="s">
        <v>1158</v>
      </c>
      <c r="I92" s="543">
        <v>92</v>
      </c>
      <c r="J92" s="526"/>
      <c r="K92" s="543">
        <v>92</v>
      </c>
      <c r="L92" s="528"/>
      <c r="M92" s="526"/>
      <c r="N92" s="528"/>
      <c r="O92" s="526"/>
      <c r="P92" s="573">
        <v>3.25</v>
      </c>
    </row>
    <row r="93" spans="1:16" x14ac:dyDescent="0.25">
      <c r="A93" s="540"/>
      <c r="B93" s="524" t="s">
        <v>1159</v>
      </c>
      <c r="C93" s="1247" t="s">
        <v>1160</v>
      </c>
      <c r="D93" s="1247"/>
      <c r="E93" s="1247"/>
      <c r="F93" s="1247"/>
      <c r="G93" s="1247"/>
      <c r="H93" s="525" t="s">
        <v>1158</v>
      </c>
      <c r="I93" s="543">
        <v>46</v>
      </c>
      <c r="J93" s="526"/>
      <c r="K93" s="543">
        <v>46</v>
      </c>
      <c r="L93" s="528"/>
      <c r="M93" s="526"/>
      <c r="N93" s="528"/>
      <c r="O93" s="526"/>
      <c r="P93" s="573">
        <v>1.62</v>
      </c>
    </row>
    <row r="94" spans="1:16" x14ac:dyDescent="0.25">
      <c r="A94" s="556"/>
      <c r="B94" s="557"/>
      <c r="C94" s="1248" t="s">
        <v>1161</v>
      </c>
      <c r="D94" s="1248"/>
      <c r="E94" s="1248"/>
      <c r="F94" s="1248"/>
      <c r="G94" s="1248"/>
      <c r="H94" s="516"/>
      <c r="I94" s="517"/>
      <c r="J94" s="517"/>
      <c r="K94" s="517"/>
      <c r="L94" s="520"/>
      <c r="M94" s="517"/>
      <c r="N94" s="554">
        <v>7145.67</v>
      </c>
      <c r="O94" s="517"/>
      <c r="P94" s="612">
        <v>18.149999999999999</v>
      </c>
    </row>
    <row r="95" spans="1:16" x14ac:dyDescent="0.25">
      <c r="A95" s="558"/>
      <c r="B95" s="559"/>
      <c r="C95" s="559"/>
      <c r="D95" s="559"/>
      <c r="E95" s="559"/>
      <c r="F95" s="559"/>
      <c r="G95" s="559"/>
      <c r="H95" s="560"/>
      <c r="I95" s="561"/>
      <c r="J95" s="561"/>
      <c r="K95" s="561"/>
      <c r="L95" s="562"/>
      <c r="M95" s="561"/>
      <c r="N95" s="562"/>
      <c r="O95" s="561"/>
      <c r="P95" s="563"/>
    </row>
    <row r="96" spans="1:16" x14ac:dyDescent="0.25">
      <c r="A96" s="514" t="s">
        <v>49</v>
      </c>
      <c r="B96" s="515" t="s">
        <v>1397</v>
      </c>
      <c r="C96" s="1249" t="s">
        <v>1398</v>
      </c>
      <c r="D96" s="1249"/>
      <c r="E96" s="1249"/>
      <c r="F96" s="1249"/>
      <c r="G96" s="1249"/>
      <c r="H96" s="516" t="s">
        <v>1212</v>
      </c>
      <c r="I96" s="517">
        <v>2.54</v>
      </c>
      <c r="J96" s="518">
        <v>1</v>
      </c>
      <c r="K96" s="570">
        <v>2.54</v>
      </c>
      <c r="L96" s="520"/>
      <c r="M96" s="517"/>
      <c r="N96" s="572">
        <v>946.61</v>
      </c>
      <c r="O96" s="517"/>
      <c r="P96" s="555">
        <v>2404.39</v>
      </c>
    </row>
    <row r="97" spans="1:16" x14ac:dyDescent="0.25">
      <c r="A97" s="540" t="s">
        <v>49</v>
      </c>
      <c r="B97" s="524" t="s">
        <v>1397</v>
      </c>
      <c r="C97" s="1247" t="s">
        <v>1399</v>
      </c>
      <c r="D97" s="1247"/>
      <c r="E97" s="1247"/>
      <c r="F97" s="1247"/>
      <c r="G97" s="1247"/>
      <c r="H97" s="525" t="s">
        <v>1212</v>
      </c>
      <c r="I97" s="536">
        <v>2.54</v>
      </c>
      <c r="J97" s="526"/>
      <c r="K97" s="536">
        <v>2.54</v>
      </c>
      <c r="L97" s="541">
        <v>573.70000000000005</v>
      </c>
      <c r="M97" s="536">
        <v>1.65</v>
      </c>
      <c r="N97" s="541">
        <v>946.61</v>
      </c>
      <c r="O97" s="526"/>
      <c r="P97" s="529">
        <v>2404.39</v>
      </c>
    </row>
    <row r="98" spans="1:16" ht="22.5" x14ac:dyDescent="0.25">
      <c r="A98" s="540" t="s">
        <v>1722</v>
      </c>
      <c r="B98" s="524" t="s">
        <v>1401</v>
      </c>
      <c r="C98" s="1247" t="s">
        <v>1303</v>
      </c>
      <c r="D98" s="1247"/>
      <c r="E98" s="1247"/>
      <c r="F98" s="1247"/>
      <c r="G98" s="1247"/>
      <c r="H98" s="525" t="s">
        <v>1304</v>
      </c>
      <c r="I98" s="526"/>
      <c r="J98" s="526"/>
      <c r="K98" s="527">
        <v>4.0640000000000001</v>
      </c>
      <c r="L98" s="528"/>
      <c r="M98" s="526"/>
      <c r="N98" s="541">
        <v>155.02000000000001</v>
      </c>
      <c r="O98" s="543">
        <v>-1</v>
      </c>
      <c r="P98" s="573">
        <v>-630</v>
      </c>
    </row>
    <row r="99" spans="1:16" ht="22.5" x14ac:dyDescent="0.25">
      <c r="A99" s="540" t="s">
        <v>1723</v>
      </c>
      <c r="B99" s="524" t="s">
        <v>1403</v>
      </c>
      <c r="C99" s="1247" t="s">
        <v>1306</v>
      </c>
      <c r="D99" s="1247"/>
      <c r="E99" s="1247"/>
      <c r="F99" s="1247"/>
      <c r="G99" s="1247"/>
      <c r="H99" s="525" t="s">
        <v>1304</v>
      </c>
      <c r="I99" s="526"/>
      <c r="J99" s="526"/>
      <c r="K99" s="527">
        <v>4.0640000000000001</v>
      </c>
      <c r="L99" s="528"/>
      <c r="M99" s="526"/>
      <c r="N99" s="541">
        <v>298.58</v>
      </c>
      <c r="O99" s="526"/>
      <c r="P99" s="529">
        <v>1213.43</v>
      </c>
    </row>
    <row r="100" spans="1:16" x14ac:dyDescent="0.25">
      <c r="A100" s="556"/>
      <c r="B100" s="557"/>
      <c r="C100" s="1248" t="s">
        <v>1161</v>
      </c>
      <c r="D100" s="1248"/>
      <c r="E100" s="1248"/>
      <c r="F100" s="1248"/>
      <c r="G100" s="1248"/>
      <c r="H100" s="516"/>
      <c r="I100" s="517"/>
      <c r="J100" s="517"/>
      <c r="K100" s="517"/>
      <c r="L100" s="520"/>
      <c r="M100" s="517"/>
      <c r="N100" s="520"/>
      <c r="O100" s="517"/>
      <c r="P100" s="555">
        <v>2987.82</v>
      </c>
    </row>
    <row r="101" spans="1:16" x14ac:dyDescent="0.25">
      <c r="A101" s="558"/>
      <c r="B101" s="559"/>
      <c r="C101" s="559"/>
      <c r="D101" s="559"/>
      <c r="E101" s="559"/>
      <c r="F101" s="559"/>
      <c r="G101" s="559"/>
      <c r="H101" s="560"/>
      <c r="I101" s="561"/>
      <c r="J101" s="561"/>
      <c r="K101" s="561"/>
      <c r="L101" s="562"/>
      <c r="M101" s="561"/>
      <c r="N101" s="562"/>
      <c r="O101" s="561"/>
      <c r="P101" s="563"/>
    </row>
    <row r="102" spans="1:16" x14ac:dyDescent="0.25">
      <c r="A102" s="514" t="s">
        <v>54</v>
      </c>
      <c r="B102" s="515" t="s">
        <v>1976</v>
      </c>
      <c r="C102" s="1249" t="s">
        <v>1977</v>
      </c>
      <c r="D102" s="1249"/>
      <c r="E102" s="1249"/>
      <c r="F102" s="1249"/>
      <c r="G102" s="1249"/>
      <c r="H102" s="516" t="s">
        <v>1390</v>
      </c>
      <c r="I102" s="517">
        <v>2.5399999999999999E-2</v>
      </c>
      <c r="J102" s="518">
        <v>1</v>
      </c>
      <c r="K102" s="568">
        <v>2.5399999999999999E-2</v>
      </c>
      <c r="L102" s="520"/>
      <c r="M102" s="517"/>
      <c r="N102" s="521"/>
      <c r="O102" s="517"/>
      <c r="P102" s="522"/>
    </row>
    <row r="103" spans="1:16" x14ac:dyDescent="0.25">
      <c r="A103" s="523"/>
      <c r="B103" s="524" t="s">
        <v>23</v>
      </c>
      <c r="C103" s="1247" t="s">
        <v>1203</v>
      </c>
      <c r="D103" s="1247"/>
      <c r="E103" s="1247"/>
      <c r="F103" s="1247"/>
      <c r="G103" s="1247"/>
      <c r="H103" s="525" t="s">
        <v>1148</v>
      </c>
      <c r="I103" s="526"/>
      <c r="J103" s="526"/>
      <c r="K103" s="574">
        <v>0.31826199999999999</v>
      </c>
      <c r="L103" s="528"/>
      <c r="M103" s="526"/>
      <c r="N103" s="528"/>
      <c r="O103" s="526"/>
      <c r="P103" s="573">
        <v>91.96</v>
      </c>
    </row>
    <row r="104" spans="1:16" x14ac:dyDescent="0.25">
      <c r="A104" s="530"/>
      <c r="B104" s="524" t="s">
        <v>1482</v>
      </c>
      <c r="C104" s="1247" t="s">
        <v>1483</v>
      </c>
      <c r="D104" s="1247"/>
      <c r="E104" s="1247"/>
      <c r="F104" s="1247"/>
      <c r="G104" s="1247"/>
      <c r="H104" s="525" t="s">
        <v>1148</v>
      </c>
      <c r="I104" s="536">
        <v>12.53</v>
      </c>
      <c r="J104" s="526"/>
      <c r="K104" s="574">
        <v>0.31826199999999999</v>
      </c>
      <c r="L104" s="532"/>
      <c r="M104" s="533"/>
      <c r="N104" s="534">
        <v>288.95999999999998</v>
      </c>
      <c r="O104" s="526"/>
      <c r="P104" s="529">
        <v>91.96</v>
      </c>
    </row>
    <row r="105" spans="1:16" x14ac:dyDescent="0.25">
      <c r="A105" s="523"/>
      <c r="B105" s="524" t="s">
        <v>28</v>
      </c>
      <c r="C105" s="1247" t="s">
        <v>132</v>
      </c>
      <c r="D105" s="1247"/>
      <c r="E105" s="1247"/>
      <c r="F105" s="1247"/>
      <c r="G105" s="1247"/>
      <c r="H105" s="525"/>
      <c r="I105" s="526"/>
      <c r="J105" s="526"/>
      <c r="K105" s="526"/>
      <c r="L105" s="528"/>
      <c r="M105" s="526"/>
      <c r="N105" s="528"/>
      <c r="O105" s="526"/>
      <c r="P105" s="573">
        <v>25.83</v>
      </c>
    </row>
    <row r="106" spans="1:16" x14ac:dyDescent="0.25">
      <c r="A106" s="523"/>
      <c r="B106" s="524"/>
      <c r="C106" s="1247" t="s">
        <v>1147</v>
      </c>
      <c r="D106" s="1247"/>
      <c r="E106" s="1247"/>
      <c r="F106" s="1247"/>
      <c r="G106" s="1247"/>
      <c r="H106" s="525" t="s">
        <v>1148</v>
      </c>
      <c r="I106" s="526"/>
      <c r="J106" s="526"/>
      <c r="K106" s="574">
        <v>6.6547999999999996E-2</v>
      </c>
      <c r="L106" s="528"/>
      <c r="M106" s="526"/>
      <c r="N106" s="528"/>
      <c r="O106" s="526"/>
      <c r="P106" s="573">
        <v>21.65</v>
      </c>
    </row>
    <row r="107" spans="1:16" x14ac:dyDescent="0.25">
      <c r="A107" s="530"/>
      <c r="B107" s="524" t="s">
        <v>1978</v>
      </c>
      <c r="C107" s="1247" t="s">
        <v>1979</v>
      </c>
      <c r="D107" s="1247"/>
      <c r="E107" s="1247"/>
      <c r="F107" s="1247"/>
      <c r="G107" s="1247"/>
      <c r="H107" s="525" t="s">
        <v>1151</v>
      </c>
      <c r="I107" s="531">
        <v>10.5</v>
      </c>
      <c r="J107" s="526"/>
      <c r="K107" s="535">
        <v>0.26669999999999999</v>
      </c>
      <c r="L107" s="538">
        <v>2.41</v>
      </c>
      <c r="M107" s="539">
        <v>1.17</v>
      </c>
      <c r="N107" s="534">
        <v>2.82</v>
      </c>
      <c r="O107" s="526"/>
      <c r="P107" s="529">
        <v>0.75</v>
      </c>
    </row>
    <row r="108" spans="1:16" x14ac:dyDescent="0.25">
      <c r="A108" s="530"/>
      <c r="B108" s="524" t="s">
        <v>1980</v>
      </c>
      <c r="C108" s="1247" t="s">
        <v>1981</v>
      </c>
      <c r="D108" s="1247"/>
      <c r="E108" s="1247"/>
      <c r="F108" s="1247"/>
      <c r="G108" s="1247"/>
      <c r="H108" s="525" t="s">
        <v>1151</v>
      </c>
      <c r="I108" s="536">
        <v>2.62</v>
      </c>
      <c r="J108" s="526"/>
      <c r="K108" s="574">
        <v>6.6547999999999996E-2</v>
      </c>
      <c r="L108" s="532"/>
      <c r="M108" s="533"/>
      <c r="N108" s="534">
        <v>376.88</v>
      </c>
      <c r="O108" s="526"/>
      <c r="P108" s="529">
        <v>25.08</v>
      </c>
    </row>
    <row r="109" spans="1:16" x14ac:dyDescent="0.25">
      <c r="A109" s="540"/>
      <c r="B109" s="524" t="s">
        <v>1208</v>
      </c>
      <c r="C109" s="1247" t="s">
        <v>1209</v>
      </c>
      <c r="D109" s="1247"/>
      <c r="E109" s="1247"/>
      <c r="F109" s="1247"/>
      <c r="G109" s="1247"/>
      <c r="H109" s="525" t="s">
        <v>1148</v>
      </c>
      <c r="I109" s="536">
        <v>2.62</v>
      </c>
      <c r="J109" s="526"/>
      <c r="K109" s="574">
        <v>6.6547999999999996E-2</v>
      </c>
      <c r="L109" s="528"/>
      <c r="M109" s="526"/>
      <c r="N109" s="541">
        <v>325.38</v>
      </c>
      <c r="O109" s="526"/>
      <c r="P109" s="573">
        <v>21.65</v>
      </c>
    </row>
    <row r="110" spans="1:16" x14ac:dyDescent="0.25">
      <c r="A110" s="552"/>
      <c r="B110" s="553"/>
      <c r="C110" s="1248" t="s">
        <v>1154</v>
      </c>
      <c r="D110" s="1248"/>
      <c r="E110" s="1248"/>
      <c r="F110" s="1248"/>
      <c r="G110" s="1248"/>
      <c r="H110" s="516"/>
      <c r="I110" s="517"/>
      <c r="J110" s="517"/>
      <c r="K110" s="517"/>
      <c r="L110" s="520"/>
      <c r="M110" s="517"/>
      <c r="N110" s="554"/>
      <c r="O110" s="517"/>
      <c r="P110" s="555">
        <v>139.44</v>
      </c>
    </row>
    <row r="111" spans="1:16" x14ac:dyDescent="0.25">
      <c r="A111" s="540"/>
      <c r="B111" s="524"/>
      <c r="C111" s="1247" t="s">
        <v>1155</v>
      </c>
      <c r="D111" s="1247"/>
      <c r="E111" s="1247"/>
      <c r="F111" s="1247"/>
      <c r="G111" s="1247"/>
      <c r="H111" s="525"/>
      <c r="I111" s="526"/>
      <c r="J111" s="526"/>
      <c r="K111" s="526"/>
      <c r="L111" s="528"/>
      <c r="M111" s="526"/>
      <c r="N111" s="528"/>
      <c r="O111" s="526"/>
      <c r="P111" s="573">
        <v>113.61</v>
      </c>
    </row>
    <row r="112" spans="1:16" x14ac:dyDescent="0.25">
      <c r="A112" s="540"/>
      <c r="B112" s="524" t="s">
        <v>1156</v>
      </c>
      <c r="C112" s="1247" t="s">
        <v>1157</v>
      </c>
      <c r="D112" s="1247"/>
      <c r="E112" s="1247"/>
      <c r="F112" s="1247"/>
      <c r="G112" s="1247"/>
      <c r="H112" s="525" t="s">
        <v>1158</v>
      </c>
      <c r="I112" s="543">
        <v>92</v>
      </c>
      <c r="J112" s="526"/>
      <c r="K112" s="543">
        <v>92</v>
      </c>
      <c r="L112" s="528"/>
      <c r="M112" s="526"/>
      <c r="N112" s="528"/>
      <c r="O112" s="526"/>
      <c r="P112" s="573">
        <v>104.52</v>
      </c>
    </row>
    <row r="113" spans="1:16" x14ac:dyDescent="0.25">
      <c r="A113" s="540"/>
      <c r="B113" s="524" t="s">
        <v>1159</v>
      </c>
      <c r="C113" s="1247" t="s">
        <v>1160</v>
      </c>
      <c r="D113" s="1247"/>
      <c r="E113" s="1247"/>
      <c r="F113" s="1247"/>
      <c r="G113" s="1247"/>
      <c r="H113" s="525" t="s">
        <v>1158</v>
      </c>
      <c r="I113" s="543">
        <v>46</v>
      </c>
      <c r="J113" s="526"/>
      <c r="K113" s="543">
        <v>46</v>
      </c>
      <c r="L113" s="528"/>
      <c r="M113" s="526"/>
      <c r="N113" s="528"/>
      <c r="O113" s="526"/>
      <c r="P113" s="573">
        <v>52.26</v>
      </c>
    </row>
    <row r="114" spans="1:16" x14ac:dyDescent="0.25">
      <c r="A114" s="556"/>
      <c r="B114" s="557"/>
      <c r="C114" s="1248" t="s">
        <v>1161</v>
      </c>
      <c r="D114" s="1248"/>
      <c r="E114" s="1248"/>
      <c r="F114" s="1248"/>
      <c r="G114" s="1248"/>
      <c r="H114" s="516"/>
      <c r="I114" s="517"/>
      <c r="J114" s="517"/>
      <c r="K114" s="517"/>
      <c r="L114" s="520"/>
      <c r="M114" s="517"/>
      <c r="N114" s="554">
        <v>11662.2</v>
      </c>
      <c r="O114" s="517"/>
      <c r="P114" s="612">
        <v>296.22000000000003</v>
      </c>
    </row>
    <row r="115" spans="1:16" x14ac:dyDescent="0.25">
      <c r="A115" s="558"/>
      <c r="B115" s="559"/>
      <c r="C115" s="559"/>
      <c r="D115" s="559"/>
      <c r="E115" s="559"/>
      <c r="F115" s="559"/>
      <c r="G115" s="559"/>
      <c r="H115" s="560"/>
      <c r="I115" s="561"/>
      <c r="J115" s="561"/>
      <c r="K115" s="561"/>
      <c r="L115" s="562"/>
      <c r="M115" s="561"/>
      <c r="N115" s="562"/>
      <c r="O115" s="561"/>
      <c r="P115" s="563"/>
    </row>
    <row r="116" spans="1:16" x14ac:dyDescent="0.25">
      <c r="A116" s="514" t="s">
        <v>61</v>
      </c>
      <c r="B116" s="515" t="s">
        <v>1974</v>
      </c>
      <c r="C116" s="1249" t="s">
        <v>1975</v>
      </c>
      <c r="D116" s="1249"/>
      <c r="E116" s="1249"/>
      <c r="F116" s="1249"/>
      <c r="G116" s="1249"/>
      <c r="H116" s="516" t="s">
        <v>1146</v>
      </c>
      <c r="I116" s="517">
        <v>5.8300000000000001E-3</v>
      </c>
      <c r="J116" s="518">
        <v>1</v>
      </c>
      <c r="K116" s="590">
        <v>5.8300000000000001E-3</v>
      </c>
      <c r="L116" s="520"/>
      <c r="M116" s="517"/>
      <c r="N116" s="521"/>
      <c r="O116" s="517"/>
      <c r="P116" s="522"/>
    </row>
    <row r="117" spans="1:16" x14ac:dyDescent="0.25">
      <c r="A117" s="523"/>
      <c r="B117" s="524" t="s">
        <v>28</v>
      </c>
      <c r="C117" s="1247" t="s">
        <v>132</v>
      </c>
      <c r="D117" s="1247"/>
      <c r="E117" s="1247"/>
      <c r="F117" s="1247"/>
      <c r="G117" s="1247"/>
      <c r="H117" s="525"/>
      <c r="I117" s="526"/>
      <c r="J117" s="526"/>
      <c r="K117" s="526"/>
      <c r="L117" s="528"/>
      <c r="M117" s="526"/>
      <c r="N117" s="528"/>
      <c r="O117" s="526"/>
      <c r="P117" s="573">
        <v>26.74</v>
      </c>
    </row>
    <row r="118" spans="1:16" x14ac:dyDescent="0.25">
      <c r="A118" s="523"/>
      <c r="B118" s="524"/>
      <c r="C118" s="1247" t="s">
        <v>1147</v>
      </c>
      <c r="D118" s="1247"/>
      <c r="E118" s="1247"/>
      <c r="F118" s="1247"/>
      <c r="G118" s="1247"/>
      <c r="H118" s="525" t="s">
        <v>1148</v>
      </c>
      <c r="I118" s="526"/>
      <c r="J118" s="526"/>
      <c r="K118" s="574">
        <v>2.2154E-2</v>
      </c>
      <c r="L118" s="528"/>
      <c r="M118" s="526"/>
      <c r="N118" s="528"/>
      <c r="O118" s="526"/>
      <c r="P118" s="573">
        <v>9.68</v>
      </c>
    </row>
    <row r="119" spans="1:16" x14ac:dyDescent="0.25">
      <c r="A119" s="530"/>
      <c r="B119" s="524" t="s">
        <v>1185</v>
      </c>
      <c r="C119" s="1247" t="s">
        <v>1186</v>
      </c>
      <c r="D119" s="1247"/>
      <c r="E119" s="1247"/>
      <c r="F119" s="1247"/>
      <c r="G119" s="1247"/>
      <c r="H119" s="525" t="s">
        <v>1151</v>
      </c>
      <c r="I119" s="531">
        <v>3.8</v>
      </c>
      <c r="J119" s="526"/>
      <c r="K119" s="574">
        <v>2.2154E-2</v>
      </c>
      <c r="L119" s="538">
        <v>887.54</v>
      </c>
      <c r="M119" s="539">
        <v>1.36</v>
      </c>
      <c r="N119" s="534">
        <v>1207.05</v>
      </c>
      <c r="O119" s="526"/>
      <c r="P119" s="529">
        <v>26.74</v>
      </c>
    </row>
    <row r="120" spans="1:16" x14ac:dyDescent="0.25">
      <c r="A120" s="540"/>
      <c r="B120" s="524" t="s">
        <v>1152</v>
      </c>
      <c r="C120" s="1247" t="s">
        <v>1153</v>
      </c>
      <c r="D120" s="1247"/>
      <c r="E120" s="1247"/>
      <c r="F120" s="1247"/>
      <c r="G120" s="1247"/>
      <c r="H120" s="525" t="s">
        <v>1148</v>
      </c>
      <c r="I120" s="531">
        <v>3.8</v>
      </c>
      <c r="J120" s="526"/>
      <c r="K120" s="574">
        <v>2.2154E-2</v>
      </c>
      <c r="L120" s="528"/>
      <c r="M120" s="526"/>
      <c r="N120" s="541">
        <v>437.08</v>
      </c>
      <c r="O120" s="526"/>
      <c r="P120" s="573">
        <v>9.68</v>
      </c>
    </row>
    <row r="121" spans="1:16" x14ac:dyDescent="0.25">
      <c r="A121" s="552"/>
      <c r="B121" s="553"/>
      <c r="C121" s="1248" t="s">
        <v>1154</v>
      </c>
      <c r="D121" s="1248"/>
      <c r="E121" s="1248"/>
      <c r="F121" s="1248"/>
      <c r="G121" s="1248"/>
      <c r="H121" s="516"/>
      <c r="I121" s="517"/>
      <c r="J121" s="517"/>
      <c r="K121" s="517"/>
      <c r="L121" s="520"/>
      <c r="M121" s="517"/>
      <c r="N121" s="554"/>
      <c r="O121" s="517"/>
      <c r="P121" s="555">
        <v>36.42</v>
      </c>
    </row>
    <row r="122" spans="1:16" x14ac:dyDescent="0.25">
      <c r="A122" s="540"/>
      <c r="B122" s="524"/>
      <c r="C122" s="1247" t="s">
        <v>1155</v>
      </c>
      <c r="D122" s="1247"/>
      <c r="E122" s="1247"/>
      <c r="F122" s="1247"/>
      <c r="G122" s="1247"/>
      <c r="H122" s="525"/>
      <c r="I122" s="526"/>
      <c r="J122" s="526"/>
      <c r="K122" s="526"/>
      <c r="L122" s="528"/>
      <c r="M122" s="526"/>
      <c r="N122" s="528"/>
      <c r="O122" s="526"/>
      <c r="P122" s="573">
        <v>9.68</v>
      </c>
    </row>
    <row r="123" spans="1:16" x14ac:dyDescent="0.25">
      <c r="A123" s="540"/>
      <c r="B123" s="524" t="s">
        <v>1156</v>
      </c>
      <c r="C123" s="1247" t="s">
        <v>1157</v>
      </c>
      <c r="D123" s="1247"/>
      <c r="E123" s="1247"/>
      <c r="F123" s="1247"/>
      <c r="G123" s="1247"/>
      <c r="H123" s="525" t="s">
        <v>1158</v>
      </c>
      <c r="I123" s="543">
        <v>92</v>
      </c>
      <c r="J123" s="526"/>
      <c r="K123" s="543">
        <v>92</v>
      </c>
      <c r="L123" s="528"/>
      <c r="M123" s="526"/>
      <c r="N123" s="528"/>
      <c r="O123" s="526"/>
      <c r="P123" s="573">
        <v>8.91</v>
      </c>
    </row>
    <row r="124" spans="1:16" x14ac:dyDescent="0.25">
      <c r="A124" s="540"/>
      <c r="B124" s="524" t="s">
        <v>1159</v>
      </c>
      <c r="C124" s="1247" t="s">
        <v>1160</v>
      </c>
      <c r="D124" s="1247"/>
      <c r="E124" s="1247"/>
      <c r="F124" s="1247"/>
      <c r="G124" s="1247"/>
      <c r="H124" s="525" t="s">
        <v>1158</v>
      </c>
      <c r="I124" s="543">
        <v>46</v>
      </c>
      <c r="J124" s="526"/>
      <c r="K124" s="543">
        <v>46</v>
      </c>
      <c r="L124" s="528"/>
      <c r="M124" s="526"/>
      <c r="N124" s="528"/>
      <c r="O124" s="526"/>
      <c r="P124" s="573">
        <v>4.45</v>
      </c>
    </row>
    <row r="125" spans="1:16" x14ac:dyDescent="0.25">
      <c r="A125" s="556"/>
      <c r="B125" s="557"/>
      <c r="C125" s="1248" t="s">
        <v>1161</v>
      </c>
      <c r="D125" s="1248"/>
      <c r="E125" s="1248"/>
      <c r="F125" s="1248"/>
      <c r="G125" s="1248"/>
      <c r="H125" s="516"/>
      <c r="I125" s="517"/>
      <c r="J125" s="517"/>
      <c r="K125" s="517"/>
      <c r="L125" s="520"/>
      <c r="M125" s="517"/>
      <c r="N125" s="554">
        <v>8538.59</v>
      </c>
      <c r="O125" s="517"/>
      <c r="P125" s="612">
        <v>49.78</v>
      </c>
    </row>
    <row r="126" spans="1:16" x14ac:dyDescent="0.25">
      <c r="A126" s="558"/>
      <c r="B126" s="559"/>
      <c r="C126" s="559"/>
      <c r="D126" s="559"/>
      <c r="E126" s="559"/>
      <c r="F126" s="559"/>
      <c r="G126" s="559"/>
      <c r="H126" s="560"/>
      <c r="I126" s="561"/>
      <c r="J126" s="561"/>
      <c r="K126" s="561"/>
      <c r="L126" s="562"/>
      <c r="M126" s="561"/>
      <c r="N126" s="562"/>
      <c r="O126" s="561"/>
      <c r="P126" s="563"/>
    </row>
    <row r="127" spans="1:16" x14ac:dyDescent="0.25">
      <c r="A127" s="514" t="s">
        <v>67</v>
      </c>
      <c r="B127" s="515" t="s">
        <v>1976</v>
      </c>
      <c r="C127" s="1249" t="s">
        <v>1977</v>
      </c>
      <c r="D127" s="1249"/>
      <c r="E127" s="1249"/>
      <c r="F127" s="1249"/>
      <c r="G127" s="1249"/>
      <c r="H127" s="516" t="s">
        <v>1390</v>
      </c>
      <c r="I127" s="517">
        <v>5.8299999999999998E-2</v>
      </c>
      <c r="J127" s="518">
        <v>1</v>
      </c>
      <c r="K127" s="568">
        <v>5.8299999999999998E-2</v>
      </c>
      <c r="L127" s="520"/>
      <c r="M127" s="517"/>
      <c r="N127" s="521"/>
      <c r="O127" s="517"/>
      <c r="P127" s="522"/>
    </row>
    <row r="128" spans="1:16" x14ac:dyDescent="0.25">
      <c r="A128" s="523"/>
      <c r="B128" s="524" t="s">
        <v>23</v>
      </c>
      <c r="C128" s="1247" t="s">
        <v>1203</v>
      </c>
      <c r="D128" s="1247"/>
      <c r="E128" s="1247"/>
      <c r="F128" s="1247"/>
      <c r="G128" s="1247"/>
      <c r="H128" s="525" t="s">
        <v>1148</v>
      </c>
      <c r="I128" s="526"/>
      <c r="J128" s="526"/>
      <c r="K128" s="574">
        <v>0.73049900000000001</v>
      </c>
      <c r="L128" s="528"/>
      <c r="M128" s="526"/>
      <c r="N128" s="528"/>
      <c r="O128" s="526"/>
      <c r="P128" s="573">
        <v>211.08</v>
      </c>
    </row>
    <row r="129" spans="1:16" x14ac:dyDescent="0.25">
      <c r="A129" s="530"/>
      <c r="B129" s="524" t="s">
        <v>1482</v>
      </c>
      <c r="C129" s="1247" t="s">
        <v>1483</v>
      </c>
      <c r="D129" s="1247"/>
      <c r="E129" s="1247"/>
      <c r="F129" s="1247"/>
      <c r="G129" s="1247"/>
      <c r="H129" s="525" t="s">
        <v>1148</v>
      </c>
      <c r="I129" s="536">
        <v>12.53</v>
      </c>
      <c r="J129" s="526"/>
      <c r="K129" s="574">
        <v>0.73049900000000001</v>
      </c>
      <c r="L129" s="532"/>
      <c r="M129" s="533"/>
      <c r="N129" s="534">
        <v>288.95999999999998</v>
      </c>
      <c r="O129" s="526"/>
      <c r="P129" s="529">
        <v>211.08</v>
      </c>
    </row>
    <row r="130" spans="1:16" x14ac:dyDescent="0.25">
      <c r="A130" s="523"/>
      <c r="B130" s="524" t="s">
        <v>28</v>
      </c>
      <c r="C130" s="1247" t="s">
        <v>132</v>
      </c>
      <c r="D130" s="1247"/>
      <c r="E130" s="1247"/>
      <c r="F130" s="1247"/>
      <c r="G130" s="1247"/>
      <c r="H130" s="525"/>
      <c r="I130" s="526"/>
      <c r="J130" s="526"/>
      <c r="K130" s="526"/>
      <c r="L130" s="528"/>
      <c r="M130" s="526"/>
      <c r="N130" s="528"/>
      <c r="O130" s="526"/>
      <c r="P130" s="573">
        <v>59.3</v>
      </c>
    </row>
    <row r="131" spans="1:16" x14ac:dyDescent="0.25">
      <c r="A131" s="523"/>
      <c r="B131" s="524"/>
      <c r="C131" s="1247" t="s">
        <v>1147</v>
      </c>
      <c r="D131" s="1247"/>
      <c r="E131" s="1247"/>
      <c r="F131" s="1247"/>
      <c r="G131" s="1247"/>
      <c r="H131" s="525" t="s">
        <v>1148</v>
      </c>
      <c r="I131" s="526"/>
      <c r="J131" s="526"/>
      <c r="K131" s="574">
        <v>0.15274599999999999</v>
      </c>
      <c r="L131" s="528"/>
      <c r="M131" s="526"/>
      <c r="N131" s="528"/>
      <c r="O131" s="526"/>
      <c r="P131" s="573">
        <v>49.7</v>
      </c>
    </row>
    <row r="132" spans="1:16" x14ac:dyDescent="0.25">
      <c r="A132" s="530"/>
      <c r="B132" s="524" t="s">
        <v>1978</v>
      </c>
      <c r="C132" s="1247" t="s">
        <v>1979</v>
      </c>
      <c r="D132" s="1247"/>
      <c r="E132" s="1247"/>
      <c r="F132" s="1247"/>
      <c r="G132" s="1247"/>
      <c r="H132" s="525" t="s">
        <v>1151</v>
      </c>
      <c r="I132" s="531">
        <v>10.5</v>
      </c>
      <c r="J132" s="526"/>
      <c r="K132" s="537">
        <v>0.61214999999999997</v>
      </c>
      <c r="L132" s="538">
        <v>2.41</v>
      </c>
      <c r="M132" s="539">
        <v>1.17</v>
      </c>
      <c r="N132" s="534">
        <v>2.82</v>
      </c>
      <c r="O132" s="526"/>
      <c r="P132" s="529">
        <v>1.73</v>
      </c>
    </row>
    <row r="133" spans="1:16" x14ac:dyDescent="0.25">
      <c r="A133" s="530"/>
      <c r="B133" s="524" t="s">
        <v>1980</v>
      </c>
      <c r="C133" s="1247" t="s">
        <v>1981</v>
      </c>
      <c r="D133" s="1247"/>
      <c r="E133" s="1247"/>
      <c r="F133" s="1247"/>
      <c r="G133" s="1247"/>
      <c r="H133" s="525" t="s">
        <v>1151</v>
      </c>
      <c r="I133" s="536">
        <v>2.62</v>
      </c>
      <c r="J133" s="526"/>
      <c r="K133" s="574">
        <v>0.15274599999999999</v>
      </c>
      <c r="L133" s="532"/>
      <c r="M133" s="533"/>
      <c r="N133" s="534">
        <v>376.88</v>
      </c>
      <c r="O133" s="526"/>
      <c r="P133" s="529">
        <v>57.57</v>
      </c>
    </row>
    <row r="134" spans="1:16" x14ac:dyDescent="0.25">
      <c r="A134" s="540"/>
      <c r="B134" s="524" t="s">
        <v>1208</v>
      </c>
      <c r="C134" s="1247" t="s">
        <v>1209</v>
      </c>
      <c r="D134" s="1247"/>
      <c r="E134" s="1247"/>
      <c r="F134" s="1247"/>
      <c r="G134" s="1247"/>
      <c r="H134" s="525" t="s">
        <v>1148</v>
      </c>
      <c r="I134" s="536">
        <v>2.62</v>
      </c>
      <c r="J134" s="526"/>
      <c r="K134" s="574">
        <v>0.15274599999999999</v>
      </c>
      <c r="L134" s="528"/>
      <c r="M134" s="526"/>
      <c r="N134" s="541">
        <v>325.38</v>
      </c>
      <c r="O134" s="526"/>
      <c r="P134" s="573">
        <v>49.7</v>
      </c>
    </row>
    <row r="135" spans="1:16" x14ac:dyDescent="0.25">
      <c r="A135" s="552"/>
      <c r="B135" s="553"/>
      <c r="C135" s="1248" t="s">
        <v>1154</v>
      </c>
      <c r="D135" s="1248"/>
      <c r="E135" s="1248"/>
      <c r="F135" s="1248"/>
      <c r="G135" s="1248"/>
      <c r="H135" s="516"/>
      <c r="I135" s="517"/>
      <c r="J135" s="517"/>
      <c r="K135" s="517"/>
      <c r="L135" s="520"/>
      <c r="M135" s="517"/>
      <c r="N135" s="554"/>
      <c r="O135" s="517"/>
      <c r="P135" s="555">
        <v>320.08</v>
      </c>
    </row>
    <row r="136" spans="1:16" x14ac:dyDescent="0.25">
      <c r="A136" s="540"/>
      <c r="B136" s="524"/>
      <c r="C136" s="1247" t="s">
        <v>1155</v>
      </c>
      <c r="D136" s="1247"/>
      <c r="E136" s="1247"/>
      <c r="F136" s="1247"/>
      <c r="G136" s="1247"/>
      <c r="H136" s="525"/>
      <c r="I136" s="526"/>
      <c r="J136" s="526"/>
      <c r="K136" s="526"/>
      <c r="L136" s="528"/>
      <c r="M136" s="526"/>
      <c r="N136" s="528"/>
      <c r="O136" s="526"/>
      <c r="P136" s="573">
        <v>260.77999999999997</v>
      </c>
    </row>
    <row r="137" spans="1:16" x14ac:dyDescent="0.25">
      <c r="A137" s="540"/>
      <c r="B137" s="524" t="s">
        <v>1156</v>
      </c>
      <c r="C137" s="1247" t="s">
        <v>1157</v>
      </c>
      <c r="D137" s="1247"/>
      <c r="E137" s="1247"/>
      <c r="F137" s="1247"/>
      <c r="G137" s="1247"/>
      <c r="H137" s="525" t="s">
        <v>1158</v>
      </c>
      <c r="I137" s="543">
        <v>92</v>
      </c>
      <c r="J137" s="526"/>
      <c r="K137" s="543">
        <v>92</v>
      </c>
      <c r="L137" s="528"/>
      <c r="M137" s="526"/>
      <c r="N137" s="528"/>
      <c r="O137" s="526"/>
      <c r="P137" s="573">
        <v>239.92</v>
      </c>
    </row>
    <row r="138" spans="1:16" x14ac:dyDescent="0.25">
      <c r="A138" s="540"/>
      <c r="B138" s="524" t="s">
        <v>1159</v>
      </c>
      <c r="C138" s="1247" t="s">
        <v>1160</v>
      </c>
      <c r="D138" s="1247"/>
      <c r="E138" s="1247"/>
      <c r="F138" s="1247"/>
      <c r="G138" s="1247"/>
      <c r="H138" s="525" t="s">
        <v>1158</v>
      </c>
      <c r="I138" s="543">
        <v>46</v>
      </c>
      <c r="J138" s="526"/>
      <c r="K138" s="543">
        <v>46</v>
      </c>
      <c r="L138" s="528"/>
      <c r="M138" s="526"/>
      <c r="N138" s="528"/>
      <c r="O138" s="526"/>
      <c r="P138" s="573">
        <v>119.96</v>
      </c>
    </row>
    <row r="139" spans="1:16" x14ac:dyDescent="0.25">
      <c r="A139" s="556"/>
      <c r="B139" s="557"/>
      <c r="C139" s="1248" t="s">
        <v>1161</v>
      </c>
      <c r="D139" s="1248"/>
      <c r="E139" s="1248"/>
      <c r="F139" s="1248"/>
      <c r="G139" s="1248"/>
      <c r="H139" s="516"/>
      <c r="I139" s="517"/>
      <c r="J139" s="517"/>
      <c r="K139" s="517"/>
      <c r="L139" s="520"/>
      <c r="M139" s="517"/>
      <c r="N139" s="554">
        <v>11663.12</v>
      </c>
      <c r="O139" s="517"/>
      <c r="P139" s="612">
        <v>679.96</v>
      </c>
    </row>
    <row r="140" spans="1:16" x14ac:dyDescent="0.25">
      <c r="A140" s="558"/>
      <c r="B140" s="559"/>
      <c r="C140" s="559"/>
      <c r="D140" s="559"/>
      <c r="E140" s="559"/>
      <c r="F140" s="559"/>
      <c r="G140" s="559"/>
      <c r="H140" s="560"/>
      <c r="I140" s="561"/>
      <c r="J140" s="561"/>
      <c r="K140" s="561"/>
      <c r="L140" s="562"/>
      <c r="M140" s="561"/>
      <c r="N140" s="562"/>
      <c r="O140" s="561"/>
      <c r="P140" s="563"/>
    </row>
    <row r="141" spans="1:16" x14ac:dyDescent="0.25">
      <c r="A141" s="514" t="s">
        <v>69</v>
      </c>
      <c r="B141" s="515" t="s">
        <v>4915</v>
      </c>
      <c r="C141" s="1249" t="s">
        <v>4916</v>
      </c>
      <c r="D141" s="1249"/>
      <c r="E141" s="1249"/>
      <c r="F141" s="1249"/>
      <c r="G141" s="1249"/>
      <c r="H141" s="516" t="s">
        <v>1440</v>
      </c>
      <c r="I141" s="517">
        <v>0.06</v>
      </c>
      <c r="J141" s="518">
        <v>1</v>
      </c>
      <c r="K141" s="570">
        <v>0.06</v>
      </c>
      <c r="L141" s="520"/>
      <c r="M141" s="517"/>
      <c r="N141" s="521"/>
      <c r="O141" s="517"/>
      <c r="P141" s="522"/>
    </row>
    <row r="142" spans="1:16" x14ac:dyDescent="0.25">
      <c r="A142" s="523"/>
      <c r="B142" s="524" t="s">
        <v>23</v>
      </c>
      <c r="C142" s="1247" t="s">
        <v>1203</v>
      </c>
      <c r="D142" s="1247"/>
      <c r="E142" s="1247"/>
      <c r="F142" s="1247"/>
      <c r="G142" s="1247"/>
      <c r="H142" s="525" t="s">
        <v>1148</v>
      </c>
      <c r="I142" s="526"/>
      <c r="J142" s="526"/>
      <c r="K142" s="535">
        <v>1.3128</v>
      </c>
      <c r="L142" s="528"/>
      <c r="M142" s="526"/>
      <c r="N142" s="528"/>
      <c r="O142" s="526"/>
      <c r="P142" s="573">
        <v>400.05</v>
      </c>
    </row>
    <row r="143" spans="1:16" x14ac:dyDescent="0.25">
      <c r="A143" s="530"/>
      <c r="B143" s="524" t="s">
        <v>2233</v>
      </c>
      <c r="C143" s="1247" t="s">
        <v>2234</v>
      </c>
      <c r="D143" s="1247"/>
      <c r="E143" s="1247"/>
      <c r="F143" s="1247"/>
      <c r="G143" s="1247"/>
      <c r="H143" s="525" t="s">
        <v>1148</v>
      </c>
      <c r="I143" s="531">
        <v>3.1</v>
      </c>
      <c r="J143" s="526"/>
      <c r="K143" s="527">
        <v>0.186</v>
      </c>
      <c r="L143" s="532"/>
      <c r="M143" s="533"/>
      <c r="N143" s="534">
        <v>264.67</v>
      </c>
      <c r="O143" s="526"/>
      <c r="P143" s="529">
        <v>49.23</v>
      </c>
    </row>
    <row r="144" spans="1:16" x14ac:dyDescent="0.25">
      <c r="A144" s="530"/>
      <c r="B144" s="524" t="s">
        <v>2235</v>
      </c>
      <c r="C144" s="1247" t="s">
        <v>2236</v>
      </c>
      <c r="D144" s="1247"/>
      <c r="E144" s="1247"/>
      <c r="F144" s="1247"/>
      <c r="G144" s="1247"/>
      <c r="H144" s="525" t="s">
        <v>1148</v>
      </c>
      <c r="I144" s="536">
        <v>11.36</v>
      </c>
      <c r="J144" s="526"/>
      <c r="K144" s="535">
        <v>0.68159999999999998</v>
      </c>
      <c r="L144" s="532"/>
      <c r="M144" s="533"/>
      <c r="N144" s="534">
        <v>288.95999999999998</v>
      </c>
      <c r="O144" s="526"/>
      <c r="P144" s="529">
        <v>196.96</v>
      </c>
    </row>
    <row r="145" spans="1:16" x14ac:dyDescent="0.25">
      <c r="A145" s="530"/>
      <c r="B145" s="524" t="s">
        <v>2237</v>
      </c>
      <c r="C145" s="1247" t="s">
        <v>2238</v>
      </c>
      <c r="D145" s="1247"/>
      <c r="E145" s="1247"/>
      <c r="F145" s="1247"/>
      <c r="G145" s="1247"/>
      <c r="H145" s="525" t="s">
        <v>1148</v>
      </c>
      <c r="I145" s="536">
        <v>4.33</v>
      </c>
      <c r="J145" s="526"/>
      <c r="K145" s="535">
        <v>0.25979999999999998</v>
      </c>
      <c r="L145" s="532"/>
      <c r="M145" s="533"/>
      <c r="N145" s="534">
        <v>325.38</v>
      </c>
      <c r="O145" s="526"/>
      <c r="P145" s="529">
        <v>84.53</v>
      </c>
    </row>
    <row r="146" spans="1:16" x14ac:dyDescent="0.25">
      <c r="A146" s="530"/>
      <c r="B146" s="524" t="s">
        <v>3695</v>
      </c>
      <c r="C146" s="1247" t="s">
        <v>3696</v>
      </c>
      <c r="D146" s="1247"/>
      <c r="E146" s="1247"/>
      <c r="F146" s="1247"/>
      <c r="G146" s="1247"/>
      <c r="H146" s="525" t="s">
        <v>1148</v>
      </c>
      <c r="I146" s="536">
        <v>3.09</v>
      </c>
      <c r="J146" s="526"/>
      <c r="K146" s="535">
        <v>0.18540000000000001</v>
      </c>
      <c r="L146" s="532"/>
      <c r="M146" s="533"/>
      <c r="N146" s="534">
        <v>373.94</v>
      </c>
      <c r="O146" s="526"/>
      <c r="P146" s="529">
        <v>69.33</v>
      </c>
    </row>
    <row r="147" spans="1:16" x14ac:dyDescent="0.25">
      <c r="A147" s="523"/>
      <c r="B147" s="524" t="s">
        <v>28</v>
      </c>
      <c r="C147" s="1247" t="s">
        <v>132</v>
      </c>
      <c r="D147" s="1247"/>
      <c r="E147" s="1247"/>
      <c r="F147" s="1247"/>
      <c r="G147" s="1247"/>
      <c r="H147" s="525"/>
      <c r="I147" s="526"/>
      <c r="J147" s="526"/>
      <c r="K147" s="526"/>
      <c r="L147" s="528"/>
      <c r="M147" s="526"/>
      <c r="N147" s="528"/>
      <c r="O147" s="526"/>
      <c r="P147" s="573">
        <v>3.91</v>
      </c>
    </row>
    <row r="148" spans="1:16" x14ac:dyDescent="0.25">
      <c r="A148" s="523"/>
      <c r="B148" s="524"/>
      <c r="C148" s="1247" t="s">
        <v>1147</v>
      </c>
      <c r="D148" s="1247"/>
      <c r="E148" s="1247"/>
      <c r="F148" s="1247"/>
      <c r="G148" s="1247"/>
      <c r="H148" s="525" t="s">
        <v>1148</v>
      </c>
      <c r="I148" s="526"/>
      <c r="J148" s="526"/>
      <c r="K148" s="535">
        <v>6.6E-3</v>
      </c>
      <c r="L148" s="528"/>
      <c r="M148" s="526"/>
      <c r="N148" s="528"/>
      <c r="O148" s="526"/>
      <c r="P148" s="573">
        <v>2.15</v>
      </c>
    </row>
    <row r="149" spans="1:16" x14ac:dyDescent="0.25">
      <c r="A149" s="530"/>
      <c r="B149" s="524" t="s">
        <v>1445</v>
      </c>
      <c r="C149" s="1247" t="s">
        <v>1446</v>
      </c>
      <c r="D149" s="1247"/>
      <c r="E149" s="1247"/>
      <c r="F149" s="1247"/>
      <c r="G149" s="1247"/>
      <c r="H149" s="525" t="s">
        <v>1151</v>
      </c>
      <c r="I149" s="536">
        <v>0.11</v>
      </c>
      <c r="J149" s="526"/>
      <c r="K149" s="535">
        <v>6.6E-3</v>
      </c>
      <c r="L149" s="538">
        <v>477.92</v>
      </c>
      <c r="M149" s="539">
        <v>1.24</v>
      </c>
      <c r="N149" s="534">
        <v>592.62</v>
      </c>
      <c r="O149" s="526"/>
      <c r="P149" s="529">
        <v>3.91</v>
      </c>
    </row>
    <row r="150" spans="1:16" x14ac:dyDescent="0.25">
      <c r="A150" s="540"/>
      <c r="B150" s="524" t="s">
        <v>1208</v>
      </c>
      <c r="C150" s="1247" t="s">
        <v>1209</v>
      </c>
      <c r="D150" s="1247"/>
      <c r="E150" s="1247"/>
      <c r="F150" s="1247"/>
      <c r="G150" s="1247"/>
      <c r="H150" s="525" t="s">
        <v>1148</v>
      </c>
      <c r="I150" s="536">
        <v>0.11</v>
      </c>
      <c r="J150" s="526"/>
      <c r="K150" s="535">
        <v>6.6E-3</v>
      </c>
      <c r="L150" s="528"/>
      <c r="M150" s="526"/>
      <c r="N150" s="541">
        <v>325.38</v>
      </c>
      <c r="O150" s="526"/>
      <c r="P150" s="573">
        <v>2.15</v>
      </c>
    </row>
    <row r="151" spans="1:16" x14ac:dyDescent="0.25">
      <c r="A151" s="523"/>
      <c r="B151" s="524" t="s">
        <v>36</v>
      </c>
      <c r="C151" s="1247" t="s">
        <v>134</v>
      </c>
      <c r="D151" s="1247"/>
      <c r="E151" s="1247"/>
      <c r="F151" s="1247"/>
      <c r="G151" s="1247"/>
      <c r="H151" s="525"/>
      <c r="I151" s="526"/>
      <c r="J151" s="526"/>
      <c r="K151" s="526"/>
      <c r="L151" s="528"/>
      <c r="M151" s="526"/>
      <c r="N151" s="528"/>
      <c r="O151" s="526"/>
      <c r="P151" s="573">
        <v>12.03</v>
      </c>
    </row>
    <row r="152" spans="1:16" x14ac:dyDescent="0.25">
      <c r="A152" s="530"/>
      <c r="B152" s="524" t="s">
        <v>4917</v>
      </c>
      <c r="C152" s="1247" t="s">
        <v>4918</v>
      </c>
      <c r="D152" s="1247"/>
      <c r="E152" s="1247"/>
      <c r="F152" s="1247"/>
      <c r="G152" s="1247"/>
      <c r="H152" s="525" t="s">
        <v>1244</v>
      </c>
      <c r="I152" s="536">
        <v>1.81</v>
      </c>
      <c r="J152" s="526"/>
      <c r="K152" s="535">
        <v>0.1086</v>
      </c>
      <c r="L152" s="538">
        <v>58.53</v>
      </c>
      <c r="M152" s="539">
        <v>1.63</v>
      </c>
      <c r="N152" s="534">
        <v>95.4</v>
      </c>
      <c r="O152" s="526"/>
      <c r="P152" s="529">
        <v>10.36</v>
      </c>
    </row>
    <row r="153" spans="1:16" x14ac:dyDescent="0.25">
      <c r="A153" s="530"/>
      <c r="B153" s="524" t="s">
        <v>1210</v>
      </c>
      <c r="C153" s="1247" t="s">
        <v>1211</v>
      </c>
      <c r="D153" s="1247"/>
      <c r="E153" s="1247"/>
      <c r="F153" s="1247"/>
      <c r="G153" s="1247"/>
      <c r="H153" s="525" t="s">
        <v>1212</v>
      </c>
      <c r="I153" s="543">
        <v>2</v>
      </c>
      <c r="J153" s="526"/>
      <c r="K153" s="536">
        <v>0.12</v>
      </c>
      <c r="L153" s="538">
        <v>35.71</v>
      </c>
      <c r="M153" s="539">
        <v>0.28000000000000003</v>
      </c>
      <c r="N153" s="534">
        <v>10</v>
      </c>
      <c r="O153" s="526"/>
      <c r="P153" s="529">
        <v>1.2</v>
      </c>
    </row>
    <row r="154" spans="1:16" x14ac:dyDescent="0.25">
      <c r="A154" s="530"/>
      <c r="B154" s="524" t="s">
        <v>2531</v>
      </c>
      <c r="C154" s="1247" t="s">
        <v>2532</v>
      </c>
      <c r="D154" s="1247"/>
      <c r="E154" s="1247"/>
      <c r="F154" s="1247"/>
      <c r="G154" s="1247"/>
      <c r="H154" s="525" t="s">
        <v>1244</v>
      </c>
      <c r="I154" s="531">
        <v>0.1</v>
      </c>
      <c r="J154" s="526"/>
      <c r="K154" s="527">
        <v>6.0000000000000001E-3</v>
      </c>
      <c r="L154" s="538">
        <v>56.11</v>
      </c>
      <c r="M154" s="575">
        <v>1.4</v>
      </c>
      <c r="N154" s="534">
        <v>78.55</v>
      </c>
      <c r="O154" s="526"/>
      <c r="P154" s="529">
        <v>0.47</v>
      </c>
    </row>
    <row r="155" spans="1:16" x14ac:dyDescent="0.25">
      <c r="A155" s="544" t="s">
        <v>1364</v>
      </c>
      <c r="B155" s="545" t="s">
        <v>3102</v>
      </c>
      <c r="C155" s="1250" t="s">
        <v>4919</v>
      </c>
      <c r="D155" s="1250"/>
      <c r="E155" s="1250"/>
      <c r="F155" s="1250"/>
      <c r="G155" s="1250"/>
      <c r="H155" s="546" t="s">
        <v>1575</v>
      </c>
      <c r="I155" s="547">
        <v>0</v>
      </c>
      <c r="J155" s="548"/>
      <c r="K155" s="547">
        <v>0</v>
      </c>
      <c r="L155" s="550"/>
      <c r="M155" s="548"/>
      <c r="N155" s="550"/>
      <c r="O155" s="548"/>
      <c r="P155" s="551"/>
    </row>
    <row r="156" spans="1:16" x14ac:dyDescent="0.25">
      <c r="A156" s="544" t="s">
        <v>1239</v>
      </c>
      <c r="B156" s="545" t="s">
        <v>4920</v>
      </c>
      <c r="C156" s="1250" t="s">
        <v>2969</v>
      </c>
      <c r="D156" s="1250"/>
      <c r="E156" s="1250"/>
      <c r="F156" s="1250"/>
      <c r="G156" s="1250"/>
      <c r="H156" s="546" t="s">
        <v>2159</v>
      </c>
      <c r="I156" s="566">
        <v>102.5</v>
      </c>
      <c r="J156" s="548"/>
      <c r="K156" s="589">
        <v>6.15</v>
      </c>
      <c r="L156" s="550"/>
      <c r="M156" s="548"/>
      <c r="N156" s="550"/>
      <c r="O156" s="548"/>
      <c r="P156" s="551"/>
    </row>
    <row r="157" spans="1:16" x14ac:dyDescent="0.25">
      <c r="A157" s="544" t="s">
        <v>1364</v>
      </c>
      <c r="B157" s="545" t="s">
        <v>4921</v>
      </c>
      <c r="C157" s="1250" t="s">
        <v>4922</v>
      </c>
      <c r="D157" s="1250"/>
      <c r="E157" s="1250"/>
      <c r="F157" s="1250"/>
      <c r="G157" s="1250"/>
      <c r="H157" s="546" t="s">
        <v>1575</v>
      </c>
      <c r="I157" s="547">
        <v>0</v>
      </c>
      <c r="J157" s="548"/>
      <c r="K157" s="547">
        <v>0</v>
      </c>
      <c r="L157" s="550"/>
      <c r="M157" s="548"/>
      <c r="N157" s="550"/>
      <c r="O157" s="548"/>
      <c r="P157" s="551"/>
    </row>
    <row r="158" spans="1:16" x14ac:dyDescent="0.25">
      <c r="A158" s="552"/>
      <c r="B158" s="553"/>
      <c r="C158" s="1248" t="s">
        <v>1154</v>
      </c>
      <c r="D158" s="1248"/>
      <c r="E158" s="1248"/>
      <c r="F158" s="1248"/>
      <c r="G158" s="1248"/>
      <c r="H158" s="516"/>
      <c r="I158" s="517"/>
      <c r="J158" s="517"/>
      <c r="K158" s="517"/>
      <c r="L158" s="520"/>
      <c r="M158" s="517"/>
      <c r="N158" s="554"/>
      <c r="O158" s="517"/>
      <c r="P158" s="555">
        <v>418.14</v>
      </c>
    </row>
    <row r="159" spans="1:16" x14ac:dyDescent="0.25">
      <c r="A159" s="540"/>
      <c r="B159" s="524"/>
      <c r="C159" s="1247" t="s">
        <v>1155</v>
      </c>
      <c r="D159" s="1247"/>
      <c r="E159" s="1247"/>
      <c r="F159" s="1247"/>
      <c r="G159" s="1247"/>
      <c r="H159" s="525"/>
      <c r="I159" s="526"/>
      <c r="J159" s="526"/>
      <c r="K159" s="526"/>
      <c r="L159" s="528"/>
      <c r="M159" s="526"/>
      <c r="N159" s="528"/>
      <c r="O159" s="526"/>
      <c r="P159" s="573">
        <v>402.2</v>
      </c>
    </row>
    <row r="160" spans="1:16" x14ac:dyDescent="0.25">
      <c r="A160" s="540"/>
      <c r="B160" s="524" t="s">
        <v>4386</v>
      </c>
      <c r="C160" s="1247" t="s">
        <v>4387</v>
      </c>
      <c r="D160" s="1247"/>
      <c r="E160" s="1247"/>
      <c r="F160" s="1247"/>
      <c r="G160" s="1247"/>
      <c r="H160" s="525" t="s">
        <v>1158</v>
      </c>
      <c r="I160" s="543">
        <v>117</v>
      </c>
      <c r="J160" s="526"/>
      <c r="K160" s="543">
        <v>117</v>
      </c>
      <c r="L160" s="528"/>
      <c r="M160" s="526"/>
      <c r="N160" s="528"/>
      <c r="O160" s="526"/>
      <c r="P160" s="573">
        <v>470.57</v>
      </c>
    </row>
    <row r="161" spans="1:16" x14ac:dyDescent="0.25">
      <c r="A161" s="540"/>
      <c r="B161" s="524" t="s">
        <v>4388</v>
      </c>
      <c r="C161" s="1247" t="s">
        <v>4389</v>
      </c>
      <c r="D161" s="1247"/>
      <c r="E161" s="1247"/>
      <c r="F161" s="1247"/>
      <c r="G161" s="1247"/>
      <c r="H161" s="525" t="s">
        <v>1158</v>
      </c>
      <c r="I161" s="543">
        <v>74</v>
      </c>
      <c r="J161" s="526"/>
      <c r="K161" s="543">
        <v>74</v>
      </c>
      <c r="L161" s="528"/>
      <c r="M161" s="526"/>
      <c r="N161" s="528"/>
      <c r="O161" s="526"/>
      <c r="P161" s="573">
        <v>297.63</v>
      </c>
    </row>
    <row r="162" spans="1:16" x14ac:dyDescent="0.25">
      <c r="A162" s="556"/>
      <c r="B162" s="557"/>
      <c r="C162" s="1248" t="s">
        <v>1161</v>
      </c>
      <c r="D162" s="1248"/>
      <c r="E162" s="1248"/>
      <c r="F162" s="1248"/>
      <c r="G162" s="1248"/>
      <c r="H162" s="516"/>
      <c r="I162" s="517"/>
      <c r="J162" s="517"/>
      <c r="K162" s="517"/>
      <c r="L162" s="520"/>
      <c r="M162" s="517"/>
      <c r="N162" s="554">
        <v>19772.330000000002</v>
      </c>
      <c r="O162" s="517"/>
      <c r="P162" s="555">
        <v>1186.3399999999999</v>
      </c>
    </row>
    <row r="163" spans="1:16" x14ac:dyDescent="0.25">
      <c r="A163" s="558"/>
      <c r="B163" s="559"/>
      <c r="C163" s="559"/>
      <c r="D163" s="559"/>
      <c r="E163" s="559"/>
      <c r="F163" s="559"/>
      <c r="G163" s="559"/>
      <c r="H163" s="560"/>
      <c r="I163" s="561"/>
      <c r="J163" s="561"/>
      <c r="K163" s="561"/>
      <c r="L163" s="562"/>
      <c r="M163" s="561"/>
      <c r="N163" s="562"/>
      <c r="O163" s="561"/>
      <c r="P163" s="563"/>
    </row>
    <row r="164" spans="1:16" x14ac:dyDescent="0.25">
      <c r="A164" s="514" t="s">
        <v>72</v>
      </c>
      <c r="B164" s="515" t="s">
        <v>4923</v>
      </c>
      <c r="C164" s="1249" t="s">
        <v>4924</v>
      </c>
      <c r="D164" s="1249"/>
      <c r="E164" s="1249"/>
      <c r="F164" s="1249"/>
      <c r="G164" s="1249"/>
      <c r="H164" s="516" t="s">
        <v>2159</v>
      </c>
      <c r="I164" s="517">
        <v>6.15</v>
      </c>
      <c r="J164" s="518">
        <v>1</v>
      </c>
      <c r="K164" s="570">
        <v>6.15</v>
      </c>
      <c r="L164" s="593">
        <v>500.24</v>
      </c>
      <c r="M164" s="570">
        <v>1.03</v>
      </c>
      <c r="N164" s="572">
        <v>515.25</v>
      </c>
      <c r="O164" s="517"/>
      <c r="P164" s="555">
        <v>3168.79</v>
      </c>
    </row>
    <row r="165" spans="1:16" x14ac:dyDescent="0.25">
      <c r="A165" s="556"/>
      <c r="B165" s="557"/>
      <c r="C165" s="1248" t="s">
        <v>1161</v>
      </c>
      <c r="D165" s="1248"/>
      <c r="E165" s="1248"/>
      <c r="F165" s="1248"/>
      <c r="G165" s="1248"/>
      <c r="H165" s="516"/>
      <c r="I165" s="517"/>
      <c r="J165" s="517"/>
      <c r="K165" s="517"/>
      <c r="L165" s="520"/>
      <c r="M165" s="517"/>
      <c r="N165" s="520"/>
      <c r="O165" s="517"/>
      <c r="P165" s="555">
        <v>3168.79</v>
      </c>
    </row>
    <row r="166" spans="1:16" x14ac:dyDescent="0.25">
      <c r="A166" s="558"/>
      <c r="B166" s="559"/>
      <c r="C166" s="559"/>
      <c r="D166" s="559"/>
      <c r="E166" s="559"/>
      <c r="F166" s="559"/>
      <c r="G166" s="559"/>
      <c r="H166" s="560"/>
      <c r="I166" s="561"/>
      <c r="J166" s="561"/>
      <c r="K166" s="561"/>
      <c r="L166" s="562"/>
      <c r="M166" s="561"/>
      <c r="N166" s="562"/>
      <c r="O166" s="561"/>
      <c r="P166" s="563"/>
    </row>
    <row r="167" spans="1:16" x14ac:dyDescent="0.25">
      <c r="A167" s="1251" t="s">
        <v>4925</v>
      </c>
      <c r="B167" s="1252"/>
      <c r="C167" s="1252"/>
      <c r="D167" s="1252"/>
      <c r="E167" s="1252"/>
      <c r="F167" s="1252"/>
      <c r="G167" s="1252"/>
      <c r="H167" s="1252"/>
      <c r="I167" s="1252"/>
      <c r="J167" s="1252"/>
      <c r="K167" s="1252"/>
      <c r="L167" s="1252"/>
      <c r="M167" s="1252"/>
      <c r="N167" s="1252"/>
      <c r="O167" s="1252"/>
      <c r="P167" s="1253"/>
    </row>
    <row r="168" spans="1:16" x14ac:dyDescent="0.25">
      <c r="A168" s="514" t="s">
        <v>75</v>
      </c>
      <c r="B168" s="515" t="s">
        <v>4926</v>
      </c>
      <c r="C168" s="1249" t="s">
        <v>4927</v>
      </c>
      <c r="D168" s="1249"/>
      <c r="E168" s="1249"/>
      <c r="F168" s="1249"/>
      <c r="G168" s="1249"/>
      <c r="H168" s="516" t="s">
        <v>4385</v>
      </c>
      <c r="I168" s="517">
        <v>8.7999999999999995E-2</v>
      </c>
      <c r="J168" s="518">
        <v>1</v>
      </c>
      <c r="K168" s="519">
        <v>8.7999999999999995E-2</v>
      </c>
      <c r="L168" s="520"/>
      <c r="M168" s="517"/>
      <c r="N168" s="521"/>
      <c r="O168" s="517"/>
      <c r="P168" s="522"/>
    </row>
    <row r="169" spans="1:16" x14ac:dyDescent="0.25">
      <c r="A169" s="523"/>
      <c r="B169" s="524" t="s">
        <v>23</v>
      </c>
      <c r="C169" s="1247" t="s">
        <v>1203</v>
      </c>
      <c r="D169" s="1247"/>
      <c r="E169" s="1247"/>
      <c r="F169" s="1247"/>
      <c r="G169" s="1247"/>
      <c r="H169" s="525" t="s">
        <v>1148</v>
      </c>
      <c r="I169" s="526"/>
      <c r="J169" s="526"/>
      <c r="K169" s="537">
        <v>12.20472</v>
      </c>
      <c r="L169" s="528"/>
      <c r="M169" s="526"/>
      <c r="N169" s="528"/>
      <c r="O169" s="526"/>
      <c r="P169" s="529">
        <v>3748.92</v>
      </c>
    </row>
    <row r="170" spans="1:16" x14ac:dyDescent="0.25">
      <c r="A170" s="530"/>
      <c r="B170" s="524" t="s">
        <v>2350</v>
      </c>
      <c r="C170" s="1247" t="s">
        <v>2351</v>
      </c>
      <c r="D170" s="1247"/>
      <c r="E170" s="1247"/>
      <c r="F170" s="1247"/>
      <c r="G170" s="1247"/>
      <c r="H170" s="525" t="s">
        <v>1148</v>
      </c>
      <c r="I170" s="536">
        <v>138.69</v>
      </c>
      <c r="J170" s="526"/>
      <c r="K170" s="537">
        <v>12.20472</v>
      </c>
      <c r="L170" s="532"/>
      <c r="M170" s="533"/>
      <c r="N170" s="534">
        <v>307.17</v>
      </c>
      <c r="O170" s="526"/>
      <c r="P170" s="529">
        <v>3748.92</v>
      </c>
    </row>
    <row r="171" spans="1:16" x14ac:dyDescent="0.25">
      <c r="A171" s="523"/>
      <c r="B171" s="524" t="s">
        <v>28</v>
      </c>
      <c r="C171" s="1247" t="s">
        <v>132</v>
      </c>
      <c r="D171" s="1247"/>
      <c r="E171" s="1247"/>
      <c r="F171" s="1247"/>
      <c r="G171" s="1247"/>
      <c r="H171" s="525"/>
      <c r="I171" s="526"/>
      <c r="J171" s="526"/>
      <c r="K171" s="526"/>
      <c r="L171" s="528"/>
      <c r="M171" s="526"/>
      <c r="N171" s="528"/>
      <c r="O171" s="526"/>
      <c r="P171" s="529">
        <v>2609.6</v>
      </c>
    </row>
    <row r="172" spans="1:16" x14ac:dyDescent="0.25">
      <c r="A172" s="523"/>
      <c r="B172" s="524"/>
      <c r="C172" s="1247" t="s">
        <v>1147</v>
      </c>
      <c r="D172" s="1247"/>
      <c r="E172" s="1247"/>
      <c r="F172" s="1247"/>
      <c r="G172" s="1247"/>
      <c r="H172" s="525" t="s">
        <v>1148</v>
      </c>
      <c r="I172" s="526"/>
      <c r="J172" s="526"/>
      <c r="K172" s="537">
        <v>1.92456</v>
      </c>
      <c r="L172" s="528"/>
      <c r="M172" s="526"/>
      <c r="N172" s="528"/>
      <c r="O172" s="526"/>
      <c r="P172" s="573">
        <v>797.19</v>
      </c>
    </row>
    <row r="173" spans="1:16" x14ac:dyDescent="0.25">
      <c r="A173" s="530"/>
      <c r="B173" s="524" t="s">
        <v>1443</v>
      </c>
      <c r="C173" s="1247" t="s">
        <v>1444</v>
      </c>
      <c r="D173" s="1247"/>
      <c r="E173" s="1247"/>
      <c r="F173" s="1247"/>
      <c r="G173" s="1247"/>
      <c r="H173" s="525" t="s">
        <v>1151</v>
      </c>
      <c r="I173" s="536">
        <v>17.32</v>
      </c>
      <c r="J173" s="526"/>
      <c r="K173" s="537">
        <v>1.52416</v>
      </c>
      <c r="L173" s="532"/>
      <c r="M173" s="533"/>
      <c r="N173" s="534">
        <v>1550.39</v>
      </c>
      <c r="O173" s="526"/>
      <c r="P173" s="529">
        <v>2363.04</v>
      </c>
    </row>
    <row r="174" spans="1:16" x14ac:dyDescent="0.25">
      <c r="A174" s="540"/>
      <c r="B174" s="524" t="s">
        <v>1152</v>
      </c>
      <c r="C174" s="1247" t="s">
        <v>1153</v>
      </c>
      <c r="D174" s="1247"/>
      <c r="E174" s="1247"/>
      <c r="F174" s="1247"/>
      <c r="G174" s="1247"/>
      <c r="H174" s="525" t="s">
        <v>1148</v>
      </c>
      <c r="I174" s="536">
        <v>17.32</v>
      </c>
      <c r="J174" s="526"/>
      <c r="K174" s="537">
        <v>1.52416</v>
      </c>
      <c r="L174" s="528"/>
      <c r="M174" s="526"/>
      <c r="N174" s="541">
        <v>437.08</v>
      </c>
      <c r="O174" s="526"/>
      <c r="P174" s="573">
        <v>666.18</v>
      </c>
    </row>
    <row r="175" spans="1:16" x14ac:dyDescent="0.25">
      <c r="A175" s="530"/>
      <c r="B175" s="524" t="s">
        <v>1287</v>
      </c>
      <c r="C175" s="1247" t="s">
        <v>1288</v>
      </c>
      <c r="D175" s="1247"/>
      <c r="E175" s="1247"/>
      <c r="F175" s="1247"/>
      <c r="G175" s="1247"/>
      <c r="H175" s="525" t="s">
        <v>1151</v>
      </c>
      <c r="I175" s="536">
        <v>0.17</v>
      </c>
      <c r="J175" s="526"/>
      <c r="K175" s="537">
        <v>1.4959999999999999E-2</v>
      </c>
      <c r="L175" s="532"/>
      <c r="M175" s="533"/>
      <c r="N175" s="534">
        <v>1610.79</v>
      </c>
      <c r="O175" s="526"/>
      <c r="P175" s="529">
        <v>24.1</v>
      </c>
    </row>
    <row r="176" spans="1:16" x14ac:dyDescent="0.25">
      <c r="A176" s="540"/>
      <c r="B176" s="524" t="s">
        <v>1191</v>
      </c>
      <c r="C176" s="1247" t="s">
        <v>1192</v>
      </c>
      <c r="D176" s="1247"/>
      <c r="E176" s="1247"/>
      <c r="F176" s="1247"/>
      <c r="G176" s="1247"/>
      <c r="H176" s="525" t="s">
        <v>1148</v>
      </c>
      <c r="I176" s="536">
        <v>0.17</v>
      </c>
      <c r="J176" s="526"/>
      <c r="K176" s="537">
        <v>1.4959999999999999E-2</v>
      </c>
      <c r="L176" s="528"/>
      <c r="M176" s="526"/>
      <c r="N176" s="541">
        <v>373.94</v>
      </c>
      <c r="O176" s="526"/>
      <c r="P176" s="573">
        <v>5.59</v>
      </c>
    </row>
    <row r="177" spans="1:16" x14ac:dyDescent="0.25">
      <c r="A177" s="530"/>
      <c r="B177" s="524" t="s">
        <v>4928</v>
      </c>
      <c r="C177" s="1247" t="s">
        <v>4929</v>
      </c>
      <c r="D177" s="1247"/>
      <c r="E177" s="1247"/>
      <c r="F177" s="1247"/>
      <c r="G177" s="1247"/>
      <c r="H177" s="525" t="s">
        <v>1151</v>
      </c>
      <c r="I177" s="536">
        <v>0.26</v>
      </c>
      <c r="J177" s="526"/>
      <c r="K177" s="537">
        <v>2.2880000000000001E-2</v>
      </c>
      <c r="L177" s="532"/>
      <c r="M177" s="533"/>
      <c r="N177" s="534">
        <v>15.3</v>
      </c>
      <c r="O177" s="526"/>
      <c r="P177" s="529">
        <v>0.35</v>
      </c>
    </row>
    <row r="178" spans="1:16" x14ac:dyDescent="0.25">
      <c r="A178" s="530"/>
      <c r="B178" s="524" t="s">
        <v>1445</v>
      </c>
      <c r="C178" s="1247" t="s">
        <v>1446</v>
      </c>
      <c r="D178" s="1247"/>
      <c r="E178" s="1247"/>
      <c r="F178" s="1247"/>
      <c r="G178" s="1247"/>
      <c r="H178" s="525" t="s">
        <v>1151</v>
      </c>
      <c r="I178" s="536">
        <v>4.2300000000000004</v>
      </c>
      <c r="J178" s="526"/>
      <c r="K178" s="537">
        <v>0.37224000000000002</v>
      </c>
      <c r="L178" s="538">
        <v>477.92</v>
      </c>
      <c r="M178" s="539">
        <v>1.24</v>
      </c>
      <c r="N178" s="534">
        <v>592.62</v>
      </c>
      <c r="O178" s="526"/>
      <c r="P178" s="529">
        <v>220.6</v>
      </c>
    </row>
    <row r="179" spans="1:16" x14ac:dyDescent="0.25">
      <c r="A179" s="540"/>
      <c r="B179" s="524" t="s">
        <v>1208</v>
      </c>
      <c r="C179" s="1247" t="s">
        <v>1209</v>
      </c>
      <c r="D179" s="1247"/>
      <c r="E179" s="1247"/>
      <c r="F179" s="1247"/>
      <c r="G179" s="1247"/>
      <c r="H179" s="525" t="s">
        <v>1148</v>
      </c>
      <c r="I179" s="536">
        <v>4.2300000000000004</v>
      </c>
      <c r="J179" s="526"/>
      <c r="K179" s="537">
        <v>0.37224000000000002</v>
      </c>
      <c r="L179" s="528"/>
      <c r="M179" s="526"/>
      <c r="N179" s="541">
        <v>325.38</v>
      </c>
      <c r="O179" s="526"/>
      <c r="P179" s="573">
        <v>121.12</v>
      </c>
    </row>
    <row r="180" spans="1:16" x14ac:dyDescent="0.25">
      <c r="A180" s="530"/>
      <c r="B180" s="524" t="s">
        <v>4892</v>
      </c>
      <c r="C180" s="1247" t="s">
        <v>4893</v>
      </c>
      <c r="D180" s="1247"/>
      <c r="E180" s="1247"/>
      <c r="F180" s="1247"/>
      <c r="G180" s="1247"/>
      <c r="H180" s="525" t="s">
        <v>1151</v>
      </c>
      <c r="I180" s="536">
        <v>0.15</v>
      </c>
      <c r="J180" s="526"/>
      <c r="K180" s="535">
        <v>1.32E-2</v>
      </c>
      <c r="L180" s="532"/>
      <c r="M180" s="533"/>
      <c r="N180" s="534">
        <v>114.32</v>
      </c>
      <c r="O180" s="526"/>
      <c r="P180" s="529">
        <v>1.51</v>
      </c>
    </row>
    <row r="181" spans="1:16" x14ac:dyDescent="0.25">
      <c r="A181" s="540"/>
      <c r="B181" s="524" t="s">
        <v>1208</v>
      </c>
      <c r="C181" s="1247" t="s">
        <v>1209</v>
      </c>
      <c r="D181" s="1247"/>
      <c r="E181" s="1247"/>
      <c r="F181" s="1247"/>
      <c r="G181" s="1247"/>
      <c r="H181" s="525" t="s">
        <v>1148</v>
      </c>
      <c r="I181" s="536">
        <v>0.15</v>
      </c>
      <c r="J181" s="526"/>
      <c r="K181" s="535">
        <v>1.32E-2</v>
      </c>
      <c r="L181" s="528"/>
      <c r="M181" s="526"/>
      <c r="N181" s="541">
        <v>325.38</v>
      </c>
      <c r="O181" s="526"/>
      <c r="P181" s="573">
        <v>4.3</v>
      </c>
    </row>
    <row r="182" spans="1:16" x14ac:dyDescent="0.25">
      <c r="A182" s="523"/>
      <c r="B182" s="524" t="s">
        <v>36</v>
      </c>
      <c r="C182" s="1247" t="s">
        <v>134</v>
      </c>
      <c r="D182" s="1247"/>
      <c r="E182" s="1247"/>
      <c r="F182" s="1247"/>
      <c r="G182" s="1247"/>
      <c r="H182" s="525"/>
      <c r="I182" s="526"/>
      <c r="J182" s="526"/>
      <c r="K182" s="526"/>
      <c r="L182" s="528"/>
      <c r="M182" s="526"/>
      <c r="N182" s="528"/>
      <c r="O182" s="526"/>
      <c r="P182" s="529">
        <v>2713.3</v>
      </c>
    </row>
    <row r="183" spans="1:16" x14ac:dyDescent="0.25">
      <c r="A183" s="530"/>
      <c r="B183" s="524" t="s">
        <v>4930</v>
      </c>
      <c r="C183" s="1247" t="s">
        <v>4931</v>
      </c>
      <c r="D183" s="1247"/>
      <c r="E183" s="1247"/>
      <c r="F183" s="1247"/>
      <c r="G183" s="1247"/>
      <c r="H183" s="525" t="s">
        <v>1164</v>
      </c>
      <c r="I183" s="527">
        <v>1.7000000000000001E-2</v>
      </c>
      <c r="J183" s="526"/>
      <c r="K183" s="574">
        <v>1.4959999999999999E-3</v>
      </c>
      <c r="L183" s="542">
        <v>109483.34</v>
      </c>
      <c r="M183" s="539">
        <v>1.29</v>
      </c>
      <c r="N183" s="534">
        <v>141233.51</v>
      </c>
      <c r="O183" s="526"/>
      <c r="P183" s="529">
        <v>211.29</v>
      </c>
    </row>
    <row r="184" spans="1:16" x14ac:dyDescent="0.25">
      <c r="A184" s="530"/>
      <c r="B184" s="524" t="s">
        <v>1548</v>
      </c>
      <c r="C184" s="1247" t="s">
        <v>1549</v>
      </c>
      <c r="D184" s="1247"/>
      <c r="E184" s="1247"/>
      <c r="F184" s="1247"/>
      <c r="G184" s="1247"/>
      <c r="H184" s="525" t="s">
        <v>1212</v>
      </c>
      <c r="I184" s="531">
        <v>1.6</v>
      </c>
      <c r="J184" s="526"/>
      <c r="K184" s="535">
        <v>0.14080000000000001</v>
      </c>
      <c r="L184" s="538">
        <v>565.20000000000005</v>
      </c>
      <c r="M184" s="539">
        <v>1.65</v>
      </c>
      <c r="N184" s="534">
        <v>932.58</v>
      </c>
      <c r="O184" s="526"/>
      <c r="P184" s="529">
        <v>131.31</v>
      </c>
    </row>
    <row r="185" spans="1:16" x14ac:dyDescent="0.25">
      <c r="A185" s="530"/>
      <c r="B185" s="524" t="s">
        <v>4932</v>
      </c>
      <c r="C185" s="1247" t="s">
        <v>4933</v>
      </c>
      <c r="D185" s="1247"/>
      <c r="E185" s="1247"/>
      <c r="F185" s="1247"/>
      <c r="G185" s="1247"/>
      <c r="H185" s="525" t="s">
        <v>1164</v>
      </c>
      <c r="I185" s="527">
        <v>8.0000000000000002E-3</v>
      </c>
      <c r="J185" s="526"/>
      <c r="K185" s="574">
        <v>7.0399999999999998E-4</v>
      </c>
      <c r="L185" s="542">
        <v>4800.8500000000004</v>
      </c>
      <c r="M185" s="539">
        <v>1.65</v>
      </c>
      <c r="N185" s="534">
        <v>7921.4</v>
      </c>
      <c r="O185" s="526"/>
      <c r="P185" s="529">
        <v>5.58</v>
      </c>
    </row>
    <row r="186" spans="1:16" x14ac:dyDescent="0.25">
      <c r="A186" s="530"/>
      <c r="B186" s="524" t="s">
        <v>1449</v>
      </c>
      <c r="C186" s="1247" t="s">
        <v>1450</v>
      </c>
      <c r="D186" s="1247"/>
      <c r="E186" s="1247"/>
      <c r="F186" s="1247"/>
      <c r="G186" s="1247"/>
      <c r="H186" s="525" t="s">
        <v>1212</v>
      </c>
      <c r="I186" s="531">
        <v>4.0999999999999996</v>
      </c>
      <c r="J186" s="526"/>
      <c r="K186" s="535">
        <v>0.36080000000000001</v>
      </c>
      <c r="L186" s="532"/>
      <c r="M186" s="533"/>
      <c r="N186" s="534">
        <v>5488.94</v>
      </c>
      <c r="O186" s="526"/>
      <c r="P186" s="529">
        <v>1980.41</v>
      </c>
    </row>
    <row r="187" spans="1:16" x14ac:dyDescent="0.25">
      <c r="A187" s="530"/>
      <c r="B187" s="524" t="s">
        <v>4934</v>
      </c>
      <c r="C187" s="1247" t="s">
        <v>4935</v>
      </c>
      <c r="D187" s="1247"/>
      <c r="E187" s="1247"/>
      <c r="F187" s="1247"/>
      <c r="G187" s="1247"/>
      <c r="H187" s="525" t="s">
        <v>1212</v>
      </c>
      <c r="I187" s="536">
        <v>0.12</v>
      </c>
      <c r="J187" s="526"/>
      <c r="K187" s="537">
        <v>1.056E-2</v>
      </c>
      <c r="L187" s="542">
        <v>2750.65</v>
      </c>
      <c r="M187" s="539">
        <v>1.45</v>
      </c>
      <c r="N187" s="534">
        <v>3988.44</v>
      </c>
      <c r="O187" s="526"/>
      <c r="P187" s="529">
        <v>42.12</v>
      </c>
    </row>
    <row r="188" spans="1:16" x14ac:dyDescent="0.25">
      <c r="A188" s="530"/>
      <c r="B188" s="524" t="s">
        <v>4803</v>
      </c>
      <c r="C188" s="1247" t="s">
        <v>4804</v>
      </c>
      <c r="D188" s="1247"/>
      <c r="E188" s="1247"/>
      <c r="F188" s="1247"/>
      <c r="G188" s="1247"/>
      <c r="H188" s="525" t="s">
        <v>1212</v>
      </c>
      <c r="I188" s="536">
        <v>0.77</v>
      </c>
      <c r="J188" s="526"/>
      <c r="K188" s="537">
        <v>6.7760000000000001E-2</v>
      </c>
      <c r="L188" s="542">
        <v>3486.8</v>
      </c>
      <c r="M188" s="539">
        <v>1.45</v>
      </c>
      <c r="N188" s="534">
        <v>5055.8599999999997</v>
      </c>
      <c r="O188" s="526"/>
      <c r="P188" s="529">
        <v>342.59</v>
      </c>
    </row>
    <row r="189" spans="1:16" x14ac:dyDescent="0.25">
      <c r="A189" s="544" t="s">
        <v>1364</v>
      </c>
      <c r="B189" s="545" t="s">
        <v>4936</v>
      </c>
      <c r="C189" s="1250" t="s">
        <v>4937</v>
      </c>
      <c r="D189" s="1250"/>
      <c r="E189" s="1250"/>
      <c r="F189" s="1250"/>
      <c r="G189" s="1250"/>
      <c r="H189" s="546" t="s">
        <v>1212</v>
      </c>
      <c r="I189" s="547">
        <v>0</v>
      </c>
      <c r="J189" s="548"/>
      <c r="K189" s="547">
        <v>0</v>
      </c>
      <c r="L189" s="550"/>
      <c r="M189" s="548"/>
      <c r="N189" s="550"/>
      <c r="O189" s="548"/>
      <c r="P189" s="551"/>
    </row>
    <row r="190" spans="1:16" x14ac:dyDescent="0.25">
      <c r="A190" s="544" t="s">
        <v>1364</v>
      </c>
      <c r="B190" s="545" t="s">
        <v>4938</v>
      </c>
      <c r="C190" s="1250" t="s">
        <v>4939</v>
      </c>
      <c r="D190" s="1250"/>
      <c r="E190" s="1250"/>
      <c r="F190" s="1250"/>
      <c r="G190" s="1250"/>
      <c r="H190" s="546" t="s">
        <v>1575</v>
      </c>
      <c r="I190" s="547">
        <v>0</v>
      </c>
      <c r="J190" s="548"/>
      <c r="K190" s="547">
        <v>0</v>
      </c>
      <c r="L190" s="550"/>
      <c r="M190" s="548"/>
      <c r="N190" s="550"/>
      <c r="O190" s="548"/>
      <c r="P190" s="551"/>
    </row>
    <row r="191" spans="1:16" x14ac:dyDescent="0.25">
      <c r="A191" s="544" t="s">
        <v>1364</v>
      </c>
      <c r="B191" s="545" t="s">
        <v>4940</v>
      </c>
      <c r="C191" s="1250" t="s">
        <v>4941</v>
      </c>
      <c r="D191" s="1250"/>
      <c r="E191" s="1250"/>
      <c r="F191" s="1250"/>
      <c r="G191" s="1250"/>
      <c r="H191" s="546" t="s">
        <v>1164</v>
      </c>
      <c r="I191" s="547">
        <v>0</v>
      </c>
      <c r="J191" s="548"/>
      <c r="K191" s="547">
        <v>0</v>
      </c>
      <c r="L191" s="550"/>
      <c r="M191" s="548"/>
      <c r="N191" s="550"/>
      <c r="O191" s="548"/>
      <c r="P191" s="551"/>
    </row>
    <row r="192" spans="1:16" x14ac:dyDescent="0.25">
      <c r="A192" s="544" t="s">
        <v>1364</v>
      </c>
      <c r="B192" s="545" t="s">
        <v>4942</v>
      </c>
      <c r="C192" s="1250" t="s">
        <v>4943</v>
      </c>
      <c r="D192" s="1250"/>
      <c r="E192" s="1250"/>
      <c r="F192" s="1250"/>
      <c r="G192" s="1250"/>
      <c r="H192" s="546" t="s">
        <v>1575</v>
      </c>
      <c r="I192" s="547">
        <v>0</v>
      </c>
      <c r="J192" s="548"/>
      <c r="K192" s="547">
        <v>0</v>
      </c>
      <c r="L192" s="550"/>
      <c r="M192" s="548"/>
      <c r="N192" s="550"/>
      <c r="O192" s="548"/>
      <c r="P192" s="551"/>
    </row>
    <row r="193" spans="1:16" x14ac:dyDescent="0.25">
      <c r="A193" s="552"/>
      <c r="B193" s="553"/>
      <c r="C193" s="1248" t="s">
        <v>1154</v>
      </c>
      <c r="D193" s="1248"/>
      <c r="E193" s="1248"/>
      <c r="F193" s="1248"/>
      <c r="G193" s="1248"/>
      <c r="H193" s="516"/>
      <c r="I193" s="517"/>
      <c r="J193" s="517"/>
      <c r="K193" s="517"/>
      <c r="L193" s="520"/>
      <c r="M193" s="517"/>
      <c r="N193" s="554"/>
      <c r="O193" s="517"/>
      <c r="P193" s="555">
        <v>9869.01</v>
      </c>
    </row>
    <row r="194" spans="1:16" x14ac:dyDescent="0.25">
      <c r="A194" s="540"/>
      <c r="B194" s="524"/>
      <c r="C194" s="1247" t="s">
        <v>1155</v>
      </c>
      <c r="D194" s="1247"/>
      <c r="E194" s="1247"/>
      <c r="F194" s="1247"/>
      <c r="G194" s="1247"/>
      <c r="H194" s="525"/>
      <c r="I194" s="526"/>
      <c r="J194" s="526"/>
      <c r="K194" s="526"/>
      <c r="L194" s="528"/>
      <c r="M194" s="526"/>
      <c r="N194" s="528"/>
      <c r="O194" s="526"/>
      <c r="P194" s="529">
        <v>4546.1099999999997</v>
      </c>
    </row>
    <row r="195" spans="1:16" x14ac:dyDescent="0.25">
      <c r="A195" s="540"/>
      <c r="B195" s="524" t="s">
        <v>4386</v>
      </c>
      <c r="C195" s="1247" t="s">
        <v>4387</v>
      </c>
      <c r="D195" s="1247"/>
      <c r="E195" s="1247"/>
      <c r="F195" s="1247"/>
      <c r="G195" s="1247"/>
      <c r="H195" s="525" t="s">
        <v>1158</v>
      </c>
      <c r="I195" s="543">
        <v>117</v>
      </c>
      <c r="J195" s="526"/>
      <c r="K195" s="543">
        <v>117</v>
      </c>
      <c r="L195" s="528"/>
      <c r="M195" s="526"/>
      <c r="N195" s="528"/>
      <c r="O195" s="526"/>
      <c r="P195" s="529">
        <v>5318.95</v>
      </c>
    </row>
    <row r="196" spans="1:16" x14ac:dyDescent="0.25">
      <c r="A196" s="540"/>
      <c r="B196" s="524" t="s">
        <v>4388</v>
      </c>
      <c r="C196" s="1247" t="s">
        <v>4389</v>
      </c>
      <c r="D196" s="1247"/>
      <c r="E196" s="1247"/>
      <c r="F196" s="1247"/>
      <c r="G196" s="1247"/>
      <c r="H196" s="525" t="s">
        <v>1158</v>
      </c>
      <c r="I196" s="543">
        <v>74</v>
      </c>
      <c r="J196" s="526"/>
      <c r="K196" s="543">
        <v>74</v>
      </c>
      <c r="L196" s="528"/>
      <c r="M196" s="526"/>
      <c r="N196" s="528"/>
      <c r="O196" s="526"/>
      <c r="P196" s="529">
        <v>3364.12</v>
      </c>
    </row>
    <row r="197" spans="1:16" x14ac:dyDescent="0.25">
      <c r="A197" s="556"/>
      <c r="B197" s="557"/>
      <c r="C197" s="1248" t="s">
        <v>1161</v>
      </c>
      <c r="D197" s="1248"/>
      <c r="E197" s="1248"/>
      <c r="F197" s="1248"/>
      <c r="G197" s="1248"/>
      <c r="H197" s="516"/>
      <c r="I197" s="517"/>
      <c r="J197" s="517"/>
      <c r="K197" s="517"/>
      <c r="L197" s="520"/>
      <c r="M197" s="517"/>
      <c r="N197" s="554">
        <v>210819.09</v>
      </c>
      <c r="O197" s="517"/>
      <c r="P197" s="555">
        <v>18552.080000000002</v>
      </c>
    </row>
    <row r="198" spans="1:16" x14ac:dyDescent="0.25">
      <c r="A198" s="558"/>
      <c r="B198" s="559"/>
      <c r="C198" s="559"/>
      <c r="D198" s="559"/>
      <c r="E198" s="559"/>
      <c r="F198" s="559"/>
      <c r="G198" s="559"/>
      <c r="H198" s="560"/>
      <c r="I198" s="561"/>
      <c r="J198" s="561"/>
      <c r="K198" s="561"/>
      <c r="L198" s="562"/>
      <c r="M198" s="561"/>
      <c r="N198" s="562"/>
      <c r="O198" s="561"/>
      <c r="P198" s="563"/>
    </row>
    <row r="199" spans="1:16" x14ac:dyDescent="0.25">
      <c r="A199" s="514" t="s">
        <v>78</v>
      </c>
      <c r="B199" s="515" t="s">
        <v>4944</v>
      </c>
      <c r="C199" s="1249" t="s">
        <v>4945</v>
      </c>
      <c r="D199" s="1249"/>
      <c r="E199" s="1249"/>
      <c r="F199" s="1249"/>
      <c r="G199" s="1249"/>
      <c r="H199" s="516" t="s">
        <v>1212</v>
      </c>
      <c r="I199" s="517">
        <v>0.18</v>
      </c>
      <c r="J199" s="518">
        <v>1</v>
      </c>
      <c r="K199" s="570">
        <v>0.18</v>
      </c>
      <c r="L199" s="554">
        <v>10149.719999999999</v>
      </c>
      <c r="M199" s="570">
        <v>1.66</v>
      </c>
      <c r="N199" s="564">
        <v>16848.54</v>
      </c>
      <c r="O199" s="517"/>
      <c r="P199" s="555">
        <v>3032.74</v>
      </c>
    </row>
    <row r="200" spans="1:16" x14ac:dyDescent="0.25">
      <c r="A200" s="556"/>
      <c r="B200" s="557"/>
      <c r="C200" s="1248" t="s">
        <v>1161</v>
      </c>
      <c r="D200" s="1248"/>
      <c r="E200" s="1248"/>
      <c r="F200" s="1248"/>
      <c r="G200" s="1248"/>
      <c r="H200" s="516"/>
      <c r="I200" s="517"/>
      <c r="J200" s="517"/>
      <c r="K200" s="517"/>
      <c r="L200" s="520"/>
      <c r="M200" s="517"/>
      <c r="N200" s="520"/>
      <c r="O200" s="517"/>
      <c r="P200" s="555">
        <v>3032.74</v>
      </c>
    </row>
    <row r="201" spans="1:16" x14ac:dyDescent="0.25">
      <c r="A201" s="558"/>
      <c r="B201" s="559"/>
      <c r="C201" s="559"/>
      <c r="D201" s="559"/>
      <c r="E201" s="559"/>
      <c r="F201" s="559"/>
      <c r="G201" s="559"/>
      <c r="H201" s="560"/>
      <c r="I201" s="561"/>
      <c r="J201" s="561"/>
      <c r="K201" s="561"/>
      <c r="L201" s="562"/>
      <c r="M201" s="561"/>
      <c r="N201" s="562"/>
      <c r="O201" s="561"/>
      <c r="P201" s="563"/>
    </row>
    <row r="202" spans="1:16" x14ac:dyDescent="0.25">
      <c r="A202" s="514" t="s">
        <v>81</v>
      </c>
      <c r="B202" s="515" t="s">
        <v>4946</v>
      </c>
      <c r="C202" s="1249" t="s">
        <v>4947</v>
      </c>
      <c r="D202" s="1249"/>
      <c r="E202" s="1249"/>
      <c r="F202" s="1249"/>
      <c r="G202" s="1249"/>
      <c r="H202" s="516" t="s">
        <v>1212</v>
      </c>
      <c r="I202" s="517">
        <v>0.1</v>
      </c>
      <c r="J202" s="518">
        <v>1</v>
      </c>
      <c r="K202" s="571">
        <v>0.1</v>
      </c>
      <c r="L202" s="554">
        <v>11049.32</v>
      </c>
      <c r="M202" s="570">
        <v>1.33</v>
      </c>
      <c r="N202" s="564">
        <v>14695.6</v>
      </c>
      <c r="O202" s="517"/>
      <c r="P202" s="555">
        <v>1469.56</v>
      </c>
    </row>
    <row r="203" spans="1:16" x14ac:dyDescent="0.25">
      <c r="A203" s="556"/>
      <c r="B203" s="557"/>
      <c r="C203" s="1248" t="s">
        <v>1161</v>
      </c>
      <c r="D203" s="1248"/>
      <c r="E203" s="1248"/>
      <c r="F203" s="1248"/>
      <c r="G203" s="1248"/>
      <c r="H203" s="516"/>
      <c r="I203" s="517"/>
      <c r="J203" s="517"/>
      <c r="K203" s="517"/>
      <c r="L203" s="520"/>
      <c r="M203" s="517"/>
      <c r="N203" s="520"/>
      <c r="O203" s="517"/>
      <c r="P203" s="555">
        <v>1469.56</v>
      </c>
    </row>
    <row r="204" spans="1:16" x14ac:dyDescent="0.25">
      <c r="A204" s="558"/>
      <c r="B204" s="559"/>
      <c r="C204" s="559"/>
      <c r="D204" s="559"/>
      <c r="E204" s="559"/>
      <c r="F204" s="559"/>
      <c r="G204" s="559"/>
      <c r="H204" s="560"/>
      <c r="I204" s="561"/>
      <c r="J204" s="561"/>
      <c r="K204" s="561"/>
      <c r="L204" s="562"/>
      <c r="M204" s="561"/>
      <c r="N204" s="562"/>
      <c r="O204" s="561"/>
      <c r="P204" s="563"/>
    </row>
    <row r="205" spans="1:16" x14ac:dyDescent="0.25">
      <c r="A205" s="514" t="s">
        <v>87</v>
      </c>
      <c r="B205" s="515" t="s">
        <v>4948</v>
      </c>
      <c r="C205" s="1249" t="s">
        <v>4949</v>
      </c>
      <c r="D205" s="1249"/>
      <c r="E205" s="1249"/>
      <c r="F205" s="1249"/>
      <c r="G205" s="1249"/>
      <c r="H205" s="516" t="s">
        <v>1212</v>
      </c>
      <c r="I205" s="517">
        <v>0.16</v>
      </c>
      <c r="J205" s="518">
        <v>1</v>
      </c>
      <c r="K205" s="570">
        <v>0.16</v>
      </c>
      <c r="L205" s="554">
        <v>6039.5</v>
      </c>
      <c r="M205" s="570">
        <v>1.32</v>
      </c>
      <c r="N205" s="564">
        <v>7972.14</v>
      </c>
      <c r="O205" s="517"/>
      <c r="P205" s="555">
        <v>1275.54</v>
      </c>
    </row>
    <row r="206" spans="1:16" x14ac:dyDescent="0.25">
      <c r="A206" s="556"/>
      <c r="B206" s="557"/>
      <c r="C206" s="1248" t="s">
        <v>1161</v>
      </c>
      <c r="D206" s="1248"/>
      <c r="E206" s="1248"/>
      <c r="F206" s="1248"/>
      <c r="G206" s="1248"/>
      <c r="H206" s="516"/>
      <c r="I206" s="517"/>
      <c r="J206" s="517"/>
      <c r="K206" s="517"/>
      <c r="L206" s="520"/>
      <c r="M206" s="517"/>
      <c r="N206" s="520"/>
      <c r="O206" s="517"/>
      <c r="P206" s="555">
        <v>1275.54</v>
      </c>
    </row>
    <row r="207" spans="1:16" x14ac:dyDescent="0.25">
      <c r="A207" s="558"/>
      <c r="B207" s="559"/>
      <c r="C207" s="559"/>
      <c r="D207" s="559"/>
      <c r="E207" s="559"/>
      <c r="F207" s="559"/>
      <c r="G207" s="559"/>
      <c r="H207" s="560"/>
      <c r="I207" s="561"/>
      <c r="J207" s="561"/>
      <c r="K207" s="561"/>
      <c r="L207" s="562"/>
      <c r="M207" s="561"/>
      <c r="N207" s="562"/>
      <c r="O207" s="561"/>
      <c r="P207" s="563"/>
    </row>
    <row r="208" spans="1:16" x14ac:dyDescent="0.25">
      <c r="A208" s="514" t="s">
        <v>93</v>
      </c>
      <c r="B208" s="515" t="s">
        <v>4950</v>
      </c>
      <c r="C208" s="1249" t="s">
        <v>4951</v>
      </c>
      <c r="D208" s="1249"/>
      <c r="E208" s="1249"/>
      <c r="F208" s="1249"/>
      <c r="G208" s="1249"/>
      <c r="H208" s="516" t="s">
        <v>1212</v>
      </c>
      <c r="I208" s="517">
        <v>0.08</v>
      </c>
      <c r="J208" s="518">
        <v>1</v>
      </c>
      <c r="K208" s="570">
        <v>0.08</v>
      </c>
      <c r="L208" s="554">
        <v>9530.68</v>
      </c>
      <c r="M208" s="570">
        <v>1.32</v>
      </c>
      <c r="N208" s="564">
        <v>12580.5</v>
      </c>
      <c r="O208" s="517"/>
      <c r="P208" s="555">
        <v>1006.44</v>
      </c>
    </row>
    <row r="209" spans="1:16" x14ac:dyDescent="0.25">
      <c r="A209" s="556"/>
      <c r="B209" s="557"/>
      <c r="C209" s="1248" t="s">
        <v>1161</v>
      </c>
      <c r="D209" s="1248"/>
      <c r="E209" s="1248"/>
      <c r="F209" s="1248"/>
      <c r="G209" s="1248"/>
      <c r="H209" s="516"/>
      <c r="I209" s="517"/>
      <c r="J209" s="517"/>
      <c r="K209" s="517"/>
      <c r="L209" s="520"/>
      <c r="M209" s="517"/>
      <c r="N209" s="520"/>
      <c r="O209" s="517"/>
      <c r="P209" s="555">
        <v>1006.44</v>
      </c>
    </row>
    <row r="210" spans="1:16" x14ac:dyDescent="0.25">
      <c r="A210" s="558"/>
      <c r="B210" s="559"/>
      <c r="C210" s="559"/>
      <c r="D210" s="559"/>
      <c r="E210" s="559"/>
      <c r="F210" s="559"/>
      <c r="G210" s="559"/>
      <c r="H210" s="560"/>
      <c r="I210" s="561"/>
      <c r="J210" s="561"/>
      <c r="K210" s="561"/>
      <c r="L210" s="562"/>
      <c r="M210" s="561"/>
      <c r="N210" s="562"/>
      <c r="O210" s="561"/>
      <c r="P210" s="563"/>
    </row>
    <row r="211" spans="1:16" x14ac:dyDescent="0.25">
      <c r="A211" s="514" t="s">
        <v>96</v>
      </c>
      <c r="B211" s="515" t="s">
        <v>4952</v>
      </c>
      <c r="C211" s="1249" t="s">
        <v>4953</v>
      </c>
      <c r="D211" s="1249"/>
      <c r="E211" s="1249"/>
      <c r="F211" s="1249"/>
      <c r="G211" s="1249"/>
      <c r="H211" s="516" t="s">
        <v>1164</v>
      </c>
      <c r="I211" s="517">
        <v>6.6E-3</v>
      </c>
      <c r="J211" s="518">
        <v>1</v>
      </c>
      <c r="K211" s="568">
        <v>6.6E-3</v>
      </c>
      <c r="L211" s="554">
        <v>109486.65</v>
      </c>
      <c r="M211" s="571">
        <v>1.3</v>
      </c>
      <c r="N211" s="564">
        <v>142332.65</v>
      </c>
      <c r="O211" s="517"/>
      <c r="P211" s="612">
        <v>939.4</v>
      </c>
    </row>
    <row r="212" spans="1:16" x14ac:dyDescent="0.25">
      <c r="A212" s="556"/>
      <c r="B212" s="557"/>
      <c r="C212" s="1248" t="s">
        <v>1161</v>
      </c>
      <c r="D212" s="1248"/>
      <c r="E212" s="1248"/>
      <c r="F212" s="1248"/>
      <c r="G212" s="1248"/>
      <c r="H212" s="516"/>
      <c r="I212" s="517"/>
      <c r="J212" s="517"/>
      <c r="K212" s="517"/>
      <c r="L212" s="520"/>
      <c r="M212" s="517"/>
      <c r="N212" s="520"/>
      <c r="O212" s="517"/>
      <c r="P212" s="612">
        <v>939.4</v>
      </c>
    </row>
    <row r="213" spans="1:16" x14ac:dyDescent="0.25">
      <c r="A213" s="558"/>
      <c r="B213" s="559"/>
      <c r="C213" s="559"/>
      <c r="D213" s="559"/>
      <c r="E213" s="559"/>
      <c r="F213" s="559"/>
      <c r="G213" s="559"/>
      <c r="H213" s="560"/>
      <c r="I213" s="561"/>
      <c r="J213" s="561"/>
      <c r="K213" s="561"/>
      <c r="L213" s="562"/>
      <c r="M213" s="561"/>
      <c r="N213" s="562"/>
      <c r="O213" s="561"/>
      <c r="P213" s="563"/>
    </row>
    <row r="214" spans="1:16" x14ac:dyDescent="0.25">
      <c r="A214" s="514" t="s">
        <v>98</v>
      </c>
      <c r="B214" s="515" t="s">
        <v>4954</v>
      </c>
      <c r="C214" s="1249" t="s">
        <v>4806</v>
      </c>
      <c r="D214" s="1249"/>
      <c r="E214" s="1249"/>
      <c r="F214" s="1249"/>
      <c r="G214" s="1249"/>
      <c r="H214" s="516" t="s">
        <v>1575</v>
      </c>
      <c r="I214" s="517">
        <v>1</v>
      </c>
      <c r="J214" s="518">
        <v>1</v>
      </c>
      <c r="K214" s="518">
        <v>1</v>
      </c>
      <c r="L214" s="554">
        <v>6404.93</v>
      </c>
      <c r="M214" s="570">
        <v>1.42</v>
      </c>
      <c r="N214" s="564">
        <v>9095</v>
      </c>
      <c r="O214" s="517"/>
      <c r="P214" s="555">
        <v>9095</v>
      </c>
    </row>
    <row r="215" spans="1:16" x14ac:dyDescent="0.25">
      <c r="A215" s="556"/>
      <c r="B215" s="557"/>
      <c r="C215" s="1248" t="s">
        <v>1161</v>
      </c>
      <c r="D215" s="1248"/>
      <c r="E215" s="1248"/>
      <c r="F215" s="1248"/>
      <c r="G215" s="1248"/>
      <c r="H215" s="516"/>
      <c r="I215" s="517"/>
      <c r="J215" s="517"/>
      <c r="K215" s="517"/>
      <c r="L215" s="520"/>
      <c r="M215" s="517"/>
      <c r="N215" s="520"/>
      <c r="O215" s="517"/>
      <c r="P215" s="555">
        <v>9095</v>
      </c>
    </row>
    <row r="216" spans="1:16" x14ac:dyDescent="0.25">
      <c r="A216" s="558"/>
      <c r="B216" s="559"/>
      <c r="C216" s="559"/>
      <c r="D216" s="559"/>
      <c r="E216" s="559"/>
      <c r="F216" s="559"/>
      <c r="G216" s="559"/>
      <c r="H216" s="560"/>
      <c r="I216" s="561"/>
      <c r="J216" s="561"/>
      <c r="K216" s="561"/>
      <c r="L216" s="562"/>
      <c r="M216" s="561"/>
      <c r="N216" s="562"/>
      <c r="O216" s="561"/>
      <c r="P216" s="563"/>
    </row>
    <row r="217" spans="1:16" x14ac:dyDescent="0.25">
      <c r="A217" s="514" t="s">
        <v>102</v>
      </c>
      <c r="B217" s="515" t="s">
        <v>4955</v>
      </c>
      <c r="C217" s="1249" t="s">
        <v>4956</v>
      </c>
      <c r="D217" s="1249"/>
      <c r="E217" s="1249"/>
      <c r="F217" s="1249"/>
      <c r="G217" s="1249"/>
      <c r="H217" s="516" t="s">
        <v>1232</v>
      </c>
      <c r="I217" s="517">
        <v>4.36E-2</v>
      </c>
      <c r="J217" s="518">
        <v>1</v>
      </c>
      <c r="K217" s="568">
        <v>4.36E-2</v>
      </c>
      <c r="L217" s="520"/>
      <c r="M217" s="517"/>
      <c r="N217" s="521"/>
      <c r="O217" s="517"/>
      <c r="P217" s="522"/>
    </row>
    <row r="218" spans="1:16" x14ac:dyDescent="0.25">
      <c r="A218" s="523"/>
      <c r="B218" s="524" t="s">
        <v>23</v>
      </c>
      <c r="C218" s="1247" t="s">
        <v>1203</v>
      </c>
      <c r="D218" s="1247"/>
      <c r="E218" s="1247"/>
      <c r="F218" s="1247"/>
      <c r="G218" s="1247"/>
      <c r="H218" s="525" t="s">
        <v>1148</v>
      </c>
      <c r="I218" s="526"/>
      <c r="J218" s="526"/>
      <c r="K218" s="537">
        <v>0.92432000000000003</v>
      </c>
      <c r="L218" s="528"/>
      <c r="M218" s="526"/>
      <c r="N218" s="528"/>
      <c r="O218" s="526"/>
      <c r="P218" s="573">
        <v>297.39</v>
      </c>
    </row>
    <row r="219" spans="1:16" x14ac:dyDescent="0.25">
      <c r="A219" s="530"/>
      <c r="B219" s="524" t="s">
        <v>2410</v>
      </c>
      <c r="C219" s="1247" t="s">
        <v>2411</v>
      </c>
      <c r="D219" s="1247"/>
      <c r="E219" s="1247"/>
      <c r="F219" s="1247"/>
      <c r="G219" s="1247"/>
      <c r="H219" s="525" t="s">
        <v>1148</v>
      </c>
      <c r="I219" s="531">
        <v>21.2</v>
      </c>
      <c r="J219" s="526"/>
      <c r="K219" s="537">
        <v>0.92432000000000003</v>
      </c>
      <c r="L219" s="532"/>
      <c r="M219" s="533"/>
      <c r="N219" s="534">
        <v>321.74</v>
      </c>
      <c r="O219" s="526"/>
      <c r="P219" s="529">
        <v>297.39</v>
      </c>
    </row>
    <row r="220" spans="1:16" x14ac:dyDescent="0.25">
      <c r="A220" s="523"/>
      <c r="B220" s="524" t="s">
        <v>28</v>
      </c>
      <c r="C220" s="1247" t="s">
        <v>132</v>
      </c>
      <c r="D220" s="1247"/>
      <c r="E220" s="1247"/>
      <c r="F220" s="1247"/>
      <c r="G220" s="1247"/>
      <c r="H220" s="525"/>
      <c r="I220" s="526"/>
      <c r="J220" s="526"/>
      <c r="K220" s="526"/>
      <c r="L220" s="528"/>
      <c r="M220" s="526"/>
      <c r="N220" s="528"/>
      <c r="O220" s="526"/>
      <c r="P220" s="573">
        <v>15.37</v>
      </c>
    </row>
    <row r="221" spans="1:16" x14ac:dyDescent="0.25">
      <c r="A221" s="523"/>
      <c r="B221" s="524"/>
      <c r="C221" s="1247" t="s">
        <v>1147</v>
      </c>
      <c r="D221" s="1247"/>
      <c r="E221" s="1247"/>
      <c r="F221" s="1247"/>
      <c r="G221" s="1247"/>
      <c r="H221" s="525" t="s">
        <v>1148</v>
      </c>
      <c r="I221" s="526"/>
      <c r="J221" s="526"/>
      <c r="K221" s="537">
        <v>8.7200000000000003E-3</v>
      </c>
      <c r="L221" s="528"/>
      <c r="M221" s="526"/>
      <c r="N221" s="528"/>
      <c r="O221" s="526"/>
      <c r="P221" s="573">
        <v>2.84</v>
      </c>
    </row>
    <row r="222" spans="1:16" x14ac:dyDescent="0.25">
      <c r="A222" s="530"/>
      <c r="B222" s="524" t="s">
        <v>2412</v>
      </c>
      <c r="C222" s="1247" t="s">
        <v>2413</v>
      </c>
      <c r="D222" s="1247"/>
      <c r="E222" s="1247"/>
      <c r="F222" s="1247"/>
      <c r="G222" s="1247"/>
      <c r="H222" s="525" t="s">
        <v>1151</v>
      </c>
      <c r="I222" s="536">
        <v>1.95</v>
      </c>
      <c r="J222" s="526"/>
      <c r="K222" s="537">
        <v>8.5019999999999998E-2</v>
      </c>
      <c r="L222" s="538">
        <v>95.25</v>
      </c>
      <c r="M222" s="539">
        <v>1.26</v>
      </c>
      <c r="N222" s="534">
        <v>120.02</v>
      </c>
      <c r="O222" s="526"/>
      <c r="P222" s="529">
        <v>10.199999999999999</v>
      </c>
    </row>
    <row r="223" spans="1:16" x14ac:dyDescent="0.25">
      <c r="A223" s="530"/>
      <c r="B223" s="524" t="s">
        <v>1445</v>
      </c>
      <c r="C223" s="1247" t="s">
        <v>1446</v>
      </c>
      <c r="D223" s="1247"/>
      <c r="E223" s="1247"/>
      <c r="F223" s="1247"/>
      <c r="G223" s="1247"/>
      <c r="H223" s="525" t="s">
        <v>1151</v>
      </c>
      <c r="I223" s="531">
        <v>0.2</v>
      </c>
      <c r="J223" s="526"/>
      <c r="K223" s="537">
        <v>8.7200000000000003E-3</v>
      </c>
      <c r="L223" s="538">
        <v>477.92</v>
      </c>
      <c r="M223" s="539">
        <v>1.24</v>
      </c>
      <c r="N223" s="534">
        <v>592.62</v>
      </c>
      <c r="O223" s="526"/>
      <c r="P223" s="529">
        <v>5.17</v>
      </c>
    </row>
    <row r="224" spans="1:16" x14ac:dyDescent="0.25">
      <c r="A224" s="540"/>
      <c r="B224" s="524" t="s">
        <v>1208</v>
      </c>
      <c r="C224" s="1247" t="s">
        <v>1209</v>
      </c>
      <c r="D224" s="1247"/>
      <c r="E224" s="1247"/>
      <c r="F224" s="1247"/>
      <c r="G224" s="1247"/>
      <c r="H224" s="525" t="s">
        <v>1148</v>
      </c>
      <c r="I224" s="531">
        <v>0.2</v>
      </c>
      <c r="J224" s="526"/>
      <c r="K224" s="537">
        <v>8.7200000000000003E-3</v>
      </c>
      <c r="L224" s="528"/>
      <c r="M224" s="526"/>
      <c r="N224" s="541">
        <v>325.38</v>
      </c>
      <c r="O224" s="526"/>
      <c r="P224" s="573">
        <v>2.84</v>
      </c>
    </row>
    <row r="225" spans="1:16" x14ac:dyDescent="0.25">
      <c r="A225" s="523"/>
      <c r="B225" s="524" t="s">
        <v>36</v>
      </c>
      <c r="C225" s="1247" t="s">
        <v>134</v>
      </c>
      <c r="D225" s="1247"/>
      <c r="E225" s="1247"/>
      <c r="F225" s="1247"/>
      <c r="G225" s="1247"/>
      <c r="H225" s="525"/>
      <c r="I225" s="526"/>
      <c r="J225" s="526"/>
      <c r="K225" s="526"/>
      <c r="L225" s="528"/>
      <c r="M225" s="526"/>
      <c r="N225" s="528"/>
      <c r="O225" s="526"/>
      <c r="P225" s="573">
        <v>75.819999999999993</v>
      </c>
    </row>
    <row r="226" spans="1:16" x14ac:dyDescent="0.25">
      <c r="A226" s="530"/>
      <c r="B226" s="524" t="s">
        <v>1360</v>
      </c>
      <c r="C226" s="1247" t="s">
        <v>1361</v>
      </c>
      <c r="D226" s="1247"/>
      <c r="E226" s="1247"/>
      <c r="F226" s="1247"/>
      <c r="G226" s="1247"/>
      <c r="H226" s="525" t="s">
        <v>1164</v>
      </c>
      <c r="I226" s="527">
        <v>2.4E-2</v>
      </c>
      <c r="J226" s="526"/>
      <c r="K226" s="569">
        <v>1.0464000000000001E-3</v>
      </c>
      <c r="L226" s="542">
        <v>62186.75</v>
      </c>
      <c r="M226" s="539">
        <v>1.1599999999999999</v>
      </c>
      <c r="N226" s="534">
        <v>72136.63</v>
      </c>
      <c r="O226" s="526"/>
      <c r="P226" s="529">
        <v>75.48</v>
      </c>
    </row>
    <row r="227" spans="1:16" x14ac:dyDescent="0.25">
      <c r="A227" s="530"/>
      <c r="B227" s="524" t="s">
        <v>2531</v>
      </c>
      <c r="C227" s="1247" t="s">
        <v>2532</v>
      </c>
      <c r="D227" s="1247"/>
      <c r="E227" s="1247"/>
      <c r="F227" s="1247"/>
      <c r="G227" s="1247"/>
      <c r="H227" s="525" t="s">
        <v>1244</v>
      </c>
      <c r="I227" s="531">
        <v>0.1</v>
      </c>
      <c r="J227" s="526"/>
      <c r="K227" s="537">
        <v>4.3600000000000002E-3</v>
      </c>
      <c r="L227" s="538">
        <v>56.11</v>
      </c>
      <c r="M227" s="575">
        <v>1.4</v>
      </c>
      <c r="N227" s="534">
        <v>78.55</v>
      </c>
      <c r="O227" s="526"/>
      <c r="P227" s="529">
        <v>0.34</v>
      </c>
    </row>
    <row r="228" spans="1:16" x14ac:dyDescent="0.25">
      <c r="A228" s="544" t="s">
        <v>1239</v>
      </c>
      <c r="B228" s="545" t="s">
        <v>4957</v>
      </c>
      <c r="C228" s="1250" t="s">
        <v>1648</v>
      </c>
      <c r="D228" s="1250"/>
      <c r="E228" s="1250"/>
      <c r="F228" s="1250"/>
      <c r="G228" s="1250"/>
      <c r="H228" s="546" t="s">
        <v>1164</v>
      </c>
      <c r="I228" s="549">
        <v>1.6E-2</v>
      </c>
      <c r="J228" s="548"/>
      <c r="K228" s="615">
        <v>6.9760000000000004E-4</v>
      </c>
      <c r="L228" s="550"/>
      <c r="M228" s="548"/>
      <c r="N228" s="550"/>
      <c r="O228" s="548"/>
      <c r="P228" s="551"/>
    </row>
    <row r="229" spans="1:16" x14ac:dyDescent="0.25">
      <c r="A229" s="544" t="s">
        <v>1239</v>
      </c>
      <c r="B229" s="545" t="s">
        <v>2416</v>
      </c>
      <c r="C229" s="1250" t="s">
        <v>4958</v>
      </c>
      <c r="D229" s="1250"/>
      <c r="E229" s="1250"/>
      <c r="F229" s="1250"/>
      <c r="G229" s="1250"/>
      <c r="H229" s="546" t="s">
        <v>1164</v>
      </c>
      <c r="I229" s="589">
        <v>0.24</v>
      </c>
      <c r="J229" s="548"/>
      <c r="K229" s="592">
        <v>1.0463999999999999E-2</v>
      </c>
      <c r="L229" s="550"/>
      <c r="M229" s="548"/>
      <c r="N229" s="550"/>
      <c r="O229" s="548"/>
      <c r="P229" s="551"/>
    </row>
    <row r="230" spans="1:16" x14ac:dyDescent="0.25">
      <c r="A230" s="552"/>
      <c r="B230" s="553"/>
      <c r="C230" s="1248" t="s">
        <v>1154</v>
      </c>
      <c r="D230" s="1248"/>
      <c r="E230" s="1248"/>
      <c r="F230" s="1248"/>
      <c r="G230" s="1248"/>
      <c r="H230" s="516"/>
      <c r="I230" s="517"/>
      <c r="J230" s="517"/>
      <c r="K230" s="517"/>
      <c r="L230" s="520"/>
      <c r="M230" s="517"/>
      <c r="N230" s="554"/>
      <c r="O230" s="517"/>
      <c r="P230" s="555">
        <v>391.42</v>
      </c>
    </row>
    <row r="231" spans="1:16" x14ac:dyDescent="0.25">
      <c r="A231" s="540"/>
      <c r="B231" s="524"/>
      <c r="C231" s="1247" t="s">
        <v>1155</v>
      </c>
      <c r="D231" s="1247"/>
      <c r="E231" s="1247"/>
      <c r="F231" s="1247"/>
      <c r="G231" s="1247"/>
      <c r="H231" s="525"/>
      <c r="I231" s="526"/>
      <c r="J231" s="526"/>
      <c r="K231" s="526"/>
      <c r="L231" s="528"/>
      <c r="M231" s="526"/>
      <c r="N231" s="528"/>
      <c r="O231" s="526"/>
      <c r="P231" s="573">
        <v>300.23</v>
      </c>
    </row>
    <row r="232" spans="1:16" x14ac:dyDescent="0.25">
      <c r="A232" s="540"/>
      <c r="B232" s="524" t="s">
        <v>1964</v>
      </c>
      <c r="C232" s="1247" t="s">
        <v>1965</v>
      </c>
      <c r="D232" s="1247"/>
      <c r="E232" s="1247"/>
      <c r="F232" s="1247"/>
      <c r="G232" s="1247"/>
      <c r="H232" s="525" t="s">
        <v>1158</v>
      </c>
      <c r="I232" s="543">
        <v>110</v>
      </c>
      <c r="J232" s="526"/>
      <c r="K232" s="543">
        <v>110</v>
      </c>
      <c r="L232" s="528"/>
      <c r="M232" s="526"/>
      <c r="N232" s="528"/>
      <c r="O232" s="526"/>
      <c r="P232" s="573">
        <v>330.25</v>
      </c>
    </row>
    <row r="233" spans="1:16" x14ac:dyDescent="0.25">
      <c r="A233" s="540"/>
      <c r="B233" s="524" t="s">
        <v>1966</v>
      </c>
      <c r="C233" s="1247" t="s">
        <v>1967</v>
      </c>
      <c r="D233" s="1247"/>
      <c r="E233" s="1247"/>
      <c r="F233" s="1247"/>
      <c r="G233" s="1247"/>
      <c r="H233" s="525" t="s">
        <v>1158</v>
      </c>
      <c r="I233" s="543">
        <v>69</v>
      </c>
      <c r="J233" s="526"/>
      <c r="K233" s="543">
        <v>69</v>
      </c>
      <c r="L233" s="528"/>
      <c r="M233" s="526"/>
      <c r="N233" s="528"/>
      <c r="O233" s="526"/>
      <c r="P233" s="573">
        <v>207.16</v>
      </c>
    </row>
    <row r="234" spans="1:16" x14ac:dyDescent="0.25">
      <c r="A234" s="556"/>
      <c r="B234" s="557"/>
      <c r="C234" s="1248" t="s">
        <v>1161</v>
      </c>
      <c r="D234" s="1248"/>
      <c r="E234" s="1248"/>
      <c r="F234" s="1248"/>
      <c r="G234" s="1248"/>
      <c r="H234" s="516"/>
      <c r="I234" s="517"/>
      <c r="J234" s="517"/>
      <c r="K234" s="517"/>
      <c r="L234" s="520"/>
      <c r="M234" s="517"/>
      <c r="N234" s="554">
        <v>21303.439999999999</v>
      </c>
      <c r="O234" s="517"/>
      <c r="P234" s="612">
        <v>928.83</v>
      </c>
    </row>
    <row r="235" spans="1:16" x14ac:dyDescent="0.25">
      <c r="A235" s="558"/>
      <c r="B235" s="559"/>
      <c r="C235" s="559"/>
      <c r="D235" s="559"/>
      <c r="E235" s="559"/>
      <c r="F235" s="559"/>
      <c r="G235" s="559"/>
      <c r="H235" s="560"/>
      <c r="I235" s="561"/>
      <c r="J235" s="561"/>
      <c r="K235" s="561"/>
      <c r="L235" s="562"/>
      <c r="M235" s="561"/>
      <c r="N235" s="562"/>
      <c r="O235" s="561"/>
      <c r="P235" s="563"/>
    </row>
    <row r="236" spans="1:16" x14ac:dyDescent="0.25">
      <c r="A236" s="514" t="s">
        <v>105</v>
      </c>
      <c r="B236" s="515" t="s">
        <v>4959</v>
      </c>
      <c r="C236" s="1249" t="s">
        <v>4960</v>
      </c>
      <c r="D236" s="1249"/>
      <c r="E236" s="1249"/>
      <c r="F236" s="1249"/>
      <c r="G236" s="1249"/>
      <c r="H236" s="516" t="s">
        <v>1244</v>
      </c>
      <c r="I236" s="517">
        <v>1.0463999999999999E-2</v>
      </c>
      <c r="J236" s="518">
        <v>1</v>
      </c>
      <c r="K236" s="614">
        <v>1.0463999999999999E-2</v>
      </c>
      <c r="L236" s="520"/>
      <c r="M236" s="517"/>
      <c r="N236" s="572">
        <v>199.01</v>
      </c>
      <c r="O236" s="517"/>
      <c r="P236" s="612">
        <v>2.08</v>
      </c>
    </row>
    <row r="237" spans="1:16" x14ac:dyDescent="0.25">
      <c r="A237" s="556"/>
      <c r="B237" s="557"/>
      <c r="C237" s="1248" t="s">
        <v>1161</v>
      </c>
      <c r="D237" s="1248"/>
      <c r="E237" s="1248"/>
      <c r="F237" s="1248"/>
      <c r="G237" s="1248"/>
      <c r="H237" s="516"/>
      <c r="I237" s="517"/>
      <c r="J237" s="517"/>
      <c r="K237" s="517"/>
      <c r="L237" s="520"/>
      <c r="M237" s="517"/>
      <c r="N237" s="520"/>
      <c r="O237" s="517"/>
      <c r="P237" s="612">
        <v>2.08</v>
      </c>
    </row>
    <row r="238" spans="1:16" x14ac:dyDescent="0.25">
      <c r="A238" s="558"/>
      <c r="B238" s="559"/>
      <c r="C238" s="559"/>
      <c r="D238" s="559"/>
      <c r="E238" s="559"/>
      <c r="F238" s="559"/>
      <c r="G238" s="559"/>
      <c r="H238" s="560"/>
      <c r="I238" s="561"/>
      <c r="J238" s="561"/>
      <c r="K238" s="561"/>
      <c r="L238" s="562"/>
      <c r="M238" s="561"/>
      <c r="N238" s="562"/>
      <c r="O238" s="561"/>
      <c r="P238" s="563"/>
    </row>
    <row r="239" spans="1:16" x14ac:dyDescent="0.25">
      <c r="A239" s="514" t="s">
        <v>111</v>
      </c>
      <c r="B239" s="515" t="s">
        <v>4961</v>
      </c>
      <c r="C239" s="1249" t="s">
        <v>4962</v>
      </c>
      <c r="D239" s="1249"/>
      <c r="E239" s="1249"/>
      <c r="F239" s="1249"/>
      <c r="G239" s="1249"/>
      <c r="H239" s="516" t="s">
        <v>1164</v>
      </c>
      <c r="I239" s="517">
        <v>6.9760000000000004E-4</v>
      </c>
      <c r="J239" s="518">
        <v>1</v>
      </c>
      <c r="K239" s="613">
        <v>6.9760000000000004E-4</v>
      </c>
      <c r="L239" s="554">
        <v>23335.8</v>
      </c>
      <c r="M239" s="570">
        <v>1.49</v>
      </c>
      <c r="N239" s="564">
        <v>34770.339999999997</v>
      </c>
      <c r="O239" s="517"/>
      <c r="P239" s="612">
        <v>24.26</v>
      </c>
    </row>
    <row r="240" spans="1:16" x14ac:dyDescent="0.25">
      <c r="A240" s="556"/>
      <c r="B240" s="557"/>
      <c r="C240" s="1248" t="s">
        <v>1161</v>
      </c>
      <c r="D240" s="1248"/>
      <c r="E240" s="1248"/>
      <c r="F240" s="1248"/>
      <c r="G240" s="1248"/>
      <c r="H240" s="516"/>
      <c r="I240" s="517"/>
      <c r="J240" s="517"/>
      <c r="K240" s="517"/>
      <c r="L240" s="520"/>
      <c r="M240" s="517"/>
      <c r="N240" s="520"/>
      <c r="O240" s="517"/>
      <c r="P240" s="612">
        <v>24.26</v>
      </c>
    </row>
    <row r="241" spans="1:16" x14ac:dyDescent="0.25">
      <c r="A241" s="558"/>
      <c r="B241" s="559"/>
      <c r="C241" s="559"/>
      <c r="D241" s="559"/>
      <c r="E241" s="559"/>
      <c r="F241" s="559"/>
      <c r="G241" s="559"/>
      <c r="H241" s="560"/>
      <c r="I241" s="561"/>
      <c r="J241" s="561"/>
      <c r="K241" s="561"/>
      <c r="L241" s="562"/>
      <c r="M241" s="561"/>
      <c r="N241" s="562"/>
      <c r="O241" s="561"/>
      <c r="P241" s="563"/>
    </row>
    <row r="242" spans="1:16" x14ac:dyDescent="0.25">
      <c r="A242" s="558"/>
      <c r="B242" s="576"/>
      <c r="C242" s="576"/>
      <c r="D242" s="576"/>
      <c r="E242" s="576"/>
      <c r="F242" s="561"/>
      <c r="G242" s="561"/>
      <c r="H242" s="561"/>
      <c r="I242" s="561"/>
      <c r="J242" s="562"/>
      <c r="K242" s="561"/>
      <c r="L242" s="562"/>
      <c r="M242" s="577"/>
      <c r="N242" s="562"/>
      <c r="O242" s="578"/>
      <c r="P242" s="579"/>
    </row>
    <row r="243" spans="1:16" x14ac:dyDescent="0.25">
      <c r="A243" s="552"/>
      <c r="B243" s="580"/>
      <c r="C243" s="1246" t="s">
        <v>4963</v>
      </c>
      <c r="D243" s="1246"/>
      <c r="E243" s="1246"/>
      <c r="F243" s="1246"/>
      <c r="G243" s="1246"/>
      <c r="H243" s="1246"/>
      <c r="I243" s="1246"/>
      <c r="J243" s="1246"/>
      <c r="K243" s="1246"/>
      <c r="L243" s="1246"/>
      <c r="M243" s="1246"/>
      <c r="N243" s="1246"/>
      <c r="O243" s="1246"/>
      <c r="P243" s="581"/>
    </row>
    <row r="244" spans="1:16" x14ac:dyDescent="0.25">
      <c r="A244" s="552"/>
      <c r="B244" s="553"/>
      <c r="C244" s="1243" t="s">
        <v>1249</v>
      </c>
      <c r="D244" s="1243"/>
      <c r="E244" s="1243"/>
      <c r="F244" s="1243"/>
      <c r="G244" s="1243"/>
      <c r="H244" s="1243"/>
      <c r="I244" s="1243"/>
      <c r="J244" s="1243"/>
      <c r="K244" s="1243"/>
      <c r="L244" s="1243"/>
      <c r="M244" s="1243"/>
      <c r="N244" s="1243"/>
      <c r="O244" s="1243"/>
      <c r="P244" s="582">
        <v>36206.26</v>
      </c>
    </row>
    <row r="245" spans="1:16" x14ac:dyDescent="0.25">
      <c r="A245" s="552"/>
      <c r="B245" s="553"/>
      <c r="C245" s="1243" t="s">
        <v>1250</v>
      </c>
      <c r="D245" s="1243"/>
      <c r="E245" s="1243"/>
      <c r="F245" s="1243"/>
      <c r="G245" s="1243"/>
      <c r="H245" s="1243"/>
      <c r="I245" s="1243"/>
      <c r="J245" s="1243"/>
      <c r="K245" s="1243"/>
      <c r="L245" s="1243"/>
      <c r="M245" s="1243"/>
      <c r="N245" s="1243"/>
      <c r="O245" s="1243"/>
      <c r="P245" s="583"/>
    </row>
    <row r="246" spans="1:16" x14ac:dyDescent="0.25">
      <c r="A246" s="552"/>
      <c r="B246" s="553"/>
      <c r="C246" s="1243" t="s">
        <v>1251</v>
      </c>
      <c r="D246" s="1243"/>
      <c r="E246" s="1243"/>
      <c r="F246" s="1243"/>
      <c r="G246" s="1243"/>
      <c r="H246" s="1243"/>
      <c r="I246" s="1243"/>
      <c r="J246" s="1243"/>
      <c r="K246" s="1243"/>
      <c r="L246" s="1243"/>
      <c r="M246" s="1243"/>
      <c r="N246" s="1243"/>
      <c r="O246" s="1243"/>
      <c r="P246" s="582">
        <v>4954.38</v>
      </c>
    </row>
    <row r="247" spans="1:16" x14ac:dyDescent="0.25">
      <c r="A247" s="552"/>
      <c r="B247" s="553"/>
      <c r="C247" s="1243" t="s">
        <v>1252</v>
      </c>
      <c r="D247" s="1243"/>
      <c r="E247" s="1243"/>
      <c r="F247" s="1243"/>
      <c r="G247" s="1243"/>
      <c r="H247" s="1243"/>
      <c r="I247" s="1243"/>
      <c r="J247" s="1243"/>
      <c r="K247" s="1243"/>
      <c r="L247" s="1243"/>
      <c r="M247" s="1243"/>
      <c r="N247" s="1243"/>
      <c r="O247" s="1243"/>
      <c r="P247" s="582">
        <v>3118.05</v>
      </c>
    </row>
    <row r="248" spans="1:16" x14ac:dyDescent="0.25">
      <c r="A248" s="552"/>
      <c r="B248" s="553"/>
      <c r="C248" s="1243" t="s">
        <v>1253</v>
      </c>
      <c r="D248" s="1243"/>
      <c r="E248" s="1243"/>
      <c r="F248" s="1243"/>
      <c r="G248" s="1243"/>
      <c r="H248" s="1243"/>
      <c r="I248" s="1243"/>
      <c r="J248" s="1243"/>
      <c r="K248" s="1243"/>
      <c r="L248" s="1243"/>
      <c r="M248" s="1243"/>
      <c r="N248" s="1243"/>
      <c r="O248" s="1243"/>
      <c r="P248" s="616">
        <v>992.2</v>
      </c>
    </row>
    <row r="249" spans="1:16" x14ac:dyDescent="0.25">
      <c r="A249" s="552"/>
      <c r="B249" s="553"/>
      <c r="C249" s="1243" t="s">
        <v>1254</v>
      </c>
      <c r="D249" s="1243"/>
      <c r="E249" s="1243"/>
      <c r="F249" s="1243"/>
      <c r="G249" s="1243"/>
      <c r="H249" s="1243"/>
      <c r="I249" s="1243"/>
      <c r="J249" s="1243"/>
      <c r="K249" s="1243"/>
      <c r="L249" s="1243"/>
      <c r="M249" s="1243"/>
      <c r="N249" s="1243"/>
      <c r="O249" s="1243"/>
      <c r="P249" s="582">
        <v>26742.639999999999</v>
      </c>
    </row>
    <row r="250" spans="1:16" x14ac:dyDescent="0.25">
      <c r="A250" s="552"/>
      <c r="B250" s="553"/>
      <c r="C250" s="1243" t="s">
        <v>1255</v>
      </c>
      <c r="D250" s="1243"/>
      <c r="E250" s="1243"/>
      <c r="F250" s="1243"/>
      <c r="G250" s="1243"/>
      <c r="H250" s="1243"/>
      <c r="I250" s="1243"/>
      <c r="J250" s="1243"/>
      <c r="K250" s="1243"/>
      <c r="L250" s="1243"/>
      <c r="M250" s="1243"/>
      <c r="N250" s="1243"/>
      <c r="O250" s="1243"/>
      <c r="P250" s="616">
        <v>398.99</v>
      </c>
    </row>
    <row r="251" spans="1:16" x14ac:dyDescent="0.25">
      <c r="A251" s="552"/>
      <c r="B251" s="553"/>
      <c r="C251" s="1243" t="s">
        <v>1256</v>
      </c>
      <c r="D251" s="1243"/>
      <c r="E251" s="1243"/>
      <c r="F251" s="1243"/>
      <c r="G251" s="1243"/>
      <c r="H251" s="1243"/>
      <c r="I251" s="1243"/>
      <c r="J251" s="1243"/>
      <c r="K251" s="1243"/>
      <c r="L251" s="1243"/>
      <c r="M251" s="1243"/>
      <c r="N251" s="1243"/>
      <c r="O251" s="1243"/>
      <c r="P251" s="582">
        <v>47271.48</v>
      </c>
    </row>
    <row r="252" spans="1:16" x14ac:dyDescent="0.25">
      <c r="A252" s="552"/>
      <c r="B252" s="553"/>
      <c r="C252" s="1243" t="s">
        <v>1257</v>
      </c>
      <c r="D252" s="1243"/>
      <c r="E252" s="1243"/>
      <c r="F252" s="1243"/>
      <c r="G252" s="1243"/>
      <c r="H252" s="1243"/>
      <c r="I252" s="1243"/>
      <c r="J252" s="1243"/>
      <c r="K252" s="1243"/>
      <c r="L252" s="1243"/>
      <c r="M252" s="1243"/>
      <c r="N252" s="1243"/>
      <c r="O252" s="1243"/>
      <c r="P252" s="582">
        <v>46872.49</v>
      </c>
    </row>
    <row r="253" spans="1:16" x14ac:dyDescent="0.25">
      <c r="A253" s="552"/>
      <c r="B253" s="553"/>
      <c r="C253" s="1243" t="s">
        <v>1258</v>
      </c>
      <c r="D253" s="1243"/>
      <c r="E253" s="1243"/>
      <c r="F253" s="1243"/>
      <c r="G253" s="1243"/>
      <c r="H253" s="1243"/>
      <c r="I253" s="1243"/>
      <c r="J253" s="1243"/>
      <c r="K253" s="1243"/>
      <c r="L253" s="1243"/>
      <c r="M253" s="1243"/>
      <c r="N253" s="1243"/>
      <c r="O253" s="1243"/>
      <c r="P253" s="583"/>
    </row>
    <row r="254" spans="1:16" x14ac:dyDescent="0.25">
      <c r="A254" s="552"/>
      <c r="B254" s="553"/>
      <c r="C254" s="1243" t="s">
        <v>1259</v>
      </c>
      <c r="D254" s="1243"/>
      <c r="E254" s="1243"/>
      <c r="F254" s="1243"/>
      <c r="G254" s="1243"/>
      <c r="H254" s="1243"/>
      <c r="I254" s="1243"/>
      <c r="J254" s="1243"/>
      <c r="K254" s="1243"/>
      <c r="L254" s="1243"/>
      <c r="M254" s="1243"/>
      <c r="N254" s="1243"/>
      <c r="O254" s="1243"/>
      <c r="P254" s="582">
        <v>4954.38</v>
      </c>
    </row>
    <row r="255" spans="1:16" x14ac:dyDescent="0.25">
      <c r="A255" s="552"/>
      <c r="B255" s="553"/>
      <c r="C255" s="1243" t="s">
        <v>1260</v>
      </c>
      <c r="D255" s="1243"/>
      <c r="E255" s="1243"/>
      <c r="F255" s="1243"/>
      <c r="G255" s="1243"/>
      <c r="H255" s="1243"/>
      <c r="I255" s="1243"/>
      <c r="J255" s="1243"/>
      <c r="K255" s="1243"/>
      <c r="L255" s="1243"/>
      <c r="M255" s="1243"/>
      <c r="N255" s="1243"/>
      <c r="O255" s="1243"/>
      <c r="P255" s="582">
        <v>3118.05</v>
      </c>
    </row>
    <row r="256" spans="1:16" x14ac:dyDescent="0.25">
      <c r="A256" s="552"/>
      <c r="B256" s="553"/>
      <c r="C256" s="1243" t="s">
        <v>1261</v>
      </c>
      <c r="D256" s="1243"/>
      <c r="E256" s="1243"/>
      <c r="F256" s="1243"/>
      <c r="G256" s="1243"/>
      <c r="H256" s="1243"/>
      <c r="I256" s="1243"/>
      <c r="J256" s="1243"/>
      <c r="K256" s="1243"/>
      <c r="L256" s="1243"/>
      <c r="M256" s="1243"/>
      <c r="N256" s="1243"/>
      <c r="O256" s="1243"/>
      <c r="P256" s="616">
        <v>992.2</v>
      </c>
    </row>
    <row r="257" spans="1:16" x14ac:dyDescent="0.25">
      <c r="A257" s="552"/>
      <c r="B257" s="553"/>
      <c r="C257" s="1243" t="s">
        <v>1262</v>
      </c>
      <c r="D257" s="1243"/>
      <c r="E257" s="1243"/>
      <c r="F257" s="1243"/>
      <c r="G257" s="1243"/>
      <c r="H257" s="1243"/>
      <c r="I257" s="1243"/>
      <c r="J257" s="1243"/>
      <c r="K257" s="1243"/>
      <c r="L257" s="1243"/>
      <c r="M257" s="1243"/>
      <c r="N257" s="1243"/>
      <c r="O257" s="1243"/>
      <c r="P257" s="582">
        <v>26742.639999999999</v>
      </c>
    </row>
    <row r="258" spans="1:16" x14ac:dyDescent="0.25">
      <c r="A258" s="552"/>
      <c r="B258" s="553"/>
      <c r="C258" s="1243" t="s">
        <v>1263</v>
      </c>
      <c r="D258" s="1243"/>
      <c r="E258" s="1243"/>
      <c r="F258" s="1243"/>
      <c r="G258" s="1243"/>
      <c r="H258" s="1243"/>
      <c r="I258" s="1243"/>
      <c r="J258" s="1243"/>
      <c r="K258" s="1243"/>
      <c r="L258" s="1243"/>
      <c r="M258" s="1243"/>
      <c r="N258" s="1243"/>
      <c r="O258" s="1243"/>
      <c r="P258" s="582">
        <v>6815.38</v>
      </c>
    </row>
    <row r="259" spans="1:16" x14ac:dyDescent="0.25">
      <c r="A259" s="552"/>
      <c r="B259" s="553"/>
      <c r="C259" s="1243" t="s">
        <v>1264</v>
      </c>
      <c r="D259" s="1243"/>
      <c r="E259" s="1243"/>
      <c r="F259" s="1243"/>
      <c r="G259" s="1243"/>
      <c r="H259" s="1243"/>
      <c r="I259" s="1243"/>
      <c r="J259" s="1243"/>
      <c r="K259" s="1243"/>
      <c r="L259" s="1243"/>
      <c r="M259" s="1243"/>
      <c r="N259" s="1243"/>
      <c r="O259" s="1243"/>
      <c r="P259" s="582">
        <v>4249.84</v>
      </c>
    </row>
    <row r="260" spans="1:16" x14ac:dyDescent="0.25">
      <c r="A260" s="552"/>
      <c r="B260" s="553"/>
      <c r="C260" s="1243" t="s">
        <v>1265</v>
      </c>
      <c r="D260" s="1243"/>
      <c r="E260" s="1243"/>
      <c r="F260" s="1243"/>
      <c r="G260" s="1243"/>
      <c r="H260" s="1243"/>
      <c r="I260" s="1243"/>
      <c r="J260" s="1243"/>
      <c r="K260" s="1243"/>
      <c r="L260" s="1243"/>
      <c r="M260" s="1243"/>
      <c r="N260" s="1243"/>
      <c r="O260" s="1243"/>
      <c r="P260" s="616">
        <v>398.99</v>
      </c>
    </row>
    <row r="261" spans="1:16" x14ac:dyDescent="0.25">
      <c r="A261" s="552"/>
      <c r="B261" s="553"/>
      <c r="C261" s="1243" t="s">
        <v>1266</v>
      </c>
      <c r="D261" s="1243"/>
      <c r="E261" s="1243"/>
      <c r="F261" s="1243"/>
      <c r="G261" s="1243"/>
      <c r="H261" s="1243"/>
      <c r="I261" s="1243"/>
      <c r="J261" s="1243"/>
      <c r="K261" s="1243"/>
      <c r="L261" s="1243"/>
      <c r="M261" s="1243"/>
      <c r="N261" s="1243"/>
      <c r="O261" s="1243"/>
      <c r="P261" s="582">
        <v>5946.58</v>
      </c>
    </row>
    <row r="262" spans="1:16" x14ac:dyDescent="0.25">
      <c r="A262" s="552"/>
      <c r="B262" s="553"/>
      <c r="C262" s="1243" t="s">
        <v>1267</v>
      </c>
      <c r="D262" s="1243"/>
      <c r="E262" s="1243"/>
      <c r="F262" s="1243"/>
      <c r="G262" s="1243"/>
      <c r="H262" s="1243"/>
      <c r="I262" s="1243"/>
      <c r="J262" s="1243"/>
      <c r="K262" s="1243"/>
      <c r="L262" s="1243"/>
      <c r="M262" s="1243"/>
      <c r="N262" s="1243"/>
      <c r="O262" s="1243"/>
      <c r="P262" s="582">
        <v>6815.38</v>
      </c>
    </row>
    <row r="263" spans="1:16" x14ac:dyDescent="0.25">
      <c r="A263" s="552"/>
      <c r="B263" s="553"/>
      <c r="C263" s="1243" t="s">
        <v>1268</v>
      </c>
      <c r="D263" s="1243"/>
      <c r="E263" s="1243"/>
      <c r="F263" s="1243"/>
      <c r="G263" s="1243"/>
      <c r="H263" s="1243"/>
      <c r="I263" s="1243"/>
      <c r="J263" s="1243"/>
      <c r="K263" s="1243"/>
      <c r="L263" s="1243"/>
      <c r="M263" s="1243"/>
      <c r="N263" s="1243"/>
      <c r="O263" s="1243"/>
      <c r="P263" s="582">
        <v>4249.84</v>
      </c>
    </row>
    <row r="264" spans="1:16" x14ac:dyDescent="0.25">
      <c r="A264" s="552"/>
      <c r="B264" s="580"/>
      <c r="C264" s="1246" t="s">
        <v>4964</v>
      </c>
      <c r="D264" s="1246"/>
      <c r="E264" s="1246"/>
      <c r="F264" s="1246"/>
      <c r="G264" s="1246"/>
      <c r="H264" s="1246"/>
      <c r="I264" s="1246"/>
      <c r="J264" s="1246"/>
      <c r="K264" s="1246"/>
      <c r="L264" s="1246"/>
      <c r="M264" s="1246"/>
      <c r="N264" s="1246"/>
      <c r="O264" s="1246"/>
      <c r="P264" s="584">
        <v>47271.48</v>
      </c>
    </row>
    <row r="265" spans="1:16" x14ac:dyDescent="0.25">
      <c r="A265" s="552"/>
      <c r="B265" s="553"/>
      <c r="C265" s="1243" t="s">
        <v>1270</v>
      </c>
      <c r="D265" s="1243"/>
      <c r="E265" s="1243"/>
      <c r="F265" s="1243"/>
      <c r="G265" s="1243"/>
      <c r="H265" s="1243"/>
      <c r="I265" s="1243"/>
      <c r="J265" s="1243"/>
      <c r="K265" s="1243"/>
      <c r="L265" s="1243"/>
      <c r="M265" s="1243"/>
      <c r="N265" s="1243"/>
      <c r="O265" s="1243"/>
      <c r="P265" s="583"/>
    </row>
    <row r="266" spans="1:16" x14ac:dyDescent="0.25">
      <c r="A266" s="552"/>
      <c r="B266" s="553"/>
      <c r="C266" s="1243" t="s">
        <v>1271</v>
      </c>
      <c r="D266" s="1243"/>
      <c r="E266" s="1243"/>
      <c r="F266" s="1243"/>
      <c r="G266" s="1243"/>
      <c r="H266" s="1243"/>
      <c r="I266" s="1243"/>
      <c r="J266" s="1243"/>
      <c r="K266" s="585" t="s">
        <v>4965</v>
      </c>
      <c r="L266" s="586"/>
      <c r="M266" s="586"/>
      <c r="O266" s="586"/>
      <c r="P266" s="587"/>
    </row>
    <row r="267" spans="1:16" x14ac:dyDescent="0.25">
      <c r="A267" s="552"/>
      <c r="B267" s="553"/>
      <c r="C267" s="1243" t="s">
        <v>1273</v>
      </c>
      <c r="D267" s="1243"/>
      <c r="E267" s="1243"/>
      <c r="F267" s="1243"/>
      <c r="G267" s="1243"/>
      <c r="H267" s="1243"/>
      <c r="I267" s="1243"/>
      <c r="J267" s="1243"/>
      <c r="K267" s="585" t="s">
        <v>4966</v>
      </c>
      <c r="L267" s="586"/>
      <c r="M267" s="586"/>
      <c r="O267" s="586"/>
      <c r="P267" s="587"/>
    </row>
    <row r="268" spans="1:16" x14ac:dyDescent="0.25">
      <c r="A268" s="594"/>
      <c r="B268" s="595"/>
      <c r="C268" s="595"/>
      <c r="D268" s="595"/>
      <c r="E268" s="595"/>
      <c r="F268" s="595"/>
      <c r="G268" s="595"/>
      <c r="H268" s="595"/>
      <c r="I268" s="595"/>
      <c r="J268" s="595"/>
      <c r="K268" s="595"/>
      <c r="L268" s="595"/>
      <c r="M268" s="595"/>
      <c r="N268" s="497"/>
      <c r="O268" s="596"/>
      <c r="P268" s="597"/>
    </row>
    <row r="269" spans="1:16" x14ac:dyDescent="0.25">
      <c r="A269" s="552"/>
      <c r="B269" s="580"/>
      <c r="C269" s="1246" t="s">
        <v>594</v>
      </c>
      <c r="D269" s="1246"/>
      <c r="E269" s="1246"/>
      <c r="F269" s="1246"/>
      <c r="G269" s="1246"/>
      <c r="H269" s="1246"/>
      <c r="I269" s="1246"/>
      <c r="J269" s="1246"/>
      <c r="K269" s="1246"/>
      <c r="L269" s="1246"/>
      <c r="M269" s="1246"/>
      <c r="N269" s="1246"/>
      <c r="O269" s="1246"/>
      <c r="P269" s="581"/>
    </row>
    <row r="270" spans="1:16" x14ac:dyDescent="0.25">
      <c r="A270" s="552"/>
      <c r="B270" s="553"/>
      <c r="C270" s="1243" t="s">
        <v>1249</v>
      </c>
      <c r="D270" s="1243"/>
      <c r="E270" s="1243"/>
      <c r="F270" s="1243"/>
      <c r="G270" s="1243"/>
      <c r="H270" s="1243"/>
      <c r="I270" s="1243"/>
      <c r="J270" s="1243"/>
      <c r="K270" s="1243"/>
      <c r="L270" s="1243"/>
      <c r="M270" s="1243"/>
      <c r="N270" s="1243"/>
      <c r="O270" s="1243"/>
      <c r="P270" s="582">
        <v>36206.26</v>
      </c>
    </row>
    <row r="271" spans="1:16" x14ac:dyDescent="0.25">
      <c r="A271" s="552"/>
      <c r="B271" s="553"/>
      <c r="C271" s="1243" t="s">
        <v>1250</v>
      </c>
      <c r="D271" s="1243"/>
      <c r="E271" s="1243"/>
      <c r="F271" s="1243"/>
      <c r="G271" s="1243"/>
      <c r="H271" s="1243"/>
      <c r="I271" s="1243"/>
      <c r="J271" s="1243"/>
      <c r="K271" s="1243"/>
      <c r="L271" s="1243"/>
      <c r="M271" s="1243"/>
      <c r="N271" s="1243"/>
      <c r="O271" s="1243"/>
      <c r="P271" s="583"/>
    </row>
    <row r="272" spans="1:16" x14ac:dyDescent="0.25">
      <c r="A272" s="552"/>
      <c r="B272" s="553"/>
      <c r="C272" s="1243" t="s">
        <v>1251</v>
      </c>
      <c r="D272" s="1243"/>
      <c r="E272" s="1243"/>
      <c r="F272" s="1243"/>
      <c r="G272" s="1243"/>
      <c r="H272" s="1243"/>
      <c r="I272" s="1243"/>
      <c r="J272" s="1243"/>
      <c r="K272" s="1243"/>
      <c r="L272" s="1243"/>
      <c r="M272" s="1243"/>
      <c r="N272" s="1243"/>
      <c r="O272" s="1243"/>
      <c r="P272" s="582">
        <v>4954.38</v>
      </c>
    </row>
    <row r="273" spans="1:16" x14ac:dyDescent="0.25">
      <c r="A273" s="552"/>
      <c r="B273" s="553"/>
      <c r="C273" s="1243" t="s">
        <v>1252</v>
      </c>
      <c r="D273" s="1243"/>
      <c r="E273" s="1243"/>
      <c r="F273" s="1243"/>
      <c r="G273" s="1243"/>
      <c r="H273" s="1243"/>
      <c r="I273" s="1243"/>
      <c r="J273" s="1243"/>
      <c r="K273" s="1243"/>
      <c r="L273" s="1243"/>
      <c r="M273" s="1243"/>
      <c r="N273" s="1243"/>
      <c r="O273" s="1243"/>
      <c r="P273" s="582">
        <v>3118.05</v>
      </c>
    </row>
    <row r="274" spans="1:16" x14ac:dyDescent="0.25">
      <c r="A274" s="552"/>
      <c r="B274" s="553"/>
      <c r="C274" s="1243" t="s">
        <v>1253</v>
      </c>
      <c r="D274" s="1243"/>
      <c r="E274" s="1243"/>
      <c r="F274" s="1243"/>
      <c r="G274" s="1243"/>
      <c r="H274" s="1243"/>
      <c r="I274" s="1243"/>
      <c r="J274" s="1243"/>
      <c r="K274" s="1243"/>
      <c r="L274" s="1243"/>
      <c r="M274" s="1243"/>
      <c r="N274" s="1243"/>
      <c r="O274" s="1243"/>
      <c r="P274" s="616">
        <v>992.2</v>
      </c>
    </row>
    <row r="275" spans="1:16" x14ac:dyDescent="0.25">
      <c r="A275" s="552"/>
      <c r="B275" s="553"/>
      <c r="C275" s="1243" t="s">
        <v>1254</v>
      </c>
      <c r="D275" s="1243"/>
      <c r="E275" s="1243"/>
      <c r="F275" s="1243"/>
      <c r="G275" s="1243"/>
      <c r="H275" s="1243"/>
      <c r="I275" s="1243"/>
      <c r="J275" s="1243"/>
      <c r="K275" s="1243"/>
      <c r="L275" s="1243"/>
      <c r="M275" s="1243"/>
      <c r="N275" s="1243"/>
      <c r="O275" s="1243"/>
      <c r="P275" s="582">
        <v>26742.639999999999</v>
      </c>
    </row>
    <row r="276" spans="1:16" x14ac:dyDescent="0.25">
      <c r="A276" s="552"/>
      <c r="B276" s="553"/>
      <c r="C276" s="1243" t="s">
        <v>1255</v>
      </c>
      <c r="D276" s="1243"/>
      <c r="E276" s="1243"/>
      <c r="F276" s="1243"/>
      <c r="G276" s="1243"/>
      <c r="H276" s="1243"/>
      <c r="I276" s="1243"/>
      <c r="J276" s="1243"/>
      <c r="K276" s="1243"/>
      <c r="L276" s="1243"/>
      <c r="M276" s="1243"/>
      <c r="N276" s="1243"/>
      <c r="O276" s="1243"/>
      <c r="P276" s="616">
        <v>398.99</v>
      </c>
    </row>
    <row r="277" spans="1:16" x14ac:dyDescent="0.25">
      <c r="A277" s="552"/>
      <c r="B277" s="553"/>
      <c r="C277" s="1243" t="s">
        <v>1256</v>
      </c>
      <c r="D277" s="1243"/>
      <c r="E277" s="1243"/>
      <c r="F277" s="1243"/>
      <c r="G277" s="1243"/>
      <c r="H277" s="1243"/>
      <c r="I277" s="1243"/>
      <c r="J277" s="1243"/>
      <c r="K277" s="1243"/>
      <c r="L277" s="1243"/>
      <c r="M277" s="1243"/>
      <c r="N277" s="1243"/>
      <c r="O277" s="1243"/>
      <c r="P277" s="582">
        <v>47271.48</v>
      </c>
    </row>
    <row r="278" spans="1:16" x14ac:dyDescent="0.25">
      <c r="A278" s="552"/>
      <c r="B278" s="553"/>
      <c r="C278" s="1243" t="s">
        <v>1257</v>
      </c>
      <c r="D278" s="1243"/>
      <c r="E278" s="1243"/>
      <c r="F278" s="1243"/>
      <c r="G278" s="1243"/>
      <c r="H278" s="1243"/>
      <c r="I278" s="1243"/>
      <c r="J278" s="1243"/>
      <c r="K278" s="1243"/>
      <c r="L278" s="1243"/>
      <c r="M278" s="1243"/>
      <c r="N278" s="1243"/>
      <c r="O278" s="1243"/>
      <c r="P278" s="582">
        <v>46872.49</v>
      </c>
    </row>
    <row r="279" spans="1:16" x14ac:dyDescent="0.25">
      <c r="A279" s="552"/>
      <c r="B279" s="553"/>
      <c r="C279" s="1243" t="s">
        <v>1258</v>
      </c>
      <c r="D279" s="1243"/>
      <c r="E279" s="1243"/>
      <c r="F279" s="1243"/>
      <c r="G279" s="1243"/>
      <c r="H279" s="1243"/>
      <c r="I279" s="1243"/>
      <c r="J279" s="1243"/>
      <c r="K279" s="1243"/>
      <c r="L279" s="1243"/>
      <c r="M279" s="1243"/>
      <c r="N279" s="1243"/>
      <c r="O279" s="1243"/>
      <c r="P279" s="583"/>
    </row>
    <row r="280" spans="1:16" x14ac:dyDescent="0.25">
      <c r="A280" s="552"/>
      <c r="B280" s="553"/>
      <c r="C280" s="1243" t="s">
        <v>1259</v>
      </c>
      <c r="D280" s="1243"/>
      <c r="E280" s="1243"/>
      <c r="F280" s="1243"/>
      <c r="G280" s="1243"/>
      <c r="H280" s="1243"/>
      <c r="I280" s="1243"/>
      <c r="J280" s="1243"/>
      <c r="K280" s="1243"/>
      <c r="L280" s="1243"/>
      <c r="M280" s="1243"/>
      <c r="N280" s="1243"/>
      <c r="O280" s="1243"/>
      <c r="P280" s="582">
        <v>4954.38</v>
      </c>
    </row>
    <row r="281" spans="1:16" x14ac:dyDescent="0.25">
      <c r="A281" s="552"/>
      <c r="B281" s="553"/>
      <c r="C281" s="1243" t="s">
        <v>1260</v>
      </c>
      <c r="D281" s="1243"/>
      <c r="E281" s="1243"/>
      <c r="F281" s="1243"/>
      <c r="G281" s="1243"/>
      <c r="H281" s="1243"/>
      <c r="I281" s="1243"/>
      <c r="J281" s="1243"/>
      <c r="K281" s="1243"/>
      <c r="L281" s="1243"/>
      <c r="M281" s="1243"/>
      <c r="N281" s="1243"/>
      <c r="O281" s="1243"/>
      <c r="P281" s="582">
        <v>3118.05</v>
      </c>
    </row>
    <row r="282" spans="1:16" x14ac:dyDescent="0.25">
      <c r="A282" s="552"/>
      <c r="B282" s="553"/>
      <c r="C282" s="1243" t="s">
        <v>1261</v>
      </c>
      <c r="D282" s="1243"/>
      <c r="E282" s="1243"/>
      <c r="F282" s="1243"/>
      <c r="G282" s="1243"/>
      <c r="H282" s="1243"/>
      <c r="I282" s="1243"/>
      <c r="J282" s="1243"/>
      <c r="K282" s="1243"/>
      <c r="L282" s="1243"/>
      <c r="M282" s="1243"/>
      <c r="N282" s="1243"/>
      <c r="O282" s="1243"/>
      <c r="P282" s="616">
        <v>992.2</v>
      </c>
    </row>
    <row r="283" spans="1:16" x14ac:dyDescent="0.25">
      <c r="A283" s="552"/>
      <c r="B283" s="553"/>
      <c r="C283" s="1243" t="s">
        <v>1262</v>
      </c>
      <c r="D283" s="1243"/>
      <c r="E283" s="1243"/>
      <c r="F283" s="1243"/>
      <c r="G283" s="1243"/>
      <c r="H283" s="1243"/>
      <c r="I283" s="1243"/>
      <c r="J283" s="1243"/>
      <c r="K283" s="1243"/>
      <c r="L283" s="1243"/>
      <c r="M283" s="1243"/>
      <c r="N283" s="1243"/>
      <c r="O283" s="1243"/>
      <c r="P283" s="582">
        <v>26742.639999999999</v>
      </c>
    </row>
    <row r="284" spans="1:16" x14ac:dyDescent="0.25">
      <c r="A284" s="552"/>
      <c r="B284" s="553"/>
      <c r="C284" s="1243" t="s">
        <v>1263</v>
      </c>
      <c r="D284" s="1243"/>
      <c r="E284" s="1243"/>
      <c r="F284" s="1243"/>
      <c r="G284" s="1243"/>
      <c r="H284" s="1243"/>
      <c r="I284" s="1243"/>
      <c r="J284" s="1243"/>
      <c r="K284" s="1243"/>
      <c r="L284" s="1243"/>
      <c r="M284" s="1243"/>
      <c r="N284" s="1243"/>
      <c r="O284" s="1243"/>
      <c r="P284" s="582">
        <v>6815.38</v>
      </c>
    </row>
    <row r="285" spans="1:16" x14ac:dyDescent="0.25">
      <c r="A285" s="552"/>
      <c r="B285" s="553"/>
      <c r="C285" s="1243" t="s">
        <v>1264</v>
      </c>
      <c r="D285" s="1243"/>
      <c r="E285" s="1243"/>
      <c r="F285" s="1243"/>
      <c r="G285" s="1243"/>
      <c r="H285" s="1243"/>
      <c r="I285" s="1243"/>
      <c r="J285" s="1243"/>
      <c r="K285" s="1243"/>
      <c r="L285" s="1243"/>
      <c r="M285" s="1243"/>
      <c r="N285" s="1243"/>
      <c r="O285" s="1243"/>
      <c r="P285" s="582">
        <v>4249.84</v>
      </c>
    </row>
    <row r="286" spans="1:16" x14ac:dyDescent="0.25">
      <c r="A286" s="552"/>
      <c r="B286" s="553"/>
      <c r="C286" s="1243" t="s">
        <v>1265</v>
      </c>
      <c r="D286" s="1243"/>
      <c r="E286" s="1243"/>
      <c r="F286" s="1243"/>
      <c r="G286" s="1243"/>
      <c r="H286" s="1243"/>
      <c r="I286" s="1243"/>
      <c r="J286" s="1243"/>
      <c r="K286" s="1243"/>
      <c r="L286" s="1243"/>
      <c r="M286" s="1243"/>
      <c r="N286" s="1243"/>
      <c r="O286" s="1243"/>
      <c r="P286" s="616">
        <v>398.99</v>
      </c>
    </row>
    <row r="287" spans="1:16" x14ac:dyDescent="0.25">
      <c r="A287" s="552"/>
      <c r="B287" s="553"/>
      <c r="C287" s="1243" t="s">
        <v>1266</v>
      </c>
      <c r="D287" s="1243"/>
      <c r="E287" s="1243"/>
      <c r="F287" s="1243"/>
      <c r="G287" s="1243"/>
      <c r="H287" s="1243"/>
      <c r="I287" s="1243"/>
      <c r="J287" s="1243"/>
      <c r="K287" s="1243"/>
      <c r="L287" s="1243"/>
      <c r="M287" s="1243"/>
      <c r="N287" s="1243"/>
      <c r="O287" s="1243"/>
      <c r="P287" s="582">
        <v>5946.58</v>
      </c>
    </row>
    <row r="288" spans="1:16" x14ac:dyDescent="0.25">
      <c r="A288" s="552"/>
      <c r="B288" s="553"/>
      <c r="C288" s="1243" t="s">
        <v>1267</v>
      </c>
      <c r="D288" s="1243"/>
      <c r="E288" s="1243"/>
      <c r="F288" s="1243"/>
      <c r="G288" s="1243"/>
      <c r="H288" s="1243"/>
      <c r="I288" s="1243"/>
      <c r="J288" s="1243"/>
      <c r="K288" s="1243"/>
      <c r="L288" s="1243"/>
      <c r="M288" s="1243"/>
      <c r="N288" s="1243"/>
      <c r="O288" s="1243"/>
      <c r="P288" s="582">
        <v>6815.38</v>
      </c>
    </row>
    <row r="289" spans="1:16" x14ac:dyDescent="0.25">
      <c r="A289" s="552"/>
      <c r="B289" s="553"/>
      <c r="C289" s="1243" t="s">
        <v>1268</v>
      </c>
      <c r="D289" s="1243"/>
      <c r="E289" s="1243"/>
      <c r="F289" s="1243"/>
      <c r="G289" s="1243"/>
      <c r="H289" s="1243"/>
      <c r="I289" s="1243"/>
      <c r="J289" s="1243"/>
      <c r="K289" s="1243"/>
      <c r="L289" s="1243"/>
      <c r="M289" s="1243"/>
      <c r="N289" s="1243"/>
      <c r="O289" s="1243"/>
      <c r="P289" s="582">
        <v>4249.84</v>
      </c>
    </row>
    <row r="290" spans="1:16" x14ac:dyDescent="0.25">
      <c r="A290" s="552"/>
      <c r="B290" s="580"/>
      <c r="C290" s="1246" t="s">
        <v>1275</v>
      </c>
      <c r="D290" s="1246"/>
      <c r="E290" s="1246"/>
      <c r="F290" s="1246"/>
      <c r="G290" s="1246"/>
      <c r="H290" s="1246"/>
      <c r="I290" s="1246"/>
      <c r="J290" s="1246"/>
      <c r="K290" s="1246"/>
      <c r="L290" s="1246"/>
      <c r="M290" s="1246"/>
      <c r="N290" s="1246"/>
      <c r="O290" s="1246"/>
      <c r="P290" s="584">
        <v>47271.48</v>
      </c>
    </row>
    <row r="291" spans="1:16" x14ac:dyDescent="0.25">
      <c r="A291" s="552"/>
      <c r="B291" s="553"/>
      <c r="C291" s="1243" t="s">
        <v>1270</v>
      </c>
      <c r="D291" s="1243"/>
      <c r="E291" s="1243"/>
      <c r="F291" s="1243"/>
      <c r="G291" s="1243"/>
      <c r="H291" s="1243"/>
      <c r="I291" s="1243"/>
      <c r="J291" s="1243"/>
      <c r="K291" s="1243"/>
      <c r="L291" s="1243"/>
      <c r="M291" s="1243"/>
      <c r="N291" s="1243"/>
      <c r="O291" s="1243"/>
      <c r="P291" s="583"/>
    </row>
    <row r="292" spans="1:16" x14ac:dyDescent="0.25">
      <c r="A292" s="552"/>
      <c r="B292" s="553"/>
      <c r="C292" s="1243" t="s">
        <v>1271</v>
      </c>
      <c r="D292" s="1243"/>
      <c r="E292" s="1243"/>
      <c r="F292" s="1243"/>
      <c r="G292" s="1243"/>
      <c r="H292" s="1243"/>
      <c r="I292" s="1243"/>
      <c r="J292" s="1243"/>
      <c r="K292" s="585" t="s">
        <v>4965</v>
      </c>
      <c r="L292" s="586"/>
      <c r="M292" s="586"/>
      <c r="O292" s="598"/>
      <c r="P292" s="587"/>
    </row>
    <row r="293" spans="1:16" x14ac:dyDescent="0.25">
      <c r="A293" s="552"/>
      <c r="B293" s="553"/>
      <c r="C293" s="1243" t="s">
        <v>1273</v>
      </c>
      <c r="D293" s="1243"/>
      <c r="E293" s="1243"/>
      <c r="F293" s="1243"/>
      <c r="G293" s="1243"/>
      <c r="H293" s="1243"/>
      <c r="I293" s="1243"/>
      <c r="J293" s="1243"/>
      <c r="K293" s="585" t="s">
        <v>4966</v>
      </c>
      <c r="L293" s="586"/>
      <c r="M293" s="586"/>
      <c r="O293" s="598"/>
      <c r="P293" s="587"/>
    </row>
    <row r="294" spans="1:16" x14ac:dyDescent="0.25">
      <c r="A294" s="594"/>
      <c r="B294" s="562"/>
      <c r="C294" s="576"/>
      <c r="D294" s="576"/>
      <c r="E294" s="576"/>
      <c r="F294" s="576"/>
      <c r="G294" s="576"/>
      <c r="H294" s="576"/>
      <c r="I294" s="576"/>
      <c r="J294" s="576"/>
      <c r="K294" s="576"/>
      <c r="L294" s="599"/>
      <c r="M294" s="600"/>
      <c r="N294" s="601"/>
      <c r="O294" s="602"/>
      <c r="P294" s="603"/>
    </row>
    <row r="295" spans="1:16" x14ac:dyDescent="0.25">
      <c r="A295" s="478"/>
      <c r="B295" s="604"/>
      <c r="C295" s="605"/>
      <c r="D295" s="605"/>
      <c r="E295" s="605"/>
      <c r="F295" s="605"/>
      <c r="G295" s="605"/>
      <c r="H295" s="605"/>
      <c r="I295" s="605"/>
      <c r="J295" s="605"/>
      <c r="K295" s="605"/>
      <c r="L295" s="606"/>
      <c r="M295" s="607"/>
      <c r="N295" s="608"/>
      <c r="O295" s="478"/>
      <c r="P295" s="478"/>
    </row>
    <row r="296" spans="1:16" x14ac:dyDescent="0.25">
      <c r="A296" s="480"/>
      <c r="B296" s="609" t="s">
        <v>179</v>
      </c>
      <c r="C296" s="1244"/>
      <c r="D296" s="1244"/>
      <c r="E296" s="1244"/>
      <c r="F296" s="1244"/>
      <c r="G296" s="1244"/>
      <c r="H296" s="1244"/>
      <c r="I296" s="1245" t="s">
        <v>181</v>
      </c>
      <c r="J296" s="1245"/>
      <c r="K296" s="1245"/>
      <c r="L296" s="1245"/>
      <c r="M296" s="1245"/>
      <c r="N296" s="1245"/>
    </row>
    <row r="297" spans="1:16" x14ac:dyDescent="0.25">
      <c r="A297" s="482"/>
      <c r="B297" s="609"/>
      <c r="C297" s="1240" t="s">
        <v>151</v>
      </c>
      <c r="D297" s="1240"/>
      <c r="E297" s="1240"/>
      <c r="F297" s="1240"/>
      <c r="G297" s="1240"/>
      <c r="H297" s="1240"/>
      <c r="I297" s="1240"/>
      <c r="J297" s="1240"/>
      <c r="K297" s="1240"/>
      <c r="L297" s="1240"/>
      <c r="M297" s="1240"/>
      <c r="N297" s="1240"/>
      <c r="O297" s="610"/>
      <c r="P297" s="610"/>
    </row>
    <row r="298" spans="1:16" x14ac:dyDescent="0.25">
      <c r="A298" s="480"/>
      <c r="B298" s="609" t="s">
        <v>182</v>
      </c>
      <c r="C298" s="1244"/>
      <c r="D298" s="1244"/>
      <c r="E298" s="1244"/>
      <c r="F298" s="1244"/>
      <c r="G298" s="1244"/>
      <c r="H298" s="1244"/>
      <c r="I298" s="1245" t="s">
        <v>177</v>
      </c>
      <c r="J298" s="1245"/>
      <c r="K298" s="1245"/>
      <c r="L298" s="1245"/>
      <c r="M298" s="1245"/>
      <c r="N298" s="1245"/>
    </row>
    <row r="299" spans="1:16" x14ac:dyDescent="0.25">
      <c r="A299" s="482"/>
      <c r="B299" s="610"/>
      <c r="C299" s="1240" t="s">
        <v>151</v>
      </c>
      <c r="D299" s="1240"/>
      <c r="E299" s="1240"/>
      <c r="F299" s="1240"/>
      <c r="G299" s="1240"/>
      <c r="H299" s="1240"/>
      <c r="I299" s="1240"/>
      <c r="J299" s="1240"/>
      <c r="K299" s="1240"/>
      <c r="L299" s="1240"/>
      <c r="M299" s="1240"/>
      <c r="N299" s="1240"/>
      <c r="O299" s="610"/>
      <c r="P299" s="610"/>
    </row>
    <row r="300" spans="1:16" x14ac:dyDescent="0.25">
      <c r="A300" s="478"/>
      <c r="B300" s="478"/>
      <c r="C300" s="478"/>
      <c r="D300" s="478"/>
      <c r="E300" s="478"/>
      <c r="F300" s="478"/>
      <c r="G300" s="478"/>
      <c r="H300" s="478"/>
      <c r="I300" s="478"/>
      <c r="J300" s="478"/>
      <c r="K300" s="478"/>
      <c r="L300" s="478"/>
      <c r="M300" s="478"/>
      <c r="N300" s="478"/>
      <c r="O300" s="478"/>
      <c r="P300" s="478"/>
    </row>
    <row r="301" spans="1:16" x14ac:dyDescent="0.25">
      <c r="A301" s="1241" t="s">
        <v>1276</v>
      </c>
      <c r="B301" s="1242"/>
      <c r="C301" s="1242"/>
      <c r="D301" s="1242"/>
      <c r="E301" s="1242"/>
      <c r="F301" s="1242"/>
      <c r="G301" s="1242"/>
      <c r="H301" s="1242"/>
      <c r="I301" s="1242"/>
      <c r="J301" s="1242"/>
      <c r="K301" s="1242"/>
      <c r="L301" s="1242"/>
      <c r="M301" s="1242"/>
      <c r="N301" s="1242"/>
      <c r="O301" s="1242"/>
      <c r="P301" s="1242"/>
    </row>
    <row r="302" spans="1:16" x14ac:dyDescent="0.25">
      <c r="A302" s="1241" t="s">
        <v>1277</v>
      </c>
      <c r="B302" s="1241"/>
      <c r="C302" s="1241"/>
      <c r="D302" s="1241"/>
      <c r="E302" s="1241"/>
      <c r="F302" s="1241"/>
      <c r="G302" s="1241"/>
      <c r="H302" s="1241"/>
      <c r="I302" s="1241"/>
      <c r="J302" s="1241"/>
      <c r="K302" s="1241"/>
      <c r="L302" s="1241"/>
      <c r="M302" s="1241"/>
      <c r="N302" s="1241"/>
      <c r="O302" s="1241"/>
      <c r="P302" s="1241"/>
    </row>
    <row r="303" spans="1:16" x14ac:dyDescent="0.25">
      <c r="A303" s="1241" t="s">
        <v>1278</v>
      </c>
      <c r="B303" s="1241"/>
      <c r="C303" s="1241"/>
      <c r="D303" s="1241"/>
      <c r="E303" s="1241"/>
      <c r="F303" s="1241"/>
      <c r="G303" s="1241"/>
      <c r="H303" s="1241"/>
      <c r="I303" s="1241"/>
      <c r="J303" s="1241"/>
      <c r="K303" s="1241"/>
      <c r="L303" s="1241"/>
      <c r="M303" s="1241"/>
      <c r="N303" s="1241"/>
      <c r="O303" s="1241"/>
      <c r="P303" s="1241"/>
    </row>
    <row r="304" spans="1:16" x14ac:dyDescent="0.25">
      <c r="A304" s="611"/>
      <c r="B304" s="611"/>
      <c r="C304" s="611"/>
      <c r="D304" s="611"/>
      <c r="E304" s="611"/>
      <c r="F304" s="611"/>
      <c r="G304" s="611"/>
      <c r="H304" s="611"/>
      <c r="I304" s="611"/>
      <c r="J304" s="611"/>
      <c r="K304" s="611"/>
      <c r="L304" s="611"/>
      <c r="M304" s="611"/>
      <c r="N304" s="611"/>
      <c r="O304" s="611"/>
      <c r="P304" s="611"/>
    </row>
    <row r="305" spans="1:1" x14ac:dyDescent="0.25">
      <c r="A305" s="478"/>
    </row>
    <row r="306" spans="1:1" x14ac:dyDescent="0.25">
      <c r="A306" s="478"/>
    </row>
    <row r="307" spans="1:1" x14ac:dyDescent="0.25">
      <c r="A307" s="478"/>
    </row>
    <row r="308" spans="1:1" x14ac:dyDescent="0.25">
      <c r="A308" s="478"/>
    </row>
    <row r="309" spans="1:1" x14ac:dyDescent="0.25">
      <c r="A309" s="478"/>
    </row>
    <row r="310" spans="1:1" x14ac:dyDescent="0.25">
      <c r="A310" s="478"/>
    </row>
    <row r="311" spans="1:1" x14ac:dyDescent="0.25">
      <c r="A311" s="478"/>
    </row>
    <row r="312" spans="1:1" x14ac:dyDescent="0.25">
      <c r="A312" s="478"/>
    </row>
    <row r="313" spans="1:1" x14ac:dyDescent="0.25">
      <c r="A313" s="478"/>
    </row>
    <row r="314" spans="1:1" x14ac:dyDescent="0.25">
      <c r="A314" s="478"/>
    </row>
    <row r="315" spans="1:1" x14ac:dyDescent="0.25">
      <c r="A315" s="478"/>
    </row>
    <row r="316" spans="1:1" x14ac:dyDescent="0.25">
      <c r="A316" s="478"/>
    </row>
    <row r="317" spans="1:1" x14ac:dyDescent="0.25">
      <c r="A317" s="478"/>
    </row>
    <row r="318" spans="1:1" x14ac:dyDescent="0.25">
      <c r="A318" s="478"/>
    </row>
    <row r="319" spans="1:1" x14ac:dyDescent="0.25">
      <c r="A319" s="478"/>
    </row>
    <row r="320" spans="1:1" x14ac:dyDescent="0.25">
      <c r="A320" s="478"/>
    </row>
    <row r="321" spans="1:1" x14ac:dyDescent="0.25">
      <c r="A321" s="478"/>
    </row>
    <row r="322" spans="1:1" x14ac:dyDescent="0.25">
      <c r="A322" s="478"/>
    </row>
    <row r="323" spans="1:1" x14ac:dyDescent="0.25">
      <c r="A323" s="478"/>
    </row>
    <row r="324" spans="1:1" x14ac:dyDescent="0.25">
      <c r="A324" s="478"/>
    </row>
  </sheetData>
  <mergeCells count="273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I35:K36"/>
    <mergeCell ref="L35:P36"/>
    <mergeCell ref="C38:G38"/>
    <mergeCell ref="A39:P39"/>
    <mergeCell ref="C40:G40"/>
    <mergeCell ref="C41:G41"/>
    <mergeCell ref="B24:F24"/>
    <mergeCell ref="C26:F26"/>
    <mergeCell ref="A35:A37"/>
    <mergeCell ref="B35:B37"/>
    <mergeCell ref="C35:G37"/>
    <mergeCell ref="H35:H37"/>
    <mergeCell ref="C48:G48"/>
    <mergeCell ref="C49:G49"/>
    <mergeCell ref="C51:G51"/>
    <mergeCell ref="C52:G52"/>
    <mergeCell ref="C53:G53"/>
    <mergeCell ref="C54:G54"/>
    <mergeCell ref="C42:G42"/>
    <mergeCell ref="C43:G43"/>
    <mergeCell ref="C44:G44"/>
    <mergeCell ref="C45:G45"/>
    <mergeCell ref="C46:G46"/>
    <mergeCell ref="C47:G47"/>
    <mergeCell ref="C62:G62"/>
    <mergeCell ref="C63:G63"/>
    <mergeCell ref="C65:G65"/>
    <mergeCell ref="C66:G66"/>
    <mergeCell ref="C67:G67"/>
    <mergeCell ref="C68:G68"/>
    <mergeCell ref="C55:G55"/>
    <mergeCell ref="C56:G56"/>
    <mergeCell ref="C57:G57"/>
    <mergeCell ref="C58:G58"/>
    <mergeCell ref="C59:G59"/>
    <mergeCell ref="C60:G60"/>
    <mergeCell ref="C75:G75"/>
    <mergeCell ref="C76:G76"/>
    <mergeCell ref="C77:G77"/>
    <mergeCell ref="C79:G79"/>
    <mergeCell ref="C80:G80"/>
    <mergeCell ref="C81:G81"/>
    <mergeCell ref="C69:G69"/>
    <mergeCell ref="C70:G70"/>
    <mergeCell ref="C71:G71"/>
    <mergeCell ref="C72:G72"/>
    <mergeCell ref="C73:G73"/>
    <mergeCell ref="C74:G74"/>
    <mergeCell ref="C89:G89"/>
    <mergeCell ref="C90:G90"/>
    <mergeCell ref="C91:G91"/>
    <mergeCell ref="C92:G92"/>
    <mergeCell ref="C93:G93"/>
    <mergeCell ref="C94:G94"/>
    <mergeCell ref="C82:G82"/>
    <mergeCell ref="C83:G83"/>
    <mergeCell ref="C85:G85"/>
    <mergeCell ref="C86:G86"/>
    <mergeCell ref="C87:G87"/>
    <mergeCell ref="C88:G88"/>
    <mergeCell ref="C103:G103"/>
    <mergeCell ref="C104:G104"/>
    <mergeCell ref="C105:G105"/>
    <mergeCell ref="C106:G106"/>
    <mergeCell ref="C107:G107"/>
    <mergeCell ref="C108:G108"/>
    <mergeCell ref="C96:G96"/>
    <mergeCell ref="C97:G97"/>
    <mergeCell ref="C98:G98"/>
    <mergeCell ref="C99:G99"/>
    <mergeCell ref="C100:G100"/>
    <mergeCell ref="C102:G102"/>
    <mergeCell ref="C116:G116"/>
    <mergeCell ref="C117:G117"/>
    <mergeCell ref="C118:G118"/>
    <mergeCell ref="C119:G119"/>
    <mergeCell ref="C120:G120"/>
    <mergeCell ref="C121:G121"/>
    <mergeCell ref="C109:G109"/>
    <mergeCell ref="C110:G110"/>
    <mergeCell ref="C111:G111"/>
    <mergeCell ref="C112:G112"/>
    <mergeCell ref="C113:G113"/>
    <mergeCell ref="C114:G114"/>
    <mergeCell ref="C129:G129"/>
    <mergeCell ref="C130:G130"/>
    <mergeCell ref="C131:G131"/>
    <mergeCell ref="C132:G132"/>
    <mergeCell ref="C133:G133"/>
    <mergeCell ref="C134:G134"/>
    <mergeCell ref="C122:G122"/>
    <mergeCell ref="C123:G123"/>
    <mergeCell ref="C124:G124"/>
    <mergeCell ref="C125:G125"/>
    <mergeCell ref="C127:G127"/>
    <mergeCell ref="C128:G128"/>
    <mergeCell ref="C142:G142"/>
    <mergeCell ref="C143:G143"/>
    <mergeCell ref="C144:G144"/>
    <mergeCell ref="C145:G145"/>
    <mergeCell ref="C146:G146"/>
    <mergeCell ref="C147:G147"/>
    <mergeCell ref="C135:G135"/>
    <mergeCell ref="C136:G136"/>
    <mergeCell ref="C137:G137"/>
    <mergeCell ref="C138:G138"/>
    <mergeCell ref="C139:G139"/>
    <mergeCell ref="C141:G141"/>
    <mergeCell ref="C154:G154"/>
    <mergeCell ref="C155:G155"/>
    <mergeCell ref="C156:G156"/>
    <mergeCell ref="C157:G157"/>
    <mergeCell ref="C158:G158"/>
    <mergeCell ref="C159:G159"/>
    <mergeCell ref="C148:G148"/>
    <mergeCell ref="C149:G149"/>
    <mergeCell ref="C150:G150"/>
    <mergeCell ref="C151:G151"/>
    <mergeCell ref="C152:G152"/>
    <mergeCell ref="C153:G153"/>
    <mergeCell ref="C168:G168"/>
    <mergeCell ref="C169:G169"/>
    <mergeCell ref="C170:G170"/>
    <mergeCell ref="C171:G171"/>
    <mergeCell ref="C172:G172"/>
    <mergeCell ref="C173:G173"/>
    <mergeCell ref="C160:G160"/>
    <mergeCell ref="C161:G161"/>
    <mergeCell ref="C162:G162"/>
    <mergeCell ref="C164:G164"/>
    <mergeCell ref="C165:G165"/>
    <mergeCell ref="A167:P167"/>
    <mergeCell ref="C180:G180"/>
    <mergeCell ref="C181:G181"/>
    <mergeCell ref="C182:G182"/>
    <mergeCell ref="C183:G183"/>
    <mergeCell ref="C184:G184"/>
    <mergeCell ref="C185:G185"/>
    <mergeCell ref="C174:G174"/>
    <mergeCell ref="C175:G175"/>
    <mergeCell ref="C176:G176"/>
    <mergeCell ref="C177:G177"/>
    <mergeCell ref="C178:G178"/>
    <mergeCell ref="C179:G179"/>
    <mergeCell ref="C192:G192"/>
    <mergeCell ref="C193:G193"/>
    <mergeCell ref="C194:G194"/>
    <mergeCell ref="C195:G195"/>
    <mergeCell ref="C196:G196"/>
    <mergeCell ref="C197:G197"/>
    <mergeCell ref="C186:G186"/>
    <mergeCell ref="C187:G187"/>
    <mergeCell ref="C188:G188"/>
    <mergeCell ref="C189:G189"/>
    <mergeCell ref="C190:G190"/>
    <mergeCell ref="C191:G191"/>
    <mergeCell ref="C208:G208"/>
    <mergeCell ref="C209:G209"/>
    <mergeCell ref="C211:G211"/>
    <mergeCell ref="C212:G212"/>
    <mergeCell ref="C214:G214"/>
    <mergeCell ref="C215:G215"/>
    <mergeCell ref="C199:G199"/>
    <mergeCell ref="C200:G200"/>
    <mergeCell ref="C202:G202"/>
    <mergeCell ref="C203:G203"/>
    <mergeCell ref="C205:G205"/>
    <mergeCell ref="C206:G206"/>
    <mergeCell ref="C223:G223"/>
    <mergeCell ref="C224:G224"/>
    <mergeCell ref="C225:G225"/>
    <mergeCell ref="C226:G226"/>
    <mergeCell ref="C227:G227"/>
    <mergeCell ref="C228:G228"/>
    <mergeCell ref="C217:G217"/>
    <mergeCell ref="C218:G218"/>
    <mergeCell ref="C219:G219"/>
    <mergeCell ref="C220:G220"/>
    <mergeCell ref="C221:G221"/>
    <mergeCell ref="C222:G222"/>
    <mergeCell ref="C236:G236"/>
    <mergeCell ref="C237:G237"/>
    <mergeCell ref="C239:G239"/>
    <mergeCell ref="C240:G240"/>
    <mergeCell ref="C243:O243"/>
    <mergeCell ref="C244:O244"/>
    <mergeCell ref="C229:G229"/>
    <mergeCell ref="C230:G230"/>
    <mergeCell ref="C231:G231"/>
    <mergeCell ref="C232:G232"/>
    <mergeCell ref="C233:G233"/>
    <mergeCell ref="C234:G234"/>
    <mergeCell ref="C251:O251"/>
    <mergeCell ref="C252:O252"/>
    <mergeCell ref="C253:O253"/>
    <mergeCell ref="C254:O254"/>
    <mergeCell ref="C255:O255"/>
    <mergeCell ref="C256:O256"/>
    <mergeCell ref="C245:O245"/>
    <mergeCell ref="C246:O246"/>
    <mergeCell ref="C247:O247"/>
    <mergeCell ref="C248:O248"/>
    <mergeCell ref="C249:O249"/>
    <mergeCell ref="C250:O250"/>
    <mergeCell ref="C263:O263"/>
    <mergeCell ref="C264:O264"/>
    <mergeCell ref="C265:O265"/>
    <mergeCell ref="C266:J266"/>
    <mergeCell ref="C267:J267"/>
    <mergeCell ref="C269:O269"/>
    <mergeCell ref="C257:O257"/>
    <mergeCell ref="C258:O258"/>
    <mergeCell ref="C259:O259"/>
    <mergeCell ref="C260:O260"/>
    <mergeCell ref="C261:O261"/>
    <mergeCell ref="C262:O262"/>
    <mergeCell ref="C276:O276"/>
    <mergeCell ref="C277:O277"/>
    <mergeCell ref="C278:O278"/>
    <mergeCell ref="C279:O279"/>
    <mergeCell ref="C280:O280"/>
    <mergeCell ref="C281:O281"/>
    <mergeCell ref="C270:O270"/>
    <mergeCell ref="C271:O271"/>
    <mergeCell ref="C272:O272"/>
    <mergeCell ref="C273:O273"/>
    <mergeCell ref="C274:O274"/>
    <mergeCell ref="C275:O275"/>
    <mergeCell ref="C288:O288"/>
    <mergeCell ref="C289:O289"/>
    <mergeCell ref="C290:O290"/>
    <mergeCell ref="C291:O291"/>
    <mergeCell ref="C292:J292"/>
    <mergeCell ref="C293:J293"/>
    <mergeCell ref="C282:O282"/>
    <mergeCell ref="C283:O283"/>
    <mergeCell ref="C284:O284"/>
    <mergeCell ref="C285:O285"/>
    <mergeCell ref="C286:O286"/>
    <mergeCell ref="C287:O287"/>
    <mergeCell ref="A301:P301"/>
    <mergeCell ref="A302:P302"/>
    <mergeCell ref="A303:P303"/>
    <mergeCell ref="C296:H296"/>
    <mergeCell ref="I296:N296"/>
    <mergeCell ref="C297:N297"/>
    <mergeCell ref="C298:H298"/>
    <mergeCell ref="I298:N298"/>
    <mergeCell ref="C299:N29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9"/>
  <sheetViews>
    <sheetView topLeftCell="A344" workbookViewId="0">
      <selection activeCell="D17" sqref="D17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2878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4967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4968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221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3034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29479.68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29479.68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2582.5100000000002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429.18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8455.59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0</v>
      </c>
      <c r="E33" s="499" t="s">
        <v>982</v>
      </c>
      <c r="I33" s="492"/>
      <c r="K33" s="492" t="s">
        <v>1133</v>
      </c>
      <c r="L33" s="492"/>
      <c r="M33" s="492"/>
      <c r="N33" s="508"/>
      <c r="O33" s="507">
        <v>1046.28</v>
      </c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1949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ht="42" customHeight="1" x14ac:dyDescent="0.25">
      <c r="A40" s="514" t="s">
        <v>23</v>
      </c>
      <c r="B40" s="515" t="s">
        <v>1178</v>
      </c>
      <c r="C40" s="1249" t="s">
        <v>1179</v>
      </c>
      <c r="D40" s="1249"/>
      <c r="E40" s="1249"/>
      <c r="F40" s="1249"/>
      <c r="G40" s="1249"/>
      <c r="H40" s="516" t="s">
        <v>1146</v>
      </c>
      <c r="I40" s="517">
        <v>2.6880000000000002</v>
      </c>
      <c r="J40" s="518">
        <v>1</v>
      </c>
      <c r="K40" s="519">
        <v>2.6880000000000002</v>
      </c>
      <c r="L40" s="520"/>
      <c r="M40" s="517"/>
      <c r="N40" s="521"/>
      <c r="O40" s="517"/>
      <c r="P40" s="522"/>
    </row>
    <row r="41" spans="1:16" x14ac:dyDescent="0.25">
      <c r="A41" s="523"/>
      <c r="B41" s="524" t="s">
        <v>28</v>
      </c>
      <c r="C41" s="1247" t="s">
        <v>132</v>
      </c>
      <c r="D41" s="1247"/>
      <c r="E41" s="1247"/>
      <c r="F41" s="1247"/>
      <c r="G41" s="1247"/>
      <c r="H41" s="525"/>
      <c r="I41" s="526"/>
      <c r="J41" s="526"/>
      <c r="K41" s="526"/>
      <c r="L41" s="528"/>
      <c r="M41" s="526"/>
      <c r="N41" s="528"/>
      <c r="O41" s="526"/>
      <c r="P41" s="529">
        <v>102210.76</v>
      </c>
    </row>
    <row r="42" spans="1:16" x14ac:dyDescent="0.25">
      <c r="A42" s="523"/>
      <c r="B42" s="524"/>
      <c r="C42" s="1247" t="s">
        <v>1147</v>
      </c>
      <c r="D42" s="1247"/>
      <c r="E42" s="1247"/>
      <c r="F42" s="1247"/>
      <c r="G42" s="1247"/>
      <c r="H42" s="525" t="s">
        <v>1148</v>
      </c>
      <c r="I42" s="526"/>
      <c r="J42" s="526"/>
      <c r="K42" s="527">
        <v>68.543999999999997</v>
      </c>
      <c r="L42" s="528"/>
      <c r="M42" s="526"/>
      <c r="N42" s="528"/>
      <c r="O42" s="526"/>
      <c r="P42" s="529">
        <v>29959.21</v>
      </c>
    </row>
    <row r="43" spans="1:16" x14ac:dyDescent="0.25">
      <c r="A43" s="530"/>
      <c r="B43" s="524" t="s">
        <v>1149</v>
      </c>
      <c r="C43" s="1247" t="s">
        <v>1150</v>
      </c>
      <c r="D43" s="1247"/>
      <c r="E43" s="1247"/>
      <c r="F43" s="1247"/>
      <c r="G43" s="1247"/>
      <c r="H43" s="525" t="s">
        <v>1151</v>
      </c>
      <c r="I43" s="531">
        <v>25.5</v>
      </c>
      <c r="J43" s="526"/>
      <c r="K43" s="527">
        <v>68.543999999999997</v>
      </c>
      <c r="L43" s="532"/>
      <c r="M43" s="533"/>
      <c r="N43" s="534">
        <v>1491.17</v>
      </c>
      <c r="O43" s="526"/>
      <c r="P43" s="529">
        <v>102210.76</v>
      </c>
    </row>
    <row r="44" spans="1:16" x14ac:dyDescent="0.25">
      <c r="A44" s="540"/>
      <c r="B44" s="524" t="s">
        <v>1152</v>
      </c>
      <c r="C44" s="1247" t="s">
        <v>1153</v>
      </c>
      <c r="D44" s="1247"/>
      <c r="E44" s="1247"/>
      <c r="F44" s="1247"/>
      <c r="G44" s="1247"/>
      <c r="H44" s="525" t="s">
        <v>1148</v>
      </c>
      <c r="I44" s="531">
        <v>25.5</v>
      </c>
      <c r="J44" s="526"/>
      <c r="K44" s="527">
        <v>68.543999999999997</v>
      </c>
      <c r="L44" s="528"/>
      <c r="M44" s="526"/>
      <c r="N44" s="541">
        <v>437.08</v>
      </c>
      <c r="O44" s="526"/>
      <c r="P44" s="529">
        <v>29959.21</v>
      </c>
    </row>
    <row r="45" spans="1:16" x14ac:dyDescent="0.25">
      <c r="A45" s="552"/>
      <c r="B45" s="553"/>
      <c r="C45" s="1248" t="s">
        <v>1154</v>
      </c>
      <c r="D45" s="1248"/>
      <c r="E45" s="1248"/>
      <c r="F45" s="1248"/>
      <c r="G45" s="1248"/>
      <c r="H45" s="516"/>
      <c r="I45" s="517"/>
      <c r="J45" s="517"/>
      <c r="K45" s="517"/>
      <c r="L45" s="520"/>
      <c r="M45" s="517"/>
      <c r="N45" s="554"/>
      <c r="O45" s="517"/>
      <c r="P45" s="555">
        <v>132169.97</v>
      </c>
    </row>
    <row r="46" spans="1:16" x14ac:dyDescent="0.25">
      <c r="A46" s="540"/>
      <c r="B46" s="524"/>
      <c r="C46" s="1247" t="s">
        <v>1155</v>
      </c>
      <c r="D46" s="1247"/>
      <c r="E46" s="1247"/>
      <c r="F46" s="1247"/>
      <c r="G46" s="1247"/>
      <c r="H46" s="525"/>
      <c r="I46" s="526"/>
      <c r="J46" s="526"/>
      <c r="K46" s="526"/>
      <c r="L46" s="528"/>
      <c r="M46" s="526"/>
      <c r="N46" s="528"/>
      <c r="O46" s="526"/>
      <c r="P46" s="529">
        <v>29959.21</v>
      </c>
    </row>
    <row r="47" spans="1:16" x14ac:dyDescent="0.25">
      <c r="A47" s="540"/>
      <c r="B47" s="524" t="s">
        <v>1156</v>
      </c>
      <c r="C47" s="1247" t="s">
        <v>1157</v>
      </c>
      <c r="D47" s="1247"/>
      <c r="E47" s="1247"/>
      <c r="F47" s="1247"/>
      <c r="G47" s="1247"/>
      <c r="H47" s="525" t="s">
        <v>1158</v>
      </c>
      <c r="I47" s="543">
        <v>92</v>
      </c>
      <c r="J47" s="526"/>
      <c r="K47" s="543">
        <v>92</v>
      </c>
      <c r="L47" s="528"/>
      <c r="M47" s="526"/>
      <c r="N47" s="528"/>
      <c r="O47" s="526"/>
      <c r="P47" s="529">
        <v>27562.47</v>
      </c>
    </row>
    <row r="48" spans="1:16" x14ac:dyDescent="0.25">
      <c r="A48" s="540"/>
      <c r="B48" s="524" t="s">
        <v>1159</v>
      </c>
      <c r="C48" s="1247" t="s">
        <v>1160</v>
      </c>
      <c r="D48" s="1247"/>
      <c r="E48" s="1247"/>
      <c r="F48" s="1247"/>
      <c r="G48" s="1247"/>
      <c r="H48" s="525" t="s">
        <v>1158</v>
      </c>
      <c r="I48" s="543">
        <v>46</v>
      </c>
      <c r="J48" s="526"/>
      <c r="K48" s="543">
        <v>46</v>
      </c>
      <c r="L48" s="528"/>
      <c r="M48" s="526"/>
      <c r="N48" s="528"/>
      <c r="O48" s="526"/>
      <c r="P48" s="529">
        <v>13781.24</v>
      </c>
    </row>
    <row r="49" spans="1:16" x14ac:dyDescent="0.25">
      <c r="A49" s="556"/>
      <c r="B49" s="557"/>
      <c r="C49" s="1248" t="s">
        <v>1161</v>
      </c>
      <c r="D49" s="1248"/>
      <c r="E49" s="1248"/>
      <c r="F49" s="1248"/>
      <c r="G49" s="1248"/>
      <c r="H49" s="516"/>
      <c r="I49" s="517"/>
      <c r="J49" s="517"/>
      <c r="K49" s="517"/>
      <c r="L49" s="520"/>
      <c r="M49" s="517"/>
      <c r="N49" s="554">
        <v>64551.22</v>
      </c>
      <c r="O49" s="517"/>
      <c r="P49" s="555">
        <v>173513.68</v>
      </c>
    </row>
    <row r="50" spans="1:16" x14ac:dyDescent="0.25">
      <c r="A50" s="558"/>
      <c r="B50" s="559"/>
      <c r="C50" s="559"/>
      <c r="D50" s="559"/>
      <c r="E50" s="559"/>
      <c r="F50" s="559"/>
      <c r="G50" s="559"/>
      <c r="H50" s="560"/>
      <c r="I50" s="561"/>
      <c r="J50" s="561"/>
      <c r="K50" s="561"/>
      <c r="L50" s="562"/>
      <c r="M50" s="561"/>
      <c r="N50" s="562"/>
      <c r="O50" s="561"/>
      <c r="P50" s="563"/>
    </row>
    <row r="51" spans="1:16" x14ac:dyDescent="0.25">
      <c r="A51" s="514" t="s">
        <v>28</v>
      </c>
      <c r="B51" s="515" t="s">
        <v>1162</v>
      </c>
      <c r="C51" s="1249" t="s">
        <v>1163</v>
      </c>
      <c r="D51" s="1249"/>
      <c r="E51" s="1249"/>
      <c r="F51" s="1249"/>
      <c r="G51" s="1249"/>
      <c r="H51" s="516" t="s">
        <v>1164</v>
      </c>
      <c r="I51" s="517">
        <v>4569.6000000000004</v>
      </c>
      <c r="J51" s="518">
        <v>1</v>
      </c>
      <c r="K51" s="571">
        <v>4569.6000000000004</v>
      </c>
      <c r="L51" s="520"/>
      <c r="M51" s="517"/>
      <c r="N51" s="572">
        <v>76.260000000000005</v>
      </c>
      <c r="O51" s="517"/>
      <c r="P51" s="555">
        <v>348477.7</v>
      </c>
    </row>
    <row r="52" spans="1:16" x14ac:dyDescent="0.25">
      <c r="A52" s="556"/>
      <c r="B52" s="557"/>
      <c r="C52" s="1248" t="s">
        <v>1161</v>
      </c>
      <c r="D52" s="1248"/>
      <c r="E52" s="1248"/>
      <c r="F52" s="1248"/>
      <c r="G52" s="1248"/>
      <c r="H52" s="516"/>
      <c r="I52" s="517"/>
      <c r="J52" s="517"/>
      <c r="K52" s="517"/>
      <c r="L52" s="520"/>
      <c r="M52" s="517"/>
      <c r="N52" s="520"/>
      <c r="O52" s="517"/>
      <c r="P52" s="555">
        <v>348477.7</v>
      </c>
    </row>
    <row r="53" spans="1:16" x14ac:dyDescent="0.25">
      <c r="A53" s="558"/>
      <c r="B53" s="559"/>
      <c r="C53" s="559"/>
      <c r="D53" s="559"/>
      <c r="E53" s="559"/>
      <c r="F53" s="559"/>
      <c r="G53" s="559"/>
      <c r="H53" s="560"/>
      <c r="I53" s="561"/>
      <c r="J53" s="561"/>
      <c r="K53" s="561"/>
      <c r="L53" s="562"/>
      <c r="M53" s="561"/>
      <c r="N53" s="562"/>
      <c r="O53" s="561"/>
      <c r="P53" s="563"/>
    </row>
    <row r="54" spans="1:16" x14ac:dyDescent="0.25">
      <c r="A54" s="514" t="s">
        <v>31</v>
      </c>
      <c r="B54" s="515" t="s">
        <v>4383</v>
      </c>
      <c r="C54" s="1249" t="s">
        <v>4384</v>
      </c>
      <c r="D54" s="1249"/>
      <c r="E54" s="1249"/>
      <c r="F54" s="1249"/>
      <c r="G54" s="1249"/>
      <c r="H54" s="516" t="s">
        <v>4385</v>
      </c>
      <c r="I54" s="517">
        <v>46.08</v>
      </c>
      <c r="J54" s="518">
        <v>1</v>
      </c>
      <c r="K54" s="570">
        <v>46.08</v>
      </c>
      <c r="L54" s="520"/>
      <c r="M54" s="517"/>
      <c r="N54" s="521"/>
      <c r="O54" s="517"/>
      <c r="P54" s="522"/>
    </row>
    <row r="55" spans="1:16" x14ac:dyDescent="0.25">
      <c r="A55" s="523"/>
      <c r="B55" s="524" t="s">
        <v>23</v>
      </c>
      <c r="C55" s="1247" t="s">
        <v>1203</v>
      </c>
      <c r="D55" s="1247"/>
      <c r="E55" s="1247"/>
      <c r="F55" s="1247"/>
      <c r="G55" s="1247"/>
      <c r="H55" s="525" t="s">
        <v>1148</v>
      </c>
      <c r="I55" s="526"/>
      <c r="J55" s="526"/>
      <c r="K55" s="527">
        <v>470.01600000000002</v>
      </c>
      <c r="L55" s="528"/>
      <c r="M55" s="526"/>
      <c r="N55" s="528"/>
      <c r="O55" s="526"/>
      <c r="P55" s="529">
        <v>130105.13</v>
      </c>
    </row>
    <row r="56" spans="1:16" x14ac:dyDescent="0.25">
      <c r="A56" s="530"/>
      <c r="B56" s="524" t="s">
        <v>1285</v>
      </c>
      <c r="C56" s="1247" t="s">
        <v>1286</v>
      </c>
      <c r="D56" s="1247"/>
      <c r="E56" s="1247"/>
      <c r="F56" s="1247"/>
      <c r="G56" s="1247"/>
      <c r="H56" s="525" t="s">
        <v>1148</v>
      </c>
      <c r="I56" s="531">
        <v>10.199999999999999</v>
      </c>
      <c r="J56" s="526"/>
      <c r="K56" s="527">
        <v>470.01600000000002</v>
      </c>
      <c r="L56" s="532"/>
      <c r="M56" s="533"/>
      <c r="N56" s="534">
        <v>276.81</v>
      </c>
      <c r="O56" s="526"/>
      <c r="P56" s="529">
        <v>130105.13</v>
      </c>
    </row>
    <row r="57" spans="1:16" x14ac:dyDescent="0.25">
      <c r="A57" s="523"/>
      <c r="B57" s="524" t="s">
        <v>28</v>
      </c>
      <c r="C57" s="1247" t="s">
        <v>132</v>
      </c>
      <c r="D57" s="1247"/>
      <c r="E57" s="1247"/>
      <c r="F57" s="1247"/>
      <c r="G57" s="1247"/>
      <c r="H57" s="525"/>
      <c r="I57" s="526"/>
      <c r="J57" s="526"/>
      <c r="K57" s="526"/>
      <c r="L57" s="528"/>
      <c r="M57" s="526"/>
      <c r="N57" s="528"/>
      <c r="O57" s="526"/>
      <c r="P57" s="529">
        <v>23752.07</v>
      </c>
    </row>
    <row r="58" spans="1:16" x14ac:dyDescent="0.25">
      <c r="A58" s="523"/>
      <c r="B58" s="524"/>
      <c r="C58" s="1247" t="s">
        <v>1147</v>
      </c>
      <c r="D58" s="1247"/>
      <c r="E58" s="1247"/>
      <c r="F58" s="1247"/>
      <c r="G58" s="1247"/>
      <c r="H58" s="525" t="s">
        <v>1148</v>
      </c>
      <c r="I58" s="526"/>
      <c r="J58" s="526"/>
      <c r="K58" s="535">
        <v>14.7456</v>
      </c>
      <c r="L58" s="528"/>
      <c r="M58" s="526"/>
      <c r="N58" s="528"/>
      <c r="O58" s="526"/>
      <c r="P58" s="529">
        <v>5513.97</v>
      </c>
    </row>
    <row r="59" spans="1:16" x14ac:dyDescent="0.25">
      <c r="A59" s="530"/>
      <c r="B59" s="524" t="s">
        <v>1287</v>
      </c>
      <c r="C59" s="1247" t="s">
        <v>1288</v>
      </c>
      <c r="D59" s="1247"/>
      <c r="E59" s="1247"/>
      <c r="F59" s="1247"/>
      <c r="G59" s="1247"/>
      <c r="H59" s="525" t="s">
        <v>1151</v>
      </c>
      <c r="I59" s="536">
        <v>0.32</v>
      </c>
      <c r="J59" s="526"/>
      <c r="K59" s="535">
        <v>14.7456</v>
      </c>
      <c r="L59" s="532"/>
      <c r="M59" s="533"/>
      <c r="N59" s="534">
        <v>1610.79</v>
      </c>
      <c r="O59" s="526"/>
      <c r="P59" s="529">
        <v>23752.07</v>
      </c>
    </row>
    <row r="60" spans="1:16" x14ac:dyDescent="0.25">
      <c r="A60" s="540"/>
      <c r="B60" s="524" t="s">
        <v>1191</v>
      </c>
      <c r="C60" s="1247" t="s">
        <v>1192</v>
      </c>
      <c r="D60" s="1247"/>
      <c r="E60" s="1247"/>
      <c r="F60" s="1247"/>
      <c r="G60" s="1247"/>
      <c r="H60" s="525" t="s">
        <v>1148</v>
      </c>
      <c r="I60" s="536">
        <v>0.32</v>
      </c>
      <c r="J60" s="526"/>
      <c r="K60" s="535">
        <v>14.7456</v>
      </c>
      <c r="L60" s="528"/>
      <c r="M60" s="526"/>
      <c r="N60" s="541">
        <v>373.94</v>
      </c>
      <c r="O60" s="526"/>
      <c r="P60" s="529">
        <v>5513.97</v>
      </c>
    </row>
    <row r="61" spans="1:16" x14ac:dyDescent="0.25">
      <c r="A61" s="544" t="s">
        <v>1239</v>
      </c>
      <c r="B61" s="545" t="s">
        <v>1395</v>
      </c>
      <c r="C61" s="1250" t="s">
        <v>1396</v>
      </c>
      <c r="D61" s="1250"/>
      <c r="E61" s="1250"/>
      <c r="F61" s="1250"/>
      <c r="G61" s="1250"/>
      <c r="H61" s="546" t="s">
        <v>1212</v>
      </c>
      <c r="I61" s="547">
        <v>11</v>
      </c>
      <c r="J61" s="548"/>
      <c r="K61" s="589">
        <v>506.88</v>
      </c>
      <c r="L61" s="550"/>
      <c r="M61" s="548"/>
      <c r="N61" s="550"/>
      <c r="O61" s="548"/>
      <c r="P61" s="551"/>
    </row>
    <row r="62" spans="1:16" x14ac:dyDescent="0.25">
      <c r="A62" s="552"/>
      <c r="B62" s="553"/>
      <c r="C62" s="1248" t="s">
        <v>1154</v>
      </c>
      <c r="D62" s="1248"/>
      <c r="E62" s="1248"/>
      <c r="F62" s="1248"/>
      <c r="G62" s="1248"/>
      <c r="H62" s="516"/>
      <c r="I62" s="517"/>
      <c r="J62" s="517"/>
      <c r="K62" s="517"/>
      <c r="L62" s="520"/>
      <c r="M62" s="517"/>
      <c r="N62" s="554"/>
      <c r="O62" s="517"/>
      <c r="P62" s="555">
        <v>159371.17000000001</v>
      </c>
    </row>
    <row r="63" spans="1:16" x14ac:dyDescent="0.25">
      <c r="A63" s="540"/>
      <c r="B63" s="524"/>
      <c r="C63" s="1247" t="s">
        <v>1155</v>
      </c>
      <c r="D63" s="1247"/>
      <c r="E63" s="1247"/>
      <c r="F63" s="1247"/>
      <c r="G63" s="1247"/>
      <c r="H63" s="525"/>
      <c r="I63" s="526"/>
      <c r="J63" s="526"/>
      <c r="K63" s="526"/>
      <c r="L63" s="528"/>
      <c r="M63" s="526"/>
      <c r="N63" s="528"/>
      <c r="O63" s="526"/>
      <c r="P63" s="529">
        <v>135619.1</v>
      </c>
    </row>
    <row r="64" spans="1:16" x14ac:dyDescent="0.25">
      <c r="A64" s="540"/>
      <c r="B64" s="524" t="s">
        <v>4386</v>
      </c>
      <c r="C64" s="1247" t="s">
        <v>4387</v>
      </c>
      <c r="D64" s="1247"/>
      <c r="E64" s="1247"/>
      <c r="F64" s="1247"/>
      <c r="G64" s="1247"/>
      <c r="H64" s="525" t="s">
        <v>1158</v>
      </c>
      <c r="I64" s="543">
        <v>117</v>
      </c>
      <c r="J64" s="526"/>
      <c r="K64" s="543">
        <v>117</v>
      </c>
      <c r="L64" s="528"/>
      <c r="M64" s="526"/>
      <c r="N64" s="528"/>
      <c r="O64" s="526"/>
      <c r="P64" s="529">
        <v>158674.35</v>
      </c>
    </row>
    <row r="65" spans="1:16" x14ac:dyDescent="0.25">
      <c r="A65" s="540"/>
      <c r="B65" s="524" t="s">
        <v>4388</v>
      </c>
      <c r="C65" s="1247" t="s">
        <v>4389</v>
      </c>
      <c r="D65" s="1247"/>
      <c r="E65" s="1247"/>
      <c r="F65" s="1247"/>
      <c r="G65" s="1247"/>
      <c r="H65" s="525" t="s">
        <v>1158</v>
      </c>
      <c r="I65" s="543">
        <v>74</v>
      </c>
      <c r="J65" s="526"/>
      <c r="K65" s="543">
        <v>74</v>
      </c>
      <c r="L65" s="528"/>
      <c r="M65" s="526"/>
      <c r="N65" s="528"/>
      <c r="O65" s="526"/>
      <c r="P65" s="529">
        <v>100358.13</v>
      </c>
    </row>
    <row r="66" spans="1:16" x14ac:dyDescent="0.25">
      <c r="A66" s="556"/>
      <c r="B66" s="557"/>
      <c r="C66" s="1248" t="s">
        <v>1161</v>
      </c>
      <c r="D66" s="1248"/>
      <c r="E66" s="1248"/>
      <c r="F66" s="1248"/>
      <c r="G66" s="1248"/>
      <c r="H66" s="516"/>
      <c r="I66" s="517"/>
      <c r="J66" s="517"/>
      <c r="K66" s="517"/>
      <c r="L66" s="520"/>
      <c r="M66" s="517"/>
      <c r="N66" s="554">
        <v>9079.94</v>
      </c>
      <c r="O66" s="517"/>
      <c r="P66" s="555">
        <v>418403.65</v>
      </c>
    </row>
    <row r="67" spans="1:16" x14ac:dyDescent="0.25">
      <c r="A67" s="558"/>
      <c r="B67" s="559"/>
      <c r="C67" s="559"/>
      <c r="D67" s="559"/>
      <c r="E67" s="559"/>
      <c r="F67" s="559"/>
      <c r="G67" s="559"/>
      <c r="H67" s="560"/>
      <c r="I67" s="561"/>
      <c r="J67" s="561"/>
      <c r="K67" s="561"/>
      <c r="L67" s="562"/>
      <c r="M67" s="561"/>
      <c r="N67" s="562"/>
      <c r="O67" s="561"/>
      <c r="P67" s="563"/>
    </row>
    <row r="68" spans="1:16" x14ac:dyDescent="0.25">
      <c r="A68" s="514" t="s">
        <v>36</v>
      </c>
      <c r="B68" s="515" t="s">
        <v>1397</v>
      </c>
      <c r="C68" s="1249" t="s">
        <v>1398</v>
      </c>
      <c r="D68" s="1249"/>
      <c r="E68" s="1249"/>
      <c r="F68" s="1249"/>
      <c r="G68" s="1249"/>
      <c r="H68" s="516" t="s">
        <v>1212</v>
      </c>
      <c r="I68" s="517">
        <v>506.88</v>
      </c>
      <c r="J68" s="518">
        <v>1</v>
      </c>
      <c r="K68" s="570">
        <v>506.88</v>
      </c>
      <c r="L68" s="520"/>
      <c r="M68" s="517"/>
      <c r="N68" s="572">
        <v>946.61</v>
      </c>
      <c r="O68" s="517"/>
      <c r="P68" s="555">
        <v>479817.68</v>
      </c>
    </row>
    <row r="69" spans="1:16" x14ac:dyDescent="0.25">
      <c r="A69" s="540" t="s">
        <v>36</v>
      </c>
      <c r="B69" s="524" t="s">
        <v>1397</v>
      </c>
      <c r="C69" s="1247" t="s">
        <v>1399</v>
      </c>
      <c r="D69" s="1247"/>
      <c r="E69" s="1247"/>
      <c r="F69" s="1247"/>
      <c r="G69" s="1247"/>
      <c r="H69" s="525" t="s">
        <v>1212</v>
      </c>
      <c r="I69" s="536">
        <v>506.88</v>
      </c>
      <c r="J69" s="526"/>
      <c r="K69" s="536">
        <v>506.88</v>
      </c>
      <c r="L69" s="541">
        <v>573.70000000000005</v>
      </c>
      <c r="M69" s="536">
        <v>1.65</v>
      </c>
      <c r="N69" s="541">
        <v>946.61</v>
      </c>
      <c r="O69" s="526"/>
      <c r="P69" s="529">
        <v>479817.68</v>
      </c>
    </row>
    <row r="70" spans="1:16" ht="22.5" x14ac:dyDescent="0.25">
      <c r="A70" s="540" t="s">
        <v>1311</v>
      </c>
      <c r="B70" s="524" t="s">
        <v>1401</v>
      </c>
      <c r="C70" s="1247" t="s">
        <v>1303</v>
      </c>
      <c r="D70" s="1247"/>
      <c r="E70" s="1247"/>
      <c r="F70" s="1247"/>
      <c r="G70" s="1247"/>
      <c r="H70" s="525" t="s">
        <v>1304</v>
      </c>
      <c r="I70" s="526"/>
      <c r="J70" s="526"/>
      <c r="K70" s="527">
        <v>811.00800000000004</v>
      </c>
      <c r="L70" s="528"/>
      <c r="M70" s="526"/>
      <c r="N70" s="541">
        <v>155.02000000000001</v>
      </c>
      <c r="O70" s="543">
        <v>-1</v>
      </c>
      <c r="P70" s="529">
        <v>-125722.46</v>
      </c>
    </row>
    <row r="71" spans="1:16" ht="22.5" x14ac:dyDescent="0.25">
      <c r="A71" s="540" t="s">
        <v>1312</v>
      </c>
      <c r="B71" s="524" t="s">
        <v>1403</v>
      </c>
      <c r="C71" s="1247" t="s">
        <v>1306</v>
      </c>
      <c r="D71" s="1247"/>
      <c r="E71" s="1247"/>
      <c r="F71" s="1247"/>
      <c r="G71" s="1247"/>
      <c r="H71" s="525" t="s">
        <v>1304</v>
      </c>
      <c r="I71" s="526"/>
      <c r="J71" s="526"/>
      <c r="K71" s="527">
        <v>811.00800000000004</v>
      </c>
      <c r="L71" s="528"/>
      <c r="M71" s="526"/>
      <c r="N71" s="541">
        <v>298.58</v>
      </c>
      <c r="O71" s="526"/>
      <c r="P71" s="529">
        <v>242150.77</v>
      </c>
    </row>
    <row r="72" spans="1:16" x14ac:dyDescent="0.25">
      <c r="A72" s="556"/>
      <c r="B72" s="557"/>
      <c r="C72" s="1248" t="s">
        <v>1161</v>
      </c>
      <c r="D72" s="1248"/>
      <c r="E72" s="1248"/>
      <c r="F72" s="1248"/>
      <c r="G72" s="1248"/>
      <c r="H72" s="516"/>
      <c r="I72" s="517"/>
      <c r="J72" s="517"/>
      <c r="K72" s="517"/>
      <c r="L72" s="520"/>
      <c r="M72" s="517"/>
      <c r="N72" s="520"/>
      <c r="O72" s="517"/>
      <c r="P72" s="555">
        <v>596245.99</v>
      </c>
    </row>
    <row r="73" spans="1:16" x14ac:dyDescent="0.25">
      <c r="A73" s="558"/>
      <c r="B73" s="559"/>
      <c r="C73" s="559"/>
      <c r="D73" s="559"/>
      <c r="E73" s="559"/>
      <c r="F73" s="559"/>
      <c r="G73" s="559"/>
      <c r="H73" s="560"/>
      <c r="I73" s="561"/>
      <c r="J73" s="561"/>
      <c r="K73" s="561"/>
      <c r="L73" s="562"/>
      <c r="M73" s="561"/>
      <c r="N73" s="562"/>
      <c r="O73" s="561"/>
      <c r="P73" s="563"/>
    </row>
    <row r="74" spans="1:16" x14ac:dyDescent="0.25">
      <c r="A74" s="514" t="s">
        <v>41</v>
      </c>
      <c r="B74" s="515" t="s">
        <v>4515</v>
      </c>
      <c r="C74" s="1249" t="s">
        <v>4516</v>
      </c>
      <c r="D74" s="1249"/>
      <c r="E74" s="1249"/>
      <c r="F74" s="1249"/>
      <c r="G74" s="1249"/>
      <c r="H74" s="516" t="s">
        <v>1146</v>
      </c>
      <c r="I74" s="517">
        <v>2.1066199999999999</v>
      </c>
      <c r="J74" s="518">
        <v>1</v>
      </c>
      <c r="K74" s="590">
        <v>2.1066199999999999</v>
      </c>
      <c r="L74" s="520"/>
      <c r="M74" s="517"/>
      <c r="N74" s="521"/>
      <c r="O74" s="517"/>
      <c r="P74" s="522"/>
    </row>
    <row r="75" spans="1:16" x14ac:dyDescent="0.25">
      <c r="A75" s="523"/>
      <c r="B75" s="524" t="s">
        <v>28</v>
      </c>
      <c r="C75" s="1247" t="s">
        <v>132</v>
      </c>
      <c r="D75" s="1247"/>
      <c r="E75" s="1247"/>
      <c r="F75" s="1247"/>
      <c r="G75" s="1247"/>
      <c r="H75" s="525"/>
      <c r="I75" s="526"/>
      <c r="J75" s="526"/>
      <c r="K75" s="526"/>
      <c r="L75" s="528"/>
      <c r="M75" s="526"/>
      <c r="N75" s="528"/>
      <c r="O75" s="526"/>
      <c r="P75" s="529">
        <v>8086.09</v>
      </c>
    </row>
    <row r="76" spans="1:16" x14ac:dyDescent="0.25">
      <c r="A76" s="523"/>
      <c r="B76" s="524"/>
      <c r="C76" s="1247" t="s">
        <v>1147</v>
      </c>
      <c r="D76" s="1247"/>
      <c r="E76" s="1247"/>
      <c r="F76" s="1247"/>
      <c r="G76" s="1247"/>
      <c r="H76" s="525" t="s">
        <v>1148</v>
      </c>
      <c r="I76" s="526"/>
      <c r="J76" s="526"/>
      <c r="K76" s="569">
        <v>6.6990515999999998</v>
      </c>
      <c r="L76" s="528"/>
      <c r="M76" s="526"/>
      <c r="N76" s="528"/>
      <c r="O76" s="526"/>
      <c r="P76" s="529">
        <v>2928.02</v>
      </c>
    </row>
    <row r="77" spans="1:16" x14ac:dyDescent="0.25">
      <c r="A77" s="530"/>
      <c r="B77" s="524" t="s">
        <v>1185</v>
      </c>
      <c r="C77" s="1247" t="s">
        <v>1186</v>
      </c>
      <c r="D77" s="1247"/>
      <c r="E77" s="1247"/>
      <c r="F77" s="1247"/>
      <c r="G77" s="1247"/>
      <c r="H77" s="525" t="s">
        <v>1151</v>
      </c>
      <c r="I77" s="536">
        <v>3.18</v>
      </c>
      <c r="J77" s="526"/>
      <c r="K77" s="569">
        <v>6.6990515999999998</v>
      </c>
      <c r="L77" s="538">
        <v>887.54</v>
      </c>
      <c r="M77" s="539">
        <v>1.36</v>
      </c>
      <c r="N77" s="534">
        <v>1207.05</v>
      </c>
      <c r="O77" s="526"/>
      <c r="P77" s="529">
        <v>8086.09</v>
      </c>
    </row>
    <row r="78" spans="1:16" x14ac:dyDescent="0.25">
      <c r="A78" s="540"/>
      <c r="B78" s="524" t="s">
        <v>1152</v>
      </c>
      <c r="C78" s="1247" t="s">
        <v>1153</v>
      </c>
      <c r="D78" s="1247"/>
      <c r="E78" s="1247"/>
      <c r="F78" s="1247"/>
      <c r="G78" s="1247"/>
      <c r="H78" s="525" t="s">
        <v>1148</v>
      </c>
      <c r="I78" s="536">
        <v>3.18</v>
      </c>
      <c r="J78" s="526"/>
      <c r="K78" s="569">
        <v>6.6990515999999998</v>
      </c>
      <c r="L78" s="528"/>
      <c r="M78" s="526"/>
      <c r="N78" s="541">
        <v>437.08</v>
      </c>
      <c r="O78" s="526"/>
      <c r="P78" s="529">
        <v>2928.02</v>
      </c>
    </row>
    <row r="79" spans="1:16" x14ac:dyDescent="0.25">
      <c r="A79" s="552"/>
      <c r="B79" s="553"/>
      <c r="C79" s="1248" t="s">
        <v>1154</v>
      </c>
      <c r="D79" s="1248"/>
      <c r="E79" s="1248"/>
      <c r="F79" s="1248"/>
      <c r="G79" s="1248"/>
      <c r="H79" s="516"/>
      <c r="I79" s="517"/>
      <c r="J79" s="517"/>
      <c r="K79" s="517"/>
      <c r="L79" s="520"/>
      <c r="M79" s="517"/>
      <c r="N79" s="554"/>
      <c r="O79" s="517"/>
      <c r="P79" s="555">
        <v>11014.11</v>
      </c>
    </row>
    <row r="80" spans="1:16" x14ac:dyDescent="0.25">
      <c r="A80" s="540"/>
      <c r="B80" s="524"/>
      <c r="C80" s="1247" t="s">
        <v>1155</v>
      </c>
      <c r="D80" s="1247"/>
      <c r="E80" s="1247"/>
      <c r="F80" s="1247"/>
      <c r="G80" s="1247"/>
      <c r="H80" s="525"/>
      <c r="I80" s="526"/>
      <c r="J80" s="526"/>
      <c r="K80" s="526"/>
      <c r="L80" s="528"/>
      <c r="M80" s="526"/>
      <c r="N80" s="528"/>
      <c r="O80" s="526"/>
      <c r="P80" s="529">
        <v>2928.02</v>
      </c>
    </row>
    <row r="81" spans="1:16" x14ac:dyDescent="0.25">
      <c r="A81" s="540"/>
      <c r="B81" s="524" t="s">
        <v>1156</v>
      </c>
      <c r="C81" s="1247" t="s">
        <v>1157</v>
      </c>
      <c r="D81" s="1247"/>
      <c r="E81" s="1247"/>
      <c r="F81" s="1247"/>
      <c r="G81" s="1247"/>
      <c r="H81" s="525" t="s">
        <v>1158</v>
      </c>
      <c r="I81" s="543">
        <v>92</v>
      </c>
      <c r="J81" s="526"/>
      <c r="K81" s="543">
        <v>92</v>
      </c>
      <c r="L81" s="528"/>
      <c r="M81" s="526"/>
      <c r="N81" s="528"/>
      <c r="O81" s="526"/>
      <c r="P81" s="529">
        <v>2693.78</v>
      </c>
    </row>
    <row r="82" spans="1:16" x14ac:dyDescent="0.25">
      <c r="A82" s="540"/>
      <c r="B82" s="524" t="s">
        <v>1159</v>
      </c>
      <c r="C82" s="1247" t="s">
        <v>1160</v>
      </c>
      <c r="D82" s="1247"/>
      <c r="E82" s="1247"/>
      <c r="F82" s="1247"/>
      <c r="G82" s="1247"/>
      <c r="H82" s="525" t="s">
        <v>1158</v>
      </c>
      <c r="I82" s="543">
        <v>46</v>
      </c>
      <c r="J82" s="526"/>
      <c r="K82" s="543">
        <v>46</v>
      </c>
      <c r="L82" s="528"/>
      <c r="M82" s="526"/>
      <c r="N82" s="528"/>
      <c r="O82" s="526"/>
      <c r="P82" s="529">
        <v>1346.89</v>
      </c>
    </row>
    <row r="83" spans="1:16" x14ac:dyDescent="0.25">
      <c r="A83" s="556"/>
      <c r="B83" s="557"/>
      <c r="C83" s="1248" t="s">
        <v>1161</v>
      </c>
      <c r="D83" s="1248"/>
      <c r="E83" s="1248"/>
      <c r="F83" s="1248"/>
      <c r="G83" s="1248"/>
      <c r="H83" s="516"/>
      <c r="I83" s="517"/>
      <c r="J83" s="517"/>
      <c r="K83" s="517"/>
      <c r="L83" s="520"/>
      <c r="M83" s="517"/>
      <c r="N83" s="554">
        <v>7146.41</v>
      </c>
      <c r="O83" s="517"/>
      <c r="P83" s="555">
        <v>15054.78</v>
      </c>
    </row>
    <row r="84" spans="1:16" x14ac:dyDescent="0.25">
      <c r="A84" s="558"/>
      <c r="B84" s="559"/>
      <c r="C84" s="559"/>
      <c r="D84" s="559"/>
      <c r="E84" s="559"/>
      <c r="F84" s="559"/>
      <c r="G84" s="559"/>
      <c r="H84" s="560"/>
      <c r="I84" s="561"/>
      <c r="J84" s="561"/>
      <c r="K84" s="561"/>
      <c r="L84" s="562"/>
      <c r="M84" s="561"/>
      <c r="N84" s="562"/>
      <c r="O84" s="561"/>
      <c r="P84" s="563"/>
    </row>
    <row r="85" spans="1:16" x14ac:dyDescent="0.25">
      <c r="A85" s="514" t="s">
        <v>44</v>
      </c>
      <c r="B85" s="515" t="s">
        <v>1397</v>
      </c>
      <c r="C85" s="1249" t="s">
        <v>1398</v>
      </c>
      <c r="D85" s="1249"/>
      <c r="E85" s="1249"/>
      <c r="F85" s="1249"/>
      <c r="G85" s="1249"/>
      <c r="H85" s="516" t="s">
        <v>1212</v>
      </c>
      <c r="I85" s="517">
        <v>2106.62</v>
      </c>
      <c r="J85" s="518">
        <v>1</v>
      </c>
      <c r="K85" s="570">
        <v>2106.62</v>
      </c>
      <c r="L85" s="520"/>
      <c r="M85" s="517"/>
      <c r="N85" s="572">
        <v>946.61</v>
      </c>
      <c r="O85" s="517"/>
      <c r="P85" s="555">
        <v>1994147.56</v>
      </c>
    </row>
    <row r="86" spans="1:16" x14ac:dyDescent="0.25">
      <c r="A86" s="540" t="s">
        <v>44</v>
      </c>
      <c r="B86" s="524" t="s">
        <v>1397</v>
      </c>
      <c r="C86" s="1247" t="s">
        <v>1399</v>
      </c>
      <c r="D86" s="1247"/>
      <c r="E86" s="1247"/>
      <c r="F86" s="1247"/>
      <c r="G86" s="1247"/>
      <c r="H86" s="525" t="s">
        <v>1212</v>
      </c>
      <c r="I86" s="536">
        <v>2106.62</v>
      </c>
      <c r="J86" s="526"/>
      <c r="K86" s="536">
        <v>2106.62</v>
      </c>
      <c r="L86" s="541">
        <v>573.70000000000005</v>
      </c>
      <c r="M86" s="536">
        <v>1.65</v>
      </c>
      <c r="N86" s="541">
        <v>946.61</v>
      </c>
      <c r="O86" s="526"/>
      <c r="P86" s="529">
        <v>1994147.56</v>
      </c>
    </row>
    <row r="87" spans="1:16" ht="22.5" x14ac:dyDescent="0.25">
      <c r="A87" s="540" t="s">
        <v>1313</v>
      </c>
      <c r="B87" s="524" t="s">
        <v>1401</v>
      </c>
      <c r="C87" s="1247" t="s">
        <v>1303</v>
      </c>
      <c r="D87" s="1247"/>
      <c r="E87" s="1247"/>
      <c r="F87" s="1247"/>
      <c r="G87" s="1247"/>
      <c r="H87" s="525" t="s">
        <v>1304</v>
      </c>
      <c r="I87" s="526"/>
      <c r="J87" s="526"/>
      <c r="K87" s="527">
        <v>3370.5920000000001</v>
      </c>
      <c r="L87" s="528"/>
      <c r="M87" s="526"/>
      <c r="N87" s="541">
        <v>155.02000000000001</v>
      </c>
      <c r="O87" s="543">
        <v>-1</v>
      </c>
      <c r="P87" s="529">
        <v>-522509.17</v>
      </c>
    </row>
    <row r="88" spans="1:16" ht="22.5" x14ac:dyDescent="0.25">
      <c r="A88" s="540" t="s">
        <v>966</v>
      </c>
      <c r="B88" s="524" t="s">
        <v>1403</v>
      </c>
      <c r="C88" s="1247" t="s">
        <v>1306</v>
      </c>
      <c r="D88" s="1247"/>
      <c r="E88" s="1247"/>
      <c r="F88" s="1247"/>
      <c r="G88" s="1247"/>
      <c r="H88" s="525" t="s">
        <v>1304</v>
      </c>
      <c r="I88" s="526"/>
      <c r="J88" s="526"/>
      <c r="K88" s="527">
        <v>3370.5920000000001</v>
      </c>
      <c r="L88" s="528"/>
      <c r="M88" s="526"/>
      <c r="N88" s="541">
        <v>298.58</v>
      </c>
      <c r="O88" s="526"/>
      <c r="P88" s="529">
        <v>1006391.36</v>
      </c>
    </row>
    <row r="89" spans="1:16" x14ac:dyDescent="0.25">
      <c r="A89" s="556"/>
      <c r="B89" s="557"/>
      <c r="C89" s="1248" t="s">
        <v>1161</v>
      </c>
      <c r="D89" s="1248"/>
      <c r="E89" s="1248"/>
      <c r="F89" s="1248"/>
      <c r="G89" s="1248"/>
      <c r="H89" s="516"/>
      <c r="I89" s="517"/>
      <c r="J89" s="517"/>
      <c r="K89" s="517"/>
      <c r="L89" s="520"/>
      <c r="M89" s="517"/>
      <c r="N89" s="520"/>
      <c r="O89" s="517"/>
      <c r="P89" s="555">
        <v>2478029.75</v>
      </c>
    </row>
    <row r="90" spans="1:16" x14ac:dyDescent="0.25">
      <c r="A90" s="558"/>
      <c r="B90" s="559"/>
      <c r="C90" s="559"/>
      <c r="D90" s="559"/>
      <c r="E90" s="559"/>
      <c r="F90" s="559"/>
      <c r="G90" s="559"/>
      <c r="H90" s="560"/>
      <c r="I90" s="561"/>
      <c r="J90" s="561"/>
      <c r="K90" s="561"/>
      <c r="L90" s="562"/>
      <c r="M90" s="561"/>
      <c r="N90" s="562"/>
      <c r="O90" s="561"/>
      <c r="P90" s="563"/>
    </row>
    <row r="91" spans="1:16" x14ac:dyDescent="0.25">
      <c r="A91" s="514" t="s">
        <v>49</v>
      </c>
      <c r="B91" s="515" t="s">
        <v>1976</v>
      </c>
      <c r="C91" s="1249" t="s">
        <v>1977</v>
      </c>
      <c r="D91" s="1249"/>
      <c r="E91" s="1249"/>
      <c r="F91" s="1249"/>
      <c r="G91" s="1249"/>
      <c r="H91" s="516" t="s">
        <v>1390</v>
      </c>
      <c r="I91" s="517">
        <v>21.066199999999998</v>
      </c>
      <c r="J91" s="518">
        <v>1</v>
      </c>
      <c r="K91" s="568">
        <v>21.066199999999998</v>
      </c>
      <c r="L91" s="520"/>
      <c r="M91" s="517"/>
      <c r="N91" s="521"/>
      <c r="O91" s="517"/>
      <c r="P91" s="522"/>
    </row>
    <row r="92" spans="1:16" x14ac:dyDescent="0.25">
      <c r="A92" s="523"/>
      <c r="B92" s="524" t="s">
        <v>23</v>
      </c>
      <c r="C92" s="1247" t="s">
        <v>1203</v>
      </c>
      <c r="D92" s="1247"/>
      <c r="E92" s="1247"/>
      <c r="F92" s="1247"/>
      <c r="G92" s="1247"/>
      <c r="H92" s="525" t="s">
        <v>1148</v>
      </c>
      <c r="I92" s="526"/>
      <c r="J92" s="526"/>
      <c r="K92" s="574">
        <v>263.95948600000003</v>
      </c>
      <c r="L92" s="528"/>
      <c r="M92" s="526"/>
      <c r="N92" s="528"/>
      <c r="O92" s="526"/>
      <c r="P92" s="529">
        <v>76273.73</v>
      </c>
    </row>
    <row r="93" spans="1:16" x14ac:dyDescent="0.25">
      <c r="A93" s="530"/>
      <c r="B93" s="524" t="s">
        <v>1482</v>
      </c>
      <c r="C93" s="1247" t="s">
        <v>1483</v>
      </c>
      <c r="D93" s="1247"/>
      <c r="E93" s="1247"/>
      <c r="F93" s="1247"/>
      <c r="G93" s="1247"/>
      <c r="H93" s="525" t="s">
        <v>1148</v>
      </c>
      <c r="I93" s="536">
        <v>12.53</v>
      </c>
      <c r="J93" s="526"/>
      <c r="K93" s="574">
        <v>263.95948600000003</v>
      </c>
      <c r="L93" s="532"/>
      <c r="M93" s="533"/>
      <c r="N93" s="534">
        <v>288.95999999999998</v>
      </c>
      <c r="O93" s="526"/>
      <c r="P93" s="529">
        <v>76273.73</v>
      </c>
    </row>
    <row r="94" spans="1:16" x14ac:dyDescent="0.25">
      <c r="A94" s="523"/>
      <c r="B94" s="524" t="s">
        <v>28</v>
      </c>
      <c r="C94" s="1247" t="s">
        <v>132</v>
      </c>
      <c r="D94" s="1247"/>
      <c r="E94" s="1247"/>
      <c r="F94" s="1247"/>
      <c r="G94" s="1247"/>
      <c r="H94" s="525"/>
      <c r="I94" s="526"/>
      <c r="J94" s="526"/>
      <c r="K94" s="526"/>
      <c r="L94" s="528"/>
      <c r="M94" s="526"/>
      <c r="N94" s="528"/>
      <c r="O94" s="526"/>
      <c r="P94" s="529">
        <v>21425.08</v>
      </c>
    </row>
    <row r="95" spans="1:16" x14ac:dyDescent="0.25">
      <c r="A95" s="523"/>
      <c r="B95" s="524"/>
      <c r="C95" s="1247" t="s">
        <v>1147</v>
      </c>
      <c r="D95" s="1247"/>
      <c r="E95" s="1247"/>
      <c r="F95" s="1247"/>
      <c r="G95" s="1247"/>
      <c r="H95" s="525" t="s">
        <v>1148</v>
      </c>
      <c r="I95" s="526"/>
      <c r="J95" s="526"/>
      <c r="K95" s="574">
        <v>55.193444</v>
      </c>
      <c r="L95" s="528"/>
      <c r="M95" s="526"/>
      <c r="N95" s="528"/>
      <c r="O95" s="526"/>
      <c r="P95" s="529">
        <v>17958.84</v>
      </c>
    </row>
    <row r="96" spans="1:16" x14ac:dyDescent="0.25">
      <c r="A96" s="530"/>
      <c r="B96" s="524" t="s">
        <v>1978</v>
      </c>
      <c r="C96" s="1247" t="s">
        <v>1979</v>
      </c>
      <c r="D96" s="1247"/>
      <c r="E96" s="1247"/>
      <c r="F96" s="1247"/>
      <c r="G96" s="1247"/>
      <c r="H96" s="525" t="s">
        <v>1151</v>
      </c>
      <c r="I96" s="531">
        <v>10.5</v>
      </c>
      <c r="J96" s="526"/>
      <c r="K96" s="535">
        <v>221.1951</v>
      </c>
      <c r="L96" s="538">
        <v>2.41</v>
      </c>
      <c r="M96" s="539">
        <v>1.17</v>
      </c>
      <c r="N96" s="534">
        <v>2.82</v>
      </c>
      <c r="O96" s="526"/>
      <c r="P96" s="529">
        <v>623.77</v>
      </c>
    </row>
    <row r="97" spans="1:16" x14ac:dyDescent="0.25">
      <c r="A97" s="530"/>
      <c r="B97" s="524" t="s">
        <v>1980</v>
      </c>
      <c r="C97" s="1247" t="s">
        <v>1981</v>
      </c>
      <c r="D97" s="1247"/>
      <c r="E97" s="1247"/>
      <c r="F97" s="1247"/>
      <c r="G97" s="1247"/>
      <c r="H97" s="525" t="s">
        <v>1151</v>
      </c>
      <c r="I97" s="536">
        <v>2.62</v>
      </c>
      <c r="J97" s="526"/>
      <c r="K97" s="574">
        <v>55.193444</v>
      </c>
      <c r="L97" s="532"/>
      <c r="M97" s="533"/>
      <c r="N97" s="534">
        <v>376.88</v>
      </c>
      <c r="O97" s="526"/>
      <c r="P97" s="529">
        <v>20801.310000000001</v>
      </c>
    </row>
    <row r="98" spans="1:16" x14ac:dyDescent="0.25">
      <c r="A98" s="540"/>
      <c r="B98" s="524" t="s">
        <v>1208</v>
      </c>
      <c r="C98" s="1247" t="s">
        <v>1209</v>
      </c>
      <c r="D98" s="1247"/>
      <c r="E98" s="1247"/>
      <c r="F98" s="1247"/>
      <c r="G98" s="1247"/>
      <c r="H98" s="525" t="s">
        <v>1148</v>
      </c>
      <c r="I98" s="536">
        <v>2.62</v>
      </c>
      <c r="J98" s="526"/>
      <c r="K98" s="574">
        <v>55.193444</v>
      </c>
      <c r="L98" s="528"/>
      <c r="M98" s="526"/>
      <c r="N98" s="541">
        <v>325.38</v>
      </c>
      <c r="O98" s="526"/>
      <c r="P98" s="529">
        <v>17958.84</v>
      </c>
    </row>
    <row r="99" spans="1:16" x14ac:dyDescent="0.25">
      <c r="A99" s="552"/>
      <c r="B99" s="553"/>
      <c r="C99" s="1248" t="s">
        <v>1154</v>
      </c>
      <c r="D99" s="1248"/>
      <c r="E99" s="1248"/>
      <c r="F99" s="1248"/>
      <c r="G99" s="1248"/>
      <c r="H99" s="516"/>
      <c r="I99" s="517"/>
      <c r="J99" s="517"/>
      <c r="K99" s="517"/>
      <c r="L99" s="520"/>
      <c r="M99" s="517"/>
      <c r="N99" s="554"/>
      <c r="O99" s="517"/>
      <c r="P99" s="555">
        <v>115657.65</v>
      </c>
    </row>
    <row r="100" spans="1:16" x14ac:dyDescent="0.25">
      <c r="A100" s="540"/>
      <c r="B100" s="524"/>
      <c r="C100" s="1247" t="s">
        <v>1155</v>
      </c>
      <c r="D100" s="1247"/>
      <c r="E100" s="1247"/>
      <c r="F100" s="1247"/>
      <c r="G100" s="1247"/>
      <c r="H100" s="525"/>
      <c r="I100" s="526"/>
      <c r="J100" s="526"/>
      <c r="K100" s="526"/>
      <c r="L100" s="528"/>
      <c r="M100" s="526"/>
      <c r="N100" s="528"/>
      <c r="O100" s="526"/>
      <c r="P100" s="529">
        <v>94232.57</v>
      </c>
    </row>
    <row r="101" spans="1:16" x14ac:dyDescent="0.25">
      <c r="A101" s="540"/>
      <c r="B101" s="524" t="s">
        <v>1156</v>
      </c>
      <c r="C101" s="1247" t="s">
        <v>1157</v>
      </c>
      <c r="D101" s="1247"/>
      <c r="E101" s="1247"/>
      <c r="F101" s="1247"/>
      <c r="G101" s="1247"/>
      <c r="H101" s="525" t="s">
        <v>1158</v>
      </c>
      <c r="I101" s="543">
        <v>92</v>
      </c>
      <c r="J101" s="526"/>
      <c r="K101" s="543">
        <v>92</v>
      </c>
      <c r="L101" s="528"/>
      <c r="M101" s="526"/>
      <c r="N101" s="528"/>
      <c r="O101" s="526"/>
      <c r="P101" s="529">
        <v>86693.96</v>
      </c>
    </row>
    <row r="102" spans="1:16" x14ac:dyDescent="0.25">
      <c r="A102" s="540"/>
      <c r="B102" s="524" t="s">
        <v>1159</v>
      </c>
      <c r="C102" s="1247" t="s">
        <v>1160</v>
      </c>
      <c r="D102" s="1247"/>
      <c r="E102" s="1247"/>
      <c r="F102" s="1247"/>
      <c r="G102" s="1247"/>
      <c r="H102" s="525" t="s">
        <v>1158</v>
      </c>
      <c r="I102" s="543">
        <v>46</v>
      </c>
      <c r="J102" s="526"/>
      <c r="K102" s="543">
        <v>46</v>
      </c>
      <c r="L102" s="528"/>
      <c r="M102" s="526"/>
      <c r="N102" s="528"/>
      <c r="O102" s="526"/>
      <c r="P102" s="529">
        <v>43346.98</v>
      </c>
    </row>
    <row r="103" spans="1:16" x14ac:dyDescent="0.25">
      <c r="A103" s="556"/>
      <c r="B103" s="557"/>
      <c r="C103" s="1248" t="s">
        <v>1161</v>
      </c>
      <c r="D103" s="1248"/>
      <c r="E103" s="1248"/>
      <c r="F103" s="1248"/>
      <c r="G103" s="1248"/>
      <c r="H103" s="516"/>
      <c r="I103" s="517"/>
      <c r="J103" s="517"/>
      <c r="K103" s="517"/>
      <c r="L103" s="520"/>
      <c r="M103" s="517"/>
      <c r="N103" s="554">
        <v>11663.17</v>
      </c>
      <c r="O103" s="517"/>
      <c r="P103" s="555">
        <v>245698.59</v>
      </c>
    </row>
    <row r="104" spans="1:16" x14ac:dyDescent="0.25">
      <c r="A104" s="558"/>
      <c r="B104" s="559"/>
      <c r="C104" s="559"/>
      <c r="D104" s="559"/>
      <c r="E104" s="559"/>
      <c r="F104" s="559"/>
      <c r="G104" s="559"/>
      <c r="H104" s="560"/>
      <c r="I104" s="561"/>
      <c r="J104" s="561"/>
      <c r="K104" s="561"/>
      <c r="L104" s="562"/>
      <c r="M104" s="561"/>
      <c r="N104" s="562"/>
      <c r="O104" s="561"/>
      <c r="P104" s="563"/>
    </row>
    <row r="105" spans="1:16" x14ac:dyDescent="0.25">
      <c r="A105" s="1251" t="s">
        <v>4797</v>
      </c>
      <c r="B105" s="1252"/>
      <c r="C105" s="1252"/>
      <c r="D105" s="1252"/>
      <c r="E105" s="1252"/>
      <c r="F105" s="1252"/>
      <c r="G105" s="1252"/>
      <c r="H105" s="1252"/>
      <c r="I105" s="1252"/>
      <c r="J105" s="1252"/>
      <c r="K105" s="1252"/>
      <c r="L105" s="1252"/>
      <c r="M105" s="1252"/>
      <c r="N105" s="1252"/>
      <c r="O105" s="1252"/>
      <c r="P105" s="1253"/>
    </row>
    <row r="106" spans="1:16" x14ac:dyDescent="0.25">
      <c r="A106" s="514" t="s">
        <v>54</v>
      </c>
      <c r="B106" s="515" t="s">
        <v>1178</v>
      </c>
      <c r="C106" s="1249" t="s">
        <v>1179</v>
      </c>
      <c r="D106" s="1249"/>
      <c r="E106" s="1249"/>
      <c r="F106" s="1249"/>
      <c r="G106" s="1249"/>
      <c r="H106" s="516" t="s">
        <v>1146</v>
      </c>
      <c r="I106" s="517">
        <v>2.3140736</v>
      </c>
      <c r="J106" s="518">
        <v>1</v>
      </c>
      <c r="K106" s="613">
        <v>2.3140736</v>
      </c>
      <c r="L106" s="520"/>
      <c r="M106" s="517"/>
      <c r="N106" s="521"/>
      <c r="O106" s="517"/>
      <c r="P106" s="522"/>
    </row>
    <row r="107" spans="1:16" x14ac:dyDescent="0.25">
      <c r="A107" s="523"/>
      <c r="B107" s="524" t="s">
        <v>28</v>
      </c>
      <c r="C107" s="1247" t="s">
        <v>132</v>
      </c>
      <c r="D107" s="1247"/>
      <c r="E107" s="1247"/>
      <c r="F107" s="1247"/>
      <c r="G107" s="1247"/>
      <c r="H107" s="525"/>
      <c r="I107" s="526"/>
      <c r="J107" s="526"/>
      <c r="K107" s="526"/>
      <c r="L107" s="528"/>
      <c r="M107" s="526"/>
      <c r="N107" s="528"/>
      <c r="O107" s="526"/>
      <c r="P107" s="529">
        <v>87992.27</v>
      </c>
    </row>
    <row r="108" spans="1:16" x14ac:dyDescent="0.25">
      <c r="A108" s="523"/>
      <c r="B108" s="524"/>
      <c r="C108" s="1247" t="s">
        <v>1147</v>
      </c>
      <c r="D108" s="1247"/>
      <c r="E108" s="1247"/>
      <c r="F108" s="1247"/>
      <c r="G108" s="1247"/>
      <c r="H108" s="525" t="s">
        <v>1148</v>
      </c>
      <c r="I108" s="526"/>
      <c r="J108" s="526"/>
      <c r="K108" s="569">
        <v>59.008876800000003</v>
      </c>
      <c r="L108" s="528"/>
      <c r="M108" s="526"/>
      <c r="N108" s="528"/>
      <c r="O108" s="526"/>
      <c r="P108" s="529">
        <v>25791.599999999999</v>
      </c>
    </row>
    <row r="109" spans="1:16" x14ac:dyDescent="0.25">
      <c r="A109" s="530"/>
      <c r="B109" s="524" t="s">
        <v>1149</v>
      </c>
      <c r="C109" s="1247" t="s">
        <v>1150</v>
      </c>
      <c r="D109" s="1247"/>
      <c r="E109" s="1247"/>
      <c r="F109" s="1247"/>
      <c r="G109" s="1247"/>
      <c r="H109" s="525" t="s">
        <v>1151</v>
      </c>
      <c r="I109" s="531">
        <v>25.5</v>
      </c>
      <c r="J109" s="526"/>
      <c r="K109" s="569">
        <v>59.008876800000003</v>
      </c>
      <c r="L109" s="532"/>
      <c r="M109" s="533"/>
      <c r="N109" s="534">
        <v>1491.17</v>
      </c>
      <c r="O109" s="526"/>
      <c r="P109" s="529">
        <v>87992.27</v>
      </c>
    </row>
    <row r="110" spans="1:16" x14ac:dyDescent="0.25">
      <c r="A110" s="540"/>
      <c r="B110" s="524" t="s">
        <v>1152</v>
      </c>
      <c r="C110" s="1247" t="s">
        <v>1153</v>
      </c>
      <c r="D110" s="1247"/>
      <c r="E110" s="1247"/>
      <c r="F110" s="1247"/>
      <c r="G110" s="1247"/>
      <c r="H110" s="525" t="s">
        <v>1148</v>
      </c>
      <c r="I110" s="531">
        <v>25.5</v>
      </c>
      <c r="J110" s="526"/>
      <c r="K110" s="569">
        <v>59.008876800000003</v>
      </c>
      <c r="L110" s="528"/>
      <c r="M110" s="526"/>
      <c r="N110" s="541">
        <v>437.08</v>
      </c>
      <c r="O110" s="526"/>
      <c r="P110" s="529">
        <v>25791.599999999999</v>
      </c>
    </row>
    <row r="111" spans="1:16" x14ac:dyDescent="0.25">
      <c r="A111" s="552"/>
      <c r="B111" s="553"/>
      <c r="C111" s="1248" t="s">
        <v>1154</v>
      </c>
      <c r="D111" s="1248"/>
      <c r="E111" s="1248"/>
      <c r="F111" s="1248"/>
      <c r="G111" s="1248"/>
      <c r="H111" s="516"/>
      <c r="I111" s="517"/>
      <c r="J111" s="517"/>
      <c r="K111" s="517"/>
      <c r="L111" s="520"/>
      <c r="M111" s="517"/>
      <c r="N111" s="554"/>
      <c r="O111" s="517"/>
      <c r="P111" s="555">
        <v>113783.87</v>
      </c>
    </row>
    <row r="112" spans="1:16" x14ac:dyDescent="0.25">
      <c r="A112" s="540"/>
      <c r="B112" s="524"/>
      <c r="C112" s="1247" t="s">
        <v>1155</v>
      </c>
      <c r="D112" s="1247"/>
      <c r="E112" s="1247"/>
      <c r="F112" s="1247"/>
      <c r="G112" s="1247"/>
      <c r="H112" s="525"/>
      <c r="I112" s="526"/>
      <c r="J112" s="526"/>
      <c r="K112" s="526"/>
      <c r="L112" s="528"/>
      <c r="M112" s="526"/>
      <c r="N112" s="528"/>
      <c r="O112" s="526"/>
      <c r="P112" s="529">
        <v>25791.599999999999</v>
      </c>
    </row>
    <row r="113" spans="1:16" x14ac:dyDescent="0.25">
      <c r="A113" s="540"/>
      <c r="B113" s="524" t="s">
        <v>1156</v>
      </c>
      <c r="C113" s="1247" t="s">
        <v>1157</v>
      </c>
      <c r="D113" s="1247"/>
      <c r="E113" s="1247"/>
      <c r="F113" s="1247"/>
      <c r="G113" s="1247"/>
      <c r="H113" s="525" t="s">
        <v>1158</v>
      </c>
      <c r="I113" s="543">
        <v>92</v>
      </c>
      <c r="J113" s="526"/>
      <c r="K113" s="543">
        <v>92</v>
      </c>
      <c r="L113" s="528"/>
      <c r="M113" s="526"/>
      <c r="N113" s="528"/>
      <c r="O113" s="526"/>
      <c r="P113" s="529">
        <v>23728.27</v>
      </c>
    </row>
    <row r="114" spans="1:16" x14ac:dyDescent="0.25">
      <c r="A114" s="540"/>
      <c r="B114" s="524" t="s">
        <v>1159</v>
      </c>
      <c r="C114" s="1247" t="s">
        <v>1160</v>
      </c>
      <c r="D114" s="1247"/>
      <c r="E114" s="1247"/>
      <c r="F114" s="1247"/>
      <c r="G114" s="1247"/>
      <c r="H114" s="525" t="s">
        <v>1158</v>
      </c>
      <c r="I114" s="543">
        <v>46</v>
      </c>
      <c r="J114" s="526"/>
      <c r="K114" s="543">
        <v>46</v>
      </c>
      <c r="L114" s="528"/>
      <c r="M114" s="526"/>
      <c r="N114" s="528"/>
      <c r="O114" s="526"/>
      <c r="P114" s="529">
        <v>11864.14</v>
      </c>
    </row>
    <row r="115" spans="1:16" x14ac:dyDescent="0.25">
      <c r="A115" s="556"/>
      <c r="B115" s="557"/>
      <c r="C115" s="1248" t="s">
        <v>1161</v>
      </c>
      <c r="D115" s="1248"/>
      <c r="E115" s="1248"/>
      <c r="F115" s="1248"/>
      <c r="G115" s="1248"/>
      <c r="H115" s="516"/>
      <c r="I115" s="517"/>
      <c r="J115" s="517"/>
      <c r="K115" s="517"/>
      <c r="L115" s="520"/>
      <c r="M115" s="517"/>
      <c r="N115" s="554">
        <v>64551.22</v>
      </c>
      <c r="O115" s="517"/>
      <c r="P115" s="555">
        <v>149376.28</v>
      </c>
    </row>
    <row r="116" spans="1:16" x14ac:dyDescent="0.25">
      <c r="A116" s="558"/>
      <c r="B116" s="559"/>
      <c r="C116" s="559"/>
      <c r="D116" s="559"/>
      <c r="E116" s="559"/>
      <c r="F116" s="559"/>
      <c r="G116" s="559"/>
      <c r="H116" s="560"/>
      <c r="I116" s="561"/>
      <c r="J116" s="561"/>
      <c r="K116" s="561"/>
      <c r="L116" s="562"/>
      <c r="M116" s="561"/>
      <c r="N116" s="562"/>
      <c r="O116" s="561"/>
      <c r="P116" s="563"/>
    </row>
    <row r="117" spans="1:16" x14ac:dyDescent="0.25">
      <c r="A117" s="514" t="s">
        <v>61</v>
      </c>
      <c r="B117" s="515" t="s">
        <v>1162</v>
      </c>
      <c r="C117" s="1249" t="s">
        <v>1163</v>
      </c>
      <c r="D117" s="1249"/>
      <c r="E117" s="1249"/>
      <c r="F117" s="1249"/>
      <c r="G117" s="1249"/>
      <c r="H117" s="516" t="s">
        <v>1164</v>
      </c>
      <c r="I117" s="517">
        <v>3933.9189999999999</v>
      </c>
      <c r="J117" s="518">
        <v>1</v>
      </c>
      <c r="K117" s="519">
        <v>3933.9189999999999</v>
      </c>
      <c r="L117" s="520"/>
      <c r="M117" s="517"/>
      <c r="N117" s="572">
        <v>76.260000000000005</v>
      </c>
      <c r="O117" s="517"/>
      <c r="P117" s="555">
        <v>300000.65999999997</v>
      </c>
    </row>
    <row r="118" spans="1:16" x14ac:dyDescent="0.25">
      <c r="A118" s="556"/>
      <c r="B118" s="557"/>
      <c r="C118" s="1248" t="s">
        <v>1161</v>
      </c>
      <c r="D118" s="1248"/>
      <c r="E118" s="1248"/>
      <c r="F118" s="1248"/>
      <c r="G118" s="1248"/>
      <c r="H118" s="516"/>
      <c r="I118" s="517"/>
      <c r="J118" s="517"/>
      <c r="K118" s="517"/>
      <c r="L118" s="520"/>
      <c r="M118" s="517"/>
      <c r="N118" s="520"/>
      <c r="O118" s="517"/>
      <c r="P118" s="555">
        <v>300000.65999999997</v>
      </c>
    </row>
    <row r="119" spans="1:16" x14ac:dyDescent="0.25">
      <c r="A119" s="558"/>
      <c r="B119" s="559"/>
      <c r="C119" s="559"/>
      <c r="D119" s="559"/>
      <c r="E119" s="559"/>
      <c r="F119" s="559"/>
      <c r="G119" s="559"/>
      <c r="H119" s="560"/>
      <c r="I119" s="561"/>
      <c r="J119" s="561"/>
      <c r="K119" s="561"/>
      <c r="L119" s="562"/>
      <c r="M119" s="561"/>
      <c r="N119" s="562"/>
      <c r="O119" s="561"/>
      <c r="P119" s="563"/>
    </row>
    <row r="120" spans="1:16" x14ac:dyDescent="0.25">
      <c r="A120" s="514" t="s">
        <v>67</v>
      </c>
      <c r="B120" s="515" t="s">
        <v>4383</v>
      </c>
      <c r="C120" s="1249" t="s">
        <v>4384</v>
      </c>
      <c r="D120" s="1249"/>
      <c r="E120" s="1249"/>
      <c r="F120" s="1249"/>
      <c r="G120" s="1249"/>
      <c r="H120" s="516" t="s">
        <v>4385</v>
      </c>
      <c r="I120" s="517">
        <v>24.36</v>
      </c>
      <c r="J120" s="518">
        <v>1</v>
      </c>
      <c r="K120" s="570">
        <v>24.36</v>
      </c>
      <c r="L120" s="520"/>
      <c r="M120" s="517"/>
      <c r="N120" s="521"/>
      <c r="O120" s="517"/>
      <c r="P120" s="522"/>
    </row>
    <row r="121" spans="1:16" x14ac:dyDescent="0.25">
      <c r="A121" s="523"/>
      <c r="B121" s="524" t="s">
        <v>23</v>
      </c>
      <c r="C121" s="1247" t="s">
        <v>1203</v>
      </c>
      <c r="D121" s="1247"/>
      <c r="E121" s="1247"/>
      <c r="F121" s="1247"/>
      <c r="G121" s="1247"/>
      <c r="H121" s="525" t="s">
        <v>1148</v>
      </c>
      <c r="I121" s="526"/>
      <c r="J121" s="526"/>
      <c r="K121" s="527">
        <v>248.47200000000001</v>
      </c>
      <c r="L121" s="528"/>
      <c r="M121" s="526"/>
      <c r="N121" s="528"/>
      <c r="O121" s="526"/>
      <c r="P121" s="529">
        <v>68779.53</v>
      </c>
    </row>
    <row r="122" spans="1:16" x14ac:dyDescent="0.25">
      <c r="A122" s="530"/>
      <c r="B122" s="524" t="s">
        <v>1285</v>
      </c>
      <c r="C122" s="1247" t="s">
        <v>1286</v>
      </c>
      <c r="D122" s="1247"/>
      <c r="E122" s="1247"/>
      <c r="F122" s="1247"/>
      <c r="G122" s="1247"/>
      <c r="H122" s="525" t="s">
        <v>1148</v>
      </c>
      <c r="I122" s="531">
        <v>10.199999999999999</v>
      </c>
      <c r="J122" s="526"/>
      <c r="K122" s="527">
        <v>248.47200000000001</v>
      </c>
      <c r="L122" s="532"/>
      <c r="M122" s="533"/>
      <c r="N122" s="534">
        <v>276.81</v>
      </c>
      <c r="O122" s="526"/>
      <c r="P122" s="529">
        <v>68779.53</v>
      </c>
    </row>
    <row r="123" spans="1:16" x14ac:dyDescent="0.25">
      <c r="A123" s="523"/>
      <c r="B123" s="524" t="s">
        <v>28</v>
      </c>
      <c r="C123" s="1247" t="s">
        <v>132</v>
      </c>
      <c r="D123" s="1247"/>
      <c r="E123" s="1247"/>
      <c r="F123" s="1247"/>
      <c r="G123" s="1247"/>
      <c r="H123" s="525"/>
      <c r="I123" s="526"/>
      <c r="J123" s="526"/>
      <c r="K123" s="526"/>
      <c r="L123" s="528"/>
      <c r="M123" s="526"/>
      <c r="N123" s="528"/>
      <c r="O123" s="526"/>
      <c r="P123" s="529">
        <v>12556.43</v>
      </c>
    </row>
    <row r="124" spans="1:16" x14ac:dyDescent="0.25">
      <c r="A124" s="523"/>
      <c r="B124" s="524"/>
      <c r="C124" s="1247" t="s">
        <v>1147</v>
      </c>
      <c r="D124" s="1247"/>
      <c r="E124" s="1247"/>
      <c r="F124" s="1247"/>
      <c r="G124" s="1247"/>
      <c r="H124" s="525" t="s">
        <v>1148</v>
      </c>
      <c r="I124" s="526"/>
      <c r="J124" s="526"/>
      <c r="K124" s="535">
        <v>7.7952000000000004</v>
      </c>
      <c r="L124" s="528"/>
      <c r="M124" s="526"/>
      <c r="N124" s="528"/>
      <c r="O124" s="526"/>
      <c r="P124" s="529">
        <v>2914.94</v>
      </c>
    </row>
    <row r="125" spans="1:16" x14ac:dyDescent="0.25">
      <c r="A125" s="530"/>
      <c r="B125" s="524" t="s">
        <v>1287</v>
      </c>
      <c r="C125" s="1247" t="s">
        <v>1288</v>
      </c>
      <c r="D125" s="1247"/>
      <c r="E125" s="1247"/>
      <c r="F125" s="1247"/>
      <c r="G125" s="1247"/>
      <c r="H125" s="525" t="s">
        <v>1151</v>
      </c>
      <c r="I125" s="536">
        <v>0.32</v>
      </c>
      <c r="J125" s="526"/>
      <c r="K125" s="535">
        <v>7.7952000000000004</v>
      </c>
      <c r="L125" s="532"/>
      <c r="M125" s="533"/>
      <c r="N125" s="534">
        <v>1610.79</v>
      </c>
      <c r="O125" s="526"/>
      <c r="P125" s="529">
        <v>12556.43</v>
      </c>
    </row>
    <row r="126" spans="1:16" x14ac:dyDescent="0.25">
      <c r="A126" s="540"/>
      <c r="B126" s="524" t="s">
        <v>1191</v>
      </c>
      <c r="C126" s="1247" t="s">
        <v>1192</v>
      </c>
      <c r="D126" s="1247"/>
      <c r="E126" s="1247"/>
      <c r="F126" s="1247"/>
      <c r="G126" s="1247"/>
      <c r="H126" s="525" t="s">
        <v>1148</v>
      </c>
      <c r="I126" s="536">
        <v>0.32</v>
      </c>
      <c r="J126" s="526"/>
      <c r="K126" s="535">
        <v>7.7952000000000004</v>
      </c>
      <c r="L126" s="528"/>
      <c r="M126" s="526"/>
      <c r="N126" s="541">
        <v>373.94</v>
      </c>
      <c r="O126" s="526"/>
      <c r="P126" s="529">
        <v>2914.94</v>
      </c>
    </row>
    <row r="127" spans="1:16" x14ac:dyDescent="0.25">
      <c r="A127" s="544" t="s">
        <v>1239</v>
      </c>
      <c r="B127" s="545" t="s">
        <v>1395</v>
      </c>
      <c r="C127" s="1250" t="s">
        <v>1396</v>
      </c>
      <c r="D127" s="1250"/>
      <c r="E127" s="1250"/>
      <c r="F127" s="1250"/>
      <c r="G127" s="1250"/>
      <c r="H127" s="546" t="s">
        <v>1212</v>
      </c>
      <c r="I127" s="547">
        <v>11</v>
      </c>
      <c r="J127" s="548"/>
      <c r="K127" s="589">
        <v>267.95999999999998</v>
      </c>
      <c r="L127" s="550"/>
      <c r="M127" s="548"/>
      <c r="N127" s="550"/>
      <c r="O127" s="548"/>
      <c r="P127" s="551"/>
    </row>
    <row r="128" spans="1:16" x14ac:dyDescent="0.25">
      <c r="A128" s="552"/>
      <c r="B128" s="553"/>
      <c r="C128" s="1248" t="s">
        <v>1154</v>
      </c>
      <c r="D128" s="1248"/>
      <c r="E128" s="1248"/>
      <c r="F128" s="1248"/>
      <c r="G128" s="1248"/>
      <c r="H128" s="516"/>
      <c r="I128" s="517"/>
      <c r="J128" s="517"/>
      <c r="K128" s="517"/>
      <c r="L128" s="520"/>
      <c r="M128" s="517"/>
      <c r="N128" s="554"/>
      <c r="O128" s="517"/>
      <c r="P128" s="555">
        <v>84250.9</v>
      </c>
    </row>
    <row r="129" spans="1:16" x14ac:dyDescent="0.25">
      <c r="A129" s="540"/>
      <c r="B129" s="524"/>
      <c r="C129" s="1247" t="s">
        <v>1155</v>
      </c>
      <c r="D129" s="1247"/>
      <c r="E129" s="1247"/>
      <c r="F129" s="1247"/>
      <c r="G129" s="1247"/>
      <c r="H129" s="525"/>
      <c r="I129" s="526"/>
      <c r="J129" s="526"/>
      <c r="K129" s="526"/>
      <c r="L129" s="528"/>
      <c r="M129" s="526"/>
      <c r="N129" s="528"/>
      <c r="O129" s="526"/>
      <c r="P129" s="529">
        <v>71694.47</v>
      </c>
    </row>
    <row r="130" spans="1:16" x14ac:dyDescent="0.25">
      <c r="A130" s="540"/>
      <c r="B130" s="524" t="s">
        <v>4386</v>
      </c>
      <c r="C130" s="1247" t="s">
        <v>4387</v>
      </c>
      <c r="D130" s="1247"/>
      <c r="E130" s="1247"/>
      <c r="F130" s="1247"/>
      <c r="G130" s="1247"/>
      <c r="H130" s="525" t="s">
        <v>1158</v>
      </c>
      <c r="I130" s="543">
        <v>117</v>
      </c>
      <c r="J130" s="526"/>
      <c r="K130" s="543">
        <v>117</v>
      </c>
      <c r="L130" s="528"/>
      <c r="M130" s="526"/>
      <c r="N130" s="528"/>
      <c r="O130" s="526"/>
      <c r="P130" s="529">
        <v>83882.53</v>
      </c>
    </row>
    <row r="131" spans="1:16" x14ac:dyDescent="0.25">
      <c r="A131" s="540"/>
      <c r="B131" s="524" t="s">
        <v>4388</v>
      </c>
      <c r="C131" s="1247" t="s">
        <v>4389</v>
      </c>
      <c r="D131" s="1247"/>
      <c r="E131" s="1247"/>
      <c r="F131" s="1247"/>
      <c r="G131" s="1247"/>
      <c r="H131" s="525" t="s">
        <v>1158</v>
      </c>
      <c r="I131" s="543">
        <v>74</v>
      </c>
      <c r="J131" s="526"/>
      <c r="K131" s="543">
        <v>74</v>
      </c>
      <c r="L131" s="528"/>
      <c r="M131" s="526"/>
      <c r="N131" s="528"/>
      <c r="O131" s="526"/>
      <c r="P131" s="529">
        <v>53053.91</v>
      </c>
    </row>
    <row r="132" spans="1:16" x14ac:dyDescent="0.25">
      <c r="A132" s="556"/>
      <c r="B132" s="557"/>
      <c r="C132" s="1248" t="s">
        <v>1161</v>
      </c>
      <c r="D132" s="1248"/>
      <c r="E132" s="1248"/>
      <c r="F132" s="1248"/>
      <c r="G132" s="1248"/>
      <c r="H132" s="516"/>
      <c r="I132" s="517"/>
      <c r="J132" s="517"/>
      <c r="K132" s="517"/>
      <c r="L132" s="520"/>
      <c r="M132" s="517"/>
      <c r="N132" s="554">
        <v>9079.94</v>
      </c>
      <c r="O132" s="517"/>
      <c r="P132" s="555">
        <v>221187.34</v>
      </c>
    </row>
    <row r="133" spans="1:16" x14ac:dyDescent="0.25">
      <c r="A133" s="558"/>
      <c r="B133" s="559"/>
      <c r="C133" s="559"/>
      <c r="D133" s="559"/>
      <c r="E133" s="559"/>
      <c r="F133" s="559"/>
      <c r="G133" s="559"/>
      <c r="H133" s="560"/>
      <c r="I133" s="561"/>
      <c r="J133" s="561"/>
      <c r="K133" s="561"/>
      <c r="L133" s="562"/>
      <c r="M133" s="561"/>
      <c r="N133" s="562"/>
      <c r="O133" s="561"/>
      <c r="P133" s="563"/>
    </row>
    <row r="134" spans="1:16" x14ac:dyDescent="0.25">
      <c r="A134" s="514" t="s">
        <v>69</v>
      </c>
      <c r="B134" s="515" t="s">
        <v>1397</v>
      </c>
      <c r="C134" s="1249" t="s">
        <v>1398</v>
      </c>
      <c r="D134" s="1249"/>
      <c r="E134" s="1249"/>
      <c r="F134" s="1249"/>
      <c r="G134" s="1249"/>
      <c r="H134" s="516" t="s">
        <v>1212</v>
      </c>
      <c r="I134" s="517">
        <v>267.95999999999998</v>
      </c>
      <c r="J134" s="518">
        <v>1</v>
      </c>
      <c r="K134" s="570">
        <v>267.95999999999998</v>
      </c>
      <c r="L134" s="520"/>
      <c r="M134" s="517"/>
      <c r="N134" s="572">
        <v>946.61</v>
      </c>
      <c r="O134" s="517"/>
      <c r="P134" s="555">
        <v>253653.62</v>
      </c>
    </row>
    <row r="135" spans="1:16" x14ac:dyDescent="0.25">
      <c r="A135" s="540" t="s">
        <v>69</v>
      </c>
      <c r="B135" s="524" t="s">
        <v>1397</v>
      </c>
      <c r="C135" s="1247" t="s">
        <v>1399</v>
      </c>
      <c r="D135" s="1247"/>
      <c r="E135" s="1247"/>
      <c r="F135" s="1247"/>
      <c r="G135" s="1247"/>
      <c r="H135" s="525" t="s">
        <v>1212</v>
      </c>
      <c r="I135" s="536">
        <v>267.95999999999998</v>
      </c>
      <c r="J135" s="526"/>
      <c r="K135" s="536">
        <v>267.95999999999998</v>
      </c>
      <c r="L135" s="541">
        <v>573.70000000000005</v>
      </c>
      <c r="M135" s="536">
        <v>1.65</v>
      </c>
      <c r="N135" s="541">
        <v>946.61</v>
      </c>
      <c r="O135" s="526"/>
      <c r="P135" s="529">
        <v>253653.62</v>
      </c>
    </row>
    <row r="136" spans="1:16" ht="22.5" x14ac:dyDescent="0.25">
      <c r="A136" s="540" t="s">
        <v>3489</v>
      </c>
      <c r="B136" s="524" t="s">
        <v>1401</v>
      </c>
      <c r="C136" s="1247" t="s">
        <v>1303</v>
      </c>
      <c r="D136" s="1247"/>
      <c r="E136" s="1247"/>
      <c r="F136" s="1247"/>
      <c r="G136" s="1247"/>
      <c r="H136" s="525" t="s">
        <v>1304</v>
      </c>
      <c r="I136" s="526"/>
      <c r="J136" s="526"/>
      <c r="K136" s="527">
        <v>428.73599999999999</v>
      </c>
      <c r="L136" s="528"/>
      <c r="M136" s="526"/>
      <c r="N136" s="541">
        <v>155.02000000000001</v>
      </c>
      <c r="O136" s="543">
        <v>-1</v>
      </c>
      <c r="P136" s="529">
        <v>-66462.649999999994</v>
      </c>
    </row>
    <row r="137" spans="1:16" ht="22.5" x14ac:dyDescent="0.25">
      <c r="A137" s="540" t="s">
        <v>3490</v>
      </c>
      <c r="B137" s="524" t="s">
        <v>1403</v>
      </c>
      <c r="C137" s="1247" t="s">
        <v>1306</v>
      </c>
      <c r="D137" s="1247"/>
      <c r="E137" s="1247"/>
      <c r="F137" s="1247"/>
      <c r="G137" s="1247"/>
      <c r="H137" s="525" t="s">
        <v>1304</v>
      </c>
      <c r="I137" s="526"/>
      <c r="J137" s="526"/>
      <c r="K137" s="527">
        <v>428.73599999999999</v>
      </c>
      <c r="L137" s="528"/>
      <c r="M137" s="526"/>
      <c r="N137" s="541">
        <v>298.58</v>
      </c>
      <c r="O137" s="526"/>
      <c r="P137" s="529">
        <v>128011.99</v>
      </c>
    </row>
    <row r="138" spans="1:16" x14ac:dyDescent="0.25">
      <c r="A138" s="556"/>
      <c r="B138" s="557"/>
      <c r="C138" s="1248" t="s">
        <v>1161</v>
      </c>
      <c r="D138" s="1248"/>
      <c r="E138" s="1248"/>
      <c r="F138" s="1248"/>
      <c r="G138" s="1248"/>
      <c r="H138" s="516"/>
      <c r="I138" s="517"/>
      <c r="J138" s="517"/>
      <c r="K138" s="517"/>
      <c r="L138" s="520"/>
      <c r="M138" s="517"/>
      <c r="N138" s="520"/>
      <c r="O138" s="517"/>
      <c r="P138" s="555">
        <v>315202.96000000002</v>
      </c>
    </row>
    <row r="139" spans="1:16" x14ac:dyDescent="0.25">
      <c r="A139" s="558"/>
      <c r="B139" s="559"/>
      <c r="C139" s="559"/>
      <c r="D139" s="559"/>
      <c r="E139" s="559"/>
      <c r="F139" s="559"/>
      <c r="G139" s="559"/>
      <c r="H139" s="560"/>
      <c r="I139" s="561"/>
      <c r="J139" s="561"/>
      <c r="K139" s="561"/>
      <c r="L139" s="562"/>
      <c r="M139" s="561"/>
      <c r="N139" s="562"/>
      <c r="O139" s="561"/>
      <c r="P139" s="563"/>
    </row>
    <row r="140" spans="1:16" x14ac:dyDescent="0.25">
      <c r="A140" s="514" t="s">
        <v>72</v>
      </c>
      <c r="B140" s="515" t="s">
        <v>4515</v>
      </c>
      <c r="C140" s="1249" t="s">
        <v>4516</v>
      </c>
      <c r="D140" s="1249"/>
      <c r="E140" s="1249"/>
      <c r="F140" s="1249"/>
      <c r="G140" s="1249"/>
      <c r="H140" s="516" t="s">
        <v>1146</v>
      </c>
      <c r="I140" s="517">
        <v>1.7358199999999999</v>
      </c>
      <c r="J140" s="518">
        <v>1</v>
      </c>
      <c r="K140" s="590">
        <v>1.7358199999999999</v>
      </c>
      <c r="L140" s="520"/>
      <c r="M140" s="517"/>
      <c r="N140" s="521"/>
      <c r="O140" s="517"/>
      <c r="P140" s="522"/>
    </row>
    <row r="141" spans="1:16" x14ac:dyDescent="0.25">
      <c r="A141" s="523"/>
      <c r="B141" s="524" t="s">
        <v>28</v>
      </c>
      <c r="C141" s="1247" t="s">
        <v>132</v>
      </c>
      <c r="D141" s="1247"/>
      <c r="E141" s="1247"/>
      <c r="F141" s="1247"/>
      <c r="G141" s="1247"/>
      <c r="H141" s="525"/>
      <c r="I141" s="526"/>
      <c r="J141" s="526"/>
      <c r="K141" s="526"/>
      <c r="L141" s="528"/>
      <c r="M141" s="526"/>
      <c r="N141" s="528"/>
      <c r="O141" s="526"/>
      <c r="P141" s="529">
        <v>6662.8</v>
      </c>
    </row>
    <row r="142" spans="1:16" x14ac:dyDescent="0.25">
      <c r="A142" s="523"/>
      <c r="B142" s="524"/>
      <c r="C142" s="1247" t="s">
        <v>1147</v>
      </c>
      <c r="D142" s="1247"/>
      <c r="E142" s="1247"/>
      <c r="F142" s="1247"/>
      <c r="G142" s="1247"/>
      <c r="H142" s="525" t="s">
        <v>1148</v>
      </c>
      <c r="I142" s="526"/>
      <c r="J142" s="526"/>
      <c r="K142" s="569">
        <v>5.5199075999999998</v>
      </c>
      <c r="L142" s="528"/>
      <c r="M142" s="526"/>
      <c r="N142" s="528"/>
      <c r="O142" s="526"/>
      <c r="P142" s="529">
        <v>2412.64</v>
      </c>
    </row>
    <row r="143" spans="1:16" x14ac:dyDescent="0.25">
      <c r="A143" s="530"/>
      <c r="B143" s="524" t="s">
        <v>1185</v>
      </c>
      <c r="C143" s="1247" t="s">
        <v>1186</v>
      </c>
      <c r="D143" s="1247"/>
      <c r="E143" s="1247"/>
      <c r="F143" s="1247"/>
      <c r="G143" s="1247"/>
      <c r="H143" s="525" t="s">
        <v>1151</v>
      </c>
      <c r="I143" s="536">
        <v>3.18</v>
      </c>
      <c r="J143" s="526"/>
      <c r="K143" s="569">
        <v>5.5199075999999998</v>
      </c>
      <c r="L143" s="538">
        <v>887.54</v>
      </c>
      <c r="M143" s="539">
        <v>1.36</v>
      </c>
      <c r="N143" s="534">
        <v>1207.05</v>
      </c>
      <c r="O143" s="526"/>
      <c r="P143" s="529">
        <v>6662.8</v>
      </c>
    </row>
    <row r="144" spans="1:16" x14ac:dyDescent="0.25">
      <c r="A144" s="540"/>
      <c r="B144" s="524" t="s">
        <v>1152</v>
      </c>
      <c r="C144" s="1247" t="s">
        <v>1153</v>
      </c>
      <c r="D144" s="1247"/>
      <c r="E144" s="1247"/>
      <c r="F144" s="1247"/>
      <c r="G144" s="1247"/>
      <c r="H144" s="525" t="s">
        <v>1148</v>
      </c>
      <c r="I144" s="536">
        <v>3.18</v>
      </c>
      <c r="J144" s="526"/>
      <c r="K144" s="569">
        <v>5.5199075999999998</v>
      </c>
      <c r="L144" s="528"/>
      <c r="M144" s="526"/>
      <c r="N144" s="541">
        <v>437.08</v>
      </c>
      <c r="O144" s="526"/>
      <c r="P144" s="529">
        <v>2412.64</v>
      </c>
    </row>
    <row r="145" spans="1:16" x14ac:dyDescent="0.25">
      <c r="A145" s="552"/>
      <c r="B145" s="553"/>
      <c r="C145" s="1248" t="s">
        <v>1154</v>
      </c>
      <c r="D145" s="1248"/>
      <c r="E145" s="1248"/>
      <c r="F145" s="1248"/>
      <c r="G145" s="1248"/>
      <c r="H145" s="516"/>
      <c r="I145" s="517"/>
      <c r="J145" s="517"/>
      <c r="K145" s="517"/>
      <c r="L145" s="520"/>
      <c r="M145" s="517"/>
      <c r="N145" s="554"/>
      <c r="O145" s="517"/>
      <c r="P145" s="555">
        <v>9075.44</v>
      </c>
    </row>
    <row r="146" spans="1:16" x14ac:dyDescent="0.25">
      <c r="A146" s="540"/>
      <c r="B146" s="524"/>
      <c r="C146" s="1247" t="s">
        <v>1155</v>
      </c>
      <c r="D146" s="1247"/>
      <c r="E146" s="1247"/>
      <c r="F146" s="1247"/>
      <c r="G146" s="1247"/>
      <c r="H146" s="525"/>
      <c r="I146" s="526"/>
      <c r="J146" s="526"/>
      <c r="K146" s="526"/>
      <c r="L146" s="528"/>
      <c r="M146" s="526"/>
      <c r="N146" s="528"/>
      <c r="O146" s="526"/>
      <c r="P146" s="529">
        <v>2412.64</v>
      </c>
    </row>
    <row r="147" spans="1:16" x14ac:dyDescent="0.25">
      <c r="A147" s="540"/>
      <c r="B147" s="524" t="s">
        <v>1156</v>
      </c>
      <c r="C147" s="1247" t="s">
        <v>1157</v>
      </c>
      <c r="D147" s="1247"/>
      <c r="E147" s="1247"/>
      <c r="F147" s="1247"/>
      <c r="G147" s="1247"/>
      <c r="H147" s="525" t="s">
        <v>1158</v>
      </c>
      <c r="I147" s="543">
        <v>92</v>
      </c>
      <c r="J147" s="526"/>
      <c r="K147" s="543">
        <v>92</v>
      </c>
      <c r="L147" s="528"/>
      <c r="M147" s="526"/>
      <c r="N147" s="528"/>
      <c r="O147" s="526"/>
      <c r="P147" s="529">
        <v>2219.63</v>
      </c>
    </row>
    <row r="148" spans="1:16" x14ac:dyDescent="0.25">
      <c r="A148" s="540"/>
      <c r="B148" s="524" t="s">
        <v>1159</v>
      </c>
      <c r="C148" s="1247" t="s">
        <v>1160</v>
      </c>
      <c r="D148" s="1247"/>
      <c r="E148" s="1247"/>
      <c r="F148" s="1247"/>
      <c r="G148" s="1247"/>
      <c r="H148" s="525" t="s">
        <v>1158</v>
      </c>
      <c r="I148" s="543">
        <v>46</v>
      </c>
      <c r="J148" s="526"/>
      <c r="K148" s="543">
        <v>46</v>
      </c>
      <c r="L148" s="528"/>
      <c r="M148" s="526"/>
      <c r="N148" s="528"/>
      <c r="O148" s="526"/>
      <c r="P148" s="529">
        <v>1109.81</v>
      </c>
    </row>
    <row r="149" spans="1:16" x14ac:dyDescent="0.25">
      <c r="A149" s="556"/>
      <c r="B149" s="557"/>
      <c r="C149" s="1248" t="s">
        <v>1161</v>
      </c>
      <c r="D149" s="1248"/>
      <c r="E149" s="1248"/>
      <c r="F149" s="1248"/>
      <c r="G149" s="1248"/>
      <c r="H149" s="516"/>
      <c r="I149" s="517"/>
      <c r="J149" s="517"/>
      <c r="K149" s="517"/>
      <c r="L149" s="520"/>
      <c r="M149" s="517"/>
      <c r="N149" s="554">
        <v>7146.41</v>
      </c>
      <c r="O149" s="517"/>
      <c r="P149" s="555">
        <v>12404.88</v>
      </c>
    </row>
    <row r="150" spans="1:16" x14ac:dyDescent="0.25">
      <c r="A150" s="558"/>
      <c r="B150" s="559"/>
      <c r="C150" s="559"/>
      <c r="D150" s="559"/>
      <c r="E150" s="559"/>
      <c r="F150" s="559"/>
      <c r="G150" s="559"/>
      <c r="H150" s="560"/>
      <c r="I150" s="561"/>
      <c r="J150" s="561"/>
      <c r="K150" s="561"/>
      <c r="L150" s="562"/>
      <c r="M150" s="561"/>
      <c r="N150" s="562"/>
      <c r="O150" s="561"/>
      <c r="P150" s="563"/>
    </row>
    <row r="151" spans="1:16" x14ac:dyDescent="0.25">
      <c r="A151" s="514" t="s">
        <v>75</v>
      </c>
      <c r="B151" s="515" t="s">
        <v>1397</v>
      </c>
      <c r="C151" s="1249" t="s">
        <v>1398</v>
      </c>
      <c r="D151" s="1249"/>
      <c r="E151" s="1249"/>
      <c r="F151" s="1249"/>
      <c r="G151" s="1249"/>
      <c r="H151" s="516" t="s">
        <v>1212</v>
      </c>
      <c r="I151" s="517">
        <v>1735.82</v>
      </c>
      <c r="J151" s="518">
        <v>1</v>
      </c>
      <c r="K151" s="570">
        <v>1735.82</v>
      </c>
      <c r="L151" s="520"/>
      <c r="M151" s="517"/>
      <c r="N151" s="572">
        <v>946.61</v>
      </c>
      <c r="O151" s="517"/>
      <c r="P151" s="555">
        <v>1643144.57</v>
      </c>
    </row>
    <row r="152" spans="1:16" x14ac:dyDescent="0.25">
      <c r="A152" s="540" t="s">
        <v>75</v>
      </c>
      <c r="B152" s="524" t="s">
        <v>1397</v>
      </c>
      <c r="C152" s="1247" t="s">
        <v>1399</v>
      </c>
      <c r="D152" s="1247"/>
      <c r="E152" s="1247"/>
      <c r="F152" s="1247"/>
      <c r="G152" s="1247"/>
      <c r="H152" s="525" t="s">
        <v>1212</v>
      </c>
      <c r="I152" s="536">
        <v>1735.82</v>
      </c>
      <c r="J152" s="526"/>
      <c r="K152" s="536">
        <v>1735.82</v>
      </c>
      <c r="L152" s="541">
        <v>573.70000000000005</v>
      </c>
      <c r="M152" s="536">
        <v>1.65</v>
      </c>
      <c r="N152" s="541">
        <v>946.61</v>
      </c>
      <c r="O152" s="526"/>
      <c r="P152" s="529">
        <v>1643144.57</v>
      </c>
    </row>
    <row r="153" spans="1:16" ht="22.5" x14ac:dyDescent="0.25">
      <c r="A153" s="540" t="s">
        <v>1726</v>
      </c>
      <c r="B153" s="524" t="s">
        <v>1401</v>
      </c>
      <c r="C153" s="1247" t="s">
        <v>1303</v>
      </c>
      <c r="D153" s="1247"/>
      <c r="E153" s="1247"/>
      <c r="F153" s="1247"/>
      <c r="G153" s="1247"/>
      <c r="H153" s="525" t="s">
        <v>1304</v>
      </c>
      <c r="I153" s="526"/>
      <c r="J153" s="526"/>
      <c r="K153" s="535">
        <v>2.7772999999999999</v>
      </c>
      <c r="L153" s="528"/>
      <c r="M153" s="526"/>
      <c r="N153" s="541">
        <v>155.02000000000001</v>
      </c>
      <c r="O153" s="543">
        <v>-1</v>
      </c>
      <c r="P153" s="573">
        <v>-430.54</v>
      </c>
    </row>
    <row r="154" spans="1:16" ht="22.5" x14ac:dyDescent="0.25">
      <c r="A154" s="540" t="s">
        <v>1727</v>
      </c>
      <c r="B154" s="524" t="s">
        <v>1403</v>
      </c>
      <c r="C154" s="1247" t="s">
        <v>1306</v>
      </c>
      <c r="D154" s="1247"/>
      <c r="E154" s="1247"/>
      <c r="F154" s="1247"/>
      <c r="G154" s="1247"/>
      <c r="H154" s="525" t="s">
        <v>1304</v>
      </c>
      <c r="I154" s="526"/>
      <c r="J154" s="526"/>
      <c r="K154" s="535">
        <v>2.7772999999999999</v>
      </c>
      <c r="L154" s="528"/>
      <c r="M154" s="526"/>
      <c r="N154" s="541">
        <v>298.58</v>
      </c>
      <c r="O154" s="526"/>
      <c r="P154" s="573">
        <v>829.25</v>
      </c>
    </row>
    <row r="155" spans="1:16" x14ac:dyDescent="0.25">
      <c r="A155" s="556"/>
      <c r="B155" s="557"/>
      <c r="C155" s="1248" t="s">
        <v>1161</v>
      </c>
      <c r="D155" s="1248"/>
      <c r="E155" s="1248"/>
      <c r="F155" s="1248"/>
      <c r="G155" s="1248"/>
      <c r="H155" s="516"/>
      <c r="I155" s="517"/>
      <c r="J155" s="517"/>
      <c r="K155" s="517"/>
      <c r="L155" s="520"/>
      <c r="M155" s="517"/>
      <c r="N155" s="520"/>
      <c r="O155" s="517"/>
      <c r="P155" s="555">
        <v>1643543.28</v>
      </c>
    </row>
    <row r="156" spans="1:16" x14ac:dyDescent="0.25">
      <c r="A156" s="558"/>
      <c r="B156" s="559"/>
      <c r="C156" s="559"/>
      <c r="D156" s="559"/>
      <c r="E156" s="559"/>
      <c r="F156" s="559"/>
      <c r="G156" s="559"/>
      <c r="H156" s="560"/>
      <c r="I156" s="561"/>
      <c r="J156" s="561"/>
      <c r="K156" s="561"/>
      <c r="L156" s="562"/>
      <c r="M156" s="561"/>
      <c r="N156" s="562"/>
      <c r="O156" s="561"/>
      <c r="P156" s="563"/>
    </row>
    <row r="157" spans="1:16" x14ac:dyDescent="0.25">
      <c r="A157" s="514" t="s">
        <v>78</v>
      </c>
      <c r="B157" s="515" t="s">
        <v>1976</v>
      </c>
      <c r="C157" s="1249" t="s">
        <v>1977</v>
      </c>
      <c r="D157" s="1249"/>
      <c r="E157" s="1249"/>
      <c r="F157" s="1249"/>
      <c r="G157" s="1249"/>
      <c r="H157" s="516" t="s">
        <v>1390</v>
      </c>
      <c r="I157" s="517">
        <v>17.3582</v>
      </c>
      <c r="J157" s="518">
        <v>1</v>
      </c>
      <c r="K157" s="568">
        <v>17.3582</v>
      </c>
      <c r="L157" s="520"/>
      <c r="M157" s="517"/>
      <c r="N157" s="521"/>
      <c r="O157" s="517"/>
      <c r="P157" s="522"/>
    </row>
    <row r="158" spans="1:16" x14ac:dyDescent="0.25">
      <c r="A158" s="523"/>
      <c r="B158" s="524" t="s">
        <v>23</v>
      </c>
      <c r="C158" s="1247" t="s">
        <v>1203</v>
      </c>
      <c r="D158" s="1247"/>
      <c r="E158" s="1247"/>
      <c r="F158" s="1247"/>
      <c r="G158" s="1247"/>
      <c r="H158" s="525" t="s">
        <v>1148</v>
      </c>
      <c r="I158" s="526"/>
      <c r="J158" s="526"/>
      <c r="K158" s="574">
        <v>217.49824599999999</v>
      </c>
      <c r="L158" s="528"/>
      <c r="M158" s="526"/>
      <c r="N158" s="528"/>
      <c r="O158" s="526"/>
      <c r="P158" s="529">
        <v>62848.29</v>
      </c>
    </row>
    <row r="159" spans="1:16" x14ac:dyDescent="0.25">
      <c r="A159" s="530"/>
      <c r="B159" s="524" t="s">
        <v>1482</v>
      </c>
      <c r="C159" s="1247" t="s">
        <v>1483</v>
      </c>
      <c r="D159" s="1247"/>
      <c r="E159" s="1247"/>
      <c r="F159" s="1247"/>
      <c r="G159" s="1247"/>
      <c r="H159" s="525" t="s">
        <v>1148</v>
      </c>
      <c r="I159" s="536">
        <v>12.53</v>
      </c>
      <c r="J159" s="526"/>
      <c r="K159" s="574">
        <v>217.49824599999999</v>
      </c>
      <c r="L159" s="532"/>
      <c r="M159" s="533"/>
      <c r="N159" s="534">
        <v>288.95999999999998</v>
      </c>
      <c r="O159" s="526"/>
      <c r="P159" s="529">
        <v>62848.29</v>
      </c>
    </row>
    <row r="160" spans="1:16" x14ac:dyDescent="0.25">
      <c r="A160" s="523"/>
      <c r="B160" s="524" t="s">
        <v>28</v>
      </c>
      <c r="C160" s="1247" t="s">
        <v>132</v>
      </c>
      <c r="D160" s="1247"/>
      <c r="E160" s="1247"/>
      <c r="F160" s="1247"/>
      <c r="G160" s="1247"/>
      <c r="H160" s="525"/>
      <c r="I160" s="526"/>
      <c r="J160" s="526"/>
      <c r="K160" s="526"/>
      <c r="L160" s="528"/>
      <c r="M160" s="526"/>
      <c r="N160" s="528"/>
      <c r="O160" s="526"/>
      <c r="P160" s="529">
        <v>17653.91</v>
      </c>
    </row>
    <row r="161" spans="1:16" x14ac:dyDescent="0.25">
      <c r="A161" s="523"/>
      <c r="B161" s="524"/>
      <c r="C161" s="1247" t="s">
        <v>1147</v>
      </c>
      <c r="D161" s="1247"/>
      <c r="E161" s="1247"/>
      <c r="F161" s="1247"/>
      <c r="G161" s="1247"/>
      <c r="H161" s="525" t="s">
        <v>1148</v>
      </c>
      <c r="I161" s="526"/>
      <c r="J161" s="526"/>
      <c r="K161" s="574">
        <v>45.478484000000002</v>
      </c>
      <c r="L161" s="528"/>
      <c r="M161" s="526"/>
      <c r="N161" s="528"/>
      <c r="O161" s="526"/>
      <c r="P161" s="529">
        <v>14797.79</v>
      </c>
    </row>
    <row r="162" spans="1:16" x14ac:dyDescent="0.25">
      <c r="A162" s="530"/>
      <c r="B162" s="524" t="s">
        <v>1978</v>
      </c>
      <c r="C162" s="1247" t="s">
        <v>1979</v>
      </c>
      <c r="D162" s="1247"/>
      <c r="E162" s="1247"/>
      <c r="F162" s="1247"/>
      <c r="G162" s="1247"/>
      <c r="H162" s="525" t="s">
        <v>1151</v>
      </c>
      <c r="I162" s="531">
        <v>10.5</v>
      </c>
      <c r="J162" s="526"/>
      <c r="K162" s="535">
        <v>182.2611</v>
      </c>
      <c r="L162" s="538">
        <v>2.41</v>
      </c>
      <c r="M162" s="539">
        <v>1.17</v>
      </c>
      <c r="N162" s="534">
        <v>2.82</v>
      </c>
      <c r="O162" s="526"/>
      <c r="P162" s="529">
        <v>513.98</v>
      </c>
    </row>
    <row r="163" spans="1:16" x14ac:dyDescent="0.25">
      <c r="A163" s="530"/>
      <c r="B163" s="524" t="s">
        <v>1980</v>
      </c>
      <c r="C163" s="1247" t="s">
        <v>1981</v>
      </c>
      <c r="D163" s="1247"/>
      <c r="E163" s="1247"/>
      <c r="F163" s="1247"/>
      <c r="G163" s="1247"/>
      <c r="H163" s="525" t="s">
        <v>1151</v>
      </c>
      <c r="I163" s="536">
        <v>2.62</v>
      </c>
      <c r="J163" s="526"/>
      <c r="K163" s="574">
        <v>45.478484000000002</v>
      </c>
      <c r="L163" s="532"/>
      <c r="M163" s="533"/>
      <c r="N163" s="534">
        <v>376.88</v>
      </c>
      <c r="O163" s="526"/>
      <c r="P163" s="529">
        <v>17139.93</v>
      </c>
    </row>
    <row r="164" spans="1:16" x14ac:dyDescent="0.25">
      <c r="A164" s="540"/>
      <c r="B164" s="524" t="s">
        <v>1208</v>
      </c>
      <c r="C164" s="1247" t="s">
        <v>1209</v>
      </c>
      <c r="D164" s="1247"/>
      <c r="E164" s="1247"/>
      <c r="F164" s="1247"/>
      <c r="G164" s="1247"/>
      <c r="H164" s="525" t="s">
        <v>1148</v>
      </c>
      <c r="I164" s="536">
        <v>2.62</v>
      </c>
      <c r="J164" s="526"/>
      <c r="K164" s="574">
        <v>45.478484000000002</v>
      </c>
      <c r="L164" s="528"/>
      <c r="M164" s="526"/>
      <c r="N164" s="541">
        <v>325.38</v>
      </c>
      <c r="O164" s="526"/>
      <c r="P164" s="529">
        <v>14797.79</v>
      </c>
    </row>
    <row r="165" spans="1:16" x14ac:dyDescent="0.25">
      <c r="A165" s="552"/>
      <c r="B165" s="553"/>
      <c r="C165" s="1248" t="s">
        <v>1154</v>
      </c>
      <c r="D165" s="1248"/>
      <c r="E165" s="1248"/>
      <c r="F165" s="1248"/>
      <c r="G165" s="1248"/>
      <c r="H165" s="516"/>
      <c r="I165" s="517"/>
      <c r="J165" s="517"/>
      <c r="K165" s="517"/>
      <c r="L165" s="520"/>
      <c r="M165" s="517"/>
      <c r="N165" s="554"/>
      <c r="O165" s="517"/>
      <c r="P165" s="555">
        <v>95299.99</v>
      </c>
    </row>
    <row r="166" spans="1:16" x14ac:dyDescent="0.25">
      <c r="A166" s="540"/>
      <c r="B166" s="524"/>
      <c r="C166" s="1247" t="s">
        <v>1155</v>
      </c>
      <c r="D166" s="1247"/>
      <c r="E166" s="1247"/>
      <c r="F166" s="1247"/>
      <c r="G166" s="1247"/>
      <c r="H166" s="525"/>
      <c r="I166" s="526"/>
      <c r="J166" s="526"/>
      <c r="K166" s="526"/>
      <c r="L166" s="528"/>
      <c r="M166" s="526"/>
      <c r="N166" s="528"/>
      <c r="O166" s="526"/>
      <c r="P166" s="529">
        <v>77646.080000000002</v>
      </c>
    </row>
    <row r="167" spans="1:16" x14ac:dyDescent="0.25">
      <c r="A167" s="540"/>
      <c r="B167" s="524" t="s">
        <v>1156</v>
      </c>
      <c r="C167" s="1247" t="s">
        <v>1157</v>
      </c>
      <c r="D167" s="1247"/>
      <c r="E167" s="1247"/>
      <c r="F167" s="1247"/>
      <c r="G167" s="1247"/>
      <c r="H167" s="525" t="s">
        <v>1158</v>
      </c>
      <c r="I167" s="543">
        <v>92</v>
      </c>
      <c r="J167" s="526"/>
      <c r="K167" s="543">
        <v>92</v>
      </c>
      <c r="L167" s="528"/>
      <c r="M167" s="526"/>
      <c r="N167" s="528"/>
      <c r="O167" s="526"/>
      <c r="P167" s="529">
        <v>71434.39</v>
      </c>
    </row>
    <row r="168" spans="1:16" x14ac:dyDescent="0.25">
      <c r="A168" s="540"/>
      <c r="B168" s="524" t="s">
        <v>1159</v>
      </c>
      <c r="C168" s="1247" t="s">
        <v>1160</v>
      </c>
      <c r="D168" s="1247"/>
      <c r="E168" s="1247"/>
      <c r="F168" s="1247"/>
      <c r="G168" s="1247"/>
      <c r="H168" s="525" t="s">
        <v>1158</v>
      </c>
      <c r="I168" s="543">
        <v>46</v>
      </c>
      <c r="J168" s="526"/>
      <c r="K168" s="543">
        <v>46</v>
      </c>
      <c r="L168" s="528"/>
      <c r="M168" s="526"/>
      <c r="N168" s="528"/>
      <c r="O168" s="526"/>
      <c r="P168" s="529">
        <v>35717.199999999997</v>
      </c>
    </row>
    <row r="169" spans="1:16" x14ac:dyDescent="0.25">
      <c r="A169" s="556"/>
      <c r="B169" s="557"/>
      <c r="C169" s="1248" t="s">
        <v>1161</v>
      </c>
      <c r="D169" s="1248"/>
      <c r="E169" s="1248"/>
      <c r="F169" s="1248"/>
      <c r="G169" s="1248"/>
      <c r="H169" s="516"/>
      <c r="I169" s="517"/>
      <c r="J169" s="517"/>
      <c r="K169" s="517"/>
      <c r="L169" s="520"/>
      <c r="M169" s="517"/>
      <c r="N169" s="554">
        <v>11663.17</v>
      </c>
      <c r="O169" s="517"/>
      <c r="P169" s="555">
        <v>202451.58</v>
      </c>
    </row>
    <row r="170" spans="1:16" x14ac:dyDescent="0.25">
      <c r="A170" s="558"/>
      <c r="B170" s="559"/>
      <c r="C170" s="559"/>
      <c r="D170" s="559"/>
      <c r="E170" s="559"/>
      <c r="F170" s="559"/>
      <c r="G170" s="559"/>
      <c r="H170" s="560"/>
      <c r="I170" s="561"/>
      <c r="J170" s="561"/>
      <c r="K170" s="561"/>
      <c r="L170" s="562"/>
      <c r="M170" s="561"/>
      <c r="N170" s="562"/>
      <c r="O170" s="561"/>
      <c r="P170" s="563"/>
    </row>
    <row r="171" spans="1:16" x14ac:dyDescent="0.25">
      <c r="A171" s="558"/>
      <c r="B171" s="576"/>
      <c r="C171" s="576"/>
      <c r="D171" s="576"/>
      <c r="E171" s="576"/>
      <c r="F171" s="561"/>
      <c r="G171" s="561"/>
      <c r="H171" s="561"/>
      <c r="I171" s="561"/>
      <c r="J171" s="562"/>
      <c r="K171" s="561"/>
      <c r="L171" s="562"/>
      <c r="M171" s="577"/>
      <c r="N171" s="562"/>
      <c r="O171" s="578"/>
      <c r="P171" s="579"/>
    </row>
    <row r="172" spans="1:16" x14ac:dyDescent="0.25">
      <c r="A172" s="552"/>
      <c r="B172" s="580"/>
      <c r="C172" s="1246" t="s">
        <v>1982</v>
      </c>
      <c r="D172" s="1246"/>
      <c r="E172" s="1246"/>
      <c r="F172" s="1246"/>
      <c r="G172" s="1246"/>
      <c r="H172" s="1246"/>
      <c r="I172" s="1246"/>
      <c r="J172" s="1246"/>
      <c r="K172" s="1246"/>
      <c r="L172" s="1246"/>
      <c r="M172" s="1246"/>
      <c r="N172" s="1246"/>
      <c r="O172" s="1246"/>
      <c r="P172" s="581"/>
    </row>
    <row r="173" spans="1:16" x14ac:dyDescent="0.25">
      <c r="A173" s="552"/>
      <c r="B173" s="553"/>
      <c r="C173" s="1243" t="s">
        <v>1249</v>
      </c>
      <c r="D173" s="1243"/>
      <c r="E173" s="1243"/>
      <c r="F173" s="1243"/>
      <c r="G173" s="1243"/>
      <c r="H173" s="1243"/>
      <c r="I173" s="1243"/>
      <c r="J173" s="1243"/>
      <c r="K173" s="1243"/>
      <c r="L173" s="1243"/>
      <c r="M173" s="1243"/>
      <c r="N173" s="1243"/>
      <c r="O173" s="1243"/>
      <c r="P173" s="582">
        <v>6402123.4400000004</v>
      </c>
    </row>
    <row r="174" spans="1:16" x14ac:dyDescent="0.25">
      <c r="A174" s="552"/>
      <c r="B174" s="553"/>
      <c r="C174" s="1243" t="s">
        <v>1250</v>
      </c>
      <c r="D174" s="1243"/>
      <c r="E174" s="1243"/>
      <c r="F174" s="1243"/>
      <c r="G174" s="1243"/>
      <c r="H174" s="1243"/>
      <c r="I174" s="1243"/>
      <c r="J174" s="1243"/>
      <c r="K174" s="1243"/>
      <c r="L174" s="1243"/>
      <c r="M174" s="1243"/>
      <c r="N174" s="1243"/>
      <c r="O174" s="1243"/>
      <c r="P174" s="583"/>
    </row>
    <row r="175" spans="1:16" x14ac:dyDescent="0.25">
      <c r="A175" s="552"/>
      <c r="B175" s="553"/>
      <c r="C175" s="1243" t="s">
        <v>1251</v>
      </c>
      <c r="D175" s="1243"/>
      <c r="E175" s="1243"/>
      <c r="F175" s="1243"/>
      <c r="G175" s="1243"/>
      <c r="H175" s="1243"/>
      <c r="I175" s="1243"/>
      <c r="J175" s="1243"/>
      <c r="K175" s="1243"/>
      <c r="L175" s="1243"/>
      <c r="M175" s="1243"/>
      <c r="N175" s="1243"/>
      <c r="O175" s="1243"/>
      <c r="P175" s="582">
        <v>338006.68</v>
      </c>
    </row>
    <row r="176" spans="1:16" x14ac:dyDescent="0.25">
      <c r="A176" s="552"/>
      <c r="B176" s="553"/>
      <c r="C176" s="1243" t="s">
        <v>1252</v>
      </c>
      <c r="D176" s="1243"/>
      <c r="E176" s="1243"/>
      <c r="F176" s="1243"/>
      <c r="G176" s="1243"/>
      <c r="H176" s="1243"/>
      <c r="I176" s="1243"/>
      <c r="J176" s="1243"/>
      <c r="K176" s="1243"/>
      <c r="L176" s="1243"/>
      <c r="M176" s="1243"/>
      <c r="N176" s="1243"/>
      <c r="O176" s="1243"/>
      <c r="P176" s="582">
        <v>280339.40999999997</v>
      </c>
    </row>
    <row r="177" spans="1:16" x14ac:dyDescent="0.25">
      <c r="A177" s="552"/>
      <c r="B177" s="553"/>
      <c r="C177" s="1243" t="s">
        <v>1253</v>
      </c>
      <c r="D177" s="1243"/>
      <c r="E177" s="1243"/>
      <c r="F177" s="1243"/>
      <c r="G177" s="1243"/>
      <c r="H177" s="1243"/>
      <c r="I177" s="1243"/>
      <c r="J177" s="1243"/>
      <c r="K177" s="1243"/>
      <c r="L177" s="1243"/>
      <c r="M177" s="1243"/>
      <c r="N177" s="1243"/>
      <c r="O177" s="1243"/>
      <c r="P177" s="582">
        <v>102277.01</v>
      </c>
    </row>
    <row r="178" spans="1:16" x14ac:dyDescent="0.25">
      <c r="A178" s="552"/>
      <c r="B178" s="553"/>
      <c r="C178" s="1243" t="s">
        <v>1254</v>
      </c>
      <c r="D178" s="1243"/>
      <c r="E178" s="1243"/>
      <c r="F178" s="1243"/>
      <c r="G178" s="1243"/>
      <c r="H178" s="1243"/>
      <c r="I178" s="1243"/>
      <c r="J178" s="1243"/>
      <c r="K178" s="1243"/>
      <c r="L178" s="1243"/>
      <c r="M178" s="1243"/>
      <c r="N178" s="1243"/>
      <c r="O178" s="1243"/>
      <c r="P178" s="582">
        <v>5033021.9800000004</v>
      </c>
    </row>
    <row r="179" spans="1:16" x14ac:dyDescent="0.25">
      <c r="A179" s="552"/>
      <c r="B179" s="553"/>
      <c r="C179" s="1243" t="s">
        <v>1255</v>
      </c>
      <c r="D179" s="1243"/>
      <c r="E179" s="1243"/>
      <c r="F179" s="1243"/>
      <c r="G179" s="1243"/>
      <c r="H179" s="1243"/>
      <c r="I179" s="1243"/>
      <c r="J179" s="1243"/>
      <c r="K179" s="1243"/>
      <c r="L179" s="1243"/>
      <c r="M179" s="1243"/>
      <c r="N179" s="1243"/>
      <c r="O179" s="1243"/>
      <c r="P179" s="582">
        <v>648478.36</v>
      </c>
    </row>
    <row r="180" spans="1:16" x14ac:dyDescent="0.25">
      <c r="A180" s="552"/>
      <c r="B180" s="553"/>
      <c r="C180" s="1243" t="s">
        <v>1256</v>
      </c>
      <c r="D180" s="1243"/>
      <c r="E180" s="1243"/>
      <c r="F180" s="1243"/>
      <c r="G180" s="1243"/>
      <c r="H180" s="1243"/>
      <c r="I180" s="1243"/>
      <c r="J180" s="1243"/>
      <c r="K180" s="1243"/>
      <c r="L180" s="1243"/>
      <c r="M180" s="1243"/>
      <c r="N180" s="1243"/>
      <c r="O180" s="1243"/>
      <c r="P180" s="582">
        <v>7119591.1200000001</v>
      </c>
    </row>
    <row r="181" spans="1:16" x14ac:dyDescent="0.25">
      <c r="A181" s="552"/>
      <c r="B181" s="553"/>
      <c r="C181" s="1243" t="s">
        <v>1257</v>
      </c>
      <c r="D181" s="1243"/>
      <c r="E181" s="1243"/>
      <c r="F181" s="1243"/>
      <c r="G181" s="1243"/>
      <c r="H181" s="1243"/>
      <c r="I181" s="1243"/>
      <c r="J181" s="1243"/>
      <c r="K181" s="1243"/>
      <c r="L181" s="1243"/>
      <c r="M181" s="1243"/>
      <c r="N181" s="1243"/>
      <c r="O181" s="1243"/>
      <c r="P181" s="582">
        <v>6471112.7599999998</v>
      </c>
    </row>
    <row r="182" spans="1:16" x14ac:dyDescent="0.25">
      <c r="A182" s="552"/>
      <c r="B182" s="553"/>
      <c r="C182" s="1243" t="s">
        <v>1258</v>
      </c>
      <c r="D182" s="1243"/>
      <c r="E182" s="1243"/>
      <c r="F182" s="1243"/>
      <c r="G182" s="1243"/>
      <c r="H182" s="1243"/>
      <c r="I182" s="1243"/>
      <c r="J182" s="1243"/>
      <c r="K182" s="1243"/>
      <c r="L182" s="1243"/>
      <c r="M182" s="1243"/>
      <c r="N182" s="1243"/>
      <c r="O182" s="1243"/>
      <c r="P182" s="583"/>
    </row>
    <row r="183" spans="1:16" x14ac:dyDescent="0.25">
      <c r="A183" s="552"/>
      <c r="B183" s="553"/>
      <c r="C183" s="1243" t="s">
        <v>1259</v>
      </c>
      <c r="D183" s="1243"/>
      <c r="E183" s="1243"/>
      <c r="F183" s="1243"/>
      <c r="G183" s="1243"/>
      <c r="H183" s="1243"/>
      <c r="I183" s="1243"/>
      <c r="J183" s="1243"/>
      <c r="K183" s="1243"/>
      <c r="L183" s="1243"/>
      <c r="M183" s="1243"/>
      <c r="N183" s="1243"/>
      <c r="O183" s="1243"/>
      <c r="P183" s="582">
        <v>338006.68</v>
      </c>
    </row>
    <row r="184" spans="1:16" x14ac:dyDescent="0.25">
      <c r="A184" s="552"/>
      <c r="B184" s="553"/>
      <c r="C184" s="1243" t="s">
        <v>1260</v>
      </c>
      <c r="D184" s="1243"/>
      <c r="E184" s="1243"/>
      <c r="F184" s="1243"/>
      <c r="G184" s="1243"/>
      <c r="H184" s="1243"/>
      <c r="I184" s="1243"/>
      <c r="J184" s="1243"/>
      <c r="K184" s="1243"/>
      <c r="L184" s="1243"/>
      <c r="M184" s="1243"/>
      <c r="N184" s="1243"/>
      <c r="O184" s="1243"/>
      <c r="P184" s="582">
        <v>280339.40999999997</v>
      </c>
    </row>
    <row r="185" spans="1:16" x14ac:dyDescent="0.25">
      <c r="A185" s="552"/>
      <c r="B185" s="553"/>
      <c r="C185" s="1243" t="s">
        <v>1261</v>
      </c>
      <c r="D185" s="1243"/>
      <c r="E185" s="1243"/>
      <c r="F185" s="1243"/>
      <c r="G185" s="1243"/>
      <c r="H185" s="1243"/>
      <c r="I185" s="1243"/>
      <c r="J185" s="1243"/>
      <c r="K185" s="1243"/>
      <c r="L185" s="1243"/>
      <c r="M185" s="1243"/>
      <c r="N185" s="1243"/>
      <c r="O185" s="1243"/>
      <c r="P185" s="582">
        <v>102277.01</v>
      </c>
    </row>
    <row r="186" spans="1:16" x14ac:dyDescent="0.25">
      <c r="A186" s="552"/>
      <c r="B186" s="553"/>
      <c r="C186" s="1243" t="s">
        <v>1262</v>
      </c>
      <c r="D186" s="1243"/>
      <c r="E186" s="1243"/>
      <c r="F186" s="1243"/>
      <c r="G186" s="1243"/>
      <c r="H186" s="1243"/>
      <c r="I186" s="1243"/>
      <c r="J186" s="1243"/>
      <c r="K186" s="1243"/>
      <c r="L186" s="1243"/>
      <c r="M186" s="1243"/>
      <c r="N186" s="1243"/>
      <c r="O186" s="1243"/>
      <c r="P186" s="582">
        <v>5033021.9800000004</v>
      </c>
    </row>
    <row r="187" spans="1:16" x14ac:dyDescent="0.25">
      <c r="A187" s="552"/>
      <c r="B187" s="553"/>
      <c r="C187" s="1243" t="s">
        <v>1263</v>
      </c>
      <c r="D187" s="1243"/>
      <c r="E187" s="1243"/>
      <c r="F187" s="1243"/>
      <c r="G187" s="1243"/>
      <c r="H187" s="1243"/>
      <c r="I187" s="1243"/>
      <c r="J187" s="1243"/>
      <c r="K187" s="1243"/>
      <c r="L187" s="1243"/>
      <c r="M187" s="1243"/>
      <c r="N187" s="1243"/>
      <c r="O187" s="1243"/>
      <c r="P187" s="582">
        <v>456889.38</v>
      </c>
    </row>
    <row r="188" spans="1:16" x14ac:dyDescent="0.25">
      <c r="A188" s="552"/>
      <c r="B188" s="553"/>
      <c r="C188" s="1243" t="s">
        <v>1264</v>
      </c>
      <c r="D188" s="1243"/>
      <c r="E188" s="1243"/>
      <c r="F188" s="1243"/>
      <c r="G188" s="1243"/>
      <c r="H188" s="1243"/>
      <c r="I188" s="1243"/>
      <c r="J188" s="1243"/>
      <c r="K188" s="1243"/>
      <c r="L188" s="1243"/>
      <c r="M188" s="1243"/>
      <c r="N188" s="1243"/>
      <c r="O188" s="1243"/>
      <c r="P188" s="582">
        <v>260578.3</v>
      </c>
    </row>
    <row r="189" spans="1:16" x14ac:dyDescent="0.25">
      <c r="A189" s="552"/>
      <c r="B189" s="553"/>
      <c r="C189" s="1243" t="s">
        <v>1265</v>
      </c>
      <c r="D189" s="1243"/>
      <c r="E189" s="1243"/>
      <c r="F189" s="1243"/>
      <c r="G189" s="1243"/>
      <c r="H189" s="1243"/>
      <c r="I189" s="1243"/>
      <c r="J189" s="1243"/>
      <c r="K189" s="1243"/>
      <c r="L189" s="1243"/>
      <c r="M189" s="1243"/>
      <c r="N189" s="1243"/>
      <c r="O189" s="1243"/>
      <c r="P189" s="582">
        <v>648478.36</v>
      </c>
    </row>
    <row r="190" spans="1:16" x14ac:dyDescent="0.25">
      <c r="A190" s="552"/>
      <c r="B190" s="553"/>
      <c r="C190" s="1243" t="s">
        <v>1266</v>
      </c>
      <c r="D190" s="1243"/>
      <c r="E190" s="1243"/>
      <c r="F190" s="1243"/>
      <c r="G190" s="1243"/>
      <c r="H190" s="1243"/>
      <c r="I190" s="1243"/>
      <c r="J190" s="1243"/>
      <c r="K190" s="1243"/>
      <c r="L190" s="1243"/>
      <c r="M190" s="1243"/>
      <c r="N190" s="1243"/>
      <c r="O190" s="1243"/>
      <c r="P190" s="582">
        <v>440283.69</v>
      </c>
    </row>
    <row r="191" spans="1:16" x14ac:dyDescent="0.25">
      <c r="A191" s="552"/>
      <c r="B191" s="553"/>
      <c r="C191" s="1243" t="s">
        <v>1267</v>
      </c>
      <c r="D191" s="1243"/>
      <c r="E191" s="1243"/>
      <c r="F191" s="1243"/>
      <c r="G191" s="1243"/>
      <c r="H191" s="1243"/>
      <c r="I191" s="1243"/>
      <c r="J191" s="1243"/>
      <c r="K191" s="1243"/>
      <c r="L191" s="1243"/>
      <c r="M191" s="1243"/>
      <c r="N191" s="1243"/>
      <c r="O191" s="1243"/>
      <c r="P191" s="582">
        <v>456889.38</v>
      </c>
    </row>
    <row r="192" spans="1:16" x14ac:dyDescent="0.25">
      <c r="A192" s="552"/>
      <c r="B192" s="553"/>
      <c r="C192" s="1243" t="s">
        <v>1268</v>
      </c>
      <c r="D192" s="1243"/>
      <c r="E192" s="1243"/>
      <c r="F192" s="1243"/>
      <c r="G192" s="1243"/>
      <c r="H192" s="1243"/>
      <c r="I192" s="1243"/>
      <c r="J192" s="1243"/>
      <c r="K192" s="1243"/>
      <c r="L192" s="1243"/>
      <c r="M192" s="1243"/>
      <c r="N192" s="1243"/>
      <c r="O192" s="1243"/>
      <c r="P192" s="582">
        <v>260578.3</v>
      </c>
    </row>
    <row r="193" spans="1:16" x14ac:dyDescent="0.25">
      <c r="A193" s="552"/>
      <c r="B193" s="580"/>
      <c r="C193" s="1246" t="s">
        <v>1983</v>
      </c>
      <c r="D193" s="1246"/>
      <c r="E193" s="1246"/>
      <c r="F193" s="1246"/>
      <c r="G193" s="1246"/>
      <c r="H193" s="1246"/>
      <c r="I193" s="1246"/>
      <c r="J193" s="1246"/>
      <c r="K193" s="1246"/>
      <c r="L193" s="1246"/>
      <c r="M193" s="1246"/>
      <c r="N193" s="1246"/>
      <c r="O193" s="1246"/>
      <c r="P193" s="584">
        <v>7119591.1200000001</v>
      </c>
    </row>
    <row r="194" spans="1:16" x14ac:dyDescent="0.25">
      <c r="A194" s="552"/>
      <c r="B194" s="553"/>
      <c r="C194" s="1243" t="s">
        <v>1270</v>
      </c>
      <c r="D194" s="1243"/>
      <c r="E194" s="1243"/>
      <c r="F194" s="1243"/>
      <c r="G194" s="1243"/>
      <c r="H194" s="1243"/>
      <c r="I194" s="1243"/>
      <c r="J194" s="1243"/>
      <c r="K194" s="1243"/>
      <c r="L194" s="1243"/>
      <c r="M194" s="1243"/>
      <c r="N194" s="1243"/>
      <c r="O194" s="1243"/>
      <c r="P194" s="583"/>
    </row>
    <row r="195" spans="1:16" x14ac:dyDescent="0.25">
      <c r="A195" s="552"/>
      <c r="B195" s="553"/>
      <c r="C195" s="1243" t="s">
        <v>1271</v>
      </c>
      <c r="D195" s="1243"/>
      <c r="E195" s="1243"/>
      <c r="F195" s="1243"/>
      <c r="G195" s="1243"/>
      <c r="H195" s="1243"/>
      <c r="I195" s="1243"/>
      <c r="J195" s="1243"/>
      <c r="K195" s="585" t="s">
        <v>4969</v>
      </c>
      <c r="L195" s="586"/>
      <c r="M195" s="586"/>
      <c r="O195" s="586"/>
      <c r="P195" s="587"/>
    </row>
    <row r="196" spans="1:16" x14ac:dyDescent="0.25">
      <c r="A196" s="552"/>
      <c r="B196" s="553"/>
      <c r="C196" s="1243" t="s">
        <v>1273</v>
      </c>
      <c r="D196" s="1243"/>
      <c r="E196" s="1243"/>
      <c r="F196" s="1243"/>
      <c r="G196" s="1243"/>
      <c r="H196" s="1243"/>
      <c r="I196" s="1243"/>
      <c r="J196" s="1243"/>
      <c r="K196" s="585" t="s">
        <v>4970</v>
      </c>
      <c r="L196" s="586"/>
      <c r="M196" s="586"/>
      <c r="O196" s="586"/>
      <c r="P196" s="587"/>
    </row>
    <row r="197" spans="1:16" x14ac:dyDescent="0.25">
      <c r="A197" s="1251" t="s">
        <v>4971</v>
      </c>
      <c r="B197" s="1252"/>
      <c r="C197" s="1252"/>
      <c r="D197" s="1252"/>
      <c r="E197" s="1252"/>
      <c r="F197" s="1252"/>
      <c r="G197" s="1252"/>
      <c r="H197" s="1252"/>
      <c r="I197" s="1252"/>
      <c r="J197" s="1252"/>
      <c r="K197" s="1252"/>
      <c r="L197" s="1252"/>
      <c r="M197" s="1252"/>
      <c r="N197" s="1252"/>
      <c r="O197" s="1252"/>
      <c r="P197" s="1253"/>
    </row>
    <row r="198" spans="1:16" x14ac:dyDescent="0.25">
      <c r="A198" s="514" t="s">
        <v>81</v>
      </c>
      <c r="B198" s="515" t="s">
        <v>4972</v>
      </c>
      <c r="C198" s="1249" t="s">
        <v>4973</v>
      </c>
      <c r="D198" s="1249"/>
      <c r="E198" s="1249"/>
      <c r="F198" s="1249"/>
      <c r="G198" s="1249"/>
      <c r="H198" s="516" t="s">
        <v>1440</v>
      </c>
      <c r="I198" s="517">
        <v>38.4</v>
      </c>
      <c r="J198" s="518">
        <v>1</v>
      </c>
      <c r="K198" s="571">
        <v>38.4</v>
      </c>
      <c r="L198" s="520"/>
      <c r="M198" s="517"/>
      <c r="N198" s="521"/>
      <c r="O198" s="517"/>
      <c r="P198" s="522"/>
    </row>
    <row r="199" spans="1:16" x14ac:dyDescent="0.25">
      <c r="A199" s="523"/>
      <c r="B199" s="524" t="s">
        <v>23</v>
      </c>
      <c r="C199" s="1247" t="s">
        <v>1203</v>
      </c>
      <c r="D199" s="1247"/>
      <c r="E199" s="1247"/>
      <c r="F199" s="1247"/>
      <c r="G199" s="1247"/>
      <c r="H199" s="525" t="s">
        <v>1148</v>
      </c>
      <c r="I199" s="526"/>
      <c r="J199" s="526"/>
      <c r="K199" s="527">
        <v>1273.7280000000001</v>
      </c>
      <c r="L199" s="528"/>
      <c r="M199" s="526"/>
      <c r="N199" s="528"/>
      <c r="O199" s="526"/>
      <c r="P199" s="529">
        <v>405160.14</v>
      </c>
    </row>
    <row r="200" spans="1:16" x14ac:dyDescent="0.25">
      <c r="A200" s="530"/>
      <c r="B200" s="524" t="s">
        <v>2403</v>
      </c>
      <c r="C200" s="1247" t="s">
        <v>2404</v>
      </c>
      <c r="D200" s="1247"/>
      <c r="E200" s="1247"/>
      <c r="F200" s="1247"/>
      <c r="G200" s="1247"/>
      <c r="H200" s="525" t="s">
        <v>1148</v>
      </c>
      <c r="I200" s="536">
        <v>33.17</v>
      </c>
      <c r="J200" s="526"/>
      <c r="K200" s="527">
        <v>1273.7280000000001</v>
      </c>
      <c r="L200" s="532"/>
      <c r="M200" s="533"/>
      <c r="N200" s="534">
        <v>318.08999999999997</v>
      </c>
      <c r="O200" s="526"/>
      <c r="P200" s="529">
        <v>405160.14</v>
      </c>
    </row>
    <row r="201" spans="1:16" x14ac:dyDescent="0.25">
      <c r="A201" s="523"/>
      <c r="B201" s="524" t="s">
        <v>28</v>
      </c>
      <c r="C201" s="1247" t="s">
        <v>132</v>
      </c>
      <c r="D201" s="1247"/>
      <c r="E201" s="1247"/>
      <c r="F201" s="1247"/>
      <c r="G201" s="1247"/>
      <c r="H201" s="525"/>
      <c r="I201" s="526"/>
      <c r="J201" s="526"/>
      <c r="K201" s="526"/>
      <c r="L201" s="528"/>
      <c r="M201" s="526"/>
      <c r="N201" s="528"/>
      <c r="O201" s="526"/>
      <c r="P201" s="529">
        <v>178386.39</v>
      </c>
    </row>
    <row r="202" spans="1:16" x14ac:dyDescent="0.25">
      <c r="A202" s="523"/>
      <c r="B202" s="524"/>
      <c r="C202" s="1247" t="s">
        <v>1147</v>
      </c>
      <c r="D202" s="1247"/>
      <c r="E202" s="1247"/>
      <c r="F202" s="1247"/>
      <c r="G202" s="1247"/>
      <c r="H202" s="525" t="s">
        <v>1148</v>
      </c>
      <c r="I202" s="526"/>
      <c r="J202" s="526"/>
      <c r="K202" s="527">
        <v>52.223999999999997</v>
      </c>
      <c r="L202" s="528"/>
      <c r="M202" s="526"/>
      <c r="N202" s="528"/>
      <c r="O202" s="526"/>
      <c r="P202" s="529">
        <v>24347.35</v>
      </c>
    </row>
    <row r="203" spans="1:16" x14ac:dyDescent="0.25">
      <c r="A203" s="530"/>
      <c r="B203" s="524" t="s">
        <v>4974</v>
      </c>
      <c r="C203" s="1247" t="s">
        <v>4975</v>
      </c>
      <c r="D203" s="1247"/>
      <c r="E203" s="1247"/>
      <c r="F203" s="1247"/>
      <c r="G203" s="1247"/>
      <c r="H203" s="525" t="s">
        <v>1151</v>
      </c>
      <c r="I203" s="536">
        <v>1.36</v>
      </c>
      <c r="J203" s="526"/>
      <c r="K203" s="527">
        <v>52.223999999999997</v>
      </c>
      <c r="L203" s="542">
        <v>2279.3200000000002</v>
      </c>
      <c r="M203" s="539">
        <v>1.18</v>
      </c>
      <c r="N203" s="534">
        <v>2689.6</v>
      </c>
      <c r="O203" s="526"/>
      <c r="P203" s="529">
        <v>140461.67000000001</v>
      </c>
    </row>
    <row r="204" spans="1:16" x14ac:dyDescent="0.25">
      <c r="A204" s="540"/>
      <c r="B204" s="524" t="s">
        <v>2074</v>
      </c>
      <c r="C204" s="1247" t="s">
        <v>2075</v>
      </c>
      <c r="D204" s="1247"/>
      <c r="E204" s="1247"/>
      <c r="F204" s="1247"/>
      <c r="G204" s="1247"/>
      <c r="H204" s="525" t="s">
        <v>1148</v>
      </c>
      <c r="I204" s="536">
        <v>1.36</v>
      </c>
      <c r="J204" s="526"/>
      <c r="K204" s="527">
        <v>52.223999999999997</v>
      </c>
      <c r="L204" s="528"/>
      <c r="M204" s="526"/>
      <c r="N204" s="541">
        <v>466.21</v>
      </c>
      <c r="O204" s="526"/>
      <c r="P204" s="529">
        <v>24347.35</v>
      </c>
    </row>
    <row r="205" spans="1:16" x14ac:dyDescent="0.25">
      <c r="A205" s="530"/>
      <c r="B205" s="524" t="s">
        <v>4976</v>
      </c>
      <c r="C205" s="1247" t="s">
        <v>4977</v>
      </c>
      <c r="D205" s="1247"/>
      <c r="E205" s="1247"/>
      <c r="F205" s="1247"/>
      <c r="G205" s="1247"/>
      <c r="H205" s="525" t="s">
        <v>1151</v>
      </c>
      <c r="I205" s="531">
        <v>9.1</v>
      </c>
      <c r="J205" s="526"/>
      <c r="K205" s="536">
        <v>349.44</v>
      </c>
      <c r="L205" s="538">
        <v>82.85</v>
      </c>
      <c r="M205" s="539">
        <v>1.31</v>
      </c>
      <c r="N205" s="534">
        <v>108.53</v>
      </c>
      <c r="O205" s="526"/>
      <c r="P205" s="529">
        <v>37924.720000000001</v>
      </c>
    </row>
    <row r="206" spans="1:16" x14ac:dyDescent="0.25">
      <c r="A206" s="523"/>
      <c r="B206" s="524" t="s">
        <v>36</v>
      </c>
      <c r="C206" s="1247" t="s">
        <v>134</v>
      </c>
      <c r="D206" s="1247"/>
      <c r="E206" s="1247"/>
      <c r="F206" s="1247"/>
      <c r="G206" s="1247"/>
      <c r="H206" s="525"/>
      <c r="I206" s="526"/>
      <c r="J206" s="526"/>
      <c r="K206" s="526"/>
      <c r="L206" s="528"/>
      <c r="M206" s="526"/>
      <c r="N206" s="528"/>
      <c r="O206" s="526"/>
      <c r="P206" s="529">
        <v>1536</v>
      </c>
    </row>
    <row r="207" spans="1:16" x14ac:dyDescent="0.25">
      <c r="A207" s="530"/>
      <c r="B207" s="524" t="s">
        <v>1210</v>
      </c>
      <c r="C207" s="1247" t="s">
        <v>1211</v>
      </c>
      <c r="D207" s="1247"/>
      <c r="E207" s="1247"/>
      <c r="F207" s="1247"/>
      <c r="G207" s="1247"/>
      <c r="H207" s="525" t="s">
        <v>1212</v>
      </c>
      <c r="I207" s="543">
        <v>4</v>
      </c>
      <c r="J207" s="526"/>
      <c r="K207" s="531">
        <v>153.6</v>
      </c>
      <c r="L207" s="538">
        <v>35.71</v>
      </c>
      <c r="M207" s="539">
        <v>0.28000000000000003</v>
      </c>
      <c r="N207" s="534">
        <v>10</v>
      </c>
      <c r="O207" s="526"/>
      <c r="P207" s="529">
        <v>1536</v>
      </c>
    </row>
    <row r="208" spans="1:16" x14ac:dyDescent="0.25">
      <c r="A208" s="544" t="s">
        <v>1239</v>
      </c>
      <c r="B208" s="545" t="s">
        <v>2968</v>
      </c>
      <c r="C208" s="1250" t="s">
        <v>2969</v>
      </c>
      <c r="D208" s="1250"/>
      <c r="E208" s="1250"/>
      <c r="F208" s="1250"/>
      <c r="G208" s="1250"/>
      <c r="H208" s="546" t="s">
        <v>2159</v>
      </c>
      <c r="I208" s="547">
        <v>101</v>
      </c>
      <c r="J208" s="548"/>
      <c r="K208" s="566">
        <v>3878.4</v>
      </c>
      <c r="L208" s="550"/>
      <c r="M208" s="548"/>
      <c r="N208" s="550"/>
      <c r="O208" s="548"/>
      <c r="P208" s="551"/>
    </row>
    <row r="209" spans="1:16" x14ac:dyDescent="0.25">
      <c r="A209" s="552"/>
      <c r="B209" s="553"/>
      <c r="C209" s="1248" t="s">
        <v>1154</v>
      </c>
      <c r="D209" s="1248"/>
      <c r="E209" s="1248"/>
      <c r="F209" s="1248"/>
      <c r="G209" s="1248"/>
      <c r="H209" s="516"/>
      <c r="I209" s="517"/>
      <c r="J209" s="517"/>
      <c r="K209" s="517"/>
      <c r="L209" s="520"/>
      <c r="M209" s="517"/>
      <c r="N209" s="554"/>
      <c r="O209" s="517"/>
      <c r="P209" s="555">
        <v>609429.88</v>
      </c>
    </row>
    <row r="210" spans="1:16" x14ac:dyDescent="0.25">
      <c r="A210" s="540"/>
      <c r="B210" s="524"/>
      <c r="C210" s="1247" t="s">
        <v>1155</v>
      </c>
      <c r="D210" s="1247"/>
      <c r="E210" s="1247"/>
      <c r="F210" s="1247"/>
      <c r="G210" s="1247"/>
      <c r="H210" s="525"/>
      <c r="I210" s="526"/>
      <c r="J210" s="526"/>
      <c r="K210" s="526"/>
      <c r="L210" s="528"/>
      <c r="M210" s="526"/>
      <c r="N210" s="528"/>
      <c r="O210" s="526"/>
      <c r="P210" s="529">
        <v>429507.49</v>
      </c>
    </row>
    <row r="211" spans="1:16" x14ac:dyDescent="0.25">
      <c r="A211" s="540"/>
      <c r="B211" s="524" t="s">
        <v>4386</v>
      </c>
      <c r="C211" s="1247" t="s">
        <v>4387</v>
      </c>
      <c r="D211" s="1247"/>
      <c r="E211" s="1247"/>
      <c r="F211" s="1247"/>
      <c r="G211" s="1247"/>
      <c r="H211" s="525" t="s">
        <v>1158</v>
      </c>
      <c r="I211" s="543">
        <v>117</v>
      </c>
      <c r="J211" s="526"/>
      <c r="K211" s="543">
        <v>117</v>
      </c>
      <c r="L211" s="528"/>
      <c r="M211" s="526"/>
      <c r="N211" s="528"/>
      <c r="O211" s="526"/>
      <c r="P211" s="529">
        <v>502523.76</v>
      </c>
    </row>
    <row r="212" spans="1:16" x14ac:dyDescent="0.25">
      <c r="A212" s="540"/>
      <c r="B212" s="524" t="s">
        <v>4388</v>
      </c>
      <c r="C212" s="1247" t="s">
        <v>4389</v>
      </c>
      <c r="D212" s="1247"/>
      <c r="E212" s="1247"/>
      <c r="F212" s="1247"/>
      <c r="G212" s="1247"/>
      <c r="H212" s="525" t="s">
        <v>1158</v>
      </c>
      <c r="I212" s="543">
        <v>74</v>
      </c>
      <c r="J212" s="526"/>
      <c r="K212" s="543">
        <v>74</v>
      </c>
      <c r="L212" s="528"/>
      <c r="M212" s="526"/>
      <c r="N212" s="528"/>
      <c r="O212" s="526"/>
      <c r="P212" s="529">
        <v>317835.53999999998</v>
      </c>
    </row>
    <row r="213" spans="1:16" x14ac:dyDescent="0.25">
      <c r="A213" s="556"/>
      <c r="B213" s="557"/>
      <c r="C213" s="1248" t="s">
        <v>1161</v>
      </c>
      <c r="D213" s="1248"/>
      <c r="E213" s="1248"/>
      <c r="F213" s="1248"/>
      <c r="G213" s="1248"/>
      <c r="H213" s="516"/>
      <c r="I213" s="517"/>
      <c r="J213" s="517"/>
      <c r="K213" s="517"/>
      <c r="L213" s="520"/>
      <c r="M213" s="517"/>
      <c r="N213" s="554">
        <v>37234.089999999997</v>
      </c>
      <c r="O213" s="517"/>
      <c r="P213" s="555">
        <v>1429789.18</v>
      </c>
    </row>
    <row r="214" spans="1:16" x14ac:dyDescent="0.25">
      <c r="A214" s="558"/>
      <c r="B214" s="559"/>
      <c r="C214" s="559"/>
      <c r="D214" s="559"/>
      <c r="E214" s="559"/>
      <c r="F214" s="559"/>
      <c r="G214" s="559"/>
      <c r="H214" s="560"/>
      <c r="I214" s="561"/>
      <c r="J214" s="561"/>
      <c r="K214" s="561"/>
      <c r="L214" s="562"/>
      <c r="M214" s="561"/>
      <c r="N214" s="562"/>
      <c r="O214" s="561"/>
      <c r="P214" s="563"/>
    </row>
    <row r="215" spans="1:16" x14ac:dyDescent="0.25">
      <c r="A215" s="514" t="s">
        <v>87</v>
      </c>
      <c r="B215" s="515" t="s">
        <v>4978</v>
      </c>
      <c r="C215" s="1249" t="s">
        <v>4979</v>
      </c>
      <c r="D215" s="1249"/>
      <c r="E215" s="1249"/>
      <c r="F215" s="1249"/>
      <c r="G215" s="1249"/>
      <c r="H215" s="516" t="s">
        <v>2159</v>
      </c>
      <c r="I215" s="517">
        <v>3878.4</v>
      </c>
      <c r="J215" s="518">
        <v>1</v>
      </c>
      <c r="K215" s="571">
        <v>3878.4</v>
      </c>
      <c r="L215" s="554">
        <v>1099.79</v>
      </c>
      <c r="M215" s="570">
        <v>1.03</v>
      </c>
      <c r="N215" s="564">
        <v>1132.78</v>
      </c>
      <c r="O215" s="517"/>
      <c r="P215" s="555">
        <v>4393373.95</v>
      </c>
    </row>
    <row r="216" spans="1:16" x14ac:dyDescent="0.25">
      <c r="A216" s="556"/>
      <c r="B216" s="557"/>
      <c r="C216" s="1248" t="s">
        <v>1161</v>
      </c>
      <c r="D216" s="1248"/>
      <c r="E216" s="1248"/>
      <c r="F216" s="1248"/>
      <c r="G216" s="1248"/>
      <c r="H216" s="516"/>
      <c r="I216" s="517"/>
      <c r="J216" s="517"/>
      <c r="K216" s="517"/>
      <c r="L216" s="520"/>
      <c r="M216" s="517"/>
      <c r="N216" s="520"/>
      <c r="O216" s="517"/>
      <c r="P216" s="555">
        <v>4393373.95</v>
      </c>
    </row>
    <row r="217" spans="1:16" x14ac:dyDescent="0.25">
      <c r="A217" s="558"/>
      <c r="B217" s="559"/>
      <c r="C217" s="559"/>
      <c r="D217" s="559"/>
      <c r="E217" s="559"/>
      <c r="F217" s="559"/>
      <c r="G217" s="559"/>
      <c r="H217" s="560"/>
      <c r="I217" s="561"/>
      <c r="J217" s="561"/>
      <c r="K217" s="561"/>
      <c r="L217" s="562"/>
      <c r="M217" s="561"/>
      <c r="N217" s="562"/>
      <c r="O217" s="561"/>
      <c r="P217" s="563"/>
    </row>
    <row r="218" spans="1:16" x14ac:dyDescent="0.25">
      <c r="A218" s="1251" t="s">
        <v>4980</v>
      </c>
      <c r="B218" s="1252"/>
      <c r="C218" s="1252"/>
      <c r="D218" s="1252"/>
      <c r="E218" s="1252"/>
      <c r="F218" s="1252"/>
      <c r="G218" s="1252"/>
      <c r="H218" s="1252"/>
      <c r="I218" s="1252"/>
      <c r="J218" s="1252"/>
      <c r="K218" s="1252"/>
      <c r="L218" s="1252"/>
      <c r="M218" s="1252"/>
      <c r="N218" s="1252"/>
      <c r="O218" s="1252"/>
      <c r="P218" s="1253"/>
    </row>
    <row r="219" spans="1:16" x14ac:dyDescent="0.25">
      <c r="A219" s="514" t="s">
        <v>93</v>
      </c>
      <c r="B219" s="515" t="s">
        <v>4926</v>
      </c>
      <c r="C219" s="1249" t="s">
        <v>4927</v>
      </c>
      <c r="D219" s="1249"/>
      <c r="E219" s="1249"/>
      <c r="F219" s="1249"/>
      <c r="G219" s="1249"/>
      <c r="H219" s="516" t="s">
        <v>4385</v>
      </c>
      <c r="I219" s="517">
        <v>33.156999999999996</v>
      </c>
      <c r="J219" s="518">
        <v>1</v>
      </c>
      <c r="K219" s="519">
        <v>33.156999999999996</v>
      </c>
      <c r="L219" s="520"/>
      <c r="M219" s="517"/>
      <c r="N219" s="521"/>
      <c r="O219" s="517"/>
      <c r="P219" s="522"/>
    </row>
    <row r="220" spans="1:16" x14ac:dyDescent="0.25">
      <c r="A220" s="523"/>
      <c r="B220" s="524" t="s">
        <v>23</v>
      </c>
      <c r="C220" s="1247" t="s">
        <v>1203</v>
      </c>
      <c r="D220" s="1247"/>
      <c r="E220" s="1247"/>
      <c r="F220" s="1247"/>
      <c r="G220" s="1247"/>
      <c r="H220" s="525" t="s">
        <v>1148</v>
      </c>
      <c r="I220" s="526"/>
      <c r="J220" s="526"/>
      <c r="K220" s="537">
        <v>4598.5443299999997</v>
      </c>
      <c r="L220" s="528"/>
      <c r="M220" s="526"/>
      <c r="N220" s="528"/>
      <c r="O220" s="526"/>
      <c r="P220" s="529">
        <v>1412534.86</v>
      </c>
    </row>
    <row r="221" spans="1:16" x14ac:dyDescent="0.25">
      <c r="A221" s="530"/>
      <c r="B221" s="524" t="s">
        <v>2350</v>
      </c>
      <c r="C221" s="1247" t="s">
        <v>2351</v>
      </c>
      <c r="D221" s="1247"/>
      <c r="E221" s="1247"/>
      <c r="F221" s="1247"/>
      <c r="G221" s="1247"/>
      <c r="H221" s="525" t="s">
        <v>1148</v>
      </c>
      <c r="I221" s="536">
        <v>138.69</v>
      </c>
      <c r="J221" s="526"/>
      <c r="K221" s="537">
        <v>4598.5443299999997</v>
      </c>
      <c r="L221" s="532"/>
      <c r="M221" s="533"/>
      <c r="N221" s="534">
        <v>307.17</v>
      </c>
      <c r="O221" s="526"/>
      <c r="P221" s="529">
        <v>1412534.86</v>
      </c>
    </row>
    <row r="222" spans="1:16" x14ac:dyDescent="0.25">
      <c r="A222" s="523"/>
      <c r="B222" s="524" t="s">
        <v>28</v>
      </c>
      <c r="C222" s="1247" t="s">
        <v>132</v>
      </c>
      <c r="D222" s="1247"/>
      <c r="E222" s="1247"/>
      <c r="F222" s="1247"/>
      <c r="G222" s="1247"/>
      <c r="H222" s="525"/>
      <c r="I222" s="526"/>
      <c r="J222" s="526"/>
      <c r="K222" s="526"/>
      <c r="L222" s="528"/>
      <c r="M222" s="526"/>
      <c r="N222" s="528"/>
      <c r="O222" s="526"/>
      <c r="P222" s="529">
        <v>983254.18</v>
      </c>
    </row>
    <row r="223" spans="1:16" x14ac:dyDescent="0.25">
      <c r="A223" s="523"/>
      <c r="B223" s="524"/>
      <c r="C223" s="1247" t="s">
        <v>1147</v>
      </c>
      <c r="D223" s="1247"/>
      <c r="E223" s="1247"/>
      <c r="F223" s="1247"/>
      <c r="G223" s="1247"/>
      <c r="H223" s="525" t="s">
        <v>1148</v>
      </c>
      <c r="I223" s="526"/>
      <c r="J223" s="526"/>
      <c r="K223" s="537">
        <v>725.14359000000002</v>
      </c>
      <c r="L223" s="528"/>
      <c r="M223" s="526"/>
      <c r="N223" s="528"/>
      <c r="O223" s="526"/>
      <c r="P223" s="529">
        <v>300367.92</v>
      </c>
    </row>
    <row r="224" spans="1:16" x14ac:dyDescent="0.25">
      <c r="A224" s="530"/>
      <c r="B224" s="524" t="s">
        <v>1443</v>
      </c>
      <c r="C224" s="1247" t="s">
        <v>1444</v>
      </c>
      <c r="D224" s="1247"/>
      <c r="E224" s="1247"/>
      <c r="F224" s="1247"/>
      <c r="G224" s="1247"/>
      <c r="H224" s="525" t="s">
        <v>1151</v>
      </c>
      <c r="I224" s="536">
        <v>17.32</v>
      </c>
      <c r="J224" s="526"/>
      <c r="K224" s="537">
        <v>574.27923999999996</v>
      </c>
      <c r="L224" s="532"/>
      <c r="M224" s="533"/>
      <c r="N224" s="534">
        <v>1550.39</v>
      </c>
      <c r="O224" s="526"/>
      <c r="P224" s="529">
        <v>890356.79</v>
      </c>
    </row>
    <row r="225" spans="1:16" x14ac:dyDescent="0.25">
      <c r="A225" s="540"/>
      <c r="B225" s="524" t="s">
        <v>1152</v>
      </c>
      <c r="C225" s="1247" t="s">
        <v>1153</v>
      </c>
      <c r="D225" s="1247"/>
      <c r="E225" s="1247"/>
      <c r="F225" s="1247"/>
      <c r="G225" s="1247"/>
      <c r="H225" s="525" t="s">
        <v>1148</v>
      </c>
      <c r="I225" s="536">
        <v>17.32</v>
      </c>
      <c r="J225" s="526"/>
      <c r="K225" s="537">
        <v>574.27923999999996</v>
      </c>
      <c r="L225" s="528"/>
      <c r="M225" s="526"/>
      <c r="N225" s="541">
        <v>437.08</v>
      </c>
      <c r="O225" s="526"/>
      <c r="P225" s="529">
        <v>251005.97</v>
      </c>
    </row>
    <row r="226" spans="1:16" x14ac:dyDescent="0.25">
      <c r="A226" s="530"/>
      <c r="B226" s="524" t="s">
        <v>1287</v>
      </c>
      <c r="C226" s="1247" t="s">
        <v>1288</v>
      </c>
      <c r="D226" s="1247"/>
      <c r="E226" s="1247"/>
      <c r="F226" s="1247"/>
      <c r="G226" s="1247"/>
      <c r="H226" s="525" t="s">
        <v>1151</v>
      </c>
      <c r="I226" s="536">
        <v>0.17</v>
      </c>
      <c r="J226" s="526"/>
      <c r="K226" s="537">
        <v>5.6366899999999998</v>
      </c>
      <c r="L226" s="532"/>
      <c r="M226" s="533"/>
      <c r="N226" s="534">
        <v>1610.79</v>
      </c>
      <c r="O226" s="526"/>
      <c r="P226" s="529">
        <v>9079.52</v>
      </c>
    </row>
    <row r="227" spans="1:16" x14ac:dyDescent="0.25">
      <c r="A227" s="540"/>
      <c r="B227" s="524" t="s">
        <v>1191</v>
      </c>
      <c r="C227" s="1247" t="s">
        <v>1192</v>
      </c>
      <c r="D227" s="1247"/>
      <c r="E227" s="1247"/>
      <c r="F227" s="1247"/>
      <c r="G227" s="1247"/>
      <c r="H227" s="525" t="s">
        <v>1148</v>
      </c>
      <c r="I227" s="536">
        <v>0.17</v>
      </c>
      <c r="J227" s="526"/>
      <c r="K227" s="537">
        <v>5.6366899999999998</v>
      </c>
      <c r="L227" s="528"/>
      <c r="M227" s="526"/>
      <c r="N227" s="541">
        <v>373.94</v>
      </c>
      <c r="O227" s="526"/>
      <c r="P227" s="529">
        <v>2107.7800000000002</v>
      </c>
    </row>
    <row r="228" spans="1:16" x14ac:dyDescent="0.25">
      <c r="A228" s="530"/>
      <c r="B228" s="524" t="s">
        <v>4928</v>
      </c>
      <c r="C228" s="1247" t="s">
        <v>4929</v>
      </c>
      <c r="D228" s="1247"/>
      <c r="E228" s="1247"/>
      <c r="F228" s="1247"/>
      <c r="G228" s="1247"/>
      <c r="H228" s="525" t="s">
        <v>1151</v>
      </c>
      <c r="I228" s="536">
        <v>0.26</v>
      </c>
      <c r="J228" s="526"/>
      <c r="K228" s="537">
        <v>8.6208200000000001</v>
      </c>
      <c r="L228" s="532"/>
      <c r="M228" s="533"/>
      <c r="N228" s="534">
        <v>15.3</v>
      </c>
      <c r="O228" s="526"/>
      <c r="P228" s="529">
        <v>131.9</v>
      </c>
    </row>
    <row r="229" spans="1:16" x14ac:dyDescent="0.25">
      <c r="A229" s="530"/>
      <c r="B229" s="524" t="s">
        <v>1445</v>
      </c>
      <c r="C229" s="1247" t="s">
        <v>1446</v>
      </c>
      <c r="D229" s="1247"/>
      <c r="E229" s="1247"/>
      <c r="F229" s="1247"/>
      <c r="G229" s="1247"/>
      <c r="H229" s="525" t="s">
        <v>1151</v>
      </c>
      <c r="I229" s="536">
        <v>4.2300000000000004</v>
      </c>
      <c r="J229" s="526"/>
      <c r="K229" s="537">
        <v>140.25411</v>
      </c>
      <c r="L229" s="538">
        <v>477.92</v>
      </c>
      <c r="M229" s="539">
        <v>1.24</v>
      </c>
      <c r="N229" s="534">
        <v>592.62</v>
      </c>
      <c r="O229" s="526"/>
      <c r="P229" s="529">
        <v>83117.39</v>
      </c>
    </row>
    <row r="230" spans="1:16" x14ac:dyDescent="0.25">
      <c r="A230" s="540"/>
      <c r="B230" s="524" t="s">
        <v>1208</v>
      </c>
      <c r="C230" s="1247" t="s">
        <v>1209</v>
      </c>
      <c r="D230" s="1247"/>
      <c r="E230" s="1247"/>
      <c r="F230" s="1247"/>
      <c r="G230" s="1247"/>
      <c r="H230" s="525" t="s">
        <v>1148</v>
      </c>
      <c r="I230" s="536">
        <v>4.2300000000000004</v>
      </c>
      <c r="J230" s="526"/>
      <c r="K230" s="537">
        <v>140.25411</v>
      </c>
      <c r="L230" s="528"/>
      <c r="M230" s="526"/>
      <c r="N230" s="541">
        <v>325.38</v>
      </c>
      <c r="O230" s="526"/>
      <c r="P230" s="529">
        <v>45635.88</v>
      </c>
    </row>
    <row r="231" spans="1:16" x14ac:dyDescent="0.25">
      <c r="A231" s="530"/>
      <c r="B231" s="524" t="s">
        <v>4892</v>
      </c>
      <c r="C231" s="1247" t="s">
        <v>4893</v>
      </c>
      <c r="D231" s="1247"/>
      <c r="E231" s="1247"/>
      <c r="F231" s="1247"/>
      <c r="G231" s="1247"/>
      <c r="H231" s="525" t="s">
        <v>1151</v>
      </c>
      <c r="I231" s="536">
        <v>0.15</v>
      </c>
      <c r="J231" s="526"/>
      <c r="K231" s="537">
        <v>4.9735500000000004</v>
      </c>
      <c r="L231" s="532"/>
      <c r="M231" s="533"/>
      <c r="N231" s="534">
        <v>114.32</v>
      </c>
      <c r="O231" s="526"/>
      <c r="P231" s="529">
        <v>568.58000000000004</v>
      </c>
    </row>
    <row r="232" spans="1:16" x14ac:dyDescent="0.25">
      <c r="A232" s="540"/>
      <c r="B232" s="524" t="s">
        <v>1208</v>
      </c>
      <c r="C232" s="1247" t="s">
        <v>1209</v>
      </c>
      <c r="D232" s="1247"/>
      <c r="E232" s="1247"/>
      <c r="F232" s="1247"/>
      <c r="G232" s="1247"/>
      <c r="H232" s="525" t="s">
        <v>1148</v>
      </c>
      <c r="I232" s="536">
        <v>0.15</v>
      </c>
      <c r="J232" s="526"/>
      <c r="K232" s="537">
        <v>4.9735500000000004</v>
      </c>
      <c r="L232" s="528"/>
      <c r="M232" s="526"/>
      <c r="N232" s="541">
        <v>325.38</v>
      </c>
      <c r="O232" s="526"/>
      <c r="P232" s="529">
        <v>1618.29</v>
      </c>
    </row>
    <row r="233" spans="1:16" x14ac:dyDescent="0.25">
      <c r="A233" s="523"/>
      <c r="B233" s="524" t="s">
        <v>36</v>
      </c>
      <c r="C233" s="1247" t="s">
        <v>134</v>
      </c>
      <c r="D233" s="1247"/>
      <c r="E233" s="1247"/>
      <c r="F233" s="1247"/>
      <c r="G233" s="1247"/>
      <c r="H233" s="525"/>
      <c r="I233" s="526"/>
      <c r="J233" s="526"/>
      <c r="K233" s="526"/>
      <c r="L233" s="528"/>
      <c r="M233" s="526"/>
      <c r="N233" s="528"/>
      <c r="O233" s="526"/>
      <c r="P233" s="529">
        <v>1022321.42</v>
      </c>
    </row>
    <row r="234" spans="1:16" x14ac:dyDescent="0.25">
      <c r="A234" s="530"/>
      <c r="B234" s="524" t="s">
        <v>4930</v>
      </c>
      <c r="C234" s="1247" t="s">
        <v>4931</v>
      </c>
      <c r="D234" s="1247"/>
      <c r="E234" s="1247"/>
      <c r="F234" s="1247"/>
      <c r="G234" s="1247"/>
      <c r="H234" s="525" t="s">
        <v>1164</v>
      </c>
      <c r="I234" s="527">
        <v>1.7000000000000001E-2</v>
      </c>
      <c r="J234" s="526"/>
      <c r="K234" s="574">
        <v>0.56366899999999998</v>
      </c>
      <c r="L234" s="542">
        <v>109483.34</v>
      </c>
      <c r="M234" s="539">
        <v>1.29</v>
      </c>
      <c r="N234" s="534">
        <v>141233.51</v>
      </c>
      <c r="O234" s="526"/>
      <c r="P234" s="529">
        <v>79608.95</v>
      </c>
    </row>
    <row r="235" spans="1:16" x14ac:dyDescent="0.25">
      <c r="A235" s="530"/>
      <c r="B235" s="524" t="s">
        <v>1548</v>
      </c>
      <c r="C235" s="1247" t="s">
        <v>1549</v>
      </c>
      <c r="D235" s="1247"/>
      <c r="E235" s="1247"/>
      <c r="F235" s="1247"/>
      <c r="G235" s="1247"/>
      <c r="H235" s="525" t="s">
        <v>1212</v>
      </c>
      <c r="I235" s="531">
        <v>1.6</v>
      </c>
      <c r="J235" s="526"/>
      <c r="K235" s="535">
        <v>53.051200000000001</v>
      </c>
      <c r="L235" s="538">
        <v>565.20000000000005</v>
      </c>
      <c r="M235" s="539">
        <v>1.65</v>
      </c>
      <c r="N235" s="534">
        <v>932.58</v>
      </c>
      <c r="O235" s="526"/>
      <c r="P235" s="529">
        <v>49474.49</v>
      </c>
    </row>
    <row r="236" spans="1:16" x14ac:dyDescent="0.25">
      <c r="A236" s="530"/>
      <c r="B236" s="524" t="s">
        <v>4932</v>
      </c>
      <c r="C236" s="1247" t="s">
        <v>4933</v>
      </c>
      <c r="D236" s="1247"/>
      <c r="E236" s="1247"/>
      <c r="F236" s="1247"/>
      <c r="G236" s="1247"/>
      <c r="H236" s="525" t="s">
        <v>1164</v>
      </c>
      <c r="I236" s="527">
        <v>8.0000000000000002E-3</v>
      </c>
      <c r="J236" s="526"/>
      <c r="K236" s="574">
        <v>0.26525599999999999</v>
      </c>
      <c r="L236" s="542">
        <v>4800.8500000000004</v>
      </c>
      <c r="M236" s="539">
        <v>1.65</v>
      </c>
      <c r="N236" s="534">
        <v>7921.4</v>
      </c>
      <c r="O236" s="526"/>
      <c r="P236" s="529">
        <v>2101.1999999999998</v>
      </c>
    </row>
    <row r="237" spans="1:16" x14ac:dyDescent="0.25">
      <c r="A237" s="530"/>
      <c r="B237" s="524" t="s">
        <v>1449</v>
      </c>
      <c r="C237" s="1247" t="s">
        <v>1450</v>
      </c>
      <c r="D237" s="1247"/>
      <c r="E237" s="1247"/>
      <c r="F237" s="1247"/>
      <c r="G237" s="1247"/>
      <c r="H237" s="525" t="s">
        <v>1212</v>
      </c>
      <c r="I237" s="531">
        <v>4.0999999999999996</v>
      </c>
      <c r="J237" s="526"/>
      <c r="K237" s="535">
        <v>135.94370000000001</v>
      </c>
      <c r="L237" s="532"/>
      <c r="M237" s="533"/>
      <c r="N237" s="534">
        <v>5488.94</v>
      </c>
      <c r="O237" s="526"/>
      <c r="P237" s="529">
        <v>746186.81</v>
      </c>
    </row>
    <row r="238" spans="1:16" x14ac:dyDescent="0.25">
      <c r="A238" s="530"/>
      <c r="B238" s="524" t="s">
        <v>4934</v>
      </c>
      <c r="C238" s="1247" t="s">
        <v>4935</v>
      </c>
      <c r="D238" s="1247"/>
      <c r="E238" s="1247"/>
      <c r="F238" s="1247"/>
      <c r="G238" s="1247"/>
      <c r="H238" s="525" t="s">
        <v>1212</v>
      </c>
      <c r="I238" s="536">
        <v>0.12</v>
      </c>
      <c r="J238" s="526"/>
      <c r="K238" s="537">
        <v>3.9788399999999999</v>
      </c>
      <c r="L238" s="542">
        <v>2750.65</v>
      </c>
      <c r="M238" s="539">
        <v>1.45</v>
      </c>
      <c r="N238" s="534">
        <v>3988.44</v>
      </c>
      <c r="O238" s="526"/>
      <c r="P238" s="529">
        <v>15869.36</v>
      </c>
    </row>
    <row r="239" spans="1:16" x14ac:dyDescent="0.25">
      <c r="A239" s="530"/>
      <c r="B239" s="524" t="s">
        <v>4803</v>
      </c>
      <c r="C239" s="1247" t="s">
        <v>4804</v>
      </c>
      <c r="D239" s="1247"/>
      <c r="E239" s="1247"/>
      <c r="F239" s="1247"/>
      <c r="G239" s="1247"/>
      <c r="H239" s="525" t="s">
        <v>1212</v>
      </c>
      <c r="I239" s="536">
        <v>0.77</v>
      </c>
      <c r="J239" s="526"/>
      <c r="K239" s="537">
        <v>25.530889999999999</v>
      </c>
      <c r="L239" s="542">
        <v>3486.8</v>
      </c>
      <c r="M239" s="539">
        <v>1.45</v>
      </c>
      <c r="N239" s="534">
        <v>5055.8599999999997</v>
      </c>
      <c r="O239" s="526"/>
      <c r="P239" s="529">
        <v>129080.61</v>
      </c>
    </row>
    <row r="240" spans="1:16" x14ac:dyDescent="0.25">
      <c r="A240" s="544" t="s">
        <v>1364</v>
      </c>
      <c r="B240" s="545" t="s">
        <v>4936</v>
      </c>
      <c r="C240" s="1250" t="s">
        <v>4937</v>
      </c>
      <c r="D240" s="1250"/>
      <c r="E240" s="1250"/>
      <c r="F240" s="1250"/>
      <c r="G240" s="1250"/>
      <c r="H240" s="546" t="s">
        <v>1212</v>
      </c>
      <c r="I240" s="547">
        <v>0</v>
      </c>
      <c r="J240" s="548"/>
      <c r="K240" s="547">
        <v>0</v>
      </c>
      <c r="L240" s="550"/>
      <c r="M240" s="548"/>
      <c r="N240" s="550"/>
      <c r="O240" s="548"/>
      <c r="P240" s="551"/>
    </row>
    <row r="241" spans="1:16" x14ac:dyDescent="0.25">
      <c r="A241" s="544" t="s">
        <v>1364</v>
      </c>
      <c r="B241" s="545" t="s">
        <v>4938</v>
      </c>
      <c r="C241" s="1250" t="s">
        <v>4939</v>
      </c>
      <c r="D241" s="1250"/>
      <c r="E241" s="1250"/>
      <c r="F241" s="1250"/>
      <c r="G241" s="1250"/>
      <c r="H241" s="546" t="s">
        <v>1575</v>
      </c>
      <c r="I241" s="547">
        <v>0</v>
      </c>
      <c r="J241" s="548"/>
      <c r="K241" s="547">
        <v>0</v>
      </c>
      <c r="L241" s="550"/>
      <c r="M241" s="548"/>
      <c r="N241" s="550"/>
      <c r="O241" s="548"/>
      <c r="P241" s="551"/>
    </row>
    <row r="242" spans="1:16" x14ac:dyDescent="0.25">
      <c r="A242" s="544" t="s">
        <v>1364</v>
      </c>
      <c r="B242" s="545" t="s">
        <v>4940</v>
      </c>
      <c r="C242" s="1250" t="s">
        <v>4941</v>
      </c>
      <c r="D242" s="1250"/>
      <c r="E242" s="1250"/>
      <c r="F242" s="1250"/>
      <c r="G242" s="1250"/>
      <c r="H242" s="546" t="s">
        <v>1164</v>
      </c>
      <c r="I242" s="547">
        <v>0</v>
      </c>
      <c r="J242" s="548"/>
      <c r="K242" s="547">
        <v>0</v>
      </c>
      <c r="L242" s="550"/>
      <c r="M242" s="548"/>
      <c r="N242" s="550"/>
      <c r="O242" s="548"/>
      <c r="P242" s="551"/>
    </row>
    <row r="243" spans="1:16" x14ac:dyDescent="0.25">
      <c r="A243" s="544" t="s">
        <v>1364</v>
      </c>
      <c r="B243" s="545" t="s">
        <v>4942</v>
      </c>
      <c r="C243" s="1250" t="s">
        <v>4943</v>
      </c>
      <c r="D243" s="1250"/>
      <c r="E243" s="1250"/>
      <c r="F243" s="1250"/>
      <c r="G243" s="1250"/>
      <c r="H243" s="546" t="s">
        <v>1575</v>
      </c>
      <c r="I243" s="547">
        <v>0</v>
      </c>
      <c r="J243" s="548"/>
      <c r="K243" s="547">
        <v>0</v>
      </c>
      <c r="L243" s="550"/>
      <c r="M243" s="548"/>
      <c r="N243" s="550"/>
      <c r="O243" s="548"/>
      <c r="P243" s="551"/>
    </row>
    <row r="244" spans="1:16" x14ac:dyDescent="0.25">
      <c r="A244" s="552"/>
      <c r="B244" s="553"/>
      <c r="C244" s="1248" t="s">
        <v>1154</v>
      </c>
      <c r="D244" s="1248"/>
      <c r="E244" s="1248"/>
      <c r="F244" s="1248"/>
      <c r="G244" s="1248"/>
      <c r="H244" s="516"/>
      <c r="I244" s="517"/>
      <c r="J244" s="517"/>
      <c r="K244" s="517"/>
      <c r="L244" s="520"/>
      <c r="M244" s="517"/>
      <c r="N244" s="554"/>
      <c r="O244" s="517"/>
      <c r="P244" s="555">
        <v>3718478.38</v>
      </c>
    </row>
    <row r="245" spans="1:16" x14ac:dyDescent="0.25">
      <c r="A245" s="540"/>
      <c r="B245" s="524"/>
      <c r="C245" s="1247" t="s">
        <v>1155</v>
      </c>
      <c r="D245" s="1247"/>
      <c r="E245" s="1247"/>
      <c r="F245" s="1247"/>
      <c r="G245" s="1247"/>
      <c r="H245" s="525"/>
      <c r="I245" s="526"/>
      <c r="J245" s="526"/>
      <c r="K245" s="526"/>
      <c r="L245" s="528"/>
      <c r="M245" s="526"/>
      <c r="N245" s="528"/>
      <c r="O245" s="526"/>
      <c r="P245" s="529">
        <v>1712902.78</v>
      </c>
    </row>
    <row r="246" spans="1:16" x14ac:dyDescent="0.25">
      <c r="A246" s="540"/>
      <c r="B246" s="524" t="s">
        <v>4386</v>
      </c>
      <c r="C246" s="1247" t="s">
        <v>4387</v>
      </c>
      <c r="D246" s="1247"/>
      <c r="E246" s="1247"/>
      <c r="F246" s="1247"/>
      <c r="G246" s="1247"/>
      <c r="H246" s="525" t="s">
        <v>1158</v>
      </c>
      <c r="I246" s="543">
        <v>117</v>
      </c>
      <c r="J246" s="526"/>
      <c r="K246" s="543">
        <v>117</v>
      </c>
      <c r="L246" s="528"/>
      <c r="M246" s="526"/>
      <c r="N246" s="528"/>
      <c r="O246" s="526"/>
      <c r="P246" s="529">
        <v>2004096.25</v>
      </c>
    </row>
    <row r="247" spans="1:16" x14ac:dyDescent="0.25">
      <c r="A247" s="540"/>
      <c r="B247" s="524" t="s">
        <v>4388</v>
      </c>
      <c r="C247" s="1247" t="s">
        <v>4389</v>
      </c>
      <c r="D247" s="1247"/>
      <c r="E247" s="1247"/>
      <c r="F247" s="1247"/>
      <c r="G247" s="1247"/>
      <c r="H247" s="525" t="s">
        <v>1158</v>
      </c>
      <c r="I247" s="543">
        <v>74</v>
      </c>
      <c r="J247" s="526"/>
      <c r="K247" s="543">
        <v>74</v>
      </c>
      <c r="L247" s="528"/>
      <c r="M247" s="526"/>
      <c r="N247" s="528"/>
      <c r="O247" s="526"/>
      <c r="P247" s="529">
        <v>1267548.06</v>
      </c>
    </row>
    <row r="248" spans="1:16" x14ac:dyDescent="0.25">
      <c r="A248" s="556"/>
      <c r="B248" s="557"/>
      <c r="C248" s="1248" t="s">
        <v>1161</v>
      </c>
      <c r="D248" s="1248"/>
      <c r="E248" s="1248"/>
      <c r="F248" s="1248"/>
      <c r="G248" s="1248"/>
      <c r="H248" s="516"/>
      <c r="I248" s="517"/>
      <c r="J248" s="517"/>
      <c r="K248" s="517"/>
      <c r="L248" s="520"/>
      <c r="M248" s="517"/>
      <c r="N248" s="554">
        <v>210818.91</v>
      </c>
      <c r="O248" s="517"/>
      <c r="P248" s="555">
        <v>6990122.6900000004</v>
      </c>
    </row>
    <row r="249" spans="1:16" x14ac:dyDescent="0.25">
      <c r="A249" s="558"/>
      <c r="B249" s="559"/>
      <c r="C249" s="559"/>
      <c r="D249" s="559"/>
      <c r="E249" s="559"/>
      <c r="F249" s="559"/>
      <c r="G249" s="559"/>
      <c r="H249" s="560"/>
      <c r="I249" s="561"/>
      <c r="J249" s="561"/>
      <c r="K249" s="561"/>
      <c r="L249" s="562"/>
      <c r="M249" s="561"/>
      <c r="N249" s="562"/>
      <c r="O249" s="561"/>
      <c r="P249" s="563"/>
    </row>
    <row r="250" spans="1:16" x14ac:dyDescent="0.25">
      <c r="A250" s="514" t="s">
        <v>96</v>
      </c>
      <c r="B250" s="515" t="s">
        <v>4944</v>
      </c>
      <c r="C250" s="1249" t="s">
        <v>4945</v>
      </c>
      <c r="D250" s="1249"/>
      <c r="E250" s="1249"/>
      <c r="F250" s="1249"/>
      <c r="G250" s="1249"/>
      <c r="H250" s="516" t="s">
        <v>1212</v>
      </c>
      <c r="I250" s="517">
        <v>109.62</v>
      </c>
      <c r="J250" s="518">
        <v>1</v>
      </c>
      <c r="K250" s="570">
        <v>109.62</v>
      </c>
      <c r="L250" s="554">
        <v>10149.719999999999</v>
      </c>
      <c r="M250" s="570">
        <v>1.66</v>
      </c>
      <c r="N250" s="564">
        <v>16848.54</v>
      </c>
      <c r="O250" s="517"/>
      <c r="P250" s="555">
        <v>1846936.95</v>
      </c>
    </row>
    <row r="251" spans="1:16" x14ac:dyDescent="0.25">
      <c r="A251" s="556"/>
      <c r="B251" s="557"/>
      <c r="C251" s="1248" t="s">
        <v>1161</v>
      </c>
      <c r="D251" s="1248"/>
      <c r="E251" s="1248"/>
      <c r="F251" s="1248"/>
      <c r="G251" s="1248"/>
      <c r="H251" s="516"/>
      <c r="I251" s="517"/>
      <c r="J251" s="517"/>
      <c r="K251" s="517"/>
      <c r="L251" s="520"/>
      <c r="M251" s="517"/>
      <c r="N251" s="520"/>
      <c r="O251" s="517"/>
      <c r="P251" s="555">
        <v>1846936.95</v>
      </c>
    </row>
    <row r="252" spans="1:16" x14ac:dyDescent="0.25">
      <c r="A252" s="558"/>
      <c r="B252" s="559"/>
      <c r="C252" s="559"/>
      <c r="D252" s="559"/>
      <c r="E252" s="559"/>
      <c r="F252" s="559"/>
      <c r="G252" s="559"/>
      <c r="H252" s="560"/>
      <c r="I252" s="561"/>
      <c r="J252" s="561"/>
      <c r="K252" s="561"/>
      <c r="L252" s="562"/>
      <c r="M252" s="561"/>
      <c r="N252" s="562"/>
      <c r="O252" s="561"/>
      <c r="P252" s="563"/>
    </row>
    <row r="253" spans="1:16" x14ac:dyDescent="0.25">
      <c r="A253" s="514" t="s">
        <v>98</v>
      </c>
      <c r="B253" s="515" t="s">
        <v>4946</v>
      </c>
      <c r="C253" s="1249" t="s">
        <v>4947</v>
      </c>
      <c r="D253" s="1249"/>
      <c r="E253" s="1249"/>
      <c r="F253" s="1249"/>
      <c r="G253" s="1249"/>
      <c r="H253" s="516" t="s">
        <v>1212</v>
      </c>
      <c r="I253" s="517">
        <v>66.989999999999995</v>
      </c>
      <c r="J253" s="518">
        <v>1</v>
      </c>
      <c r="K253" s="570">
        <v>66.989999999999995</v>
      </c>
      <c r="L253" s="554">
        <v>11049.32</v>
      </c>
      <c r="M253" s="570">
        <v>1.33</v>
      </c>
      <c r="N253" s="564">
        <v>14695.6</v>
      </c>
      <c r="O253" s="517"/>
      <c r="P253" s="555">
        <v>984458.23999999999</v>
      </c>
    </row>
    <row r="254" spans="1:16" x14ac:dyDescent="0.25">
      <c r="A254" s="556"/>
      <c r="B254" s="557"/>
      <c r="C254" s="1248" t="s">
        <v>1161</v>
      </c>
      <c r="D254" s="1248"/>
      <c r="E254" s="1248"/>
      <c r="F254" s="1248"/>
      <c r="G254" s="1248"/>
      <c r="H254" s="516"/>
      <c r="I254" s="517"/>
      <c r="J254" s="517"/>
      <c r="K254" s="517"/>
      <c r="L254" s="520"/>
      <c r="M254" s="517"/>
      <c r="N254" s="520"/>
      <c r="O254" s="517"/>
      <c r="P254" s="555">
        <v>984458.23999999999</v>
      </c>
    </row>
    <row r="255" spans="1:16" x14ac:dyDescent="0.25">
      <c r="A255" s="558"/>
      <c r="B255" s="559"/>
      <c r="C255" s="559"/>
      <c r="D255" s="559"/>
      <c r="E255" s="559"/>
      <c r="F255" s="559"/>
      <c r="G255" s="559"/>
      <c r="H255" s="560"/>
      <c r="I255" s="561"/>
      <c r="J255" s="561"/>
      <c r="K255" s="561"/>
      <c r="L255" s="562"/>
      <c r="M255" s="561"/>
      <c r="N255" s="562"/>
      <c r="O255" s="561"/>
      <c r="P255" s="563"/>
    </row>
    <row r="256" spans="1:16" x14ac:dyDescent="0.25">
      <c r="A256" s="514" t="s">
        <v>102</v>
      </c>
      <c r="B256" s="515" t="s">
        <v>4948</v>
      </c>
      <c r="C256" s="1249" t="s">
        <v>4949</v>
      </c>
      <c r="D256" s="1249"/>
      <c r="E256" s="1249"/>
      <c r="F256" s="1249"/>
      <c r="G256" s="1249"/>
      <c r="H256" s="516" t="s">
        <v>1212</v>
      </c>
      <c r="I256" s="517">
        <v>147.36000000000001</v>
      </c>
      <c r="J256" s="518">
        <v>1</v>
      </c>
      <c r="K256" s="570">
        <v>147.36000000000001</v>
      </c>
      <c r="L256" s="554">
        <v>6039.5</v>
      </c>
      <c r="M256" s="570">
        <v>1.32</v>
      </c>
      <c r="N256" s="564">
        <v>7972.14</v>
      </c>
      <c r="O256" s="517"/>
      <c r="P256" s="555">
        <v>1174774.55</v>
      </c>
    </row>
    <row r="257" spans="1:16" x14ac:dyDescent="0.25">
      <c r="A257" s="556"/>
      <c r="B257" s="557"/>
      <c r="C257" s="1248" t="s">
        <v>1161</v>
      </c>
      <c r="D257" s="1248"/>
      <c r="E257" s="1248"/>
      <c r="F257" s="1248"/>
      <c r="G257" s="1248"/>
      <c r="H257" s="516"/>
      <c r="I257" s="517"/>
      <c r="J257" s="517"/>
      <c r="K257" s="517"/>
      <c r="L257" s="520"/>
      <c r="M257" s="517"/>
      <c r="N257" s="520"/>
      <c r="O257" s="517"/>
      <c r="P257" s="555">
        <v>1174774.55</v>
      </c>
    </row>
    <row r="258" spans="1:16" x14ac:dyDescent="0.25">
      <c r="A258" s="558"/>
      <c r="B258" s="559"/>
      <c r="C258" s="559"/>
      <c r="D258" s="559"/>
      <c r="E258" s="559"/>
      <c r="F258" s="559"/>
      <c r="G258" s="559"/>
      <c r="H258" s="560"/>
      <c r="I258" s="561"/>
      <c r="J258" s="561"/>
      <c r="K258" s="561"/>
      <c r="L258" s="562"/>
      <c r="M258" s="561"/>
      <c r="N258" s="562"/>
      <c r="O258" s="561"/>
      <c r="P258" s="563"/>
    </row>
    <row r="259" spans="1:16" x14ac:dyDescent="0.25">
      <c r="A259" s="514" t="s">
        <v>105</v>
      </c>
      <c r="B259" s="515" t="s">
        <v>4981</v>
      </c>
      <c r="C259" s="1249" t="s">
        <v>4982</v>
      </c>
      <c r="D259" s="1249"/>
      <c r="E259" s="1249"/>
      <c r="F259" s="1249"/>
      <c r="G259" s="1249"/>
      <c r="H259" s="516" t="s">
        <v>1212</v>
      </c>
      <c r="I259" s="517">
        <v>6.48</v>
      </c>
      <c r="J259" s="518">
        <v>1</v>
      </c>
      <c r="K259" s="570">
        <v>6.48</v>
      </c>
      <c r="L259" s="554">
        <v>19608.32</v>
      </c>
      <c r="M259" s="570">
        <v>1.32</v>
      </c>
      <c r="N259" s="564">
        <v>25882.98</v>
      </c>
      <c r="O259" s="517"/>
      <c r="P259" s="555">
        <v>167721.71</v>
      </c>
    </row>
    <row r="260" spans="1:16" x14ac:dyDescent="0.25">
      <c r="A260" s="556"/>
      <c r="B260" s="557"/>
      <c r="C260" s="1248" t="s">
        <v>1161</v>
      </c>
      <c r="D260" s="1248"/>
      <c r="E260" s="1248"/>
      <c r="F260" s="1248"/>
      <c r="G260" s="1248"/>
      <c r="H260" s="516"/>
      <c r="I260" s="517"/>
      <c r="J260" s="517"/>
      <c r="K260" s="517"/>
      <c r="L260" s="520"/>
      <c r="M260" s="517"/>
      <c r="N260" s="520"/>
      <c r="O260" s="517"/>
      <c r="P260" s="555">
        <v>167721.71</v>
      </c>
    </row>
    <row r="261" spans="1:16" x14ac:dyDescent="0.25">
      <c r="A261" s="558"/>
      <c r="B261" s="559"/>
      <c r="C261" s="559"/>
      <c r="D261" s="559"/>
      <c r="E261" s="559"/>
      <c r="F261" s="559"/>
      <c r="G261" s="559"/>
      <c r="H261" s="560"/>
      <c r="I261" s="561"/>
      <c r="J261" s="561"/>
      <c r="K261" s="561"/>
      <c r="L261" s="562"/>
      <c r="M261" s="561"/>
      <c r="N261" s="562"/>
      <c r="O261" s="561"/>
      <c r="P261" s="563"/>
    </row>
    <row r="262" spans="1:16" x14ac:dyDescent="0.25">
      <c r="A262" s="514" t="s">
        <v>111</v>
      </c>
      <c r="B262" s="515" t="s">
        <v>4950</v>
      </c>
      <c r="C262" s="1249" t="s">
        <v>4951</v>
      </c>
      <c r="D262" s="1249"/>
      <c r="E262" s="1249"/>
      <c r="F262" s="1249"/>
      <c r="G262" s="1249"/>
      <c r="H262" s="516" t="s">
        <v>1212</v>
      </c>
      <c r="I262" s="517">
        <v>1.1200000000000001</v>
      </c>
      <c r="J262" s="518">
        <v>1</v>
      </c>
      <c r="K262" s="570">
        <v>1.1200000000000001</v>
      </c>
      <c r="L262" s="554">
        <v>9530.68</v>
      </c>
      <c r="M262" s="570">
        <v>1.32</v>
      </c>
      <c r="N262" s="564">
        <v>12580.5</v>
      </c>
      <c r="O262" s="517"/>
      <c r="P262" s="555">
        <v>14090.16</v>
      </c>
    </row>
    <row r="263" spans="1:16" x14ac:dyDescent="0.25">
      <c r="A263" s="556"/>
      <c r="B263" s="557"/>
      <c r="C263" s="1248" t="s">
        <v>1161</v>
      </c>
      <c r="D263" s="1248"/>
      <c r="E263" s="1248"/>
      <c r="F263" s="1248"/>
      <c r="G263" s="1248"/>
      <c r="H263" s="516"/>
      <c r="I263" s="517"/>
      <c r="J263" s="517"/>
      <c r="K263" s="517"/>
      <c r="L263" s="520"/>
      <c r="M263" s="517"/>
      <c r="N263" s="520"/>
      <c r="O263" s="517"/>
      <c r="P263" s="555">
        <v>14090.16</v>
      </c>
    </row>
    <row r="264" spans="1:16" x14ac:dyDescent="0.25">
      <c r="A264" s="558"/>
      <c r="B264" s="559"/>
      <c r="C264" s="559"/>
      <c r="D264" s="559"/>
      <c r="E264" s="559"/>
      <c r="F264" s="559"/>
      <c r="G264" s="559"/>
      <c r="H264" s="560"/>
      <c r="I264" s="561"/>
      <c r="J264" s="561"/>
      <c r="K264" s="561"/>
      <c r="L264" s="562"/>
      <c r="M264" s="561"/>
      <c r="N264" s="562"/>
      <c r="O264" s="561"/>
      <c r="P264" s="563"/>
    </row>
    <row r="265" spans="1:16" x14ac:dyDescent="0.25">
      <c r="A265" s="514" t="s">
        <v>121</v>
      </c>
      <c r="B265" s="515" t="s">
        <v>4983</v>
      </c>
      <c r="C265" s="1249" t="s">
        <v>4984</v>
      </c>
      <c r="D265" s="1249"/>
      <c r="E265" s="1249"/>
      <c r="F265" s="1249"/>
      <c r="G265" s="1249"/>
      <c r="H265" s="516" t="s">
        <v>1575</v>
      </c>
      <c r="I265" s="517">
        <v>609</v>
      </c>
      <c r="J265" s="518">
        <v>1</v>
      </c>
      <c r="K265" s="518">
        <v>609</v>
      </c>
      <c r="L265" s="554">
        <v>2710.85</v>
      </c>
      <c r="M265" s="570">
        <v>1.42</v>
      </c>
      <c r="N265" s="564">
        <v>3849.41</v>
      </c>
      <c r="O265" s="517"/>
      <c r="P265" s="555">
        <v>2344290.69</v>
      </c>
    </row>
    <row r="266" spans="1:16" x14ac:dyDescent="0.25">
      <c r="A266" s="556"/>
      <c r="B266" s="557"/>
      <c r="C266" s="1248" t="s">
        <v>1161</v>
      </c>
      <c r="D266" s="1248"/>
      <c r="E266" s="1248"/>
      <c r="F266" s="1248"/>
      <c r="G266" s="1248"/>
      <c r="H266" s="516"/>
      <c r="I266" s="517"/>
      <c r="J266" s="517"/>
      <c r="K266" s="517"/>
      <c r="L266" s="520"/>
      <c r="M266" s="517"/>
      <c r="N266" s="520"/>
      <c r="O266" s="517"/>
      <c r="P266" s="555">
        <v>2344290.69</v>
      </c>
    </row>
    <row r="267" spans="1:16" x14ac:dyDescent="0.25">
      <c r="A267" s="558"/>
      <c r="B267" s="559"/>
      <c r="C267" s="559"/>
      <c r="D267" s="559"/>
      <c r="E267" s="559"/>
      <c r="F267" s="559"/>
      <c r="G267" s="559"/>
      <c r="H267" s="560"/>
      <c r="I267" s="561"/>
      <c r="J267" s="561"/>
      <c r="K267" s="561"/>
      <c r="L267" s="562"/>
      <c r="M267" s="561"/>
      <c r="N267" s="562"/>
      <c r="O267" s="561"/>
      <c r="P267" s="563"/>
    </row>
    <row r="268" spans="1:16" x14ac:dyDescent="0.25">
      <c r="A268" s="514" t="s">
        <v>558</v>
      </c>
      <c r="B268" s="515" t="s">
        <v>4985</v>
      </c>
      <c r="C268" s="1249" t="s">
        <v>4986</v>
      </c>
      <c r="D268" s="1249"/>
      <c r="E268" s="1249"/>
      <c r="F268" s="1249"/>
      <c r="G268" s="1249"/>
      <c r="H268" s="516" t="s">
        <v>1164</v>
      </c>
      <c r="I268" s="517">
        <v>5.4036</v>
      </c>
      <c r="J268" s="518">
        <v>1</v>
      </c>
      <c r="K268" s="568">
        <v>5.4036</v>
      </c>
      <c r="L268" s="520"/>
      <c r="M268" s="517"/>
      <c r="N268" s="521"/>
      <c r="O268" s="517"/>
      <c r="P268" s="522"/>
    </row>
    <row r="269" spans="1:16" x14ac:dyDescent="0.25">
      <c r="A269" s="523"/>
      <c r="B269" s="524" t="s">
        <v>23</v>
      </c>
      <c r="C269" s="1247" t="s">
        <v>1203</v>
      </c>
      <c r="D269" s="1247"/>
      <c r="E269" s="1247"/>
      <c r="F269" s="1247"/>
      <c r="G269" s="1247"/>
      <c r="H269" s="525" t="s">
        <v>1148</v>
      </c>
      <c r="I269" s="526"/>
      <c r="J269" s="526"/>
      <c r="K269" s="527">
        <v>905.10299999999995</v>
      </c>
      <c r="L269" s="528"/>
      <c r="M269" s="526"/>
      <c r="N269" s="528"/>
      <c r="O269" s="526"/>
      <c r="P269" s="529">
        <v>278020.49</v>
      </c>
    </row>
    <row r="270" spans="1:16" x14ac:dyDescent="0.25">
      <c r="A270" s="530"/>
      <c r="B270" s="524" t="s">
        <v>2350</v>
      </c>
      <c r="C270" s="1247" t="s">
        <v>2351</v>
      </c>
      <c r="D270" s="1247"/>
      <c r="E270" s="1247"/>
      <c r="F270" s="1247"/>
      <c r="G270" s="1247"/>
      <c r="H270" s="525" t="s">
        <v>1148</v>
      </c>
      <c r="I270" s="531">
        <v>167.5</v>
      </c>
      <c r="J270" s="526"/>
      <c r="K270" s="527">
        <v>905.10299999999995</v>
      </c>
      <c r="L270" s="532"/>
      <c r="M270" s="533"/>
      <c r="N270" s="534">
        <v>307.17</v>
      </c>
      <c r="O270" s="526"/>
      <c r="P270" s="529">
        <v>278020.49</v>
      </c>
    </row>
    <row r="271" spans="1:16" x14ac:dyDescent="0.25">
      <c r="A271" s="523"/>
      <c r="B271" s="524" t="s">
        <v>28</v>
      </c>
      <c r="C271" s="1247" t="s">
        <v>132</v>
      </c>
      <c r="D271" s="1247"/>
      <c r="E271" s="1247"/>
      <c r="F271" s="1247"/>
      <c r="G271" s="1247"/>
      <c r="H271" s="525"/>
      <c r="I271" s="526"/>
      <c r="J271" s="526"/>
      <c r="K271" s="526"/>
      <c r="L271" s="528"/>
      <c r="M271" s="526"/>
      <c r="N271" s="528"/>
      <c r="O271" s="526"/>
      <c r="P271" s="529">
        <v>14035.37</v>
      </c>
    </row>
    <row r="272" spans="1:16" x14ac:dyDescent="0.25">
      <c r="A272" s="523"/>
      <c r="B272" s="524"/>
      <c r="C272" s="1247" t="s">
        <v>1147</v>
      </c>
      <c r="D272" s="1247"/>
      <c r="E272" s="1247"/>
      <c r="F272" s="1247"/>
      <c r="G272" s="1247"/>
      <c r="H272" s="525" t="s">
        <v>1148</v>
      </c>
      <c r="I272" s="526"/>
      <c r="J272" s="526"/>
      <c r="K272" s="574">
        <v>2.3235480000000002</v>
      </c>
      <c r="L272" s="528"/>
      <c r="M272" s="526"/>
      <c r="N272" s="528"/>
      <c r="O272" s="526"/>
      <c r="P272" s="573">
        <v>919</v>
      </c>
    </row>
    <row r="273" spans="1:16" x14ac:dyDescent="0.25">
      <c r="A273" s="530"/>
      <c r="B273" s="524" t="s">
        <v>1991</v>
      </c>
      <c r="C273" s="1247" t="s">
        <v>1992</v>
      </c>
      <c r="D273" s="1247"/>
      <c r="E273" s="1247"/>
      <c r="F273" s="1247"/>
      <c r="G273" s="1247"/>
      <c r="H273" s="525" t="s">
        <v>1151</v>
      </c>
      <c r="I273" s="536">
        <v>0.14000000000000001</v>
      </c>
      <c r="J273" s="526"/>
      <c r="K273" s="574">
        <v>0.75650399999999995</v>
      </c>
      <c r="L273" s="532"/>
      <c r="M273" s="533"/>
      <c r="N273" s="534">
        <v>913.67</v>
      </c>
      <c r="O273" s="526"/>
      <c r="P273" s="529">
        <v>691.2</v>
      </c>
    </row>
    <row r="274" spans="1:16" x14ac:dyDescent="0.25">
      <c r="A274" s="540"/>
      <c r="B274" s="524" t="s">
        <v>1152</v>
      </c>
      <c r="C274" s="1247" t="s">
        <v>1153</v>
      </c>
      <c r="D274" s="1247"/>
      <c r="E274" s="1247"/>
      <c r="F274" s="1247"/>
      <c r="G274" s="1247"/>
      <c r="H274" s="525" t="s">
        <v>1148</v>
      </c>
      <c r="I274" s="536">
        <v>0.14000000000000001</v>
      </c>
      <c r="J274" s="526"/>
      <c r="K274" s="574">
        <v>0.75650399999999995</v>
      </c>
      <c r="L274" s="528"/>
      <c r="M274" s="526"/>
      <c r="N274" s="541">
        <v>437.08</v>
      </c>
      <c r="O274" s="526"/>
      <c r="P274" s="573">
        <v>330.65</v>
      </c>
    </row>
    <row r="275" spans="1:16" x14ac:dyDescent="0.25">
      <c r="A275" s="530"/>
      <c r="B275" s="524" t="s">
        <v>1443</v>
      </c>
      <c r="C275" s="1247" t="s">
        <v>1444</v>
      </c>
      <c r="D275" s="1247"/>
      <c r="E275" s="1247"/>
      <c r="F275" s="1247"/>
      <c r="G275" s="1247"/>
      <c r="H275" s="525" t="s">
        <v>1151</v>
      </c>
      <c r="I275" s="536">
        <v>0.13</v>
      </c>
      <c r="J275" s="526"/>
      <c r="K275" s="574">
        <v>0.70246799999999998</v>
      </c>
      <c r="L275" s="532"/>
      <c r="M275" s="533"/>
      <c r="N275" s="534">
        <v>1550.39</v>
      </c>
      <c r="O275" s="526"/>
      <c r="P275" s="529">
        <v>1089.0999999999999</v>
      </c>
    </row>
    <row r="276" spans="1:16" x14ac:dyDescent="0.25">
      <c r="A276" s="540"/>
      <c r="B276" s="524" t="s">
        <v>1152</v>
      </c>
      <c r="C276" s="1247" t="s">
        <v>1153</v>
      </c>
      <c r="D276" s="1247"/>
      <c r="E276" s="1247"/>
      <c r="F276" s="1247"/>
      <c r="G276" s="1247"/>
      <c r="H276" s="525" t="s">
        <v>1148</v>
      </c>
      <c r="I276" s="536">
        <v>0.13</v>
      </c>
      <c r="J276" s="526"/>
      <c r="K276" s="574">
        <v>0.70246799999999998</v>
      </c>
      <c r="L276" s="528"/>
      <c r="M276" s="526"/>
      <c r="N276" s="541">
        <v>437.08</v>
      </c>
      <c r="O276" s="526"/>
      <c r="P276" s="573">
        <v>307.02999999999997</v>
      </c>
    </row>
    <row r="277" spans="1:16" x14ac:dyDescent="0.25">
      <c r="A277" s="530"/>
      <c r="B277" s="524" t="s">
        <v>1445</v>
      </c>
      <c r="C277" s="1247" t="s">
        <v>1446</v>
      </c>
      <c r="D277" s="1247"/>
      <c r="E277" s="1247"/>
      <c r="F277" s="1247"/>
      <c r="G277" s="1247"/>
      <c r="H277" s="525" t="s">
        <v>1151</v>
      </c>
      <c r="I277" s="536">
        <v>0.16</v>
      </c>
      <c r="J277" s="526"/>
      <c r="K277" s="574">
        <v>0.86457600000000001</v>
      </c>
      <c r="L277" s="538">
        <v>477.92</v>
      </c>
      <c r="M277" s="539">
        <v>1.24</v>
      </c>
      <c r="N277" s="534">
        <v>592.62</v>
      </c>
      <c r="O277" s="526"/>
      <c r="P277" s="529">
        <v>512.37</v>
      </c>
    </row>
    <row r="278" spans="1:16" x14ac:dyDescent="0.25">
      <c r="A278" s="540"/>
      <c r="B278" s="524" t="s">
        <v>1208</v>
      </c>
      <c r="C278" s="1247" t="s">
        <v>1209</v>
      </c>
      <c r="D278" s="1247"/>
      <c r="E278" s="1247"/>
      <c r="F278" s="1247"/>
      <c r="G278" s="1247"/>
      <c r="H278" s="525" t="s">
        <v>1148</v>
      </c>
      <c r="I278" s="536">
        <v>0.16</v>
      </c>
      <c r="J278" s="526"/>
      <c r="K278" s="574">
        <v>0.86457600000000001</v>
      </c>
      <c r="L278" s="528"/>
      <c r="M278" s="526"/>
      <c r="N278" s="541">
        <v>325.38</v>
      </c>
      <c r="O278" s="526"/>
      <c r="P278" s="573">
        <v>281.32</v>
      </c>
    </row>
    <row r="279" spans="1:16" x14ac:dyDescent="0.25">
      <c r="A279" s="530"/>
      <c r="B279" s="524" t="s">
        <v>2037</v>
      </c>
      <c r="C279" s="1247" t="s">
        <v>2038</v>
      </c>
      <c r="D279" s="1247"/>
      <c r="E279" s="1247"/>
      <c r="F279" s="1247"/>
      <c r="G279" s="1247"/>
      <c r="H279" s="525" t="s">
        <v>1151</v>
      </c>
      <c r="I279" s="536">
        <v>76.010000000000005</v>
      </c>
      <c r="J279" s="526"/>
      <c r="K279" s="574">
        <v>410.72763600000002</v>
      </c>
      <c r="L279" s="532"/>
      <c r="M279" s="533"/>
      <c r="N279" s="534">
        <v>28.59</v>
      </c>
      <c r="O279" s="526"/>
      <c r="P279" s="529">
        <v>11742.7</v>
      </c>
    </row>
    <row r="280" spans="1:16" x14ac:dyDescent="0.25">
      <c r="A280" s="523"/>
      <c r="B280" s="524" t="s">
        <v>36</v>
      </c>
      <c r="C280" s="1247" t="s">
        <v>134</v>
      </c>
      <c r="D280" s="1247"/>
      <c r="E280" s="1247"/>
      <c r="F280" s="1247"/>
      <c r="G280" s="1247"/>
      <c r="H280" s="525"/>
      <c r="I280" s="526"/>
      <c r="J280" s="526"/>
      <c r="K280" s="526"/>
      <c r="L280" s="528"/>
      <c r="M280" s="526"/>
      <c r="N280" s="528"/>
      <c r="O280" s="526"/>
      <c r="P280" s="529">
        <v>872403.12</v>
      </c>
    </row>
    <row r="281" spans="1:16" x14ac:dyDescent="0.25">
      <c r="A281" s="530"/>
      <c r="B281" s="524" t="s">
        <v>4987</v>
      </c>
      <c r="C281" s="1247" t="s">
        <v>4988</v>
      </c>
      <c r="D281" s="1247"/>
      <c r="E281" s="1247"/>
      <c r="F281" s="1247"/>
      <c r="G281" s="1247"/>
      <c r="H281" s="525" t="s">
        <v>1164</v>
      </c>
      <c r="I281" s="527">
        <v>0.158</v>
      </c>
      <c r="J281" s="526"/>
      <c r="K281" s="569">
        <v>0.85376879999999999</v>
      </c>
      <c r="L281" s="542">
        <v>148198.01999999999</v>
      </c>
      <c r="M281" s="539">
        <v>1.05</v>
      </c>
      <c r="N281" s="534">
        <v>155607.92000000001</v>
      </c>
      <c r="O281" s="526"/>
      <c r="P281" s="529">
        <v>132853.19</v>
      </c>
    </row>
    <row r="282" spans="1:16" x14ac:dyDescent="0.25">
      <c r="A282" s="530"/>
      <c r="B282" s="524" t="s">
        <v>4989</v>
      </c>
      <c r="C282" s="1247" t="s">
        <v>4990</v>
      </c>
      <c r="D282" s="1247"/>
      <c r="E282" s="1247"/>
      <c r="F282" s="1247"/>
      <c r="G282" s="1247"/>
      <c r="H282" s="525" t="s">
        <v>1164</v>
      </c>
      <c r="I282" s="543">
        <v>1</v>
      </c>
      <c r="J282" s="526"/>
      <c r="K282" s="535">
        <v>5.4036</v>
      </c>
      <c r="L282" s="542">
        <v>105278.81</v>
      </c>
      <c r="M282" s="575">
        <v>1.3</v>
      </c>
      <c r="N282" s="534">
        <v>136862.45000000001</v>
      </c>
      <c r="O282" s="526"/>
      <c r="P282" s="529">
        <v>739549.93</v>
      </c>
    </row>
    <row r="283" spans="1:16" x14ac:dyDescent="0.25">
      <c r="A283" s="552"/>
      <c r="B283" s="553"/>
      <c r="C283" s="1248" t="s">
        <v>1154</v>
      </c>
      <c r="D283" s="1248"/>
      <c r="E283" s="1248"/>
      <c r="F283" s="1248"/>
      <c r="G283" s="1248"/>
      <c r="H283" s="516"/>
      <c r="I283" s="517"/>
      <c r="J283" s="517"/>
      <c r="K283" s="517"/>
      <c r="L283" s="520"/>
      <c r="M283" s="517"/>
      <c r="N283" s="554"/>
      <c r="O283" s="517"/>
      <c r="P283" s="555">
        <v>1165377.98</v>
      </c>
    </row>
    <row r="284" spans="1:16" x14ac:dyDescent="0.25">
      <c r="A284" s="540"/>
      <c r="B284" s="524"/>
      <c r="C284" s="1247" t="s">
        <v>1155</v>
      </c>
      <c r="D284" s="1247"/>
      <c r="E284" s="1247"/>
      <c r="F284" s="1247"/>
      <c r="G284" s="1247"/>
      <c r="H284" s="525"/>
      <c r="I284" s="526"/>
      <c r="J284" s="526"/>
      <c r="K284" s="526"/>
      <c r="L284" s="528"/>
      <c r="M284" s="526"/>
      <c r="N284" s="528"/>
      <c r="O284" s="526"/>
      <c r="P284" s="529">
        <v>278939.49</v>
      </c>
    </row>
    <row r="285" spans="1:16" x14ac:dyDescent="0.25">
      <c r="A285" s="540"/>
      <c r="B285" s="524" t="s">
        <v>4991</v>
      </c>
      <c r="C285" s="1247" t="s">
        <v>4992</v>
      </c>
      <c r="D285" s="1247"/>
      <c r="E285" s="1247"/>
      <c r="F285" s="1247"/>
      <c r="G285" s="1247"/>
      <c r="H285" s="525" t="s">
        <v>1158</v>
      </c>
      <c r="I285" s="543">
        <v>110</v>
      </c>
      <c r="J285" s="526"/>
      <c r="K285" s="543">
        <v>110</v>
      </c>
      <c r="L285" s="528"/>
      <c r="M285" s="526"/>
      <c r="N285" s="528"/>
      <c r="O285" s="526"/>
      <c r="P285" s="529">
        <v>306833.44</v>
      </c>
    </row>
    <row r="286" spans="1:16" x14ac:dyDescent="0.25">
      <c r="A286" s="540"/>
      <c r="B286" s="524" t="s">
        <v>4993</v>
      </c>
      <c r="C286" s="1247" t="s">
        <v>4994</v>
      </c>
      <c r="D286" s="1247"/>
      <c r="E286" s="1247"/>
      <c r="F286" s="1247"/>
      <c r="G286" s="1247"/>
      <c r="H286" s="525" t="s">
        <v>1158</v>
      </c>
      <c r="I286" s="543">
        <v>73</v>
      </c>
      <c r="J286" s="526"/>
      <c r="K286" s="543">
        <v>73</v>
      </c>
      <c r="L286" s="528"/>
      <c r="M286" s="526"/>
      <c r="N286" s="528"/>
      <c r="O286" s="526"/>
      <c r="P286" s="529">
        <v>203625.83</v>
      </c>
    </row>
    <row r="287" spans="1:16" x14ac:dyDescent="0.25">
      <c r="A287" s="556"/>
      <c r="B287" s="557"/>
      <c r="C287" s="1248" t="s">
        <v>1161</v>
      </c>
      <c r="D287" s="1248"/>
      <c r="E287" s="1248"/>
      <c r="F287" s="1248"/>
      <c r="G287" s="1248"/>
      <c r="H287" s="516"/>
      <c r="I287" s="517"/>
      <c r="J287" s="517"/>
      <c r="K287" s="517"/>
      <c r="L287" s="520"/>
      <c r="M287" s="517"/>
      <c r="N287" s="554">
        <v>310133.48</v>
      </c>
      <c r="O287" s="517"/>
      <c r="P287" s="555">
        <v>1675837.25</v>
      </c>
    </row>
    <row r="288" spans="1:16" x14ac:dyDescent="0.25">
      <c r="A288" s="558"/>
      <c r="B288" s="559"/>
      <c r="C288" s="559"/>
      <c r="D288" s="559"/>
      <c r="E288" s="559"/>
      <c r="F288" s="559"/>
      <c r="G288" s="559"/>
      <c r="H288" s="560"/>
      <c r="I288" s="561"/>
      <c r="J288" s="561"/>
      <c r="K288" s="561"/>
      <c r="L288" s="562"/>
      <c r="M288" s="561"/>
      <c r="N288" s="562"/>
      <c r="O288" s="561"/>
      <c r="P288" s="563"/>
    </row>
    <row r="289" spans="1:16" x14ac:dyDescent="0.25">
      <c r="A289" s="514" t="s">
        <v>576</v>
      </c>
      <c r="B289" s="515" t="s">
        <v>4995</v>
      </c>
      <c r="C289" s="1249" t="s">
        <v>4996</v>
      </c>
      <c r="D289" s="1249"/>
      <c r="E289" s="1249"/>
      <c r="F289" s="1249"/>
      <c r="G289" s="1249"/>
      <c r="H289" s="516" t="s">
        <v>1568</v>
      </c>
      <c r="I289" s="517">
        <v>84.4</v>
      </c>
      <c r="J289" s="518">
        <v>1</v>
      </c>
      <c r="K289" s="571">
        <v>84.4</v>
      </c>
      <c r="L289" s="520"/>
      <c r="M289" s="517"/>
      <c r="N289" s="521"/>
      <c r="O289" s="517"/>
      <c r="P289" s="522"/>
    </row>
    <row r="290" spans="1:16" x14ac:dyDescent="0.25">
      <c r="A290" s="523"/>
      <c r="B290" s="524" t="s">
        <v>23</v>
      </c>
      <c r="C290" s="1247" t="s">
        <v>1203</v>
      </c>
      <c r="D290" s="1247"/>
      <c r="E290" s="1247"/>
      <c r="F290" s="1247"/>
      <c r="G290" s="1247"/>
      <c r="H290" s="525" t="s">
        <v>1148</v>
      </c>
      <c r="I290" s="526"/>
      <c r="J290" s="526"/>
      <c r="K290" s="527">
        <v>349.416</v>
      </c>
      <c r="L290" s="528"/>
      <c r="M290" s="526"/>
      <c r="N290" s="528"/>
      <c r="O290" s="526"/>
      <c r="P290" s="529">
        <v>107330.11</v>
      </c>
    </row>
    <row r="291" spans="1:16" x14ac:dyDescent="0.25">
      <c r="A291" s="530"/>
      <c r="B291" s="524" t="s">
        <v>2350</v>
      </c>
      <c r="C291" s="1247" t="s">
        <v>2351</v>
      </c>
      <c r="D291" s="1247"/>
      <c r="E291" s="1247"/>
      <c r="F291" s="1247"/>
      <c r="G291" s="1247"/>
      <c r="H291" s="525" t="s">
        <v>1148</v>
      </c>
      <c r="I291" s="536">
        <v>4.1399999999999997</v>
      </c>
      <c r="J291" s="526"/>
      <c r="K291" s="527">
        <v>349.416</v>
      </c>
      <c r="L291" s="532"/>
      <c r="M291" s="533"/>
      <c r="N291" s="534">
        <v>307.17</v>
      </c>
      <c r="O291" s="526"/>
      <c r="P291" s="529">
        <v>107330.11</v>
      </c>
    </row>
    <row r="292" spans="1:16" x14ac:dyDescent="0.25">
      <c r="A292" s="523"/>
      <c r="B292" s="524" t="s">
        <v>28</v>
      </c>
      <c r="C292" s="1247" t="s">
        <v>132</v>
      </c>
      <c r="D292" s="1247"/>
      <c r="E292" s="1247"/>
      <c r="F292" s="1247"/>
      <c r="G292" s="1247"/>
      <c r="H292" s="525"/>
      <c r="I292" s="526"/>
      <c r="J292" s="526"/>
      <c r="K292" s="526"/>
      <c r="L292" s="528"/>
      <c r="M292" s="526"/>
      <c r="N292" s="528"/>
      <c r="O292" s="526"/>
      <c r="P292" s="529">
        <v>22326.95</v>
      </c>
    </row>
    <row r="293" spans="1:16" x14ac:dyDescent="0.25">
      <c r="A293" s="523"/>
      <c r="B293" s="524"/>
      <c r="C293" s="1247" t="s">
        <v>1147</v>
      </c>
      <c r="D293" s="1247"/>
      <c r="E293" s="1247"/>
      <c r="F293" s="1247"/>
      <c r="G293" s="1247"/>
      <c r="H293" s="525" t="s">
        <v>1148</v>
      </c>
      <c r="I293" s="526"/>
      <c r="J293" s="526"/>
      <c r="K293" s="527">
        <v>1.6879999999999999</v>
      </c>
      <c r="L293" s="528"/>
      <c r="M293" s="526"/>
      <c r="N293" s="528"/>
      <c r="O293" s="526"/>
      <c r="P293" s="573">
        <v>643.52</v>
      </c>
    </row>
    <row r="294" spans="1:16" x14ac:dyDescent="0.25">
      <c r="A294" s="530"/>
      <c r="B294" s="524" t="s">
        <v>1443</v>
      </c>
      <c r="C294" s="1247" t="s">
        <v>1444</v>
      </c>
      <c r="D294" s="1247"/>
      <c r="E294" s="1247"/>
      <c r="F294" s="1247"/>
      <c r="G294" s="1247"/>
      <c r="H294" s="525" t="s">
        <v>1151</v>
      </c>
      <c r="I294" s="536">
        <v>0.01</v>
      </c>
      <c r="J294" s="526"/>
      <c r="K294" s="527">
        <v>0.84399999999999997</v>
      </c>
      <c r="L294" s="532"/>
      <c r="M294" s="533"/>
      <c r="N294" s="534">
        <v>1550.39</v>
      </c>
      <c r="O294" s="526"/>
      <c r="P294" s="529">
        <v>1308.53</v>
      </c>
    </row>
    <row r="295" spans="1:16" x14ac:dyDescent="0.25">
      <c r="A295" s="540"/>
      <c r="B295" s="524" t="s">
        <v>1152</v>
      </c>
      <c r="C295" s="1247" t="s">
        <v>1153</v>
      </c>
      <c r="D295" s="1247"/>
      <c r="E295" s="1247"/>
      <c r="F295" s="1247"/>
      <c r="G295" s="1247"/>
      <c r="H295" s="525" t="s">
        <v>1148</v>
      </c>
      <c r="I295" s="536">
        <v>0.01</v>
      </c>
      <c r="J295" s="526"/>
      <c r="K295" s="527">
        <v>0.84399999999999997</v>
      </c>
      <c r="L295" s="528"/>
      <c r="M295" s="526"/>
      <c r="N295" s="541">
        <v>437.08</v>
      </c>
      <c r="O295" s="526"/>
      <c r="P295" s="573">
        <v>368.9</v>
      </c>
    </row>
    <row r="296" spans="1:16" x14ac:dyDescent="0.25">
      <c r="A296" s="530"/>
      <c r="B296" s="524" t="s">
        <v>1445</v>
      </c>
      <c r="C296" s="1247" t="s">
        <v>1446</v>
      </c>
      <c r="D296" s="1247"/>
      <c r="E296" s="1247"/>
      <c r="F296" s="1247"/>
      <c r="G296" s="1247"/>
      <c r="H296" s="525" t="s">
        <v>1151</v>
      </c>
      <c r="I296" s="536">
        <v>0.01</v>
      </c>
      <c r="J296" s="526"/>
      <c r="K296" s="527">
        <v>0.84399999999999997</v>
      </c>
      <c r="L296" s="538">
        <v>477.92</v>
      </c>
      <c r="M296" s="539">
        <v>1.24</v>
      </c>
      <c r="N296" s="534">
        <v>592.62</v>
      </c>
      <c r="O296" s="526"/>
      <c r="P296" s="529">
        <v>500.17</v>
      </c>
    </row>
    <row r="297" spans="1:16" x14ac:dyDescent="0.25">
      <c r="A297" s="540"/>
      <c r="B297" s="524" t="s">
        <v>1208</v>
      </c>
      <c r="C297" s="1247" t="s">
        <v>1209</v>
      </c>
      <c r="D297" s="1247"/>
      <c r="E297" s="1247"/>
      <c r="F297" s="1247"/>
      <c r="G297" s="1247"/>
      <c r="H297" s="525" t="s">
        <v>1148</v>
      </c>
      <c r="I297" s="536">
        <v>0.01</v>
      </c>
      <c r="J297" s="526"/>
      <c r="K297" s="527">
        <v>0.84399999999999997</v>
      </c>
      <c r="L297" s="528"/>
      <c r="M297" s="526"/>
      <c r="N297" s="541">
        <v>325.38</v>
      </c>
      <c r="O297" s="526"/>
      <c r="P297" s="573">
        <v>274.62</v>
      </c>
    </row>
    <row r="298" spans="1:16" x14ac:dyDescent="0.25">
      <c r="A298" s="530"/>
      <c r="B298" s="524" t="s">
        <v>4976</v>
      </c>
      <c r="C298" s="1247" t="s">
        <v>4977</v>
      </c>
      <c r="D298" s="1247"/>
      <c r="E298" s="1247"/>
      <c r="F298" s="1247"/>
      <c r="G298" s="1247"/>
      <c r="H298" s="525" t="s">
        <v>1151</v>
      </c>
      <c r="I298" s="536">
        <v>2.2400000000000002</v>
      </c>
      <c r="J298" s="526"/>
      <c r="K298" s="527">
        <v>189.05600000000001</v>
      </c>
      <c r="L298" s="538">
        <v>82.85</v>
      </c>
      <c r="M298" s="539">
        <v>1.31</v>
      </c>
      <c r="N298" s="534">
        <v>108.53</v>
      </c>
      <c r="O298" s="526"/>
      <c r="P298" s="529">
        <v>20518.25</v>
      </c>
    </row>
    <row r="299" spans="1:16" x14ac:dyDescent="0.25">
      <c r="A299" s="544" t="s">
        <v>1239</v>
      </c>
      <c r="B299" s="545" t="s">
        <v>2937</v>
      </c>
      <c r="C299" s="1250" t="s">
        <v>4997</v>
      </c>
      <c r="D299" s="1250"/>
      <c r="E299" s="1250"/>
      <c r="F299" s="1250"/>
      <c r="G299" s="1250"/>
      <c r="H299" s="546" t="s">
        <v>1575</v>
      </c>
      <c r="I299" s="547">
        <v>10</v>
      </c>
      <c r="J299" s="548"/>
      <c r="K299" s="547">
        <v>844</v>
      </c>
      <c r="L299" s="550"/>
      <c r="M299" s="548"/>
      <c r="N299" s="550"/>
      <c r="O299" s="548"/>
      <c r="P299" s="551"/>
    </row>
    <row r="300" spans="1:16" x14ac:dyDescent="0.25">
      <c r="A300" s="552"/>
      <c r="B300" s="553"/>
      <c r="C300" s="1248" t="s">
        <v>1154</v>
      </c>
      <c r="D300" s="1248"/>
      <c r="E300" s="1248"/>
      <c r="F300" s="1248"/>
      <c r="G300" s="1248"/>
      <c r="H300" s="516"/>
      <c r="I300" s="517"/>
      <c r="J300" s="517"/>
      <c r="K300" s="517"/>
      <c r="L300" s="520"/>
      <c r="M300" s="517"/>
      <c r="N300" s="554"/>
      <c r="O300" s="517"/>
      <c r="P300" s="555">
        <v>130300.58</v>
      </c>
    </row>
    <row r="301" spans="1:16" x14ac:dyDescent="0.25">
      <c r="A301" s="540"/>
      <c r="B301" s="524"/>
      <c r="C301" s="1247" t="s">
        <v>1155</v>
      </c>
      <c r="D301" s="1247"/>
      <c r="E301" s="1247"/>
      <c r="F301" s="1247"/>
      <c r="G301" s="1247"/>
      <c r="H301" s="525"/>
      <c r="I301" s="526"/>
      <c r="J301" s="526"/>
      <c r="K301" s="526"/>
      <c r="L301" s="528"/>
      <c r="M301" s="526"/>
      <c r="N301" s="528"/>
      <c r="O301" s="526"/>
      <c r="P301" s="529">
        <v>107973.63</v>
      </c>
    </row>
    <row r="302" spans="1:16" x14ac:dyDescent="0.25">
      <c r="A302" s="540"/>
      <c r="B302" s="524" t="s">
        <v>4386</v>
      </c>
      <c r="C302" s="1247" t="s">
        <v>4387</v>
      </c>
      <c r="D302" s="1247"/>
      <c r="E302" s="1247"/>
      <c r="F302" s="1247"/>
      <c r="G302" s="1247"/>
      <c r="H302" s="525" t="s">
        <v>1158</v>
      </c>
      <c r="I302" s="543">
        <v>117</v>
      </c>
      <c r="J302" s="526"/>
      <c r="K302" s="543">
        <v>117</v>
      </c>
      <c r="L302" s="528"/>
      <c r="M302" s="526"/>
      <c r="N302" s="528"/>
      <c r="O302" s="526"/>
      <c r="P302" s="529">
        <v>126329.15</v>
      </c>
    </row>
    <row r="303" spans="1:16" x14ac:dyDescent="0.25">
      <c r="A303" s="540"/>
      <c r="B303" s="524" t="s">
        <v>4388</v>
      </c>
      <c r="C303" s="1247" t="s">
        <v>4389</v>
      </c>
      <c r="D303" s="1247"/>
      <c r="E303" s="1247"/>
      <c r="F303" s="1247"/>
      <c r="G303" s="1247"/>
      <c r="H303" s="525" t="s">
        <v>1158</v>
      </c>
      <c r="I303" s="543">
        <v>74</v>
      </c>
      <c r="J303" s="526"/>
      <c r="K303" s="543">
        <v>74</v>
      </c>
      <c r="L303" s="528"/>
      <c r="M303" s="526"/>
      <c r="N303" s="528"/>
      <c r="O303" s="526"/>
      <c r="P303" s="529">
        <v>79900.490000000005</v>
      </c>
    </row>
    <row r="304" spans="1:16" x14ac:dyDescent="0.25">
      <c r="A304" s="556"/>
      <c r="B304" s="557"/>
      <c r="C304" s="1248" t="s">
        <v>1161</v>
      </c>
      <c r="D304" s="1248"/>
      <c r="E304" s="1248"/>
      <c r="F304" s="1248"/>
      <c r="G304" s="1248"/>
      <c r="H304" s="516"/>
      <c r="I304" s="517"/>
      <c r="J304" s="517"/>
      <c r="K304" s="517"/>
      <c r="L304" s="520"/>
      <c r="M304" s="517"/>
      <c r="N304" s="554">
        <v>3987.32</v>
      </c>
      <c r="O304" s="517"/>
      <c r="P304" s="555">
        <v>336530.22</v>
      </c>
    </row>
    <row r="305" spans="1:16" x14ac:dyDescent="0.25">
      <c r="A305" s="558"/>
      <c r="B305" s="559"/>
      <c r="C305" s="559"/>
      <c r="D305" s="559"/>
      <c r="E305" s="559"/>
      <c r="F305" s="559"/>
      <c r="G305" s="559"/>
      <c r="H305" s="560"/>
      <c r="I305" s="561"/>
      <c r="J305" s="561"/>
      <c r="K305" s="561"/>
      <c r="L305" s="562"/>
      <c r="M305" s="561"/>
      <c r="N305" s="562"/>
      <c r="O305" s="561"/>
      <c r="P305" s="563"/>
    </row>
    <row r="306" spans="1:16" ht="22.5" x14ac:dyDescent="0.25">
      <c r="A306" s="514" t="s">
        <v>1180</v>
      </c>
      <c r="B306" s="515" t="s">
        <v>4998</v>
      </c>
      <c r="C306" s="1249" t="s">
        <v>4999</v>
      </c>
      <c r="D306" s="1249"/>
      <c r="E306" s="1249"/>
      <c r="F306" s="1249"/>
      <c r="G306" s="1249"/>
      <c r="H306" s="516" t="s">
        <v>1575</v>
      </c>
      <c r="I306" s="517">
        <v>844</v>
      </c>
      <c r="J306" s="518">
        <v>1</v>
      </c>
      <c r="K306" s="518">
        <v>844</v>
      </c>
      <c r="L306" s="520"/>
      <c r="M306" s="517"/>
      <c r="N306" s="572">
        <v>544</v>
      </c>
      <c r="O306" s="517"/>
      <c r="P306" s="555">
        <v>459136</v>
      </c>
    </row>
    <row r="307" spans="1:16" x14ac:dyDescent="0.25">
      <c r="A307" s="556"/>
      <c r="B307" s="557"/>
      <c r="C307" s="1248" t="s">
        <v>1161</v>
      </c>
      <c r="D307" s="1248"/>
      <c r="E307" s="1248"/>
      <c r="F307" s="1248"/>
      <c r="G307" s="1248"/>
      <c r="H307" s="516"/>
      <c r="I307" s="517"/>
      <c r="J307" s="517"/>
      <c r="K307" s="517"/>
      <c r="L307" s="520"/>
      <c r="M307" s="517"/>
      <c r="N307" s="520"/>
      <c r="O307" s="517"/>
      <c r="P307" s="555">
        <v>459136</v>
      </c>
    </row>
    <row r="308" spans="1:16" x14ac:dyDescent="0.25">
      <c r="A308" s="558"/>
      <c r="B308" s="559"/>
      <c r="C308" s="559"/>
      <c r="D308" s="559"/>
      <c r="E308" s="559"/>
      <c r="F308" s="559"/>
      <c r="G308" s="559"/>
      <c r="H308" s="560"/>
      <c r="I308" s="561"/>
      <c r="J308" s="561"/>
      <c r="K308" s="561"/>
      <c r="L308" s="562"/>
      <c r="M308" s="561"/>
      <c r="N308" s="562"/>
      <c r="O308" s="561"/>
      <c r="P308" s="563"/>
    </row>
    <row r="309" spans="1:16" x14ac:dyDescent="0.25">
      <c r="A309" s="514" t="s">
        <v>1182</v>
      </c>
      <c r="B309" s="515" t="s">
        <v>5000</v>
      </c>
      <c r="C309" s="1249" t="s">
        <v>5001</v>
      </c>
      <c r="D309" s="1249"/>
      <c r="E309" s="1249"/>
      <c r="F309" s="1249"/>
      <c r="G309" s="1249"/>
      <c r="H309" s="516" t="s">
        <v>1232</v>
      </c>
      <c r="I309" s="517">
        <v>38.349200000000003</v>
      </c>
      <c r="J309" s="518">
        <v>1</v>
      </c>
      <c r="K309" s="568">
        <v>38.349200000000003</v>
      </c>
      <c r="L309" s="520"/>
      <c r="M309" s="517"/>
      <c r="N309" s="521"/>
      <c r="O309" s="517"/>
      <c r="P309" s="522"/>
    </row>
    <row r="310" spans="1:16" x14ac:dyDescent="0.25">
      <c r="A310" s="523"/>
      <c r="B310" s="524" t="s">
        <v>23</v>
      </c>
      <c r="C310" s="1247" t="s">
        <v>1203</v>
      </c>
      <c r="D310" s="1247"/>
      <c r="E310" s="1247"/>
      <c r="F310" s="1247"/>
      <c r="G310" s="1247"/>
      <c r="H310" s="525" t="s">
        <v>1148</v>
      </c>
      <c r="I310" s="526"/>
      <c r="J310" s="526"/>
      <c r="K310" s="574">
        <v>128.85331199999999</v>
      </c>
      <c r="L310" s="528"/>
      <c r="M310" s="526"/>
      <c r="N310" s="528"/>
      <c r="O310" s="526"/>
      <c r="P310" s="529">
        <v>41457.26</v>
      </c>
    </row>
    <row r="311" spans="1:16" x14ac:dyDescent="0.25">
      <c r="A311" s="530"/>
      <c r="B311" s="524" t="s">
        <v>2410</v>
      </c>
      <c r="C311" s="1247" t="s">
        <v>2411</v>
      </c>
      <c r="D311" s="1247"/>
      <c r="E311" s="1247"/>
      <c r="F311" s="1247"/>
      <c r="G311" s="1247"/>
      <c r="H311" s="525" t="s">
        <v>1148</v>
      </c>
      <c r="I311" s="536">
        <v>3.36</v>
      </c>
      <c r="J311" s="526"/>
      <c r="K311" s="574">
        <v>128.85331199999999</v>
      </c>
      <c r="L311" s="532"/>
      <c r="M311" s="533"/>
      <c r="N311" s="534">
        <v>321.74</v>
      </c>
      <c r="O311" s="526"/>
      <c r="P311" s="529">
        <v>41457.26</v>
      </c>
    </row>
    <row r="312" spans="1:16" x14ac:dyDescent="0.25">
      <c r="A312" s="523"/>
      <c r="B312" s="524" t="s">
        <v>28</v>
      </c>
      <c r="C312" s="1247" t="s">
        <v>132</v>
      </c>
      <c r="D312" s="1247"/>
      <c r="E312" s="1247"/>
      <c r="F312" s="1247"/>
      <c r="G312" s="1247"/>
      <c r="H312" s="525"/>
      <c r="I312" s="526"/>
      <c r="J312" s="526"/>
      <c r="K312" s="526"/>
      <c r="L312" s="528"/>
      <c r="M312" s="526"/>
      <c r="N312" s="528"/>
      <c r="O312" s="526"/>
      <c r="P312" s="529">
        <v>1136.33</v>
      </c>
    </row>
    <row r="313" spans="1:16" x14ac:dyDescent="0.25">
      <c r="A313" s="523"/>
      <c r="B313" s="524"/>
      <c r="C313" s="1247" t="s">
        <v>1147</v>
      </c>
      <c r="D313" s="1247"/>
      <c r="E313" s="1247"/>
      <c r="F313" s="1247"/>
      <c r="G313" s="1247"/>
      <c r="H313" s="525" t="s">
        <v>1148</v>
      </c>
      <c r="I313" s="526"/>
      <c r="J313" s="526"/>
      <c r="K313" s="537">
        <v>1.9174599999999999</v>
      </c>
      <c r="L313" s="528"/>
      <c r="M313" s="526"/>
      <c r="N313" s="528"/>
      <c r="O313" s="526"/>
      <c r="P313" s="573">
        <v>623.9</v>
      </c>
    </row>
    <row r="314" spans="1:16" x14ac:dyDescent="0.25">
      <c r="A314" s="530"/>
      <c r="B314" s="524" t="s">
        <v>1445</v>
      </c>
      <c r="C314" s="1247" t="s">
        <v>1446</v>
      </c>
      <c r="D314" s="1247"/>
      <c r="E314" s="1247"/>
      <c r="F314" s="1247"/>
      <c r="G314" s="1247"/>
      <c r="H314" s="525" t="s">
        <v>1151</v>
      </c>
      <c r="I314" s="536">
        <v>0.05</v>
      </c>
      <c r="J314" s="526"/>
      <c r="K314" s="537">
        <v>1.9174599999999999</v>
      </c>
      <c r="L314" s="538">
        <v>477.92</v>
      </c>
      <c r="M314" s="539">
        <v>1.24</v>
      </c>
      <c r="N314" s="534">
        <v>592.62</v>
      </c>
      <c r="O314" s="526"/>
      <c r="P314" s="529">
        <v>1136.33</v>
      </c>
    </row>
    <row r="315" spans="1:16" x14ac:dyDescent="0.25">
      <c r="A315" s="540"/>
      <c r="B315" s="524" t="s">
        <v>1208</v>
      </c>
      <c r="C315" s="1247" t="s">
        <v>1209</v>
      </c>
      <c r="D315" s="1247"/>
      <c r="E315" s="1247"/>
      <c r="F315" s="1247"/>
      <c r="G315" s="1247"/>
      <c r="H315" s="525" t="s">
        <v>1148</v>
      </c>
      <c r="I315" s="536">
        <v>0.05</v>
      </c>
      <c r="J315" s="526"/>
      <c r="K315" s="537">
        <v>1.9174599999999999</v>
      </c>
      <c r="L315" s="528"/>
      <c r="M315" s="526"/>
      <c r="N315" s="541">
        <v>325.38</v>
      </c>
      <c r="O315" s="526"/>
      <c r="P315" s="573">
        <v>623.9</v>
      </c>
    </row>
    <row r="316" spans="1:16" x14ac:dyDescent="0.25">
      <c r="A316" s="544" t="s">
        <v>1239</v>
      </c>
      <c r="B316" s="545" t="s">
        <v>5002</v>
      </c>
      <c r="C316" s="1250" t="s">
        <v>5003</v>
      </c>
      <c r="D316" s="1250"/>
      <c r="E316" s="1250"/>
      <c r="F316" s="1250"/>
      <c r="G316" s="1250"/>
      <c r="H316" s="546" t="s">
        <v>1244</v>
      </c>
      <c r="I316" s="589">
        <v>55.62</v>
      </c>
      <c r="J316" s="548"/>
      <c r="K316" s="592">
        <v>2132.9825040000001</v>
      </c>
      <c r="L316" s="550"/>
      <c r="M316" s="548"/>
      <c r="N316" s="550"/>
      <c r="O316" s="548"/>
      <c r="P316" s="551"/>
    </row>
    <row r="317" spans="1:16" x14ac:dyDescent="0.25">
      <c r="A317" s="552"/>
      <c r="B317" s="553"/>
      <c r="C317" s="1248" t="s">
        <v>1154</v>
      </c>
      <c r="D317" s="1248"/>
      <c r="E317" s="1248"/>
      <c r="F317" s="1248"/>
      <c r="G317" s="1248"/>
      <c r="H317" s="516"/>
      <c r="I317" s="517"/>
      <c r="J317" s="517"/>
      <c r="K317" s="517"/>
      <c r="L317" s="520"/>
      <c r="M317" s="517"/>
      <c r="N317" s="554"/>
      <c r="O317" s="517"/>
      <c r="P317" s="555">
        <v>43217.49</v>
      </c>
    </row>
    <row r="318" spans="1:16" x14ac:dyDescent="0.25">
      <c r="A318" s="540"/>
      <c r="B318" s="524"/>
      <c r="C318" s="1247" t="s">
        <v>1155</v>
      </c>
      <c r="D318" s="1247"/>
      <c r="E318" s="1247"/>
      <c r="F318" s="1247"/>
      <c r="G318" s="1247"/>
      <c r="H318" s="525"/>
      <c r="I318" s="526"/>
      <c r="J318" s="526"/>
      <c r="K318" s="526"/>
      <c r="L318" s="528"/>
      <c r="M318" s="526"/>
      <c r="N318" s="528"/>
      <c r="O318" s="526"/>
      <c r="P318" s="529">
        <v>42081.16</v>
      </c>
    </row>
    <row r="319" spans="1:16" x14ac:dyDescent="0.25">
      <c r="A319" s="540"/>
      <c r="B319" s="524" t="s">
        <v>1964</v>
      </c>
      <c r="C319" s="1247" t="s">
        <v>1965</v>
      </c>
      <c r="D319" s="1247"/>
      <c r="E319" s="1247"/>
      <c r="F319" s="1247"/>
      <c r="G319" s="1247"/>
      <c r="H319" s="525" t="s">
        <v>1158</v>
      </c>
      <c r="I319" s="543">
        <v>110</v>
      </c>
      <c r="J319" s="526"/>
      <c r="K319" s="543">
        <v>110</v>
      </c>
      <c r="L319" s="528"/>
      <c r="M319" s="526"/>
      <c r="N319" s="528"/>
      <c r="O319" s="526"/>
      <c r="P319" s="529">
        <v>46289.279999999999</v>
      </c>
    </row>
    <row r="320" spans="1:16" x14ac:dyDescent="0.25">
      <c r="A320" s="540"/>
      <c r="B320" s="524" t="s">
        <v>1966</v>
      </c>
      <c r="C320" s="1247" t="s">
        <v>1967</v>
      </c>
      <c r="D320" s="1247"/>
      <c r="E320" s="1247"/>
      <c r="F320" s="1247"/>
      <c r="G320" s="1247"/>
      <c r="H320" s="525" t="s">
        <v>1158</v>
      </c>
      <c r="I320" s="543">
        <v>69</v>
      </c>
      <c r="J320" s="526"/>
      <c r="K320" s="543">
        <v>69</v>
      </c>
      <c r="L320" s="528"/>
      <c r="M320" s="526"/>
      <c r="N320" s="528"/>
      <c r="O320" s="526"/>
      <c r="P320" s="529">
        <v>29036</v>
      </c>
    </row>
    <row r="321" spans="1:16" x14ac:dyDescent="0.25">
      <c r="A321" s="556"/>
      <c r="B321" s="557"/>
      <c r="C321" s="1248" t="s">
        <v>1161</v>
      </c>
      <c r="D321" s="1248"/>
      <c r="E321" s="1248"/>
      <c r="F321" s="1248"/>
      <c r="G321" s="1248"/>
      <c r="H321" s="516"/>
      <c r="I321" s="517"/>
      <c r="J321" s="517"/>
      <c r="K321" s="517"/>
      <c r="L321" s="520"/>
      <c r="M321" s="517"/>
      <c r="N321" s="554">
        <v>3091.14</v>
      </c>
      <c r="O321" s="517"/>
      <c r="P321" s="555">
        <v>118542.77</v>
      </c>
    </row>
    <row r="322" spans="1:16" x14ac:dyDescent="0.25">
      <c r="A322" s="558"/>
      <c r="B322" s="559"/>
      <c r="C322" s="559"/>
      <c r="D322" s="559"/>
      <c r="E322" s="559"/>
      <c r="F322" s="559"/>
      <c r="G322" s="559"/>
      <c r="H322" s="560"/>
      <c r="I322" s="561"/>
      <c r="J322" s="561"/>
      <c r="K322" s="561"/>
      <c r="L322" s="562"/>
      <c r="M322" s="561"/>
      <c r="N322" s="562"/>
      <c r="O322" s="561"/>
      <c r="P322" s="563"/>
    </row>
    <row r="323" spans="1:16" x14ac:dyDescent="0.25">
      <c r="A323" s="514" t="s">
        <v>1193</v>
      </c>
      <c r="B323" s="515" t="s">
        <v>4959</v>
      </c>
      <c r="C323" s="1249" t="s">
        <v>4960</v>
      </c>
      <c r="D323" s="1249"/>
      <c r="E323" s="1249"/>
      <c r="F323" s="1249"/>
      <c r="G323" s="1249"/>
      <c r="H323" s="516" t="s">
        <v>1244</v>
      </c>
      <c r="I323" s="517">
        <v>2132.98</v>
      </c>
      <c r="J323" s="518">
        <v>1</v>
      </c>
      <c r="K323" s="570">
        <v>2132.98</v>
      </c>
      <c r="L323" s="520"/>
      <c r="M323" s="517"/>
      <c r="N323" s="572">
        <v>199.01</v>
      </c>
      <c r="O323" s="517"/>
      <c r="P323" s="555">
        <v>424484.35</v>
      </c>
    </row>
    <row r="324" spans="1:16" x14ac:dyDescent="0.25">
      <c r="A324" s="556"/>
      <c r="B324" s="557"/>
      <c r="C324" s="1248" t="s">
        <v>1161</v>
      </c>
      <c r="D324" s="1248"/>
      <c r="E324" s="1248"/>
      <c r="F324" s="1248"/>
      <c r="G324" s="1248"/>
      <c r="H324" s="516"/>
      <c r="I324" s="517"/>
      <c r="J324" s="517"/>
      <c r="K324" s="517"/>
      <c r="L324" s="520"/>
      <c r="M324" s="517"/>
      <c r="N324" s="520"/>
      <c r="O324" s="517"/>
      <c r="P324" s="555">
        <v>424484.35</v>
      </c>
    </row>
    <row r="325" spans="1:16" x14ac:dyDescent="0.25">
      <c r="A325" s="558"/>
      <c r="B325" s="559"/>
      <c r="C325" s="559"/>
      <c r="D325" s="559"/>
      <c r="E325" s="559"/>
      <c r="F325" s="559"/>
      <c r="G325" s="559"/>
      <c r="H325" s="560"/>
      <c r="I325" s="561"/>
      <c r="J325" s="561"/>
      <c r="K325" s="561"/>
      <c r="L325" s="562"/>
      <c r="M325" s="561"/>
      <c r="N325" s="562"/>
      <c r="O325" s="561"/>
      <c r="P325" s="563"/>
    </row>
    <row r="326" spans="1:16" x14ac:dyDescent="0.25">
      <c r="A326" s="558"/>
      <c r="B326" s="576"/>
      <c r="C326" s="576"/>
      <c r="D326" s="576"/>
      <c r="E326" s="576"/>
      <c r="F326" s="561"/>
      <c r="G326" s="561"/>
      <c r="H326" s="561"/>
      <c r="I326" s="561"/>
      <c r="J326" s="562"/>
      <c r="K326" s="561"/>
      <c r="L326" s="562"/>
      <c r="M326" s="577"/>
      <c r="N326" s="562"/>
      <c r="O326" s="578"/>
      <c r="P326" s="579"/>
    </row>
    <row r="327" spans="1:16" x14ac:dyDescent="0.25">
      <c r="A327" s="552"/>
      <c r="B327" s="580"/>
      <c r="C327" s="1246" t="s">
        <v>5004</v>
      </c>
      <c r="D327" s="1246"/>
      <c r="E327" s="1246"/>
      <c r="F327" s="1246"/>
      <c r="G327" s="1246"/>
      <c r="H327" s="1246"/>
      <c r="I327" s="1246"/>
      <c r="J327" s="1246"/>
      <c r="K327" s="1246"/>
      <c r="L327" s="1246"/>
      <c r="M327" s="1246"/>
      <c r="N327" s="1246"/>
      <c r="O327" s="1246"/>
      <c r="P327" s="581"/>
    </row>
    <row r="328" spans="1:16" x14ac:dyDescent="0.25">
      <c r="A328" s="552"/>
      <c r="B328" s="553"/>
      <c r="C328" s="1243" t="s">
        <v>1249</v>
      </c>
      <c r="D328" s="1243"/>
      <c r="E328" s="1243"/>
      <c r="F328" s="1243"/>
      <c r="G328" s="1243"/>
      <c r="H328" s="1243"/>
      <c r="I328" s="1243"/>
      <c r="J328" s="1243"/>
      <c r="K328" s="1243"/>
      <c r="L328" s="1243"/>
      <c r="M328" s="1243"/>
      <c r="N328" s="1243"/>
      <c r="O328" s="1243"/>
      <c r="P328" s="582">
        <v>17476070.91</v>
      </c>
    </row>
    <row r="329" spans="1:16" x14ac:dyDescent="0.25">
      <c r="A329" s="552"/>
      <c r="B329" s="553"/>
      <c r="C329" s="1243" t="s">
        <v>1250</v>
      </c>
      <c r="D329" s="1243"/>
      <c r="E329" s="1243"/>
      <c r="F329" s="1243"/>
      <c r="G329" s="1243"/>
      <c r="H329" s="1243"/>
      <c r="I329" s="1243"/>
      <c r="J329" s="1243"/>
      <c r="K329" s="1243"/>
      <c r="L329" s="1243"/>
      <c r="M329" s="1243"/>
      <c r="N329" s="1243"/>
      <c r="O329" s="1243"/>
      <c r="P329" s="583"/>
    </row>
    <row r="330" spans="1:16" x14ac:dyDescent="0.25">
      <c r="A330" s="552"/>
      <c r="B330" s="553"/>
      <c r="C330" s="1243" t="s">
        <v>1251</v>
      </c>
      <c r="D330" s="1243"/>
      <c r="E330" s="1243"/>
      <c r="F330" s="1243"/>
      <c r="G330" s="1243"/>
      <c r="H330" s="1243"/>
      <c r="I330" s="1243"/>
      <c r="J330" s="1243"/>
      <c r="K330" s="1243"/>
      <c r="L330" s="1243"/>
      <c r="M330" s="1243"/>
      <c r="N330" s="1243"/>
      <c r="O330" s="1243"/>
      <c r="P330" s="582">
        <v>2244502.86</v>
      </c>
    </row>
    <row r="331" spans="1:16" x14ac:dyDescent="0.25">
      <c r="A331" s="552"/>
      <c r="B331" s="553"/>
      <c r="C331" s="1243" t="s">
        <v>1252</v>
      </c>
      <c r="D331" s="1243"/>
      <c r="E331" s="1243"/>
      <c r="F331" s="1243"/>
      <c r="G331" s="1243"/>
      <c r="H331" s="1243"/>
      <c r="I331" s="1243"/>
      <c r="J331" s="1243"/>
      <c r="K331" s="1243"/>
      <c r="L331" s="1243"/>
      <c r="M331" s="1243"/>
      <c r="N331" s="1243"/>
      <c r="O331" s="1243"/>
      <c r="P331" s="582">
        <v>1199139.22</v>
      </c>
    </row>
    <row r="332" spans="1:16" x14ac:dyDescent="0.25">
      <c r="A332" s="552"/>
      <c r="B332" s="553"/>
      <c r="C332" s="1243" t="s">
        <v>1253</v>
      </c>
      <c r="D332" s="1243"/>
      <c r="E332" s="1243"/>
      <c r="F332" s="1243"/>
      <c r="G332" s="1243"/>
      <c r="H332" s="1243"/>
      <c r="I332" s="1243"/>
      <c r="J332" s="1243"/>
      <c r="K332" s="1243"/>
      <c r="L332" s="1243"/>
      <c r="M332" s="1243"/>
      <c r="N332" s="1243"/>
      <c r="O332" s="1243"/>
      <c r="P332" s="582">
        <v>326901.69</v>
      </c>
    </row>
    <row r="333" spans="1:16" x14ac:dyDescent="0.25">
      <c r="A333" s="552"/>
      <c r="B333" s="553"/>
      <c r="C333" s="1243" t="s">
        <v>1254</v>
      </c>
      <c r="D333" s="1243"/>
      <c r="E333" s="1243"/>
      <c r="F333" s="1243"/>
      <c r="G333" s="1243"/>
      <c r="H333" s="1243"/>
      <c r="I333" s="1243"/>
      <c r="J333" s="1243"/>
      <c r="K333" s="1243"/>
      <c r="L333" s="1243"/>
      <c r="M333" s="1243"/>
      <c r="N333" s="1243"/>
      <c r="O333" s="1243"/>
      <c r="P333" s="582">
        <v>13705527.140000001</v>
      </c>
    </row>
    <row r="334" spans="1:16" x14ac:dyDescent="0.25">
      <c r="A334" s="552"/>
      <c r="B334" s="553"/>
      <c r="C334" s="1243" t="s">
        <v>1256</v>
      </c>
      <c r="D334" s="1243"/>
      <c r="E334" s="1243"/>
      <c r="F334" s="1243"/>
      <c r="G334" s="1243"/>
      <c r="H334" s="1243"/>
      <c r="I334" s="1243"/>
      <c r="J334" s="1243"/>
      <c r="K334" s="1243"/>
      <c r="L334" s="1243"/>
      <c r="M334" s="1243"/>
      <c r="N334" s="1243"/>
      <c r="O334" s="1243"/>
      <c r="P334" s="582">
        <v>22360088.710000001</v>
      </c>
    </row>
    <row r="335" spans="1:16" x14ac:dyDescent="0.25">
      <c r="A335" s="552"/>
      <c r="B335" s="553"/>
      <c r="C335" s="1243" t="s">
        <v>1250</v>
      </c>
      <c r="D335" s="1243"/>
      <c r="E335" s="1243"/>
      <c r="F335" s="1243"/>
      <c r="G335" s="1243"/>
      <c r="H335" s="1243"/>
      <c r="I335" s="1243"/>
      <c r="J335" s="1243"/>
      <c r="K335" s="1243"/>
      <c r="L335" s="1243"/>
      <c r="M335" s="1243"/>
      <c r="N335" s="1243"/>
      <c r="O335" s="1243"/>
      <c r="P335" s="583"/>
    </row>
    <row r="336" spans="1:16" x14ac:dyDescent="0.25">
      <c r="A336" s="552"/>
      <c r="B336" s="553"/>
      <c r="C336" s="1243" t="s">
        <v>1467</v>
      </c>
      <c r="D336" s="1243"/>
      <c r="E336" s="1243"/>
      <c r="F336" s="1243"/>
      <c r="G336" s="1243"/>
      <c r="H336" s="1243"/>
      <c r="I336" s="1243"/>
      <c r="J336" s="1243"/>
      <c r="K336" s="1243"/>
      <c r="L336" s="1243"/>
      <c r="M336" s="1243"/>
      <c r="N336" s="1243"/>
      <c r="O336" s="1243"/>
      <c r="P336" s="582">
        <v>2244502.86</v>
      </c>
    </row>
    <row r="337" spans="1:16" x14ac:dyDescent="0.25">
      <c r="A337" s="552"/>
      <c r="B337" s="553"/>
      <c r="C337" s="1243" t="s">
        <v>1468</v>
      </c>
      <c r="D337" s="1243"/>
      <c r="E337" s="1243"/>
      <c r="F337" s="1243"/>
      <c r="G337" s="1243"/>
      <c r="H337" s="1243"/>
      <c r="I337" s="1243"/>
      <c r="J337" s="1243"/>
      <c r="K337" s="1243"/>
      <c r="L337" s="1243"/>
      <c r="M337" s="1243"/>
      <c r="N337" s="1243"/>
      <c r="O337" s="1243"/>
      <c r="P337" s="582">
        <v>1199139.22</v>
      </c>
    </row>
    <row r="338" spans="1:16" x14ac:dyDescent="0.25">
      <c r="A338" s="552"/>
      <c r="B338" s="553"/>
      <c r="C338" s="1243" t="s">
        <v>1469</v>
      </c>
      <c r="D338" s="1243"/>
      <c r="E338" s="1243"/>
      <c r="F338" s="1243"/>
      <c r="G338" s="1243"/>
      <c r="H338" s="1243"/>
      <c r="I338" s="1243"/>
      <c r="J338" s="1243"/>
      <c r="K338" s="1243"/>
      <c r="L338" s="1243"/>
      <c r="M338" s="1243"/>
      <c r="N338" s="1243"/>
      <c r="O338" s="1243"/>
      <c r="P338" s="582">
        <v>326901.69</v>
      </c>
    </row>
    <row r="339" spans="1:16" x14ac:dyDescent="0.25">
      <c r="A339" s="552"/>
      <c r="B339" s="553"/>
      <c r="C339" s="1243" t="s">
        <v>1470</v>
      </c>
      <c r="D339" s="1243"/>
      <c r="E339" s="1243"/>
      <c r="F339" s="1243"/>
      <c r="G339" s="1243"/>
      <c r="H339" s="1243"/>
      <c r="I339" s="1243"/>
      <c r="J339" s="1243"/>
      <c r="K339" s="1243"/>
      <c r="L339" s="1243"/>
      <c r="M339" s="1243"/>
      <c r="N339" s="1243"/>
      <c r="O339" s="1243"/>
      <c r="P339" s="582">
        <v>13705527.140000001</v>
      </c>
    </row>
    <row r="340" spans="1:16" x14ac:dyDescent="0.25">
      <c r="A340" s="552"/>
      <c r="B340" s="553"/>
      <c r="C340" s="1243" t="s">
        <v>1471</v>
      </c>
      <c r="D340" s="1243"/>
      <c r="E340" s="1243"/>
      <c r="F340" s="1243"/>
      <c r="G340" s="1243"/>
      <c r="H340" s="1243"/>
      <c r="I340" s="1243"/>
      <c r="J340" s="1243"/>
      <c r="K340" s="1243"/>
      <c r="L340" s="1243"/>
      <c r="M340" s="1243"/>
      <c r="N340" s="1243"/>
      <c r="O340" s="1243"/>
      <c r="P340" s="582">
        <v>2986071.88</v>
      </c>
    </row>
    <row r="341" spans="1:16" x14ac:dyDescent="0.25">
      <c r="A341" s="552"/>
      <c r="B341" s="553"/>
      <c r="C341" s="1243" t="s">
        <v>1472</v>
      </c>
      <c r="D341" s="1243"/>
      <c r="E341" s="1243"/>
      <c r="F341" s="1243"/>
      <c r="G341" s="1243"/>
      <c r="H341" s="1243"/>
      <c r="I341" s="1243"/>
      <c r="J341" s="1243"/>
      <c r="K341" s="1243"/>
      <c r="L341" s="1243"/>
      <c r="M341" s="1243"/>
      <c r="N341" s="1243"/>
      <c r="O341" s="1243"/>
      <c r="P341" s="582">
        <v>1897945.92</v>
      </c>
    </row>
    <row r="342" spans="1:16" x14ac:dyDescent="0.25">
      <c r="A342" s="552"/>
      <c r="B342" s="553"/>
      <c r="C342" s="1243" t="s">
        <v>1266</v>
      </c>
      <c r="D342" s="1243"/>
      <c r="E342" s="1243"/>
      <c r="F342" s="1243"/>
      <c r="G342" s="1243"/>
      <c r="H342" s="1243"/>
      <c r="I342" s="1243"/>
      <c r="J342" s="1243"/>
      <c r="K342" s="1243"/>
      <c r="L342" s="1243"/>
      <c r="M342" s="1243"/>
      <c r="N342" s="1243"/>
      <c r="O342" s="1243"/>
      <c r="P342" s="582">
        <v>2571404.5499999998</v>
      </c>
    </row>
    <row r="343" spans="1:16" x14ac:dyDescent="0.25">
      <c r="A343" s="552"/>
      <c r="B343" s="553"/>
      <c r="C343" s="1243" t="s">
        <v>1267</v>
      </c>
      <c r="D343" s="1243"/>
      <c r="E343" s="1243"/>
      <c r="F343" s="1243"/>
      <c r="G343" s="1243"/>
      <c r="H343" s="1243"/>
      <c r="I343" s="1243"/>
      <c r="J343" s="1243"/>
      <c r="K343" s="1243"/>
      <c r="L343" s="1243"/>
      <c r="M343" s="1243"/>
      <c r="N343" s="1243"/>
      <c r="O343" s="1243"/>
      <c r="P343" s="582">
        <v>2986071.88</v>
      </c>
    </row>
    <row r="344" spans="1:16" x14ac:dyDescent="0.25">
      <c r="A344" s="552"/>
      <c r="B344" s="553"/>
      <c r="C344" s="1243" t="s">
        <v>1268</v>
      </c>
      <c r="D344" s="1243"/>
      <c r="E344" s="1243"/>
      <c r="F344" s="1243"/>
      <c r="G344" s="1243"/>
      <c r="H344" s="1243"/>
      <c r="I344" s="1243"/>
      <c r="J344" s="1243"/>
      <c r="K344" s="1243"/>
      <c r="L344" s="1243"/>
      <c r="M344" s="1243"/>
      <c r="N344" s="1243"/>
      <c r="O344" s="1243"/>
      <c r="P344" s="582">
        <v>1897945.92</v>
      </c>
    </row>
    <row r="345" spans="1:16" x14ac:dyDescent="0.25">
      <c r="A345" s="552"/>
      <c r="B345" s="580"/>
      <c r="C345" s="1246" t="s">
        <v>5005</v>
      </c>
      <c r="D345" s="1246"/>
      <c r="E345" s="1246"/>
      <c r="F345" s="1246"/>
      <c r="G345" s="1246"/>
      <c r="H345" s="1246"/>
      <c r="I345" s="1246"/>
      <c r="J345" s="1246"/>
      <c r="K345" s="1246"/>
      <c r="L345" s="1246"/>
      <c r="M345" s="1246"/>
      <c r="N345" s="1246"/>
      <c r="O345" s="1246"/>
      <c r="P345" s="584">
        <v>22360088.710000001</v>
      </c>
    </row>
    <row r="346" spans="1:16" x14ac:dyDescent="0.25">
      <c r="A346" s="552"/>
      <c r="B346" s="553"/>
      <c r="C346" s="1243" t="s">
        <v>1270</v>
      </c>
      <c r="D346" s="1243"/>
      <c r="E346" s="1243"/>
      <c r="F346" s="1243"/>
      <c r="G346" s="1243"/>
      <c r="H346" s="1243"/>
      <c r="I346" s="1243"/>
      <c r="J346" s="1243"/>
      <c r="K346" s="1243"/>
      <c r="L346" s="1243"/>
      <c r="M346" s="1243"/>
      <c r="N346" s="1243"/>
      <c r="O346" s="1243"/>
      <c r="P346" s="583"/>
    </row>
    <row r="347" spans="1:16" x14ac:dyDescent="0.25">
      <c r="A347" s="552"/>
      <c r="B347" s="553"/>
      <c r="C347" s="1243" t="s">
        <v>1588</v>
      </c>
      <c r="D347" s="1243"/>
      <c r="E347" s="1243"/>
      <c r="F347" s="1243"/>
      <c r="G347" s="1243"/>
      <c r="H347" s="1243"/>
      <c r="I347" s="1243"/>
      <c r="J347" s="1243"/>
      <c r="K347" s="1243"/>
      <c r="L347" s="1243"/>
      <c r="M347" s="1243"/>
      <c r="N347" s="1243"/>
      <c r="O347" s="1243"/>
      <c r="P347" s="582">
        <v>459136</v>
      </c>
    </row>
    <row r="348" spans="1:16" x14ac:dyDescent="0.25">
      <c r="A348" s="552"/>
      <c r="B348" s="553"/>
      <c r="C348" s="1243" t="s">
        <v>1271</v>
      </c>
      <c r="D348" s="1243"/>
      <c r="E348" s="1243"/>
      <c r="F348" s="1243"/>
      <c r="G348" s="1243"/>
      <c r="H348" s="1243"/>
      <c r="I348" s="1243"/>
      <c r="J348" s="1243"/>
      <c r="K348" s="585" t="s">
        <v>5006</v>
      </c>
      <c r="L348" s="586"/>
      <c r="M348" s="586"/>
      <c r="O348" s="586"/>
      <c r="P348" s="587"/>
    </row>
    <row r="349" spans="1:16" x14ac:dyDescent="0.25">
      <c r="A349" s="552"/>
      <c r="B349" s="553"/>
      <c r="C349" s="1243" t="s">
        <v>1273</v>
      </c>
      <c r="D349" s="1243"/>
      <c r="E349" s="1243"/>
      <c r="F349" s="1243"/>
      <c r="G349" s="1243"/>
      <c r="H349" s="1243"/>
      <c r="I349" s="1243"/>
      <c r="J349" s="1243"/>
      <c r="K349" s="585" t="s">
        <v>5007</v>
      </c>
      <c r="L349" s="586"/>
      <c r="M349" s="586"/>
      <c r="O349" s="586"/>
      <c r="P349" s="587"/>
    </row>
    <row r="350" spans="1:16" x14ac:dyDescent="0.25">
      <c r="A350" s="594"/>
      <c r="B350" s="595"/>
      <c r="C350" s="595"/>
      <c r="D350" s="595"/>
      <c r="E350" s="595"/>
      <c r="F350" s="595"/>
      <c r="G350" s="595"/>
      <c r="H350" s="595"/>
      <c r="I350" s="595"/>
      <c r="J350" s="595"/>
      <c r="K350" s="595"/>
      <c r="L350" s="595"/>
      <c r="M350" s="595"/>
      <c r="N350" s="497"/>
      <c r="O350" s="596"/>
      <c r="P350" s="597"/>
    </row>
    <row r="351" spans="1:16" x14ac:dyDescent="0.25">
      <c r="A351" s="552"/>
      <c r="B351" s="580"/>
      <c r="C351" s="1246" t="s">
        <v>594</v>
      </c>
      <c r="D351" s="1246"/>
      <c r="E351" s="1246"/>
      <c r="F351" s="1246"/>
      <c r="G351" s="1246"/>
      <c r="H351" s="1246"/>
      <c r="I351" s="1246"/>
      <c r="J351" s="1246"/>
      <c r="K351" s="1246"/>
      <c r="L351" s="1246"/>
      <c r="M351" s="1246"/>
      <c r="N351" s="1246"/>
      <c r="O351" s="1246"/>
      <c r="P351" s="581"/>
    </row>
    <row r="352" spans="1:16" x14ac:dyDescent="0.25">
      <c r="A352" s="552"/>
      <c r="B352" s="553"/>
      <c r="C352" s="1243" t="s">
        <v>1249</v>
      </c>
      <c r="D352" s="1243"/>
      <c r="E352" s="1243"/>
      <c r="F352" s="1243"/>
      <c r="G352" s="1243"/>
      <c r="H352" s="1243"/>
      <c r="I352" s="1243"/>
      <c r="J352" s="1243"/>
      <c r="K352" s="1243"/>
      <c r="L352" s="1243"/>
      <c r="M352" s="1243"/>
      <c r="N352" s="1243"/>
      <c r="O352" s="1243"/>
      <c r="P352" s="582">
        <v>23878194.350000001</v>
      </c>
    </row>
    <row r="353" spans="1:16" x14ac:dyDescent="0.25">
      <c r="A353" s="552"/>
      <c r="B353" s="553"/>
      <c r="C353" s="1243" t="s">
        <v>1250</v>
      </c>
      <c r="D353" s="1243"/>
      <c r="E353" s="1243"/>
      <c r="F353" s="1243"/>
      <c r="G353" s="1243"/>
      <c r="H353" s="1243"/>
      <c r="I353" s="1243"/>
      <c r="J353" s="1243"/>
      <c r="K353" s="1243"/>
      <c r="L353" s="1243"/>
      <c r="M353" s="1243"/>
      <c r="N353" s="1243"/>
      <c r="O353" s="1243"/>
      <c r="P353" s="583"/>
    </row>
    <row r="354" spans="1:16" x14ac:dyDescent="0.25">
      <c r="A354" s="552"/>
      <c r="B354" s="553"/>
      <c r="C354" s="1243" t="s">
        <v>1251</v>
      </c>
      <c r="D354" s="1243"/>
      <c r="E354" s="1243"/>
      <c r="F354" s="1243"/>
      <c r="G354" s="1243"/>
      <c r="H354" s="1243"/>
      <c r="I354" s="1243"/>
      <c r="J354" s="1243"/>
      <c r="K354" s="1243"/>
      <c r="L354" s="1243"/>
      <c r="M354" s="1243"/>
      <c r="N354" s="1243"/>
      <c r="O354" s="1243"/>
      <c r="P354" s="582">
        <v>2582509.54</v>
      </c>
    </row>
    <row r="355" spans="1:16" x14ac:dyDescent="0.25">
      <c r="A355" s="552"/>
      <c r="B355" s="553"/>
      <c r="C355" s="1243" t="s">
        <v>1252</v>
      </c>
      <c r="D355" s="1243"/>
      <c r="E355" s="1243"/>
      <c r="F355" s="1243"/>
      <c r="G355" s="1243"/>
      <c r="H355" s="1243"/>
      <c r="I355" s="1243"/>
      <c r="J355" s="1243"/>
      <c r="K355" s="1243"/>
      <c r="L355" s="1243"/>
      <c r="M355" s="1243"/>
      <c r="N355" s="1243"/>
      <c r="O355" s="1243"/>
      <c r="P355" s="582">
        <v>1479478.63</v>
      </c>
    </row>
    <row r="356" spans="1:16" x14ac:dyDescent="0.25">
      <c r="A356" s="552"/>
      <c r="B356" s="553"/>
      <c r="C356" s="1243" t="s">
        <v>1253</v>
      </c>
      <c r="D356" s="1243"/>
      <c r="E356" s="1243"/>
      <c r="F356" s="1243"/>
      <c r="G356" s="1243"/>
      <c r="H356" s="1243"/>
      <c r="I356" s="1243"/>
      <c r="J356" s="1243"/>
      <c r="K356" s="1243"/>
      <c r="L356" s="1243"/>
      <c r="M356" s="1243"/>
      <c r="N356" s="1243"/>
      <c r="O356" s="1243"/>
      <c r="P356" s="582">
        <v>429178.7</v>
      </c>
    </row>
    <row r="357" spans="1:16" x14ac:dyDescent="0.25">
      <c r="A357" s="552"/>
      <c r="B357" s="553"/>
      <c r="C357" s="1243" t="s">
        <v>1254</v>
      </c>
      <c r="D357" s="1243"/>
      <c r="E357" s="1243"/>
      <c r="F357" s="1243"/>
      <c r="G357" s="1243"/>
      <c r="H357" s="1243"/>
      <c r="I357" s="1243"/>
      <c r="J357" s="1243"/>
      <c r="K357" s="1243"/>
      <c r="L357" s="1243"/>
      <c r="M357" s="1243"/>
      <c r="N357" s="1243"/>
      <c r="O357" s="1243"/>
      <c r="P357" s="582">
        <v>18738549.120000001</v>
      </c>
    </row>
    <row r="358" spans="1:16" x14ac:dyDescent="0.25">
      <c r="A358" s="552"/>
      <c r="B358" s="553"/>
      <c r="C358" s="1243" t="s">
        <v>1255</v>
      </c>
      <c r="D358" s="1243"/>
      <c r="E358" s="1243"/>
      <c r="F358" s="1243"/>
      <c r="G358" s="1243"/>
      <c r="H358" s="1243"/>
      <c r="I358" s="1243"/>
      <c r="J358" s="1243"/>
      <c r="K358" s="1243"/>
      <c r="L358" s="1243"/>
      <c r="M358" s="1243"/>
      <c r="N358" s="1243"/>
      <c r="O358" s="1243"/>
      <c r="P358" s="582">
        <v>648478.36</v>
      </c>
    </row>
    <row r="359" spans="1:16" x14ac:dyDescent="0.25">
      <c r="A359" s="552"/>
      <c r="B359" s="553"/>
      <c r="C359" s="1243" t="s">
        <v>1256</v>
      </c>
      <c r="D359" s="1243"/>
      <c r="E359" s="1243"/>
      <c r="F359" s="1243"/>
      <c r="G359" s="1243"/>
      <c r="H359" s="1243"/>
      <c r="I359" s="1243"/>
      <c r="J359" s="1243"/>
      <c r="K359" s="1243"/>
      <c r="L359" s="1243"/>
      <c r="M359" s="1243"/>
      <c r="N359" s="1243"/>
      <c r="O359" s="1243"/>
      <c r="P359" s="582">
        <v>29479679.829999998</v>
      </c>
    </row>
    <row r="360" spans="1:16" x14ac:dyDescent="0.25">
      <c r="A360" s="552"/>
      <c r="B360" s="553"/>
      <c r="C360" s="1243" t="s">
        <v>1257</v>
      </c>
      <c r="D360" s="1243"/>
      <c r="E360" s="1243"/>
      <c r="F360" s="1243"/>
      <c r="G360" s="1243"/>
      <c r="H360" s="1243"/>
      <c r="I360" s="1243"/>
      <c r="J360" s="1243"/>
      <c r="K360" s="1243"/>
      <c r="L360" s="1243"/>
      <c r="M360" s="1243"/>
      <c r="N360" s="1243"/>
      <c r="O360" s="1243"/>
      <c r="P360" s="582">
        <v>28831201.469999999</v>
      </c>
    </row>
    <row r="361" spans="1:16" x14ac:dyDescent="0.25">
      <c r="A361" s="552"/>
      <c r="B361" s="553"/>
      <c r="C361" s="1243" t="s">
        <v>1258</v>
      </c>
      <c r="D361" s="1243"/>
      <c r="E361" s="1243"/>
      <c r="F361" s="1243"/>
      <c r="G361" s="1243"/>
      <c r="H361" s="1243"/>
      <c r="I361" s="1243"/>
      <c r="J361" s="1243"/>
      <c r="K361" s="1243"/>
      <c r="L361" s="1243"/>
      <c r="M361" s="1243"/>
      <c r="N361" s="1243"/>
      <c r="O361" s="1243"/>
      <c r="P361" s="583"/>
    </row>
    <row r="362" spans="1:16" x14ac:dyDescent="0.25">
      <c r="A362" s="552"/>
      <c r="B362" s="553"/>
      <c r="C362" s="1243" t="s">
        <v>1259</v>
      </c>
      <c r="D362" s="1243"/>
      <c r="E362" s="1243"/>
      <c r="F362" s="1243"/>
      <c r="G362" s="1243"/>
      <c r="H362" s="1243"/>
      <c r="I362" s="1243"/>
      <c r="J362" s="1243"/>
      <c r="K362" s="1243"/>
      <c r="L362" s="1243"/>
      <c r="M362" s="1243"/>
      <c r="N362" s="1243"/>
      <c r="O362" s="1243"/>
      <c r="P362" s="582">
        <v>2582509.54</v>
      </c>
    </row>
    <row r="363" spans="1:16" x14ac:dyDescent="0.25">
      <c r="A363" s="552"/>
      <c r="B363" s="553"/>
      <c r="C363" s="1243" t="s">
        <v>1260</v>
      </c>
      <c r="D363" s="1243"/>
      <c r="E363" s="1243"/>
      <c r="F363" s="1243"/>
      <c r="G363" s="1243"/>
      <c r="H363" s="1243"/>
      <c r="I363" s="1243"/>
      <c r="J363" s="1243"/>
      <c r="K363" s="1243"/>
      <c r="L363" s="1243"/>
      <c r="M363" s="1243"/>
      <c r="N363" s="1243"/>
      <c r="O363" s="1243"/>
      <c r="P363" s="582">
        <v>1479478.63</v>
      </c>
    </row>
    <row r="364" spans="1:16" x14ac:dyDescent="0.25">
      <c r="A364" s="552"/>
      <c r="B364" s="553"/>
      <c r="C364" s="1243" t="s">
        <v>1261</v>
      </c>
      <c r="D364" s="1243"/>
      <c r="E364" s="1243"/>
      <c r="F364" s="1243"/>
      <c r="G364" s="1243"/>
      <c r="H364" s="1243"/>
      <c r="I364" s="1243"/>
      <c r="J364" s="1243"/>
      <c r="K364" s="1243"/>
      <c r="L364" s="1243"/>
      <c r="M364" s="1243"/>
      <c r="N364" s="1243"/>
      <c r="O364" s="1243"/>
      <c r="P364" s="582">
        <v>429178.7</v>
      </c>
    </row>
    <row r="365" spans="1:16" x14ac:dyDescent="0.25">
      <c r="A365" s="552"/>
      <c r="B365" s="553"/>
      <c r="C365" s="1243" t="s">
        <v>1262</v>
      </c>
      <c r="D365" s="1243"/>
      <c r="E365" s="1243"/>
      <c r="F365" s="1243"/>
      <c r="G365" s="1243"/>
      <c r="H365" s="1243"/>
      <c r="I365" s="1243"/>
      <c r="J365" s="1243"/>
      <c r="K365" s="1243"/>
      <c r="L365" s="1243"/>
      <c r="M365" s="1243"/>
      <c r="N365" s="1243"/>
      <c r="O365" s="1243"/>
      <c r="P365" s="582">
        <v>18738549.120000001</v>
      </c>
    </row>
    <row r="366" spans="1:16" x14ac:dyDescent="0.25">
      <c r="A366" s="552"/>
      <c r="B366" s="553"/>
      <c r="C366" s="1243" t="s">
        <v>1263</v>
      </c>
      <c r="D366" s="1243"/>
      <c r="E366" s="1243"/>
      <c r="F366" s="1243"/>
      <c r="G366" s="1243"/>
      <c r="H366" s="1243"/>
      <c r="I366" s="1243"/>
      <c r="J366" s="1243"/>
      <c r="K366" s="1243"/>
      <c r="L366" s="1243"/>
      <c r="M366" s="1243"/>
      <c r="N366" s="1243"/>
      <c r="O366" s="1243"/>
      <c r="P366" s="582">
        <v>3442961.26</v>
      </c>
    </row>
    <row r="367" spans="1:16" x14ac:dyDescent="0.25">
      <c r="A367" s="552"/>
      <c r="B367" s="553"/>
      <c r="C367" s="1243" t="s">
        <v>1264</v>
      </c>
      <c r="D367" s="1243"/>
      <c r="E367" s="1243"/>
      <c r="F367" s="1243"/>
      <c r="G367" s="1243"/>
      <c r="H367" s="1243"/>
      <c r="I367" s="1243"/>
      <c r="J367" s="1243"/>
      <c r="K367" s="1243"/>
      <c r="L367" s="1243"/>
      <c r="M367" s="1243"/>
      <c r="N367" s="1243"/>
      <c r="O367" s="1243"/>
      <c r="P367" s="582">
        <v>2158524.2200000002</v>
      </c>
    </row>
    <row r="368" spans="1:16" x14ac:dyDescent="0.25">
      <c r="A368" s="552"/>
      <c r="B368" s="553"/>
      <c r="C368" s="1243" t="s">
        <v>1265</v>
      </c>
      <c r="D368" s="1243"/>
      <c r="E368" s="1243"/>
      <c r="F368" s="1243"/>
      <c r="G368" s="1243"/>
      <c r="H368" s="1243"/>
      <c r="I368" s="1243"/>
      <c r="J368" s="1243"/>
      <c r="K368" s="1243"/>
      <c r="L368" s="1243"/>
      <c r="M368" s="1243"/>
      <c r="N368" s="1243"/>
      <c r="O368" s="1243"/>
      <c r="P368" s="582">
        <v>648478.36</v>
      </c>
    </row>
    <row r="369" spans="1:16" x14ac:dyDescent="0.25">
      <c r="A369" s="552"/>
      <c r="B369" s="553"/>
      <c r="C369" s="1243" t="s">
        <v>1266</v>
      </c>
      <c r="D369" s="1243"/>
      <c r="E369" s="1243"/>
      <c r="F369" s="1243"/>
      <c r="G369" s="1243"/>
      <c r="H369" s="1243"/>
      <c r="I369" s="1243"/>
      <c r="J369" s="1243"/>
      <c r="K369" s="1243"/>
      <c r="L369" s="1243"/>
      <c r="M369" s="1243"/>
      <c r="N369" s="1243"/>
      <c r="O369" s="1243"/>
      <c r="P369" s="582">
        <v>3011688.24</v>
      </c>
    </row>
    <row r="370" spans="1:16" x14ac:dyDescent="0.25">
      <c r="A370" s="552"/>
      <c r="B370" s="553"/>
      <c r="C370" s="1243" t="s">
        <v>1267</v>
      </c>
      <c r="D370" s="1243"/>
      <c r="E370" s="1243"/>
      <c r="F370" s="1243"/>
      <c r="G370" s="1243"/>
      <c r="H370" s="1243"/>
      <c r="I370" s="1243"/>
      <c r="J370" s="1243"/>
      <c r="K370" s="1243"/>
      <c r="L370" s="1243"/>
      <c r="M370" s="1243"/>
      <c r="N370" s="1243"/>
      <c r="O370" s="1243"/>
      <c r="P370" s="582">
        <v>3442961.26</v>
      </c>
    </row>
    <row r="371" spans="1:16" x14ac:dyDescent="0.25">
      <c r="A371" s="552"/>
      <c r="B371" s="553"/>
      <c r="C371" s="1243" t="s">
        <v>1268</v>
      </c>
      <c r="D371" s="1243"/>
      <c r="E371" s="1243"/>
      <c r="F371" s="1243"/>
      <c r="G371" s="1243"/>
      <c r="H371" s="1243"/>
      <c r="I371" s="1243"/>
      <c r="J371" s="1243"/>
      <c r="K371" s="1243"/>
      <c r="L371" s="1243"/>
      <c r="M371" s="1243"/>
      <c r="N371" s="1243"/>
      <c r="O371" s="1243"/>
      <c r="P371" s="582">
        <v>2158524.2200000002</v>
      </c>
    </row>
    <row r="372" spans="1:16" x14ac:dyDescent="0.25">
      <c r="A372" s="552"/>
      <c r="B372" s="580"/>
      <c r="C372" s="1246" t="s">
        <v>1275</v>
      </c>
      <c r="D372" s="1246"/>
      <c r="E372" s="1246"/>
      <c r="F372" s="1246"/>
      <c r="G372" s="1246"/>
      <c r="H372" s="1246"/>
      <c r="I372" s="1246"/>
      <c r="J372" s="1246"/>
      <c r="K372" s="1246"/>
      <c r="L372" s="1246"/>
      <c r="M372" s="1246"/>
      <c r="N372" s="1246"/>
      <c r="O372" s="1246"/>
      <c r="P372" s="584">
        <v>29479679.829999998</v>
      </c>
    </row>
    <row r="373" spans="1:16" x14ac:dyDescent="0.25">
      <c r="A373" s="552"/>
      <c r="B373" s="553"/>
      <c r="C373" s="1243" t="s">
        <v>1270</v>
      </c>
      <c r="D373" s="1243"/>
      <c r="E373" s="1243"/>
      <c r="F373" s="1243"/>
      <c r="G373" s="1243"/>
      <c r="H373" s="1243"/>
      <c r="I373" s="1243"/>
      <c r="J373" s="1243"/>
      <c r="K373" s="1243"/>
      <c r="L373" s="1243"/>
      <c r="M373" s="1243"/>
      <c r="N373" s="1243"/>
      <c r="O373" s="1243"/>
      <c r="P373" s="583"/>
    </row>
    <row r="374" spans="1:16" x14ac:dyDescent="0.25">
      <c r="A374" s="552"/>
      <c r="B374" s="553"/>
      <c r="C374" s="1243" t="s">
        <v>1588</v>
      </c>
      <c r="D374" s="1243"/>
      <c r="E374" s="1243"/>
      <c r="F374" s="1243"/>
      <c r="G374" s="1243"/>
      <c r="H374" s="1243"/>
      <c r="I374" s="1243"/>
      <c r="J374" s="1243"/>
      <c r="K374" s="1243"/>
      <c r="L374" s="1243"/>
      <c r="M374" s="1243"/>
      <c r="N374" s="1243"/>
      <c r="O374" s="1243"/>
      <c r="P374" s="582">
        <v>459136</v>
      </c>
    </row>
    <row r="375" spans="1:16" x14ac:dyDescent="0.25">
      <c r="A375" s="552"/>
      <c r="B375" s="553"/>
      <c r="C375" s="1243" t="s">
        <v>1271</v>
      </c>
      <c r="D375" s="1243"/>
      <c r="E375" s="1243"/>
      <c r="F375" s="1243"/>
      <c r="G375" s="1243"/>
      <c r="H375" s="1243"/>
      <c r="I375" s="1243"/>
      <c r="J375" s="1243"/>
      <c r="K375" s="585" t="s">
        <v>5008</v>
      </c>
      <c r="L375" s="586"/>
      <c r="M375" s="586"/>
      <c r="O375" s="598"/>
      <c r="P375" s="587"/>
    </row>
    <row r="376" spans="1:16" x14ac:dyDescent="0.25">
      <c r="A376" s="552"/>
      <c r="B376" s="553"/>
      <c r="C376" s="1243" t="s">
        <v>1273</v>
      </c>
      <c r="D376" s="1243"/>
      <c r="E376" s="1243"/>
      <c r="F376" s="1243"/>
      <c r="G376" s="1243"/>
      <c r="H376" s="1243"/>
      <c r="I376" s="1243"/>
      <c r="J376" s="1243"/>
      <c r="K376" s="585" t="s">
        <v>5009</v>
      </c>
      <c r="L376" s="586"/>
      <c r="M376" s="586"/>
      <c r="O376" s="598"/>
      <c r="P376" s="587"/>
    </row>
    <row r="377" spans="1:16" x14ac:dyDescent="0.25">
      <c r="A377" s="594"/>
      <c r="B377" s="562"/>
      <c r="C377" s="576"/>
      <c r="D377" s="576"/>
      <c r="E377" s="576"/>
      <c r="F377" s="576"/>
      <c r="G377" s="576"/>
      <c r="H377" s="576"/>
      <c r="I377" s="576"/>
      <c r="J377" s="576"/>
      <c r="K377" s="576"/>
      <c r="L377" s="599"/>
      <c r="M377" s="600"/>
      <c r="N377" s="601"/>
      <c r="O377" s="602"/>
      <c r="P377" s="603"/>
    </row>
    <row r="378" spans="1:16" x14ac:dyDescent="0.25">
      <c r="A378" s="478"/>
      <c r="B378" s="604"/>
      <c r="C378" s="605"/>
      <c r="D378" s="605"/>
      <c r="E378" s="605"/>
      <c r="F378" s="605"/>
      <c r="G378" s="605"/>
      <c r="H378" s="605"/>
      <c r="I378" s="605"/>
      <c r="J378" s="605"/>
      <c r="K378" s="605"/>
      <c r="L378" s="606"/>
      <c r="M378" s="607"/>
      <c r="N378" s="608"/>
      <c r="O378" s="478"/>
      <c r="P378" s="478"/>
    </row>
    <row r="379" spans="1:16" x14ac:dyDescent="0.25">
      <c r="A379" s="480"/>
      <c r="B379" s="609" t="s">
        <v>179</v>
      </c>
      <c r="C379" s="1244"/>
      <c r="D379" s="1244"/>
      <c r="E379" s="1244"/>
      <c r="F379" s="1244"/>
      <c r="G379" s="1244"/>
      <c r="H379" s="1244"/>
      <c r="I379" s="1245" t="s">
        <v>181</v>
      </c>
      <c r="J379" s="1245"/>
      <c r="K379" s="1245"/>
      <c r="L379" s="1245"/>
      <c r="M379" s="1245"/>
      <c r="N379" s="1245"/>
    </row>
    <row r="380" spans="1:16" x14ac:dyDescent="0.25">
      <c r="A380" s="482"/>
      <c r="B380" s="609"/>
      <c r="C380" s="1240" t="s">
        <v>151</v>
      </c>
      <c r="D380" s="1240"/>
      <c r="E380" s="1240"/>
      <c r="F380" s="1240"/>
      <c r="G380" s="1240"/>
      <c r="H380" s="1240"/>
      <c r="I380" s="1240"/>
      <c r="J380" s="1240"/>
      <c r="K380" s="1240"/>
      <c r="L380" s="1240"/>
      <c r="M380" s="1240"/>
      <c r="N380" s="1240"/>
      <c r="O380" s="610"/>
      <c r="P380" s="610"/>
    </row>
    <row r="381" spans="1:16" x14ac:dyDescent="0.25">
      <c r="A381" s="480"/>
      <c r="B381" s="609" t="s">
        <v>182</v>
      </c>
      <c r="C381" s="1244"/>
      <c r="D381" s="1244"/>
      <c r="E381" s="1244"/>
      <c r="F381" s="1244"/>
      <c r="G381" s="1244"/>
      <c r="H381" s="1244"/>
      <c r="I381" s="1245" t="s">
        <v>177</v>
      </c>
      <c r="J381" s="1245"/>
      <c r="K381" s="1245"/>
      <c r="L381" s="1245"/>
      <c r="M381" s="1245"/>
      <c r="N381" s="1245"/>
    </row>
    <row r="382" spans="1:16" x14ac:dyDescent="0.25">
      <c r="A382" s="482"/>
      <c r="B382" s="610"/>
      <c r="C382" s="1240" t="s">
        <v>151</v>
      </c>
      <c r="D382" s="1240"/>
      <c r="E382" s="1240"/>
      <c r="F382" s="1240"/>
      <c r="G382" s="1240"/>
      <c r="H382" s="1240"/>
      <c r="I382" s="1240"/>
      <c r="J382" s="1240"/>
      <c r="K382" s="1240"/>
      <c r="L382" s="1240"/>
      <c r="M382" s="1240"/>
      <c r="N382" s="1240"/>
      <c r="O382" s="610"/>
      <c r="P382" s="610"/>
    </row>
    <row r="383" spans="1:16" x14ac:dyDescent="0.25">
      <c r="A383" s="478"/>
      <c r="B383" s="478"/>
      <c r="C383" s="478"/>
      <c r="D383" s="478"/>
      <c r="E383" s="478"/>
      <c r="F383" s="478"/>
      <c r="G383" s="478"/>
      <c r="H383" s="478"/>
      <c r="I383" s="478"/>
      <c r="J383" s="478"/>
      <c r="K383" s="478"/>
      <c r="L383" s="478"/>
      <c r="M383" s="478"/>
      <c r="N383" s="478"/>
      <c r="O383" s="478"/>
      <c r="P383" s="478"/>
    </row>
    <row r="384" spans="1:16" x14ac:dyDescent="0.25">
      <c r="A384" s="1241" t="s">
        <v>1276</v>
      </c>
      <c r="B384" s="1242"/>
      <c r="C384" s="1242"/>
      <c r="D384" s="1242"/>
      <c r="E384" s="1242"/>
      <c r="F384" s="1242"/>
      <c r="G384" s="1242"/>
      <c r="H384" s="1242"/>
      <c r="I384" s="1242"/>
      <c r="J384" s="1242"/>
      <c r="K384" s="1242"/>
      <c r="L384" s="1242"/>
      <c r="M384" s="1242"/>
      <c r="N384" s="1242"/>
      <c r="O384" s="1242"/>
      <c r="P384" s="1242"/>
    </row>
    <row r="385" spans="1:16" x14ac:dyDescent="0.25">
      <c r="A385" s="1241" t="s">
        <v>1277</v>
      </c>
      <c r="B385" s="1241"/>
      <c r="C385" s="1241"/>
      <c r="D385" s="1241"/>
      <c r="E385" s="1241"/>
      <c r="F385" s="1241"/>
      <c r="G385" s="1241"/>
      <c r="H385" s="1241"/>
      <c r="I385" s="1241"/>
      <c r="J385" s="1241"/>
      <c r="K385" s="1241"/>
      <c r="L385" s="1241"/>
      <c r="M385" s="1241"/>
      <c r="N385" s="1241"/>
      <c r="O385" s="1241"/>
      <c r="P385" s="1241"/>
    </row>
    <row r="386" spans="1:16" x14ac:dyDescent="0.25">
      <c r="A386" s="1241" t="s">
        <v>1278</v>
      </c>
      <c r="B386" s="1241"/>
      <c r="C386" s="1241"/>
      <c r="D386" s="1241"/>
      <c r="E386" s="1241"/>
      <c r="F386" s="1241"/>
      <c r="G386" s="1241"/>
      <c r="H386" s="1241"/>
      <c r="I386" s="1241"/>
      <c r="J386" s="1241"/>
      <c r="K386" s="1241"/>
      <c r="L386" s="1241"/>
      <c r="M386" s="1241"/>
      <c r="N386" s="1241"/>
      <c r="O386" s="1241"/>
      <c r="P386" s="1241"/>
    </row>
    <row r="387" spans="1:16" x14ac:dyDescent="0.25">
      <c r="A387" s="611"/>
      <c r="B387" s="611"/>
      <c r="C387" s="611"/>
      <c r="D387" s="611"/>
      <c r="E387" s="611"/>
      <c r="F387" s="611"/>
      <c r="G387" s="611"/>
      <c r="H387" s="611"/>
      <c r="I387" s="611"/>
      <c r="J387" s="611"/>
      <c r="K387" s="611"/>
      <c r="L387" s="611"/>
      <c r="M387" s="611"/>
      <c r="N387" s="611"/>
      <c r="O387" s="611"/>
      <c r="P387" s="611"/>
    </row>
    <row r="388" spans="1:16" x14ac:dyDescent="0.25">
      <c r="A388" s="478"/>
    </row>
    <row r="389" spans="1:16" x14ac:dyDescent="0.25">
      <c r="A389" s="478"/>
    </row>
    <row r="390" spans="1:16" x14ac:dyDescent="0.25">
      <c r="A390" s="478"/>
    </row>
    <row r="391" spans="1:16" x14ac:dyDescent="0.25">
      <c r="A391" s="478"/>
    </row>
    <row r="392" spans="1:16" x14ac:dyDescent="0.25">
      <c r="A392" s="478"/>
    </row>
    <row r="393" spans="1:16" x14ac:dyDescent="0.25">
      <c r="A393" s="478"/>
    </row>
    <row r="394" spans="1:16" x14ac:dyDescent="0.25">
      <c r="A394" s="478"/>
    </row>
    <row r="395" spans="1:16" x14ac:dyDescent="0.25">
      <c r="A395" s="478"/>
    </row>
    <row r="396" spans="1:16" x14ac:dyDescent="0.25">
      <c r="A396" s="478"/>
    </row>
    <row r="397" spans="1:16" x14ac:dyDescent="0.25">
      <c r="A397" s="478"/>
    </row>
    <row r="398" spans="1:16" x14ac:dyDescent="0.25">
      <c r="A398" s="478"/>
    </row>
    <row r="399" spans="1:16" x14ac:dyDescent="0.25">
      <c r="A399" s="478"/>
    </row>
    <row r="400" spans="1:16" x14ac:dyDescent="0.25">
      <c r="A400" s="478"/>
    </row>
    <row r="401" spans="1:1" x14ac:dyDescent="0.25">
      <c r="A401" s="478"/>
    </row>
    <row r="402" spans="1:1" x14ac:dyDescent="0.25">
      <c r="A402" s="478"/>
    </row>
    <row r="403" spans="1:1" x14ac:dyDescent="0.25">
      <c r="A403" s="478"/>
    </row>
    <row r="404" spans="1:1" x14ac:dyDescent="0.25">
      <c r="A404" s="478"/>
    </row>
    <row r="405" spans="1:1" x14ac:dyDescent="0.25">
      <c r="A405" s="478"/>
    </row>
    <row r="406" spans="1:1" x14ac:dyDescent="0.25">
      <c r="A406" s="478"/>
    </row>
    <row r="407" spans="1:1" x14ac:dyDescent="0.25">
      <c r="A407" s="478"/>
    </row>
    <row r="408" spans="1:1" x14ac:dyDescent="0.25">
      <c r="A408" s="478"/>
    </row>
    <row r="409" spans="1:1" x14ac:dyDescent="0.25">
      <c r="A409" s="478"/>
    </row>
  </sheetData>
  <mergeCells count="349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I35:K36"/>
    <mergeCell ref="L35:P36"/>
    <mergeCell ref="C38:G38"/>
    <mergeCell ref="A39:P39"/>
    <mergeCell ref="C40:G40"/>
    <mergeCell ref="C41:G41"/>
    <mergeCell ref="B24:F24"/>
    <mergeCell ref="C26:F26"/>
    <mergeCell ref="A35:A37"/>
    <mergeCell ref="B35:B37"/>
    <mergeCell ref="C35:G37"/>
    <mergeCell ref="H35:H37"/>
    <mergeCell ref="C48:G48"/>
    <mergeCell ref="C49:G49"/>
    <mergeCell ref="C51:G51"/>
    <mergeCell ref="C52:G52"/>
    <mergeCell ref="C54:G54"/>
    <mergeCell ref="C55:G55"/>
    <mergeCell ref="C42:G42"/>
    <mergeCell ref="C43:G43"/>
    <mergeCell ref="C44:G44"/>
    <mergeCell ref="C45:G45"/>
    <mergeCell ref="C46:G46"/>
    <mergeCell ref="C47:G47"/>
    <mergeCell ref="C62:G62"/>
    <mergeCell ref="C63:G63"/>
    <mergeCell ref="C64:G64"/>
    <mergeCell ref="C65:G65"/>
    <mergeCell ref="C66:G66"/>
    <mergeCell ref="C68:G68"/>
    <mergeCell ref="C56:G56"/>
    <mergeCell ref="C57:G57"/>
    <mergeCell ref="C58:G58"/>
    <mergeCell ref="C59:G59"/>
    <mergeCell ref="C60:G60"/>
    <mergeCell ref="C61:G61"/>
    <mergeCell ref="C76:G76"/>
    <mergeCell ref="C77:G77"/>
    <mergeCell ref="C78:G78"/>
    <mergeCell ref="C79:G79"/>
    <mergeCell ref="C80:G80"/>
    <mergeCell ref="C81:G81"/>
    <mergeCell ref="C69:G69"/>
    <mergeCell ref="C70:G70"/>
    <mergeCell ref="C71:G71"/>
    <mergeCell ref="C72:G72"/>
    <mergeCell ref="C74:G74"/>
    <mergeCell ref="C75:G75"/>
    <mergeCell ref="C89:G89"/>
    <mergeCell ref="C91:G91"/>
    <mergeCell ref="C92:G92"/>
    <mergeCell ref="C93:G93"/>
    <mergeCell ref="C94:G94"/>
    <mergeCell ref="C95:G95"/>
    <mergeCell ref="C82:G82"/>
    <mergeCell ref="C83:G83"/>
    <mergeCell ref="C85:G85"/>
    <mergeCell ref="C86:G86"/>
    <mergeCell ref="C87:G87"/>
    <mergeCell ref="C88:G88"/>
    <mergeCell ref="C102:G102"/>
    <mergeCell ref="C103:G103"/>
    <mergeCell ref="A105:P105"/>
    <mergeCell ref="C106:G106"/>
    <mergeCell ref="C107:G107"/>
    <mergeCell ref="C108:G108"/>
    <mergeCell ref="C96:G96"/>
    <mergeCell ref="C97:G97"/>
    <mergeCell ref="C98:G98"/>
    <mergeCell ref="C99:G99"/>
    <mergeCell ref="C100:G100"/>
    <mergeCell ref="C101:G101"/>
    <mergeCell ref="C115:G115"/>
    <mergeCell ref="C117:G117"/>
    <mergeCell ref="C118:G118"/>
    <mergeCell ref="C120:G120"/>
    <mergeCell ref="C121:G121"/>
    <mergeCell ref="C122:G122"/>
    <mergeCell ref="C109:G109"/>
    <mergeCell ref="C110:G110"/>
    <mergeCell ref="C111:G111"/>
    <mergeCell ref="C112:G112"/>
    <mergeCell ref="C113:G113"/>
    <mergeCell ref="C114:G114"/>
    <mergeCell ref="C129:G129"/>
    <mergeCell ref="C130:G130"/>
    <mergeCell ref="C131:G131"/>
    <mergeCell ref="C132:G132"/>
    <mergeCell ref="C134:G134"/>
    <mergeCell ref="C135:G135"/>
    <mergeCell ref="C123:G123"/>
    <mergeCell ref="C124:G124"/>
    <mergeCell ref="C125:G125"/>
    <mergeCell ref="C126:G126"/>
    <mergeCell ref="C127:G127"/>
    <mergeCell ref="C128:G128"/>
    <mergeCell ref="C143:G143"/>
    <mergeCell ref="C144:G144"/>
    <mergeCell ref="C145:G145"/>
    <mergeCell ref="C146:G146"/>
    <mergeCell ref="C147:G147"/>
    <mergeCell ref="C148:G148"/>
    <mergeCell ref="C136:G136"/>
    <mergeCell ref="C137:G137"/>
    <mergeCell ref="C138:G138"/>
    <mergeCell ref="C140:G140"/>
    <mergeCell ref="C141:G141"/>
    <mergeCell ref="C142:G142"/>
    <mergeCell ref="C157:G157"/>
    <mergeCell ref="C158:G158"/>
    <mergeCell ref="C159:G159"/>
    <mergeCell ref="C160:G160"/>
    <mergeCell ref="C161:G161"/>
    <mergeCell ref="C162:G162"/>
    <mergeCell ref="C149:G149"/>
    <mergeCell ref="C151:G151"/>
    <mergeCell ref="C152:G152"/>
    <mergeCell ref="C153:G153"/>
    <mergeCell ref="C154:G154"/>
    <mergeCell ref="C155:G155"/>
    <mergeCell ref="C169:G169"/>
    <mergeCell ref="C172:O172"/>
    <mergeCell ref="C173:O173"/>
    <mergeCell ref="C174:O174"/>
    <mergeCell ref="C175:O175"/>
    <mergeCell ref="C176:O176"/>
    <mergeCell ref="C163:G163"/>
    <mergeCell ref="C164:G164"/>
    <mergeCell ref="C165:G165"/>
    <mergeCell ref="C166:G166"/>
    <mergeCell ref="C167:G167"/>
    <mergeCell ref="C168:G168"/>
    <mergeCell ref="C183:O183"/>
    <mergeCell ref="C184:O184"/>
    <mergeCell ref="C185:O185"/>
    <mergeCell ref="C186:O186"/>
    <mergeCell ref="C187:O187"/>
    <mergeCell ref="C188:O188"/>
    <mergeCell ref="C177:O177"/>
    <mergeCell ref="C178:O178"/>
    <mergeCell ref="C179:O179"/>
    <mergeCell ref="C180:O180"/>
    <mergeCell ref="C181:O181"/>
    <mergeCell ref="C182:O182"/>
    <mergeCell ref="C195:J195"/>
    <mergeCell ref="C196:J196"/>
    <mergeCell ref="A197:P197"/>
    <mergeCell ref="C198:G198"/>
    <mergeCell ref="C199:G199"/>
    <mergeCell ref="C200:G200"/>
    <mergeCell ref="C189:O189"/>
    <mergeCell ref="C190:O190"/>
    <mergeCell ref="C191:O191"/>
    <mergeCell ref="C192:O192"/>
    <mergeCell ref="C193:O193"/>
    <mergeCell ref="C194:O194"/>
    <mergeCell ref="C207:G207"/>
    <mergeCell ref="C208:G208"/>
    <mergeCell ref="C209:G209"/>
    <mergeCell ref="C210:G210"/>
    <mergeCell ref="C211:G211"/>
    <mergeCell ref="C212:G212"/>
    <mergeCell ref="C201:G201"/>
    <mergeCell ref="C202:G202"/>
    <mergeCell ref="C203:G203"/>
    <mergeCell ref="C204:G204"/>
    <mergeCell ref="C205:G205"/>
    <mergeCell ref="C206:G206"/>
    <mergeCell ref="C221:G221"/>
    <mergeCell ref="C222:G222"/>
    <mergeCell ref="C223:G223"/>
    <mergeCell ref="C224:G224"/>
    <mergeCell ref="C225:G225"/>
    <mergeCell ref="C226:G226"/>
    <mergeCell ref="C213:G213"/>
    <mergeCell ref="C215:G215"/>
    <mergeCell ref="C216:G216"/>
    <mergeCell ref="A218:P218"/>
    <mergeCell ref="C219:G219"/>
    <mergeCell ref="C220:G220"/>
    <mergeCell ref="C233:G233"/>
    <mergeCell ref="C234:G234"/>
    <mergeCell ref="C235:G235"/>
    <mergeCell ref="C236:G236"/>
    <mergeCell ref="C237:G237"/>
    <mergeCell ref="C238:G238"/>
    <mergeCell ref="C227:G227"/>
    <mergeCell ref="C228:G228"/>
    <mergeCell ref="C229:G229"/>
    <mergeCell ref="C230:G230"/>
    <mergeCell ref="C231:G231"/>
    <mergeCell ref="C232:G232"/>
    <mergeCell ref="C245:G245"/>
    <mergeCell ref="C246:G246"/>
    <mergeCell ref="C247:G247"/>
    <mergeCell ref="C248:G248"/>
    <mergeCell ref="C250:G250"/>
    <mergeCell ref="C251:G251"/>
    <mergeCell ref="C239:G239"/>
    <mergeCell ref="C240:G240"/>
    <mergeCell ref="C241:G241"/>
    <mergeCell ref="C242:G242"/>
    <mergeCell ref="C243:G243"/>
    <mergeCell ref="C244:G244"/>
    <mergeCell ref="C262:G262"/>
    <mergeCell ref="C263:G263"/>
    <mergeCell ref="C265:G265"/>
    <mergeCell ref="C266:G266"/>
    <mergeCell ref="C268:G268"/>
    <mergeCell ref="C269:G269"/>
    <mergeCell ref="C253:G253"/>
    <mergeCell ref="C254:G254"/>
    <mergeCell ref="C256:G256"/>
    <mergeCell ref="C257:G257"/>
    <mergeCell ref="C259:G259"/>
    <mergeCell ref="C260:G260"/>
    <mergeCell ref="C276:G276"/>
    <mergeCell ref="C277:G277"/>
    <mergeCell ref="C278:G278"/>
    <mergeCell ref="C279:G279"/>
    <mergeCell ref="C280:G280"/>
    <mergeCell ref="C281:G281"/>
    <mergeCell ref="C270:G270"/>
    <mergeCell ref="C271:G271"/>
    <mergeCell ref="C272:G272"/>
    <mergeCell ref="C273:G273"/>
    <mergeCell ref="C274:G274"/>
    <mergeCell ref="C275:G275"/>
    <mergeCell ref="C289:G289"/>
    <mergeCell ref="C290:G290"/>
    <mergeCell ref="C291:G291"/>
    <mergeCell ref="C292:G292"/>
    <mergeCell ref="C293:G293"/>
    <mergeCell ref="C294:G294"/>
    <mergeCell ref="C282:G282"/>
    <mergeCell ref="C283:G283"/>
    <mergeCell ref="C284:G284"/>
    <mergeCell ref="C285:G285"/>
    <mergeCell ref="C286:G286"/>
    <mergeCell ref="C287:G287"/>
    <mergeCell ref="C301:G301"/>
    <mergeCell ref="C302:G302"/>
    <mergeCell ref="C303:G303"/>
    <mergeCell ref="C304:G304"/>
    <mergeCell ref="C306:G306"/>
    <mergeCell ref="C307:G307"/>
    <mergeCell ref="C295:G295"/>
    <mergeCell ref="C296:G296"/>
    <mergeCell ref="C297:G297"/>
    <mergeCell ref="C298:G298"/>
    <mergeCell ref="C299:G299"/>
    <mergeCell ref="C300:G300"/>
    <mergeCell ref="C315:G315"/>
    <mergeCell ref="C316:G316"/>
    <mergeCell ref="C317:G317"/>
    <mergeCell ref="C318:G318"/>
    <mergeCell ref="C319:G319"/>
    <mergeCell ref="C320:G320"/>
    <mergeCell ref="C309:G309"/>
    <mergeCell ref="C310:G310"/>
    <mergeCell ref="C311:G311"/>
    <mergeCell ref="C312:G312"/>
    <mergeCell ref="C313:G313"/>
    <mergeCell ref="C314:G314"/>
    <mergeCell ref="C330:O330"/>
    <mergeCell ref="C331:O331"/>
    <mergeCell ref="C332:O332"/>
    <mergeCell ref="C333:O333"/>
    <mergeCell ref="C334:O334"/>
    <mergeCell ref="C335:O335"/>
    <mergeCell ref="C321:G321"/>
    <mergeCell ref="C323:G323"/>
    <mergeCell ref="C324:G324"/>
    <mergeCell ref="C327:O327"/>
    <mergeCell ref="C328:O328"/>
    <mergeCell ref="C329:O329"/>
    <mergeCell ref="C342:O342"/>
    <mergeCell ref="C343:O343"/>
    <mergeCell ref="C344:O344"/>
    <mergeCell ref="C345:O345"/>
    <mergeCell ref="C346:O346"/>
    <mergeCell ref="C347:O347"/>
    <mergeCell ref="C336:O336"/>
    <mergeCell ref="C337:O337"/>
    <mergeCell ref="C338:O338"/>
    <mergeCell ref="C339:O339"/>
    <mergeCell ref="C340:O340"/>
    <mergeCell ref="C341:O341"/>
    <mergeCell ref="C355:O355"/>
    <mergeCell ref="C356:O356"/>
    <mergeCell ref="C357:O357"/>
    <mergeCell ref="C358:O358"/>
    <mergeCell ref="C359:O359"/>
    <mergeCell ref="C360:O360"/>
    <mergeCell ref="C348:J348"/>
    <mergeCell ref="C349:J349"/>
    <mergeCell ref="C351:O351"/>
    <mergeCell ref="C352:O352"/>
    <mergeCell ref="C353:O353"/>
    <mergeCell ref="C354:O354"/>
    <mergeCell ref="C367:O367"/>
    <mergeCell ref="C368:O368"/>
    <mergeCell ref="C369:O369"/>
    <mergeCell ref="C370:O370"/>
    <mergeCell ref="C371:O371"/>
    <mergeCell ref="C372:O372"/>
    <mergeCell ref="C361:O361"/>
    <mergeCell ref="C362:O362"/>
    <mergeCell ref="C363:O363"/>
    <mergeCell ref="C364:O364"/>
    <mergeCell ref="C365:O365"/>
    <mergeCell ref="C366:O366"/>
    <mergeCell ref="A386:P386"/>
    <mergeCell ref="C380:N380"/>
    <mergeCell ref="C381:H381"/>
    <mergeCell ref="I381:N381"/>
    <mergeCell ref="C382:N382"/>
    <mergeCell ref="A384:P384"/>
    <mergeCell ref="A385:P385"/>
    <mergeCell ref="C373:O373"/>
    <mergeCell ref="C374:O374"/>
    <mergeCell ref="C375:J375"/>
    <mergeCell ref="C376:J376"/>
    <mergeCell ref="C379:H379"/>
    <mergeCell ref="I379:N37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opLeftCell="A52" workbookViewId="0">
      <selection activeCell="C59" sqref="C59:G59"/>
    </sheetView>
  </sheetViews>
  <sheetFormatPr defaultRowHeight="15" x14ac:dyDescent="0.25"/>
  <cols>
    <col min="1" max="1" width="9.7109375" style="337" customWidth="1"/>
    <col min="2" max="2" width="20.7109375" style="337" customWidth="1"/>
    <col min="3" max="3" width="10.7109375" style="337" customWidth="1"/>
    <col min="4" max="4" width="12.85546875" style="337" customWidth="1"/>
    <col min="5" max="5" width="10.42578125" style="337" customWidth="1"/>
    <col min="6" max="6" width="11.7109375" style="337" customWidth="1"/>
    <col min="7" max="7" width="6.140625" style="337" customWidth="1"/>
    <col min="8" max="8" width="9.28515625" style="337" customWidth="1"/>
    <col min="9" max="9" width="10.7109375" style="337" customWidth="1"/>
    <col min="10" max="10" width="12.42578125" style="337" customWidth="1"/>
    <col min="11" max="11" width="13.28515625" style="337" customWidth="1"/>
    <col min="12" max="12" width="17" style="337" customWidth="1"/>
    <col min="13" max="13" width="11.5703125" style="337" customWidth="1"/>
    <col min="14" max="14" width="17" style="337" customWidth="1"/>
    <col min="15" max="15" width="12.85546875" style="337" customWidth="1"/>
    <col min="16" max="16" width="17" style="337" customWidth="1"/>
    <col min="17" max="16384" width="9.140625" style="337"/>
  </cols>
  <sheetData>
    <row r="1" spans="1:16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1100</v>
      </c>
    </row>
    <row r="2" spans="1:16" x14ac:dyDescent="0.2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P2" s="479" t="s">
        <v>1101</v>
      </c>
    </row>
    <row r="3" spans="1:16" x14ac:dyDescent="0.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P3" s="479"/>
    </row>
    <row r="4" spans="1:16" x14ac:dyDescent="0.25">
      <c r="A4" s="1247" t="s">
        <v>1102</v>
      </c>
      <c r="B4" s="1247"/>
      <c r="C4" s="1247"/>
      <c r="D4" s="1247"/>
      <c r="E4" s="1247"/>
      <c r="F4" s="1247"/>
      <c r="G4" s="1267" t="s">
        <v>1103</v>
      </c>
      <c r="H4" s="1267"/>
      <c r="I4" s="1267"/>
      <c r="J4" s="1267"/>
      <c r="K4" s="1267"/>
      <c r="L4" s="1267"/>
      <c r="M4" s="1267"/>
      <c r="N4" s="1267"/>
      <c r="O4" s="1267"/>
      <c r="P4" s="1267"/>
    </row>
    <row r="5" spans="1:16" x14ac:dyDescent="0.25">
      <c r="A5" s="1247" t="s">
        <v>1104</v>
      </c>
      <c r="B5" s="1247"/>
      <c r="C5" s="1247"/>
      <c r="D5" s="1247"/>
      <c r="E5" s="1247"/>
      <c r="F5" s="1247"/>
      <c r="G5" s="1266" t="s">
        <v>1105</v>
      </c>
      <c r="H5" s="1266"/>
      <c r="I5" s="1266"/>
      <c r="J5" s="1266"/>
      <c r="K5" s="1266"/>
      <c r="L5" s="1266"/>
      <c r="M5" s="1266"/>
      <c r="N5" s="1266"/>
      <c r="O5" s="1266"/>
      <c r="P5" s="1266"/>
    </row>
    <row r="6" spans="1:16" x14ac:dyDescent="0.25">
      <c r="A6" s="1247" t="s">
        <v>1106</v>
      </c>
      <c r="B6" s="1247"/>
      <c r="C6" s="1247"/>
      <c r="D6" s="1247"/>
      <c r="E6" s="1247"/>
      <c r="F6" s="1247"/>
      <c r="G6" s="1266" t="s">
        <v>1107</v>
      </c>
      <c r="H6" s="1266"/>
      <c r="I6" s="1266"/>
      <c r="J6" s="1266"/>
      <c r="K6" s="1266"/>
      <c r="L6" s="1266"/>
      <c r="M6" s="1266"/>
      <c r="N6" s="1266"/>
      <c r="O6" s="1266"/>
      <c r="P6" s="1266"/>
    </row>
    <row r="7" spans="1:16" x14ac:dyDescent="0.25">
      <c r="A7" s="1265" t="s">
        <v>1108</v>
      </c>
      <c r="B7" s="1265"/>
      <c r="C7" s="1265"/>
      <c r="D7" s="1265"/>
      <c r="E7" s="1265"/>
      <c r="F7" s="1265"/>
      <c r="G7" s="1266" t="s">
        <v>1109</v>
      </c>
      <c r="H7" s="1266"/>
      <c r="I7" s="1266"/>
      <c r="J7" s="1266"/>
      <c r="K7" s="1266"/>
      <c r="L7" s="1266"/>
      <c r="M7" s="1266"/>
      <c r="N7" s="1266"/>
      <c r="O7" s="1266"/>
      <c r="P7" s="1266"/>
    </row>
    <row r="8" spans="1:16" x14ac:dyDescent="0.25">
      <c r="A8" s="1247" t="s">
        <v>1110</v>
      </c>
      <c r="B8" s="1247"/>
      <c r="C8" s="1247"/>
      <c r="D8" s="1247"/>
      <c r="E8" s="1247"/>
      <c r="F8" s="1247"/>
      <c r="G8" s="1266" t="s">
        <v>1111</v>
      </c>
      <c r="H8" s="1266"/>
      <c r="I8" s="1266"/>
      <c r="J8" s="1266"/>
      <c r="K8" s="1266"/>
      <c r="L8" s="1266"/>
      <c r="M8" s="1266"/>
      <c r="N8" s="1266"/>
      <c r="O8" s="1266"/>
      <c r="P8" s="1266"/>
    </row>
    <row r="9" spans="1:16" x14ac:dyDescent="0.25">
      <c r="A9" s="1247" t="s">
        <v>1112</v>
      </c>
      <c r="B9" s="1247"/>
      <c r="C9" s="1247"/>
      <c r="D9" s="1247"/>
      <c r="E9" s="1247"/>
      <c r="F9" s="1247"/>
      <c r="G9" s="1266"/>
      <c r="H9" s="1266"/>
      <c r="I9" s="1266"/>
      <c r="J9" s="1266"/>
      <c r="K9" s="1266"/>
      <c r="L9" s="1266"/>
      <c r="M9" s="1266"/>
      <c r="N9" s="1266"/>
      <c r="O9" s="1266"/>
      <c r="P9" s="1266"/>
    </row>
    <row r="10" spans="1:16" x14ac:dyDescent="0.25">
      <c r="A10" s="1247" t="s">
        <v>1113</v>
      </c>
      <c r="B10" s="1247"/>
      <c r="C10" s="1247"/>
      <c r="D10" s="1247"/>
      <c r="E10" s="1247"/>
      <c r="F10" s="1247"/>
      <c r="G10" s="1266" t="s">
        <v>1114</v>
      </c>
      <c r="H10" s="1266"/>
      <c r="I10" s="1266"/>
      <c r="J10" s="1266"/>
      <c r="K10" s="1266"/>
      <c r="L10" s="1266"/>
      <c r="M10" s="1266"/>
      <c r="N10" s="1266"/>
      <c r="O10" s="1266"/>
      <c r="P10" s="1266"/>
    </row>
    <row r="11" spans="1:16" x14ac:dyDescent="0.25">
      <c r="A11" s="1247" t="s">
        <v>1115</v>
      </c>
      <c r="B11" s="1247"/>
      <c r="C11" s="1247"/>
      <c r="D11" s="1247"/>
      <c r="E11" s="1247"/>
      <c r="F11" s="1247"/>
      <c r="G11" s="1266" t="s">
        <v>1116</v>
      </c>
      <c r="H11" s="1266"/>
      <c r="I11" s="1266"/>
      <c r="J11" s="1266"/>
      <c r="K11" s="1266"/>
      <c r="L11" s="1266"/>
      <c r="M11" s="1266"/>
      <c r="N11" s="1266"/>
      <c r="O11" s="1266"/>
      <c r="P11" s="1266"/>
    </row>
    <row r="12" spans="1:16" x14ac:dyDescent="0.25">
      <c r="A12" s="481"/>
      <c r="B12" s="480"/>
      <c r="C12" s="480"/>
      <c r="D12" s="480"/>
      <c r="E12" s="480"/>
      <c r="F12" s="482"/>
      <c r="G12" s="483"/>
      <c r="H12" s="483"/>
      <c r="I12" s="483"/>
      <c r="J12" s="483"/>
      <c r="K12" s="483"/>
      <c r="L12" s="483"/>
      <c r="M12" s="483"/>
      <c r="N12" s="483"/>
      <c r="O12" s="483"/>
      <c r="P12" s="483"/>
    </row>
    <row r="13" spans="1:16" x14ac:dyDescent="0.25">
      <c r="A13" s="1274" t="s">
        <v>1117</v>
      </c>
      <c r="B13" s="1274"/>
      <c r="C13" s="1274"/>
      <c r="D13" s="1274"/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</row>
    <row r="14" spans="1:16" x14ac:dyDescent="0.25">
      <c r="A14" s="1275" t="s">
        <v>11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</row>
    <row r="15" spans="1:16" x14ac:dyDescent="0.25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</row>
    <row r="16" spans="1:16" x14ac:dyDescent="0.25">
      <c r="A16" s="1274" t="s">
        <v>4380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</row>
    <row r="17" spans="1:16" x14ac:dyDescent="0.25">
      <c r="A17" s="1275" t="s">
        <v>154</v>
      </c>
      <c r="B17" s="1275"/>
      <c r="C17" s="1275"/>
      <c r="D17" s="1275"/>
      <c r="E17" s="1275"/>
      <c r="F17" s="1275"/>
      <c r="G17" s="1275"/>
      <c r="H17" s="1275"/>
      <c r="I17" s="1275"/>
      <c r="J17" s="1275"/>
      <c r="K17" s="1275"/>
      <c r="L17" s="1275"/>
      <c r="M17" s="1275"/>
      <c r="N17" s="1275"/>
      <c r="O17" s="1275"/>
      <c r="P17" s="1275"/>
    </row>
    <row r="18" spans="1:16" ht="18" x14ac:dyDescent="0.25">
      <c r="A18" s="1276" t="s">
        <v>5010</v>
      </c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</row>
    <row r="19" spans="1:16" ht="18" x14ac:dyDescent="0.25">
      <c r="A19" s="485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</row>
    <row r="20" spans="1:16" x14ac:dyDescent="0.25">
      <c r="A20" s="1274" t="s">
        <v>83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</row>
    <row r="21" spans="1:16" x14ac:dyDescent="0.25">
      <c r="A21" s="1275" t="s">
        <v>1119</v>
      </c>
      <c r="B21" s="1275"/>
      <c r="C21" s="1275"/>
      <c r="D21" s="1275"/>
      <c r="E21" s="1275"/>
      <c r="F21" s="1275"/>
      <c r="G21" s="1275"/>
      <c r="H21" s="1275"/>
      <c r="I21" s="1275"/>
      <c r="J21" s="1275"/>
      <c r="K21" s="1275"/>
      <c r="L21" s="1275"/>
      <c r="M21" s="1275"/>
      <c r="N21" s="1275"/>
      <c r="O21" s="1275"/>
      <c r="P21" s="1275"/>
    </row>
    <row r="22" spans="1:16" x14ac:dyDescent="0.25">
      <c r="A22" s="480" t="s">
        <v>1120</v>
      </c>
      <c r="B22" s="486" t="s">
        <v>1121</v>
      </c>
      <c r="C22" s="478" t="s">
        <v>1122</v>
      </c>
      <c r="D22" s="478"/>
      <c r="E22" s="478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</row>
    <row r="23" spans="1:16" x14ac:dyDescent="0.25">
      <c r="A23" s="480" t="s">
        <v>1123</v>
      </c>
      <c r="B23" s="1277" t="s">
        <v>4510</v>
      </c>
      <c r="C23" s="1277"/>
      <c r="D23" s="1277"/>
      <c r="E23" s="1277"/>
      <c r="F23" s="1277"/>
      <c r="G23" s="487"/>
      <c r="H23" s="487"/>
      <c r="I23" s="487"/>
      <c r="J23" s="487"/>
      <c r="K23" s="487"/>
      <c r="L23" s="487"/>
      <c r="M23" s="487"/>
      <c r="N23" s="487"/>
      <c r="O23" s="487"/>
      <c r="P23" s="487"/>
    </row>
    <row r="24" spans="1:16" x14ac:dyDescent="0.25">
      <c r="A24" s="480"/>
      <c r="B24" s="1268" t="s">
        <v>158</v>
      </c>
      <c r="C24" s="1268"/>
      <c r="D24" s="1268"/>
      <c r="E24" s="1268"/>
      <c r="F24" s="1268"/>
      <c r="G24" s="488"/>
      <c r="H24" s="488"/>
      <c r="I24" s="488"/>
      <c r="J24" s="488"/>
      <c r="K24" s="488"/>
      <c r="L24" s="488"/>
      <c r="M24" s="488"/>
      <c r="N24" s="488"/>
      <c r="O24" s="489"/>
      <c r="P24" s="488"/>
    </row>
    <row r="25" spans="1:16" x14ac:dyDescent="0.25">
      <c r="A25" s="480"/>
      <c r="B25" s="480"/>
      <c r="C25" s="48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88"/>
      <c r="P25" s="488"/>
    </row>
    <row r="26" spans="1:16" x14ac:dyDescent="0.25">
      <c r="A26" s="491" t="s">
        <v>1125</v>
      </c>
      <c r="B26" s="492"/>
      <c r="C26" s="1269" t="s">
        <v>1126</v>
      </c>
      <c r="D26" s="1269"/>
      <c r="E26" s="1269"/>
      <c r="F26" s="1269"/>
      <c r="G26" s="493"/>
      <c r="H26" s="493"/>
      <c r="I26" s="493"/>
      <c r="J26" s="493"/>
      <c r="K26" s="493"/>
      <c r="L26" s="493"/>
      <c r="M26" s="493"/>
      <c r="N26" s="493"/>
      <c r="O26" s="493"/>
      <c r="P26" s="493"/>
    </row>
    <row r="27" spans="1:16" x14ac:dyDescent="0.25">
      <c r="A27" s="480"/>
      <c r="B27" s="492"/>
      <c r="C27" s="494"/>
      <c r="D27" s="495"/>
      <c r="E27" s="495"/>
      <c r="F27" s="495"/>
      <c r="G27" s="496"/>
      <c r="H27" s="496"/>
      <c r="I27" s="496"/>
      <c r="J27" s="496"/>
      <c r="K27" s="496"/>
      <c r="L27" s="496"/>
      <c r="M27" s="496"/>
      <c r="N27" s="496"/>
      <c r="O27" s="496"/>
      <c r="P27" s="496"/>
    </row>
    <row r="28" spans="1:16" x14ac:dyDescent="0.25">
      <c r="A28" s="491" t="s">
        <v>1127</v>
      </c>
      <c r="B28" s="492"/>
      <c r="C28" s="497"/>
      <c r="D28" s="498">
        <v>841.29</v>
      </c>
      <c r="E28" s="499" t="s">
        <v>982</v>
      </c>
      <c r="G28" s="492"/>
      <c r="H28" s="492"/>
      <c r="I28" s="492"/>
      <c r="J28" s="492"/>
      <c r="K28" s="492"/>
      <c r="L28" s="492"/>
      <c r="M28" s="492"/>
      <c r="N28" s="500"/>
      <c r="O28" s="500"/>
      <c r="P28" s="492"/>
    </row>
    <row r="29" spans="1:16" x14ac:dyDescent="0.25">
      <c r="A29" s="480"/>
      <c r="B29" s="501" t="s">
        <v>130</v>
      </c>
      <c r="C29" s="502"/>
      <c r="D29" s="503"/>
      <c r="E29" s="499"/>
      <c r="G29" s="492"/>
    </row>
    <row r="30" spans="1:16" x14ac:dyDescent="0.25">
      <c r="A30" s="480"/>
      <c r="B30" s="504" t="s">
        <v>1128</v>
      </c>
      <c r="C30" s="497"/>
      <c r="D30" s="498">
        <v>0</v>
      </c>
      <c r="E30" s="499" t="s">
        <v>982</v>
      </c>
      <c r="I30" s="492"/>
      <c r="K30" s="492" t="s">
        <v>1129</v>
      </c>
      <c r="L30" s="492"/>
      <c r="M30" s="492"/>
      <c r="N30" s="505"/>
      <c r="O30" s="498">
        <v>400.61</v>
      </c>
      <c r="P30" s="499" t="s">
        <v>982</v>
      </c>
    </row>
    <row r="31" spans="1:16" x14ac:dyDescent="0.25">
      <c r="A31" s="480"/>
      <c r="B31" s="504" t="s">
        <v>18</v>
      </c>
      <c r="C31" s="506"/>
      <c r="D31" s="507">
        <v>0</v>
      </c>
      <c r="E31" s="499" t="s">
        <v>982</v>
      </c>
      <c r="I31" s="492"/>
      <c r="K31" s="492" t="s">
        <v>1130</v>
      </c>
      <c r="L31" s="492"/>
      <c r="M31" s="492"/>
      <c r="N31" s="505"/>
      <c r="O31" s="498">
        <v>0</v>
      </c>
      <c r="P31" s="499" t="s">
        <v>982</v>
      </c>
    </row>
    <row r="32" spans="1:16" x14ac:dyDescent="0.25">
      <c r="A32" s="480"/>
      <c r="B32" s="504" t="s">
        <v>19</v>
      </c>
      <c r="C32" s="506"/>
      <c r="D32" s="507">
        <v>0</v>
      </c>
      <c r="E32" s="499" t="s">
        <v>982</v>
      </c>
      <c r="I32" s="492"/>
      <c r="K32" s="492" t="s">
        <v>1131</v>
      </c>
      <c r="L32" s="492"/>
      <c r="M32" s="492"/>
      <c r="N32" s="508"/>
      <c r="O32" s="507">
        <v>926.87</v>
      </c>
      <c r="P32" s="509" t="s">
        <v>1132</v>
      </c>
    </row>
    <row r="33" spans="1:16" x14ac:dyDescent="0.25">
      <c r="A33" s="480"/>
      <c r="B33" s="504" t="s">
        <v>20</v>
      </c>
      <c r="C33" s="506"/>
      <c r="D33" s="498">
        <v>841.29</v>
      </c>
      <c r="E33" s="499" t="s">
        <v>982</v>
      </c>
      <c r="I33" s="492"/>
      <c r="K33" s="492" t="s">
        <v>1133</v>
      </c>
      <c r="L33" s="492"/>
      <c r="M33" s="492"/>
      <c r="N33" s="508"/>
      <c r="O33" s="507"/>
      <c r="P33" s="509" t="s">
        <v>1132</v>
      </c>
    </row>
    <row r="34" spans="1:16" x14ac:dyDescent="0.25">
      <c r="A34" s="480"/>
      <c r="B34" s="492"/>
      <c r="D34" s="510"/>
      <c r="E34" s="499"/>
      <c r="H34" s="492"/>
      <c r="I34" s="492"/>
      <c r="J34" s="492"/>
      <c r="K34" s="492"/>
      <c r="L34" s="492"/>
      <c r="M34" s="492"/>
      <c r="N34" s="496"/>
      <c r="O34" s="496"/>
      <c r="P34" s="492"/>
    </row>
    <row r="35" spans="1:16" x14ac:dyDescent="0.25">
      <c r="A35" s="1270" t="s">
        <v>13</v>
      </c>
      <c r="B35" s="1255" t="s">
        <v>14</v>
      </c>
      <c r="C35" s="1256" t="s">
        <v>786</v>
      </c>
      <c r="D35" s="1257"/>
      <c r="E35" s="1257"/>
      <c r="F35" s="1257"/>
      <c r="G35" s="1258"/>
      <c r="H35" s="1255" t="s">
        <v>787</v>
      </c>
      <c r="I35" s="1255" t="s">
        <v>1134</v>
      </c>
      <c r="J35" s="1255"/>
      <c r="K35" s="1255"/>
      <c r="L35" s="1256" t="s">
        <v>1135</v>
      </c>
      <c r="M35" s="1257"/>
      <c r="N35" s="1257"/>
      <c r="O35" s="1257"/>
      <c r="P35" s="1258"/>
    </row>
    <row r="36" spans="1:16" x14ac:dyDescent="0.25">
      <c r="A36" s="1270"/>
      <c r="B36" s="1255"/>
      <c r="C36" s="1271"/>
      <c r="D36" s="1272"/>
      <c r="E36" s="1272"/>
      <c r="F36" s="1272"/>
      <c r="G36" s="1273"/>
      <c r="H36" s="1255"/>
      <c r="I36" s="1255"/>
      <c r="J36" s="1255"/>
      <c r="K36" s="1255"/>
      <c r="L36" s="1259"/>
      <c r="M36" s="1260"/>
      <c r="N36" s="1260"/>
      <c r="O36" s="1260"/>
      <c r="P36" s="1261"/>
    </row>
    <row r="37" spans="1:16" ht="33.75" x14ac:dyDescent="0.25">
      <c r="A37" s="1270"/>
      <c r="B37" s="1255"/>
      <c r="C37" s="1259"/>
      <c r="D37" s="1260"/>
      <c r="E37" s="1260"/>
      <c r="F37" s="1260"/>
      <c r="G37" s="1261"/>
      <c r="H37" s="1255"/>
      <c r="I37" s="511" t="s">
        <v>1136</v>
      </c>
      <c r="J37" s="511" t="s">
        <v>1137</v>
      </c>
      <c r="K37" s="511" t="s">
        <v>1138</v>
      </c>
      <c r="L37" s="511" t="s">
        <v>1139</v>
      </c>
      <c r="M37" s="511" t="s">
        <v>1140</v>
      </c>
      <c r="N37" s="511" t="s">
        <v>1141</v>
      </c>
      <c r="O37" s="511" t="s">
        <v>1137</v>
      </c>
      <c r="P37" s="511" t="s">
        <v>1142</v>
      </c>
    </row>
    <row r="38" spans="1:16" x14ac:dyDescent="0.25">
      <c r="A38" s="512">
        <v>1</v>
      </c>
      <c r="B38" s="513">
        <v>2</v>
      </c>
      <c r="C38" s="1262">
        <v>3</v>
      </c>
      <c r="D38" s="1263"/>
      <c r="E38" s="1263"/>
      <c r="F38" s="1263"/>
      <c r="G38" s="1264"/>
      <c r="H38" s="513">
        <v>4</v>
      </c>
      <c r="I38" s="513">
        <v>5</v>
      </c>
      <c r="J38" s="513">
        <v>6</v>
      </c>
      <c r="K38" s="513">
        <v>7</v>
      </c>
      <c r="L38" s="513">
        <v>8</v>
      </c>
      <c r="M38" s="513">
        <v>9</v>
      </c>
      <c r="N38" s="513">
        <v>10</v>
      </c>
      <c r="O38" s="513">
        <v>11</v>
      </c>
      <c r="P38" s="513">
        <v>12</v>
      </c>
    </row>
    <row r="39" spans="1:16" x14ac:dyDescent="0.25">
      <c r="A39" s="1251" t="s">
        <v>5011</v>
      </c>
      <c r="B39" s="1252"/>
      <c r="C39" s="1252"/>
      <c r="D39" s="1252"/>
      <c r="E39" s="1252"/>
      <c r="F39" s="1252"/>
      <c r="G39" s="1252"/>
      <c r="H39" s="1252"/>
      <c r="I39" s="1252"/>
      <c r="J39" s="1252"/>
      <c r="K39" s="1252"/>
      <c r="L39" s="1252"/>
      <c r="M39" s="1252"/>
      <c r="N39" s="1252"/>
      <c r="O39" s="1252"/>
      <c r="P39" s="1253"/>
    </row>
    <row r="40" spans="1:16" x14ac:dyDescent="0.25">
      <c r="A40" s="514" t="s">
        <v>23</v>
      </c>
      <c r="B40" s="515" t="s">
        <v>5012</v>
      </c>
      <c r="C40" s="1249" t="s">
        <v>5013</v>
      </c>
      <c r="D40" s="1249"/>
      <c r="E40" s="1249"/>
      <c r="F40" s="1249"/>
      <c r="G40" s="1249"/>
      <c r="H40" s="516" t="s">
        <v>1575</v>
      </c>
      <c r="I40" s="517">
        <v>118</v>
      </c>
      <c r="J40" s="518">
        <v>1</v>
      </c>
      <c r="K40" s="518">
        <v>118</v>
      </c>
      <c r="L40" s="520"/>
      <c r="M40" s="517"/>
      <c r="N40" s="521"/>
      <c r="O40" s="517"/>
      <c r="P40" s="522"/>
    </row>
    <row r="41" spans="1:16" x14ac:dyDescent="0.25">
      <c r="A41" s="565"/>
      <c r="B41" s="553" t="s">
        <v>5014</v>
      </c>
      <c r="C41" s="1241" t="s">
        <v>5015</v>
      </c>
      <c r="D41" s="1241"/>
      <c r="E41" s="1241"/>
      <c r="F41" s="1241"/>
      <c r="G41" s="1241"/>
      <c r="H41" s="1241"/>
      <c r="I41" s="1241"/>
      <c r="J41" s="1241"/>
      <c r="K41" s="1241"/>
      <c r="L41" s="1241"/>
      <c r="M41" s="1241"/>
      <c r="N41" s="1241"/>
      <c r="O41" s="1241"/>
      <c r="P41" s="1254"/>
    </row>
    <row r="42" spans="1:16" x14ac:dyDescent="0.25">
      <c r="A42" s="565"/>
      <c r="B42" s="553" t="s">
        <v>5016</v>
      </c>
      <c r="C42" s="1241" t="s">
        <v>5017</v>
      </c>
      <c r="D42" s="1241"/>
      <c r="E42" s="1241"/>
      <c r="F42" s="1241"/>
      <c r="G42" s="1241"/>
      <c r="H42" s="1241"/>
      <c r="I42" s="1241"/>
      <c r="J42" s="1241"/>
      <c r="K42" s="1241"/>
      <c r="L42" s="1241"/>
      <c r="M42" s="1241"/>
      <c r="N42" s="1241"/>
      <c r="O42" s="1241"/>
      <c r="P42" s="1254"/>
    </row>
    <row r="43" spans="1:16" x14ac:dyDescent="0.25">
      <c r="A43" s="523"/>
      <c r="B43" s="524" t="s">
        <v>23</v>
      </c>
      <c r="C43" s="1247" t="s">
        <v>1203</v>
      </c>
      <c r="D43" s="1247"/>
      <c r="E43" s="1247"/>
      <c r="F43" s="1247"/>
      <c r="G43" s="1247"/>
      <c r="H43" s="525" t="s">
        <v>1148</v>
      </c>
      <c r="I43" s="526"/>
      <c r="J43" s="526"/>
      <c r="K43" s="536">
        <v>75.52</v>
      </c>
      <c r="L43" s="528"/>
      <c r="M43" s="526"/>
      <c r="N43" s="528"/>
      <c r="O43" s="526"/>
      <c r="P43" s="529">
        <v>32641.25</v>
      </c>
    </row>
    <row r="44" spans="1:16" x14ac:dyDescent="0.25">
      <c r="A44" s="530"/>
      <c r="B44" s="524" t="s">
        <v>3697</v>
      </c>
      <c r="C44" s="1247" t="s">
        <v>3698</v>
      </c>
      <c r="D44" s="1247"/>
      <c r="E44" s="1247"/>
      <c r="F44" s="1247"/>
      <c r="G44" s="1247"/>
      <c r="H44" s="525" t="s">
        <v>1148</v>
      </c>
      <c r="I44" s="531">
        <v>0.5</v>
      </c>
      <c r="J44" s="536">
        <v>0.64</v>
      </c>
      <c r="K44" s="536">
        <v>37.76</v>
      </c>
      <c r="L44" s="532"/>
      <c r="M44" s="533"/>
      <c r="N44" s="534">
        <v>437.08</v>
      </c>
      <c r="O44" s="526"/>
      <c r="P44" s="529">
        <v>16504.14</v>
      </c>
    </row>
    <row r="45" spans="1:16" x14ac:dyDescent="0.25">
      <c r="A45" s="530"/>
      <c r="B45" s="524" t="s">
        <v>5018</v>
      </c>
      <c r="C45" s="1247" t="s">
        <v>5019</v>
      </c>
      <c r="D45" s="1247"/>
      <c r="E45" s="1247"/>
      <c r="F45" s="1247"/>
      <c r="G45" s="1247"/>
      <c r="H45" s="525" t="s">
        <v>1148</v>
      </c>
      <c r="I45" s="531">
        <v>0.5</v>
      </c>
      <c r="J45" s="536">
        <v>0.64</v>
      </c>
      <c r="K45" s="536">
        <v>37.76</v>
      </c>
      <c r="L45" s="532"/>
      <c r="M45" s="533"/>
      <c r="N45" s="534">
        <v>427.36</v>
      </c>
      <c r="O45" s="526"/>
      <c r="P45" s="529">
        <v>16137.11</v>
      </c>
    </row>
    <row r="46" spans="1:16" x14ac:dyDescent="0.25">
      <c r="A46" s="552"/>
      <c r="B46" s="553"/>
      <c r="C46" s="1248" t="s">
        <v>1154</v>
      </c>
      <c r="D46" s="1248"/>
      <c r="E46" s="1248"/>
      <c r="F46" s="1248"/>
      <c r="G46" s="1248"/>
      <c r="H46" s="516"/>
      <c r="I46" s="517"/>
      <c r="J46" s="517"/>
      <c r="K46" s="517"/>
      <c r="L46" s="520"/>
      <c r="M46" s="517"/>
      <c r="N46" s="554"/>
      <c r="O46" s="517"/>
      <c r="P46" s="555">
        <v>32641.25</v>
      </c>
    </row>
    <row r="47" spans="1:16" x14ac:dyDescent="0.25">
      <c r="A47" s="540"/>
      <c r="B47" s="524"/>
      <c r="C47" s="1247" t="s">
        <v>1155</v>
      </c>
      <c r="D47" s="1247"/>
      <c r="E47" s="1247"/>
      <c r="F47" s="1247"/>
      <c r="G47" s="1247"/>
      <c r="H47" s="525"/>
      <c r="I47" s="526"/>
      <c r="J47" s="526"/>
      <c r="K47" s="526"/>
      <c r="L47" s="528"/>
      <c r="M47" s="526"/>
      <c r="N47" s="528"/>
      <c r="O47" s="526"/>
      <c r="P47" s="529">
        <v>32641.25</v>
      </c>
    </row>
    <row r="48" spans="1:16" x14ac:dyDescent="0.25">
      <c r="A48" s="540"/>
      <c r="B48" s="524" t="s">
        <v>5020</v>
      </c>
      <c r="C48" s="1247" t="s">
        <v>5021</v>
      </c>
      <c r="D48" s="1247"/>
      <c r="E48" s="1247"/>
      <c r="F48" s="1247"/>
      <c r="G48" s="1247"/>
      <c r="H48" s="525" t="s">
        <v>1158</v>
      </c>
      <c r="I48" s="543">
        <v>74</v>
      </c>
      <c r="J48" s="526"/>
      <c r="K48" s="543">
        <v>74</v>
      </c>
      <c r="L48" s="528"/>
      <c r="M48" s="526"/>
      <c r="N48" s="528"/>
      <c r="O48" s="526"/>
      <c r="P48" s="529">
        <v>24154.53</v>
      </c>
    </row>
    <row r="49" spans="1:16" x14ac:dyDescent="0.25">
      <c r="A49" s="540"/>
      <c r="B49" s="524" t="s">
        <v>5022</v>
      </c>
      <c r="C49" s="1247" t="s">
        <v>5023</v>
      </c>
      <c r="D49" s="1247"/>
      <c r="E49" s="1247"/>
      <c r="F49" s="1247"/>
      <c r="G49" s="1247"/>
      <c r="H49" s="525" t="s">
        <v>1158</v>
      </c>
      <c r="I49" s="543">
        <v>36</v>
      </c>
      <c r="J49" s="526"/>
      <c r="K49" s="543">
        <v>36</v>
      </c>
      <c r="L49" s="528"/>
      <c r="M49" s="526"/>
      <c r="N49" s="528"/>
      <c r="O49" s="526"/>
      <c r="P49" s="529">
        <v>11750.85</v>
      </c>
    </row>
    <row r="50" spans="1:16" x14ac:dyDescent="0.25">
      <c r="A50" s="556"/>
      <c r="B50" s="557"/>
      <c r="C50" s="1248" t="s">
        <v>1161</v>
      </c>
      <c r="D50" s="1248"/>
      <c r="E50" s="1248"/>
      <c r="F50" s="1248"/>
      <c r="G50" s="1248"/>
      <c r="H50" s="516"/>
      <c r="I50" s="517"/>
      <c r="J50" s="517"/>
      <c r="K50" s="517"/>
      <c r="L50" s="520"/>
      <c r="M50" s="517"/>
      <c r="N50" s="593">
        <v>580.9</v>
      </c>
      <c r="O50" s="517"/>
      <c r="P50" s="555">
        <v>68546.63</v>
      </c>
    </row>
    <row r="51" spans="1:16" x14ac:dyDescent="0.25">
      <c r="A51" s="558"/>
      <c r="B51" s="559"/>
      <c r="C51" s="559"/>
      <c r="D51" s="559"/>
      <c r="E51" s="559"/>
      <c r="F51" s="559"/>
      <c r="G51" s="559"/>
      <c r="H51" s="560"/>
      <c r="I51" s="561"/>
      <c r="J51" s="561"/>
      <c r="K51" s="561"/>
      <c r="L51" s="562"/>
      <c r="M51" s="561"/>
      <c r="N51" s="562"/>
      <c r="O51" s="561"/>
      <c r="P51" s="563"/>
    </row>
    <row r="52" spans="1:16" x14ac:dyDescent="0.25">
      <c r="A52" s="514" t="s">
        <v>28</v>
      </c>
      <c r="B52" s="515" t="s">
        <v>5024</v>
      </c>
      <c r="C52" s="1249" t="s">
        <v>5025</v>
      </c>
      <c r="D52" s="1249"/>
      <c r="E52" s="1249"/>
      <c r="F52" s="1249"/>
      <c r="G52" s="1249"/>
      <c r="H52" s="516" t="s">
        <v>1575</v>
      </c>
      <c r="I52" s="517">
        <v>1497</v>
      </c>
      <c r="J52" s="518">
        <v>1</v>
      </c>
      <c r="K52" s="518">
        <v>1497</v>
      </c>
      <c r="L52" s="520"/>
      <c r="M52" s="517"/>
      <c r="N52" s="521"/>
      <c r="O52" s="517"/>
      <c r="P52" s="522"/>
    </row>
    <row r="53" spans="1:16" x14ac:dyDescent="0.25">
      <c r="A53" s="565"/>
      <c r="B53" s="553" t="s">
        <v>5014</v>
      </c>
      <c r="C53" s="1241" t="s">
        <v>5015</v>
      </c>
      <c r="D53" s="1241"/>
      <c r="E53" s="1241"/>
      <c r="F53" s="1241"/>
      <c r="G53" s="1241"/>
      <c r="H53" s="1241"/>
      <c r="I53" s="1241"/>
      <c r="J53" s="1241"/>
      <c r="K53" s="1241"/>
      <c r="L53" s="1241"/>
      <c r="M53" s="1241"/>
      <c r="N53" s="1241"/>
      <c r="O53" s="1241"/>
      <c r="P53" s="1254"/>
    </row>
    <row r="54" spans="1:16" x14ac:dyDescent="0.25">
      <c r="A54" s="565"/>
      <c r="B54" s="553" t="s">
        <v>5016</v>
      </c>
      <c r="C54" s="1241" t="s">
        <v>5017</v>
      </c>
      <c r="D54" s="1241"/>
      <c r="E54" s="1241"/>
      <c r="F54" s="1241"/>
      <c r="G54" s="1241"/>
      <c r="H54" s="1241"/>
      <c r="I54" s="1241"/>
      <c r="J54" s="1241"/>
      <c r="K54" s="1241"/>
      <c r="L54" s="1241"/>
      <c r="M54" s="1241"/>
      <c r="N54" s="1241"/>
      <c r="O54" s="1241"/>
      <c r="P54" s="1254"/>
    </row>
    <row r="55" spans="1:16" x14ac:dyDescent="0.25">
      <c r="A55" s="523"/>
      <c r="B55" s="524" t="s">
        <v>23</v>
      </c>
      <c r="C55" s="1247" t="s">
        <v>1203</v>
      </c>
      <c r="D55" s="1247"/>
      <c r="E55" s="1247"/>
      <c r="F55" s="1247"/>
      <c r="G55" s="1247"/>
      <c r="H55" s="525" t="s">
        <v>1148</v>
      </c>
      <c r="I55" s="526"/>
      <c r="J55" s="526"/>
      <c r="K55" s="535">
        <v>785.62559999999996</v>
      </c>
      <c r="L55" s="528"/>
      <c r="M55" s="526"/>
      <c r="N55" s="528"/>
      <c r="O55" s="526"/>
      <c r="P55" s="529">
        <v>339563.1</v>
      </c>
    </row>
    <row r="56" spans="1:16" x14ac:dyDescent="0.25">
      <c r="A56" s="530"/>
      <c r="B56" s="524" t="s">
        <v>3697</v>
      </c>
      <c r="C56" s="1247" t="s">
        <v>3698</v>
      </c>
      <c r="D56" s="1247"/>
      <c r="E56" s="1247"/>
      <c r="F56" s="1247"/>
      <c r="G56" s="1247"/>
      <c r="H56" s="525" t="s">
        <v>1148</v>
      </c>
      <c r="I56" s="536">
        <v>0.41</v>
      </c>
      <c r="J56" s="536">
        <v>0.64</v>
      </c>
      <c r="K56" s="535">
        <v>392.81279999999998</v>
      </c>
      <c r="L56" s="532"/>
      <c r="M56" s="533"/>
      <c r="N56" s="534">
        <v>437.08</v>
      </c>
      <c r="O56" s="526"/>
      <c r="P56" s="529">
        <v>171690.62</v>
      </c>
    </row>
    <row r="57" spans="1:16" x14ac:dyDescent="0.25">
      <c r="A57" s="530"/>
      <c r="B57" s="524" t="s">
        <v>5018</v>
      </c>
      <c r="C57" s="1247" t="s">
        <v>5019</v>
      </c>
      <c r="D57" s="1247"/>
      <c r="E57" s="1247"/>
      <c r="F57" s="1247"/>
      <c r="G57" s="1247"/>
      <c r="H57" s="525" t="s">
        <v>1148</v>
      </c>
      <c r="I57" s="536">
        <v>0.41</v>
      </c>
      <c r="J57" s="536">
        <v>0.64</v>
      </c>
      <c r="K57" s="535">
        <v>392.81279999999998</v>
      </c>
      <c r="L57" s="532"/>
      <c r="M57" s="533"/>
      <c r="N57" s="534">
        <v>427.36</v>
      </c>
      <c r="O57" s="526"/>
      <c r="P57" s="529">
        <v>167872.48</v>
      </c>
    </row>
    <row r="58" spans="1:16" x14ac:dyDescent="0.25">
      <c r="A58" s="552"/>
      <c r="B58" s="553"/>
      <c r="C58" s="1248" t="s">
        <v>1154</v>
      </c>
      <c r="D58" s="1248"/>
      <c r="E58" s="1248"/>
      <c r="F58" s="1248"/>
      <c r="G58" s="1248"/>
      <c r="H58" s="516"/>
      <c r="I58" s="517"/>
      <c r="J58" s="517"/>
      <c r="K58" s="517"/>
      <c r="L58" s="520"/>
      <c r="M58" s="517"/>
      <c r="N58" s="554"/>
      <c r="O58" s="517"/>
      <c r="P58" s="555">
        <v>339563.1</v>
      </c>
    </row>
    <row r="59" spans="1:16" x14ac:dyDescent="0.25">
      <c r="A59" s="540"/>
      <c r="B59" s="524"/>
      <c r="C59" s="1247" t="s">
        <v>1155</v>
      </c>
      <c r="D59" s="1247"/>
      <c r="E59" s="1247"/>
      <c r="F59" s="1247"/>
      <c r="G59" s="1247"/>
      <c r="H59" s="525"/>
      <c r="I59" s="526"/>
      <c r="J59" s="526"/>
      <c r="K59" s="526"/>
      <c r="L59" s="528"/>
      <c r="M59" s="526"/>
      <c r="N59" s="528"/>
      <c r="O59" s="526"/>
      <c r="P59" s="529">
        <v>339563.1</v>
      </c>
    </row>
    <row r="60" spans="1:16" x14ac:dyDescent="0.25">
      <c r="A60" s="540"/>
      <c r="B60" s="524" t="s">
        <v>5020</v>
      </c>
      <c r="C60" s="1247" t="s">
        <v>5021</v>
      </c>
      <c r="D60" s="1247"/>
      <c r="E60" s="1247"/>
      <c r="F60" s="1247"/>
      <c r="G60" s="1247"/>
      <c r="H60" s="525" t="s">
        <v>1158</v>
      </c>
      <c r="I60" s="543">
        <v>74</v>
      </c>
      <c r="J60" s="526"/>
      <c r="K60" s="543">
        <v>74</v>
      </c>
      <c r="L60" s="528"/>
      <c r="M60" s="526"/>
      <c r="N60" s="528"/>
      <c r="O60" s="526"/>
      <c r="P60" s="529">
        <v>251276.69</v>
      </c>
    </row>
    <row r="61" spans="1:16" x14ac:dyDescent="0.25">
      <c r="A61" s="540"/>
      <c r="B61" s="524" t="s">
        <v>5022</v>
      </c>
      <c r="C61" s="1247" t="s">
        <v>5023</v>
      </c>
      <c r="D61" s="1247"/>
      <c r="E61" s="1247"/>
      <c r="F61" s="1247"/>
      <c r="G61" s="1247"/>
      <c r="H61" s="525" t="s">
        <v>1158</v>
      </c>
      <c r="I61" s="543">
        <v>36</v>
      </c>
      <c r="J61" s="526"/>
      <c r="K61" s="543">
        <v>36</v>
      </c>
      <c r="L61" s="528"/>
      <c r="M61" s="526"/>
      <c r="N61" s="528"/>
      <c r="O61" s="526"/>
      <c r="P61" s="529">
        <v>122242.72</v>
      </c>
    </row>
    <row r="62" spans="1:16" x14ac:dyDescent="0.25">
      <c r="A62" s="556"/>
      <c r="B62" s="557"/>
      <c r="C62" s="1248" t="s">
        <v>1161</v>
      </c>
      <c r="D62" s="1248"/>
      <c r="E62" s="1248"/>
      <c r="F62" s="1248"/>
      <c r="G62" s="1248"/>
      <c r="H62" s="516"/>
      <c r="I62" s="517"/>
      <c r="J62" s="517"/>
      <c r="K62" s="517"/>
      <c r="L62" s="520"/>
      <c r="M62" s="517"/>
      <c r="N62" s="593">
        <v>476.34</v>
      </c>
      <c r="O62" s="517"/>
      <c r="P62" s="555">
        <v>713082.51</v>
      </c>
    </row>
    <row r="63" spans="1:16" x14ac:dyDescent="0.25">
      <c r="A63" s="558"/>
      <c r="B63" s="559"/>
      <c r="C63" s="559"/>
      <c r="D63" s="559"/>
      <c r="E63" s="559"/>
      <c r="F63" s="559"/>
      <c r="G63" s="559"/>
      <c r="H63" s="560"/>
      <c r="I63" s="561"/>
      <c r="J63" s="561"/>
      <c r="K63" s="561"/>
      <c r="L63" s="562"/>
      <c r="M63" s="561"/>
      <c r="N63" s="562"/>
      <c r="O63" s="561"/>
      <c r="P63" s="563"/>
    </row>
    <row r="64" spans="1:16" x14ac:dyDescent="0.25">
      <c r="A64" s="514" t="s">
        <v>31</v>
      </c>
      <c r="B64" s="515" t="s">
        <v>5012</v>
      </c>
      <c r="C64" s="1249" t="s">
        <v>5013</v>
      </c>
      <c r="D64" s="1249"/>
      <c r="E64" s="1249"/>
      <c r="F64" s="1249"/>
      <c r="G64" s="1249"/>
      <c r="H64" s="516" t="s">
        <v>1575</v>
      </c>
      <c r="I64" s="517">
        <v>33</v>
      </c>
      <c r="J64" s="518">
        <v>1</v>
      </c>
      <c r="K64" s="518">
        <v>33</v>
      </c>
      <c r="L64" s="520"/>
      <c r="M64" s="517"/>
      <c r="N64" s="521"/>
      <c r="O64" s="517"/>
      <c r="P64" s="522"/>
    </row>
    <row r="65" spans="1:16" x14ac:dyDescent="0.25">
      <c r="A65" s="565"/>
      <c r="B65" s="553" t="s">
        <v>5014</v>
      </c>
      <c r="C65" s="1241" t="s">
        <v>5015</v>
      </c>
      <c r="D65" s="1241"/>
      <c r="E65" s="1241"/>
      <c r="F65" s="1241"/>
      <c r="G65" s="1241"/>
      <c r="H65" s="1241"/>
      <c r="I65" s="1241"/>
      <c r="J65" s="1241"/>
      <c r="K65" s="1241"/>
      <c r="L65" s="1241"/>
      <c r="M65" s="1241"/>
      <c r="N65" s="1241"/>
      <c r="O65" s="1241"/>
      <c r="P65" s="1254"/>
    </row>
    <row r="66" spans="1:16" x14ac:dyDescent="0.25">
      <c r="A66" s="565"/>
      <c r="B66" s="553" t="s">
        <v>5016</v>
      </c>
      <c r="C66" s="1241" t="s">
        <v>5017</v>
      </c>
      <c r="D66" s="1241"/>
      <c r="E66" s="1241"/>
      <c r="F66" s="1241"/>
      <c r="G66" s="1241"/>
      <c r="H66" s="1241"/>
      <c r="I66" s="1241"/>
      <c r="J66" s="1241"/>
      <c r="K66" s="1241"/>
      <c r="L66" s="1241"/>
      <c r="M66" s="1241"/>
      <c r="N66" s="1241"/>
      <c r="O66" s="1241"/>
      <c r="P66" s="1254"/>
    </row>
    <row r="67" spans="1:16" x14ac:dyDescent="0.25">
      <c r="A67" s="523"/>
      <c r="B67" s="524" t="s">
        <v>23</v>
      </c>
      <c r="C67" s="1247" t="s">
        <v>1203</v>
      </c>
      <c r="D67" s="1247"/>
      <c r="E67" s="1247"/>
      <c r="F67" s="1247"/>
      <c r="G67" s="1247"/>
      <c r="H67" s="525" t="s">
        <v>1148</v>
      </c>
      <c r="I67" s="526"/>
      <c r="J67" s="526"/>
      <c r="K67" s="536">
        <v>21.12</v>
      </c>
      <c r="L67" s="528"/>
      <c r="M67" s="526"/>
      <c r="N67" s="528"/>
      <c r="O67" s="526"/>
      <c r="P67" s="529">
        <v>9128.48</v>
      </c>
    </row>
    <row r="68" spans="1:16" x14ac:dyDescent="0.25">
      <c r="A68" s="530"/>
      <c r="B68" s="524" t="s">
        <v>3697</v>
      </c>
      <c r="C68" s="1247" t="s">
        <v>3698</v>
      </c>
      <c r="D68" s="1247"/>
      <c r="E68" s="1247"/>
      <c r="F68" s="1247"/>
      <c r="G68" s="1247"/>
      <c r="H68" s="525" t="s">
        <v>1148</v>
      </c>
      <c r="I68" s="531">
        <v>0.5</v>
      </c>
      <c r="J68" s="536">
        <v>0.64</v>
      </c>
      <c r="K68" s="536">
        <v>10.56</v>
      </c>
      <c r="L68" s="532"/>
      <c r="M68" s="533"/>
      <c r="N68" s="534">
        <v>437.08</v>
      </c>
      <c r="O68" s="526"/>
      <c r="P68" s="529">
        <v>4615.5600000000004</v>
      </c>
    </row>
    <row r="69" spans="1:16" x14ac:dyDescent="0.25">
      <c r="A69" s="530"/>
      <c r="B69" s="524" t="s">
        <v>5018</v>
      </c>
      <c r="C69" s="1247" t="s">
        <v>5019</v>
      </c>
      <c r="D69" s="1247"/>
      <c r="E69" s="1247"/>
      <c r="F69" s="1247"/>
      <c r="G69" s="1247"/>
      <c r="H69" s="525" t="s">
        <v>1148</v>
      </c>
      <c r="I69" s="531">
        <v>0.5</v>
      </c>
      <c r="J69" s="536">
        <v>0.64</v>
      </c>
      <c r="K69" s="536">
        <v>10.56</v>
      </c>
      <c r="L69" s="532"/>
      <c r="M69" s="533"/>
      <c r="N69" s="534">
        <v>427.36</v>
      </c>
      <c r="O69" s="526"/>
      <c r="P69" s="529">
        <v>4512.92</v>
      </c>
    </row>
    <row r="70" spans="1:16" x14ac:dyDescent="0.25">
      <c r="A70" s="552"/>
      <c r="B70" s="553"/>
      <c r="C70" s="1248" t="s">
        <v>1154</v>
      </c>
      <c r="D70" s="1248"/>
      <c r="E70" s="1248"/>
      <c r="F70" s="1248"/>
      <c r="G70" s="1248"/>
      <c r="H70" s="516"/>
      <c r="I70" s="517"/>
      <c r="J70" s="517"/>
      <c r="K70" s="517"/>
      <c r="L70" s="520"/>
      <c r="M70" s="517"/>
      <c r="N70" s="554"/>
      <c r="O70" s="517"/>
      <c r="P70" s="555">
        <v>9128.48</v>
      </c>
    </row>
    <row r="71" spans="1:16" x14ac:dyDescent="0.25">
      <c r="A71" s="540"/>
      <c r="B71" s="524"/>
      <c r="C71" s="1247" t="s">
        <v>1155</v>
      </c>
      <c r="D71" s="1247"/>
      <c r="E71" s="1247"/>
      <c r="F71" s="1247"/>
      <c r="G71" s="1247"/>
      <c r="H71" s="525"/>
      <c r="I71" s="526"/>
      <c r="J71" s="526"/>
      <c r="K71" s="526"/>
      <c r="L71" s="528"/>
      <c r="M71" s="526"/>
      <c r="N71" s="528"/>
      <c r="O71" s="526"/>
      <c r="P71" s="529">
        <v>9128.48</v>
      </c>
    </row>
    <row r="72" spans="1:16" x14ac:dyDescent="0.25">
      <c r="A72" s="540"/>
      <c r="B72" s="524" t="s">
        <v>5020</v>
      </c>
      <c r="C72" s="1247" t="s">
        <v>5021</v>
      </c>
      <c r="D72" s="1247"/>
      <c r="E72" s="1247"/>
      <c r="F72" s="1247"/>
      <c r="G72" s="1247"/>
      <c r="H72" s="525" t="s">
        <v>1158</v>
      </c>
      <c r="I72" s="543">
        <v>74</v>
      </c>
      <c r="J72" s="526"/>
      <c r="K72" s="543">
        <v>74</v>
      </c>
      <c r="L72" s="528"/>
      <c r="M72" s="526"/>
      <c r="N72" s="528"/>
      <c r="O72" s="526"/>
      <c r="P72" s="529">
        <v>6755.08</v>
      </c>
    </row>
    <row r="73" spans="1:16" x14ac:dyDescent="0.25">
      <c r="A73" s="540"/>
      <c r="B73" s="524" t="s">
        <v>5022</v>
      </c>
      <c r="C73" s="1247" t="s">
        <v>5023</v>
      </c>
      <c r="D73" s="1247"/>
      <c r="E73" s="1247"/>
      <c r="F73" s="1247"/>
      <c r="G73" s="1247"/>
      <c r="H73" s="525" t="s">
        <v>1158</v>
      </c>
      <c r="I73" s="543">
        <v>36</v>
      </c>
      <c r="J73" s="526"/>
      <c r="K73" s="543">
        <v>36</v>
      </c>
      <c r="L73" s="528"/>
      <c r="M73" s="526"/>
      <c r="N73" s="528"/>
      <c r="O73" s="526"/>
      <c r="P73" s="529">
        <v>3286.25</v>
      </c>
    </row>
    <row r="74" spans="1:16" x14ac:dyDescent="0.25">
      <c r="A74" s="556"/>
      <c r="B74" s="557"/>
      <c r="C74" s="1248" t="s">
        <v>1161</v>
      </c>
      <c r="D74" s="1248"/>
      <c r="E74" s="1248"/>
      <c r="F74" s="1248"/>
      <c r="G74" s="1248"/>
      <c r="H74" s="516"/>
      <c r="I74" s="517"/>
      <c r="J74" s="517"/>
      <c r="K74" s="517"/>
      <c r="L74" s="520"/>
      <c r="M74" s="517"/>
      <c r="N74" s="593">
        <v>580.9</v>
      </c>
      <c r="O74" s="517"/>
      <c r="P74" s="555">
        <v>19169.810000000001</v>
      </c>
    </row>
    <row r="75" spans="1:16" x14ac:dyDescent="0.25">
      <c r="A75" s="558"/>
      <c r="B75" s="559"/>
      <c r="C75" s="559"/>
      <c r="D75" s="559"/>
      <c r="E75" s="559"/>
      <c r="F75" s="559"/>
      <c r="G75" s="559"/>
      <c r="H75" s="560"/>
      <c r="I75" s="561"/>
      <c r="J75" s="561"/>
      <c r="K75" s="561"/>
      <c r="L75" s="562"/>
      <c r="M75" s="561"/>
      <c r="N75" s="562"/>
      <c r="O75" s="561"/>
      <c r="P75" s="563"/>
    </row>
    <row r="76" spans="1:16" x14ac:dyDescent="0.25">
      <c r="A76" s="514" t="s">
        <v>36</v>
      </c>
      <c r="B76" s="515" t="s">
        <v>5024</v>
      </c>
      <c r="C76" s="1249" t="s">
        <v>5025</v>
      </c>
      <c r="D76" s="1249"/>
      <c r="E76" s="1249"/>
      <c r="F76" s="1249"/>
      <c r="G76" s="1249"/>
      <c r="H76" s="516" t="s">
        <v>1575</v>
      </c>
      <c r="I76" s="517">
        <v>85</v>
      </c>
      <c r="J76" s="518">
        <v>1</v>
      </c>
      <c r="K76" s="518">
        <v>85</v>
      </c>
      <c r="L76" s="520"/>
      <c r="M76" s="517"/>
      <c r="N76" s="521"/>
      <c r="O76" s="517"/>
      <c r="P76" s="522"/>
    </row>
    <row r="77" spans="1:16" x14ac:dyDescent="0.25">
      <c r="A77" s="565"/>
      <c r="B77" s="553" t="s">
        <v>5014</v>
      </c>
      <c r="C77" s="1241" t="s">
        <v>5015</v>
      </c>
      <c r="D77" s="1241"/>
      <c r="E77" s="1241"/>
      <c r="F77" s="1241"/>
      <c r="G77" s="1241"/>
      <c r="H77" s="1241"/>
      <c r="I77" s="1241"/>
      <c r="J77" s="1241"/>
      <c r="K77" s="1241"/>
      <c r="L77" s="1241"/>
      <c r="M77" s="1241"/>
      <c r="N77" s="1241"/>
      <c r="O77" s="1241"/>
      <c r="P77" s="1254"/>
    </row>
    <row r="78" spans="1:16" x14ac:dyDescent="0.25">
      <c r="A78" s="565"/>
      <c r="B78" s="553" t="s">
        <v>5016</v>
      </c>
      <c r="C78" s="1241" t="s">
        <v>5017</v>
      </c>
      <c r="D78" s="1241"/>
      <c r="E78" s="1241"/>
      <c r="F78" s="1241"/>
      <c r="G78" s="1241"/>
      <c r="H78" s="1241"/>
      <c r="I78" s="1241"/>
      <c r="J78" s="1241"/>
      <c r="K78" s="1241"/>
      <c r="L78" s="1241"/>
      <c r="M78" s="1241"/>
      <c r="N78" s="1241"/>
      <c r="O78" s="1241"/>
      <c r="P78" s="1254"/>
    </row>
    <row r="79" spans="1:16" x14ac:dyDescent="0.25">
      <c r="A79" s="523"/>
      <c r="B79" s="524" t="s">
        <v>23</v>
      </c>
      <c r="C79" s="1247" t="s">
        <v>1203</v>
      </c>
      <c r="D79" s="1247"/>
      <c r="E79" s="1247"/>
      <c r="F79" s="1247"/>
      <c r="G79" s="1247"/>
      <c r="H79" s="525" t="s">
        <v>1148</v>
      </c>
      <c r="I79" s="526"/>
      <c r="J79" s="526"/>
      <c r="K79" s="527">
        <v>44.607999999999997</v>
      </c>
      <c r="L79" s="528"/>
      <c r="M79" s="526"/>
      <c r="N79" s="528"/>
      <c r="O79" s="526"/>
      <c r="P79" s="529">
        <v>19280.47</v>
      </c>
    </row>
    <row r="80" spans="1:16" x14ac:dyDescent="0.25">
      <c r="A80" s="530"/>
      <c r="B80" s="524" t="s">
        <v>3697</v>
      </c>
      <c r="C80" s="1247" t="s">
        <v>3698</v>
      </c>
      <c r="D80" s="1247"/>
      <c r="E80" s="1247"/>
      <c r="F80" s="1247"/>
      <c r="G80" s="1247"/>
      <c r="H80" s="525" t="s">
        <v>1148</v>
      </c>
      <c r="I80" s="536">
        <v>0.41</v>
      </c>
      <c r="J80" s="536">
        <v>0.64</v>
      </c>
      <c r="K80" s="527">
        <v>22.303999999999998</v>
      </c>
      <c r="L80" s="532"/>
      <c r="M80" s="533"/>
      <c r="N80" s="534">
        <v>437.08</v>
      </c>
      <c r="O80" s="526"/>
      <c r="P80" s="529">
        <v>9748.6299999999992</v>
      </c>
    </row>
    <row r="81" spans="1:16" x14ac:dyDescent="0.25">
      <c r="A81" s="530"/>
      <c r="B81" s="524" t="s">
        <v>5018</v>
      </c>
      <c r="C81" s="1247" t="s">
        <v>5019</v>
      </c>
      <c r="D81" s="1247"/>
      <c r="E81" s="1247"/>
      <c r="F81" s="1247"/>
      <c r="G81" s="1247"/>
      <c r="H81" s="525" t="s">
        <v>1148</v>
      </c>
      <c r="I81" s="536">
        <v>0.41</v>
      </c>
      <c r="J81" s="536">
        <v>0.64</v>
      </c>
      <c r="K81" s="527">
        <v>22.303999999999998</v>
      </c>
      <c r="L81" s="532"/>
      <c r="M81" s="533"/>
      <c r="N81" s="534">
        <v>427.36</v>
      </c>
      <c r="O81" s="526"/>
      <c r="P81" s="529">
        <v>9531.84</v>
      </c>
    </row>
    <row r="82" spans="1:16" x14ac:dyDescent="0.25">
      <c r="A82" s="552"/>
      <c r="B82" s="553"/>
      <c r="C82" s="1248" t="s">
        <v>1154</v>
      </c>
      <c r="D82" s="1248"/>
      <c r="E82" s="1248"/>
      <c r="F82" s="1248"/>
      <c r="G82" s="1248"/>
      <c r="H82" s="516"/>
      <c r="I82" s="517"/>
      <c r="J82" s="517"/>
      <c r="K82" s="517"/>
      <c r="L82" s="520"/>
      <c r="M82" s="517"/>
      <c r="N82" s="554"/>
      <c r="O82" s="517"/>
      <c r="P82" s="555">
        <v>19280.47</v>
      </c>
    </row>
    <row r="83" spans="1:16" x14ac:dyDescent="0.25">
      <c r="A83" s="540"/>
      <c r="B83" s="524"/>
      <c r="C83" s="1247" t="s">
        <v>1155</v>
      </c>
      <c r="D83" s="1247"/>
      <c r="E83" s="1247"/>
      <c r="F83" s="1247"/>
      <c r="G83" s="1247"/>
      <c r="H83" s="525"/>
      <c r="I83" s="526"/>
      <c r="J83" s="526"/>
      <c r="K83" s="526"/>
      <c r="L83" s="528"/>
      <c r="M83" s="526"/>
      <c r="N83" s="528"/>
      <c r="O83" s="526"/>
      <c r="P83" s="529">
        <v>19280.47</v>
      </c>
    </row>
    <row r="84" spans="1:16" x14ac:dyDescent="0.25">
      <c r="A84" s="540"/>
      <c r="B84" s="524" t="s">
        <v>5020</v>
      </c>
      <c r="C84" s="1247" t="s">
        <v>5021</v>
      </c>
      <c r="D84" s="1247"/>
      <c r="E84" s="1247"/>
      <c r="F84" s="1247"/>
      <c r="G84" s="1247"/>
      <c r="H84" s="525" t="s">
        <v>1158</v>
      </c>
      <c r="I84" s="543">
        <v>74</v>
      </c>
      <c r="J84" s="526"/>
      <c r="K84" s="543">
        <v>74</v>
      </c>
      <c r="L84" s="528"/>
      <c r="M84" s="526"/>
      <c r="N84" s="528"/>
      <c r="O84" s="526"/>
      <c r="P84" s="529">
        <v>14267.55</v>
      </c>
    </row>
    <row r="85" spans="1:16" x14ac:dyDescent="0.25">
      <c r="A85" s="540"/>
      <c r="B85" s="524" t="s">
        <v>5022</v>
      </c>
      <c r="C85" s="1247" t="s">
        <v>5023</v>
      </c>
      <c r="D85" s="1247"/>
      <c r="E85" s="1247"/>
      <c r="F85" s="1247"/>
      <c r="G85" s="1247"/>
      <c r="H85" s="525" t="s">
        <v>1158</v>
      </c>
      <c r="I85" s="543">
        <v>36</v>
      </c>
      <c r="J85" s="526"/>
      <c r="K85" s="543">
        <v>36</v>
      </c>
      <c r="L85" s="528"/>
      <c r="M85" s="526"/>
      <c r="N85" s="528"/>
      <c r="O85" s="526"/>
      <c r="P85" s="529">
        <v>6940.97</v>
      </c>
    </row>
    <row r="86" spans="1:16" x14ac:dyDescent="0.25">
      <c r="A86" s="556"/>
      <c r="B86" s="557"/>
      <c r="C86" s="1248" t="s">
        <v>1161</v>
      </c>
      <c r="D86" s="1248"/>
      <c r="E86" s="1248"/>
      <c r="F86" s="1248"/>
      <c r="G86" s="1248"/>
      <c r="H86" s="516"/>
      <c r="I86" s="517"/>
      <c r="J86" s="517"/>
      <c r="K86" s="517"/>
      <c r="L86" s="520"/>
      <c r="M86" s="517"/>
      <c r="N86" s="593">
        <v>476.34</v>
      </c>
      <c r="O86" s="517"/>
      <c r="P86" s="555">
        <v>40488.99</v>
      </c>
    </row>
    <row r="87" spans="1:16" x14ac:dyDescent="0.25">
      <c r="A87" s="558"/>
      <c r="B87" s="559"/>
      <c r="C87" s="559"/>
      <c r="D87" s="559"/>
      <c r="E87" s="559"/>
      <c r="F87" s="559"/>
      <c r="G87" s="559"/>
      <c r="H87" s="560"/>
      <c r="I87" s="561"/>
      <c r="J87" s="561"/>
      <c r="K87" s="561"/>
      <c r="L87" s="562"/>
      <c r="M87" s="561"/>
      <c r="N87" s="562"/>
      <c r="O87" s="561"/>
      <c r="P87" s="563"/>
    </row>
    <row r="88" spans="1:16" x14ac:dyDescent="0.25">
      <c r="A88" s="558"/>
      <c r="B88" s="576"/>
      <c r="C88" s="576"/>
      <c r="D88" s="576"/>
      <c r="E88" s="576"/>
      <c r="F88" s="561"/>
      <c r="G88" s="561"/>
      <c r="H88" s="561"/>
      <c r="I88" s="561"/>
      <c r="J88" s="562"/>
      <c r="K88" s="561"/>
      <c r="L88" s="562"/>
      <c r="M88" s="577"/>
      <c r="N88" s="562"/>
      <c r="O88" s="578"/>
      <c r="P88" s="579"/>
    </row>
    <row r="89" spans="1:16" x14ac:dyDescent="0.25">
      <c r="A89" s="552"/>
      <c r="B89" s="580"/>
      <c r="C89" s="1246" t="s">
        <v>5026</v>
      </c>
      <c r="D89" s="1246"/>
      <c r="E89" s="1246"/>
      <c r="F89" s="1246"/>
      <c r="G89" s="1246"/>
      <c r="H89" s="1246"/>
      <c r="I89" s="1246"/>
      <c r="J89" s="1246"/>
      <c r="K89" s="1246"/>
      <c r="L89" s="1246"/>
      <c r="M89" s="1246"/>
      <c r="N89" s="1246"/>
      <c r="O89" s="1246"/>
      <c r="P89" s="581"/>
    </row>
    <row r="90" spans="1:16" x14ac:dyDescent="0.25">
      <c r="A90" s="552"/>
      <c r="B90" s="553"/>
      <c r="C90" s="1243" t="s">
        <v>1249</v>
      </c>
      <c r="D90" s="1243"/>
      <c r="E90" s="1243"/>
      <c r="F90" s="1243"/>
      <c r="G90" s="1243"/>
      <c r="H90" s="1243"/>
      <c r="I90" s="1243"/>
      <c r="J90" s="1243"/>
      <c r="K90" s="1243"/>
      <c r="L90" s="1243"/>
      <c r="M90" s="1243"/>
      <c r="N90" s="1243"/>
      <c r="O90" s="1243"/>
      <c r="P90" s="582">
        <v>400613.3</v>
      </c>
    </row>
    <row r="91" spans="1:16" x14ac:dyDescent="0.25">
      <c r="A91" s="552"/>
      <c r="B91" s="553"/>
      <c r="C91" s="1243" t="s">
        <v>1250</v>
      </c>
      <c r="D91" s="1243"/>
      <c r="E91" s="1243"/>
      <c r="F91" s="1243"/>
      <c r="G91" s="1243"/>
      <c r="H91" s="1243"/>
      <c r="I91" s="1243"/>
      <c r="J91" s="1243"/>
      <c r="K91" s="1243"/>
      <c r="L91" s="1243"/>
      <c r="M91" s="1243"/>
      <c r="N91" s="1243"/>
      <c r="O91" s="1243"/>
      <c r="P91" s="583"/>
    </row>
    <row r="92" spans="1:16" x14ac:dyDescent="0.25">
      <c r="A92" s="552"/>
      <c r="B92" s="553"/>
      <c r="C92" s="1243" t="s">
        <v>1251</v>
      </c>
      <c r="D92" s="1243"/>
      <c r="E92" s="1243"/>
      <c r="F92" s="1243"/>
      <c r="G92" s="1243"/>
      <c r="H92" s="1243"/>
      <c r="I92" s="1243"/>
      <c r="J92" s="1243"/>
      <c r="K92" s="1243"/>
      <c r="L92" s="1243"/>
      <c r="M92" s="1243"/>
      <c r="N92" s="1243"/>
      <c r="O92" s="1243"/>
      <c r="P92" s="582">
        <v>400613.3</v>
      </c>
    </row>
    <row r="93" spans="1:16" x14ac:dyDescent="0.25">
      <c r="A93" s="552"/>
      <c r="B93" s="553"/>
      <c r="C93" s="1243" t="s">
        <v>5027</v>
      </c>
      <c r="D93" s="1243"/>
      <c r="E93" s="1243"/>
      <c r="F93" s="1243"/>
      <c r="G93" s="1243"/>
      <c r="H93" s="1243"/>
      <c r="I93" s="1243"/>
      <c r="J93" s="1243"/>
      <c r="K93" s="1243"/>
      <c r="L93" s="1243"/>
      <c r="M93" s="1243"/>
      <c r="N93" s="1243"/>
      <c r="O93" s="1243"/>
      <c r="P93" s="582">
        <v>841287.94</v>
      </c>
    </row>
    <row r="94" spans="1:16" x14ac:dyDescent="0.25">
      <c r="A94" s="552"/>
      <c r="B94" s="553"/>
      <c r="C94" s="1243" t="s">
        <v>5028</v>
      </c>
      <c r="D94" s="1243"/>
      <c r="E94" s="1243"/>
      <c r="F94" s="1243"/>
      <c r="G94" s="1243"/>
      <c r="H94" s="1243"/>
      <c r="I94" s="1243"/>
      <c r="J94" s="1243"/>
      <c r="K94" s="1243"/>
      <c r="L94" s="1243"/>
      <c r="M94" s="1243"/>
      <c r="N94" s="1243"/>
      <c r="O94" s="1243"/>
      <c r="P94" s="582">
        <v>841287.94</v>
      </c>
    </row>
    <row r="95" spans="1:16" x14ac:dyDescent="0.25">
      <c r="A95" s="552"/>
      <c r="B95" s="553"/>
      <c r="C95" s="1243" t="s">
        <v>1258</v>
      </c>
      <c r="D95" s="1243"/>
      <c r="E95" s="1243"/>
      <c r="F95" s="1243"/>
      <c r="G95" s="1243"/>
      <c r="H95" s="1243"/>
      <c r="I95" s="1243"/>
      <c r="J95" s="1243"/>
      <c r="K95" s="1243"/>
      <c r="L95" s="1243"/>
      <c r="M95" s="1243"/>
      <c r="N95" s="1243"/>
      <c r="O95" s="1243"/>
      <c r="P95" s="583"/>
    </row>
    <row r="96" spans="1:16" x14ac:dyDescent="0.25">
      <c r="A96" s="552"/>
      <c r="B96" s="553"/>
      <c r="C96" s="1243" t="s">
        <v>1259</v>
      </c>
      <c r="D96" s="1243"/>
      <c r="E96" s="1243"/>
      <c r="F96" s="1243"/>
      <c r="G96" s="1243"/>
      <c r="H96" s="1243"/>
      <c r="I96" s="1243"/>
      <c r="J96" s="1243"/>
      <c r="K96" s="1243"/>
      <c r="L96" s="1243"/>
      <c r="M96" s="1243"/>
      <c r="N96" s="1243"/>
      <c r="O96" s="1243"/>
      <c r="P96" s="582">
        <v>400613.3</v>
      </c>
    </row>
    <row r="97" spans="1:16" x14ac:dyDescent="0.25">
      <c r="A97" s="552"/>
      <c r="B97" s="553"/>
      <c r="C97" s="1243" t="s">
        <v>1263</v>
      </c>
      <c r="D97" s="1243"/>
      <c r="E97" s="1243"/>
      <c r="F97" s="1243"/>
      <c r="G97" s="1243"/>
      <c r="H97" s="1243"/>
      <c r="I97" s="1243"/>
      <c r="J97" s="1243"/>
      <c r="K97" s="1243"/>
      <c r="L97" s="1243"/>
      <c r="M97" s="1243"/>
      <c r="N97" s="1243"/>
      <c r="O97" s="1243"/>
      <c r="P97" s="582">
        <v>296453.84999999998</v>
      </c>
    </row>
    <row r="98" spans="1:16" x14ac:dyDescent="0.25">
      <c r="A98" s="552"/>
      <c r="B98" s="553"/>
      <c r="C98" s="1243" t="s">
        <v>1264</v>
      </c>
      <c r="D98" s="1243"/>
      <c r="E98" s="1243"/>
      <c r="F98" s="1243"/>
      <c r="G98" s="1243"/>
      <c r="H98" s="1243"/>
      <c r="I98" s="1243"/>
      <c r="J98" s="1243"/>
      <c r="K98" s="1243"/>
      <c r="L98" s="1243"/>
      <c r="M98" s="1243"/>
      <c r="N98" s="1243"/>
      <c r="O98" s="1243"/>
      <c r="P98" s="582">
        <v>144220.79</v>
      </c>
    </row>
    <row r="99" spans="1:16" x14ac:dyDescent="0.25">
      <c r="A99" s="552"/>
      <c r="B99" s="553"/>
      <c r="C99" s="1243" t="s">
        <v>1266</v>
      </c>
      <c r="D99" s="1243"/>
      <c r="E99" s="1243"/>
      <c r="F99" s="1243"/>
      <c r="G99" s="1243"/>
      <c r="H99" s="1243"/>
      <c r="I99" s="1243"/>
      <c r="J99" s="1243"/>
      <c r="K99" s="1243"/>
      <c r="L99" s="1243"/>
      <c r="M99" s="1243"/>
      <c r="N99" s="1243"/>
      <c r="O99" s="1243"/>
      <c r="P99" s="582">
        <v>400613.3</v>
      </c>
    </row>
    <row r="100" spans="1:16" x14ac:dyDescent="0.25">
      <c r="A100" s="552"/>
      <c r="B100" s="553"/>
      <c r="C100" s="1243" t="s">
        <v>1267</v>
      </c>
      <c r="D100" s="1243"/>
      <c r="E100" s="1243"/>
      <c r="F100" s="1243"/>
      <c r="G100" s="1243"/>
      <c r="H100" s="1243"/>
      <c r="I100" s="1243"/>
      <c r="J100" s="1243"/>
      <c r="K100" s="1243"/>
      <c r="L100" s="1243"/>
      <c r="M100" s="1243"/>
      <c r="N100" s="1243"/>
      <c r="O100" s="1243"/>
      <c r="P100" s="582">
        <v>296453.84999999998</v>
      </c>
    </row>
    <row r="101" spans="1:16" x14ac:dyDescent="0.25">
      <c r="A101" s="552"/>
      <c r="B101" s="553"/>
      <c r="C101" s="1243" t="s">
        <v>1268</v>
      </c>
      <c r="D101" s="1243"/>
      <c r="E101" s="1243"/>
      <c r="F101" s="1243"/>
      <c r="G101" s="1243"/>
      <c r="H101" s="1243"/>
      <c r="I101" s="1243"/>
      <c r="J101" s="1243"/>
      <c r="K101" s="1243"/>
      <c r="L101" s="1243"/>
      <c r="M101" s="1243"/>
      <c r="N101" s="1243"/>
      <c r="O101" s="1243"/>
      <c r="P101" s="582">
        <v>144220.79</v>
      </c>
    </row>
    <row r="102" spans="1:16" x14ac:dyDescent="0.25">
      <c r="A102" s="552"/>
      <c r="B102" s="580"/>
      <c r="C102" s="1246" t="s">
        <v>5029</v>
      </c>
      <c r="D102" s="1246"/>
      <c r="E102" s="1246"/>
      <c r="F102" s="1246"/>
      <c r="G102" s="1246"/>
      <c r="H102" s="1246"/>
      <c r="I102" s="1246"/>
      <c r="J102" s="1246"/>
      <c r="K102" s="1246"/>
      <c r="L102" s="1246"/>
      <c r="M102" s="1246"/>
      <c r="N102" s="1246"/>
      <c r="O102" s="1246"/>
      <c r="P102" s="584">
        <v>841287.94</v>
      </c>
    </row>
    <row r="103" spans="1:16" x14ac:dyDescent="0.25">
      <c r="A103" s="552"/>
      <c r="B103" s="553"/>
      <c r="C103" s="1243" t="s">
        <v>1270</v>
      </c>
      <c r="D103" s="1243"/>
      <c r="E103" s="1243"/>
      <c r="F103" s="1243"/>
      <c r="G103" s="1243"/>
      <c r="H103" s="1243"/>
      <c r="I103" s="1243"/>
      <c r="J103" s="1243"/>
      <c r="K103" s="1243"/>
      <c r="L103" s="1243"/>
      <c r="M103" s="1243"/>
      <c r="N103" s="1243"/>
      <c r="O103" s="1243"/>
      <c r="P103" s="583"/>
    </row>
    <row r="104" spans="1:16" x14ac:dyDescent="0.25">
      <c r="A104" s="552"/>
      <c r="B104" s="553"/>
      <c r="C104" s="1243" t="s">
        <v>1271</v>
      </c>
      <c r="D104" s="1243"/>
      <c r="E104" s="1243"/>
      <c r="F104" s="1243"/>
      <c r="G104" s="1243"/>
      <c r="H104" s="1243"/>
      <c r="I104" s="1243"/>
      <c r="J104" s="1243"/>
      <c r="K104" s="585" t="s">
        <v>5030</v>
      </c>
      <c r="L104" s="586"/>
      <c r="M104" s="586"/>
      <c r="O104" s="586"/>
      <c r="P104" s="587"/>
    </row>
    <row r="105" spans="1:16" x14ac:dyDescent="0.25">
      <c r="A105" s="552"/>
      <c r="B105" s="553"/>
      <c r="C105" s="1243" t="s">
        <v>5031</v>
      </c>
      <c r="D105" s="1243"/>
      <c r="E105" s="1243"/>
      <c r="F105" s="1243"/>
      <c r="G105" s="1243"/>
      <c r="H105" s="1243"/>
      <c r="I105" s="1243"/>
      <c r="J105" s="1243"/>
      <c r="K105" s="1243"/>
      <c r="L105" s="1243"/>
      <c r="M105" s="1243"/>
      <c r="N105" s="1243"/>
      <c r="O105" s="1243"/>
      <c r="P105" s="582">
        <v>841287.94</v>
      </c>
    </row>
    <row r="106" spans="1:16" x14ac:dyDescent="0.25">
      <c r="A106" s="552"/>
      <c r="B106" s="553"/>
      <c r="C106" s="1243" t="s">
        <v>1258</v>
      </c>
      <c r="D106" s="1243"/>
      <c r="E106" s="1243"/>
      <c r="F106" s="1243"/>
      <c r="G106" s="1243"/>
      <c r="H106" s="1243"/>
      <c r="I106" s="1243"/>
      <c r="J106" s="1243"/>
      <c r="K106" s="1243"/>
      <c r="L106" s="1243"/>
      <c r="M106" s="1243"/>
      <c r="N106" s="1243"/>
      <c r="O106" s="1243"/>
      <c r="P106" s="583"/>
    </row>
    <row r="107" spans="1:16" x14ac:dyDescent="0.25">
      <c r="A107" s="552"/>
      <c r="B107" s="553"/>
      <c r="C107" s="1243" t="s">
        <v>5032</v>
      </c>
      <c r="D107" s="1243"/>
      <c r="E107" s="1243"/>
      <c r="F107" s="1243"/>
      <c r="G107" s="1243"/>
      <c r="H107" s="1243"/>
      <c r="I107" s="1243"/>
      <c r="J107" s="1243"/>
      <c r="K107" s="1243"/>
      <c r="L107" s="1243"/>
      <c r="M107" s="1243"/>
      <c r="N107" s="1243"/>
      <c r="O107" s="1243"/>
      <c r="P107" s="582">
        <v>841287.94</v>
      </c>
    </row>
    <row r="108" spans="1:16" x14ac:dyDescent="0.25">
      <c r="A108" s="594"/>
      <c r="B108" s="595"/>
      <c r="C108" s="595"/>
      <c r="D108" s="595"/>
      <c r="E108" s="595"/>
      <c r="F108" s="595"/>
      <c r="G108" s="595"/>
      <c r="H108" s="595"/>
      <c r="I108" s="595"/>
      <c r="J108" s="595"/>
      <c r="K108" s="595"/>
      <c r="L108" s="595"/>
      <c r="M108" s="595"/>
      <c r="N108" s="497"/>
      <c r="O108" s="596"/>
      <c r="P108" s="597"/>
    </row>
    <row r="109" spans="1:16" x14ac:dyDescent="0.25">
      <c r="A109" s="552"/>
      <c r="B109" s="580"/>
      <c r="C109" s="1246" t="s">
        <v>594</v>
      </c>
      <c r="D109" s="1246"/>
      <c r="E109" s="1246"/>
      <c r="F109" s="1246"/>
      <c r="G109" s="1246"/>
      <c r="H109" s="1246"/>
      <c r="I109" s="1246"/>
      <c r="J109" s="1246"/>
      <c r="K109" s="1246"/>
      <c r="L109" s="1246"/>
      <c r="M109" s="1246"/>
      <c r="N109" s="1246"/>
      <c r="O109" s="1246"/>
      <c r="P109" s="581"/>
    </row>
    <row r="110" spans="1:16" x14ac:dyDescent="0.25">
      <c r="A110" s="552"/>
      <c r="B110" s="553"/>
      <c r="C110" s="1243" t="s">
        <v>1249</v>
      </c>
      <c r="D110" s="1243"/>
      <c r="E110" s="1243"/>
      <c r="F110" s="1243"/>
      <c r="G110" s="1243"/>
      <c r="H110" s="1243"/>
      <c r="I110" s="1243"/>
      <c r="J110" s="1243"/>
      <c r="K110" s="1243"/>
      <c r="L110" s="1243"/>
      <c r="M110" s="1243"/>
      <c r="N110" s="1243"/>
      <c r="O110" s="1243"/>
      <c r="P110" s="582">
        <v>400613.3</v>
      </c>
    </row>
    <row r="111" spans="1:16" x14ac:dyDescent="0.25">
      <c r="A111" s="552"/>
      <c r="B111" s="553"/>
      <c r="C111" s="1243" t="s">
        <v>1250</v>
      </c>
      <c r="D111" s="1243"/>
      <c r="E111" s="1243"/>
      <c r="F111" s="1243"/>
      <c r="G111" s="1243"/>
      <c r="H111" s="1243"/>
      <c r="I111" s="1243"/>
      <c r="J111" s="1243"/>
      <c r="K111" s="1243"/>
      <c r="L111" s="1243"/>
      <c r="M111" s="1243"/>
      <c r="N111" s="1243"/>
      <c r="O111" s="1243"/>
      <c r="P111" s="583"/>
    </row>
    <row r="112" spans="1:16" x14ac:dyDescent="0.25">
      <c r="A112" s="552"/>
      <c r="B112" s="553"/>
      <c r="C112" s="1243" t="s">
        <v>1251</v>
      </c>
      <c r="D112" s="1243"/>
      <c r="E112" s="1243"/>
      <c r="F112" s="1243"/>
      <c r="G112" s="1243"/>
      <c r="H112" s="1243"/>
      <c r="I112" s="1243"/>
      <c r="J112" s="1243"/>
      <c r="K112" s="1243"/>
      <c r="L112" s="1243"/>
      <c r="M112" s="1243"/>
      <c r="N112" s="1243"/>
      <c r="O112" s="1243"/>
      <c r="P112" s="582">
        <v>400613.3</v>
      </c>
    </row>
    <row r="113" spans="1:16" x14ac:dyDescent="0.25">
      <c r="A113" s="552"/>
      <c r="B113" s="553"/>
      <c r="C113" s="1243" t="s">
        <v>5027</v>
      </c>
      <c r="D113" s="1243"/>
      <c r="E113" s="1243"/>
      <c r="F113" s="1243"/>
      <c r="G113" s="1243"/>
      <c r="H113" s="1243"/>
      <c r="I113" s="1243"/>
      <c r="J113" s="1243"/>
      <c r="K113" s="1243"/>
      <c r="L113" s="1243"/>
      <c r="M113" s="1243"/>
      <c r="N113" s="1243"/>
      <c r="O113" s="1243"/>
      <c r="P113" s="582">
        <v>841287.94</v>
      </c>
    </row>
    <row r="114" spans="1:16" x14ac:dyDescent="0.25">
      <c r="A114" s="552"/>
      <c r="B114" s="553"/>
      <c r="C114" s="1243" t="s">
        <v>5028</v>
      </c>
      <c r="D114" s="1243"/>
      <c r="E114" s="1243"/>
      <c r="F114" s="1243"/>
      <c r="G114" s="1243"/>
      <c r="H114" s="1243"/>
      <c r="I114" s="1243"/>
      <c r="J114" s="1243"/>
      <c r="K114" s="1243"/>
      <c r="L114" s="1243"/>
      <c r="M114" s="1243"/>
      <c r="N114" s="1243"/>
      <c r="O114" s="1243"/>
      <c r="P114" s="582">
        <v>841287.94</v>
      </c>
    </row>
    <row r="115" spans="1:16" x14ac:dyDescent="0.25">
      <c r="A115" s="552"/>
      <c r="B115" s="553"/>
      <c r="C115" s="1243" t="s">
        <v>1258</v>
      </c>
      <c r="D115" s="1243"/>
      <c r="E115" s="1243"/>
      <c r="F115" s="1243"/>
      <c r="G115" s="1243"/>
      <c r="H115" s="1243"/>
      <c r="I115" s="1243"/>
      <c r="J115" s="1243"/>
      <c r="K115" s="1243"/>
      <c r="L115" s="1243"/>
      <c r="M115" s="1243"/>
      <c r="N115" s="1243"/>
      <c r="O115" s="1243"/>
      <c r="P115" s="583"/>
    </row>
    <row r="116" spans="1:16" x14ac:dyDescent="0.25">
      <c r="A116" s="552"/>
      <c r="B116" s="553"/>
      <c r="C116" s="1243" t="s">
        <v>1259</v>
      </c>
      <c r="D116" s="1243"/>
      <c r="E116" s="1243"/>
      <c r="F116" s="1243"/>
      <c r="G116" s="1243"/>
      <c r="H116" s="1243"/>
      <c r="I116" s="1243"/>
      <c r="J116" s="1243"/>
      <c r="K116" s="1243"/>
      <c r="L116" s="1243"/>
      <c r="M116" s="1243"/>
      <c r="N116" s="1243"/>
      <c r="O116" s="1243"/>
      <c r="P116" s="582">
        <v>400613.3</v>
      </c>
    </row>
    <row r="117" spans="1:16" x14ac:dyDescent="0.25">
      <c r="A117" s="552"/>
      <c r="B117" s="553"/>
      <c r="C117" s="1243" t="s">
        <v>1263</v>
      </c>
      <c r="D117" s="1243"/>
      <c r="E117" s="1243"/>
      <c r="F117" s="1243"/>
      <c r="G117" s="1243"/>
      <c r="H117" s="1243"/>
      <c r="I117" s="1243"/>
      <c r="J117" s="1243"/>
      <c r="K117" s="1243"/>
      <c r="L117" s="1243"/>
      <c r="M117" s="1243"/>
      <c r="N117" s="1243"/>
      <c r="O117" s="1243"/>
      <c r="P117" s="582">
        <v>296453.84999999998</v>
      </c>
    </row>
    <row r="118" spans="1:16" x14ac:dyDescent="0.25">
      <c r="A118" s="552"/>
      <c r="B118" s="553"/>
      <c r="C118" s="1243" t="s">
        <v>1264</v>
      </c>
      <c r="D118" s="1243"/>
      <c r="E118" s="1243"/>
      <c r="F118" s="1243"/>
      <c r="G118" s="1243"/>
      <c r="H118" s="1243"/>
      <c r="I118" s="1243"/>
      <c r="J118" s="1243"/>
      <c r="K118" s="1243"/>
      <c r="L118" s="1243"/>
      <c r="M118" s="1243"/>
      <c r="N118" s="1243"/>
      <c r="O118" s="1243"/>
      <c r="P118" s="582">
        <v>144220.79</v>
      </c>
    </row>
    <row r="119" spans="1:16" x14ac:dyDescent="0.25">
      <c r="A119" s="552"/>
      <c r="B119" s="553"/>
      <c r="C119" s="1243" t="s">
        <v>1266</v>
      </c>
      <c r="D119" s="1243"/>
      <c r="E119" s="1243"/>
      <c r="F119" s="1243"/>
      <c r="G119" s="1243"/>
      <c r="H119" s="1243"/>
      <c r="I119" s="1243"/>
      <c r="J119" s="1243"/>
      <c r="K119" s="1243"/>
      <c r="L119" s="1243"/>
      <c r="M119" s="1243"/>
      <c r="N119" s="1243"/>
      <c r="O119" s="1243"/>
      <c r="P119" s="582">
        <v>400613.3</v>
      </c>
    </row>
    <row r="120" spans="1:16" x14ac:dyDescent="0.25">
      <c r="A120" s="552"/>
      <c r="B120" s="553"/>
      <c r="C120" s="1243" t="s">
        <v>1267</v>
      </c>
      <c r="D120" s="1243"/>
      <c r="E120" s="1243"/>
      <c r="F120" s="1243"/>
      <c r="G120" s="1243"/>
      <c r="H120" s="1243"/>
      <c r="I120" s="1243"/>
      <c r="J120" s="1243"/>
      <c r="K120" s="1243"/>
      <c r="L120" s="1243"/>
      <c r="M120" s="1243"/>
      <c r="N120" s="1243"/>
      <c r="O120" s="1243"/>
      <c r="P120" s="582">
        <v>296453.84999999998</v>
      </c>
    </row>
    <row r="121" spans="1:16" x14ac:dyDescent="0.25">
      <c r="A121" s="552"/>
      <c r="B121" s="553"/>
      <c r="C121" s="1243" t="s">
        <v>1268</v>
      </c>
      <c r="D121" s="1243"/>
      <c r="E121" s="1243"/>
      <c r="F121" s="1243"/>
      <c r="G121" s="1243"/>
      <c r="H121" s="1243"/>
      <c r="I121" s="1243"/>
      <c r="J121" s="1243"/>
      <c r="K121" s="1243"/>
      <c r="L121" s="1243"/>
      <c r="M121" s="1243"/>
      <c r="N121" s="1243"/>
      <c r="O121" s="1243"/>
      <c r="P121" s="582">
        <v>144220.79</v>
      </c>
    </row>
    <row r="122" spans="1:16" x14ac:dyDescent="0.25">
      <c r="A122" s="552"/>
      <c r="B122" s="580"/>
      <c r="C122" s="1246" t="s">
        <v>1275</v>
      </c>
      <c r="D122" s="1246"/>
      <c r="E122" s="1246"/>
      <c r="F122" s="1246"/>
      <c r="G122" s="1246"/>
      <c r="H122" s="1246"/>
      <c r="I122" s="1246"/>
      <c r="J122" s="1246"/>
      <c r="K122" s="1246"/>
      <c r="L122" s="1246"/>
      <c r="M122" s="1246"/>
      <c r="N122" s="1246"/>
      <c r="O122" s="1246"/>
      <c r="P122" s="584">
        <v>841287.94</v>
      </c>
    </row>
    <row r="123" spans="1:16" x14ac:dyDescent="0.25">
      <c r="A123" s="552"/>
      <c r="B123" s="553"/>
      <c r="C123" s="1243" t="s">
        <v>1270</v>
      </c>
      <c r="D123" s="1243"/>
      <c r="E123" s="1243"/>
      <c r="F123" s="1243"/>
      <c r="G123" s="1243"/>
      <c r="H123" s="1243"/>
      <c r="I123" s="1243"/>
      <c r="J123" s="1243"/>
      <c r="K123" s="1243"/>
      <c r="L123" s="1243"/>
      <c r="M123" s="1243"/>
      <c r="N123" s="1243"/>
      <c r="O123" s="1243"/>
      <c r="P123" s="583"/>
    </row>
    <row r="124" spans="1:16" x14ac:dyDescent="0.25">
      <c r="A124" s="552"/>
      <c r="B124" s="553"/>
      <c r="C124" s="1243" t="s">
        <v>1271</v>
      </c>
      <c r="D124" s="1243"/>
      <c r="E124" s="1243"/>
      <c r="F124" s="1243"/>
      <c r="G124" s="1243"/>
      <c r="H124" s="1243"/>
      <c r="I124" s="1243"/>
      <c r="J124" s="1243"/>
      <c r="K124" s="585" t="s">
        <v>5030</v>
      </c>
      <c r="L124" s="586"/>
      <c r="M124" s="586"/>
      <c r="O124" s="598"/>
      <c r="P124" s="587"/>
    </row>
    <row r="125" spans="1:16" x14ac:dyDescent="0.25">
      <c r="A125" s="552"/>
      <c r="B125" s="553"/>
      <c r="C125" s="1243" t="s">
        <v>5031</v>
      </c>
      <c r="D125" s="1243"/>
      <c r="E125" s="1243"/>
      <c r="F125" s="1243"/>
      <c r="G125" s="1243"/>
      <c r="H125" s="1243"/>
      <c r="I125" s="1243"/>
      <c r="J125" s="1243"/>
      <c r="K125" s="1243"/>
      <c r="L125" s="1243"/>
      <c r="M125" s="1243"/>
      <c r="N125" s="1243"/>
      <c r="O125" s="1243"/>
      <c r="P125" s="582">
        <v>841287.94</v>
      </c>
    </row>
    <row r="126" spans="1:16" x14ac:dyDescent="0.25">
      <c r="A126" s="552"/>
      <c r="B126" s="553"/>
      <c r="C126" s="1243" t="s">
        <v>1258</v>
      </c>
      <c r="D126" s="1243"/>
      <c r="E126" s="1243"/>
      <c r="F126" s="1243"/>
      <c r="G126" s="1243"/>
      <c r="H126" s="1243"/>
      <c r="I126" s="1243"/>
      <c r="J126" s="1243"/>
      <c r="K126" s="1243"/>
      <c r="L126" s="1243"/>
      <c r="M126" s="1243"/>
      <c r="N126" s="1243"/>
      <c r="O126" s="1243"/>
      <c r="P126" s="583"/>
    </row>
    <row r="127" spans="1:16" x14ac:dyDescent="0.25">
      <c r="A127" s="552"/>
      <c r="B127" s="553"/>
      <c r="C127" s="1243" t="s">
        <v>5032</v>
      </c>
      <c r="D127" s="1243"/>
      <c r="E127" s="1243"/>
      <c r="F127" s="1243"/>
      <c r="G127" s="1243"/>
      <c r="H127" s="1243"/>
      <c r="I127" s="1243"/>
      <c r="J127" s="1243"/>
      <c r="K127" s="1243"/>
      <c r="L127" s="1243"/>
      <c r="M127" s="1243"/>
      <c r="N127" s="1243"/>
      <c r="O127" s="1243"/>
      <c r="P127" s="582">
        <v>841287.94</v>
      </c>
    </row>
    <row r="128" spans="1:16" x14ac:dyDescent="0.25">
      <c r="A128" s="594"/>
      <c r="B128" s="562"/>
      <c r="C128" s="576"/>
      <c r="D128" s="576"/>
      <c r="E128" s="576"/>
      <c r="F128" s="576"/>
      <c r="G128" s="576"/>
      <c r="H128" s="576"/>
      <c r="I128" s="576"/>
      <c r="J128" s="576"/>
      <c r="K128" s="576"/>
      <c r="L128" s="599"/>
      <c r="M128" s="600"/>
      <c r="N128" s="601"/>
      <c r="O128" s="602"/>
      <c r="P128" s="603"/>
    </row>
    <row r="129" spans="1:16" x14ac:dyDescent="0.25">
      <c r="A129" s="478"/>
      <c r="B129" s="604"/>
      <c r="C129" s="605"/>
      <c r="D129" s="605"/>
      <c r="E129" s="605"/>
      <c r="F129" s="605"/>
      <c r="G129" s="605"/>
      <c r="H129" s="605"/>
      <c r="I129" s="605"/>
      <c r="J129" s="605"/>
      <c r="K129" s="605"/>
      <c r="L129" s="606"/>
      <c r="M129" s="607"/>
      <c r="N129" s="608"/>
      <c r="O129" s="478"/>
      <c r="P129" s="478"/>
    </row>
    <row r="130" spans="1:16" x14ac:dyDescent="0.25">
      <c r="A130" s="480"/>
      <c r="B130" s="609" t="s">
        <v>179</v>
      </c>
      <c r="C130" s="1244"/>
      <c r="D130" s="1244"/>
      <c r="E130" s="1244"/>
      <c r="F130" s="1244"/>
      <c r="G130" s="1244"/>
      <c r="H130" s="1244"/>
      <c r="I130" s="1245" t="s">
        <v>181</v>
      </c>
      <c r="J130" s="1245"/>
      <c r="K130" s="1245"/>
      <c r="L130" s="1245"/>
      <c r="M130" s="1245"/>
      <c r="N130" s="1245"/>
    </row>
    <row r="131" spans="1:16" x14ac:dyDescent="0.25">
      <c r="A131" s="482"/>
      <c r="B131" s="609"/>
      <c r="C131" s="1240" t="s">
        <v>151</v>
      </c>
      <c r="D131" s="1240"/>
      <c r="E131" s="1240"/>
      <c r="F131" s="1240"/>
      <c r="G131" s="1240"/>
      <c r="H131" s="1240"/>
      <c r="I131" s="1240"/>
      <c r="J131" s="1240"/>
      <c r="K131" s="1240"/>
      <c r="L131" s="1240"/>
      <c r="M131" s="1240"/>
      <c r="N131" s="1240"/>
      <c r="O131" s="610"/>
      <c r="P131" s="610"/>
    </row>
    <row r="132" spans="1:16" x14ac:dyDescent="0.25">
      <c r="A132" s="480"/>
      <c r="B132" s="609" t="s">
        <v>182</v>
      </c>
      <c r="C132" s="1244"/>
      <c r="D132" s="1244"/>
      <c r="E132" s="1244"/>
      <c r="F132" s="1244"/>
      <c r="G132" s="1244"/>
      <c r="H132" s="1244"/>
      <c r="I132" s="1245" t="s">
        <v>177</v>
      </c>
      <c r="J132" s="1245"/>
      <c r="K132" s="1245"/>
      <c r="L132" s="1245"/>
      <c r="M132" s="1245"/>
      <c r="N132" s="1245"/>
    </row>
    <row r="133" spans="1:16" x14ac:dyDescent="0.25">
      <c r="A133" s="482"/>
      <c r="B133" s="610"/>
      <c r="C133" s="1240" t="s">
        <v>151</v>
      </c>
      <c r="D133" s="1240"/>
      <c r="E133" s="1240"/>
      <c r="F133" s="1240"/>
      <c r="G133" s="1240"/>
      <c r="H133" s="1240"/>
      <c r="I133" s="1240"/>
      <c r="J133" s="1240"/>
      <c r="K133" s="1240"/>
      <c r="L133" s="1240"/>
      <c r="M133" s="1240"/>
      <c r="N133" s="1240"/>
      <c r="O133" s="610"/>
      <c r="P133" s="610"/>
    </row>
    <row r="134" spans="1:16" x14ac:dyDescent="0.25">
      <c r="A134" s="478"/>
      <c r="B134" s="478"/>
      <c r="C134" s="478"/>
      <c r="D134" s="478"/>
      <c r="E134" s="478"/>
      <c r="F134" s="478"/>
      <c r="G134" s="478"/>
      <c r="H134" s="478"/>
      <c r="I134" s="478"/>
      <c r="J134" s="478"/>
      <c r="K134" s="478"/>
      <c r="L134" s="478"/>
      <c r="M134" s="478"/>
      <c r="N134" s="478"/>
      <c r="O134" s="478"/>
      <c r="P134" s="478"/>
    </row>
    <row r="135" spans="1:16" x14ac:dyDescent="0.25">
      <c r="A135" s="1241" t="s">
        <v>1276</v>
      </c>
      <c r="B135" s="1242"/>
      <c r="C135" s="1242"/>
      <c r="D135" s="1242"/>
      <c r="E135" s="1242"/>
      <c r="F135" s="1242"/>
      <c r="G135" s="1242"/>
      <c r="H135" s="1242"/>
      <c r="I135" s="1242"/>
      <c r="J135" s="1242"/>
      <c r="K135" s="1242"/>
      <c r="L135" s="1242"/>
      <c r="M135" s="1242"/>
      <c r="N135" s="1242"/>
      <c r="O135" s="1242"/>
      <c r="P135" s="1242"/>
    </row>
    <row r="136" spans="1:16" x14ac:dyDescent="0.25">
      <c r="A136" s="1241" t="s">
        <v>1277</v>
      </c>
      <c r="B136" s="1241"/>
      <c r="C136" s="1241"/>
      <c r="D136" s="1241"/>
      <c r="E136" s="1241"/>
      <c r="F136" s="1241"/>
      <c r="G136" s="1241"/>
      <c r="H136" s="1241"/>
      <c r="I136" s="1241"/>
      <c r="J136" s="1241"/>
      <c r="K136" s="1241"/>
      <c r="L136" s="1241"/>
      <c r="M136" s="1241"/>
      <c r="N136" s="1241"/>
      <c r="O136" s="1241"/>
      <c r="P136" s="1241"/>
    </row>
    <row r="137" spans="1:16" x14ac:dyDescent="0.25">
      <c r="A137" s="1241" t="s">
        <v>1278</v>
      </c>
      <c r="B137" s="1241"/>
      <c r="C137" s="1241"/>
      <c r="D137" s="1241"/>
      <c r="E137" s="1241"/>
      <c r="F137" s="1241"/>
      <c r="G137" s="1241"/>
      <c r="H137" s="1241"/>
      <c r="I137" s="1241"/>
      <c r="J137" s="1241"/>
      <c r="K137" s="1241"/>
      <c r="L137" s="1241"/>
      <c r="M137" s="1241"/>
      <c r="N137" s="1241"/>
      <c r="O137" s="1241"/>
      <c r="P137" s="1241"/>
    </row>
    <row r="138" spans="1:16" x14ac:dyDescent="0.25">
      <c r="A138" s="611"/>
      <c r="B138" s="611"/>
      <c r="C138" s="611"/>
      <c r="D138" s="611"/>
      <c r="E138" s="611"/>
      <c r="F138" s="611"/>
      <c r="G138" s="611"/>
      <c r="H138" s="611"/>
      <c r="I138" s="611"/>
      <c r="J138" s="611"/>
      <c r="K138" s="611"/>
      <c r="L138" s="611"/>
      <c r="M138" s="611"/>
      <c r="N138" s="611"/>
      <c r="O138" s="611"/>
      <c r="P138" s="611"/>
    </row>
    <row r="139" spans="1:16" x14ac:dyDescent="0.25">
      <c r="A139" s="478"/>
    </row>
    <row r="140" spans="1:16" x14ac:dyDescent="0.25">
      <c r="A140" s="478"/>
    </row>
    <row r="141" spans="1:16" x14ac:dyDescent="0.25">
      <c r="A141" s="478"/>
    </row>
    <row r="142" spans="1:16" x14ac:dyDescent="0.25">
      <c r="A142" s="478"/>
    </row>
    <row r="143" spans="1:16" x14ac:dyDescent="0.25">
      <c r="A143" s="478"/>
    </row>
    <row r="144" spans="1:16" x14ac:dyDescent="0.25">
      <c r="A144" s="478"/>
    </row>
    <row r="145" spans="1:1" x14ac:dyDescent="0.25">
      <c r="A145" s="478"/>
    </row>
    <row r="146" spans="1:1" x14ac:dyDescent="0.25">
      <c r="A146" s="478"/>
    </row>
    <row r="147" spans="1:1" x14ac:dyDescent="0.25">
      <c r="A147" s="478"/>
    </row>
    <row r="148" spans="1:1" x14ac:dyDescent="0.25">
      <c r="A148" s="478"/>
    </row>
    <row r="149" spans="1:1" x14ac:dyDescent="0.25">
      <c r="A149" s="478"/>
    </row>
    <row r="150" spans="1:1" x14ac:dyDescent="0.25">
      <c r="A150" s="478"/>
    </row>
    <row r="151" spans="1:1" x14ac:dyDescent="0.25">
      <c r="A151" s="478"/>
    </row>
    <row r="152" spans="1:1" x14ac:dyDescent="0.25">
      <c r="A152" s="478"/>
    </row>
    <row r="153" spans="1:1" x14ac:dyDescent="0.25">
      <c r="A153" s="478"/>
    </row>
    <row r="154" spans="1:1" x14ac:dyDescent="0.25">
      <c r="A154" s="478"/>
    </row>
    <row r="155" spans="1:1" x14ac:dyDescent="0.25">
      <c r="A155" s="478"/>
    </row>
    <row r="156" spans="1:1" x14ac:dyDescent="0.25">
      <c r="A156" s="478"/>
    </row>
    <row r="157" spans="1:1" x14ac:dyDescent="0.25">
      <c r="A157" s="478"/>
    </row>
    <row r="158" spans="1:1" x14ac:dyDescent="0.25">
      <c r="A158" s="478"/>
    </row>
    <row r="159" spans="1:1" x14ac:dyDescent="0.25">
      <c r="A159" s="478"/>
    </row>
    <row r="160" spans="1:1" x14ac:dyDescent="0.25">
      <c r="A160" s="478"/>
    </row>
    <row r="161" spans="1:1" x14ac:dyDescent="0.25">
      <c r="A161" s="478"/>
    </row>
    <row r="162" spans="1:1" x14ac:dyDescent="0.25">
      <c r="A162" s="478"/>
    </row>
  </sheetData>
  <mergeCells count="125">
    <mergeCell ref="A4:F4"/>
    <mergeCell ref="G4:P4"/>
    <mergeCell ref="A5:F5"/>
    <mergeCell ref="G5:P5"/>
    <mergeCell ref="A6:F6"/>
    <mergeCell ref="G6:P6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C42:P42"/>
    <mergeCell ref="C43:G43"/>
    <mergeCell ref="C44:G44"/>
    <mergeCell ref="C45:G45"/>
    <mergeCell ref="C46:G46"/>
    <mergeCell ref="C47:G47"/>
    <mergeCell ref="I35:K36"/>
    <mergeCell ref="L35:P36"/>
    <mergeCell ref="C38:G38"/>
    <mergeCell ref="A39:P39"/>
    <mergeCell ref="C40:G40"/>
    <mergeCell ref="C41:P41"/>
    <mergeCell ref="C55:G55"/>
    <mergeCell ref="C56:G56"/>
    <mergeCell ref="C57:G57"/>
    <mergeCell ref="C58:G58"/>
    <mergeCell ref="C59:G59"/>
    <mergeCell ref="C60:G60"/>
    <mergeCell ref="C48:G48"/>
    <mergeCell ref="C49:G49"/>
    <mergeCell ref="C50:G50"/>
    <mergeCell ref="C52:G52"/>
    <mergeCell ref="C53:P53"/>
    <mergeCell ref="C54:P54"/>
    <mergeCell ref="C68:G68"/>
    <mergeCell ref="C69:G69"/>
    <mergeCell ref="C70:G70"/>
    <mergeCell ref="C71:G71"/>
    <mergeCell ref="C72:G72"/>
    <mergeCell ref="C73:G73"/>
    <mergeCell ref="C61:G61"/>
    <mergeCell ref="C62:G62"/>
    <mergeCell ref="C64:G64"/>
    <mergeCell ref="C65:P65"/>
    <mergeCell ref="C66:P66"/>
    <mergeCell ref="C67:G67"/>
    <mergeCell ref="C81:G81"/>
    <mergeCell ref="C82:G82"/>
    <mergeCell ref="C83:G83"/>
    <mergeCell ref="C84:G84"/>
    <mergeCell ref="C85:G85"/>
    <mergeCell ref="C86:G86"/>
    <mergeCell ref="C74:G74"/>
    <mergeCell ref="C76:G76"/>
    <mergeCell ref="C77:P77"/>
    <mergeCell ref="C78:P78"/>
    <mergeCell ref="C79:G79"/>
    <mergeCell ref="C80:G80"/>
    <mergeCell ref="C95:O95"/>
    <mergeCell ref="C96:O96"/>
    <mergeCell ref="C97:O97"/>
    <mergeCell ref="C98:O98"/>
    <mergeCell ref="C99:O99"/>
    <mergeCell ref="C100:O100"/>
    <mergeCell ref="C89:O89"/>
    <mergeCell ref="C90:O90"/>
    <mergeCell ref="C91:O91"/>
    <mergeCell ref="C92:O92"/>
    <mergeCell ref="C93:O93"/>
    <mergeCell ref="C94:O94"/>
    <mergeCell ref="C107:O107"/>
    <mergeCell ref="C109:O109"/>
    <mergeCell ref="C110:O110"/>
    <mergeCell ref="C111:O111"/>
    <mergeCell ref="C112:O112"/>
    <mergeCell ref="C113:O113"/>
    <mergeCell ref="C101:O101"/>
    <mergeCell ref="C102:O102"/>
    <mergeCell ref="C103:O103"/>
    <mergeCell ref="C104:J104"/>
    <mergeCell ref="C105:O105"/>
    <mergeCell ref="C106:O106"/>
    <mergeCell ref="C120:O120"/>
    <mergeCell ref="C121:O121"/>
    <mergeCell ref="C122:O122"/>
    <mergeCell ref="C123:O123"/>
    <mergeCell ref="C124:J124"/>
    <mergeCell ref="C125:O125"/>
    <mergeCell ref="C114:O114"/>
    <mergeCell ref="C115:O115"/>
    <mergeCell ref="C116:O116"/>
    <mergeCell ref="C117:O117"/>
    <mergeCell ref="C118:O118"/>
    <mergeCell ref="C119:O119"/>
    <mergeCell ref="C133:N133"/>
    <mergeCell ref="A135:P135"/>
    <mergeCell ref="A136:P136"/>
    <mergeCell ref="A137:P137"/>
    <mergeCell ref="C126:O126"/>
    <mergeCell ref="C127:O127"/>
    <mergeCell ref="C130:H130"/>
    <mergeCell ref="I130:N130"/>
    <mergeCell ref="C131:N131"/>
    <mergeCell ref="C132:H132"/>
    <mergeCell ref="I132:N13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V43"/>
  <sheetViews>
    <sheetView topLeftCell="A16" zoomScale="70" zoomScaleNormal="70" workbookViewId="0">
      <selection activeCell="W21" sqref="W21"/>
    </sheetView>
  </sheetViews>
  <sheetFormatPr defaultColWidth="8.85546875" defaultRowHeight="15" x14ac:dyDescent="0.25"/>
  <cols>
    <col min="1" max="1" width="17.140625" style="861" customWidth="1"/>
    <col min="2" max="2" width="103" style="862" customWidth="1"/>
    <col min="3" max="3" width="13.5703125" style="103" customWidth="1"/>
    <col min="4" max="4" width="11.140625" style="103" customWidth="1"/>
    <col min="5" max="5" width="20.140625" style="103" customWidth="1"/>
    <col min="6" max="6" width="21.85546875" style="103" customWidth="1"/>
    <col min="7" max="14" width="5.85546875" style="103" hidden="1" customWidth="1"/>
    <col min="15" max="78" width="5.85546875" style="103" customWidth="1"/>
    <col min="79" max="126" width="5.85546875" style="103" hidden="1" customWidth="1"/>
    <col min="127" max="16384" width="8.85546875" style="103"/>
  </cols>
  <sheetData>
    <row r="1" spans="1:126" ht="35.25" thickBot="1" x14ac:dyDescent="0.3">
      <c r="A1" s="907" t="s">
        <v>5172</v>
      </c>
      <c r="B1" s="908"/>
      <c r="C1" s="908"/>
      <c r="D1" s="908"/>
      <c r="E1" s="908"/>
      <c r="F1" s="908"/>
      <c r="G1" s="908"/>
      <c r="H1" s="908"/>
      <c r="I1" s="908"/>
      <c r="J1" s="908"/>
      <c r="K1" s="908"/>
      <c r="L1" s="908"/>
      <c r="M1" s="908"/>
      <c r="N1" s="908"/>
      <c r="O1" s="908"/>
      <c r="P1" s="908"/>
      <c r="Q1" s="908"/>
      <c r="R1" s="908"/>
      <c r="S1" s="908"/>
      <c r="T1" s="908"/>
      <c r="U1" s="908"/>
      <c r="V1" s="908"/>
      <c r="W1" s="908"/>
      <c r="X1" s="908"/>
      <c r="Y1" s="908"/>
      <c r="Z1" s="908"/>
      <c r="AA1" s="908"/>
      <c r="AB1" s="908"/>
      <c r="AC1" s="908"/>
      <c r="AD1" s="908"/>
      <c r="AE1" s="908"/>
      <c r="AF1" s="908"/>
      <c r="AG1" s="908"/>
      <c r="AH1" s="908"/>
      <c r="AI1" s="908"/>
      <c r="AJ1" s="908"/>
      <c r="AK1" s="908"/>
      <c r="AL1" s="908"/>
      <c r="AM1" s="908"/>
      <c r="AN1" s="908"/>
      <c r="AO1" s="908"/>
      <c r="AP1" s="908"/>
      <c r="AQ1" s="908"/>
      <c r="AR1" s="908"/>
      <c r="AS1" s="908"/>
      <c r="AT1" s="908"/>
      <c r="AU1" s="908"/>
      <c r="AV1" s="908"/>
      <c r="AW1" s="908"/>
      <c r="AX1" s="908"/>
      <c r="AY1" s="908"/>
      <c r="AZ1" s="908"/>
      <c r="BA1" s="908"/>
      <c r="BB1" s="908"/>
      <c r="BC1" s="908"/>
      <c r="BD1" s="908"/>
      <c r="BE1" s="908"/>
      <c r="BF1" s="908"/>
      <c r="BG1" s="908"/>
      <c r="BH1" s="908"/>
      <c r="BI1" s="908"/>
      <c r="BJ1" s="908"/>
      <c r="BK1" s="908"/>
      <c r="BL1" s="908"/>
      <c r="BM1" s="908"/>
      <c r="BN1" s="908"/>
      <c r="BO1" s="908"/>
      <c r="BP1" s="908"/>
      <c r="BQ1" s="908"/>
      <c r="BR1" s="908"/>
      <c r="BS1" s="908"/>
      <c r="BT1" s="908"/>
      <c r="BU1" s="908"/>
      <c r="BV1" s="908"/>
      <c r="BW1" s="908"/>
      <c r="BX1" s="908"/>
      <c r="BY1" s="908"/>
      <c r="BZ1" s="908"/>
      <c r="CA1" s="908"/>
      <c r="CB1" s="908"/>
      <c r="CC1" s="908"/>
      <c r="CD1" s="908"/>
      <c r="CE1" s="908"/>
      <c r="CF1" s="908"/>
      <c r="CG1" s="908"/>
      <c r="CH1" s="908"/>
      <c r="CI1" s="908"/>
      <c r="CJ1" s="908"/>
      <c r="CK1" s="908"/>
      <c r="CL1" s="908"/>
      <c r="CM1" s="908"/>
      <c r="CN1" s="908"/>
      <c r="CO1" s="908"/>
      <c r="CP1" s="908"/>
      <c r="CQ1" s="908"/>
      <c r="CR1" s="908"/>
      <c r="CS1" s="908"/>
      <c r="CT1" s="908"/>
      <c r="CU1" s="908"/>
      <c r="CV1" s="908"/>
      <c r="CW1" s="908"/>
      <c r="CX1" s="908"/>
      <c r="CY1" s="908"/>
      <c r="CZ1" s="908"/>
      <c r="DA1" s="908"/>
      <c r="DB1" s="908"/>
      <c r="DC1" s="908"/>
      <c r="DD1" s="908"/>
      <c r="DE1" s="908"/>
      <c r="DF1" s="908"/>
      <c r="DG1" s="908"/>
      <c r="DH1" s="908"/>
      <c r="DI1" s="908"/>
      <c r="DJ1" s="908"/>
      <c r="DK1" s="908"/>
      <c r="DL1" s="908"/>
      <c r="DM1" s="908"/>
      <c r="DN1" s="908"/>
      <c r="DO1" s="908"/>
      <c r="DP1" s="908"/>
      <c r="DQ1" s="908"/>
      <c r="DR1" s="908"/>
      <c r="DS1" s="908"/>
      <c r="DT1" s="908"/>
      <c r="DU1" s="908"/>
      <c r="DV1" s="908"/>
    </row>
    <row r="2" spans="1:126" ht="23.25" thickBot="1" x14ac:dyDescent="0.3">
      <c r="A2" s="909" t="s">
        <v>13</v>
      </c>
      <c r="B2" s="912" t="s">
        <v>819</v>
      </c>
      <c r="C2" s="915" t="s">
        <v>1134</v>
      </c>
      <c r="D2" s="918" t="s">
        <v>5173</v>
      </c>
      <c r="E2" s="921" t="s">
        <v>5174</v>
      </c>
      <c r="F2" s="921" t="s">
        <v>5175</v>
      </c>
      <c r="G2" s="924"/>
      <c r="H2" s="924"/>
      <c r="I2" s="924"/>
      <c r="J2" s="924"/>
      <c r="K2" s="924"/>
      <c r="L2" s="924"/>
      <c r="M2" s="924"/>
      <c r="N2" s="924"/>
      <c r="O2" s="924"/>
      <c r="P2" s="924"/>
      <c r="Q2" s="924"/>
      <c r="R2" s="924"/>
      <c r="S2" s="924"/>
      <c r="T2" s="924"/>
      <c r="U2" s="924"/>
      <c r="V2" s="924"/>
      <c r="W2" s="924"/>
      <c r="X2" s="924"/>
      <c r="Y2" s="924"/>
      <c r="Z2" s="924"/>
      <c r="AA2" s="924"/>
      <c r="AB2" s="924"/>
      <c r="AC2" s="924"/>
      <c r="AD2" s="925"/>
      <c r="AE2" s="926">
        <v>2026</v>
      </c>
      <c r="AF2" s="927"/>
      <c r="AG2" s="927"/>
      <c r="AH2" s="927"/>
      <c r="AI2" s="927"/>
      <c r="AJ2" s="927"/>
      <c r="AK2" s="927"/>
      <c r="AL2" s="927"/>
      <c r="AM2" s="927"/>
      <c r="AN2" s="927"/>
      <c r="AO2" s="927"/>
      <c r="AP2" s="927"/>
      <c r="AQ2" s="927"/>
      <c r="AR2" s="927"/>
      <c r="AS2" s="927"/>
      <c r="AT2" s="927"/>
      <c r="AU2" s="927"/>
      <c r="AV2" s="927"/>
      <c r="AW2" s="927"/>
      <c r="AX2" s="927"/>
      <c r="AY2" s="927"/>
      <c r="AZ2" s="927"/>
      <c r="BA2" s="927"/>
      <c r="BB2" s="927"/>
      <c r="BC2" s="927"/>
      <c r="BD2" s="927"/>
      <c r="BE2" s="927"/>
      <c r="BF2" s="927"/>
      <c r="BG2" s="927"/>
      <c r="BH2" s="927"/>
      <c r="BI2" s="927"/>
      <c r="BJ2" s="927"/>
      <c r="BK2" s="927"/>
      <c r="BL2" s="927"/>
      <c r="BM2" s="927"/>
      <c r="BN2" s="927"/>
      <c r="BO2" s="927"/>
      <c r="BP2" s="927"/>
      <c r="BQ2" s="927"/>
      <c r="BR2" s="927"/>
      <c r="BS2" s="927"/>
      <c r="BT2" s="927"/>
      <c r="BU2" s="927"/>
      <c r="BV2" s="927"/>
      <c r="BW2" s="927"/>
      <c r="BX2" s="927"/>
      <c r="BY2" s="927"/>
      <c r="BZ2" s="928"/>
      <c r="CA2" s="926">
        <v>2027</v>
      </c>
      <c r="CB2" s="927"/>
      <c r="CC2" s="927"/>
      <c r="CD2" s="927"/>
      <c r="CE2" s="927"/>
      <c r="CF2" s="927"/>
      <c r="CG2" s="927"/>
      <c r="CH2" s="927"/>
      <c r="CI2" s="927"/>
      <c r="CJ2" s="927"/>
      <c r="CK2" s="927"/>
      <c r="CL2" s="927"/>
      <c r="CM2" s="927"/>
      <c r="CN2" s="927"/>
      <c r="CO2" s="927"/>
      <c r="CP2" s="927"/>
      <c r="CQ2" s="927"/>
      <c r="CR2" s="927"/>
      <c r="CS2" s="927"/>
      <c r="CT2" s="927"/>
      <c r="CU2" s="927"/>
      <c r="CV2" s="927"/>
      <c r="CW2" s="927"/>
      <c r="CX2" s="927"/>
      <c r="CY2" s="927"/>
      <c r="CZ2" s="927"/>
      <c r="DA2" s="927"/>
      <c r="DB2" s="927"/>
      <c r="DC2" s="927"/>
      <c r="DD2" s="927"/>
      <c r="DE2" s="927"/>
      <c r="DF2" s="927"/>
      <c r="DG2" s="927"/>
      <c r="DH2" s="927"/>
      <c r="DI2" s="927"/>
      <c r="DJ2" s="927"/>
      <c r="DK2" s="927"/>
      <c r="DL2" s="927"/>
      <c r="DM2" s="927"/>
      <c r="DN2" s="927"/>
      <c r="DO2" s="927"/>
      <c r="DP2" s="927"/>
      <c r="DQ2" s="927"/>
      <c r="DR2" s="927"/>
      <c r="DS2" s="927"/>
      <c r="DT2" s="927"/>
      <c r="DU2" s="927"/>
      <c r="DV2" s="928"/>
    </row>
    <row r="3" spans="1:126" ht="22.5" x14ac:dyDescent="0.25">
      <c r="A3" s="910"/>
      <c r="B3" s="913"/>
      <c r="C3" s="916"/>
      <c r="D3" s="919"/>
      <c r="E3" s="922"/>
      <c r="F3" s="922"/>
      <c r="G3" s="929" t="s">
        <v>5176</v>
      </c>
      <c r="H3" s="930"/>
      <c r="I3" s="930"/>
      <c r="J3" s="931"/>
      <c r="K3" s="932" t="s">
        <v>5177</v>
      </c>
      <c r="L3" s="933"/>
      <c r="M3" s="933"/>
      <c r="N3" s="934"/>
      <c r="O3" s="929" t="s">
        <v>5178</v>
      </c>
      <c r="P3" s="930"/>
      <c r="Q3" s="930"/>
      <c r="R3" s="931"/>
      <c r="S3" s="905" t="s">
        <v>5179</v>
      </c>
      <c r="T3" s="905"/>
      <c r="U3" s="905"/>
      <c r="V3" s="905"/>
      <c r="W3" s="903" t="s">
        <v>5180</v>
      </c>
      <c r="X3" s="902"/>
      <c r="Y3" s="902"/>
      <c r="Z3" s="904"/>
      <c r="AA3" s="905" t="s">
        <v>5181</v>
      </c>
      <c r="AB3" s="905"/>
      <c r="AC3" s="905"/>
      <c r="AD3" s="906"/>
      <c r="AE3" s="902" t="s">
        <v>5090</v>
      </c>
      <c r="AF3" s="902"/>
      <c r="AG3" s="902"/>
      <c r="AH3" s="902"/>
      <c r="AI3" s="903" t="s">
        <v>5091</v>
      </c>
      <c r="AJ3" s="902"/>
      <c r="AK3" s="902"/>
      <c r="AL3" s="904"/>
      <c r="AM3" s="902" t="s">
        <v>5092</v>
      </c>
      <c r="AN3" s="902"/>
      <c r="AO3" s="902"/>
      <c r="AP3" s="902"/>
      <c r="AQ3" s="903" t="s">
        <v>5093</v>
      </c>
      <c r="AR3" s="902"/>
      <c r="AS3" s="902"/>
      <c r="AT3" s="904"/>
      <c r="AU3" s="902" t="s">
        <v>5094</v>
      </c>
      <c r="AV3" s="902"/>
      <c r="AW3" s="902"/>
      <c r="AX3" s="902"/>
      <c r="AY3" s="903" t="s">
        <v>5095</v>
      </c>
      <c r="AZ3" s="902"/>
      <c r="BA3" s="902"/>
      <c r="BB3" s="904"/>
      <c r="BC3" s="902" t="s">
        <v>5096</v>
      </c>
      <c r="BD3" s="902"/>
      <c r="BE3" s="902"/>
      <c r="BF3" s="902"/>
      <c r="BG3" s="903" t="s">
        <v>5097</v>
      </c>
      <c r="BH3" s="902"/>
      <c r="BI3" s="902"/>
      <c r="BJ3" s="904"/>
      <c r="BK3" s="902" t="s">
        <v>5098</v>
      </c>
      <c r="BL3" s="902"/>
      <c r="BM3" s="902"/>
      <c r="BN3" s="902"/>
      <c r="BO3" s="903" t="s">
        <v>5099</v>
      </c>
      <c r="BP3" s="902"/>
      <c r="BQ3" s="902"/>
      <c r="BR3" s="904"/>
      <c r="BS3" s="902" t="s">
        <v>5100</v>
      </c>
      <c r="BT3" s="902"/>
      <c r="BU3" s="902"/>
      <c r="BV3" s="902"/>
      <c r="BW3" s="903" t="s">
        <v>5101</v>
      </c>
      <c r="BX3" s="902"/>
      <c r="BY3" s="902"/>
      <c r="BZ3" s="904"/>
      <c r="CA3" s="902" t="s">
        <v>5090</v>
      </c>
      <c r="CB3" s="902"/>
      <c r="CC3" s="902"/>
      <c r="CD3" s="902"/>
      <c r="CE3" s="903" t="s">
        <v>5091</v>
      </c>
      <c r="CF3" s="902"/>
      <c r="CG3" s="902"/>
      <c r="CH3" s="904"/>
      <c r="CI3" s="902" t="s">
        <v>5092</v>
      </c>
      <c r="CJ3" s="902"/>
      <c r="CK3" s="902"/>
      <c r="CL3" s="902"/>
      <c r="CM3" s="903" t="s">
        <v>5093</v>
      </c>
      <c r="CN3" s="902"/>
      <c r="CO3" s="902"/>
      <c r="CP3" s="904"/>
      <c r="CQ3" s="902" t="s">
        <v>5094</v>
      </c>
      <c r="CR3" s="902"/>
      <c r="CS3" s="902"/>
      <c r="CT3" s="902"/>
      <c r="CU3" s="903" t="s">
        <v>5095</v>
      </c>
      <c r="CV3" s="902"/>
      <c r="CW3" s="902"/>
      <c r="CX3" s="904"/>
      <c r="CY3" s="902" t="s">
        <v>5096</v>
      </c>
      <c r="CZ3" s="902"/>
      <c r="DA3" s="902"/>
      <c r="DB3" s="902"/>
      <c r="DC3" s="903" t="s">
        <v>5097</v>
      </c>
      <c r="DD3" s="902"/>
      <c r="DE3" s="902"/>
      <c r="DF3" s="904"/>
      <c r="DG3" s="902" t="s">
        <v>5098</v>
      </c>
      <c r="DH3" s="902"/>
      <c r="DI3" s="902"/>
      <c r="DJ3" s="902"/>
      <c r="DK3" s="903" t="s">
        <v>5099</v>
      </c>
      <c r="DL3" s="902"/>
      <c r="DM3" s="902"/>
      <c r="DN3" s="904"/>
      <c r="DO3" s="902" t="s">
        <v>5100</v>
      </c>
      <c r="DP3" s="902"/>
      <c r="DQ3" s="902"/>
      <c r="DR3" s="902"/>
      <c r="DS3" s="903" t="s">
        <v>5101</v>
      </c>
      <c r="DT3" s="902"/>
      <c r="DU3" s="902"/>
      <c r="DV3" s="904"/>
    </row>
    <row r="4" spans="1:126" s="762" customFormat="1" ht="24" thickBot="1" x14ac:dyDescent="0.3">
      <c r="A4" s="911"/>
      <c r="B4" s="914"/>
      <c r="C4" s="917"/>
      <c r="D4" s="920"/>
      <c r="E4" s="923"/>
      <c r="F4" s="923"/>
      <c r="G4" s="752">
        <v>1</v>
      </c>
      <c r="H4" s="753">
        <v>2</v>
      </c>
      <c r="I4" s="753">
        <v>3</v>
      </c>
      <c r="J4" s="754">
        <f t="shared" ref="J4" si="0">I4+1</f>
        <v>4</v>
      </c>
      <c r="K4" s="755">
        <v>1</v>
      </c>
      <c r="L4" s="753">
        <v>2</v>
      </c>
      <c r="M4" s="753">
        <v>3</v>
      </c>
      <c r="N4" s="756">
        <f t="shared" ref="N4" si="1">M4+1</f>
        <v>4</v>
      </c>
      <c r="O4" s="752">
        <v>1</v>
      </c>
      <c r="P4" s="753">
        <v>2</v>
      </c>
      <c r="Q4" s="753">
        <v>3</v>
      </c>
      <c r="R4" s="754">
        <f t="shared" ref="R4" si="2">Q4+1</f>
        <v>4</v>
      </c>
      <c r="S4" s="757">
        <v>1</v>
      </c>
      <c r="T4" s="758">
        <v>2</v>
      </c>
      <c r="U4" s="758">
        <v>3</v>
      </c>
      <c r="V4" s="759">
        <v>4</v>
      </c>
      <c r="W4" s="760">
        <v>1</v>
      </c>
      <c r="X4" s="758">
        <v>2</v>
      </c>
      <c r="Y4" s="758">
        <v>3</v>
      </c>
      <c r="Z4" s="761">
        <v>4</v>
      </c>
      <c r="AA4" s="757">
        <v>1</v>
      </c>
      <c r="AB4" s="758">
        <v>2</v>
      </c>
      <c r="AC4" s="758">
        <v>3</v>
      </c>
      <c r="AD4" s="761">
        <v>4</v>
      </c>
      <c r="AE4" s="757">
        <v>1</v>
      </c>
      <c r="AF4" s="758">
        <v>2</v>
      </c>
      <c r="AG4" s="758">
        <v>3</v>
      </c>
      <c r="AH4" s="759">
        <v>4</v>
      </c>
      <c r="AI4" s="760">
        <v>1</v>
      </c>
      <c r="AJ4" s="758">
        <v>2</v>
      </c>
      <c r="AK4" s="758">
        <v>3</v>
      </c>
      <c r="AL4" s="761">
        <v>4</v>
      </c>
      <c r="AM4" s="757">
        <v>1</v>
      </c>
      <c r="AN4" s="758">
        <v>2</v>
      </c>
      <c r="AO4" s="758">
        <v>3</v>
      </c>
      <c r="AP4" s="759">
        <v>4</v>
      </c>
      <c r="AQ4" s="760">
        <v>1</v>
      </c>
      <c r="AR4" s="758">
        <v>2</v>
      </c>
      <c r="AS4" s="758">
        <v>3</v>
      </c>
      <c r="AT4" s="761">
        <v>4</v>
      </c>
      <c r="AU4" s="757">
        <v>1</v>
      </c>
      <c r="AV4" s="758">
        <v>2</v>
      </c>
      <c r="AW4" s="758">
        <v>3</v>
      </c>
      <c r="AX4" s="759">
        <v>4</v>
      </c>
      <c r="AY4" s="760">
        <v>1</v>
      </c>
      <c r="AZ4" s="758">
        <v>2</v>
      </c>
      <c r="BA4" s="758">
        <v>3</v>
      </c>
      <c r="BB4" s="761">
        <v>4</v>
      </c>
      <c r="BC4" s="757">
        <v>1</v>
      </c>
      <c r="BD4" s="758">
        <v>2</v>
      </c>
      <c r="BE4" s="758">
        <v>3</v>
      </c>
      <c r="BF4" s="759">
        <v>4</v>
      </c>
      <c r="BG4" s="760">
        <v>1</v>
      </c>
      <c r="BH4" s="758">
        <v>2</v>
      </c>
      <c r="BI4" s="758">
        <v>3</v>
      </c>
      <c r="BJ4" s="761">
        <v>4</v>
      </c>
      <c r="BK4" s="757">
        <v>1</v>
      </c>
      <c r="BL4" s="758">
        <v>2</v>
      </c>
      <c r="BM4" s="758">
        <v>3</v>
      </c>
      <c r="BN4" s="759">
        <v>4</v>
      </c>
      <c r="BO4" s="760">
        <v>1</v>
      </c>
      <c r="BP4" s="758">
        <v>2</v>
      </c>
      <c r="BQ4" s="758">
        <v>3</v>
      </c>
      <c r="BR4" s="761">
        <v>4</v>
      </c>
      <c r="BS4" s="757">
        <v>1</v>
      </c>
      <c r="BT4" s="758">
        <v>2</v>
      </c>
      <c r="BU4" s="758">
        <v>3</v>
      </c>
      <c r="BV4" s="759">
        <v>4</v>
      </c>
      <c r="BW4" s="760">
        <v>1</v>
      </c>
      <c r="BX4" s="758">
        <v>2</v>
      </c>
      <c r="BY4" s="758">
        <v>3</v>
      </c>
      <c r="BZ4" s="761">
        <v>4</v>
      </c>
      <c r="CA4" s="757">
        <v>1</v>
      </c>
      <c r="CB4" s="758">
        <v>2</v>
      </c>
      <c r="CC4" s="758">
        <v>3</v>
      </c>
      <c r="CD4" s="759">
        <v>4</v>
      </c>
      <c r="CE4" s="760">
        <v>1</v>
      </c>
      <c r="CF4" s="758">
        <v>2</v>
      </c>
      <c r="CG4" s="758">
        <v>3</v>
      </c>
      <c r="CH4" s="761">
        <v>4</v>
      </c>
      <c r="CI4" s="757">
        <v>1</v>
      </c>
      <c r="CJ4" s="758">
        <v>2</v>
      </c>
      <c r="CK4" s="758">
        <v>3</v>
      </c>
      <c r="CL4" s="759">
        <v>4</v>
      </c>
      <c r="CM4" s="760">
        <v>1</v>
      </c>
      <c r="CN4" s="758">
        <v>2</v>
      </c>
      <c r="CO4" s="758">
        <v>3</v>
      </c>
      <c r="CP4" s="761">
        <v>4</v>
      </c>
      <c r="CQ4" s="757">
        <v>1</v>
      </c>
      <c r="CR4" s="758">
        <v>2</v>
      </c>
      <c r="CS4" s="758">
        <v>3</v>
      </c>
      <c r="CT4" s="759">
        <v>4</v>
      </c>
      <c r="CU4" s="760">
        <v>1</v>
      </c>
      <c r="CV4" s="758">
        <v>2</v>
      </c>
      <c r="CW4" s="758">
        <v>3</v>
      </c>
      <c r="CX4" s="761">
        <v>4</v>
      </c>
      <c r="CY4" s="757">
        <v>1</v>
      </c>
      <c r="CZ4" s="758">
        <v>2</v>
      </c>
      <c r="DA4" s="758">
        <v>3</v>
      </c>
      <c r="DB4" s="759">
        <v>4</v>
      </c>
      <c r="DC4" s="760">
        <v>1</v>
      </c>
      <c r="DD4" s="758">
        <v>2</v>
      </c>
      <c r="DE4" s="758">
        <v>3</v>
      </c>
      <c r="DF4" s="761">
        <v>4</v>
      </c>
      <c r="DG4" s="757">
        <v>1</v>
      </c>
      <c r="DH4" s="758">
        <v>2</v>
      </c>
      <c r="DI4" s="758">
        <v>3</v>
      </c>
      <c r="DJ4" s="759">
        <v>4</v>
      </c>
      <c r="DK4" s="760">
        <v>1</v>
      </c>
      <c r="DL4" s="758">
        <v>2</v>
      </c>
      <c r="DM4" s="758">
        <v>3</v>
      </c>
      <c r="DN4" s="761">
        <v>4</v>
      </c>
      <c r="DO4" s="757">
        <v>1</v>
      </c>
      <c r="DP4" s="758">
        <v>2</v>
      </c>
      <c r="DQ4" s="758">
        <v>3</v>
      </c>
      <c r="DR4" s="759">
        <v>4</v>
      </c>
      <c r="DS4" s="760">
        <v>1</v>
      </c>
      <c r="DT4" s="758">
        <v>2</v>
      </c>
      <c r="DU4" s="758">
        <v>3</v>
      </c>
      <c r="DV4" s="761">
        <v>4</v>
      </c>
    </row>
    <row r="5" spans="1:126" s="762" customFormat="1" ht="23.25" x14ac:dyDescent="0.25">
      <c r="A5" s="763" t="s">
        <v>5182</v>
      </c>
      <c r="B5" s="893" t="s">
        <v>5183</v>
      </c>
      <c r="C5" s="894"/>
      <c r="D5" s="894"/>
      <c r="E5" s="894"/>
      <c r="F5" s="895"/>
      <c r="G5" s="764"/>
      <c r="H5" s="765"/>
      <c r="I5" s="765"/>
      <c r="J5" s="766"/>
      <c r="K5" s="767"/>
      <c r="L5" s="765"/>
      <c r="M5" s="765"/>
      <c r="N5" s="768"/>
      <c r="O5" s="764"/>
      <c r="P5" s="765"/>
      <c r="Q5" s="765"/>
      <c r="R5" s="766"/>
      <c r="S5" s="769"/>
      <c r="T5" s="770"/>
      <c r="U5" s="770"/>
      <c r="V5" s="771"/>
      <c r="W5" s="772"/>
      <c r="X5" s="770"/>
      <c r="Y5" s="770"/>
      <c r="Z5" s="773"/>
      <c r="AA5" s="769"/>
      <c r="AB5" s="770"/>
      <c r="AC5" s="770"/>
      <c r="AD5" s="773"/>
      <c r="AE5" s="769"/>
      <c r="AF5" s="770"/>
      <c r="AG5" s="770"/>
      <c r="AH5" s="771"/>
      <c r="AI5" s="772"/>
      <c r="AJ5" s="770"/>
      <c r="AK5" s="770"/>
      <c r="AL5" s="773"/>
      <c r="AM5" s="769"/>
      <c r="AN5" s="770"/>
      <c r="AO5" s="770"/>
      <c r="AP5" s="771"/>
      <c r="AQ5" s="772"/>
      <c r="AR5" s="770"/>
      <c r="AS5" s="770"/>
      <c r="AT5" s="773"/>
      <c r="AU5" s="769"/>
      <c r="AV5" s="770"/>
      <c r="AW5" s="770"/>
      <c r="AX5" s="771"/>
      <c r="AY5" s="772"/>
      <c r="AZ5" s="770"/>
      <c r="BA5" s="770"/>
      <c r="BB5" s="773"/>
      <c r="BC5" s="769"/>
      <c r="BD5" s="770"/>
      <c r="BE5" s="770"/>
      <c r="BF5" s="771"/>
      <c r="BG5" s="772"/>
      <c r="BH5" s="770"/>
      <c r="BI5" s="770"/>
      <c r="BJ5" s="773"/>
      <c r="BK5" s="769"/>
      <c r="BL5" s="770"/>
      <c r="BM5" s="770"/>
      <c r="BN5" s="771"/>
      <c r="BO5" s="772"/>
      <c r="BP5" s="770"/>
      <c r="BQ5" s="770"/>
      <c r="BR5" s="773"/>
      <c r="BS5" s="769"/>
      <c r="BT5" s="770"/>
      <c r="BU5" s="770"/>
      <c r="BV5" s="771"/>
      <c r="BW5" s="772"/>
      <c r="BX5" s="770"/>
      <c r="BY5" s="770"/>
      <c r="BZ5" s="773"/>
      <c r="CA5" s="769"/>
      <c r="CB5" s="770"/>
      <c r="CC5" s="770"/>
      <c r="CD5" s="771"/>
      <c r="CE5" s="772"/>
      <c r="CF5" s="770"/>
      <c r="CG5" s="770"/>
      <c r="CH5" s="773"/>
      <c r="CI5" s="769"/>
      <c r="CJ5" s="770"/>
      <c r="CK5" s="770"/>
      <c r="CL5" s="771"/>
      <c r="CM5" s="772"/>
      <c r="CN5" s="770"/>
      <c r="CO5" s="770"/>
      <c r="CP5" s="773"/>
      <c r="CQ5" s="769"/>
      <c r="CR5" s="770"/>
      <c r="CS5" s="770"/>
      <c r="CT5" s="771"/>
      <c r="CU5" s="772"/>
      <c r="CV5" s="770"/>
      <c r="CW5" s="770"/>
      <c r="CX5" s="773"/>
      <c r="CY5" s="769"/>
      <c r="CZ5" s="770"/>
      <c r="DA5" s="770"/>
      <c r="DB5" s="771"/>
      <c r="DC5" s="772"/>
      <c r="DD5" s="770"/>
      <c r="DE5" s="770"/>
      <c r="DF5" s="773"/>
      <c r="DG5" s="769"/>
      <c r="DH5" s="770"/>
      <c r="DI5" s="770"/>
      <c r="DJ5" s="771"/>
      <c r="DK5" s="772"/>
      <c r="DL5" s="770"/>
      <c r="DM5" s="770"/>
      <c r="DN5" s="773"/>
      <c r="DO5" s="769"/>
      <c r="DP5" s="770"/>
      <c r="DQ5" s="770"/>
      <c r="DR5" s="771"/>
      <c r="DS5" s="772"/>
      <c r="DT5" s="770"/>
      <c r="DU5" s="770"/>
      <c r="DV5" s="773"/>
    </row>
    <row r="6" spans="1:126" ht="23.25" x14ac:dyDescent="0.25">
      <c r="A6" s="774" t="s">
        <v>23</v>
      </c>
      <c r="B6" s="896" t="s">
        <v>5184</v>
      </c>
      <c r="C6" s="897"/>
      <c r="D6" s="898"/>
      <c r="E6" s="775"/>
      <c r="F6" s="775"/>
      <c r="G6" s="776"/>
      <c r="H6" s="777"/>
      <c r="I6" s="777"/>
      <c r="J6" s="778"/>
      <c r="K6" s="779"/>
      <c r="L6" s="777"/>
      <c r="M6" s="777"/>
      <c r="N6" s="780"/>
      <c r="O6" s="776"/>
      <c r="P6" s="777"/>
      <c r="Q6" s="777"/>
      <c r="R6" s="778"/>
      <c r="S6" s="781"/>
      <c r="T6" s="782"/>
      <c r="U6" s="782"/>
      <c r="V6" s="783"/>
      <c r="W6" s="784"/>
      <c r="X6" s="782"/>
      <c r="Y6" s="782"/>
      <c r="Z6" s="785"/>
      <c r="AA6" s="781"/>
      <c r="AB6" s="782"/>
      <c r="AC6" s="782"/>
      <c r="AD6" s="785"/>
      <c r="AE6" s="781"/>
      <c r="AF6" s="782"/>
      <c r="AG6" s="782"/>
      <c r="AH6" s="783"/>
      <c r="AI6" s="784"/>
      <c r="AJ6" s="782"/>
      <c r="AK6" s="782"/>
      <c r="AL6" s="785"/>
      <c r="AM6" s="781"/>
      <c r="AN6" s="782"/>
      <c r="AO6" s="782"/>
      <c r="AP6" s="783"/>
      <c r="AQ6" s="784"/>
      <c r="AR6" s="782"/>
      <c r="AS6" s="782"/>
      <c r="AT6" s="785"/>
      <c r="AU6" s="781"/>
      <c r="AV6" s="782"/>
      <c r="AW6" s="782"/>
      <c r="AX6" s="783"/>
      <c r="AY6" s="784"/>
      <c r="AZ6" s="782"/>
      <c r="BA6" s="782"/>
      <c r="BB6" s="785"/>
      <c r="BC6" s="781"/>
      <c r="BD6" s="782"/>
      <c r="BE6" s="782"/>
      <c r="BF6" s="783"/>
      <c r="BG6" s="784"/>
      <c r="BH6" s="782"/>
      <c r="BI6" s="782"/>
      <c r="BJ6" s="785"/>
      <c r="BK6" s="781"/>
      <c r="BL6" s="782"/>
      <c r="BM6" s="782"/>
      <c r="BN6" s="783"/>
      <c r="BO6" s="784"/>
      <c r="BP6" s="782"/>
      <c r="BQ6" s="782"/>
      <c r="BR6" s="785"/>
      <c r="BS6" s="781"/>
      <c r="BT6" s="782"/>
      <c r="BU6" s="782"/>
      <c r="BV6" s="783"/>
      <c r="BW6" s="784"/>
      <c r="BX6" s="782"/>
      <c r="BY6" s="782"/>
      <c r="BZ6" s="785"/>
      <c r="CA6" s="781"/>
      <c r="CB6" s="782"/>
      <c r="CC6" s="782"/>
      <c r="CD6" s="783"/>
      <c r="CE6" s="784"/>
      <c r="CF6" s="782"/>
      <c r="CG6" s="782"/>
      <c r="CH6" s="785"/>
      <c r="CI6" s="781"/>
      <c r="CJ6" s="782"/>
      <c r="CK6" s="782"/>
      <c r="CL6" s="783"/>
      <c r="CM6" s="784"/>
      <c r="CN6" s="782"/>
      <c r="CO6" s="782"/>
      <c r="CP6" s="785"/>
      <c r="CQ6" s="781"/>
      <c r="CR6" s="782"/>
      <c r="CS6" s="782"/>
      <c r="CT6" s="783"/>
      <c r="CU6" s="784"/>
      <c r="CV6" s="782"/>
      <c r="CW6" s="782"/>
      <c r="CX6" s="785"/>
      <c r="CY6" s="781"/>
      <c r="CZ6" s="782"/>
      <c r="DA6" s="782"/>
      <c r="DB6" s="783"/>
      <c r="DC6" s="784"/>
      <c r="DD6" s="782"/>
      <c r="DE6" s="782"/>
      <c r="DF6" s="785"/>
      <c r="DG6" s="781"/>
      <c r="DH6" s="782"/>
      <c r="DI6" s="782"/>
      <c r="DJ6" s="783"/>
      <c r="DK6" s="784"/>
      <c r="DL6" s="782"/>
      <c r="DM6" s="782"/>
      <c r="DN6" s="785"/>
      <c r="DO6" s="781"/>
      <c r="DP6" s="782"/>
      <c r="DQ6" s="782"/>
      <c r="DR6" s="783"/>
      <c r="DS6" s="784"/>
      <c r="DT6" s="782"/>
      <c r="DU6" s="782"/>
      <c r="DV6" s="785"/>
    </row>
    <row r="7" spans="1:126" ht="23.25" x14ac:dyDescent="0.25">
      <c r="A7" s="786" t="s">
        <v>232</v>
      </c>
      <c r="B7" s="899" t="s">
        <v>5185</v>
      </c>
      <c r="C7" s="900"/>
      <c r="D7" s="901"/>
      <c r="E7" s="787"/>
      <c r="F7" s="788"/>
      <c r="G7" s="784"/>
      <c r="H7" s="782"/>
      <c r="I7" s="782"/>
      <c r="J7" s="785"/>
      <c r="K7" s="781"/>
      <c r="L7" s="782"/>
      <c r="M7" s="782"/>
      <c r="N7" s="783"/>
      <c r="O7" s="784"/>
      <c r="P7" s="782"/>
      <c r="Q7" s="782"/>
      <c r="R7" s="785"/>
      <c r="S7" s="781"/>
      <c r="T7" s="782"/>
      <c r="U7" s="782"/>
      <c r="V7" s="783"/>
      <c r="W7" s="784"/>
      <c r="X7" s="782"/>
      <c r="Y7" s="782"/>
      <c r="Z7" s="785"/>
      <c r="AA7" s="781"/>
      <c r="AB7" s="782"/>
      <c r="AC7" s="782"/>
      <c r="AD7" s="785"/>
      <c r="AE7" s="781"/>
      <c r="AF7" s="782"/>
      <c r="AG7" s="782"/>
      <c r="AH7" s="783"/>
      <c r="AI7" s="784"/>
      <c r="AJ7" s="782"/>
      <c r="AK7" s="782"/>
      <c r="AL7" s="785"/>
      <c r="AM7" s="781"/>
      <c r="AN7" s="782"/>
      <c r="AO7" s="782"/>
      <c r="AP7" s="783"/>
      <c r="AQ7" s="784"/>
      <c r="AR7" s="782"/>
      <c r="AS7" s="782"/>
      <c r="AT7" s="785"/>
      <c r="AU7" s="781"/>
      <c r="AV7" s="782"/>
      <c r="AW7" s="782"/>
      <c r="AX7" s="783"/>
      <c r="AY7" s="784"/>
      <c r="AZ7" s="782"/>
      <c r="BA7" s="782"/>
      <c r="BB7" s="785"/>
      <c r="BC7" s="781"/>
      <c r="BD7" s="782"/>
      <c r="BE7" s="782"/>
      <c r="BF7" s="783"/>
      <c r="BG7" s="784"/>
      <c r="BH7" s="782"/>
      <c r="BI7" s="782"/>
      <c r="BJ7" s="785"/>
      <c r="BK7" s="781"/>
      <c r="BL7" s="782"/>
      <c r="BM7" s="782"/>
      <c r="BN7" s="783"/>
      <c r="BO7" s="784"/>
      <c r="BP7" s="782"/>
      <c r="BQ7" s="782"/>
      <c r="BR7" s="785"/>
      <c r="BS7" s="781"/>
      <c r="BT7" s="782"/>
      <c r="BU7" s="782"/>
      <c r="BV7" s="783"/>
      <c r="BW7" s="784"/>
      <c r="BX7" s="782"/>
      <c r="BY7" s="782"/>
      <c r="BZ7" s="785"/>
      <c r="CA7" s="781"/>
      <c r="CB7" s="782"/>
      <c r="CC7" s="782"/>
      <c r="CD7" s="783"/>
      <c r="CE7" s="784"/>
      <c r="CF7" s="782"/>
      <c r="CG7" s="782"/>
      <c r="CH7" s="785"/>
      <c r="CI7" s="781"/>
      <c r="CJ7" s="782"/>
      <c r="CK7" s="782"/>
      <c r="CL7" s="783"/>
      <c r="CM7" s="784"/>
      <c r="CN7" s="782"/>
      <c r="CO7" s="782"/>
      <c r="CP7" s="785"/>
      <c r="CQ7" s="781"/>
      <c r="CR7" s="782"/>
      <c r="CS7" s="782"/>
      <c r="CT7" s="783"/>
      <c r="CU7" s="784"/>
      <c r="CV7" s="782"/>
      <c r="CW7" s="782"/>
      <c r="CX7" s="785"/>
      <c r="CY7" s="781"/>
      <c r="CZ7" s="782"/>
      <c r="DA7" s="782"/>
      <c r="DB7" s="783"/>
      <c r="DC7" s="784"/>
      <c r="DD7" s="782"/>
      <c r="DE7" s="782"/>
      <c r="DF7" s="785"/>
      <c r="DG7" s="781"/>
      <c r="DH7" s="782"/>
      <c r="DI7" s="782"/>
      <c r="DJ7" s="783"/>
      <c r="DK7" s="784"/>
      <c r="DL7" s="782"/>
      <c r="DM7" s="782"/>
      <c r="DN7" s="785"/>
      <c r="DO7" s="781"/>
      <c r="DP7" s="782"/>
      <c r="DQ7" s="782"/>
      <c r="DR7" s="783"/>
      <c r="DS7" s="784"/>
      <c r="DT7" s="782"/>
      <c r="DU7" s="782"/>
      <c r="DV7" s="785"/>
    </row>
    <row r="8" spans="1:126" ht="69.75" x14ac:dyDescent="0.25">
      <c r="A8" s="789" t="s">
        <v>5186</v>
      </c>
      <c r="B8" s="790" t="s">
        <v>5187</v>
      </c>
      <c r="C8" s="791"/>
      <c r="D8" s="792"/>
      <c r="E8" s="793">
        <v>45931</v>
      </c>
      <c r="F8" s="794">
        <v>45944</v>
      </c>
      <c r="G8" s="784"/>
      <c r="H8" s="782"/>
      <c r="I8" s="782"/>
      <c r="J8" s="785"/>
      <c r="K8" s="781"/>
      <c r="L8" s="782"/>
      <c r="M8" s="782"/>
      <c r="N8" s="783"/>
      <c r="O8" s="784"/>
      <c r="P8" s="782"/>
      <c r="Q8" s="782"/>
      <c r="R8" s="785"/>
      <c r="S8" s="795"/>
      <c r="T8" s="795"/>
      <c r="U8" s="782"/>
      <c r="V8" s="783"/>
      <c r="W8" s="784"/>
      <c r="X8" s="782"/>
      <c r="Y8" s="782"/>
      <c r="Z8" s="785"/>
      <c r="AA8" s="781"/>
      <c r="AB8" s="782"/>
      <c r="AC8" s="782"/>
      <c r="AD8" s="783"/>
      <c r="AE8" s="784"/>
      <c r="AF8" s="782"/>
      <c r="AG8" s="782"/>
      <c r="AH8" s="783"/>
      <c r="AI8" s="784"/>
      <c r="AJ8" s="782"/>
      <c r="AK8" s="782"/>
      <c r="AL8" s="785"/>
      <c r="AM8" s="781"/>
      <c r="AN8" s="782"/>
      <c r="AO8" s="782"/>
      <c r="AP8" s="783"/>
      <c r="AQ8" s="784"/>
      <c r="AR8" s="782"/>
      <c r="AS8" s="782"/>
      <c r="AT8" s="785"/>
      <c r="AU8" s="781"/>
      <c r="AV8" s="782"/>
      <c r="AW8" s="782"/>
      <c r="AX8" s="783"/>
      <c r="AY8" s="784"/>
      <c r="AZ8" s="782"/>
      <c r="BA8" s="782"/>
      <c r="BB8" s="785"/>
      <c r="BC8" s="781"/>
      <c r="BD8" s="782"/>
      <c r="BE8" s="782"/>
      <c r="BF8" s="783"/>
      <c r="BG8" s="784"/>
      <c r="BH8" s="782"/>
      <c r="BI8" s="782"/>
      <c r="BJ8" s="785"/>
      <c r="BK8" s="781"/>
      <c r="BL8" s="782"/>
      <c r="BM8" s="782"/>
      <c r="BN8" s="783"/>
      <c r="BO8" s="784"/>
      <c r="BP8" s="782"/>
      <c r="BQ8" s="782"/>
      <c r="BR8" s="785"/>
      <c r="BS8" s="781"/>
      <c r="BT8" s="782"/>
      <c r="BU8" s="782"/>
      <c r="BV8" s="783"/>
      <c r="BW8" s="784"/>
      <c r="BX8" s="782"/>
      <c r="BY8" s="782"/>
      <c r="BZ8" s="785"/>
      <c r="CA8" s="784"/>
      <c r="CB8" s="782"/>
      <c r="CC8" s="782"/>
      <c r="CD8" s="783"/>
      <c r="CE8" s="784"/>
      <c r="CF8" s="782"/>
      <c r="CG8" s="782"/>
      <c r="CH8" s="785"/>
      <c r="CI8" s="781"/>
      <c r="CJ8" s="782"/>
      <c r="CK8" s="782"/>
      <c r="CL8" s="783"/>
      <c r="CM8" s="784"/>
      <c r="CN8" s="782"/>
      <c r="CO8" s="782"/>
      <c r="CP8" s="785"/>
      <c r="CQ8" s="781"/>
      <c r="CR8" s="782"/>
      <c r="CS8" s="782"/>
      <c r="CT8" s="783"/>
      <c r="CU8" s="784"/>
      <c r="CV8" s="782"/>
      <c r="CW8" s="782"/>
      <c r="CX8" s="785"/>
      <c r="CY8" s="781"/>
      <c r="CZ8" s="782"/>
      <c r="DA8" s="782"/>
      <c r="DB8" s="783"/>
      <c r="DC8" s="784"/>
      <c r="DD8" s="782"/>
      <c r="DE8" s="782"/>
      <c r="DF8" s="785"/>
      <c r="DG8" s="781"/>
      <c r="DH8" s="782"/>
      <c r="DI8" s="782"/>
      <c r="DJ8" s="783"/>
      <c r="DK8" s="784"/>
      <c r="DL8" s="782"/>
      <c r="DM8" s="782"/>
      <c r="DN8" s="785"/>
      <c r="DO8" s="781"/>
      <c r="DP8" s="782"/>
      <c r="DQ8" s="782"/>
      <c r="DR8" s="783"/>
      <c r="DS8" s="784"/>
      <c r="DT8" s="782"/>
      <c r="DU8" s="782"/>
      <c r="DV8" s="785"/>
    </row>
    <row r="9" spans="1:126" ht="162.75" x14ac:dyDescent="0.25">
      <c r="A9" s="789" t="s">
        <v>5188</v>
      </c>
      <c r="B9" s="796" t="s">
        <v>5189</v>
      </c>
      <c r="C9" s="789"/>
      <c r="D9" s="797"/>
      <c r="E9" s="793">
        <v>45945</v>
      </c>
      <c r="F9" s="794">
        <v>45949</v>
      </c>
      <c r="G9" s="784"/>
      <c r="H9" s="782"/>
      <c r="I9" s="782"/>
      <c r="J9" s="785"/>
      <c r="K9" s="781"/>
      <c r="L9" s="782"/>
      <c r="M9" s="782"/>
      <c r="N9" s="783"/>
      <c r="O9" s="784"/>
      <c r="P9" s="782"/>
      <c r="Q9" s="782"/>
      <c r="R9" s="785"/>
      <c r="S9" s="795"/>
      <c r="T9" s="795"/>
      <c r="U9" s="782"/>
      <c r="V9" s="783"/>
      <c r="W9" s="784"/>
      <c r="X9" s="782"/>
      <c r="Y9" s="782"/>
      <c r="Z9" s="785"/>
      <c r="AA9" s="781"/>
      <c r="AB9" s="782"/>
      <c r="AC9" s="782"/>
      <c r="AD9" s="783"/>
      <c r="AE9" s="784"/>
      <c r="AF9" s="782"/>
      <c r="AG9" s="782"/>
      <c r="AH9" s="783"/>
      <c r="AI9" s="784"/>
      <c r="AJ9" s="782"/>
      <c r="AK9" s="782"/>
      <c r="AL9" s="785"/>
      <c r="AM9" s="781"/>
      <c r="AN9" s="782"/>
      <c r="AO9" s="782"/>
      <c r="AP9" s="783"/>
      <c r="AQ9" s="784"/>
      <c r="AR9" s="782"/>
      <c r="AS9" s="782"/>
      <c r="AT9" s="785"/>
      <c r="AU9" s="781"/>
      <c r="AV9" s="782"/>
      <c r="AW9" s="782"/>
      <c r="AX9" s="783"/>
      <c r="AY9" s="784"/>
      <c r="AZ9" s="782"/>
      <c r="BA9" s="782"/>
      <c r="BB9" s="785"/>
      <c r="BC9" s="781"/>
      <c r="BD9" s="782"/>
      <c r="BE9" s="782"/>
      <c r="BF9" s="783"/>
      <c r="BG9" s="784"/>
      <c r="BH9" s="782"/>
      <c r="BI9" s="782"/>
      <c r="BJ9" s="785"/>
      <c r="BK9" s="781"/>
      <c r="BL9" s="782"/>
      <c r="BM9" s="782"/>
      <c r="BN9" s="783"/>
      <c r="BO9" s="784"/>
      <c r="BP9" s="782"/>
      <c r="BQ9" s="782"/>
      <c r="BR9" s="785"/>
      <c r="BS9" s="781"/>
      <c r="BT9" s="782"/>
      <c r="BU9" s="782"/>
      <c r="BV9" s="783"/>
      <c r="BW9" s="784"/>
      <c r="BX9" s="782"/>
      <c r="BY9" s="782"/>
      <c r="BZ9" s="785"/>
      <c r="CA9" s="784"/>
      <c r="CB9" s="782"/>
      <c r="CC9" s="782"/>
      <c r="CD9" s="783"/>
      <c r="CE9" s="784"/>
      <c r="CF9" s="782"/>
      <c r="CG9" s="782"/>
      <c r="CH9" s="785"/>
      <c r="CI9" s="781"/>
      <c r="CJ9" s="782"/>
      <c r="CK9" s="782"/>
      <c r="CL9" s="783"/>
      <c r="CM9" s="784"/>
      <c r="CN9" s="782"/>
      <c r="CO9" s="782"/>
      <c r="CP9" s="785"/>
      <c r="CQ9" s="781"/>
      <c r="CR9" s="782"/>
      <c r="CS9" s="782"/>
      <c r="CT9" s="783"/>
      <c r="CU9" s="784"/>
      <c r="CV9" s="782"/>
      <c r="CW9" s="782"/>
      <c r="CX9" s="785"/>
      <c r="CY9" s="781"/>
      <c r="CZ9" s="782"/>
      <c r="DA9" s="782"/>
      <c r="DB9" s="783"/>
      <c r="DC9" s="784"/>
      <c r="DD9" s="782"/>
      <c r="DE9" s="782"/>
      <c r="DF9" s="785"/>
      <c r="DG9" s="781"/>
      <c r="DH9" s="782"/>
      <c r="DI9" s="782"/>
      <c r="DJ9" s="783"/>
      <c r="DK9" s="784"/>
      <c r="DL9" s="782"/>
      <c r="DM9" s="782"/>
      <c r="DN9" s="785"/>
      <c r="DO9" s="781"/>
      <c r="DP9" s="782"/>
      <c r="DQ9" s="782"/>
      <c r="DR9" s="783"/>
      <c r="DS9" s="784"/>
      <c r="DT9" s="782"/>
      <c r="DU9" s="782"/>
      <c r="DV9" s="785"/>
    </row>
    <row r="10" spans="1:126" ht="46.5" x14ac:dyDescent="0.25">
      <c r="A10" s="789" t="s">
        <v>5190</v>
      </c>
      <c r="B10" s="796" t="s">
        <v>5191</v>
      </c>
      <c r="C10" s="789"/>
      <c r="D10" s="797"/>
      <c r="E10" s="793">
        <v>45931</v>
      </c>
      <c r="F10" s="794">
        <v>45965</v>
      </c>
      <c r="G10" s="776"/>
      <c r="H10" s="777"/>
      <c r="I10" s="777"/>
      <c r="J10" s="778"/>
      <c r="K10" s="781"/>
      <c r="L10" s="782"/>
      <c r="M10" s="782"/>
      <c r="N10" s="783"/>
      <c r="O10" s="784"/>
      <c r="P10" s="782"/>
      <c r="Q10" s="782"/>
      <c r="R10" s="785"/>
      <c r="S10" s="795"/>
      <c r="T10" s="798"/>
      <c r="U10" s="798"/>
      <c r="V10" s="798"/>
      <c r="W10" s="798"/>
      <c r="X10" s="782"/>
      <c r="Y10" s="782"/>
      <c r="Z10" s="785"/>
      <c r="AA10" s="781"/>
      <c r="AB10" s="782"/>
      <c r="AC10" s="782"/>
      <c r="AD10" s="783"/>
      <c r="AE10" s="784"/>
      <c r="AF10" s="782"/>
      <c r="AG10" s="782"/>
      <c r="AH10" s="783"/>
      <c r="AI10" s="784"/>
      <c r="AJ10" s="782"/>
      <c r="AK10" s="782"/>
      <c r="AL10" s="785"/>
      <c r="AM10" s="781"/>
      <c r="AN10" s="782"/>
      <c r="AO10" s="782"/>
      <c r="AP10" s="783"/>
      <c r="AQ10" s="784"/>
      <c r="AR10" s="782"/>
      <c r="AS10" s="782"/>
      <c r="AT10" s="785"/>
      <c r="AU10" s="781"/>
      <c r="AV10" s="782"/>
      <c r="AW10" s="782"/>
      <c r="AX10" s="783"/>
      <c r="AY10" s="784"/>
      <c r="AZ10" s="782"/>
      <c r="BA10" s="782"/>
      <c r="BB10" s="785"/>
      <c r="BC10" s="781"/>
      <c r="BD10" s="782"/>
      <c r="BE10" s="782"/>
      <c r="BF10" s="783"/>
      <c r="BG10" s="784"/>
      <c r="BH10" s="782"/>
      <c r="BI10" s="782"/>
      <c r="BJ10" s="785"/>
      <c r="BK10" s="781"/>
      <c r="BL10" s="782"/>
      <c r="BM10" s="782"/>
      <c r="BN10" s="783"/>
      <c r="BO10" s="784"/>
      <c r="BP10" s="782"/>
      <c r="BQ10" s="782"/>
      <c r="BR10" s="785"/>
      <c r="BS10" s="781"/>
      <c r="BT10" s="782"/>
      <c r="BU10" s="782"/>
      <c r="BV10" s="783"/>
      <c r="BW10" s="784"/>
      <c r="BX10" s="782"/>
      <c r="BY10" s="782"/>
      <c r="BZ10" s="785"/>
      <c r="CA10" s="784"/>
      <c r="CB10" s="782"/>
      <c r="CC10" s="782"/>
      <c r="CD10" s="783"/>
      <c r="CE10" s="784"/>
      <c r="CF10" s="782"/>
      <c r="CG10" s="782"/>
      <c r="CH10" s="785"/>
      <c r="CI10" s="781"/>
      <c r="CJ10" s="782"/>
      <c r="CK10" s="782"/>
      <c r="CL10" s="783"/>
      <c r="CM10" s="784"/>
      <c r="CN10" s="782"/>
      <c r="CO10" s="782"/>
      <c r="CP10" s="785"/>
      <c r="CQ10" s="781"/>
      <c r="CR10" s="782"/>
      <c r="CS10" s="782"/>
      <c r="CT10" s="783"/>
      <c r="CU10" s="784"/>
      <c r="CV10" s="782"/>
      <c r="CW10" s="782"/>
      <c r="CX10" s="785"/>
      <c r="CY10" s="781"/>
      <c r="CZ10" s="782"/>
      <c r="DA10" s="782"/>
      <c r="DB10" s="783"/>
      <c r="DC10" s="784"/>
      <c r="DD10" s="782"/>
      <c r="DE10" s="782"/>
      <c r="DF10" s="785"/>
      <c r="DG10" s="781"/>
      <c r="DH10" s="782"/>
      <c r="DI10" s="782"/>
      <c r="DJ10" s="783"/>
      <c r="DK10" s="784"/>
      <c r="DL10" s="782"/>
      <c r="DM10" s="782"/>
      <c r="DN10" s="785"/>
      <c r="DO10" s="781"/>
      <c r="DP10" s="782"/>
      <c r="DQ10" s="782"/>
      <c r="DR10" s="783"/>
      <c r="DS10" s="784"/>
      <c r="DT10" s="782"/>
      <c r="DU10" s="782"/>
      <c r="DV10" s="785"/>
    </row>
    <row r="11" spans="1:126" ht="23.25" x14ac:dyDescent="0.25">
      <c r="A11" s="799" t="s">
        <v>234</v>
      </c>
      <c r="B11" s="800" t="s">
        <v>238</v>
      </c>
      <c r="C11" s="799">
        <v>1</v>
      </c>
      <c r="D11" s="799" t="s">
        <v>5192</v>
      </c>
      <c r="E11" s="801">
        <v>45931</v>
      </c>
      <c r="F11" s="802">
        <v>46081</v>
      </c>
      <c r="G11" s="803"/>
      <c r="H11" s="804"/>
      <c r="I11" s="804"/>
      <c r="J11" s="805"/>
      <c r="K11" s="781"/>
      <c r="L11" s="782"/>
      <c r="M11" s="782"/>
      <c r="N11" s="783"/>
      <c r="O11" s="784"/>
      <c r="P11" s="782"/>
      <c r="Q11" s="782"/>
      <c r="R11" s="785"/>
      <c r="S11" s="795"/>
      <c r="T11" s="798"/>
      <c r="U11" s="798"/>
      <c r="V11" s="798"/>
      <c r="W11" s="798"/>
      <c r="X11" s="798"/>
      <c r="Y11" s="798"/>
      <c r="Z11" s="798"/>
      <c r="AA11" s="798"/>
      <c r="AB11" s="798"/>
      <c r="AC11" s="798"/>
      <c r="AD11" s="798"/>
      <c r="AE11" s="798"/>
      <c r="AF11" s="798"/>
      <c r="AG11" s="798"/>
      <c r="AH11" s="798"/>
      <c r="AI11" s="798"/>
      <c r="AJ11" s="798"/>
      <c r="AK11" s="798"/>
      <c r="AL11" s="798"/>
      <c r="AM11" s="781"/>
      <c r="AN11" s="782"/>
      <c r="AO11" s="782"/>
      <c r="AP11" s="783"/>
      <c r="AQ11" s="784"/>
      <c r="AR11" s="782"/>
      <c r="AS11" s="782"/>
      <c r="AT11" s="785"/>
      <c r="AU11" s="781"/>
      <c r="AV11" s="782"/>
      <c r="AW11" s="782"/>
      <c r="AX11" s="783"/>
      <c r="AY11" s="784"/>
      <c r="AZ11" s="782"/>
      <c r="BA11" s="782"/>
      <c r="BB11" s="785"/>
      <c r="BC11" s="781"/>
      <c r="BD11" s="782"/>
      <c r="BE11" s="782"/>
      <c r="BF11" s="783"/>
      <c r="BG11" s="784"/>
      <c r="BH11" s="782"/>
      <c r="BI11" s="782"/>
      <c r="BJ11" s="785"/>
      <c r="BK11" s="781"/>
      <c r="BL11" s="782"/>
      <c r="BM11" s="782"/>
      <c r="BN11" s="783"/>
      <c r="BO11" s="784"/>
      <c r="BP11" s="782"/>
      <c r="BQ11" s="782"/>
      <c r="BR11" s="785"/>
      <c r="BS11" s="781"/>
      <c r="BT11" s="782"/>
      <c r="BU11" s="782"/>
      <c r="BV11" s="783"/>
      <c r="BW11" s="784"/>
      <c r="BX11" s="782"/>
      <c r="BY11" s="782"/>
      <c r="BZ11" s="785"/>
      <c r="CA11" s="784"/>
      <c r="CB11" s="782"/>
      <c r="CC11" s="782"/>
      <c r="CD11" s="783"/>
      <c r="CE11" s="784"/>
      <c r="CF11" s="782"/>
      <c r="CG11" s="782"/>
      <c r="CH11" s="785"/>
      <c r="CI11" s="781"/>
      <c r="CJ11" s="782"/>
      <c r="CK11" s="782"/>
      <c r="CL11" s="783"/>
      <c r="CM11" s="784"/>
      <c r="CN11" s="782"/>
      <c r="CO11" s="782"/>
      <c r="CP11" s="785"/>
      <c r="CQ11" s="781"/>
      <c r="CR11" s="782"/>
      <c r="CS11" s="782"/>
      <c r="CT11" s="783"/>
      <c r="CU11" s="784"/>
      <c r="CV11" s="782"/>
      <c r="CW11" s="782"/>
      <c r="CX11" s="785"/>
      <c r="CY11" s="781"/>
      <c r="CZ11" s="782"/>
      <c r="DA11" s="782"/>
      <c r="DB11" s="783"/>
      <c r="DC11" s="784"/>
      <c r="DD11" s="782"/>
      <c r="DE11" s="782"/>
      <c r="DF11" s="785"/>
      <c r="DG11" s="781"/>
      <c r="DH11" s="782"/>
      <c r="DI11" s="782"/>
      <c r="DJ11" s="783"/>
      <c r="DK11" s="784"/>
      <c r="DL11" s="782"/>
      <c r="DM11" s="782"/>
      <c r="DN11" s="785"/>
      <c r="DO11" s="781"/>
      <c r="DP11" s="782"/>
      <c r="DQ11" s="782"/>
      <c r="DR11" s="783"/>
      <c r="DS11" s="784"/>
      <c r="DT11" s="782"/>
      <c r="DU11" s="782"/>
      <c r="DV11" s="785"/>
    </row>
    <row r="12" spans="1:126" ht="23.25" x14ac:dyDescent="0.25">
      <c r="A12" s="806" t="s">
        <v>236</v>
      </c>
      <c r="B12" s="807" t="s">
        <v>5193</v>
      </c>
      <c r="C12" s="808">
        <v>1</v>
      </c>
      <c r="D12" s="806" t="s">
        <v>5192</v>
      </c>
      <c r="E12" s="809">
        <v>45931</v>
      </c>
      <c r="F12" s="810">
        <v>45961</v>
      </c>
      <c r="G12" s="811"/>
      <c r="H12" s="777"/>
      <c r="I12" s="777"/>
      <c r="J12" s="778"/>
      <c r="K12" s="779"/>
      <c r="L12" s="777"/>
      <c r="M12" s="777"/>
      <c r="N12" s="780"/>
      <c r="O12" s="776"/>
      <c r="P12" s="777"/>
      <c r="Q12" s="777"/>
      <c r="R12" s="778"/>
      <c r="S12" s="795"/>
      <c r="T12" s="798"/>
      <c r="U12" s="798"/>
      <c r="V12" s="798"/>
      <c r="W12" s="784"/>
      <c r="X12" s="782"/>
      <c r="Y12" s="782"/>
      <c r="Z12" s="785"/>
      <c r="AA12" s="781"/>
      <c r="AB12" s="782"/>
      <c r="AC12" s="782"/>
      <c r="AD12" s="783"/>
      <c r="AE12" s="784"/>
      <c r="AF12" s="782"/>
      <c r="AG12" s="782"/>
      <c r="AH12" s="783"/>
      <c r="AI12" s="784"/>
      <c r="AJ12" s="782"/>
      <c r="AK12" s="782"/>
      <c r="AL12" s="785"/>
      <c r="AM12" s="781"/>
      <c r="AN12" s="782"/>
      <c r="AO12" s="782"/>
      <c r="AP12" s="783"/>
      <c r="AQ12" s="784"/>
      <c r="AR12" s="782"/>
      <c r="AS12" s="782"/>
      <c r="AT12" s="785"/>
      <c r="AU12" s="781"/>
      <c r="AV12" s="782"/>
      <c r="AW12" s="782"/>
      <c r="AX12" s="783"/>
      <c r="AY12" s="784"/>
      <c r="AZ12" s="782"/>
      <c r="BA12" s="782"/>
      <c r="BB12" s="785"/>
      <c r="BC12" s="781"/>
      <c r="BD12" s="782"/>
      <c r="BE12" s="782"/>
      <c r="BF12" s="783"/>
      <c r="BG12" s="784"/>
      <c r="BH12" s="782"/>
      <c r="BI12" s="782"/>
      <c r="BJ12" s="785"/>
      <c r="BK12" s="781"/>
      <c r="BL12" s="782"/>
      <c r="BM12" s="782"/>
      <c r="BN12" s="783"/>
      <c r="BO12" s="784"/>
      <c r="BP12" s="782"/>
      <c r="BQ12" s="782"/>
      <c r="BR12" s="785"/>
      <c r="BS12" s="781"/>
      <c r="BT12" s="782"/>
      <c r="BU12" s="782"/>
      <c r="BV12" s="783"/>
      <c r="BW12" s="784"/>
      <c r="BX12" s="782"/>
      <c r="BY12" s="782"/>
      <c r="BZ12" s="785"/>
      <c r="CA12" s="784"/>
      <c r="CB12" s="782"/>
      <c r="CC12" s="782"/>
      <c r="CD12" s="783"/>
      <c r="CE12" s="784"/>
      <c r="CF12" s="782"/>
      <c r="CG12" s="782"/>
      <c r="CH12" s="785"/>
      <c r="CI12" s="781"/>
      <c r="CJ12" s="782"/>
      <c r="CK12" s="782"/>
      <c r="CL12" s="783"/>
      <c r="CM12" s="784"/>
      <c r="CN12" s="782"/>
      <c r="CO12" s="782"/>
      <c r="CP12" s="785"/>
      <c r="CQ12" s="781"/>
      <c r="CR12" s="782"/>
      <c r="CS12" s="782"/>
      <c r="CT12" s="783"/>
      <c r="CU12" s="784"/>
      <c r="CV12" s="782"/>
      <c r="CW12" s="782"/>
      <c r="CX12" s="785"/>
      <c r="CY12" s="781"/>
      <c r="CZ12" s="782"/>
      <c r="DA12" s="782"/>
      <c r="DB12" s="783"/>
      <c r="DC12" s="784"/>
      <c r="DD12" s="782"/>
      <c r="DE12" s="782"/>
      <c r="DF12" s="785"/>
      <c r="DG12" s="781"/>
      <c r="DH12" s="782"/>
      <c r="DI12" s="782"/>
      <c r="DJ12" s="783"/>
      <c r="DK12" s="784"/>
      <c r="DL12" s="782"/>
      <c r="DM12" s="782"/>
      <c r="DN12" s="785"/>
      <c r="DO12" s="781"/>
      <c r="DP12" s="782"/>
      <c r="DQ12" s="782"/>
      <c r="DR12" s="783"/>
      <c r="DS12" s="784"/>
      <c r="DT12" s="782"/>
      <c r="DU12" s="782"/>
      <c r="DV12" s="785"/>
    </row>
    <row r="13" spans="1:126" ht="23.25" x14ac:dyDescent="0.25">
      <c r="A13" s="812" t="s">
        <v>5194</v>
      </c>
      <c r="B13" s="813" t="s">
        <v>5195</v>
      </c>
      <c r="C13" s="814"/>
      <c r="D13" s="815"/>
      <c r="E13" s="816">
        <v>45962</v>
      </c>
      <c r="F13" s="817">
        <v>46265</v>
      </c>
      <c r="G13" s="784"/>
      <c r="H13" s="782"/>
      <c r="I13" s="782"/>
      <c r="J13" s="785"/>
      <c r="K13" s="781"/>
      <c r="L13" s="782"/>
      <c r="M13" s="782"/>
      <c r="N13" s="783"/>
      <c r="O13" s="784"/>
      <c r="P13" s="782"/>
      <c r="Q13" s="782"/>
      <c r="R13" s="785"/>
      <c r="S13" s="781"/>
      <c r="T13" s="782"/>
      <c r="U13" s="782"/>
      <c r="V13" s="783"/>
      <c r="W13" s="784"/>
      <c r="X13" s="782"/>
      <c r="Y13" s="782"/>
      <c r="Z13" s="785"/>
      <c r="AA13" s="781"/>
      <c r="AB13" s="782"/>
      <c r="AC13" s="782"/>
      <c r="AD13" s="783"/>
      <c r="AE13" s="784"/>
      <c r="AF13" s="782"/>
      <c r="AG13" s="782"/>
      <c r="AH13" s="783"/>
      <c r="AI13" s="784"/>
      <c r="AJ13" s="782"/>
      <c r="AK13" s="782"/>
      <c r="AL13" s="785"/>
      <c r="AM13" s="781"/>
      <c r="AN13" s="782"/>
      <c r="AO13" s="782"/>
      <c r="AP13" s="783"/>
      <c r="AQ13" s="784"/>
      <c r="AR13" s="782"/>
      <c r="AS13" s="782"/>
      <c r="AT13" s="785"/>
      <c r="AU13" s="781"/>
      <c r="AV13" s="782"/>
      <c r="AW13" s="782"/>
      <c r="AX13" s="783"/>
      <c r="AY13" s="784"/>
      <c r="AZ13" s="782"/>
      <c r="BA13" s="782"/>
      <c r="BB13" s="785"/>
      <c r="BC13" s="781"/>
      <c r="BD13" s="782"/>
      <c r="BE13" s="782"/>
      <c r="BF13" s="783"/>
      <c r="BG13" s="784"/>
      <c r="BH13" s="782"/>
      <c r="BI13" s="782"/>
      <c r="BJ13" s="785"/>
      <c r="BK13" s="781"/>
      <c r="BL13" s="782"/>
      <c r="BM13" s="782"/>
      <c r="BN13" s="783"/>
      <c r="BO13" s="784"/>
      <c r="BP13" s="782"/>
      <c r="BQ13" s="782"/>
      <c r="BR13" s="785"/>
      <c r="BS13" s="781"/>
      <c r="BT13" s="782"/>
      <c r="BU13" s="782"/>
      <c r="BV13" s="783"/>
      <c r="BW13" s="784"/>
      <c r="BX13" s="782"/>
      <c r="BY13" s="782"/>
      <c r="BZ13" s="785"/>
      <c r="CA13" s="784"/>
      <c r="CB13" s="782"/>
      <c r="CC13" s="782"/>
      <c r="CD13" s="783"/>
      <c r="CE13" s="784"/>
      <c r="CF13" s="782"/>
      <c r="CG13" s="782"/>
      <c r="CH13" s="785"/>
      <c r="CI13" s="781"/>
      <c r="CJ13" s="782"/>
      <c r="CK13" s="782"/>
      <c r="CL13" s="783"/>
      <c r="CM13" s="784"/>
      <c r="CN13" s="782"/>
      <c r="CO13" s="782"/>
      <c r="CP13" s="785"/>
      <c r="CQ13" s="781"/>
      <c r="CR13" s="782"/>
      <c r="CS13" s="782"/>
      <c r="CT13" s="783"/>
      <c r="CU13" s="784"/>
      <c r="CV13" s="782"/>
      <c r="CW13" s="782"/>
      <c r="CX13" s="785"/>
      <c r="CY13" s="781"/>
      <c r="CZ13" s="782"/>
      <c r="DA13" s="782"/>
      <c r="DB13" s="783"/>
      <c r="DC13" s="784"/>
      <c r="DD13" s="782"/>
      <c r="DE13" s="782"/>
      <c r="DF13" s="785"/>
      <c r="DG13" s="781"/>
      <c r="DH13" s="782"/>
      <c r="DI13" s="782"/>
      <c r="DJ13" s="783"/>
      <c r="DK13" s="784"/>
      <c r="DL13" s="782"/>
      <c r="DM13" s="782"/>
      <c r="DN13" s="785"/>
      <c r="DO13" s="781"/>
      <c r="DP13" s="782"/>
      <c r="DQ13" s="782"/>
      <c r="DR13" s="783"/>
      <c r="DS13" s="784"/>
      <c r="DT13" s="782"/>
      <c r="DU13" s="782"/>
      <c r="DV13" s="785"/>
    </row>
    <row r="14" spans="1:126" ht="23.25" x14ac:dyDescent="0.25">
      <c r="A14" s="818" t="s">
        <v>5196</v>
      </c>
      <c r="B14" s="819" t="s">
        <v>30</v>
      </c>
      <c r="C14" s="814"/>
      <c r="D14" s="815"/>
      <c r="E14" s="820"/>
      <c r="F14" s="821"/>
      <c r="G14" s="784"/>
      <c r="H14" s="782"/>
      <c r="I14" s="782"/>
      <c r="J14" s="785"/>
      <c r="K14" s="781"/>
      <c r="L14" s="782"/>
      <c r="M14" s="782"/>
      <c r="N14" s="783"/>
      <c r="O14" s="784"/>
      <c r="P14" s="782"/>
      <c r="Q14" s="782"/>
      <c r="R14" s="785"/>
      <c r="S14" s="781"/>
      <c r="T14" s="782"/>
      <c r="U14" s="782"/>
      <c r="V14" s="783"/>
      <c r="W14" s="784"/>
      <c r="X14" s="782"/>
      <c r="Y14" s="782"/>
      <c r="Z14" s="785"/>
      <c r="AA14" s="781"/>
      <c r="AB14" s="782"/>
      <c r="AC14" s="782"/>
      <c r="AD14" s="783"/>
      <c r="AE14" s="784"/>
      <c r="AF14" s="782"/>
      <c r="AG14" s="782"/>
      <c r="AH14" s="783"/>
      <c r="AI14" s="784"/>
      <c r="AJ14" s="782"/>
      <c r="AK14" s="782"/>
      <c r="AL14" s="785"/>
      <c r="AM14" s="781"/>
      <c r="AN14" s="782"/>
      <c r="AO14" s="782"/>
      <c r="AP14" s="783"/>
      <c r="AQ14" s="784"/>
      <c r="AR14" s="782"/>
      <c r="AS14" s="782"/>
      <c r="AT14" s="785"/>
      <c r="AU14" s="781"/>
      <c r="AV14" s="782"/>
      <c r="AW14" s="782"/>
      <c r="AX14" s="783"/>
      <c r="AY14" s="784"/>
      <c r="AZ14" s="782"/>
      <c r="BA14" s="782"/>
      <c r="BB14" s="785"/>
      <c r="BC14" s="781"/>
      <c r="BD14" s="782"/>
      <c r="BE14" s="782"/>
      <c r="BF14" s="783"/>
      <c r="BG14" s="784"/>
      <c r="BH14" s="782"/>
      <c r="BI14" s="782"/>
      <c r="BJ14" s="785"/>
      <c r="BK14" s="781"/>
      <c r="BL14" s="782"/>
      <c r="BM14" s="782"/>
      <c r="BN14" s="783"/>
      <c r="BO14" s="784"/>
      <c r="BP14" s="782"/>
      <c r="BQ14" s="782"/>
      <c r="BR14" s="785"/>
      <c r="BS14" s="781"/>
      <c r="BT14" s="782"/>
      <c r="BU14" s="782"/>
      <c r="BV14" s="783"/>
      <c r="BW14" s="784"/>
      <c r="BX14" s="782"/>
      <c r="BY14" s="782"/>
      <c r="BZ14" s="785"/>
      <c r="CA14" s="784"/>
      <c r="CB14" s="782"/>
      <c r="CC14" s="782"/>
      <c r="CD14" s="783"/>
      <c r="CE14" s="784"/>
      <c r="CF14" s="782"/>
      <c r="CG14" s="782"/>
      <c r="CH14" s="785"/>
      <c r="CI14" s="781"/>
      <c r="CJ14" s="782"/>
      <c r="CK14" s="782"/>
      <c r="CL14" s="783"/>
      <c r="CM14" s="784"/>
      <c r="CN14" s="782"/>
      <c r="CO14" s="782"/>
      <c r="CP14" s="785"/>
      <c r="CQ14" s="781"/>
      <c r="CR14" s="782"/>
      <c r="CS14" s="782"/>
      <c r="CT14" s="783"/>
      <c r="CU14" s="784"/>
      <c r="CV14" s="782"/>
      <c r="CW14" s="782"/>
      <c r="CX14" s="785"/>
      <c r="CY14" s="781"/>
      <c r="CZ14" s="782"/>
      <c r="DA14" s="782"/>
      <c r="DB14" s="783"/>
      <c r="DC14" s="784"/>
      <c r="DD14" s="782"/>
      <c r="DE14" s="782"/>
      <c r="DF14" s="785"/>
      <c r="DG14" s="781"/>
      <c r="DH14" s="782"/>
      <c r="DI14" s="782"/>
      <c r="DJ14" s="783"/>
      <c r="DK14" s="784"/>
      <c r="DL14" s="782"/>
      <c r="DM14" s="782"/>
      <c r="DN14" s="785"/>
      <c r="DO14" s="781"/>
      <c r="DP14" s="782"/>
      <c r="DQ14" s="782"/>
      <c r="DR14" s="783"/>
      <c r="DS14" s="784"/>
      <c r="DT14" s="782"/>
      <c r="DU14" s="782"/>
      <c r="DV14" s="785"/>
    </row>
    <row r="15" spans="1:126" ht="23.25" x14ac:dyDescent="0.25">
      <c r="A15" s="818" t="s">
        <v>5197</v>
      </c>
      <c r="B15" s="822" t="s">
        <v>170</v>
      </c>
      <c r="C15" s="814">
        <v>1</v>
      </c>
      <c r="D15" s="815" t="s">
        <v>5192</v>
      </c>
      <c r="E15" s="820">
        <v>45962</v>
      </c>
      <c r="F15" s="821">
        <v>46234</v>
      </c>
      <c r="G15" s="784"/>
      <c r="H15" s="782"/>
      <c r="I15" s="782"/>
      <c r="J15" s="785"/>
      <c r="K15" s="781"/>
      <c r="L15" s="782"/>
      <c r="M15" s="782"/>
      <c r="N15" s="783"/>
      <c r="O15" s="784"/>
      <c r="P15" s="782"/>
      <c r="Q15" s="782"/>
      <c r="R15" s="785"/>
      <c r="S15" s="781"/>
      <c r="T15" s="782"/>
      <c r="U15" s="782"/>
      <c r="V15" s="783"/>
      <c r="W15" s="823"/>
      <c r="X15" s="798"/>
      <c r="Y15" s="798"/>
      <c r="Z15" s="824"/>
      <c r="AA15" s="795"/>
      <c r="AB15" s="798"/>
      <c r="AC15" s="798"/>
      <c r="AD15" s="825"/>
      <c r="AE15" s="823"/>
      <c r="AF15" s="798"/>
      <c r="AG15" s="798"/>
      <c r="AH15" s="825"/>
      <c r="AI15" s="823"/>
      <c r="AJ15" s="798"/>
      <c r="AK15" s="798"/>
      <c r="AL15" s="824"/>
      <c r="AM15" s="795"/>
      <c r="AN15" s="798"/>
      <c r="AO15" s="798"/>
      <c r="AP15" s="825"/>
      <c r="AQ15" s="823"/>
      <c r="AR15" s="798"/>
      <c r="AS15" s="798"/>
      <c r="AT15" s="824"/>
      <c r="AU15" s="795"/>
      <c r="AV15" s="798"/>
      <c r="AW15" s="798"/>
      <c r="AX15" s="825"/>
      <c r="AY15" s="823"/>
      <c r="AZ15" s="798"/>
      <c r="BA15" s="798"/>
      <c r="BB15" s="824"/>
      <c r="BC15" s="795"/>
      <c r="BD15" s="798"/>
      <c r="BE15" s="798"/>
      <c r="BF15" s="825"/>
      <c r="BG15" s="784"/>
      <c r="BH15" s="782"/>
      <c r="BI15" s="782"/>
      <c r="BJ15" s="785"/>
      <c r="BK15" s="781"/>
      <c r="BL15" s="782"/>
      <c r="BM15" s="782"/>
      <c r="BN15" s="783"/>
      <c r="BO15" s="784"/>
      <c r="BP15" s="782"/>
      <c r="BQ15" s="782"/>
      <c r="BR15" s="785"/>
      <c r="BS15" s="781"/>
      <c r="BT15" s="782"/>
      <c r="BU15" s="782"/>
      <c r="BV15" s="783"/>
      <c r="BW15" s="784"/>
      <c r="BX15" s="782"/>
      <c r="BY15" s="782"/>
      <c r="BZ15" s="785"/>
      <c r="CA15" s="784"/>
      <c r="CB15" s="782"/>
      <c r="CC15" s="782"/>
      <c r="CD15" s="783"/>
      <c r="CE15" s="784"/>
      <c r="CF15" s="782"/>
      <c r="CG15" s="782"/>
      <c r="CH15" s="785"/>
      <c r="CI15" s="781"/>
      <c r="CJ15" s="782"/>
      <c r="CK15" s="782"/>
      <c r="CL15" s="783"/>
      <c r="CM15" s="784"/>
      <c r="CN15" s="782"/>
      <c r="CO15" s="782"/>
      <c r="CP15" s="785"/>
      <c r="CQ15" s="781"/>
      <c r="CR15" s="782"/>
      <c r="CS15" s="782"/>
      <c r="CT15" s="783"/>
      <c r="CU15" s="784"/>
      <c r="CV15" s="782"/>
      <c r="CW15" s="782"/>
      <c r="CX15" s="785"/>
      <c r="CY15" s="781"/>
      <c r="CZ15" s="782"/>
      <c r="DA15" s="782"/>
      <c r="DB15" s="783"/>
      <c r="DC15" s="784"/>
      <c r="DD15" s="782"/>
      <c r="DE15" s="782"/>
      <c r="DF15" s="785"/>
      <c r="DG15" s="781"/>
      <c r="DH15" s="782"/>
      <c r="DI15" s="782"/>
      <c r="DJ15" s="783"/>
      <c r="DK15" s="784"/>
      <c r="DL15" s="782"/>
      <c r="DM15" s="782"/>
      <c r="DN15" s="785"/>
      <c r="DO15" s="781"/>
      <c r="DP15" s="782"/>
      <c r="DQ15" s="782"/>
      <c r="DR15" s="783"/>
      <c r="DS15" s="784"/>
      <c r="DT15" s="782"/>
      <c r="DU15" s="782"/>
      <c r="DV15" s="785"/>
    </row>
    <row r="16" spans="1:126" ht="23.25" x14ac:dyDescent="0.25">
      <c r="A16" s="818" t="s">
        <v>5198</v>
      </c>
      <c r="B16" s="822" t="s">
        <v>172</v>
      </c>
      <c r="C16" s="814">
        <v>1</v>
      </c>
      <c r="D16" s="815" t="s">
        <v>5192</v>
      </c>
      <c r="E16" s="820">
        <v>45976</v>
      </c>
      <c r="F16" s="821">
        <v>46249</v>
      </c>
      <c r="G16" s="784"/>
      <c r="H16" s="782"/>
      <c r="I16" s="782"/>
      <c r="J16" s="785"/>
      <c r="K16" s="781"/>
      <c r="L16" s="782"/>
      <c r="M16" s="782"/>
      <c r="N16" s="783"/>
      <c r="O16" s="784"/>
      <c r="P16" s="782"/>
      <c r="Q16" s="782"/>
      <c r="R16" s="785"/>
      <c r="S16" s="781"/>
      <c r="T16" s="782"/>
      <c r="U16" s="782"/>
      <c r="V16" s="783"/>
      <c r="W16" s="784"/>
      <c r="X16" s="782"/>
      <c r="Y16" s="798"/>
      <c r="Z16" s="824"/>
      <c r="AA16" s="795"/>
      <c r="AB16" s="798"/>
      <c r="AC16" s="798"/>
      <c r="AD16" s="825"/>
      <c r="AE16" s="823"/>
      <c r="AF16" s="798"/>
      <c r="AG16" s="798"/>
      <c r="AH16" s="825"/>
      <c r="AI16" s="823"/>
      <c r="AJ16" s="798"/>
      <c r="AK16" s="798"/>
      <c r="AL16" s="824"/>
      <c r="AM16" s="795"/>
      <c r="AN16" s="798"/>
      <c r="AO16" s="798"/>
      <c r="AP16" s="825"/>
      <c r="AQ16" s="823"/>
      <c r="AR16" s="798"/>
      <c r="AS16" s="798"/>
      <c r="AT16" s="824"/>
      <c r="AU16" s="795"/>
      <c r="AV16" s="798"/>
      <c r="AW16" s="798"/>
      <c r="AX16" s="825"/>
      <c r="AY16" s="823"/>
      <c r="AZ16" s="798"/>
      <c r="BA16" s="798"/>
      <c r="BB16" s="824"/>
      <c r="BC16" s="795"/>
      <c r="BD16" s="798"/>
      <c r="BE16" s="798"/>
      <c r="BF16" s="825"/>
      <c r="BG16" s="823"/>
      <c r="BH16" s="798"/>
      <c r="BI16" s="782"/>
      <c r="BJ16" s="785"/>
      <c r="BK16" s="781"/>
      <c r="BL16" s="782"/>
      <c r="BM16" s="782"/>
      <c r="BN16" s="783"/>
      <c r="BO16" s="784"/>
      <c r="BP16" s="782"/>
      <c r="BQ16" s="782"/>
      <c r="BR16" s="785"/>
      <c r="BS16" s="781"/>
      <c r="BT16" s="782"/>
      <c r="BU16" s="782"/>
      <c r="BV16" s="783"/>
      <c r="BW16" s="784"/>
      <c r="BX16" s="782"/>
      <c r="BY16" s="782"/>
      <c r="BZ16" s="785"/>
      <c r="CA16" s="784"/>
      <c r="CB16" s="782"/>
      <c r="CC16" s="782"/>
      <c r="CD16" s="783"/>
      <c r="CE16" s="784"/>
      <c r="CF16" s="782"/>
      <c r="CG16" s="782"/>
      <c r="CH16" s="785"/>
      <c r="CI16" s="781"/>
      <c r="CJ16" s="782"/>
      <c r="CK16" s="782"/>
      <c r="CL16" s="783"/>
      <c r="CM16" s="784"/>
      <c r="CN16" s="782"/>
      <c r="CO16" s="782"/>
      <c r="CP16" s="785"/>
      <c r="CQ16" s="781"/>
      <c r="CR16" s="782"/>
      <c r="CS16" s="782"/>
      <c r="CT16" s="783"/>
      <c r="CU16" s="784"/>
      <c r="CV16" s="782"/>
      <c r="CW16" s="782"/>
      <c r="CX16" s="785"/>
      <c r="CY16" s="781"/>
      <c r="CZ16" s="782"/>
      <c r="DA16" s="782"/>
      <c r="DB16" s="783"/>
      <c r="DC16" s="784"/>
      <c r="DD16" s="782"/>
      <c r="DE16" s="782"/>
      <c r="DF16" s="785"/>
      <c r="DG16" s="781"/>
      <c r="DH16" s="782"/>
      <c r="DI16" s="782"/>
      <c r="DJ16" s="783"/>
      <c r="DK16" s="784"/>
      <c r="DL16" s="782"/>
      <c r="DM16" s="782"/>
      <c r="DN16" s="785"/>
      <c r="DO16" s="781"/>
      <c r="DP16" s="782"/>
      <c r="DQ16" s="782"/>
      <c r="DR16" s="783"/>
      <c r="DS16" s="784"/>
      <c r="DT16" s="782"/>
      <c r="DU16" s="782"/>
      <c r="DV16" s="785"/>
    </row>
    <row r="17" spans="1:126" ht="23.25" x14ac:dyDescent="0.25">
      <c r="A17" s="818" t="s">
        <v>5199</v>
      </c>
      <c r="B17" s="822" t="s">
        <v>174</v>
      </c>
      <c r="C17" s="814">
        <v>1</v>
      </c>
      <c r="D17" s="815" t="s">
        <v>5192</v>
      </c>
      <c r="E17" s="820">
        <v>46218</v>
      </c>
      <c r="F17" s="821">
        <v>46265</v>
      </c>
      <c r="G17" s="784"/>
      <c r="H17" s="782"/>
      <c r="I17" s="782"/>
      <c r="J17" s="785"/>
      <c r="K17" s="781"/>
      <c r="L17" s="782"/>
      <c r="M17" s="782"/>
      <c r="N17" s="783"/>
      <c r="O17" s="784"/>
      <c r="P17" s="782"/>
      <c r="Q17" s="782"/>
      <c r="R17" s="785"/>
      <c r="S17" s="781"/>
      <c r="T17" s="782"/>
      <c r="U17" s="782"/>
      <c r="V17" s="783"/>
      <c r="W17" s="784"/>
      <c r="X17" s="782"/>
      <c r="Y17" s="782"/>
      <c r="Z17" s="785"/>
      <c r="AA17" s="781"/>
      <c r="AB17" s="782"/>
      <c r="AC17" s="782"/>
      <c r="AD17" s="783"/>
      <c r="AE17" s="784"/>
      <c r="AF17" s="782"/>
      <c r="AG17" s="782"/>
      <c r="AH17" s="783"/>
      <c r="AI17" s="784"/>
      <c r="AJ17" s="782"/>
      <c r="AK17" s="782"/>
      <c r="AL17" s="785"/>
      <c r="AM17" s="781"/>
      <c r="AN17" s="782"/>
      <c r="AO17" s="782"/>
      <c r="AP17" s="783"/>
      <c r="AQ17" s="784"/>
      <c r="AR17" s="782"/>
      <c r="AS17" s="782"/>
      <c r="AT17" s="785"/>
      <c r="AU17" s="781"/>
      <c r="AV17" s="782"/>
      <c r="AW17" s="782"/>
      <c r="AX17" s="783"/>
      <c r="AY17" s="784"/>
      <c r="AZ17" s="782"/>
      <c r="BA17" s="782"/>
      <c r="BB17" s="785"/>
      <c r="BC17" s="781"/>
      <c r="BD17" s="782"/>
      <c r="BE17" s="798"/>
      <c r="BF17" s="825"/>
      <c r="BG17" s="823"/>
      <c r="BH17" s="798"/>
      <c r="BI17" s="798"/>
      <c r="BJ17" s="824"/>
      <c r="BK17" s="781"/>
      <c r="BL17" s="782"/>
      <c r="BM17" s="782"/>
      <c r="BN17" s="783"/>
      <c r="BO17" s="784"/>
      <c r="BP17" s="782"/>
      <c r="BQ17" s="782"/>
      <c r="BR17" s="785"/>
      <c r="BS17" s="781"/>
      <c r="BT17" s="782"/>
      <c r="BU17" s="782"/>
      <c r="BV17" s="783"/>
      <c r="BW17" s="784"/>
      <c r="BX17" s="782"/>
      <c r="BY17" s="782"/>
      <c r="BZ17" s="785"/>
      <c r="CA17" s="784"/>
      <c r="CB17" s="782"/>
      <c r="CC17" s="782"/>
      <c r="CD17" s="783"/>
      <c r="CE17" s="784"/>
      <c r="CF17" s="782"/>
      <c r="CG17" s="782"/>
      <c r="CH17" s="785"/>
      <c r="CI17" s="781"/>
      <c r="CJ17" s="782"/>
      <c r="CK17" s="782"/>
      <c r="CL17" s="783"/>
      <c r="CM17" s="784"/>
      <c r="CN17" s="782"/>
      <c r="CO17" s="782"/>
      <c r="CP17" s="785"/>
      <c r="CQ17" s="781"/>
      <c r="CR17" s="782"/>
      <c r="CS17" s="782"/>
      <c r="CT17" s="783"/>
      <c r="CU17" s="784"/>
      <c r="CV17" s="782"/>
      <c r="CW17" s="782"/>
      <c r="CX17" s="785"/>
      <c r="CY17" s="781"/>
      <c r="CZ17" s="782"/>
      <c r="DA17" s="782"/>
      <c r="DB17" s="783"/>
      <c r="DC17" s="784"/>
      <c r="DD17" s="782"/>
      <c r="DE17" s="782"/>
      <c r="DF17" s="785"/>
      <c r="DG17" s="781"/>
      <c r="DH17" s="782"/>
      <c r="DI17" s="782"/>
      <c r="DJ17" s="783"/>
      <c r="DK17" s="784"/>
      <c r="DL17" s="782"/>
      <c r="DM17" s="782"/>
      <c r="DN17" s="785"/>
      <c r="DO17" s="781"/>
      <c r="DP17" s="782"/>
      <c r="DQ17" s="782"/>
      <c r="DR17" s="783"/>
      <c r="DS17" s="784"/>
      <c r="DT17" s="782"/>
      <c r="DU17" s="782"/>
      <c r="DV17" s="785"/>
    </row>
    <row r="18" spans="1:126" ht="23.25" x14ac:dyDescent="0.25">
      <c r="A18" s="818" t="s">
        <v>5200</v>
      </c>
      <c r="B18" s="826" t="s">
        <v>33</v>
      </c>
      <c r="C18" s="814"/>
      <c r="D18" s="815"/>
      <c r="E18" s="820"/>
      <c r="F18" s="821"/>
      <c r="G18" s="784"/>
      <c r="H18" s="782"/>
      <c r="I18" s="782"/>
      <c r="J18" s="785"/>
      <c r="K18" s="781"/>
      <c r="L18" s="782"/>
      <c r="M18" s="782"/>
      <c r="N18" s="783"/>
      <c r="O18" s="784"/>
      <c r="P18" s="782"/>
      <c r="Q18" s="782"/>
      <c r="R18" s="785"/>
      <c r="S18" s="781"/>
      <c r="T18" s="782"/>
      <c r="U18" s="782"/>
      <c r="V18" s="783"/>
      <c r="W18" s="784"/>
      <c r="X18" s="782"/>
      <c r="Y18" s="782"/>
      <c r="Z18" s="785"/>
      <c r="AA18" s="781"/>
      <c r="AB18" s="782"/>
      <c r="AC18" s="782"/>
      <c r="AD18" s="783"/>
      <c r="AE18" s="784"/>
      <c r="AF18" s="782"/>
      <c r="AG18" s="782"/>
      <c r="AH18" s="783"/>
      <c r="AI18" s="784"/>
      <c r="AJ18" s="782"/>
      <c r="AK18" s="782"/>
      <c r="AL18" s="785"/>
      <c r="AM18" s="781"/>
      <c r="AN18" s="782"/>
      <c r="AO18" s="782"/>
      <c r="AP18" s="783"/>
      <c r="AQ18" s="784"/>
      <c r="AR18" s="782"/>
      <c r="AS18" s="782"/>
      <c r="AT18" s="785"/>
      <c r="AU18" s="781"/>
      <c r="AV18" s="782"/>
      <c r="AW18" s="782"/>
      <c r="AX18" s="783"/>
      <c r="AY18" s="784"/>
      <c r="AZ18" s="782"/>
      <c r="BA18" s="782"/>
      <c r="BB18" s="785"/>
      <c r="BC18" s="781"/>
      <c r="BD18" s="782"/>
      <c r="BE18" s="782"/>
      <c r="BF18" s="783"/>
      <c r="BG18" s="784"/>
      <c r="BH18" s="782"/>
      <c r="BI18" s="782"/>
      <c r="BJ18" s="785"/>
      <c r="BK18" s="781"/>
      <c r="BL18" s="782"/>
      <c r="BM18" s="782"/>
      <c r="BN18" s="783"/>
      <c r="BO18" s="784"/>
      <c r="BP18" s="782"/>
      <c r="BQ18" s="782"/>
      <c r="BR18" s="785"/>
      <c r="BS18" s="781"/>
      <c r="BT18" s="782"/>
      <c r="BU18" s="782"/>
      <c r="BV18" s="783"/>
      <c r="BW18" s="784"/>
      <c r="BX18" s="782"/>
      <c r="BY18" s="782"/>
      <c r="BZ18" s="785"/>
      <c r="CA18" s="784"/>
      <c r="CB18" s="782"/>
      <c r="CC18" s="782"/>
      <c r="CD18" s="783"/>
      <c r="CE18" s="784"/>
      <c r="CF18" s="782"/>
      <c r="CG18" s="782"/>
      <c r="CH18" s="785"/>
      <c r="CI18" s="781"/>
      <c r="CJ18" s="782"/>
      <c r="CK18" s="782"/>
      <c r="CL18" s="783"/>
      <c r="CM18" s="784"/>
      <c r="CN18" s="782"/>
      <c r="CO18" s="782"/>
      <c r="CP18" s="785"/>
      <c r="CQ18" s="781"/>
      <c r="CR18" s="782"/>
      <c r="CS18" s="782"/>
      <c r="CT18" s="783"/>
      <c r="CU18" s="784"/>
      <c r="CV18" s="782"/>
      <c r="CW18" s="782"/>
      <c r="CX18" s="785"/>
      <c r="CY18" s="781"/>
      <c r="CZ18" s="782"/>
      <c r="DA18" s="782"/>
      <c r="DB18" s="783"/>
      <c r="DC18" s="784"/>
      <c r="DD18" s="782"/>
      <c r="DE18" s="782"/>
      <c r="DF18" s="785"/>
      <c r="DG18" s="781"/>
      <c r="DH18" s="782"/>
      <c r="DI18" s="782"/>
      <c r="DJ18" s="783"/>
      <c r="DK18" s="784"/>
      <c r="DL18" s="782"/>
      <c r="DM18" s="782"/>
      <c r="DN18" s="785"/>
      <c r="DO18" s="781"/>
      <c r="DP18" s="782"/>
      <c r="DQ18" s="782"/>
      <c r="DR18" s="783"/>
      <c r="DS18" s="784"/>
      <c r="DT18" s="782"/>
      <c r="DU18" s="782"/>
      <c r="DV18" s="785"/>
    </row>
    <row r="19" spans="1:126" ht="23.25" x14ac:dyDescent="0.25">
      <c r="A19" s="818" t="s">
        <v>5201</v>
      </c>
      <c r="B19" s="822" t="s">
        <v>190</v>
      </c>
      <c r="C19" s="814">
        <v>1</v>
      </c>
      <c r="D19" s="815" t="s">
        <v>5192</v>
      </c>
      <c r="E19" s="820">
        <v>46113</v>
      </c>
      <c r="F19" s="821">
        <v>46242</v>
      </c>
      <c r="G19" s="784"/>
      <c r="H19" s="782"/>
      <c r="I19" s="782"/>
      <c r="J19" s="785"/>
      <c r="K19" s="781"/>
      <c r="L19" s="782"/>
      <c r="M19" s="782"/>
      <c r="N19" s="783"/>
      <c r="O19" s="784"/>
      <c r="P19" s="782"/>
      <c r="Q19" s="782"/>
      <c r="R19" s="785"/>
      <c r="S19" s="781"/>
      <c r="T19" s="782"/>
      <c r="U19" s="782"/>
      <c r="V19" s="783"/>
      <c r="W19" s="784"/>
      <c r="X19" s="782"/>
      <c r="Y19" s="782"/>
      <c r="Z19" s="785"/>
      <c r="AA19" s="781"/>
      <c r="AB19" s="782"/>
      <c r="AC19" s="782"/>
      <c r="AD19" s="783"/>
      <c r="AE19" s="784"/>
      <c r="AF19" s="782"/>
      <c r="AG19" s="782"/>
      <c r="AH19" s="783"/>
      <c r="AI19" s="784"/>
      <c r="AJ19" s="782"/>
      <c r="AK19" s="782"/>
      <c r="AL19" s="785"/>
      <c r="AM19" s="781"/>
      <c r="AN19" s="782"/>
      <c r="AO19" s="782"/>
      <c r="AP19" s="783"/>
      <c r="AQ19" s="823"/>
      <c r="AR19" s="798"/>
      <c r="AS19" s="798"/>
      <c r="AT19" s="824"/>
      <c r="AU19" s="795"/>
      <c r="AV19" s="795"/>
      <c r="AW19" s="795"/>
      <c r="AX19" s="795"/>
      <c r="AY19" s="823"/>
      <c r="AZ19" s="798"/>
      <c r="BA19" s="798"/>
      <c r="BB19" s="824"/>
      <c r="BC19" s="795"/>
      <c r="BD19" s="798"/>
      <c r="BE19" s="798"/>
      <c r="BF19" s="825"/>
      <c r="BG19" s="823"/>
      <c r="BH19" s="782"/>
      <c r="BI19" s="782"/>
      <c r="BJ19" s="785"/>
      <c r="BK19" s="781"/>
      <c r="BL19" s="782"/>
      <c r="BM19" s="782"/>
      <c r="BN19" s="783"/>
      <c r="BO19" s="784"/>
      <c r="BP19" s="782"/>
      <c r="BQ19" s="782"/>
      <c r="BR19" s="785"/>
      <c r="BS19" s="781"/>
      <c r="BT19" s="782"/>
      <c r="BU19" s="782"/>
      <c r="BV19" s="783"/>
      <c r="BW19" s="784"/>
      <c r="BX19" s="782"/>
      <c r="BY19" s="782"/>
      <c r="BZ19" s="785"/>
      <c r="CA19" s="784"/>
      <c r="CB19" s="782"/>
      <c r="CC19" s="782"/>
      <c r="CD19" s="783"/>
      <c r="CE19" s="784"/>
      <c r="CF19" s="782"/>
      <c r="CG19" s="782"/>
      <c r="CH19" s="785"/>
      <c r="CI19" s="781"/>
      <c r="CJ19" s="782"/>
      <c r="CK19" s="782"/>
      <c r="CL19" s="783"/>
      <c r="CM19" s="784"/>
      <c r="CN19" s="782"/>
      <c r="CO19" s="782"/>
      <c r="CP19" s="785"/>
      <c r="CQ19" s="781"/>
      <c r="CR19" s="782"/>
      <c r="CS19" s="782"/>
      <c r="CT19" s="783"/>
      <c r="CU19" s="784"/>
      <c r="CV19" s="782"/>
      <c r="CW19" s="782"/>
      <c r="CX19" s="785"/>
      <c r="CY19" s="781"/>
      <c r="CZ19" s="782"/>
      <c r="DA19" s="782"/>
      <c r="DB19" s="783"/>
      <c r="DC19" s="784"/>
      <c r="DD19" s="782"/>
      <c r="DE19" s="782"/>
      <c r="DF19" s="785"/>
      <c r="DG19" s="781"/>
      <c r="DH19" s="782"/>
      <c r="DI19" s="782"/>
      <c r="DJ19" s="783"/>
      <c r="DK19" s="784"/>
      <c r="DL19" s="782"/>
      <c r="DM19" s="782"/>
      <c r="DN19" s="785"/>
      <c r="DO19" s="781"/>
      <c r="DP19" s="782"/>
      <c r="DQ19" s="782"/>
      <c r="DR19" s="783"/>
      <c r="DS19" s="784"/>
      <c r="DT19" s="782"/>
      <c r="DU19" s="782"/>
      <c r="DV19" s="785"/>
    </row>
    <row r="20" spans="1:126" ht="23.25" x14ac:dyDescent="0.25">
      <c r="A20" s="818" t="s">
        <v>5202</v>
      </c>
      <c r="B20" s="822" t="s">
        <v>33</v>
      </c>
      <c r="C20" s="814">
        <v>1</v>
      </c>
      <c r="D20" s="815" t="s">
        <v>5192</v>
      </c>
      <c r="E20" s="820">
        <v>46204</v>
      </c>
      <c r="F20" s="821">
        <v>46257</v>
      </c>
      <c r="G20" s="784"/>
      <c r="H20" s="782"/>
      <c r="I20" s="782"/>
      <c r="J20" s="785"/>
      <c r="K20" s="781"/>
      <c r="L20" s="782"/>
      <c r="M20" s="782"/>
      <c r="N20" s="783"/>
      <c r="O20" s="784"/>
      <c r="P20" s="782"/>
      <c r="Q20" s="782"/>
      <c r="R20" s="785"/>
      <c r="S20" s="781"/>
      <c r="T20" s="782"/>
      <c r="U20" s="782"/>
      <c r="V20" s="783"/>
      <c r="W20" s="784"/>
      <c r="X20" s="782"/>
      <c r="Y20" s="782"/>
      <c r="Z20" s="785"/>
      <c r="AA20" s="781"/>
      <c r="AB20" s="782"/>
      <c r="AC20" s="782"/>
      <c r="AD20" s="783"/>
      <c r="AE20" s="784"/>
      <c r="AF20" s="782"/>
      <c r="AG20" s="782"/>
      <c r="AH20" s="783"/>
      <c r="AI20" s="784"/>
      <c r="AJ20" s="782"/>
      <c r="AK20" s="782"/>
      <c r="AL20" s="785"/>
      <c r="AM20" s="781"/>
      <c r="AN20" s="782"/>
      <c r="AO20" s="782"/>
      <c r="AP20" s="783"/>
      <c r="AQ20" s="784"/>
      <c r="AR20" s="782"/>
      <c r="AS20" s="782"/>
      <c r="AT20" s="785"/>
      <c r="AU20" s="781"/>
      <c r="AV20" s="782"/>
      <c r="AW20" s="783"/>
      <c r="AX20" s="783"/>
      <c r="AY20" s="784"/>
      <c r="AZ20" s="782"/>
      <c r="BA20" s="782"/>
      <c r="BB20" s="785"/>
      <c r="BC20" s="795"/>
      <c r="BD20" s="798"/>
      <c r="BE20" s="798"/>
      <c r="BF20" s="825"/>
      <c r="BG20" s="823"/>
      <c r="BH20" s="798"/>
      <c r="BI20" s="798"/>
      <c r="BJ20" s="785"/>
      <c r="BK20" s="781"/>
      <c r="BL20" s="782"/>
      <c r="BM20" s="782"/>
      <c r="BN20" s="783"/>
      <c r="BO20" s="784"/>
      <c r="BP20" s="782"/>
      <c r="BQ20" s="782"/>
      <c r="BR20" s="785"/>
      <c r="BS20" s="781"/>
      <c r="BT20" s="782"/>
      <c r="BU20" s="782"/>
      <c r="BV20" s="783"/>
      <c r="BW20" s="784"/>
      <c r="BX20" s="782"/>
      <c r="BY20" s="782"/>
      <c r="BZ20" s="785"/>
      <c r="CA20" s="784"/>
      <c r="CB20" s="782"/>
      <c r="CC20" s="782"/>
      <c r="CD20" s="783"/>
      <c r="CE20" s="784"/>
      <c r="CF20" s="782"/>
      <c r="CG20" s="782"/>
      <c r="CH20" s="785"/>
      <c r="CI20" s="781"/>
      <c r="CJ20" s="782"/>
      <c r="CK20" s="782"/>
      <c r="CL20" s="783"/>
      <c r="CM20" s="784"/>
      <c r="CN20" s="782"/>
      <c r="CO20" s="782"/>
      <c r="CP20" s="785"/>
      <c r="CQ20" s="781"/>
      <c r="CR20" s="782"/>
      <c r="CS20" s="782"/>
      <c r="CT20" s="783"/>
      <c r="CU20" s="784"/>
      <c r="CV20" s="782"/>
      <c r="CW20" s="782"/>
      <c r="CX20" s="785"/>
      <c r="CY20" s="781"/>
      <c r="CZ20" s="782"/>
      <c r="DA20" s="782"/>
      <c r="DB20" s="783"/>
      <c r="DC20" s="784"/>
      <c r="DD20" s="782"/>
      <c r="DE20" s="782"/>
      <c r="DF20" s="785"/>
      <c r="DG20" s="781"/>
      <c r="DH20" s="782"/>
      <c r="DI20" s="782"/>
      <c r="DJ20" s="783"/>
      <c r="DK20" s="784"/>
      <c r="DL20" s="782"/>
      <c r="DM20" s="782"/>
      <c r="DN20" s="785"/>
      <c r="DO20" s="781"/>
      <c r="DP20" s="782"/>
      <c r="DQ20" s="782"/>
      <c r="DR20" s="783"/>
      <c r="DS20" s="784"/>
      <c r="DT20" s="782"/>
      <c r="DU20" s="782"/>
      <c r="DV20" s="785"/>
    </row>
    <row r="21" spans="1:126" ht="23.25" x14ac:dyDescent="0.25">
      <c r="A21" s="818" t="s">
        <v>5203</v>
      </c>
      <c r="B21" s="826" t="s">
        <v>5034</v>
      </c>
      <c r="C21" s="814"/>
      <c r="D21" s="815"/>
      <c r="E21" s="820"/>
      <c r="F21" s="821"/>
      <c r="G21" s="784"/>
      <c r="H21" s="782"/>
      <c r="I21" s="782"/>
      <c r="J21" s="785"/>
      <c r="K21" s="781"/>
      <c r="L21" s="782"/>
      <c r="M21" s="782"/>
      <c r="N21" s="783"/>
      <c r="O21" s="784"/>
      <c r="P21" s="782"/>
      <c r="Q21" s="782"/>
      <c r="R21" s="785"/>
      <c r="S21" s="781"/>
      <c r="T21" s="782"/>
      <c r="U21" s="782"/>
      <c r="V21" s="783"/>
      <c r="W21" s="784"/>
      <c r="X21" s="782"/>
      <c r="Y21" s="782"/>
      <c r="Z21" s="785"/>
      <c r="AA21" s="781"/>
      <c r="AB21" s="782"/>
      <c r="AC21" s="782"/>
      <c r="AD21" s="783"/>
      <c r="AE21" s="784"/>
      <c r="AF21" s="782"/>
      <c r="AG21" s="782"/>
      <c r="AH21" s="783"/>
      <c r="AI21" s="784"/>
      <c r="AJ21" s="782"/>
      <c r="AK21" s="782"/>
      <c r="AL21" s="785"/>
      <c r="AM21" s="781"/>
      <c r="AN21" s="782"/>
      <c r="AO21" s="782"/>
      <c r="AP21" s="783"/>
      <c r="AQ21" s="784"/>
      <c r="AR21" s="782"/>
      <c r="AS21" s="782"/>
      <c r="AT21" s="785"/>
      <c r="AU21" s="781"/>
      <c r="AV21" s="782"/>
      <c r="AW21" s="782"/>
      <c r="AX21" s="783"/>
      <c r="AY21" s="784"/>
      <c r="AZ21" s="782"/>
      <c r="BA21" s="782"/>
      <c r="BB21" s="785"/>
      <c r="BC21" s="781"/>
      <c r="BD21" s="782"/>
      <c r="BE21" s="782"/>
      <c r="BF21" s="783"/>
      <c r="BG21" s="784"/>
      <c r="BH21" s="782"/>
      <c r="BI21" s="782"/>
      <c r="BJ21" s="785"/>
      <c r="BK21" s="781"/>
      <c r="BL21" s="782"/>
      <c r="BM21" s="782"/>
      <c r="BN21" s="783"/>
      <c r="BO21" s="784"/>
      <c r="BP21" s="782"/>
      <c r="BQ21" s="782"/>
      <c r="BR21" s="785"/>
      <c r="BS21" s="781"/>
      <c r="BT21" s="782"/>
      <c r="BU21" s="782"/>
      <c r="BV21" s="783"/>
      <c r="BW21" s="784"/>
      <c r="BX21" s="782"/>
      <c r="BY21" s="782"/>
      <c r="BZ21" s="785"/>
      <c r="CA21" s="784"/>
      <c r="CB21" s="782"/>
      <c r="CC21" s="782"/>
      <c r="CD21" s="783"/>
      <c r="CE21" s="784"/>
      <c r="CF21" s="782"/>
      <c r="CG21" s="782"/>
      <c r="CH21" s="785"/>
      <c r="CI21" s="781"/>
      <c r="CJ21" s="782"/>
      <c r="CK21" s="782"/>
      <c r="CL21" s="783"/>
      <c r="CM21" s="784"/>
      <c r="CN21" s="782"/>
      <c r="CO21" s="782"/>
      <c r="CP21" s="785"/>
      <c r="CQ21" s="781"/>
      <c r="CR21" s="782"/>
      <c r="CS21" s="782"/>
      <c r="CT21" s="783"/>
      <c r="CU21" s="784"/>
      <c r="CV21" s="782"/>
      <c r="CW21" s="782"/>
      <c r="CX21" s="785"/>
      <c r="CY21" s="781"/>
      <c r="CZ21" s="782"/>
      <c r="DA21" s="782"/>
      <c r="DB21" s="783"/>
      <c r="DC21" s="784"/>
      <c r="DD21" s="782"/>
      <c r="DE21" s="782"/>
      <c r="DF21" s="785"/>
      <c r="DG21" s="781"/>
      <c r="DH21" s="782"/>
      <c r="DI21" s="782"/>
      <c r="DJ21" s="783"/>
      <c r="DK21" s="784"/>
      <c r="DL21" s="782"/>
      <c r="DM21" s="782"/>
      <c r="DN21" s="785"/>
      <c r="DO21" s="781"/>
      <c r="DP21" s="782"/>
      <c r="DQ21" s="782"/>
      <c r="DR21" s="783"/>
      <c r="DS21" s="784"/>
      <c r="DT21" s="782"/>
      <c r="DU21" s="782"/>
      <c r="DV21" s="785"/>
    </row>
    <row r="22" spans="1:126" ht="23.25" x14ac:dyDescent="0.25">
      <c r="A22" s="818" t="s">
        <v>5204</v>
      </c>
      <c r="B22" s="822" t="s">
        <v>197</v>
      </c>
      <c r="C22" s="814">
        <v>1</v>
      </c>
      <c r="D22" s="815" t="s">
        <v>5192</v>
      </c>
      <c r="E22" s="820">
        <v>46196</v>
      </c>
      <c r="F22" s="821">
        <v>46249</v>
      </c>
      <c r="G22" s="784"/>
      <c r="H22" s="782"/>
      <c r="I22" s="782"/>
      <c r="J22" s="785"/>
      <c r="K22" s="781"/>
      <c r="L22" s="782"/>
      <c r="M22" s="782"/>
      <c r="N22" s="783"/>
      <c r="O22" s="784"/>
      <c r="P22" s="782"/>
      <c r="Q22" s="782"/>
      <c r="R22" s="785"/>
      <c r="S22" s="781"/>
      <c r="T22" s="782"/>
      <c r="U22" s="782"/>
      <c r="V22" s="783"/>
      <c r="W22" s="784"/>
      <c r="X22" s="782"/>
      <c r="Y22" s="782"/>
      <c r="Z22" s="785"/>
      <c r="AA22" s="781"/>
      <c r="AB22" s="782"/>
      <c r="AC22" s="782"/>
      <c r="AD22" s="783"/>
      <c r="AE22" s="784"/>
      <c r="AF22" s="782"/>
      <c r="AG22" s="782"/>
      <c r="AH22" s="783"/>
      <c r="AI22" s="784"/>
      <c r="AJ22" s="782"/>
      <c r="AK22" s="782"/>
      <c r="AL22" s="785"/>
      <c r="AM22" s="781"/>
      <c r="AN22" s="782"/>
      <c r="AO22" s="782"/>
      <c r="AP22" s="783"/>
      <c r="AQ22" s="784"/>
      <c r="AR22" s="782"/>
      <c r="AS22" s="782"/>
      <c r="AT22" s="785"/>
      <c r="AU22" s="781"/>
      <c r="AV22" s="782"/>
      <c r="AW22" s="782"/>
      <c r="AX22" s="783"/>
      <c r="AY22" s="784"/>
      <c r="AZ22" s="782"/>
      <c r="BA22" s="782"/>
      <c r="BB22" s="824"/>
      <c r="BC22" s="795"/>
      <c r="BD22" s="798"/>
      <c r="BE22" s="798"/>
      <c r="BF22" s="825"/>
      <c r="BG22" s="823"/>
      <c r="BH22" s="798"/>
      <c r="BI22" s="782"/>
      <c r="BJ22" s="785"/>
      <c r="BK22" s="781"/>
      <c r="BL22" s="782"/>
      <c r="BM22" s="782"/>
      <c r="BN22" s="783"/>
      <c r="BO22" s="784"/>
      <c r="BP22" s="782"/>
      <c r="BQ22" s="782"/>
      <c r="BR22" s="785"/>
      <c r="BS22" s="781"/>
      <c r="BT22" s="782"/>
      <c r="BU22" s="782"/>
      <c r="BV22" s="783"/>
      <c r="BW22" s="784"/>
      <c r="BX22" s="782"/>
      <c r="BY22" s="782"/>
      <c r="BZ22" s="785"/>
      <c r="CA22" s="784"/>
      <c r="CB22" s="782"/>
      <c r="CC22" s="782"/>
      <c r="CD22" s="783"/>
      <c r="CE22" s="784"/>
      <c r="CF22" s="782"/>
      <c r="CG22" s="782"/>
      <c r="CH22" s="785"/>
      <c r="CI22" s="781"/>
      <c r="CJ22" s="782"/>
      <c r="CK22" s="782"/>
      <c r="CL22" s="783"/>
      <c r="CM22" s="784"/>
      <c r="CN22" s="782"/>
      <c r="CO22" s="782"/>
      <c r="CP22" s="785"/>
      <c r="CQ22" s="781"/>
      <c r="CR22" s="782"/>
      <c r="CS22" s="782"/>
      <c r="CT22" s="783"/>
      <c r="CU22" s="784"/>
      <c r="CV22" s="782"/>
      <c r="CW22" s="782"/>
      <c r="CX22" s="785"/>
      <c r="CY22" s="781"/>
      <c r="CZ22" s="782"/>
      <c r="DA22" s="782"/>
      <c r="DB22" s="783"/>
      <c r="DC22" s="784"/>
      <c r="DD22" s="782"/>
      <c r="DE22" s="782"/>
      <c r="DF22" s="785"/>
      <c r="DG22" s="781"/>
      <c r="DH22" s="782"/>
      <c r="DI22" s="782"/>
      <c r="DJ22" s="783"/>
      <c r="DK22" s="784"/>
      <c r="DL22" s="782"/>
      <c r="DM22" s="782"/>
      <c r="DN22" s="785"/>
      <c r="DO22" s="781"/>
      <c r="DP22" s="782"/>
      <c r="DQ22" s="782"/>
      <c r="DR22" s="783"/>
      <c r="DS22" s="784"/>
      <c r="DT22" s="782"/>
      <c r="DU22" s="782"/>
      <c r="DV22" s="785"/>
    </row>
    <row r="23" spans="1:126" ht="23.25" x14ac:dyDescent="0.25">
      <c r="A23" s="818" t="s">
        <v>5205</v>
      </c>
      <c r="B23" s="822" t="s">
        <v>199</v>
      </c>
      <c r="C23" s="814">
        <v>1</v>
      </c>
      <c r="D23" s="815" t="s">
        <v>5192</v>
      </c>
      <c r="E23" s="820">
        <v>46196</v>
      </c>
      <c r="F23" s="821">
        <v>46257</v>
      </c>
      <c r="G23" s="784"/>
      <c r="H23" s="782"/>
      <c r="I23" s="782"/>
      <c r="J23" s="785"/>
      <c r="K23" s="781"/>
      <c r="L23" s="782"/>
      <c r="M23" s="782"/>
      <c r="N23" s="783"/>
      <c r="O23" s="784"/>
      <c r="P23" s="782"/>
      <c r="Q23" s="782"/>
      <c r="R23" s="785"/>
      <c r="S23" s="781"/>
      <c r="T23" s="782"/>
      <c r="U23" s="782"/>
      <c r="V23" s="783"/>
      <c r="W23" s="784"/>
      <c r="X23" s="782"/>
      <c r="Y23" s="782"/>
      <c r="Z23" s="785"/>
      <c r="AA23" s="781"/>
      <c r="AB23" s="782"/>
      <c r="AC23" s="782"/>
      <c r="AD23" s="783"/>
      <c r="AE23" s="784"/>
      <c r="AF23" s="782"/>
      <c r="AG23" s="782"/>
      <c r="AH23" s="783"/>
      <c r="AI23" s="784"/>
      <c r="AJ23" s="782"/>
      <c r="AK23" s="782"/>
      <c r="AL23" s="785"/>
      <c r="AM23" s="781"/>
      <c r="AN23" s="782"/>
      <c r="AO23" s="782"/>
      <c r="AP23" s="783"/>
      <c r="AQ23" s="784"/>
      <c r="AR23" s="782"/>
      <c r="AS23" s="782"/>
      <c r="AT23" s="785"/>
      <c r="AU23" s="781"/>
      <c r="AV23" s="782"/>
      <c r="AW23" s="782"/>
      <c r="AX23" s="783"/>
      <c r="AY23" s="784"/>
      <c r="AZ23" s="782"/>
      <c r="BA23" s="782"/>
      <c r="BB23" s="824"/>
      <c r="BC23" s="795"/>
      <c r="BD23" s="798"/>
      <c r="BE23" s="798"/>
      <c r="BF23" s="825"/>
      <c r="BG23" s="823"/>
      <c r="BH23" s="798"/>
      <c r="BI23" s="798"/>
      <c r="BJ23" s="785"/>
      <c r="BK23" s="781"/>
      <c r="BL23" s="782"/>
      <c r="BM23" s="782"/>
      <c r="BN23" s="783"/>
      <c r="BO23" s="784"/>
      <c r="BP23" s="782"/>
      <c r="BQ23" s="782"/>
      <c r="BR23" s="785"/>
      <c r="BS23" s="781"/>
      <c r="BT23" s="782"/>
      <c r="BU23" s="782"/>
      <c r="BV23" s="783"/>
      <c r="BW23" s="784"/>
      <c r="BX23" s="782"/>
      <c r="BY23" s="782"/>
      <c r="BZ23" s="785"/>
      <c r="CA23" s="784"/>
      <c r="CB23" s="782"/>
      <c r="CC23" s="782"/>
      <c r="CD23" s="783"/>
      <c r="CE23" s="784"/>
      <c r="CF23" s="782"/>
      <c r="CG23" s="782"/>
      <c r="CH23" s="785"/>
      <c r="CI23" s="781"/>
      <c r="CJ23" s="782"/>
      <c r="CK23" s="782"/>
      <c r="CL23" s="783"/>
      <c r="CM23" s="784"/>
      <c r="CN23" s="782"/>
      <c r="CO23" s="782"/>
      <c r="CP23" s="785"/>
      <c r="CQ23" s="781"/>
      <c r="CR23" s="782"/>
      <c r="CS23" s="782"/>
      <c r="CT23" s="783"/>
      <c r="CU23" s="784"/>
      <c r="CV23" s="782"/>
      <c r="CW23" s="782"/>
      <c r="CX23" s="785"/>
      <c r="CY23" s="781"/>
      <c r="CZ23" s="782"/>
      <c r="DA23" s="782"/>
      <c r="DB23" s="783"/>
      <c r="DC23" s="784"/>
      <c r="DD23" s="782"/>
      <c r="DE23" s="782"/>
      <c r="DF23" s="785"/>
      <c r="DG23" s="781"/>
      <c r="DH23" s="782"/>
      <c r="DI23" s="782"/>
      <c r="DJ23" s="783"/>
      <c r="DK23" s="784"/>
      <c r="DL23" s="782"/>
      <c r="DM23" s="782"/>
      <c r="DN23" s="785"/>
      <c r="DO23" s="781"/>
      <c r="DP23" s="782"/>
      <c r="DQ23" s="782"/>
      <c r="DR23" s="783"/>
      <c r="DS23" s="784"/>
      <c r="DT23" s="782"/>
      <c r="DU23" s="782"/>
      <c r="DV23" s="785"/>
    </row>
    <row r="24" spans="1:126" ht="23.25" x14ac:dyDescent="0.25">
      <c r="A24" s="818" t="s">
        <v>5206</v>
      </c>
      <c r="B24" s="822" t="s">
        <v>201</v>
      </c>
      <c r="C24" s="814">
        <v>1</v>
      </c>
      <c r="D24" s="815" t="s">
        <v>5192</v>
      </c>
      <c r="E24" s="820">
        <v>46196</v>
      </c>
      <c r="F24" s="821">
        <v>46257</v>
      </c>
      <c r="G24" s="784"/>
      <c r="H24" s="782"/>
      <c r="I24" s="782"/>
      <c r="J24" s="785"/>
      <c r="K24" s="781"/>
      <c r="L24" s="782"/>
      <c r="M24" s="782"/>
      <c r="N24" s="783"/>
      <c r="O24" s="784"/>
      <c r="P24" s="782"/>
      <c r="Q24" s="782"/>
      <c r="R24" s="785"/>
      <c r="S24" s="781"/>
      <c r="T24" s="782"/>
      <c r="U24" s="782"/>
      <c r="V24" s="783"/>
      <c r="W24" s="784"/>
      <c r="X24" s="782"/>
      <c r="Y24" s="782"/>
      <c r="Z24" s="785"/>
      <c r="AA24" s="781"/>
      <c r="AB24" s="782"/>
      <c r="AC24" s="782"/>
      <c r="AD24" s="783"/>
      <c r="AE24" s="784"/>
      <c r="AF24" s="782"/>
      <c r="AG24" s="782"/>
      <c r="AH24" s="783"/>
      <c r="AI24" s="784"/>
      <c r="AJ24" s="782"/>
      <c r="AK24" s="782"/>
      <c r="AL24" s="785"/>
      <c r="AM24" s="781"/>
      <c r="AN24" s="782"/>
      <c r="AO24" s="782"/>
      <c r="AP24" s="783"/>
      <c r="AQ24" s="784"/>
      <c r="AR24" s="782"/>
      <c r="AS24" s="782"/>
      <c r="AT24" s="785"/>
      <c r="AU24" s="781"/>
      <c r="AV24" s="782"/>
      <c r="AW24" s="782"/>
      <c r="AX24" s="783"/>
      <c r="AY24" s="784"/>
      <c r="AZ24" s="782"/>
      <c r="BA24" s="782"/>
      <c r="BB24" s="824"/>
      <c r="BC24" s="795"/>
      <c r="BD24" s="798"/>
      <c r="BE24" s="798"/>
      <c r="BF24" s="825"/>
      <c r="BG24" s="823"/>
      <c r="BH24" s="798"/>
      <c r="BI24" s="798"/>
      <c r="BJ24" s="785"/>
      <c r="BK24" s="781"/>
      <c r="BL24" s="782"/>
      <c r="BM24" s="782"/>
      <c r="BN24" s="783"/>
      <c r="BO24" s="784"/>
      <c r="BP24" s="782"/>
      <c r="BQ24" s="782"/>
      <c r="BR24" s="785"/>
      <c r="BS24" s="781"/>
      <c r="BT24" s="782"/>
      <c r="BU24" s="782"/>
      <c r="BV24" s="783"/>
      <c r="BW24" s="784"/>
      <c r="BX24" s="782"/>
      <c r="BY24" s="782"/>
      <c r="BZ24" s="785"/>
      <c r="CA24" s="784"/>
      <c r="CB24" s="782"/>
      <c r="CC24" s="782"/>
      <c r="CD24" s="783"/>
      <c r="CE24" s="784"/>
      <c r="CF24" s="782"/>
      <c r="CG24" s="782"/>
      <c r="CH24" s="785"/>
      <c r="CI24" s="781"/>
      <c r="CJ24" s="782"/>
      <c r="CK24" s="782"/>
      <c r="CL24" s="783"/>
      <c r="CM24" s="784"/>
      <c r="CN24" s="782"/>
      <c r="CO24" s="782"/>
      <c r="CP24" s="785"/>
      <c r="CQ24" s="781"/>
      <c r="CR24" s="782"/>
      <c r="CS24" s="782"/>
      <c r="CT24" s="783"/>
      <c r="CU24" s="784"/>
      <c r="CV24" s="782"/>
      <c r="CW24" s="782"/>
      <c r="CX24" s="785"/>
      <c r="CY24" s="781"/>
      <c r="CZ24" s="782"/>
      <c r="DA24" s="782"/>
      <c r="DB24" s="783"/>
      <c r="DC24" s="784"/>
      <c r="DD24" s="782"/>
      <c r="DE24" s="782"/>
      <c r="DF24" s="785"/>
      <c r="DG24" s="781"/>
      <c r="DH24" s="782"/>
      <c r="DI24" s="782"/>
      <c r="DJ24" s="783"/>
      <c r="DK24" s="784"/>
      <c r="DL24" s="782"/>
      <c r="DM24" s="782"/>
      <c r="DN24" s="785"/>
      <c r="DO24" s="781"/>
      <c r="DP24" s="782"/>
      <c r="DQ24" s="782"/>
      <c r="DR24" s="783"/>
      <c r="DS24" s="784"/>
      <c r="DT24" s="782"/>
      <c r="DU24" s="782"/>
      <c r="DV24" s="785"/>
    </row>
    <row r="25" spans="1:126" ht="23.25" x14ac:dyDescent="0.25">
      <c r="A25" s="818" t="s">
        <v>5207</v>
      </c>
      <c r="B25" s="822" t="s">
        <v>203</v>
      </c>
      <c r="C25" s="814">
        <v>1</v>
      </c>
      <c r="D25" s="815" t="s">
        <v>5192</v>
      </c>
      <c r="E25" s="820">
        <v>46196</v>
      </c>
      <c r="F25" s="821">
        <v>46257</v>
      </c>
      <c r="G25" s="784"/>
      <c r="H25" s="782"/>
      <c r="I25" s="782"/>
      <c r="J25" s="785"/>
      <c r="K25" s="781"/>
      <c r="L25" s="782"/>
      <c r="M25" s="782"/>
      <c r="N25" s="783"/>
      <c r="O25" s="784"/>
      <c r="P25" s="782"/>
      <c r="Q25" s="782"/>
      <c r="R25" s="785"/>
      <c r="S25" s="781"/>
      <c r="T25" s="782"/>
      <c r="U25" s="782"/>
      <c r="V25" s="783"/>
      <c r="W25" s="784"/>
      <c r="X25" s="782"/>
      <c r="Y25" s="782"/>
      <c r="Z25" s="785"/>
      <c r="AA25" s="781"/>
      <c r="AB25" s="782"/>
      <c r="AC25" s="782"/>
      <c r="AD25" s="783"/>
      <c r="AE25" s="784"/>
      <c r="AF25" s="782"/>
      <c r="AG25" s="782"/>
      <c r="AH25" s="783"/>
      <c r="AI25" s="784"/>
      <c r="AJ25" s="782"/>
      <c r="AK25" s="782"/>
      <c r="AL25" s="785"/>
      <c r="AM25" s="781"/>
      <c r="AN25" s="782"/>
      <c r="AO25" s="782"/>
      <c r="AP25" s="783"/>
      <c r="AQ25" s="784"/>
      <c r="AR25" s="782"/>
      <c r="AS25" s="782"/>
      <c r="AT25" s="785"/>
      <c r="AU25" s="781"/>
      <c r="AV25" s="782"/>
      <c r="AW25" s="782"/>
      <c r="AX25" s="783"/>
      <c r="AY25" s="784"/>
      <c r="AZ25" s="782"/>
      <c r="BA25" s="782"/>
      <c r="BB25" s="824"/>
      <c r="BC25" s="795"/>
      <c r="BD25" s="798"/>
      <c r="BE25" s="798"/>
      <c r="BF25" s="825"/>
      <c r="BG25" s="823"/>
      <c r="BH25" s="798"/>
      <c r="BI25" s="798"/>
      <c r="BJ25" s="785"/>
      <c r="BK25" s="781"/>
      <c r="BL25" s="782"/>
      <c r="BM25" s="782"/>
      <c r="BN25" s="783"/>
      <c r="BO25" s="784"/>
      <c r="BP25" s="782"/>
      <c r="BQ25" s="782"/>
      <c r="BR25" s="785"/>
      <c r="BS25" s="781"/>
      <c r="BT25" s="782"/>
      <c r="BU25" s="782"/>
      <c r="BV25" s="783"/>
      <c r="BW25" s="784"/>
      <c r="BX25" s="782"/>
      <c r="BY25" s="782"/>
      <c r="BZ25" s="785"/>
      <c r="CA25" s="784"/>
      <c r="CB25" s="782"/>
      <c r="CC25" s="782"/>
      <c r="CD25" s="783"/>
      <c r="CE25" s="784"/>
      <c r="CF25" s="782"/>
      <c r="CG25" s="782"/>
      <c r="CH25" s="785"/>
      <c r="CI25" s="781"/>
      <c r="CJ25" s="782"/>
      <c r="CK25" s="782"/>
      <c r="CL25" s="783"/>
      <c r="CM25" s="784"/>
      <c r="CN25" s="782"/>
      <c r="CO25" s="782"/>
      <c r="CP25" s="785"/>
      <c r="CQ25" s="781"/>
      <c r="CR25" s="782"/>
      <c r="CS25" s="782"/>
      <c r="CT25" s="783"/>
      <c r="CU25" s="784"/>
      <c r="CV25" s="782"/>
      <c r="CW25" s="782"/>
      <c r="CX25" s="785"/>
      <c r="CY25" s="781"/>
      <c r="CZ25" s="782"/>
      <c r="DA25" s="782"/>
      <c r="DB25" s="783"/>
      <c r="DC25" s="784"/>
      <c r="DD25" s="782"/>
      <c r="DE25" s="782"/>
      <c r="DF25" s="785"/>
      <c r="DG25" s="781"/>
      <c r="DH25" s="782"/>
      <c r="DI25" s="782"/>
      <c r="DJ25" s="783"/>
      <c r="DK25" s="784"/>
      <c r="DL25" s="782"/>
      <c r="DM25" s="782"/>
      <c r="DN25" s="785"/>
      <c r="DO25" s="781"/>
      <c r="DP25" s="782"/>
      <c r="DQ25" s="782"/>
      <c r="DR25" s="783"/>
      <c r="DS25" s="784"/>
      <c r="DT25" s="782"/>
      <c r="DU25" s="782"/>
      <c r="DV25" s="785"/>
    </row>
    <row r="26" spans="1:126" ht="23.25" x14ac:dyDescent="0.25">
      <c r="A26" s="818" t="s">
        <v>5208</v>
      </c>
      <c r="B26" s="822" t="s">
        <v>205</v>
      </c>
      <c r="C26" s="814">
        <v>1</v>
      </c>
      <c r="D26" s="815" t="s">
        <v>5192</v>
      </c>
      <c r="E26" s="820">
        <v>46196</v>
      </c>
      <c r="F26" s="821">
        <v>46257</v>
      </c>
      <c r="G26" s="784"/>
      <c r="H26" s="782"/>
      <c r="I26" s="782"/>
      <c r="J26" s="785"/>
      <c r="K26" s="781"/>
      <c r="L26" s="782"/>
      <c r="M26" s="782"/>
      <c r="N26" s="783"/>
      <c r="O26" s="784"/>
      <c r="P26" s="782"/>
      <c r="Q26" s="782"/>
      <c r="R26" s="785"/>
      <c r="S26" s="781"/>
      <c r="T26" s="782"/>
      <c r="U26" s="782"/>
      <c r="V26" s="783"/>
      <c r="W26" s="784"/>
      <c r="X26" s="782"/>
      <c r="Y26" s="782"/>
      <c r="Z26" s="785"/>
      <c r="AA26" s="781"/>
      <c r="AB26" s="782"/>
      <c r="AC26" s="782"/>
      <c r="AD26" s="783"/>
      <c r="AE26" s="784"/>
      <c r="AF26" s="782"/>
      <c r="AG26" s="782"/>
      <c r="AH26" s="783"/>
      <c r="AI26" s="784"/>
      <c r="AJ26" s="782"/>
      <c r="AK26" s="782"/>
      <c r="AL26" s="785"/>
      <c r="AM26" s="781"/>
      <c r="AN26" s="782"/>
      <c r="AO26" s="782"/>
      <c r="AP26" s="783"/>
      <c r="AQ26" s="784"/>
      <c r="AR26" s="782"/>
      <c r="AS26" s="782"/>
      <c r="AT26" s="785"/>
      <c r="AU26" s="781"/>
      <c r="AV26" s="782"/>
      <c r="AW26" s="782"/>
      <c r="AX26" s="783"/>
      <c r="AY26" s="784"/>
      <c r="AZ26" s="782"/>
      <c r="BA26" s="782"/>
      <c r="BB26" s="824"/>
      <c r="BC26" s="795"/>
      <c r="BD26" s="798"/>
      <c r="BE26" s="798"/>
      <c r="BF26" s="825"/>
      <c r="BG26" s="823"/>
      <c r="BH26" s="798"/>
      <c r="BI26" s="798"/>
      <c r="BJ26" s="785"/>
      <c r="BK26" s="781"/>
      <c r="BL26" s="782"/>
      <c r="BM26" s="782"/>
      <c r="BN26" s="783"/>
      <c r="BO26" s="784"/>
      <c r="BP26" s="782"/>
      <c r="BQ26" s="782"/>
      <c r="BR26" s="785"/>
      <c r="BS26" s="781"/>
      <c r="BT26" s="782"/>
      <c r="BU26" s="782"/>
      <c r="BV26" s="783"/>
      <c r="BW26" s="784"/>
      <c r="BX26" s="782"/>
      <c r="BY26" s="782"/>
      <c r="BZ26" s="785"/>
      <c r="CA26" s="784"/>
      <c r="CB26" s="782"/>
      <c r="CC26" s="782"/>
      <c r="CD26" s="783"/>
      <c r="CE26" s="784"/>
      <c r="CF26" s="782"/>
      <c r="CG26" s="782"/>
      <c r="CH26" s="785"/>
      <c r="CI26" s="781"/>
      <c r="CJ26" s="782"/>
      <c r="CK26" s="782"/>
      <c r="CL26" s="783"/>
      <c r="CM26" s="784"/>
      <c r="CN26" s="782"/>
      <c r="CO26" s="782"/>
      <c r="CP26" s="785"/>
      <c r="CQ26" s="781"/>
      <c r="CR26" s="782"/>
      <c r="CS26" s="782"/>
      <c r="CT26" s="783"/>
      <c r="CU26" s="784"/>
      <c r="CV26" s="782"/>
      <c r="CW26" s="782"/>
      <c r="CX26" s="785"/>
      <c r="CY26" s="781"/>
      <c r="CZ26" s="782"/>
      <c r="DA26" s="782"/>
      <c r="DB26" s="783"/>
      <c r="DC26" s="784"/>
      <c r="DD26" s="782"/>
      <c r="DE26" s="782"/>
      <c r="DF26" s="785"/>
      <c r="DG26" s="781"/>
      <c r="DH26" s="782"/>
      <c r="DI26" s="782"/>
      <c r="DJ26" s="783"/>
      <c r="DK26" s="784"/>
      <c r="DL26" s="782"/>
      <c r="DM26" s="782"/>
      <c r="DN26" s="785"/>
      <c r="DO26" s="781"/>
      <c r="DP26" s="782"/>
      <c r="DQ26" s="782"/>
      <c r="DR26" s="783"/>
      <c r="DS26" s="784"/>
      <c r="DT26" s="782"/>
      <c r="DU26" s="782"/>
      <c r="DV26" s="785"/>
    </row>
    <row r="27" spans="1:126" ht="46.5" x14ac:dyDescent="0.25">
      <c r="A27" s="818" t="s">
        <v>5209</v>
      </c>
      <c r="B27" s="822" t="s">
        <v>207</v>
      </c>
      <c r="C27" s="814">
        <v>1</v>
      </c>
      <c r="D27" s="815" t="s">
        <v>5192</v>
      </c>
      <c r="E27" s="820">
        <v>46204</v>
      </c>
      <c r="F27" s="821">
        <v>46257</v>
      </c>
      <c r="G27" s="784"/>
      <c r="H27" s="782"/>
      <c r="I27" s="782"/>
      <c r="J27" s="785"/>
      <c r="K27" s="781"/>
      <c r="L27" s="782"/>
      <c r="M27" s="782"/>
      <c r="N27" s="783"/>
      <c r="O27" s="784"/>
      <c r="P27" s="782"/>
      <c r="Q27" s="782"/>
      <c r="R27" s="785"/>
      <c r="S27" s="781"/>
      <c r="T27" s="782"/>
      <c r="U27" s="782"/>
      <c r="V27" s="783"/>
      <c r="W27" s="784"/>
      <c r="X27" s="782"/>
      <c r="Y27" s="782"/>
      <c r="Z27" s="785"/>
      <c r="AA27" s="781"/>
      <c r="AB27" s="782"/>
      <c r="AC27" s="782"/>
      <c r="AD27" s="783"/>
      <c r="AE27" s="784"/>
      <c r="AF27" s="782"/>
      <c r="AG27" s="782"/>
      <c r="AH27" s="783"/>
      <c r="AI27" s="784"/>
      <c r="AJ27" s="782"/>
      <c r="AK27" s="782"/>
      <c r="AL27" s="785"/>
      <c r="AM27" s="781"/>
      <c r="AN27" s="782"/>
      <c r="AO27" s="782"/>
      <c r="AP27" s="783"/>
      <c r="AQ27" s="784"/>
      <c r="AR27" s="782"/>
      <c r="AS27" s="782"/>
      <c r="AT27" s="785"/>
      <c r="AU27" s="781"/>
      <c r="AV27" s="782"/>
      <c r="AW27" s="782"/>
      <c r="AX27" s="783"/>
      <c r="AY27" s="784"/>
      <c r="AZ27" s="782"/>
      <c r="BA27" s="782"/>
      <c r="BB27" s="785"/>
      <c r="BC27" s="795"/>
      <c r="BD27" s="798"/>
      <c r="BE27" s="798"/>
      <c r="BF27" s="825"/>
      <c r="BG27" s="823"/>
      <c r="BH27" s="798"/>
      <c r="BI27" s="798"/>
      <c r="BJ27" s="785"/>
      <c r="BK27" s="781"/>
      <c r="BL27" s="782"/>
      <c r="BM27" s="782"/>
      <c r="BN27" s="783"/>
      <c r="BO27" s="784"/>
      <c r="BP27" s="782"/>
      <c r="BQ27" s="782"/>
      <c r="BR27" s="785"/>
      <c r="BS27" s="781"/>
      <c r="BT27" s="782"/>
      <c r="BU27" s="782"/>
      <c r="BV27" s="783"/>
      <c r="BW27" s="784"/>
      <c r="BX27" s="782"/>
      <c r="BY27" s="782"/>
      <c r="BZ27" s="785"/>
      <c r="CA27" s="784"/>
      <c r="CB27" s="782"/>
      <c r="CC27" s="782"/>
      <c r="CD27" s="783"/>
      <c r="CE27" s="784"/>
      <c r="CF27" s="782"/>
      <c r="CG27" s="782"/>
      <c r="CH27" s="785"/>
      <c r="CI27" s="781"/>
      <c r="CJ27" s="782"/>
      <c r="CK27" s="782"/>
      <c r="CL27" s="783"/>
      <c r="CM27" s="784"/>
      <c r="CN27" s="782"/>
      <c r="CO27" s="782"/>
      <c r="CP27" s="785"/>
      <c r="CQ27" s="781"/>
      <c r="CR27" s="782"/>
      <c r="CS27" s="782"/>
      <c r="CT27" s="783"/>
      <c r="CU27" s="784"/>
      <c r="CV27" s="782"/>
      <c r="CW27" s="782"/>
      <c r="CX27" s="785"/>
      <c r="CY27" s="781"/>
      <c r="CZ27" s="782"/>
      <c r="DA27" s="782"/>
      <c r="DB27" s="783"/>
      <c r="DC27" s="784"/>
      <c r="DD27" s="782"/>
      <c r="DE27" s="782"/>
      <c r="DF27" s="785"/>
      <c r="DG27" s="781"/>
      <c r="DH27" s="782"/>
      <c r="DI27" s="782"/>
      <c r="DJ27" s="783"/>
      <c r="DK27" s="784"/>
      <c r="DL27" s="782"/>
      <c r="DM27" s="782"/>
      <c r="DN27" s="785"/>
      <c r="DO27" s="781"/>
      <c r="DP27" s="782"/>
      <c r="DQ27" s="782"/>
      <c r="DR27" s="783"/>
      <c r="DS27" s="784"/>
      <c r="DT27" s="782"/>
      <c r="DU27" s="782"/>
      <c r="DV27" s="785"/>
    </row>
    <row r="28" spans="1:126" ht="23.25" x14ac:dyDescent="0.25">
      <c r="A28" s="818" t="s">
        <v>5210</v>
      </c>
      <c r="B28" s="822" t="s">
        <v>209</v>
      </c>
      <c r="C28" s="814">
        <v>1</v>
      </c>
      <c r="D28" s="815" t="s">
        <v>5192</v>
      </c>
      <c r="E28" s="820">
        <v>46249</v>
      </c>
      <c r="F28" s="821">
        <v>46265</v>
      </c>
      <c r="G28" s="784"/>
      <c r="H28" s="782"/>
      <c r="I28" s="782"/>
      <c r="J28" s="785"/>
      <c r="K28" s="781"/>
      <c r="L28" s="782"/>
      <c r="M28" s="782"/>
      <c r="N28" s="783"/>
      <c r="O28" s="784"/>
      <c r="P28" s="782"/>
      <c r="Q28" s="782"/>
      <c r="R28" s="785"/>
      <c r="S28" s="781"/>
      <c r="T28" s="782"/>
      <c r="U28" s="782"/>
      <c r="V28" s="783"/>
      <c r="W28" s="784"/>
      <c r="X28" s="782"/>
      <c r="Y28" s="782"/>
      <c r="Z28" s="785"/>
      <c r="AA28" s="781"/>
      <c r="AB28" s="782"/>
      <c r="AC28" s="782"/>
      <c r="AD28" s="783"/>
      <c r="AE28" s="784"/>
      <c r="AF28" s="782"/>
      <c r="AG28" s="782"/>
      <c r="AH28" s="783"/>
      <c r="AI28" s="784"/>
      <c r="AJ28" s="782"/>
      <c r="AK28" s="782"/>
      <c r="AL28" s="785"/>
      <c r="AM28" s="781"/>
      <c r="AN28" s="782"/>
      <c r="AO28" s="782"/>
      <c r="AP28" s="783"/>
      <c r="AQ28" s="784"/>
      <c r="AR28" s="782"/>
      <c r="AS28" s="782"/>
      <c r="AT28" s="785"/>
      <c r="AU28" s="781"/>
      <c r="AV28" s="782"/>
      <c r="AW28" s="782"/>
      <c r="AX28" s="783"/>
      <c r="AY28" s="784"/>
      <c r="AZ28" s="782"/>
      <c r="BA28" s="782"/>
      <c r="BB28" s="785"/>
      <c r="BC28" s="781"/>
      <c r="BD28" s="782"/>
      <c r="BE28" s="782"/>
      <c r="BF28" s="783"/>
      <c r="BG28" s="784"/>
      <c r="BH28" s="782"/>
      <c r="BI28" s="798"/>
      <c r="BJ28" s="824"/>
      <c r="BK28" s="781"/>
      <c r="BL28" s="782"/>
      <c r="BM28" s="782"/>
      <c r="BN28" s="783"/>
      <c r="BO28" s="784"/>
      <c r="BP28" s="782"/>
      <c r="BQ28" s="782"/>
      <c r="BR28" s="785"/>
      <c r="BS28" s="781"/>
      <c r="BT28" s="782"/>
      <c r="BU28" s="782"/>
      <c r="BV28" s="783"/>
      <c r="BW28" s="784"/>
      <c r="BX28" s="782"/>
      <c r="BY28" s="782"/>
      <c r="BZ28" s="785"/>
      <c r="CA28" s="784"/>
      <c r="CB28" s="782"/>
      <c r="CC28" s="782"/>
      <c r="CD28" s="783"/>
      <c r="CE28" s="784"/>
      <c r="CF28" s="782"/>
      <c r="CG28" s="782"/>
      <c r="CH28" s="785"/>
      <c r="CI28" s="781"/>
      <c r="CJ28" s="782"/>
      <c r="CK28" s="782"/>
      <c r="CL28" s="783"/>
      <c r="CM28" s="784"/>
      <c r="CN28" s="782"/>
      <c r="CO28" s="782"/>
      <c r="CP28" s="785"/>
      <c r="CQ28" s="781"/>
      <c r="CR28" s="782"/>
      <c r="CS28" s="782"/>
      <c r="CT28" s="783"/>
      <c r="CU28" s="784"/>
      <c r="CV28" s="782"/>
      <c r="CW28" s="782"/>
      <c r="CX28" s="785"/>
      <c r="CY28" s="781"/>
      <c r="CZ28" s="782"/>
      <c r="DA28" s="782"/>
      <c r="DB28" s="783"/>
      <c r="DC28" s="784"/>
      <c r="DD28" s="782"/>
      <c r="DE28" s="782"/>
      <c r="DF28" s="785"/>
      <c r="DG28" s="781"/>
      <c r="DH28" s="782"/>
      <c r="DI28" s="782"/>
      <c r="DJ28" s="783"/>
      <c r="DK28" s="784"/>
      <c r="DL28" s="782"/>
      <c r="DM28" s="782"/>
      <c r="DN28" s="785"/>
      <c r="DO28" s="781"/>
      <c r="DP28" s="782"/>
      <c r="DQ28" s="782"/>
      <c r="DR28" s="783"/>
      <c r="DS28" s="784"/>
      <c r="DT28" s="782"/>
      <c r="DU28" s="782"/>
      <c r="DV28" s="785"/>
    </row>
    <row r="29" spans="1:126" ht="23.25" x14ac:dyDescent="0.25">
      <c r="A29" s="818" t="s">
        <v>5211</v>
      </c>
      <c r="B29" s="822" t="s">
        <v>211</v>
      </c>
      <c r="C29" s="814">
        <v>1</v>
      </c>
      <c r="D29" s="815" t="s">
        <v>5192</v>
      </c>
      <c r="E29" s="820">
        <v>46174</v>
      </c>
      <c r="F29" s="821">
        <v>46257</v>
      </c>
      <c r="G29" s="784"/>
      <c r="H29" s="782"/>
      <c r="I29" s="782"/>
      <c r="J29" s="785"/>
      <c r="K29" s="781"/>
      <c r="L29" s="782"/>
      <c r="M29" s="782"/>
      <c r="N29" s="783"/>
      <c r="O29" s="784"/>
      <c r="P29" s="782"/>
      <c r="Q29" s="782"/>
      <c r="R29" s="785"/>
      <c r="S29" s="781"/>
      <c r="T29" s="782"/>
      <c r="U29" s="782"/>
      <c r="V29" s="783"/>
      <c r="W29" s="784"/>
      <c r="X29" s="782"/>
      <c r="Y29" s="782"/>
      <c r="Z29" s="785"/>
      <c r="AA29" s="781"/>
      <c r="AB29" s="782"/>
      <c r="AC29" s="782"/>
      <c r="AD29" s="783"/>
      <c r="AE29" s="784"/>
      <c r="AF29" s="782"/>
      <c r="AG29" s="782"/>
      <c r="AH29" s="783"/>
      <c r="AI29" s="784"/>
      <c r="AJ29" s="782"/>
      <c r="AK29" s="782"/>
      <c r="AL29" s="785"/>
      <c r="AM29" s="781"/>
      <c r="AN29" s="782"/>
      <c r="AO29" s="782"/>
      <c r="AP29" s="783"/>
      <c r="AQ29" s="784"/>
      <c r="AR29" s="782"/>
      <c r="AS29" s="782"/>
      <c r="AT29" s="785"/>
      <c r="AU29" s="781"/>
      <c r="AV29" s="782"/>
      <c r="AW29" s="782"/>
      <c r="AX29" s="783"/>
      <c r="AY29" s="823"/>
      <c r="AZ29" s="798"/>
      <c r="BA29" s="798"/>
      <c r="BB29" s="824"/>
      <c r="BC29" s="795"/>
      <c r="BD29" s="798"/>
      <c r="BE29" s="798"/>
      <c r="BF29" s="825"/>
      <c r="BG29" s="823"/>
      <c r="BH29" s="798"/>
      <c r="BI29" s="798"/>
      <c r="BJ29" s="785"/>
      <c r="BK29" s="781"/>
      <c r="BL29" s="782"/>
      <c r="BM29" s="782"/>
      <c r="BN29" s="783"/>
      <c r="BO29" s="784"/>
      <c r="BP29" s="782"/>
      <c r="BQ29" s="782"/>
      <c r="BR29" s="785"/>
      <c r="BS29" s="781"/>
      <c r="BT29" s="782"/>
      <c r="BU29" s="782"/>
      <c r="BV29" s="783"/>
      <c r="BW29" s="784"/>
      <c r="BX29" s="782"/>
      <c r="BY29" s="782"/>
      <c r="BZ29" s="785"/>
      <c r="CA29" s="784"/>
      <c r="CB29" s="782"/>
      <c r="CC29" s="782"/>
      <c r="CD29" s="783"/>
      <c r="CE29" s="784"/>
      <c r="CF29" s="782"/>
      <c r="CG29" s="782"/>
      <c r="CH29" s="785"/>
      <c r="CI29" s="781"/>
      <c r="CJ29" s="782"/>
      <c r="CK29" s="782"/>
      <c r="CL29" s="783"/>
      <c r="CM29" s="784"/>
      <c r="CN29" s="782"/>
      <c r="CO29" s="782"/>
      <c r="CP29" s="785"/>
      <c r="CQ29" s="781"/>
      <c r="CR29" s="782"/>
      <c r="CS29" s="782"/>
      <c r="CT29" s="783"/>
      <c r="CU29" s="784"/>
      <c r="CV29" s="782"/>
      <c r="CW29" s="782"/>
      <c r="CX29" s="785"/>
      <c r="CY29" s="781"/>
      <c r="CZ29" s="782"/>
      <c r="DA29" s="782"/>
      <c r="DB29" s="783"/>
      <c r="DC29" s="784"/>
      <c r="DD29" s="782"/>
      <c r="DE29" s="782"/>
      <c r="DF29" s="785"/>
      <c r="DG29" s="781"/>
      <c r="DH29" s="782"/>
      <c r="DI29" s="782"/>
      <c r="DJ29" s="783"/>
      <c r="DK29" s="784"/>
      <c r="DL29" s="782"/>
      <c r="DM29" s="782"/>
      <c r="DN29" s="785"/>
      <c r="DO29" s="781"/>
      <c r="DP29" s="782"/>
      <c r="DQ29" s="782"/>
      <c r="DR29" s="783"/>
      <c r="DS29" s="784"/>
      <c r="DT29" s="782"/>
      <c r="DU29" s="782"/>
      <c r="DV29" s="785"/>
    </row>
    <row r="30" spans="1:126" ht="23.25" x14ac:dyDescent="0.25">
      <c r="A30" s="818" t="s">
        <v>5212</v>
      </c>
      <c r="B30" s="822" t="s">
        <v>213</v>
      </c>
      <c r="C30" s="814">
        <v>1</v>
      </c>
      <c r="D30" s="815" t="s">
        <v>5192</v>
      </c>
      <c r="E30" s="820">
        <v>46143</v>
      </c>
      <c r="F30" s="821">
        <v>46257</v>
      </c>
      <c r="G30" s="784"/>
      <c r="H30" s="782"/>
      <c r="I30" s="782"/>
      <c r="J30" s="785"/>
      <c r="K30" s="781"/>
      <c r="L30" s="782"/>
      <c r="M30" s="782"/>
      <c r="N30" s="783"/>
      <c r="O30" s="784"/>
      <c r="P30" s="782"/>
      <c r="Q30" s="782"/>
      <c r="R30" s="785"/>
      <c r="S30" s="781"/>
      <c r="T30" s="782"/>
      <c r="U30" s="782"/>
      <c r="V30" s="783"/>
      <c r="W30" s="784"/>
      <c r="X30" s="782"/>
      <c r="Y30" s="782"/>
      <c r="Z30" s="785"/>
      <c r="AA30" s="781"/>
      <c r="AB30" s="782"/>
      <c r="AC30" s="782"/>
      <c r="AD30" s="783"/>
      <c r="AE30" s="784"/>
      <c r="AF30" s="782"/>
      <c r="AG30" s="782"/>
      <c r="AH30" s="783"/>
      <c r="AI30" s="784"/>
      <c r="AJ30" s="782"/>
      <c r="AK30" s="782"/>
      <c r="AL30" s="785"/>
      <c r="AM30" s="781"/>
      <c r="AN30" s="782"/>
      <c r="AO30" s="782"/>
      <c r="AP30" s="783"/>
      <c r="AQ30" s="784"/>
      <c r="AR30" s="782"/>
      <c r="AS30" s="782"/>
      <c r="AT30" s="785"/>
      <c r="AU30" s="823"/>
      <c r="AV30" s="798"/>
      <c r="AW30" s="798"/>
      <c r="AX30" s="824"/>
      <c r="AY30" s="823"/>
      <c r="AZ30" s="798"/>
      <c r="BA30" s="798"/>
      <c r="BB30" s="824"/>
      <c r="BC30" s="795"/>
      <c r="BD30" s="798"/>
      <c r="BE30" s="798"/>
      <c r="BF30" s="825"/>
      <c r="BG30" s="823"/>
      <c r="BH30" s="798"/>
      <c r="BI30" s="798"/>
      <c r="BJ30" s="785"/>
      <c r="BK30" s="781"/>
      <c r="BL30" s="782"/>
      <c r="BM30" s="782"/>
      <c r="BN30" s="783"/>
      <c r="BO30" s="784"/>
      <c r="BP30" s="782"/>
      <c r="BQ30" s="782"/>
      <c r="BR30" s="785"/>
      <c r="BS30" s="781"/>
      <c r="BT30" s="782"/>
      <c r="BU30" s="782"/>
      <c r="BV30" s="783"/>
      <c r="BW30" s="784"/>
      <c r="BX30" s="782"/>
      <c r="BY30" s="782"/>
      <c r="BZ30" s="785"/>
      <c r="CA30" s="784"/>
      <c r="CB30" s="782"/>
      <c r="CC30" s="782"/>
      <c r="CD30" s="783"/>
      <c r="CE30" s="784"/>
      <c r="CF30" s="782"/>
      <c r="CG30" s="782"/>
      <c r="CH30" s="785"/>
      <c r="CI30" s="781"/>
      <c r="CJ30" s="782"/>
      <c r="CK30" s="782"/>
      <c r="CL30" s="783"/>
      <c r="CM30" s="784"/>
      <c r="CN30" s="782"/>
      <c r="CO30" s="782"/>
      <c r="CP30" s="785"/>
      <c r="CQ30" s="781"/>
      <c r="CR30" s="782"/>
      <c r="CS30" s="782"/>
      <c r="CT30" s="783"/>
      <c r="CU30" s="784"/>
      <c r="CV30" s="782"/>
      <c r="CW30" s="782"/>
      <c r="CX30" s="785"/>
      <c r="CY30" s="781"/>
      <c r="CZ30" s="782"/>
      <c r="DA30" s="782"/>
      <c r="DB30" s="783"/>
      <c r="DC30" s="784"/>
      <c r="DD30" s="782"/>
      <c r="DE30" s="782"/>
      <c r="DF30" s="785"/>
      <c r="DG30" s="781"/>
      <c r="DH30" s="782"/>
      <c r="DI30" s="782"/>
      <c r="DJ30" s="783"/>
      <c r="DK30" s="784"/>
      <c r="DL30" s="782"/>
      <c r="DM30" s="782"/>
      <c r="DN30" s="785"/>
      <c r="DO30" s="781"/>
      <c r="DP30" s="782"/>
      <c r="DQ30" s="782"/>
      <c r="DR30" s="783"/>
      <c r="DS30" s="784"/>
      <c r="DT30" s="782"/>
      <c r="DU30" s="782"/>
      <c r="DV30" s="785"/>
    </row>
    <row r="31" spans="1:126" ht="23.25" x14ac:dyDescent="0.25">
      <c r="A31" s="818" t="s">
        <v>5213</v>
      </c>
      <c r="B31" s="826" t="s">
        <v>43</v>
      </c>
      <c r="C31" s="814">
        <v>1</v>
      </c>
      <c r="D31" s="815" t="s">
        <v>5192</v>
      </c>
      <c r="E31" s="820">
        <v>45992</v>
      </c>
      <c r="F31" s="821">
        <v>46249</v>
      </c>
      <c r="G31" s="784"/>
      <c r="H31" s="782"/>
      <c r="I31" s="782"/>
      <c r="J31" s="785"/>
      <c r="K31" s="781"/>
      <c r="L31" s="782"/>
      <c r="M31" s="782"/>
      <c r="N31" s="783"/>
      <c r="O31" s="784"/>
      <c r="P31" s="782"/>
      <c r="Q31" s="782"/>
      <c r="R31" s="785"/>
      <c r="S31" s="781"/>
      <c r="T31" s="782"/>
      <c r="U31" s="782"/>
      <c r="V31" s="783"/>
      <c r="W31" s="784"/>
      <c r="X31" s="782"/>
      <c r="Y31" s="782"/>
      <c r="Z31" s="785"/>
      <c r="AA31" s="795"/>
      <c r="AB31" s="798"/>
      <c r="AC31" s="798"/>
      <c r="AD31" s="825"/>
      <c r="AE31" s="823"/>
      <c r="AF31" s="798"/>
      <c r="AG31" s="798"/>
      <c r="AH31" s="825"/>
      <c r="AI31" s="823"/>
      <c r="AJ31" s="798"/>
      <c r="AK31" s="798"/>
      <c r="AL31" s="824"/>
      <c r="AM31" s="795"/>
      <c r="AN31" s="798"/>
      <c r="AO31" s="798"/>
      <c r="AP31" s="825"/>
      <c r="AQ31" s="823"/>
      <c r="AR31" s="798"/>
      <c r="AS31" s="798"/>
      <c r="AT31" s="824"/>
      <c r="AU31" s="795"/>
      <c r="AV31" s="798"/>
      <c r="AW31" s="798"/>
      <c r="AX31" s="825"/>
      <c r="AY31" s="823"/>
      <c r="AZ31" s="798"/>
      <c r="BA31" s="798"/>
      <c r="BB31" s="824"/>
      <c r="BC31" s="795"/>
      <c r="BD31" s="798"/>
      <c r="BE31" s="798"/>
      <c r="BF31" s="825"/>
      <c r="BG31" s="823"/>
      <c r="BH31" s="798"/>
      <c r="BI31" s="827"/>
      <c r="BJ31" s="785"/>
      <c r="BK31" s="781"/>
      <c r="BL31" s="782"/>
      <c r="BM31" s="782"/>
      <c r="BN31" s="783"/>
      <c r="BO31" s="784"/>
      <c r="BP31" s="782"/>
      <c r="BQ31" s="782"/>
      <c r="BR31" s="785"/>
      <c r="BS31" s="781"/>
      <c r="BT31" s="782"/>
      <c r="BU31" s="782"/>
      <c r="BV31" s="783"/>
      <c r="BW31" s="784"/>
      <c r="BX31" s="782"/>
      <c r="BY31" s="782"/>
      <c r="BZ31" s="785"/>
      <c r="CA31" s="784"/>
      <c r="CB31" s="782"/>
      <c r="CC31" s="782"/>
      <c r="CD31" s="783"/>
      <c r="CE31" s="784"/>
      <c r="CF31" s="782"/>
      <c r="CG31" s="782"/>
      <c r="CH31" s="785"/>
      <c r="CI31" s="781"/>
      <c r="CJ31" s="782"/>
      <c r="CK31" s="782"/>
      <c r="CL31" s="783"/>
      <c r="CM31" s="784"/>
      <c r="CN31" s="782"/>
      <c r="CO31" s="782"/>
      <c r="CP31" s="785"/>
      <c r="CQ31" s="781"/>
      <c r="CR31" s="782"/>
      <c r="CS31" s="782"/>
      <c r="CT31" s="783"/>
      <c r="CU31" s="784"/>
      <c r="CV31" s="782"/>
      <c r="CW31" s="782"/>
      <c r="CX31" s="785"/>
      <c r="CY31" s="781"/>
      <c r="CZ31" s="782"/>
      <c r="DA31" s="782"/>
      <c r="DB31" s="783"/>
      <c r="DC31" s="784"/>
      <c r="DD31" s="782"/>
      <c r="DE31" s="782"/>
      <c r="DF31" s="785"/>
      <c r="DG31" s="781"/>
      <c r="DH31" s="782"/>
      <c r="DI31" s="782"/>
      <c r="DJ31" s="783"/>
      <c r="DK31" s="784"/>
      <c r="DL31" s="782"/>
      <c r="DM31" s="782"/>
      <c r="DN31" s="785"/>
      <c r="DO31" s="781"/>
      <c r="DP31" s="782"/>
      <c r="DQ31" s="782"/>
      <c r="DR31" s="783"/>
      <c r="DS31" s="784"/>
      <c r="DT31" s="782"/>
      <c r="DU31" s="782"/>
      <c r="DV31" s="785"/>
    </row>
    <row r="32" spans="1:126" ht="23.25" x14ac:dyDescent="0.25">
      <c r="A32" s="818" t="s">
        <v>5214</v>
      </c>
      <c r="B32" s="826" t="s">
        <v>46</v>
      </c>
      <c r="C32" s="814">
        <v>1</v>
      </c>
      <c r="D32" s="815" t="s">
        <v>5192</v>
      </c>
      <c r="E32" s="820">
        <v>46082</v>
      </c>
      <c r="F32" s="821">
        <v>46249</v>
      </c>
      <c r="G32" s="784"/>
      <c r="H32" s="782"/>
      <c r="I32" s="782"/>
      <c r="J32" s="785"/>
      <c r="K32" s="781"/>
      <c r="L32" s="782"/>
      <c r="M32" s="782"/>
      <c r="N32" s="783"/>
      <c r="O32" s="784"/>
      <c r="P32" s="782"/>
      <c r="Q32" s="782"/>
      <c r="R32" s="785"/>
      <c r="S32" s="781"/>
      <c r="T32" s="782"/>
      <c r="U32" s="782"/>
      <c r="V32" s="783"/>
      <c r="W32" s="784"/>
      <c r="X32" s="782"/>
      <c r="Y32" s="782"/>
      <c r="Z32" s="785"/>
      <c r="AA32" s="781"/>
      <c r="AB32" s="782"/>
      <c r="AC32" s="782"/>
      <c r="AD32" s="783"/>
      <c r="AE32" s="784"/>
      <c r="AF32" s="782"/>
      <c r="AG32" s="782"/>
      <c r="AH32" s="783"/>
      <c r="AI32" s="784"/>
      <c r="AJ32" s="782"/>
      <c r="AK32" s="782"/>
      <c r="AL32" s="785"/>
      <c r="AM32" s="795"/>
      <c r="AN32" s="798"/>
      <c r="AO32" s="798"/>
      <c r="AP32" s="825"/>
      <c r="AQ32" s="823"/>
      <c r="AR32" s="798"/>
      <c r="AS32" s="798"/>
      <c r="AT32" s="824"/>
      <c r="AU32" s="795"/>
      <c r="AV32" s="798"/>
      <c r="AW32" s="798"/>
      <c r="AX32" s="825"/>
      <c r="AY32" s="823"/>
      <c r="AZ32" s="798"/>
      <c r="BA32" s="798"/>
      <c r="BB32" s="824"/>
      <c r="BC32" s="795"/>
      <c r="BD32" s="798"/>
      <c r="BE32" s="798"/>
      <c r="BF32" s="825"/>
      <c r="BG32" s="823"/>
      <c r="BH32" s="798"/>
      <c r="BI32" s="827"/>
      <c r="BJ32" s="785"/>
      <c r="BK32" s="781"/>
      <c r="BL32" s="782"/>
      <c r="BM32" s="782"/>
      <c r="BN32" s="783"/>
      <c r="BO32" s="784"/>
      <c r="BP32" s="782"/>
      <c r="BQ32" s="782"/>
      <c r="BR32" s="785"/>
      <c r="BS32" s="781"/>
      <c r="BT32" s="782"/>
      <c r="BU32" s="782"/>
      <c r="BV32" s="783"/>
      <c r="BW32" s="784"/>
      <c r="BX32" s="782"/>
      <c r="BY32" s="782"/>
      <c r="BZ32" s="785"/>
      <c r="CA32" s="784"/>
      <c r="CB32" s="782"/>
      <c r="CC32" s="782"/>
      <c r="CD32" s="783"/>
      <c r="CE32" s="784"/>
      <c r="CF32" s="782"/>
      <c r="CG32" s="782"/>
      <c r="CH32" s="785"/>
      <c r="CI32" s="781"/>
      <c r="CJ32" s="782"/>
      <c r="CK32" s="782"/>
      <c r="CL32" s="783"/>
      <c r="CM32" s="784"/>
      <c r="CN32" s="782"/>
      <c r="CO32" s="782"/>
      <c r="CP32" s="785"/>
      <c r="CQ32" s="781"/>
      <c r="CR32" s="782"/>
      <c r="CS32" s="782"/>
      <c r="CT32" s="783"/>
      <c r="CU32" s="784"/>
      <c r="CV32" s="782"/>
      <c r="CW32" s="782"/>
      <c r="CX32" s="785"/>
      <c r="CY32" s="781"/>
      <c r="CZ32" s="782"/>
      <c r="DA32" s="782"/>
      <c r="DB32" s="783"/>
      <c r="DC32" s="784"/>
      <c r="DD32" s="782"/>
      <c r="DE32" s="782"/>
      <c r="DF32" s="785"/>
      <c r="DG32" s="781"/>
      <c r="DH32" s="782"/>
      <c r="DI32" s="782"/>
      <c r="DJ32" s="783"/>
      <c r="DK32" s="784"/>
      <c r="DL32" s="782"/>
      <c r="DM32" s="782"/>
      <c r="DN32" s="785"/>
      <c r="DO32" s="781"/>
      <c r="DP32" s="782"/>
      <c r="DQ32" s="782"/>
      <c r="DR32" s="783"/>
      <c r="DS32" s="784"/>
      <c r="DT32" s="782"/>
      <c r="DU32" s="782"/>
      <c r="DV32" s="785"/>
    </row>
    <row r="33" spans="1:126" ht="23.25" x14ac:dyDescent="0.25">
      <c r="A33" s="818" t="s">
        <v>5215</v>
      </c>
      <c r="B33" s="826" t="s">
        <v>51</v>
      </c>
      <c r="C33" s="814">
        <v>1</v>
      </c>
      <c r="D33" s="815" t="s">
        <v>5192</v>
      </c>
      <c r="E33" s="820">
        <v>46082</v>
      </c>
      <c r="F33" s="821">
        <v>46249</v>
      </c>
      <c r="G33" s="784"/>
      <c r="H33" s="782"/>
      <c r="I33" s="782"/>
      <c r="J33" s="785"/>
      <c r="K33" s="781"/>
      <c r="L33" s="782"/>
      <c r="M33" s="782"/>
      <c r="N33" s="783"/>
      <c r="O33" s="784"/>
      <c r="P33" s="782"/>
      <c r="Q33" s="782"/>
      <c r="R33" s="785"/>
      <c r="S33" s="781"/>
      <c r="T33" s="782"/>
      <c r="U33" s="782"/>
      <c r="V33" s="783"/>
      <c r="W33" s="784"/>
      <c r="X33" s="782"/>
      <c r="Y33" s="782"/>
      <c r="Z33" s="785"/>
      <c r="AA33" s="781"/>
      <c r="AB33" s="782"/>
      <c r="AC33" s="782"/>
      <c r="AD33" s="783"/>
      <c r="AE33" s="784"/>
      <c r="AF33" s="782"/>
      <c r="AG33" s="782"/>
      <c r="AH33" s="783"/>
      <c r="AI33" s="784"/>
      <c r="AJ33" s="782"/>
      <c r="AK33" s="782"/>
      <c r="AL33" s="785"/>
      <c r="AM33" s="795"/>
      <c r="AN33" s="798"/>
      <c r="AO33" s="798"/>
      <c r="AP33" s="825"/>
      <c r="AQ33" s="823"/>
      <c r="AR33" s="798"/>
      <c r="AS33" s="798"/>
      <c r="AT33" s="824"/>
      <c r="AU33" s="795"/>
      <c r="AV33" s="798"/>
      <c r="AW33" s="798"/>
      <c r="AX33" s="825"/>
      <c r="AY33" s="823"/>
      <c r="AZ33" s="798"/>
      <c r="BA33" s="798"/>
      <c r="BB33" s="824"/>
      <c r="BC33" s="795"/>
      <c r="BD33" s="798"/>
      <c r="BE33" s="798"/>
      <c r="BF33" s="825"/>
      <c r="BG33" s="823"/>
      <c r="BH33" s="798"/>
      <c r="BI33" s="827"/>
      <c r="BJ33" s="785"/>
      <c r="BK33" s="781"/>
      <c r="BL33" s="782"/>
      <c r="BM33" s="782"/>
      <c r="BN33" s="783"/>
      <c r="BO33" s="784"/>
      <c r="BP33" s="782"/>
      <c r="BQ33" s="782"/>
      <c r="BR33" s="785"/>
      <c r="BS33" s="781"/>
      <c r="BT33" s="782"/>
      <c r="BU33" s="782"/>
      <c r="BV33" s="783"/>
      <c r="BW33" s="784"/>
      <c r="BX33" s="782"/>
      <c r="BY33" s="782"/>
      <c r="BZ33" s="785"/>
      <c r="CA33" s="784"/>
      <c r="CB33" s="782"/>
      <c r="CC33" s="782"/>
      <c r="CD33" s="783"/>
      <c r="CE33" s="784"/>
      <c r="CF33" s="782"/>
      <c r="CG33" s="782"/>
      <c r="CH33" s="785"/>
      <c r="CI33" s="781"/>
      <c r="CJ33" s="782"/>
      <c r="CK33" s="782"/>
      <c r="CL33" s="783"/>
      <c r="CM33" s="784"/>
      <c r="CN33" s="782"/>
      <c r="CO33" s="782"/>
      <c r="CP33" s="785"/>
      <c r="CQ33" s="781"/>
      <c r="CR33" s="782"/>
      <c r="CS33" s="782"/>
      <c r="CT33" s="783"/>
      <c r="CU33" s="784"/>
      <c r="CV33" s="782"/>
      <c r="CW33" s="782"/>
      <c r="CX33" s="785"/>
      <c r="CY33" s="781"/>
      <c r="CZ33" s="782"/>
      <c r="DA33" s="782"/>
      <c r="DB33" s="783"/>
      <c r="DC33" s="784"/>
      <c r="DD33" s="782"/>
      <c r="DE33" s="782"/>
      <c r="DF33" s="785"/>
      <c r="DG33" s="781"/>
      <c r="DH33" s="782"/>
      <c r="DI33" s="782"/>
      <c r="DJ33" s="783"/>
      <c r="DK33" s="784"/>
      <c r="DL33" s="782"/>
      <c r="DM33" s="782"/>
      <c r="DN33" s="785"/>
      <c r="DO33" s="781"/>
      <c r="DP33" s="782"/>
      <c r="DQ33" s="782"/>
      <c r="DR33" s="783"/>
      <c r="DS33" s="784"/>
      <c r="DT33" s="782"/>
      <c r="DU33" s="782"/>
      <c r="DV33" s="785"/>
    </row>
    <row r="34" spans="1:126" ht="23.25" x14ac:dyDescent="0.25">
      <c r="A34" s="818" t="s">
        <v>5216</v>
      </c>
      <c r="B34" s="826" t="s">
        <v>56</v>
      </c>
      <c r="C34" s="814"/>
      <c r="D34" s="815"/>
      <c r="E34" s="820"/>
      <c r="F34" s="821"/>
      <c r="G34" s="784"/>
      <c r="H34" s="782"/>
      <c r="I34" s="782"/>
      <c r="J34" s="785"/>
      <c r="K34" s="781"/>
      <c r="L34" s="782"/>
      <c r="M34" s="782"/>
      <c r="N34" s="783"/>
      <c r="O34" s="784"/>
      <c r="P34" s="782"/>
      <c r="Q34" s="782"/>
      <c r="R34" s="785"/>
      <c r="S34" s="781"/>
      <c r="T34" s="782"/>
      <c r="U34" s="782"/>
      <c r="V34" s="783"/>
      <c r="W34" s="784"/>
      <c r="X34" s="782"/>
      <c r="Y34" s="782"/>
      <c r="Z34" s="785"/>
      <c r="AA34" s="781"/>
      <c r="AB34" s="782"/>
      <c r="AC34" s="782"/>
      <c r="AD34" s="783"/>
      <c r="AE34" s="784"/>
      <c r="AF34" s="782"/>
      <c r="AG34" s="782"/>
      <c r="AH34" s="783"/>
      <c r="AI34" s="784"/>
      <c r="AJ34" s="782"/>
      <c r="AK34" s="782"/>
      <c r="AL34" s="785"/>
      <c r="AM34" s="781"/>
      <c r="AN34" s="782"/>
      <c r="AO34" s="782"/>
      <c r="AP34" s="783"/>
      <c r="AQ34" s="784"/>
      <c r="AR34" s="782"/>
      <c r="AS34" s="782"/>
      <c r="AT34" s="785"/>
      <c r="AU34" s="781"/>
      <c r="AV34" s="782"/>
      <c r="AW34" s="782"/>
      <c r="AX34" s="783"/>
      <c r="AY34" s="784"/>
      <c r="AZ34" s="782"/>
      <c r="BA34" s="782"/>
      <c r="BB34" s="785"/>
      <c r="BC34" s="781"/>
      <c r="BD34" s="782"/>
      <c r="BE34" s="782"/>
      <c r="BF34" s="783"/>
      <c r="BG34" s="784"/>
      <c r="BH34" s="782"/>
      <c r="BI34" s="782"/>
      <c r="BJ34" s="785"/>
      <c r="BK34" s="781"/>
      <c r="BL34" s="782"/>
      <c r="BM34" s="782"/>
      <c r="BN34" s="783"/>
      <c r="BO34" s="784"/>
      <c r="BP34" s="782"/>
      <c r="BQ34" s="782"/>
      <c r="BR34" s="785"/>
      <c r="BS34" s="781"/>
      <c r="BT34" s="782"/>
      <c r="BU34" s="782"/>
      <c r="BV34" s="783"/>
      <c r="BW34" s="784"/>
      <c r="BX34" s="782"/>
      <c r="BY34" s="782"/>
      <c r="BZ34" s="785"/>
      <c r="CA34" s="784"/>
      <c r="CB34" s="782"/>
      <c r="CC34" s="782"/>
      <c r="CD34" s="783"/>
      <c r="CE34" s="784"/>
      <c r="CF34" s="782"/>
      <c r="CG34" s="782"/>
      <c r="CH34" s="785"/>
      <c r="CI34" s="781"/>
      <c r="CJ34" s="782"/>
      <c r="CK34" s="782"/>
      <c r="CL34" s="783"/>
      <c r="CM34" s="784"/>
      <c r="CN34" s="782"/>
      <c r="CO34" s="782"/>
      <c r="CP34" s="785"/>
      <c r="CQ34" s="781"/>
      <c r="CR34" s="782"/>
      <c r="CS34" s="782"/>
      <c r="CT34" s="783"/>
      <c r="CU34" s="784"/>
      <c r="CV34" s="782"/>
      <c r="CW34" s="782"/>
      <c r="CX34" s="785"/>
      <c r="CY34" s="781"/>
      <c r="CZ34" s="782"/>
      <c r="DA34" s="782"/>
      <c r="DB34" s="783"/>
      <c r="DC34" s="784"/>
      <c r="DD34" s="782"/>
      <c r="DE34" s="782"/>
      <c r="DF34" s="785"/>
      <c r="DG34" s="781"/>
      <c r="DH34" s="782"/>
      <c r="DI34" s="782"/>
      <c r="DJ34" s="783"/>
      <c r="DK34" s="784"/>
      <c r="DL34" s="782"/>
      <c r="DM34" s="782"/>
      <c r="DN34" s="785"/>
      <c r="DO34" s="781"/>
      <c r="DP34" s="782"/>
      <c r="DQ34" s="782"/>
      <c r="DR34" s="783"/>
      <c r="DS34" s="784"/>
      <c r="DT34" s="782"/>
      <c r="DU34" s="782"/>
      <c r="DV34" s="785"/>
    </row>
    <row r="35" spans="1:126" ht="23.25" x14ac:dyDescent="0.25">
      <c r="A35" s="818" t="s">
        <v>5217</v>
      </c>
      <c r="B35" s="822" t="s">
        <v>217</v>
      </c>
      <c r="C35" s="814">
        <v>1</v>
      </c>
      <c r="D35" s="815" t="s">
        <v>5192</v>
      </c>
      <c r="E35" s="820">
        <v>46188</v>
      </c>
      <c r="F35" s="821">
        <v>46257</v>
      </c>
      <c r="G35" s="784"/>
      <c r="H35" s="782"/>
      <c r="I35" s="782"/>
      <c r="J35" s="785"/>
      <c r="K35" s="781"/>
      <c r="L35" s="782"/>
      <c r="M35" s="782"/>
      <c r="N35" s="783"/>
      <c r="O35" s="784"/>
      <c r="P35" s="782"/>
      <c r="Q35" s="782"/>
      <c r="R35" s="785"/>
      <c r="S35" s="781"/>
      <c r="T35" s="782"/>
      <c r="U35" s="782"/>
      <c r="V35" s="783"/>
      <c r="W35" s="784"/>
      <c r="X35" s="782"/>
      <c r="Y35" s="782"/>
      <c r="Z35" s="785"/>
      <c r="AA35" s="781"/>
      <c r="AB35" s="782"/>
      <c r="AC35" s="782"/>
      <c r="AD35" s="783"/>
      <c r="AE35" s="784"/>
      <c r="AF35" s="782"/>
      <c r="AG35" s="782"/>
      <c r="AH35" s="783"/>
      <c r="AI35" s="784"/>
      <c r="AJ35" s="782"/>
      <c r="AK35" s="782"/>
      <c r="AL35" s="785"/>
      <c r="AM35" s="781"/>
      <c r="AN35" s="782"/>
      <c r="AO35" s="782"/>
      <c r="AP35" s="783"/>
      <c r="AQ35" s="784"/>
      <c r="AR35" s="782"/>
      <c r="AS35" s="782"/>
      <c r="AT35" s="785"/>
      <c r="AU35" s="781"/>
      <c r="AV35" s="782"/>
      <c r="AW35" s="782"/>
      <c r="AX35" s="783"/>
      <c r="AY35" s="784"/>
      <c r="AZ35" s="782"/>
      <c r="BA35" s="798"/>
      <c r="BB35" s="824"/>
      <c r="BC35" s="795"/>
      <c r="BD35" s="798"/>
      <c r="BE35" s="798"/>
      <c r="BF35" s="825"/>
      <c r="BG35" s="823"/>
      <c r="BH35" s="798"/>
      <c r="BI35" s="798"/>
      <c r="BJ35" s="785"/>
      <c r="BK35" s="781"/>
      <c r="BL35" s="782"/>
      <c r="BM35" s="782"/>
      <c r="BN35" s="783"/>
      <c r="BO35" s="784"/>
      <c r="BP35" s="782"/>
      <c r="BQ35" s="782"/>
      <c r="BR35" s="785"/>
      <c r="BS35" s="781"/>
      <c r="BT35" s="782"/>
      <c r="BU35" s="782"/>
      <c r="BV35" s="783"/>
      <c r="BW35" s="784"/>
      <c r="BX35" s="782"/>
      <c r="BY35" s="782"/>
      <c r="BZ35" s="785"/>
      <c r="CA35" s="784"/>
      <c r="CB35" s="782"/>
      <c r="CC35" s="782"/>
      <c r="CD35" s="783"/>
      <c r="CE35" s="784"/>
      <c r="CF35" s="782"/>
      <c r="CG35" s="782"/>
      <c r="CH35" s="785"/>
      <c r="CI35" s="781"/>
      <c r="CJ35" s="782"/>
      <c r="CK35" s="782"/>
      <c r="CL35" s="783"/>
      <c r="CM35" s="784"/>
      <c r="CN35" s="782"/>
      <c r="CO35" s="782"/>
      <c r="CP35" s="785"/>
      <c r="CQ35" s="781"/>
      <c r="CR35" s="782"/>
      <c r="CS35" s="782"/>
      <c r="CT35" s="783"/>
      <c r="CU35" s="784"/>
      <c r="CV35" s="782"/>
      <c r="CW35" s="782"/>
      <c r="CX35" s="785"/>
      <c r="CY35" s="781"/>
      <c r="CZ35" s="782"/>
      <c r="DA35" s="782"/>
      <c r="DB35" s="783"/>
      <c r="DC35" s="784"/>
      <c r="DD35" s="782"/>
      <c r="DE35" s="782"/>
      <c r="DF35" s="785"/>
      <c r="DG35" s="781"/>
      <c r="DH35" s="782"/>
      <c r="DI35" s="782"/>
      <c r="DJ35" s="783"/>
      <c r="DK35" s="784"/>
      <c r="DL35" s="782"/>
      <c r="DM35" s="782"/>
      <c r="DN35" s="785"/>
      <c r="DO35" s="781"/>
      <c r="DP35" s="782"/>
      <c r="DQ35" s="782"/>
      <c r="DR35" s="783"/>
      <c r="DS35" s="784"/>
      <c r="DT35" s="782"/>
      <c r="DU35" s="782"/>
      <c r="DV35" s="785"/>
    </row>
    <row r="36" spans="1:126" ht="23.25" x14ac:dyDescent="0.25">
      <c r="A36" s="818" t="s">
        <v>5218</v>
      </c>
      <c r="B36" s="822" t="s">
        <v>219</v>
      </c>
      <c r="C36" s="814">
        <v>1</v>
      </c>
      <c r="D36" s="815" t="s">
        <v>5192</v>
      </c>
      <c r="E36" s="820">
        <v>46188</v>
      </c>
      <c r="F36" s="821">
        <v>46257</v>
      </c>
      <c r="G36" s="784"/>
      <c r="H36" s="782"/>
      <c r="I36" s="782"/>
      <c r="J36" s="785"/>
      <c r="K36" s="781"/>
      <c r="L36" s="782"/>
      <c r="M36" s="782"/>
      <c r="N36" s="783"/>
      <c r="O36" s="784"/>
      <c r="P36" s="782"/>
      <c r="Q36" s="782"/>
      <c r="R36" s="785"/>
      <c r="S36" s="781"/>
      <c r="T36" s="782"/>
      <c r="U36" s="782"/>
      <c r="V36" s="783"/>
      <c r="W36" s="784"/>
      <c r="X36" s="782"/>
      <c r="Y36" s="782"/>
      <c r="Z36" s="785"/>
      <c r="AA36" s="781"/>
      <c r="AB36" s="782"/>
      <c r="AC36" s="782"/>
      <c r="AD36" s="783"/>
      <c r="AE36" s="784"/>
      <c r="AF36" s="782"/>
      <c r="AG36" s="782"/>
      <c r="AH36" s="783"/>
      <c r="AI36" s="784"/>
      <c r="AJ36" s="782"/>
      <c r="AK36" s="782"/>
      <c r="AL36" s="785"/>
      <c r="AM36" s="781"/>
      <c r="AN36" s="782"/>
      <c r="AO36" s="782"/>
      <c r="AP36" s="783"/>
      <c r="AQ36" s="784"/>
      <c r="AR36" s="782"/>
      <c r="AS36" s="782"/>
      <c r="AT36" s="785"/>
      <c r="AU36" s="781"/>
      <c r="AV36" s="782"/>
      <c r="AW36" s="782"/>
      <c r="AX36" s="783"/>
      <c r="AY36" s="784"/>
      <c r="AZ36" s="782"/>
      <c r="BA36" s="798"/>
      <c r="BB36" s="824"/>
      <c r="BC36" s="795"/>
      <c r="BD36" s="798"/>
      <c r="BE36" s="798"/>
      <c r="BF36" s="825"/>
      <c r="BG36" s="823"/>
      <c r="BH36" s="798"/>
      <c r="BI36" s="798"/>
      <c r="BJ36" s="785"/>
      <c r="BK36" s="781"/>
      <c r="BL36" s="782"/>
      <c r="BM36" s="782"/>
      <c r="BN36" s="783"/>
      <c r="BO36" s="784"/>
      <c r="BP36" s="782"/>
      <c r="BQ36" s="782"/>
      <c r="BR36" s="785"/>
      <c r="BS36" s="781"/>
      <c r="BT36" s="782"/>
      <c r="BU36" s="782"/>
      <c r="BV36" s="783"/>
      <c r="BW36" s="784"/>
      <c r="BX36" s="782"/>
      <c r="BY36" s="782"/>
      <c r="BZ36" s="785"/>
      <c r="CA36" s="784"/>
      <c r="CB36" s="782"/>
      <c r="CC36" s="782"/>
      <c r="CD36" s="783"/>
      <c r="CE36" s="784"/>
      <c r="CF36" s="782"/>
      <c r="CG36" s="782"/>
      <c r="CH36" s="785"/>
      <c r="CI36" s="781"/>
      <c r="CJ36" s="782"/>
      <c r="CK36" s="782"/>
      <c r="CL36" s="783"/>
      <c r="CM36" s="784"/>
      <c r="CN36" s="782"/>
      <c r="CO36" s="782"/>
      <c r="CP36" s="785"/>
      <c r="CQ36" s="781"/>
      <c r="CR36" s="782"/>
      <c r="CS36" s="782"/>
      <c r="CT36" s="783"/>
      <c r="CU36" s="784"/>
      <c r="CV36" s="782"/>
      <c r="CW36" s="782"/>
      <c r="CX36" s="785"/>
      <c r="CY36" s="781"/>
      <c r="CZ36" s="782"/>
      <c r="DA36" s="782"/>
      <c r="DB36" s="783"/>
      <c r="DC36" s="784"/>
      <c r="DD36" s="782"/>
      <c r="DE36" s="782"/>
      <c r="DF36" s="785"/>
      <c r="DG36" s="781"/>
      <c r="DH36" s="782"/>
      <c r="DI36" s="782"/>
      <c r="DJ36" s="783"/>
      <c r="DK36" s="784"/>
      <c r="DL36" s="782"/>
      <c r="DM36" s="782"/>
      <c r="DN36" s="785"/>
      <c r="DO36" s="781"/>
      <c r="DP36" s="782"/>
      <c r="DQ36" s="782"/>
      <c r="DR36" s="783"/>
      <c r="DS36" s="784"/>
      <c r="DT36" s="782"/>
      <c r="DU36" s="782"/>
      <c r="DV36" s="785"/>
    </row>
    <row r="37" spans="1:126" ht="23.25" x14ac:dyDescent="0.25">
      <c r="A37" s="818" t="s">
        <v>5219</v>
      </c>
      <c r="B37" s="822" t="s">
        <v>221</v>
      </c>
      <c r="C37" s="814">
        <v>1</v>
      </c>
      <c r="D37" s="815" t="s">
        <v>5192</v>
      </c>
      <c r="E37" s="820">
        <v>46054</v>
      </c>
      <c r="F37" s="821">
        <v>46249</v>
      </c>
      <c r="G37" s="784"/>
      <c r="H37" s="782"/>
      <c r="I37" s="782"/>
      <c r="J37" s="785"/>
      <c r="K37" s="781"/>
      <c r="L37" s="782"/>
      <c r="M37" s="782"/>
      <c r="N37" s="783"/>
      <c r="O37" s="784"/>
      <c r="P37" s="782"/>
      <c r="Q37" s="782"/>
      <c r="R37" s="785"/>
      <c r="S37" s="781"/>
      <c r="T37" s="782"/>
      <c r="U37" s="782"/>
      <c r="V37" s="783"/>
      <c r="W37" s="784"/>
      <c r="X37" s="782"/>
      <c r="Y37" s="782"/>
      <c r="Z37" s="785"/>
      <c r="AA37" s="781"/>
      <c r="AB37" s="782"/>
      <c r="AC37" s="782"/>
      <c r="AD37" s="783"/>
      <c r="AE37" s="784"/>
      <c r="AF37" s="782"/>
      <c r="AG37" s="782"/>
      <c r="AH37" s="783"/>
      <c r="AI37" s="823"/>
      <c r="AJ37" s="798"/>
      <c r="AK37" s="798"/>
      <c r="AL37" s="824"/>
      <c r="AM37" s="795"/>
      <c r="AN37" s="798"/>
      <c r="AO37" s="798"/>
      <c r="AP37" s="825"/>
      <c r="AQ37" s="823"/>
      <c r="AR37" s="798"/>
      <c r="AS37" s="798"/>
      <c r="AT37" s="824"/>
      <c r="AU37" s="795"/>
      <c r="AV37" s="798"/>
      <c r="AW37" s="798"/>
      <c r="AX37" s="825"/>
      <c r="AY37" s="823"/>
      <c r="AZ37" s="798"/>
      <c r="BA37" s="798"/>
      <c r="BB37" s="824"/>
      <c r="BC37" s="795"/>
      <c r="BD37" s="798"/>
      <c r="BE37" s="798"/>
      <c r="BF37" s="825"/>
      <c r="BG37" s="823"/>
      <c r="BH37" s="798"/>
      <c r="BI37" s="782"/>
      <c r="BJ37" s="785"/>
      <c r="BK37" s="781"/>
      <c r="BL37" s="782"/>
      <c r="BM37" s="782"/>
      <c r="BN37" s="783"/>
      <c r="BO37" s="784"/>
      <c r="BP37" s="782"/>
      <c r="BQ37" s="782"/>
      <c r="BR37" s="785"/>
      <c r="BS37" s="781"/>
      <c r="BT37" s="782"/>
      <c r="BU37" s="782"/>
      <c r="BV37" s="783"/>
      <c r="BW37" s="784"/>
      <c r="BX37" s="782"/>
      <c r="BY37" s="782"/>
      <c r="BZ37" s="785"/>
      <c r="CA37" s="784"/>
      <c r="CB37" s="782"/>
      <c r="CC37" s="782"/>
      <c r="CD37" s="783"/>
      <c r="CE37" s="784"/>
      <c r="CF37" s="782"/>
      <c r="CG37" s="782"/>
      <c r="CH37" s="785"/>
      <c r="CI37" s="781"/>
      <c r="CJ37" s="782"/>
      <c r="CK37" s="782"/>
      <c r="CL37" s="783"/>
      <c r="CM37" s="784"/>
      <c r="CN37" s="782"/>
      <c r="CO37" s="782"/>
      <c r="CP37" s="785"/>
      <c r="CQ37" s="781"/>
      <c r="CR37" s="782"/>
      <c r="CS37" s="782"/>
      <c r="CT37" s="783"/>
      <c r="CU37" s="784"/>
      <c r="CV37" s="782"/>
      <c r="CW37" s="782"/>
      <c r="CX37" s="785"/>
      <c r="CY37" s="781"/>
      <c r="CZ37" s="782"/>
      <c r="DA37" s="782"/>
      <c r="DB37" s="783"/>
      <c r="DC37" s="784"/>
      <c r="DD37" s="782"/>
      <c r="DE37" s="782"/>
      <c r="DF37" s="785"/>
      <c r="DG37" s="781"/>
      <c r="DH37" s="782"/>
      <c r="DI37" s="782"/>
      <c r="DJ37" s="783"/>
      <c r="DK37" s="784"/>
      <c r="DL37" s="782"/>
      <c r="DM37" s="782"/>
      <c r="DN37" s="785"/>
      <c r="DO37" s="781"/>
      <c r="DP37" s="782"/>
      <c r="DQ37" s="782"/>
      <c r="DR37" s="783"/>
      <c r="DS37" s="784"/>
      <c r="DT37" s="782"/>
      <c r="DU37" s="782"/>
      <c r="DV37" s="785"/>
    </row>
    <row r="38" spans="1:126" ht="23.25" x14ac:dyDescent="0.25">
      <c r="A38" s="818" t="s">
        <v>5220</v>
      </c>
      <c r="B38" s="826" t="s">
        <v>83</v>
      </c>
      <c r="C38" s="814">
        <v>1</v>
      </c>
      <c r="D38" s="815" t="s">
        <v>5192</v>
      </c>
      <c r="E38" s="820">
        <v>46250</v>
      </c>
      <c r="F38" s="821">
        <v>46265</v>
      </c>
      <c r="G38" s="784"/>
      <c r="H38" s="782"/>
      <c r="I38" s="782"/>
      <c r="J38" s="785"/>
      <c r="K38" s="781"/>
      <c r="L38" s="782"/>
      <c r="M38" s="782"/>
      <c r="N38" s="783"/>
      <c r="O38" s="784"/>
      <c r="P38" s="782"/>
      <c r="Q38" s="782"/>
      <c r="R38" s="785"/>
      <c r="S38" s="781"/>
      <c r="T38" s="782"/>
      <c r="U38" s="782"/>
      <c r="V38" s="783"/>
      <c r="W38" s="784"/>
      <c r="X38" s="782"/>
      <c r="Y38" s="782"/>
      <c r="Z38" s="785"/>
      <c r="AA38" s="781"/>
      <c r="AB38" s="782"/>
      <c r="AC38" s="782"/>
      <c r="AD38" s="783"/>
      <c r="AE38" s="784"/>
      <c r="AF38" s="782"/>
      <c r="AG38" s="782"/>
      <c r="AH38" s="783"/>
      <c r="AI38" s="784"/>
      <c r="AJ38" s="782"/>
      <c r="AK38" s="782"/>
      <c r="AL38" s="785"/>
      <c r="AM38" s="781"/>
      <c r="AN38" s="782"/>
      <c r="AO38" s="782"/>
      <c r="AP38" s="783"/>
      <c r="AQ38" s="784"/>
      <c r="AR38" s="782"/>
      <c r="AS38" s="782"/>
      <c r="AT38" s="785"/>
      <c r="AU38" s="781"/>
      <c r="AV38" s="782"/>
      <c r="AW38" s="782"/>
      <c r="AX38" s="783"/>
      <c r="AY38" s="784"/>
      <c r="AZ38" s="782"/>
      <c r="BA38" s="782"/>
      <c r="BB38" s="785"/>
      <c r="BC38" s="781"/>
      <c r="BD38" s="782"/>
      <c r="BE38" s="782"/>
      <c r="BF38" s="783"/>
      <c r="BG38" s="784"/>
      <c r="BH38" s="782"/>
      <c r="BI38" s="798"/>
      <c r="BJ38" s="824"/>
      <c r="BK38" s="781"/>
      <c r="BL38" s="782"/>
      <c r="BM38" s="782"/>
      <c r="BN38" s="783"/>
      <c r="BO38" s="784"/>
      <c r="BP38" s="782"/>
      <c r="BQ38" s="782"/>
      <c r="BR38" s="785"/>
      <c r="BS38" s="781"/>
      <c r="BT38" s="782"/>
      <c r="BU38" s="782"/>
      <c r="BV38" s="783"/>
      <c r="BW38" s="784"/>
      <c r="BX38" s="782"/>
      <c r="BY38" s="782"/>
      <c r="BZ38" s="785"/>
      <c r="CA38" s="784"/>
      <c r="CB38" s="782"/>
      <c r="CC38" s="782"/>
      <c r="CD38" s="783"/>
      <c r="CE38" s="784"/>
      <c r="CF38" s="782"/>
      <c r="CG38" s="782"/>
      <c r="CH38" s="785"/>
      <c r="CI38" s="781"/>
      <c r="CJ38" s="782"/>
      <c r="CK38" s="782"/>
      <c r="CL38" s="783"/>
      <c r="CM38" s="784"/>
      <c r="CN38" s="782"/>
      <c r="CO38" s="782"/>
      <c r="CP38" s="785"/>
      <c r="CQ38" s="781"/>
      <c r="CR38" s="782"/>
      <c r="CS38" s="782"/>
      <c r="CT38" s="783"/>
      <c r="CU38" s="828"/>
      <c r="CV38" s="827"/>
      <c r="CW38" s="827"/>
      <c r="CX38" s="829"/>
      <c r="CY38" s="781"/>
      <c r="CZ38" s="782"/>
      <c r="DA38" s="782"/>
      <c r="DB38" s="783"/>
      <c r="DC38" s="784"/>
      <c r="DD38" s="782"/>
      <c r="DE38" s="782"/>
      <c r="DF38" s="785"/>
      <c r="DG38" s="781"/>
      <c r="DH38" s="782"/>
      <c r="DI38" s="782"/>
      <c r="DJ38" s="783"/>
      <c r="DK38" s="784"/>
      <c r="DL38" s="782"/>
      <c r="DM38" s="782"/>
      <c r="DN38" s="785"/>
      <c r="DO38" s="781"/>
      <c r="DP38" s="782"/>
      <c r="DQ38" s="782"/>
      <c r="DR38" s="783"/>
      <c r="DS38" s="784"/>
      <c r="DT38" s="782"/>
      <c r="DU38" s="782"/>
      <c r="DV38" s="785"/>
    </row>
    <row r="39" spans="1:126" ht="23.25" x14ac:dyDescent="0.25">
      <c r="A39" s="830" t="s">
        <v>5221</v>
      </c>
      <c r="B39" s="831" t="s">
        <v>5222</v>
      </c>
      <c r="C39" s="832"/>
      <c r="D39" s="833"/>
      <c r="E39" s="834">
        <v>46254</v>
      </c>
      <c r="F39" s="835">
        <v>46310</v>
      </c>
      <c r="G39" s="784"/>
      <c r="H39" s="782"/>
      <c r="I39" s="782"/>
      <c r="J39" s="785"/>
      <c r="K39" s="781"/>
      <c r="L39" s="782"/>
      <c r="M39" s="782"/>
      <c r="N39" s="783"/>
      <c r="O39" s="784"/>
      <c r="P39" s="782"/>
      <c r="Q39" s="782"/>
      <c r="R39" s="785"/>
      <c r="S39" s="781"/>
      <c r="T39" s="782"/>
      <c r="U39" s="782"/>
      <c r="V39" s="783"/>
      <c r="W39" s="784"/>
      <c r="X39" s="782"/>
      <c r="Y39" s="782"/>
      <c r="Z39" s="785"/>
      <c r="AA39" s="781"/>
      <c r="AB39" s="782"/>
      <c r="AC39" s="782"/>
      <c r="AD39" s="783"/>
      <c r="AE39" s="784"/>
      <c r="AF39" s="782"/>
      <c r="AG39" s="782"/>
      <c r="AH39" s="783"/>
      <c r="AI39" s="784"/>
      <c r="AJ39" s="782"/>
      <c r="AK39" s="782"/>
      <c r="AL39" s="785"/>
      <c r="AM39" s="781"/>
      <c r="AN39" s="782"/>
      <c r="AO39" s="782"/>
      <c r="AP39" s="783"/>
      <c r="AQ39" s="784"/>
      <c r="AR39" s="782"/>
      <c r="AS39" s="782"/>
      <c r="AT39" s="785"/>
      <c r="AU39" s="781"/>
      <c r="AV39" s="782"/>
      <c r="AW39" s="782"/>
      <c r="AX39" s="783"/>
      <c r="AY39" s="784"/>
      <c r="AZ39" s="782"/>
      <c r="BA39" s="782"/>
      <c r="BB39" s="785"/>
      <c r="BC39" s="781"/>
      <c r="BD39" s="782"/>
      <c r="BE39" s="782"/>
      <c r="BF39" s="783"/>
      <c r="BG39" s="784"/>
      <c r="BH39" s="782"/>
      <c r="BI39" s="782"/>
      <c r="BJ39" s="785"/>
      <c r="BK39" s="781"/>
      <c r="BL39" s="782"/>
      <c r="BM39" s="782"/>
      <c r="BN39" s="783"/>
      <c r="BO39" s="784"/>
      <c r="BP39" s="782"/>
      <c r="BQ39" s="782"/>
      <c r="BR39" s="785"/>
      <c r="BS39" s="781"/>
      <c r="BT39" s="782"/>
      <c r="BU39" s="782"/>
      <c r="BV39" s="783"/>
      <c r="BW39" s="784"/>
      <c r="BX39" s="782"/>
      <c r="BY39" s="782"/>
      <c r="BZ39" s="785"/>
      <c r="CA39" s="784"/>
      <c r="CB39" s="782"/>
      <c r="CC39" s="782"/>
      <c r="CD39" s="783"/>
      <c r="CE39" s="784"/>
      <c r="CF39" s="782"/>
      <c r="CG39" s="782"/>
      <c r="CH39" s="785"/>
      <c r="CI39" s="781"/>
      <c r="CJ39" s="782"/>
      <c r="CK39" s="782"/>
      <c r="CL39" s="783"/>
      <c r="CM39" s="784"/>
      <c r="CN39" s="782"/>
      <c r="CO39" s="782"/>
      <c r="CP39" s="785"/>
      <c r="CQ39" s="781"/>
      <c r="CR39" s="782"/>
      <c r="CS39" s="782"/>
      <c r="CT39" s="783"/>
      <c r="CU39" s="784"/>
      <c r="CV39" s="782"/>
      <c r="CW39" s="782"/>
      <c r="CX39" s="785"/>
      <c r="CY39" s="781"/>
      <c r="CZ39" s="782"/>
      <c r="DA39" s="782"/>
      <c r="DB39" s="783"/>
      <c r="DC39" s="784"/>
      <c r="DD39" s="782"/>
      <c r="DE39" s="782"/>
      <c r="DF39" s="785"/>
      <c r="DG39" s="781"/>
      <c r="DH39" s="782"/>
      <c r="DI39" s="782"/>
      <c r="DJ39" s="783"/>
      <c r="DK39" s="784"/>
      <c r="DL39" s="782"/>
      <c r="DM39" s="782"/>
      <c r="DN39" s="785"/>
      <c r="DO39" s="781"/>
      <c r="DP39" s="782"/>
      <c r="DQ39" s="782"/>
      <c r="DR39" s="783"/>
      <c r="DS39" s="784"/>
      <c r="DT39" s="782"/>
      <c r="DU39" s="782"/>
      <c r="DV39" s="785"/>
    </row>
    <row r="40" spans="1:126" ht="93" x14ac:dyDescent="0.25">
      <c r="A40" s="836" t="s">
        <v>5223</v>
      </c>
      <c r="B40" s="837" t="s">
        <v>5224</v>
      </c>
      <c r="C40" s="832">
        <v>1</v>
      </c>
      <c r="D40" s="833" t="s">
        <v>5192</v>
      </c>
      <c r="E40" s="838">
        <v>46254</v>
      </c>
      <c r="F40" s="839">
        <v>46290</v>
      </c>
      <c r="G40" s="784"/>
      <c r="H40" s="782"/>
      <c r="I40" s="782"/>
      <c r="J40" s="785"/>
      <c r="K40" s="781"/>
      <c r="L40" s="782"/>
      <c r="M40" s="782"/>
      <c r="N40" s="783"/>
      <c r="O40" s="784"/>
      <c r="P40" s="782"/>
      <c r="Q40" s="782"/>
      <c r="R40" s="785"/>
      <c r="S40" s="781"/>
      <c r="T40" s="782"/>
      <c r="U40" s="782"/>
      <c r="V40" s="783"/>
      <c r="W40" s="784"/>
      <c r="X40" s="782"/>
      <c r="Y40" s="782"/>
      <c r="Z40" s="785"/>
      <c r="AA40" s="781"/>
      <c r="AB40" s="782"/>
      <c r="AC40" s="782"/>
      <c r="AD40" s="783"/>
      <c r="AE40" s="784"/>
      <c r="AF40" s="782"/>
      <c r="AG40" s="782"/>
      <c r="AH40" s="783"/>
      <c r="AI40" s="784"/>
      <c r="AJ40" s="782"/>
      <c r="AK40" s="782"/>
      <c r="AL40" s="785"/>
      <c r="AM40" s="781"/>
      <c r="AN40" s="782"/>
      <c r="AO40" s="782"/>
      <c r="AP40" s="783"/>
      <c r="AQ40" s="784"/>
      <c r="AR40" s="782"/>
      <c r="AS40" s="782"/>
      <c r="AT40" s="785"/>
      <c r="AU40" s="781"/>
      <c r="AV40" s="782"/>
      <c r="AW40" s="782"/>
      <c r="AX40" s="783"/>
      <c r="AY40" s="784"/>
      <c r="AZ40" s="782"/>
      <c r="BA40" s="782"/>
      <c r="BB40" s="785"/>
      <c r="BC40" s="781"/>
      <c r="BD40" s="782"/>
      <c r="BE40" s="782"/>
      <c r="BF40" s="783"/>
      <c r="BG40" s="828"/>
      <c r="BH40" s="827"/>
      <c r="BI40" s="827"/>
      <c r="BJ40" s="824"/>
      <c r="BK40" s="825"/>
      <c r="BL40" s="798"/>
      <c r="BM40" s="798"/>
      <c r="BN40" s="840"/>
      <c r="BO40" s="784"/>
      <c r="BP40" s="782"/>
      <c r="BQ40" s="782"/>
      <c r="BR40" s="785"/>
      <c r="BS40" s="781"/>
      <c r="BT40" s="782"/>
      <c r="BU40" s="782"/>
      <c r="BV40" s="783"/>
      <c r="BW40" s="784"/>
      <c r="BX40" s="782"/>
      <c r="BY40" s="782"/>
      <c r="BZ40" s="785"/>
      <c r="CA40" s="784"/>
      <c r="CB40" s="782"/>
      <c r="CC40" s="782"/>
      <c r="CD40" s="783"/>
      <c r="CE40" s="784"/>
      <c r="CF40" s="782"/>
      <c r="CG40" s="782"/>
      <c r="CH40" s="785"/>
      <c r="CI40" s="781"/>
      <c r="CJ40" s="782"/>
      <c r="CK40" s="782"/>
      <c r="CL40" s="783"/>
      <c r="CM40" s="784"/>
      <c r="CN40" s="782"/>
      <c r="CO40" s="782"/>
      <c r="CP40" s="785"/>
      <c r="CQ40" s="781"/>
      <c r="CR40" s="782"/>
      <c r="CS40" s="782"/>
      <c r="CT40" s="783"/>
      <c r="CU40" s="784"/>
      <c r="CV40" s="782"/>
      <c r="CW40" s="782"/>
      <c r="CX40" s="785"/>
      <c r="CY40" s="781"/>
      <c r="CZ40" s="782"/>
      <c r="DA40" s="782"/>
      <c r="DB40" s="783"/>
      <c r="DC40" s="784"/>
      <c r="DD40" s="782"/>
      <c r="DE40" s="782"/>
      <c r="DF40" s="785"/>
      <c r="DG40" s="781"/>
      <c r="DH40" s="782"/>
      <c r="DI40" s="782"/>
      <c r="DJ40" s="783"/>
      <c r="DK40" s="784"/>
      <c r="DL40" s="782"/>
      <c r="DM40" s="782"/>
      <c r="DN40" s="785"/>
      <c r="DO40" s="781"/>
      <c r="DP40" s="782"/>
      <c r="DQ40" s="782"/>
      <c r="DR40" s="783"/>
      <c r="DS40" s="784"/>
      <c r="DT40" s="782"/>
      <c r="DU40" s="782"/>
      <c r="DV40" s="785"/>
    </row>
    <row r="41" spans="1:126" ht="69.75" x14ac:dyDescent="0.25">
      <c r="A41" s="841" t="s">
        <v>5225</v>
      </c>
      <c r="B41" s="842" t="s">
        <v>5226</v>
      </c>
      <c r="C41" s="832">
        <v>1</v>
      </c>
      <c r="D41" s="833" t="s">
        <v>5192</v>
      </c>
      <c r="E41" s="843">
        <v>46305</v>
      </c>
      <c r="F41" s="844">
        <v>46310</v>
      </c>
      <c r="G41" s="845"/>
      <c r="H41" s="846"/>
      <c r="I41" s="846"/>
      <c r="J41" s="847"/>
      <c r="K41" s="848"/>
      <c r="L41" s="846"/>
      <c r="M41" s="846"/>
      <c r="N41" s="849"/>
      <c r="O41" s="845"/>
      <c r="P41" s="846"/>
      <c r="Q41" s="846"/>
      <c r="R41" s="847"/>
      <c r="S41" s="848"/>
      <c r="T41" s="846"/>
      <c r="U41" s="846"/>
      <c r="V41" s="849"/>
      <c r="W41" s="845"/>
      <c r="X41" s="846"/>
      <c r="Y41" s="846"/>
      <c r="Z41" s="847"/>
      <c r="AA41" s="848"/>
      <c r="AB41" s="846"/>
      <c r="AC41" s="846"/>
      <c r="AD41" s="849"/>
      <c r="AE41" s="845"/>
      <c r="AF41" s="846"/>
      <c r="AG41" s="846"/>
      <c r="AH41" s="849"/>
      <c r="AI41" s="845"/>
      <c r="AJ41" s="846"/>
      <c r="AK41" s="846"/>
      <c r="AL41" s="847"/>
      <c r="AM41" s="848"/>
      <c r="AN41" s="846"/>
      <c r="AO41" s="846"/>
      <c r="AP41" s="849"/>
      <c r="AQ41" s="845"/>
      <c r="AR41" s="846"/>
      <c r="AS41" s="846"/>
      <c r="AT41" s="847"/>
      <c r="AU41" s="848"/>
      <c r="AV41" s="846"/>
      <c r="AW41" s="846"/>
      <c r="AX41" s="849"/>
      <c r="AY41" s="845"/>
      <c r="AZ41" s="846"/>
      <c r="BA41" s="846"/>
      <c r="BB41" s="847"/>
      <c r="BC41" s="848"/>
      <c r="BD41" s="846"/>
      <c r="BE41" s="846"/>
      <c r="BF41" s="849"/>
      <c r="BG41" s="845"/>
      <c r="BH41" s="846"/>
      <c r="BI41" s="846"/>
      <c r="BJ41" s="847"/>
      <c r="BK41" s="848"/>
      <c r="BL41" s="846"/>
      <c r="BM41" s="846"/>
      <c r="BN41" s="849"/>
      <c r="BO41" s="845"/>
      <c r="BP41" s="798"/>
      <c r="BQ41" s="848"/>
      <c r="BR41" s="847"/>
      <c r="BS41" s="848"/>
      <c r="BT41" s="846"/>
      <c r="BU41" s="846"/>
      <c r="BV41" s="849"/>
      <c r="BW41" s="845"/>
      <c r="BX41" s="846"/>
      <c r="BY41" s="846"/>
      <c r="BZ41" s="847"/>
      <c r="CA41" s="845"/>
      <c r="CB41" s="846"/>
      <c r="CC41" s="846"/>
      <c r="CD41" s="849"/>
      <c r="CE41" s="845"/>
      <c r="CF41" s="846"/>
      <c r="CG41" s="846"/>
      <c r="CH41" s="847"/>
      <c r="CI41" s="848"/>
      <c r="CJ41" s="846"/>
      <c r="CK41" s="846"/>
      <c r="CL41" s="849"/>
      <c r="CM41" s="845"/>
      <c r="CN41" s="846"/>
      <c r="CO41" s="846"/>
      <c r="CP41" s="847"/>
      <c r="CQ41" s="848"/>
      <c r="CR41" s="846"/>
      <c r="CS41" s="846"/>
      <c r="CT41" s="849"/>
      <c r="CU41" s="845"/>
      <c r="CV41" s="846"/>
      <c r="CW41" s="846"/>
      <c r="CX41" s="847"/>
      <c r="CY41" s="848"/>
      <c r="CZ41" s="846"/>
      <c r="DA41" s="846"/>
      <c r="DB41" s="849"/>
      <c r="DC41" s="845"/>
      <c r="DD41" s="846"/>
      <c r="DE41" s="846"/>
      <c r="DF41" s="847"/>
      <c r="DG41" s="848"/>
      <c r="DH41" s="846"/>
      <c r="DI41" s="846"/>
      <c r="DJ41" s="849"/>
      <c r="DK41" s="845"/>
      <c r="DL41" s="846"/>
      <c r="DM41" s="846"/>
      <c r="DN41" s="847"/>
      <c r="DO41" s="848"/>
      <c r="DP41" s="846"/>
      <c r="DQ41" s="846"/>
      <c r="DR41" s="849"/>
      <c r="DS41" s="845"/>
      <c r="DT41" s="846"/>
      <c r="DU41" s="846"/>
      <c r="DV41" s="847"/>
    </row>
    <row r="42" spans="1:126" ht="23.25" x14ac:dyDescent="0.25">
      <c r="A42" s="841" t="s">
        <v>5227</v>
      </c>
      <c r="B42" s="842" t="s">
        <v>5228</v>
      </c>
      <c r="C42" s="832">
        <v>1</v>
      </c>
      <c r="D42" s="833" t="s">
        <v>5192</v>
      </c>
      <c r="E42" s="838">
        <v>46266</v>
      </c>
      <c r="F42" s="850">
        <v>46290</v>
      </c>
      <c r="G42" s="845"/>
      <c r="H42" s="846"/>
      <c r="I42" s="846"/>
      <c r="J42" s="847"/>
      <c r="K42" s="848"/>
      <c r="L42" s="846"/>
      <c r="M42" s="846"/>
      <c r="N42" s="849"/>
      <c r="O42" s="845"/>
      <c r="P42" s="846"/>
      <c r="Q42" s="846"/>
      <c r="R42" s="847"/>
      <c r="S42" s="848"/>
      <c r="T42" s="846"/>
      <c r="U42" s="846"/>
      <c r="V42" s="849"/>
      <c r="W42" s="845"/>
      <c r="X42" s="846"/>
      <c r="Y42" s="846"/>
      <c r="Z42" s="847"/>
      <c r="AA42" s="848"/>
      <c r="AB42" s="846"/>
      <c r="AC42" s="846"/>
      <c r="AD42" s="849"/>
      <c r="AE42" s="845"/>
      <c r="AF42" s="846"/>
      <c r="AG42" s="846"/>
      <c r="AH42" s="849"/>
      <c r="AI42" s="845"/>
      <c r="AJ42" s="846"/>
      <c r="AK42" s="846"/>
      <c r="AL42" s="847"/>
      <c r="AM42" s="848"/>
      <c r="AN42" s="846"/>
      <c r="AO42" s="846"/>
      <c r="AP42" s="849"/>
      <c r="AQ42" s="845"/>
      <c r="AR42" s="846"/>
      <c r="AS42" s="846"/>
      <c r="AT42" s="847"/>
      <c r="AU42" s="848"/>
      <c r="AV42" s="846"/>
      <c r="AW42" s="846"/>
      <c r="AX42" s="849"/>
      <c r="AY42" s="845"/>
      <c r="AZ42" s="846"/>
      <c r="BA42" s="846"/>
      <c r="BB42" s="847"/>
      <c r="BC42" s="848"/>
      <c r="BD42" s="846"/>
      <c r="BE42" s="846"/>
      <c r="BF42" s="849"/>
      <c r="BG42" s="845"/>
      <c r="BH42" s="846"/>
      <c r="BI42" s="846"/>
      <c r="BJ42" s="847"/>
      <c r="BK42" s="825"/>
      <c r="BL42" s="798"/>
      <c r="BM42" s="798"/>
      <c r="BN42" s="851"/>
      <c r="BO42" s="845"/>
      <c r="BP42" s="846"/>
      <c r="BQ42" s="846"/>
      <c r="BR42" s="847"/>
      <c r="BS42" s="848"/>
      <c r="BT42" s="846"/>
      <c r="BU42" s="846"/>
      <c r="BV42" s="849"/>
      <c r="BW42" s="845"/>
      <c r="BX42" s="846"/>
      <c r="BY42" s="846"/>
      <c r="BZ42" s="847"/>
      <c r="CA42" s="845"/>
      <c r="CB42" s="846"/>
      <c r="CC42" s="846"/>
      <c r="CD42" s="849"/>
      <c r="CE42" s="845"/>
      <c r="CF42" s="846"/>
      <c r="CG42" s="846"/>
      <c r="CH42" s="847"/>
      <c r="CI42" s="848"/>
      <c r="CJ42" s="846"/>
      <c r="CK42" s="846"/>
      <c r="CL42" s="849"/>
      <c r="CM42" s="845"/>
      <c r="CN42" s="846"/>
      <c r="CO42" s="846"/>
      <c r="CP42" s="847"/>
      <c r="CQ42" s="848"/>
      <c r="CR42" s="846"/>
      <c r="CS42" s="846"/>
      <c r="CT42" s="849"/>
      <c r="CU42" s="845"/>
      <c r="CV42" s="846"/>
      <c r="CW42" s="846"/>
      <c r="CX42" s="847"/>
      <c r="CY42" s="848"/>
      <c r="CZ42" s="846"/>
      <c r="DA42" s="846"/>
      <c r="DB42" s="849"/>
      <c r="DC42" s="845"/>
      <c r="DD42" s="846"/>
      <c r="DE42" s="846"/>
      <c r="DF42" s="847"/>
      <c r="DG42" s="848"/>
      <c r="DH42" s="846"/>
      <c r="DI42" s="846"/>
      <c r="DJ42" s="849"/>
      <c r="DK42" s="845"/>
      <c r="DL42" s="846"/>
      <c r="DM42" s="846"/>
      <c r="DN42" s="847"/>
      <c r="DO42" s="848"/>
      <c r="DP42" s="846"/>
      <c r="DQ42" s="846"/>
      <c r="DR42" s="849"/>
      <c r="DS42" s="845"/>
      <c r="DT42" s="846"/>
      <c r="DU42" s="846"/>
      <c r="DV42" s="847"/>
    </row>
    <row r="43" spans="1:126" ht="24" thickBot="1" x14ac:dyDescent="0.3">
      <c r="A43" s="852" t="s">
        <v>5229</v>
      </c>
      <c r="B43" s="853" t="s">
        <v>5230</v>
      </c>
      <c r="C43" s="832">
        <v>1</v>
      </c>
      <c r="D43" s="833" t="s">
        <v>5192</v>
      </c>
      <c r="E43" s="854">
        <v>46290</v>
      </c>
      <c r="F43" s="855">
        <v>46305</v>
      </c>
      <c r="G43" s="856"/>
      <c r="H43" s="857"/>
      <c r="I43" s="857"/>
      <c r="J43" s="858"/>
      <c r="K43" s="859"/>
      <c r="L43" s="857"/>
      <c r="M43" s="857"/>
      <c r="N43" s="860"/>
      <c r="O43" s="856"/>
      <c r="P43" s="857"/>
      <c r="Q43" s="857"/>
      <c r="R43" s="858"/>
      <c r="S43" s="859"/>
      <c r="T43" s="857"/>
      <c r="U43" s="857"/>
      <c r="V43" s="860"/>
      <c r="W43" s="856"/>
      <c r="X43" s="857"/>
      <c r="Y43" s="857"/>
      <c r="Z43" s="858"/>
      <c r="AA43" s="859"/>
      <c r="AB43" s="857"/>
      <c r="AC43" s="857"/>
      <c r="AD43" s="860"/>
      <c r="AE43" s="856"/>
      <c r="AF43" s="857"/>
      <c r="AG43" s="857"/>
      <c r="AH43" s="860"/>
      <c r="AI43" s="856"/>
      <c r="AJ43" s="857"/>
      <c r="AK43" s="857"/>
      <c r="AL43" s="858"/>
      <c r="AM43" s="859"/>
      <c r="AN43" s="857"/>
      <c r="AO43" s="857"/>
      <c r="AP43" s="860"/>
      <c r="AQ43" s="856"/>
      <c r="AR43" s="857"/>
      <c r="AS43" s="857"/>
      <c r="AT43" s="858"/>
      <c r="AU43" s="859"/>
      <c r="AV43" s="857"/>
      <c r="AW43" s="857"/>
      <c r="AX43" s="860"/>
      <c r="AY43" s="856"/>
      <c r="AZ43" s="857"/>
      <c r="BA43" s="857"/>
      <c r="BB43" s="858"/>
      <c r="BC43" s="859"/>
      <c r="BD43" s="857"/>
      <c r="BE43" s="857"/>
      <c r="BF43" s="860"/>
      <c r="BG43" s="856"/>
      <c r="BH43" s="857"/>
      <c r="BI43" s="857"/>
      <c r="BJ43" s="858"/>
      <c r="BK43" s="859"/>
      <c r="BL43" s="857"/>
      <c r="BM43" s="857"/>
      <c r="BN43" s="824"/>
      <c r="BO43" s="825"/>
      <c r="BP43" s="782"/>
      <c r="BQ43" s="857"/>
      <c r="BR43" s="858"/>
      <c r="BS43" s="859"/>
      <c r="BT43" s="857"/>
      <c r="BU43" s="857"/>
      <c r="BV43" s="860"/>
      <c r="BW43" s="856"/>
      <c r="BX43" s="857"/>
      <c r="BY43" s="857"/>
      <c r="BZ43" s="858"/>
      <c r="CA43" s="856"/>
      <c r="CB43" s="857"/>
      <c r="CC43" s="857"/>
      <c r="CD43" s="860"/>
      <c r="CE43" s="856"/>
      <c r="CF43" s="857"/>
      <c r="CG43" s="857"/>
      <c r="CH43" s="858"/>
      <c r="CI43" s="859"/>
      <c r="CJ43" s="857"/>
      <c r="CK43" s="857"/>
      <c r="CL43" s="860"/>
      <c r="CM43" s="856"/>
      <c r="CN43" s="857"/>
      <c r="CO43" s="857"/>
      <c r="CP43" s="858"/>
      <c r="CQ43" s="859"/>
      <c r="CR43" s="857"/>
      <c r="CS43" s="857"/>
      <c r="CT43" s="860"/>
      <c r="CU43" s="856"/>
      <c r="CV43" s="857"/>
      <c r="CW43" s="857"/>
      <c r="CX43" s="858"/>
      <c r="CY43" s="859"/>
      <c r="CZ43" s="857"/>
      <c r="DA43" s="857"/>
      <c r="DB43" s="860"/>
      <c r="DC43" s="856"/>
      <c r="DD43" s="857"/>
      <c r="DE43" s="857"/>
      <c r="DF43" s="858"/>
      <c r="DG43" s="859"/>
      <c r="DH43" s="857"/>
      <c r="DI43" s="857"/>
      <c r="DJ43" s="860"/>
      <c r="DK43" s="856"/>
      <c r="DL43" s="857"/>
      <c r="DM43" s="857"/>
      <c r="DN43" s="858"/>
      <c r="DO43" s="859"/>
      <c r="DP43" s="857"/>
      <c r="DQ43" s="857"/>
      <c r="DR43" s="860"/>
      <c r="DS43" s="856"/>
      <c r="DT43" s="857"/>
      <c r="DU43" s="857"/>
      <c r="DV43" s="858"/>
    </row>
  </sheetData>
  <mergeCells count="43">
    <mergeCell ref="A1:DV1"/>
    <mergeCell ref="A2:A4"/>
    <mergeCell ref="B2:B4"/>
    <mergeCell ref="C2:C4"/>
    <mergeCell ref="D2:D4"/>
    <mergeCell ref="E2:E4"/>
    <mergeCell ref="F2:F4"/>
    <mergeCell ref="G2:AD2"/>
    <mergeCell ref="AE2:BZ2"/>
    <mergeCell ref="CA2:DV2"/>
    <mergeCell ref="AY3:BB3"/>
    <mergeCell ref="G3:J3"/>
    <mergeCell ref="K3:N3"/>
    <mergeCell ref="O3:R3"/>
    <mergeCell ref="S3:V3"/>
    <mergeCell ref="W3:Z3"/>
    <mergeCell ref="AA3:AD3"/>
    <mergeCell ref="DG3:DJ3"/>
    <mergeCell ref="DK3:DN3"/>
    <mergeCell ref="DO3:DR3"/>
    <mergeCell ref="DS3:DV3"/>
    <mergeCell ref="CA3:CD3"/>
    <mergeCell ref="CE3:CH3"/>
    <mergeCell ref="CI3:CL3"/>
    <mergeCell ref="CM3:CP3"/>
    <mergeCell ref="CQ3:CT3"/>
    <mergeCell ref="CU3:CX3"/>
    <mergeCell ref="B5:F5"/>
    <mergeCell ref="B6:D6"/>
    <mergeCell ref="B7:D7"/>
    <mergeCell ref="CY3:DB3"/>
    <mergeCell ref="DC3:DF3"/>
    <mergeCell ref="BC3:BF3"/>
    <mergeCell ref="BG3:BJ3"/>
    <mergeCell ref="BK3:BN3"/>
    <mergeCell ref="BO3:BR3"/>
    <mergeCell ref="BS3:BV3"/>
    <mergeCell ref="BW3:BZ3"/>
    <mergeCell ref="AE3:AH3"/>
    <mergeCell ref="AI3:AL3"/>
    <mergeCell ref="AM3:AP3"/>
    <mergeCell ref="AQ3:AT3"/>
    <mergeCell ref="AU3:AX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T50"/>
  <sheetViews>
    <sheetView workbookViewId="0">
      <pane xSplit="3" ySplit="12" topLeftCell="D38" activePane="bottomRight" state="frozen"/>
      <selection pane="topRight" activeCell="D1" sqref="D1"/>
      <selection pane="bottomLeft" activeCell="A13" sqref="A13"/>
      <selection pane="bottomRight" sqref="A1:Q49"/>
    </sheetView>
  </sheetViews>
  <sheetFormatPr defaultColWidth="9.140625" defaultRowHeight="11.25" customHeight="1" outlineLevelCol="1" x14ac:dyDescent="0.25"/>
  <cols>
    <col min="1" max="1" width="6.7109375" style="618" customWidth="1"/>
    <col min="2" max="2" width="22.28515625" style="618" customWidth="1"/>
    <col min="3" max="3" width="43.85546875" style="618" customWidth="1"/>
    <col min="4" max="8" width="19.85546875" style="618" customWidth="1"/>
    <col min="9" max="11" width="19.5703125" style="619" customWidth="1"/>
    <col min="12" max="13" width="22.5703125" style="619" hidden="1" customWidth="1" outlineLevel="1"/>
    <col min="14" max="14" width="25.85546875" style="619" hidden="1" customWidth="1" outlineLevel="1"/>
    <col min="15" max="15" width="25.85546875" style="645" hidden="1" customWidth="1" outlineLevel="1"/>
    <col min="16" max="16" width="30" style="619" customWidth="1" collapsed="1"/>
    <col min="17" max="17" width="25.85546875" style="619" customWidth="1"/>
    <col min="18" max="18" width="9.140625" style="618"/>
    <col min="19" max="19" width="13.7109375" style="618" customWidth="1"/>
    <col min="20" max="20" width="19.85546875" style="618" customWidth="1"/>
    <col min="21" max="16384" width="9.140625" style="618"/>
  </cols>
  <sheetData>
    <row r="1" spans="1:20" s="619" customFormat="1" ht="15.75" x14ac:dyDescent="0.25">
      <c r="A1" s="885" t="s">
        <v>5085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</row>
    <row r="2" spans="1:20" s="619" customFormat="1" ht="11.25" customHeight="1" x14ac:dyDescent="0.25">
      <c r="A2" s="623"/>
      <c r="B2" s="623"/>
      <c r="C2" s="621"/>
      <c r="D2" s="621"/>
      <c r="E2" s="621"/>
      <c r="F2" s="621"/>
      <c r="G2" s="621"/>
      <c r="H2" s="623"/>
      <c r="O2" s="645"/>
    </row>
    <row r="3" spans="1:20" s="619" customFormat="1" ht="15.75" customHeight="1" x14ac:dyDescent="0.25">
      <c r="A3" s="891" t="s">
        <v>10</v>
      </c>
      <c r="B3" s="891"/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  <c r="O3" s="891"/>
      <c r="P3" s="891"/>
      <c r="Q3" s="891"/>
    </row>
    <row r="4" spans="1:20" ht="16.5" customHeight="1" x14ac:dyDescent="0.25">
      <c r="A4" s="935" t="s">
        <v>5089</v>
      </c>
      <c r="B4" s="935"/>
      <c r="C4" s="935"/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</row>
    <row r="5" spans="1:20" ht="16.5" customHeight="1" x14ac:dyDescent="0.25">
      <c r="A5" s="620" t="s">
        <v>5086</v>
      </c>
      <c r="B5" s="620"/>
      <c r="C5" s="620"/>
      <c r="D5" s="624"/>
      <c r="E5" s="624"/>
      <c r="F5" s="624"/>
      <c r="G5" s="625"/>
      <c r="H5" s="625"/>
    </row>
    <row r="6" spans="1:20" ht="15.75" x14ac:dyDescent="0.25">
      <c r="A6" s="751" t="s">
        <v>5171</v>
      </c>
      <c r="B6" s="678"/>
      <c r="C6" s="678"/>
      <c r="D6" s="678"/>
      <c r="E6" s="678"/>
      <c r="F6" s="678"/>
      <c r="G6" s="678"/>
      <c r="H6" s="678"/>
      <c r="I6" s="678"/>
      <c r="J6" s="678"/>
      <c r="K6" s="678"/>
      <c r="L6" s="678"/>
      <c r="M6" s="678"/>
      <c r="N6" s="678"/>
      <c r="O6" s="678"/>
      <c r="P6" s="678"/>
      <c r="Q6" s="678"/>
    </row>
    <row r="7" spans="1:20" ht="15.75" x14ac:dyDescent="0.25">
      <c r="A7" s="938" t="s">
        <v>5087</v>
      </c>
      <c r="B7" s="938"/>
      <c r="C7" s="938"/>
      <c r="D7" s="938"/>
      <c r="E7" s="938"/>
      <c r="F7" s="938"/>
      <c r="G7" s="938"/>
      <c r="H7" s="938"/>
      <c r="I7" s="938"/>
      <c r="J7" s="938"/>
      <c r="K7" s="938"/>
      <c r="L7" s="938"/>
      <c r="M7" s="938"/>
      <c r="N7" s="938"/>
      <c r="O7" s="938"/>
      <c r="P7" s="938"/>
      <c r="Q7" s="938"/>
    </row>
    <row r="8" spans="1:20" ht="15.75" x14ac:dyDescent="0.25">
      <c r="A8" s="939" t="s">
        <v>5088</v>
      </c>
      <c r="B8" s="939"/>
      <c r="C8" s="939"/>
      <c r="D8" s="939"/>
      <c r="E8" s="939"/>
      <c r="F8" s="939"/>
      <c r="G8" s="939"/>
      <c r="H8" s="939"/>
      <c r="I8" s="939"/>
      <c r="J8" s="939"/>
      <c r="K8" s="939"/>
      <c r="L8" s="939"/>
      <c r="M8" s="939"/>
      <c r="N8" s="939"/>
      <c r="O8" s="939"/>
      <c r="P8" s="939"/>
      <c r="Q8" s="939"/>
    </row>
    <row r="9" spans="1:20" ht="9.75" customHeight="1" x14ac:dyDescent="0.25">
      <c r="A9" s="620"/>
      <c r="B9" s="620"/>
      <c r="C9" s="620"/>
      <c r="D9" s="621"/>
      <c r="E9" s="621"/>
      <c r="F9" s="621"/>
      <c r="G9" s="621"/>
      <c r="H9" s="621"/>
    </row>
    <row r="10" spans="1:20" ht="16.5" customHeight="1" x14ac:dyDescent="0.25">
      <c r="A10" s="888" t="s">
        <v>13</v>
      </c>
      <c r="B10" s="888" t="s">
        <v>14</v>
      </c>
      <c r="C10" s="888" t="s">
        <v>15</v>
      </c>
      <c r="D10" s="940" t="s">
        <v>1135</v>
      </c>
      <c r="E10" s="941"/>
      <c r="F10" s="941"/>
      <c r="G10" s="941"/>
      <c r="H10" s="942"/>
      <c r="I10" s="888" t="s">
        <v>5039</v>
      </c>
      <c r="J10" s="888" t="s">
        <v>5035</v>
      </c>
      <c r="K10" s="888" t="s">
        <v>5038</v>
      </c>
      <c r="L10" s="884" t="s">
        <v>5040</v>
      </c>
      <c r="M10" s="884" t="s">
        <v>5041</v>
      </c>
      <c r="N10" s="884" t="s">
        <v>5042</v>
      </c>
      <c r="O10" s="936" t="s">
        <v>5043</v>
      </c>
      <c r="P10" s="884" t="s">
        <v>5044</v>
      </c>
      <c r="Q10" s="884" t="s">
        <v>5045</v>
      </c>
    </row>
    <row r="11" spans="1:20" ht="58.5" customHeight="1" x14ac:dyDescent="0.25">
      <c r="A11" s="889"/>
      <c r="B11" s="889"/>
      <c r="C11" s="889"/>
      <c r="D11" s="626" t="s">
        <v>17</v>
      </c>
      <c r="E11" s="626" t="s">
        <v>18</v>
      </c>
      <c r="F11" s="626" t="s">
        <v>19</v>
      </c>
      <c r="G11" s="626" t="s">
        <v>20</v>
      </c>
      <c r="H11" s="626" t="s">
        <v>21</v>
      </c>
      <c r="I11" s="937"/>
      <c r="J11" s="937"/>
      <c r="K11" s="937"/>
      <c r="L11" s="884"/>
      <c r="M11" s="884"/>
      <c r="N11" s="884"/>
      <c r="O11" s="936"/>
      <c r="P11" s="884"/>
      <c r="Q11" s="884"/>
      <c r="T11" s="618" t="s">
        <v>1099</v>
      </c>
    </row>
    <row r="12" spans="1:20" ht="15.75" x14ac:dyDescent="0.25">
      <c r="A12" s="627">
        <v>1</v>
      </c>
      <c r="B12" s="627">
        <v>2</v>
      </c>
      <c r="C12" s="627">
        <v>3</v>
      </c>
      <c r="D12" s="627">
        <v>4</v>
      </c>
      <c r="E12" s="627">
        <v>5</v>
      </c>
      <c r="F12" s="627">
        <v>6</v>
      </c>
      <c r="G12" s="627">
        <v>7</v>
      </c>
      <c r="H12" s="627">
        <v>8</v>
      </c>
      <c r="I12" s="627">
        <v>9</v>
      </c>
      <c r="J12" s="627">
        <v>10</v>
      </c>
      <c r="K12" s="627">
        <v>11</v>
      </c>
      <c r="L12" s="627">
        <v>12</v>
      </c>
      <c r="M12" s="627">
        <v>13</v>
      </c>
      <c r="N12" s="627">
        <v>14</v>
      </c>
      <c r="O12" s="863">
        <v>15</v>
      </c>
      <c r="P12" s="627">
        <v>16</v>
      </c>
      <c r="Q12" s="627">
        <v>17</v>
      </c>
    </row>
    <row r="13" spans="1:20" s="631" customFormat="1" ht="15.75" x14ac:dyDescent="0.25">
      <c r="A13" s="628">
        <v>1</v>
      </c>
      <c r="B13" s="628"/>
      <c r="C13" s="629" t="s">
        <v>5033</v>
      </c>
      <c r="D13" s="630"/>
      <c r="E13" s="630"/>
      <c r="F13" s="630"/>
      <c r="G13" s="630">
        <f>SUM(G14:G15)</f>
        <v>28316740.789999999</v>
      </c>
      <c r="H13" s="630">
        <f>SUM(D13:G13)</f>
        <v>28316740.789999999</v>
      </c>
      <c r="I13" s="630"/>
      <c r="J13" s="630"/>
      <c r="K13" s="630"/>
      <c r="L13" s="630">
        <f>SUM(L14:L15)</f>
        <v>28316740.789999999</v>
      </c>
      <c r="M13" s="630"/>
      <c r="N13" s="630">
        <f>SUM(N14:N15)</f>
        <v>28316740.789999999</v>
      </c>
      <c r="O13" s="680"/>
      <c r="P13" s="630">
        <f>SUM(P14:P15)</f>
        <v>28316740.789999999</v>
      </c>
      <c r="Q13" s="630"/>
    </row>
    <row r="14" spans="1:20" ht="30" customHeight="1" x14ac:dyDescent="0.25">
      <c r="A14" s="632" t="s">
        <v>232</v>
      </c>
      <c r="B14" s="633" t="s">
        <v>780</v>
      </c>
      <c r="C14" s="633" t="s">
        <v>97</v>
      </c>
      <c r="D14" s="634"/>
      <c r="E14" s="634"/>
      <c r="F14" s="634"/>
      <c r="G14" s="634">
        <f>'Смета №1 РД'!$E$348</f>
        <v>27491981.350000001</v>
      </c>
      <c r="H14" s="634">
        <f>SUM(D14:G14)</f>
        <v>27491981.350000001</v>
      </c>
      <c r="I14" s="649"/>
      <c r="J14" s="649"/>
      <c r="K14" s="649"/>
      <c r="L14" s="656">
        <f>SUM(H14:K14)</f>
        <v>27491981.350000001</v>
      </c>
      <c r="M14" s="679">
        <v>1</v>
      </c>
      <c r="N14" s="656">
        <f>L14*M14</f>
        <v>27491981.350000001</v>
      </c>
      <c r="O14" s="864">
        <v>1</v>
      </c>
      <c r="P14" s="656">
        <f>N14*O14</f>
        <v>27491981.350000001</v>
      </c>
      <c r="Q14" s="649"/>
      <c r="R14" s="618">
        <v>27491.98</v>
      </c>
      <c r="S14" s="618">
        <f>R14*1000</f>
        <v>27491980</v>
      </c>
      <c r="T14" s="635">
        <f>H14-S14</f>
        <v>1.35</v>
      </c>
    </row>
    <row r="15" spans="1:20" ht="63" x14ac:dyDescent="0.25">
      <c r="A15" s="632" t="s">
        <v>234</v>
      </c>
      <c r="B15" s="633" t="s">
        <v>112</v>
      </c>
      <c r="C15" s="633" t="s">
        <v>113</v>
      </c>
      <c r="D15" s="634"/>
      <c r="E15" s="634"/>
      <c r="F15" s="634"/>
      <c r="G15" s="634">
        <f>G14*3%</f>
        <v>824759.44</v>
      </c>
      <c r="H15" s="634">
        <f t="shared" ref="H15" si="0">SUM(D15:G15)</f>
        <v>824759.44</v>
      </c>
      <c r="I15" s="649"/>
      <c r="J15" s="649"/>
      <c r="K15" s="649"/>
      <c r="L15" s="656">
        <f>L14*3%</f>
        <v>824759.44</v>
      </c>
      <c r="M15" s="649"/>
      <c r="N15" s="656">
        <f>N14*3%</f>
        <v>824759.44</v>
      </c>
      <c r="O15" s="655"/>
      <c r="P15" s="656">
        <f>P14*3%</f>
        <v>824759.44</v>
      </c>
      <c r="Q15" s="649"/>
      <c r="R15" s="618">
        <v>55439.51</v>
      </c>
      <c r="S15" s="618">
        <f t="shared" ref="S15:S49" si="1">R15*1000</f>
        <v>55439510</v>
      </c>
      <c r="T15" s="635">
        <f>H15-S15</f>
        <v>-54614750.560000002</v>
      </c>
    </row>
    <row r="16" spans="1:20" s="631" customFormat="1" ht="15.75" x14ac:dyDescent="0.25">
      <c r="A16" s="628">
        <v>2</v>
      </c>
      <c r="B16" s="628"/>
      <c r="C16" s="629" t="s">
        <v>5046</v>
      </c>
      <c r="D16" s="630">
        <f>D17+D18+D22+D25+D35+D36+D37+D38+D42+D43+D44+D45+D46</f>
        <v>1528872079.9300001</v>
      </c>
      <c r="E16" s="630">
        <f t="shared" ref="E16:G16" si="2">E17+E18+E22+E25+E35+E36+E37+E38+E42+E43+E44+E45+E46</f>
        <v>149538335.02000001</v>
      </c>
      <c r="F16" s="630">
        <f t="shared" si="2"/>
        <v>50332902.990000002</v>
      </c>
      <c r="G16" s="630">
        <f t="shared" si="2"/>
        <v>3300006.06</v>
      </c>
      <c r="H16" s="630">
        <f>SUM(D16:G16)</f>
        <v>1732043324</v>
      </c>
      <c r="I16" s="630">
        <f>I17+I18+I22+I25+I35+I36+I37+I38+I42+I43+I44+I45+I46</f>
        <v>68814827.030000001</v>
      </c>
      <c r="J16" s="630">
        <f>J17+J18+J22+J25+J35+J36+J37+J38+J42+J43+J44+J45+J46</f>
        <v>20087020.559999999</v>
      </c>
      <c r="K16" s="630">
        <f>K17+K18+K22+K25+K35+K36+K37+K38+K42+K43+K44+K45+K46</f>
        <v>-10322224.07</v>
      </c>
      <c r="L16" s="630">
        <f>L17+L18+L22+L25+L35+L36+L37+L38+L42+L43+L44+L45+L46</f>
        <v>1810622947.51</v>
      </c>
      <c r="M16" s="630"/>
      <c r="N16" s="630">
        <f>N17+N18+N22+N25+N35+N36+N37+N38+N42+N43+N44+N45+N46</f>
        <v>1810622947.51</v>
      </c>
      <c r="O16" s="680"/>
      <c r="P16" s="630">
        <f>P17+P18+P22+P25+P35+P36+P37+P38+P42+P43+P44+P45+P46</f>
        <v>1810622947.51</v>
      </c>
      <c r="Q16" s="630">
        <f t="shared" ref="Q16" si="3">Q17+Q18+Q22+Q25+Q35+Q36+Q37+Q38+Q42+Q43+Q44+Q45+Q46</f>
        <v>50332902.990000002</v>
      </c>
    </row>
    <row r="17" spans="1:20" s="631" customFormat="1" ht="15.75" x14ac:dyDescent="0.25">
      <c r="A17" s="636" t="s">
        <v>239</v>
      </c>
      <c r="B17" s="637" t="s">
        <v>24</v>
      </c>
      <c r="C17" s="637" t="s">
        <v>25</v>
      </c>
      <c r="D17" s="638"/>
      <c r="E17" s="638"/>
      <c r="F17" s="638"/>
      <c r="G17" s="638">
        <f>'СР-1 Гео.разбивка'!$G$31</f>
        <v>253401.48</v>
      </c>
      <c r="H17" s="638">
        <f>SUM(D17:G17)</f>
        <v>253401.48</v>
      </c>
      <c r="I17" s="651"/>
      <c r="J17" s="651"/>
      <c r="K17" s="651"/>
      <c r="L17" s="656">
        <f>SUM(H17:K17)</f>
        <v>253401.48</v>
      </c>
      <c r="M17" s="679">
        <v>1</v>
      </c>
      <c r="N17" s="656">
        <f>L17*M17</f>
        <v>253401.48</v>
      </c>
      <c r="O17" s="864">
        <v>1</v>
      </c>
      <c r="P17" s="656">
        <f>N17*O17</f>
        <v>253401.48</v>
      </c>
      <c r="Q17" s="654">
        <f>F17*M17*O17</f>
        <v>0</v>
      </c>
      <c r="R17" s="631">
        <v>253.4</v>
      </c>
      <c r="S17" s="631">
        <f>R17*1000</f>
        <v>253400</v>
      </c>
      <c r="T17" s="639">
        <f>H17-S17</f>
        <v>1.48</v>
      </c>
    </row>
    <row r="18" spans="1:20" s="631" customFormat="1" ht="15.75" x14ac:dyDescent="0.25">
      <c r="A18" s="636" t="s">
        <v>241</v>
      </c>
      <c r="B18" s="637" t="s">
        <v>29</v>
      </c>
      <c r="C18" s="637" t="s">
        <v>30</v>
      </c>
      <c r="D18" s="638">
        <f>SUM(D19:D21)</f>
        <v>1112568241.1199999</v>
      </c>
      <c r="E18" s="638"/>
      <c r="F18" s="638"/>
      <c r="G18" s="638"/>
      <c r="H18" s="638">
        <f t="shared" ref="H18:H49" si="4">SUM(D18:G18)</f>
        <v>1112568241.1199999</v>
      </c>
      <c r="I18" s="638">
        <f>SUM(I19:I21)</f>
        <v>45615297.890000001</v>
      </c>
      <c r="J18" s="638">
        <f>SUM(J19:J21)</f>
        <v>14725291.15</v>
      </c>
      <c r="K18" s="638">
        <f>SUM(K19:K21)</f>
        <v>-6842294.6799999997</v>
      </c>
      <c r="L18" s="638">
        <f>SUM(L19:L21)</f>
        <v>1166066535.48</v>
      </c>
      <c r="M18" s="638"/>
      <c r="N18" s="638">
        <f>SUM(N19:N21)</f>
        <v>1166066535.48</v>
      </c>
      <c r="O18" s="681"/>
      <c r="P18" s="638">
        <f>SUM(P19:P21)</f>
        <v>1166066535.48</v>
      </c>
      <c r="Q18" s="638">
        <f>SUM(Q19:Q21)</f>
        <v>0</v>
      </c>
      <c r="R18" s="631">
        <v>1112568.24</v>
      </c>
      <c r="S18" s="631">
        <f t="shared" si="1"/>
        <v>1112568240</v>
      </c>
      <c r="T18" s="639">
        <f>H18-S18</f>
        <v>1.1200000000000001</v>
      </c>
    </row>
    <row r="19" spans="1:20" s="643" customFormat="1" ht="15.75" x14ac:dyDescent="0.25">
      <c r="A19" s="640" t="s">
        <v>5050</v>
      </c>
      <c r="B19" s="641" t="s">
        <v>169</v>
      </c>
      <c r="C19" s="641" t="s">
        <v>170</v>
      </c>
      <c r="D19" s="642">
        <f>'02-01-01Земляное полотно - ЛСР '!$P$318</f>
        <v>157610071.44999999</v>
      </c>
      <c r="E19" s="642"/>
      <c r="F19" s="642"/>
      <c r="G19" s="642"/>
      <c r="H19" s="642">
        <f t="shared" si="4"/>
        <v>157610071.44999999</v>
      </c>
      <c r="I19" s="652">
        <f>(D19+E19)*4.1%</f>
        <v>6462012.9299999997</v>
      </c>
      <c r="J19" s="652">
        <f>(D19+E19+I19)*2.1%*1.1</f>
        <v>3790065.15</v>
      </c>
      <c r="K19" s="652">
        <f>-I19*15%</f>
        <v>-969301.94</v>
      </c>
      <c r="L19" s="656">
        <f>SUM(H19:K19)</f>
        <v>166892847.59</v>
      </c>
      <c r="M19" s="679">
        <v>1</v>
      </c>
      <c r="N19" s="656">
        <f>L19*M19</f>
        <v>166892847.59</v>
      </c>
      <c r="O19" s="864">
        <v>1</v>
      </c>
      <c r="P19" s="656">
        <f>N19*O19</f>
        <v>166892847.59</v>
      </c>
      <c r="Q19" s="656">
        <f>F19*M19*O19</f>
        <v>0</v>
      </c>
    </row>
    <row r="20" spans="1:20" s="643" customFormat="1" ht="15.75" x14ac:dyDescent="0.25">
      <c r="A20" s="640" t="s">
        <v>5051</v>
      </c>
      <c r="B20" s="641" t="s">
        <v>171</v>
      </c>
      <c r="C20" s="641" t="s">
        <v>172</v>
      </c>
      <c r="D20" s="642">
        <f>'02-01-02 Д.О.'!$P$1415</f>
        <v>946286806.96000004</v>
      </c>
      <c r="E20" s="642"/>
      <c r="F20" s="642"/>
      <c r="G20" s="642"/>
      <c r="H20" s="642">
        <f t="shared" si="4"/>
        <v>946286806.96000004</v>
      </c>
      <c r="I20" s="652">
        <f>(D20+E20)*4.1%</f>
        <v>38797759.090000004</v>
      </c>
      <c r="J20" s="652">
        <f>(D20+E20+I20)*1%*1.1</f>
        <v>10835930.23</v>
      </c>
      <c r="K20" s="652">
        <f t="shared" ref="K20:K41" si="5">-I20*15%</f>
        <v>-5819663.8600000003</v>
      </c>
      <c r="L20" s="656">
        <f>SUM(H20:K20)</f>
        <v>990100832.41999996</v>
      </c>
      <c r="M20" s="679">
        <v>1</v>
      </c>
      <c r="N20" s="656">
        <f>L20*M20</f>
        <v>990100832.41999996</v>
      </c>
      <c r="O20" s="864">
        <v>1</v>
      </c>
      <c r="P20" s="656">
        <f>N20*O20</f>
        <v>990100832.41999996</v>
      </c>
      <c r="Q20" s="656">
        <f>F20*M20*O20</f>
        <v>0</v>
      </c>
    </row>
    <row r="21" spans="1:20" s="643" customFormat="1" ht="31.5" x14ac:dyDescent="0.25">
      <c r="A21" s="640" t="s">
        <v>5052</v>
      </c>
      <c r="B21" s="641" t="s">
        <v>173</v>
      </c>
      <c r="C21" s="641" t="s">
        <v>174</v>
      </c>
      <c r="D21" s="642">
        <f>'02-01-03Орг. дв.'!$P$1453</f>
        <v>8671362.7100000009</v>
      </c>
      <c r="E21" s="642"/>
      <c r="F21" s="642"/>
      <c r="G21" s="642"/>
      <c r="H21" s="642">
        <f t="shared" si="4"/>
        <v>8671362.7100000009</v>
      </c>
      <c r="I21" s="652">
        <f>(D21+E21)*4.1%</f>
        <v>355525.87</v>
      </c>
      <c r="J21" s="652">
        <f>(D21+E21+I21)*1%*1.1</f>
        <v>99295.77</v>
      </c>
      <c r="K21" s="652">
        <f t="shared" si="5"/>
        <v>-53328.88</v>
      </c>
      <c r="L21" s="656">
        <f>SUM(H21:K21)</f>
        <v>9072855.4700000007</v>
      </c>
      <c r="M21" s="679">
        <v>1</v>
      </c>
      <c r="N21" s="656">
        <f>L21*M21</f>
        <v>9072855.4700000007</v>
      </c>
      <c r="O21" s="864">
        <v>1</v>
      </c>
      <c r="P21" s="656">
        <f>N21*O21</f>
        <v>9072855.4700000007</v>
      </c>
      <c r="Q21" s="656">
        <f>F21*M21*O21</f>
        <v>0</v>
      </c>
    </row>
    <row r="22" spans="1:20" s="631" customFormat="1" ht="15.75" x14ac:dyDescent="0.25">
      <c r="A22" s="636" t="s">
        <v>243</v>
      </c>
      <c r="B22" s="637" t="s">
        <v>32</v>
      </c>
      <c r="C22" s="637" t="s">
        <v>33</v>
      </c>
      <c r="D22" s="638">
        <f>SUM(D23:D24)</f>
        <v>69237893.230000004</v>
      </c>
      <c r="E22" s="638"/>
      <c r="F22" s="638"/>
      <c r="G22" s="638"/>
      <c r="H22" s="638">
        <f t="shared" si="4"/>
        <v>69237893.230000004</v>
      </c>
      <c r="I22" s="638">
        <f>SUM(I23:I24)</f>
        <v>2838753.63</v>
      </c>
      <c r="J22" s="638">
        <f t="shared" ref="J22:K22" si="6">SUM(J23:J24)</f>
        <v>792843.12</v>
      </c>
      <c r="K22" s="638">
        <f t="shared" si="6"/>
        <v>-425813.05</v>
      </c>
      <c r="L22" s="638">
        <f>SUM(L23:L24)</f>
        <v>72443676.930000007</v>
      </c>
      <c r="M22" s="638"/>
      <c r="N22" s="638">
        <f t="shared" ref="N22:Q22" si="7">SUM(N23:N24)</f>
        <v>72443676.930000007</v>
      </c>
      <c r="O22" s="681"/>
      <c r="P22" s="638">
        <f t="shared" si="7"/>
        <v>72443676.930000007</v>
      </c>
      <c r="Q22" s="638">
        <f t="shared" si="7"/>
        <v>0</v>
      </c>
      <c r="R22" s="631">
        <v>69237.899999999994</v>
      </c>
      <c r="S22" s="631">
        <f t="shared" si="1"/>
        <v>69237900</v>
      </c>
      <c r="T22" s="639">
        <f>H22-S22</f>
        <v>-6.77</v>
      </c>
    </row>
    <row r="23" spans="1:20" s="643" customFormat="1" ht="31.5" x14ac:dyDescent="0.25">
      <c r="A23" s="640" t="s">
        <v>5053</v>
      </c>
      <c r="B23" s="641" t="s">
        <v>189</v>
      </c>
      <c r="C23" s="641" t="s">
        <v>190</v>
      </c>
      <c r="D23" s="642">
        <f>'02-02-01 '!$P$325</f>
        <v>2511816.02</v>
      </c>
      <c r="E23" s="642"/>
      <c r="F23" s="642"/>
      <c r="G23" s="642"/>
      <c r="H23" s="634">
        <f t="shared" si="4"/>
        <v>2511816.02</v>
      </c>
      <c r="I23" s="652">
        <f>(D23+E23)*4.1%</f>
        <v>102984.46</v>
      </c>
      <c r="J23" s="652">
        <f>(D23+E23+I23)*1%*1.1</f>
        <v>28762.81</v>
      </c>
      <c r="K23" s="652">
        <f t="shared" si="5"/>
        <v>-15447.67</v>
      </c>
      <c r="L23" s="656">
        <f>SUM(H23:K23)</f>
        <v>2628115.62</v>
      </c>
      <c r="M23" s="679">
        <v>1</v>
      </c>
      <c r="N23" s="656">
        <f>L23*M23</f>
        <v>2628115.62</v>
      </c>
      <c r="O23" s="864">
        <v>1</v>
      </c>
      <c r="P23" s="656">
        <f>N23*O23</f>
        <v>2628115.62</v>
      </c>
      <c r="Q23" s="656">
        <f>F23*M23*O23</f>
        <v>0</v>
      </c>
    </row>
    <row r="24" spans="1:20" s="643" customFormat="1" ht="15.75" x14ac:dyDescent="0.25">
      <c r="A24" s="640" t="s">
        <v>5054</v>
      </c>
      <c r="B24" s="641" t="s">
        <v>191</v>
      </c>
      <c r="C24" s="641" t="s">
        <v>33</v>
      </c>
      <c r="D24" s="642">
        <f>'02-02-02'!$P$93</f>
        <v>66726077.210000001</v>
      </c>
      <c r="E24" s="642"/>
      <c r="F24" s="642"/>
      <c r="G24" s="642"/>
      <c r="H24" s="634">
        <f t="shared" si="4"/>
        <v>66726077.210000001</v>
      </c>
      <c r="I24" s="652">
        <f>(D24+E24)*4.1%</f>
        <v>2735769.17</v>
      </c>
      <c r="J24" s="652">
        <f>(D24+E24+I24)*1%*1.1</f>
        <v>764080.31</v>
      </c>
      <c r="K24" s="652">
        <f t="shared" si="5"/>
        <v>-410365.38</v>
      </c>
      <c r="L24" s="656">
        <f>SUM(H24:K24)</f>
        <v>69815561.310000002</v>
      </c>
      <c r="M24" s="679">
        <v>1</v>
      </c>
      <c r="N24" s="656">
        <f>L24*M24</f>
        <v>69815561.310000002</v>
      </c>
      <c r="O24" s="864">
        <v>1</v>
      </c>
      <c r="P24" s="656">
        <f>N24*O24</f>
        <v>69815561.310000002</v>
      </c>
      <c r="Q24" s="656">
        <f>F24*M24*O24</f>
        <v>0</v>
      </c>
    </row>
    <row r="25" spans="1:20" s="631" customFormat="1" ht="15.75" x14ac:dyDescent="0.25">
      <c r="A25" s="636" t="s">
        <v>5055</v>
      </c>
      <c r="B25" s="637" t="s">
        <v>37</v>
      </c>
      <c r="C25" s="637" t="s">
        <v>5034</v>
      </c>
      <c r="D25" s="638">
        <f>SUM(D26:D34)</f>
        <v>16427173.58</v>
      </c>
      <c r="E25" s="638">
        <f t="shared" ref="E25:F25" si="8">SUM(E26:E34)</f>
        <v>9620047.6199999992</v>
      </c>
      <c r="F25" s="638">
        <f t="shared" si="8"/>
        <v>48816150.710000001</v>
      </c>
      <c r="G25" s="638"/>
      <c r="H25" s="638">
        <f t="shared" si="4"/>
        <v>74863371.909999996</v>
      </c>
      <c r="I25" s="638">
        <f>SUM(I26:I34)</f>
        <v>1067936.07</v>
      </c>
      <c r="J25" s="638">
        <f>SUM(J26:J34)</f>
        <v>208786.71</v>
      </c>
      <c r="K25" s="638">
        <f>SUM(K26:K34)</f>
        <v>-160190.42000000001</v>
      </c>
      <c r="L25" s="638">
        <f>SUM(L26:L34)</f>
        <v>75979904.269999996</v>
      </c>
      <c r="M25" s="638"/>
      <c r="N25" s="638">
        <f>SUM(N26:N34)</f>
        <v>75979904.269999996</v>
      </c>
      <c r="O25" s="681"/>
      <c r="P25" s="638">
        <f>SUM(P26:P34)</f>
        <v>75979904.269999996</v>
      </c>
      <c r="Q25" s="638">
        <f>SUM(Q26:Q34)</f>
        <v>48816150.710000001</v>
      </c>
      <c r="R25" s="631">
        <v>74863.37</v>
      </c>
      <c r="S25" s="631">
        <f t="shared" si="1"/>
        <v>74863370</v>
      </c>
      <c r="T25" s="639">
        <f>H25-S25</f>
        <v>1.91</v>
      </c>
    </row>
    <row r="26" spans="1:20" s="643" customFormat="1" ht="15.75" x14ac:dyDescent="0.25">
      <c r="A26" s="640" t="s">
        <v>5056</v>
      </c>
      <c r="B26" s="641" t="s">
        <v>196</v>
      </c>
      <c r="C26" s="641" t="s">
        <v>197</v>
      </c>
      <c r="D26" s="642">
        <f>'03-01-01'!$P$780</f>
        <v>4474376.54</v>
      </c>
      <c r="E26" s="642"/>
      <c r="F26" s="642"/>
      <c r="G26" s="642"/>
      <c r="H26" s="634">
        <f t="shared" si="4"/>
        <v>4474376.54</v>
      </c>
      <c r="I26" s="652">
        <f t="shared" ref="I26:I37" si="9">(D26+E26)*4.1%</f>
        <v>183449.44</v>
      </c>
      <c r="J26" s="652">
        <f t="shared" ref="J26:J34" si="10">(D26+E26+I26)*0.7%*1.1</f>
        <v>35865.26</v>
      </c>
      <c r="K26" s="652">
        <f t="shared" si="5"/>
        <v>-27517.42</v>
      </c>
      <c r="L26" s="656">
        <f>SUM(H26:K26)</f>
        <v>4666173.82</v>
      </c>
      <c r="M26" s="679">
        <v>1</v>
      </c>
      <c r="N26" s="656">
        <f>L26*M26</f>
        <v>4666173.82</v>
      </c>
      <c r="O26" s="864">
        <v>1</v>
      </c>
      <c r="P26" s="656">
        <f>N26*O26</f>
        <v>4666173.82</v>
      </c>
      <c r="Q26" s="656">
        <f>F26*M26*O26</f>
        <v>0</v>
      </c>
    </row>
    <row r="27" spans="1:20" s="643" customFormat="1" ht="31.5" x14ac:dyDescent="0.25">
      <c r="A27" s="640" t="s">
        <v>5057</v>
      </c>
      <c r="B27" s="641" t="s">
        <v>198</v>
      </c>
      <c r="C27" s="641" t="s">
        <v>199</v>
      </c>
      <c r="D27" s="642">
        <f>'03-01-02'!$P$1479</f>
        <v>8780944.9199999999</v>
      </c>
      <c r="E27" s="642"/>
      <c r="F27" s="642"/>
      <c r="G27" s="642"/>
      <c r="H27" s="634">
        <f t="shared" si="4"/>
        <v>8780944.9199999999</v>
      </c>
      <c r="I27" s="652">
        <f t="shared" si="9"/>
        <v>360018.74</v>
      </c>
      <c r="J27" s="652">
        <f t="shared" si="10"/>
        <v>70385.42</v>
      </c>
      <c r="K27" s="652">
        <f t="shared" si="5"/>
        <v>-54002.81</v>
      </c>
      <c r="L27" s="656">
        <f t="shared" ref="L27:L45" si="11">SUM(H27:K27)</f>
        <v>9157346.2699999996</v>
      </c>
      <c r="M27" s="679">
        <v>1</v>
      </c>
      <c r="N27" s="656">
        <f t="shared" ref="N27:P34" si="12">L27*M27</f>
        <v>9157346.2699999996</v>
      </c>
      <c r="O27" s="864">
        <v>1</v>
      </c>
      <c r="P27" s="656">
        <f t="shared" si="12"/>
        <v>9157346.2699999996</v>
      </c>
      <c r="Q27" s="656">
        <f t="shared" ref="Q27:Q41" si="13">F27*M27*O27</f>
        <v>0</v>
      </c>
    </row>
    <row r="28" spans="1:20" s="643" customFormat="1" ht="15.75" x14ac:dyDescent="0.25">
      <c r="A28" s="640" t="s">
        <v>5058</v>
      </c>
      <c r="B28" s="641" t="s">
        <v>200</v>
      </c>
      <c r="C28" s="641" t="s">
        <v>201</v>
      </c>
      <c r="D28" s="642">
        <f>'03-01-03'!$P$1551</f>
        <v>141374.72</v>
      </c>
      <c r="E28" s="642">
        <f>'03-01-03'!$P$1557</f>
        <v>1078958.28</v>
      </c>
      <c r="F28" s="642">
        <f>'03-01-03'!$P$1565</f>
        <v>52078.879999999997</v>
      </c>
      <c r="G28" s="642"/>
      <c r="H28" s="634">
        <f t="shared" si="4"/>
        <v>1272411.8799999999</v>
      </c>
      <c r="I28" s="652">
        <f t="shared" si="9"/>
        <v>50033.65</v>
      </c>
      <c r="J28" s="652">
        <f t="shared" si="10"/>
        <v>9781.82</v>
      </c>
      <c r="K28" s="652">
        <f t="shared" si="5"/>
        <v>-7505.05</v>
      </c>
      <c r="L28" s="656">
        <f t="shared" si="11"/>
        <v>1324722.3</v>
      </c>
      <c r="M28" s="679">
        <v>1</v>
      </c>
      <c r="N28" s="656">
        <f t="shared" si="12"/>
        <v>1324722.3</v>
      </c>
      <c r="O28" s="864">
        <v>1</v>
      </c>
      <c r="P28" s="656">
        <f t="shared" si="12"/>
        <v>1324722.3</v>
      </c>
      <c r="Q28" s="656">
        <f t="shared" si="13"/>
        <v>52078.879999999997</v>
      </c>
    </row>
    <row r="29" spans="1:20" s="643" customFormat="1" ht="15.75" x14ac:dyDescent="0.25">
      <c r="A29" s="640" t="s">
        <v>5059</v>
      </c>
      <c r="B29" s="641" t="s">
        <v>202</v>
      </c>
      <c r="C29" s="641" t="s">
        <v>203</v>
      </c>
      <c r="D29" s="642">
        <f>'03-01-04'!$P$807</f>
        <v>76760.679999999993</v>
      </c>
      <c r="E29" s="642"/>
      <c r="F29" s="642">
        <f>'03-01-04'!$P$815</f>
        <v>39237.839999999997</v>
      </c>
      <c r="G29" s="642"/>
      <c r="H29" s="634">
        <f t="shared" si="4"/>
        <v>115998.52</v>
      </c>
      <c r="I29" s="652">
        <f t="shared" si="9"/>
        <v>3147.19</v>
      </c>
      <c r="J29" s="652">
        <f t="shared" si="10"/>
        <v>615.29</v>
      </c>
      <c r="K29" s="652">
        <f t="shared" si="5"/>
        <v>-472.08</v>
      </c>
      <c r="L29" s="656">
        <f t="shared" si="11"/>
        <v>119288.92</v>
      </c>
      <c r="M29" s="679">
        <v>1</v>
      </c>
      <c r="N29" s="656">
        <f t="shared" si="12"/>
        <v>119288.92</v>
      </c>
      <c r="O29" s="864">
        <v>1</v>
      </c>
      <c r="P29" s="656">
        <f t="shared" si="12"/>
        <v>119288.92</v>
      </c>
      <c r="Q29" s="656">
        <f t="shared" si="13"/>
        <v>39237.839999999997</v>
      </c>
    </row>
    <row r="30" spans="1:20" s="643" customFormat="1" ht="15.75" x14ac:dyDescent="0.25">
      <c r="A30" s="640" t="s">
        <v>5060</v>
      </c>
      <c r="B30" s="641" t="s">
        <v>204</v>
      </c>
      <c r="C30" s="641" t="s">
        <v>205</v>
      </c>
      <c r="D30" s="642">
        <f>'03-01-05'!$P$555</f>
        <v>129385.94</v>
      </c>
      <c r="E30" s="642"/>
      <c r="F30" s="642"/>
      <c r="G30" s="642"/>
      <c r="H30" s="634">
        <f t="shared" si="4"/>
        <v>129385.94</v>
      </c>
      <c r="I30" s="652">
        <f t="shared" si="9"/>
        <v>5304.82</v>
      </c>
      <c r="J30" s="652">
        <f t="shared" si="10"/>
        <v>1037.1199999999999</v>
      </c>
      <c r="K30" s="652">
        <f t="shared" si="5"/>
        <v>-795.72</v>
      </c>
      <c r="L30" s="656">
        <f t="shared" si="11"/>
        <v>134932.16</v>
      </c>
      <c r="M30" s="679">
        <v>1</v>
      </c>
      <c r="N30" s="656">
        <f t="shared" si="12"/>
        <v>134932.16</v>
      </c>
      <c r="O30" s="864">
        <v>1</v>
      </c>
      <c r="P30" s="656">
        <f t="shared" si="12"/>
        <v>134932.16</v>
      </c>
      <c r="Q30" s="656">
        <f t="shared" si="13"/>
        <v>0</v>
      </c>
    </row>
    <row r="31" spans="1:20" s="643" customFormat="1" ht="47.25" x14ac:dyDescent="0.25">
      <c r="A31" s="640" t="s">
        <v>5061</v>
      </c>
      <c r="B31" s="641" t="s">
        <v>206</v>
      </c>
      <c r="C31" s="641" t="s">
        <v>207</v>
      </c>
      <c r="D31" s="642">
        <f>'03-01-06'!$P$792</f>
        <v>216280.26</v>
      </c>
      <c r="E31" s="642">
        <f>'03-01-06'!$P$800</f>
        <v>200987.68</v>
      </c>
      <c r="F31" s="642">
        <f>'03-01-06'!$P$808</f>
        <v>1165690.46</v>
      </c>
      <c r="G31" s="642"/>
      <c r="H31" s="634">
        <f t="shared" si="4"/>
        <v>1582958.4</v>
      </c>
      <c r="I31" s="652">
        <f t="shared" si="9"/>
        <v>17107.990000000002</v>
      </c>
      <c r="J31" s="652">
        <f t="shared" si="10"/>
        <v>3344.69</v>
      </c>
      <c r="K31" s="652">
        <f t="shared" si="5"/>
        <v>-2566.1999999999998</v>
      </c>
      <c r="L31" s="656">
        <f t="shared" si="11"/>
        <v>1600844.88</v>
      </c>
      <c r="M31" s="679">
        <v>1</v>
      </c>
      <c r="N31" s="656">
        <f t="shared" si="12"/>
        <v>1600844.88</v>
      </c>
      <c r="O31" s="864">
        <v>1</v>
      </c>
      <c r="P31" s="656">
        <f t="shared" si="12"/>
        <v>1600844.88</v>
      </c>
      <c r="Q31" s="656">
        <f t="shared" si="13"/>
        <v>1165690.46</v>
      </c>
    </row>
    <row r="32" spans="1:20" s="643" customFormat="1" ht="15.75" x14ac:dyDescent="0.25">
      <c r="A32" s="640" t="s">
        <v>5062</v>
      </c>
      <c r="B32" s="641" t="s">
        <v>208</v>
      </c>
      <c r="C32" s="641" t="s">
        <v>209</v>
      </c>
      <c r="D32" s="642"/>
      <c r="E32" s="642">
        <f>'03-01-07'!$P$253</f>
        <v>14498.77</v>
      </c>
      <c r="F32" s="642">
        <f>'03-01-07'!$P$261</f>
        <v>2291571.37</v>
      </c>
      <c r="G32" s="642"/>
      <c r="H32" s="634">
        <f t="shared" si="4"/>
        <v>2306070.14</v>
      </c>
      <c r="I32" s="652">
        <f t="shared" si="9"/>
        <v>594.45000000000005</v>
      </c>
      <c r="J32" s="652">
        <f t="shared" si="10"/>
        <v>116.22</v>
      </c>
      <c r="K32" s="652">
        <f t="shared" si="5"/>
        <v>-89.17</v>
      </c>
      <c r="L32" s="656">
        <f t="shared" si="11"/>
        <v>2306691.64</v>
      </c>
      <c r="M32" s="679">
        <v>1</v>
      </c>
      <c r="N32" s="656">
        <f t="shared" si="12"/>
        <v>2306691.64</v>
      </c>
      <c r="O32" s="864">
        <v>1</v>
      </c>
      <c r="P32" s="656">
        <f t="shared" si="12"/>
        <v>2306691.64</v>
      </c>
      <c r="Q32" s="656">
        <f t="shared" si="13"/>
        <v>2291571.37</v>
      </c>
    </row>
    <row r="33" spans="1:20" s="643" customFormat="1" ht="31.5" x14ac:dyDescent="0.25">
      <c r="A33" s="640" t="s">
        <v>5063</v>
      </c>
      <c r="B33" s="641" t="s">
        <v>210</v>
      </c>
      <c r="C33" s="641" t="s">
        <v>211</v>
      </c>
      <c r="D33" s="642">
        <f>'03-01-08'!$P$1023</f>
        <v>2507110.7599999998</v>
      </c>
      <c r="E33" s="642"/>
      <c r="F33" s="642"/>
      <c r="G33" s="642"/>
      <c r="H33" s="634">
        <f t="shared" si="4"/>
        <v>2507110.7599999998</v>
      </c>
      <c r="I33" s="652">
        <f t="shared" si="9"/>
        <v>102791.54</v>
      </c>
      <c r="J33" s="652">
        <f t="shared" si="10"/>
        <v>20096.25</v>
      </c>
      <c r="K33" s="652">
        <f t="shared" si="5"/>
        <v>-15418.73</v>
      </c>
      <c r="L33" s="656">
        <f t="shared" si="11"/>
        <v>2614579.8199999998</v>
      </c>
      <c r="M33" s="679">
        <v>1</v>
      </c>
      <c r="N33" s="656">
        <f t="shared" si="12"/>
        <v>2614579.8199999998</v>
      </c>
      <c r="O33" s="864">
        <v>1</v>
      </c>
      <c r="P33" s="656">
        <f t="shared" si="12"/>
        <v>2614579.8199999998</v>
      </c>
      <c r="Q33" s="656">
        <f t="shared" si="13"/>
        <v>0</v>
      </c>
    </row>
    <row r="34" spans="1:20" s="643" customFormat="1" ht="15.75" x14ac:dyDescent="0.25">
      <c r="A34" s="640" t="s">
        <v>5064</v>
      </c>
      <c r="B34" s="641" t="s">
        <v>212</v>
      </c>
      <c r="C34" s="641" t="s">
        <v>213</v>
      </c>
      <c r="D34" s="642">
        <f>'03-01-09'!$P$4049</f>
        <v>100939.76</v>
      </c>
      <c r="E34" s="642">
        <f>'03-01-09'!$P$4057</f>
        <v>8325602.8899999997</v>
      </c>
      <c r="F34" s="642">
        <f>'03-01-09'!$P$4065</f>
        <v>45267572.159999996</v>
      </c>
      <c r="G34" s="642"/>
      <c r="H34" s="634">
        <f t="shared" si="4"/>
        <v>53694114.810000002</v>
      </c>
      <c r="I34" s="652">
        <f t="shared" si="9"/>
        <v>345488.25</v>
      </c>
      <c r="J34" s="652">
        <f t="shared" si="10"/>
        <v>67544.639999999999</v>
      </c>
      <c r="K34" s="652">
        <f t="shared" si="5"/>
        <v>-51823.24</v>
      </c>
      <c r="L34" s="656">
        <f t="shared" si="11"/>
        <v>54055324.460000001</v>
      </c>
      <c r="M34" s="679">
        <v>1</v>
      </c>
      <c r="N34" s="656">
        <f t="shared" si="12"/>
        <v>54055324.460000001</v>
      </c>
      <c r="O34" s="864">
        <v>1</v>
      </c>
      <c r="P34" s="656">
        <f t="shared" si="12"/>
        <v>54055324.460000001</v>
      </c>
      <c r="Q34" s="656">
        <f t="shared" si="13"/>
        <v>45267572.159999996</v>
      </c>
    </row>
    <row r="35" spans="1:20" s="631" customFormat="1" ht="15.75" x14ac:dyDescent="0.25">
      <c r="A35" s="636" t="s">
        <v>5065</v>
      </c>
      <c r="B35" s="637" t="s">
        <v>42</v>
      </c>
      <c r="C35" s="637" t="s">
        <v>43</v>
      </c>
      <c r="D35" s="638">
        <f>'04-01-01'!$P$596</f>
        <v>2092216.29</v>
      </c>
      <c r="E35" s="638">
        <f>'04-01-01'!$P$606</f>
        <v>14550139.49</v>
      </c>
      <c r="F35" s="638">
        <f>'04-01-01'!$P$614</f>
        <v>8412.5499999999993</v>
      </c>
      <c r="G35" s="638"/>
      <c r="H35" s="638">
        <f t="shared" si="4"/>
        <v>16650768.33</v>
      </c>
      <c r="I35" s="653">
        <f t="shared" si="9"/>
        <v>682336.59</v>
      </c>
      <c r="J35" s="654">
        <f>(D35+E35+I35)*0.8%*1.1</f>
        <v>152457.29</v>
      </c>
      <c r="K35" s="654">
        <f t="shared" si="5"/>
        <v>-102350.49</v>
      </c>
      <c r="L35" s="654">
        <f t="shared" si="11"/>
        <v>17383211.719999999</v>
      </c>
      <c r="M35" s="679">
        <v>1</v>
      </c>
      <c r="N35" s="654">
        <f t="shared" ref="N35:P35" si="14">L35*M35</f>
        <v>17383211.719999999</v>
      </c>
      <c r="O35" s="864">
        <v>1</v>
      </c>
      <c r="P35" s="654">
        <f t="shared" si="14"/>
        <v>17383211.719999999</v>
      </c>
      <c r="Q35" s="654">
        <f t="shared" si="13"/>
        <v>8412.5499999999993</v>
      </c>
      <c r="R35" s="631">
        <v>16650.77</v>
      </c>
      <c r="S35" s="631">
        <f t="shared" si="1"/>
        <v>16650770</v>
      </c>
      <c r="T35" s="639">
        <f>H35-S35</f>
        <v>-1.67</v>
      </c>
    </row>
    <row r="36" spans="1:20" s="631" customFormat="1" ht="15.75" x14ac:dyDescent="0.25">
      <c r="A36" s="636" t="s">
        <v>5066</v>
      </c>
      <c r="B36" s="637" t="s">
        <v>45</v>
      </c>
      <c r="C36" s="637" t="s">
        <v>46</v>
      </c>
      <c r="D36" s="638">
        <f>'04-02-01'!$P$1843</f>
        <v>229159479.87</v>
      </c>
      <c r="E36" s="638">
        <f>'04-02-01'!$P$1853</f>
        <v>108018191.77</v>
      </c>
      <c r="F36" s="638"/>
      <c r="G36" s="638"/>
      <c r="H36" s="638">
        <f t="shared" si="4"/>
        <v>337177671.63999999</v>
      </c>
      <c r="I36" s="653">
        <f t="shared" si="9"/>
        <v>13824284.539999999</v>
      </c>
      <c r="J36" s="654">
        <f>(D36+E36+I36)*0.8%*1.1</f>
        <v>3088817.21</v>
      </c>
      <c r="K36" s="654">
        <f t="shared" si="5"/>
        <v>-2073642.68</v>
      </c>
      <c r="L36" s="654">
        <f t="shared" si="11"/>
        <v>352017130.70999998</v>
      </c>
      <c r="M36" s="679">
        <v>1</v>
      </c>
      <c r="N36" s="654">
        <f t="shared" ref="N36:P37" si="15">L36*M36</f>
        <v>352017130.70999998</v>
      </c>
      <c r="O36" s="864">
        <v>1</v>
      </c>
      <c r="P36" s="654">
        <f t="shared" si="15"/>
        <v>352017130.70999998</v>
      </c>
      <c r="Q36" s="654">
        <f t="shared" si="13"/>
        <v>0</v>
      </c>
      <c r="R36" s="631">
        <v>337177.67</v>
      </c>
      <c r="S36" s="631">
        <f t="shared" si="1"/>
        <v>337177670</v>
      </c>
      <c r="T36" s="639">
        <f>H36-S36</f>
        <v>1.64</v>
      </c>
    </row>
    <row r="37" spans="1:20" s="631" customFormat="1" ht="31.5" x14ac:dyDescent="0.25">
      <c r="A37" s="636" t="s">
        <v>5067</v>
      </c>
      <c r="B37" s="637" t="s">
        <v>50</v>
      </c>
      <c r="C37" s="637" t="s">
        <v>51</v>
      </c>
      <c r="D37" s="638">
        <f>'05-01-01'!$P$411</f>
        <v>25298913.789999999</v>
      </c>
      <c r="E37" s="638">
        <f>'05-01-01'!$P$421</f>
        <v>12994444.9</v>
      </c>
      <c r="F37" s="638">
        <f>'05-01-01'!$P$429</f>
        <v>42332.85</v>
      </c>
      <c r="G37" s="638"/>
      <c r="H37" s="638">
        <f t="shared" si="4"/>
        <v>38335691.539999999</v>
      </c>
      <c r="I37" s="653">
        <f t="shared" si="9"/>
        <v>1570027.71</v>
      </c>
      <c r="J37" s="654">
        <f>(D37+E37+I37)*0.6%*1.1</f>
        <v>263098.34999999998</v>
      </c>
      <c r="K37" s="654">
        <f t="shared" si="5"/>
        <v>-235504.16</v>
      </c>
      <c r="L37" s="654">
        <f t="shared" si="11"/>
        <v>39933313.439999998</v>
      </c>
      <c r="M37" s="679">
        <v>1</v>
      </c>
      <c r="N37" s="654">
        <f t="shared" si="15"/>
        <v>39933313.439999998</v>
      </c>
      <c r="O37" s="864">
        <v>1</v>
      </c>
      <c r="P37" s="654">
        <f t="shared" si="15"/>
        <v>39933313.439999998</v>
      </c>
      <c r="Q37" s="654">
        <f t="shared" si="13"/>
        <v>42332.85</v>
      </c>
      <c r="R37" s="631">
        <v>38335.68</v>
      </c>
      <c r="S37" s="631">
        <f t="shared" si="1"/>
        <v>38335680</v>
      </c>
      <c r="T37" s="639">
        <f>H37-S37</f>
        <v>11.54</v>
      </c>
    </row>
    <row r="38" spans="1:20" s="631" customFormat="1" ht="15.75" x14ac:dyDescent="0.25">
      <c r="A38" s="636" t="s">
        <v>5068</v>
      </c>
      <c r="B38" s="637" t="s">
        <v>55</v>
      </c>
      <c r="C38" s="637" t="s">
        <v>56</v>
      </c>
      <c r="D38" s="638">
        <f>SUM(D39:D41)</f>
        <v>29557907.289999999</v>
      </c>
      <c r="E38" s="638">
        <f>SUM(E39:E41)</f>
        <v>25.75</v>
      </c>
      <c r="F38" s="638"/>
      <c r="G38" s="638"/>
      <c r="H38" s="638">
        <f t="shared" si="4"/>
        <v>29557933.039999999</v>
      </c>
      <c r="I38" s="638">
        <f>SUM(I39:I41)</f>
        <v>1211875.25</v>
      </c>
      <c r="J38" s="638">
        <f t="shared" ref="J38:K38" si="16">SUM(J39:J41)</f>
        <v>270667.88</v>
      </c>
      <c r="K38" s="638">
        <f t="shared" si="16"/>
        <v>-181781.29</v>
      </c>
      <c r="L38" s="638">
        <f>SUM(L39:L41)</f>
        <v>30858694.879999999</v>
      </c>
      <c r="M38" s="638"/>
      <c r="N38" s="638">
        <f t="shared" ref="N38:Q38" si="17">SUM(N39:N41)</f>
        <v>30858694.879999999</v>
      </c>
      <c r="O38" s="681"/>
      <c r="P38" s="638">
        <f t="shared" si="17"/>
        <v>30858694.879999999</v>
      </c>
      <c r="Q38" s="638">
        <f t="shared" si="17"/>
        <v>0</v>
      </c>
      <c r="R38" s="631">
        <v>29557.94</v>
      </c>
      <c r="S38" s="631">
        <f t="shared" si="1"/>
        <v>29557940</v>
      </c>
      <c r="T38" s="639">
        <f>H38-S38</f>
        <v>-6.96</v>
      </c>
    </row>
    <row r="39" spans="1:20" s="643" customFormat="1" ht="15.75" x14ac:dyDescent="0.25">
      <c r="A39" s="640" t="s">
        <v>5069</v>
      </c>
      <c r="B39" s="641" t="s">
        <v>216</v>
      </c>
      <c r="C39" s="641" t="s">
        <v>217</v>
      </c>
      <c r="D39" s="642">
        <f>'06-01-01'!$P$262</f>
        <v>30955.98</v>
      </c>
      <c r="E39" s="642">
        <f>'06-01-01'!$P$272</f>
        <v>25.75</v>
      </c>
      <c r="F39" s="642"/>
      <c r="G39" s="642"/>
      <c r="H39" s="634">
        <f t="shared" si="4"/>
        <v>30981.73</v>
      </c>
      <c r="I39" s="652">
        <f>(D39+E39)*4.1%</f>
        <v>1270.25</v>
      </c>
      <c r="J39" s="652">
        <f>(D39+E39+I39)*0.5%*1.1</f>
        <v>177.39</v>
      </c>
      <c r="K39" s="652">
        <f t="shared" si="5"/>
        <v>-190.54</v>
      </c>
      <c r="L39" s="656">
        <f t="shared" si="11"/>
        <v>32238.83</v>
      </c>
      <c r="M39" s="679">
        <v>1</v>
      </c>
      <c r="N39" s="656">
        <f t="shared" ref="N39:P42" si="18">L39*M39</f>
        <v>32238.83</v>
      </c>
      <c r="O39" s="864">
        <v>1</v>
      </c>
      <c r="P39" s="656">
        <f t="shared" si="18"/>
        <v>32238.83</v>
      </c>
      <c r="Q39" s="656">
        <f t="shared" si="13"/>
        <v>0</v>
      </c>
    </row>
    <row r="40" spans="1:20" s="643" customFormat="1" ht="15.75" x14ac:dyDescent="0.25">
      <c r="A40" s="640" t="s">
        <v>5070</v>
      </c>
      <c r="B40" s="641" t="s">
        <v>218</v>
      </c>
      <c r="C40" s="641" t="s">
        <v>219</v>
      </c>
      <c r="D40" s="642">
        <f>'06-01-02'!$P$277</f>
        <v>47271.48</v>
      </c>
      <c r="E40" s="642"/>
      <c r="F40" s="642"/>
      <c r="G40" s="642"/>
      <c r="H40" s="634">
        <f t="shared" si="4"/>
        <v>47271.48</v>
      </c>
      <c r="I40" s="652">
        <f>(D40+E40)*4.1%</f>
        <v>1938.13</v>
      </c>
      <c r="J40" s="652">
        <f>(D40+E40+I40)*0.8%*1.1</f>
        <v>433.04</v>
      </c>
      <c r="K40" s="652">
        <f t="shared" si="5"/>
        <v>-290.72000000000003</v>
      </c>
      <c r="L40" s="656">
        <f t="shared" si="11"/>
        <v>49351.93</v>
      </c>
      <c r="M40" s="679">
        <v>1</v>
      </c>
      <c r="N40" s="656">
        <f t="shared" si="18"/>
        <v>49351.93</v>
      </c>
      <c r="O40" s="864">
        <v>1</v>
      </c>
      <c r="P40" s="656">
        <f t="shared" si="18"/>
        <v>49351.93</v>
      </c>
      <c r="Q40" s="656">
        <f t="shared" si="13"/>
        <v>0</v>
      </c>
    </row>
    <row r="41" spans="1:20" s="643" customFormat="1" ht="15.75" x14ac:dyDescent="0.25">
      <c r="A41" s="640" t="s">
        <v>5071</v>
      </c>
      <c r="B41" s="641" t="s">
        <v>220</v>
      </c>
      <c r="C41" s="641" t="s">
        <v>221</v>
      </c>
      <c r="D41" s="642">
        <f>'06-01-03'!$P$359</f>
        <v>29479679.829999998</v>
      </c>
      <c r="E41" s="642"/>
      <c r="F41" s="642"/>
      <c r="G41" s="642"/>
      <c r="H41" s="634">
        <f t="shared" si="4"/>
        <v>29479679.829999998</v>
      </c>
      <c r="I41" s="652">
        <f>(D41+E41)*4.1%</f>
        <v>1208666.8700000001</v>
      </c>
      <c r="J41" s="652">
        <f>(D41+E41+I41)*0.8%*1.1</f>
        <v>270057.45</v>
      </c>
      <c r="K41" s="652">
        <f t="shared" si="5"/>
        <v>-181300.03</v>
      </c>
      <c r="L41" s="656">
        <f t="shared" si="11"/>
        <v>30777104.120000001</v>
      </c>
      <c r="M41" s="679">
        <v>1</v>
      </c>
      <c r="N41" s="656">
        <f t="shared" si="18"/>
        <v>30777104.120000001</v>
      </c>
      <c r="O41" s="864">
        <v>1</v>
      </c>
      <c r="P41" s="656">
        <f t="shared" si="18"/>
        <v>30777104.120000001</v>
      </c>
      <c r="Q41" s="656">
        <f t="shared" si="13"/>
        <v>0</v>
      </c>
    </row>
    <row r="42" spans="1:20" s="622" customFormat="1" ht="31.5" x14ac:dyDescent="0.25">
      <c r="A42" s="666" t="s">
        <v>5072</v>
      </c>
      <c r="B42" s="667" t="s">
        <v>70</v>
      </c>
      <c r="C42" s="667" t="s">
        <v>71</v>
      </c>
      <c r="D42" s="674"/>
      <c r="E42" s="674"/>
      <c r="F42" s="674"/>
      <c r="G42" s="674">
        <v>5789.65</v>
      </c>
      <c r="H42" s="674">
        <f t="shared" si="4"/>
        <v>5789.65</v>
      </c>
      <c r="I42" s="675"/>
      <c r="J42" s="675"/>
      <c r="K42" s="675"/>
      <c r="L42" s="677">
        <f t="shared" si="11"/>
        <v>5789.65</v>
      </c>
      <c r="M42" s="679">
        <v>1</v>
      </c>
      <c r="N42" s="654">
        <f t="shared" si="18"/>
        <v>5789.65</v>
      </c>
      <c r="O42" s="864">
        <v>1</v>
      </c>
      <c r="P42" s="654">
        <f t="shared" si="18"/>
        <v>5789.65</v>
      </c>
      <c r="Q42" s="675"/>
      <c r="R42" s="622">
        <v>5.79</v>
      </c>
      <c r="S42" s="622">
        <f t="shared" si="1"/>
        <v>5790</v>
      </c>
      <c r="T42" s="676">
        <f t="shared" ref="T42:T49" si="19">H42-S42</f>
        <v>-0.35</v>
      </c>
    </row>
    <row r="43" spans="1:20" s="631" customFormat="1" ht="31.5" x14ac:dyDescent="0.25">
      <c r="A43" s="636" t="s">
        <v>5073</v>
      </c>
      <c r="B43" s="637" t="s">
        <v>73</v>
      </c>
      <c r="C43" s="637" t="s">
        <v>74</v>
      </c>
      <c r="D43" s="638"/>
      <c r="E43" s="638"/>
      <c r="F43" s="638"/>
      <c r="G43" s="638">
        <f>'СР-7 затраты Эколог. монитор'!$D$40</f>
        <v>60794.35</v>
      </c>
      <c r="H43" s="638">
        <f t="shared" si="4"/>
        <v>60794.35</v>
      </c>
      <c r="I43" s="651"/>
      <c r="J43" s="651"/>
      <c r="K43" s="651"/>
      <c r="L43" s="677">
        <f t="shared" si="11"/>
        <v>60794.35</v>
      </c>
      <c r="M43" s="679">
        <v>1</v>
      </c>
      <c r="N43" s="654">
        <f t="shared" ref="N43:P44" si="20">L43*M43</f>
        <v>60794.35</v>
      </c>
      <c r="O43" s="864">
        <v>1</v>
      </c>
      <c r="P43" s="654">
        <f t="shared" si="20"/>
        <v>60794.35</v>
      </c>
      <c r="Q43" s="651"/>
      <c r="R43" s="631">
        <v>60.79</v>
      </c>
      <c r="S43" s="631">
        <f t="shared" si="1"/>
        <v>60790</v>
      </c>
      <c r="T43" s="639">
        <f t="shared" si="19"/>
        <v>4.3499999999999996</v>
      </c>
    </row>
    <row r="44" spans="1:20" s="631" customFormat="1" ht="94.5" x14ac:dyDescent="0.25">
      <c r="A44" s="636" t="s">
        <v>5074</v>
      </c>
      <c r="B44" s="637" t="s">
        <v>79</v>
      </c>
      <c r="C44" s="637" t="s">
        <v>80</v>
      </c>
      <c r="D44" s="638"/>
      <c r="E44" s="638"/>
      <c r="F44" s="638"/>
      <c r="G44" s="638">
        <f>'СР-4 Доставка рабочих'!$E$14</f>
        <v>2042615.96</v>
      </c>
      <c r="H44" s="638">
        <f t="shared" si="4"/>
        <v>2042615.96</v>
      </c>
      <c r="I44" s="651"/>
      <c r="J44" s="651"/>
      <c r="K44" s="651"/>
      <c r="L44" s="677">
        <f t="shared" si="11"/>
        <v>2042615.96</v>
      </c>
      <c r="M44" s="679">
        <v>1</v>
      </c>
      <c r="N44" s="654">
        <f t="shared" si="20"/>
        <v>2042615.96</v>
      </c>
      <c r="O44" s="864">
        <v>1</v>
      </c>
      <c r="P44" s="654">
        <f t="shared" si="20"/>
        <v>2042615.96</v>
      </c>
      <c r="Q44" s="651"/>
      <c r="R44" s="631">
        <v>2042.59</v>
      </c>
      <c r="S44" s="631">
        <f t="shared" si="1"/>
        <v>2042590</v>
      </c>
      <c r="T44" s="639">
        <f t="shared" si="19"/>
        <v>25.96</v>
      </c>
    </row>
    <row r="45" spans="1:20" s="631" customFormat="1" ht="15.75" x14ac:dyDescent="0.25">
      <c r="A45" s="636" t="s">
        <v>5075</v>
      </c>
      <c r="B45" s="637" t="s">
        <v>82</v>
      </c>
      <c r="C45" s="637" t="s">
        <v>83</v>
      </c>
      <c r="D45" s="638"/>
      <c r="E45" s="638"/>
      <c r="F45" s="638"/>
      <c r="G45" s="638">
        <f>'09-01-01'!$P$113</f>
        <v>841287.94</v>
      </c>
      <c r="H45" s="638">
        <f t="shared" si="4"/>
        <v>841287.94</v>
      </c>
      <c r="I45" s="651"/>
      <c r="J45" s="651"/>
      <c r="K45" s="651"/>
      <c r="L45" s="677">
        <f t="shared" si="11"/>
        <v>841287.94</v>
      </c>
      <c r="M45" s="679">
        <v>1</v>
      </c>
      <c r="N45" s="654">
        <f t="shared" ref="N45:P45" si="21">L45*M45</f>
        <v>841287.94</v>
      </c>
      <c r="O45" s="864">
        <v>1</v>
      </c>
      <c r="P45" s="654">
        <f t="shared" si="21"/>
        <v>841287.94</v>
      </c>
      <c r="Q45" s="651"/>
      <c r="R45" s="631">
        <v>841.29</v>
      </c>
      <c r="S45" s="631">
        <f t="shared" si="1"/>
        <v>841290</v>
      </c>
      <c r="T45" s="639">
        <f t="shared" si="19"/>
        <v>-2.06</v>
      </c>
    </row>
    <row r="46" spans="1:20" s="631" customFormat="1" ht="63" x14ac:dyDescent="0.25">
      <c r="A46" s="636" t="s">
        <v>5076</v>
      </c>
      <c r="B46" s="637" t="s">
        <v>112</v>
      </c>
      <c r="C46" s="637" t="s">
        <v>113</v>
      </c>
      <c r="D46" s="638">
        <f>(D17+D18+D22+D25+D35+D36+D37+D38+D42+D43+D44+D45)*3%</f>
        <v>44530254.759999998</v>
      </c>
      <c r="E46" s="638">
        <f t="shared" ref="E46:G46" si="22">(E17+E18+E22+E25+E35+E36+E37+E38+E42+E43+E44+E45)*3%</f>
        <v>4355485.49</v>
      </c>
      <c r="F46" s="638">
        <f t="shared" si="22"/>
        <v>1466006.88</v>
      </c>
      <c r="G46" s="638">
        <f t="shared" si="22"/>
        <v>96116.68</v>
      </c>
      <c r="H46" s="638">
        <f t="shared" si="4"/>
        <v>50447863.810000002</v>
      </c>
      <c r="I46" s="638">
        <f>(I17+I18+I22+I25+I35+I36+I37+I38+I42+I43+I44+I45)*3%</f>
        <v>2004315.35</v>
      </c>
      <c r="J46" s="638">
        <f>(J17+J18+J22+J25+J35+J36+J37+J38+J42+J43+J44+J45)*3%</f>
        <v>585058.85</v>
      </c>
      <c r="K46" s="638">
        <f>(K17+K18+K22+K25+K35+K36+K37+K38+K42+K43+K44+K45)*3%</f>
        <v>-300647.3</v>
      </c>
      <c r="L46" s="638">
        <f>(L17+L18+L22+L25+L35+L36+L37+L38+L42+L43+L44+L45)*3%</f>
        <v>52736590.700000003</v>
      </c>
      <c r="M46" s="638"/>
      <c r="N46" s="638">
        <f>(N17+N18+N22+N25+N35+N36+N37+N38+N42+N43+N44+N45)*3%</f>
        <v>52736590.700000003</v>
      </c>
      <c r="O46" s="681"/>
      <c r="P46" s="638">
        <f>(P17+P18+P22+P25+P35+P36+P37+P38+P42+P43+P44+P45)*3%</f>
        <v>52736590.700000003</v>
      </c>
      <c r="Q46" s="638">
        <f t="shared" ref="Q46" si="23">(Q17+Q18+Q22+Q25+Q35+Q36+Q37+Q38+Q42+Q43+Q44+Q45)*3%</f>
        <v>1466006.88</v>
      </c>
      <c r="R46" s="631">
        <v>55439.51</v>
      </c>
      <c r="S46" s="631">
        <f t="shared" si="1"/>
        <v>55439510</v>
      </c>
      <c r="T46" s="639">
        <f t="shared" si="19"/>
        <v>-4991646.1900000004</v>
      </c>
    </row>
    <row r="47" spans="1:20" ht="15.75" x14ac:dyDescent="0.25">
      <c r="A47" s="657">
        <v>3</v>
      </c>
      <c r="B47" s="943" t="s">
        <v>5036</v>
      </c>
      <c r="C47" s="944"/>
      <c r="D47" s="638">
        <f>D13+D16</f>
        <v>1528872079.9300001</v>
      </c>
      <c r="E47" s="638">
        <f t="shared" ref="E47:G47" si="24">E13+E16</f>
        <v>149538335.02000001</v>
      </c>
      <c r="F47" s="638">
        <f t="shared" si="24"/>
        <v>50332902.990000002</v>
      </c>
      <c r="G47" s="638">
        <f t="shared" si="24"/>
        <v>31616746.850000001</v>
      </c>
      <c r="H47" s="647">
        <f t="shared" si="4"/>
        <v>1760360064.79</v>
      </c>
      <c r="I47" s="638">
        <f>I13+I16</f>
        <v>68814827.030000001</v>
      </c>
      <c r="J47" s="638">
        <f>J13+J16</f>
        <v>20087020.559999999</v>
      </c>
      <c r="K47" s="638">
        <f>K13+K16</f>
        <v>-10322224.07</v>
      </c>
      <c r="L47" s="638">
        <f>L13+L16</f>
        <v>1838939688.3</v>
      </c>
      <c r="M47" s="638"/>
      <c r="N47" s="638">
        <f>N13+N16</f>
        <v>1838939688.3</v>
      </c>
      <c r="O47" s="681"/>
      <c r="P47" s="638">
        <f>P13+P16</f>
        <v>1838939688.3</v>
      </c>
      <c r="Q47" s="638">
        <f t="shared" ref="Q47" si="25">Q13+Q16</f>
        <v>50332902.990000002</v>
      </c>
      <c r="R47" s="618">
        <v>1903422.98</v>
      </c>
      <c r="S47" s="618">
        <f t="shared" si="1"/>
        <v>1903422980</v>
      </c>
      <c r="T47" s="635">
        <f t="shared" si="19"/>
        <v>-143062915.21000001</v>
      </c>
    </row>
    <row r="48" spans="1:20" ht="31.5" x14ac:dyDescent="0.25">
      <c r="A48" s="650">
        <v>4</v>
      </c>
      <c r="B48" s="633" t="s">
        <v>122</v>
      </c>
      <c r="C48" s="648" t="s">
        <v>123</v>
      </c>
      <c r="D48" s="634">
        <f>D47*20%</f>
        <v>305774415.99000001</v>
      </c>
      <c r="E48" s="634">
        <f t="shared" ref="E48:G48" si="26">E47*20%</f>
        <v>29907667</v>
      </c>
      <c r="F48" s="634">
        <f t="shared" si="26"/>
        <v>10066580.6</v>
      </c>
      <c r="G48" s="634">
        <f t="shared" si="26"/>
        <v>6323349.3700000001</v>
      </c>
      <c r="H48" s="634">
        <f t="shared" si="4"/>
        <v>352072012.95999998</v>
      </c>
      <c r="I48" s="634">
        <f>I47*20%</f>
        <v>13762965.41</v>
      </c>
      <c r="J48" s="634">
        <f>J47*20%</f>
        <v>4017404.11</v>
      </c>
      <c r="K48" s="634">
        <f>K47*20%</f>
        <v>-2064444.81</v>
      </c>
      <c r="L48" s="634">
        <f>L47*20%</f>
        <v>367787937.66000003</v>
      </c>
      <c r="M48" s="634"/>
      <c r="N48" s="634">
        <f>N47*20%</f>
        <v>367787937.66000003</v>
      </c>
      <c r="O48" s="644"/>
      <c r="P48" s="634">
        <f>P47*20%</f>
        <v>367787937.66000003</v>
      </c>
      <c r="Q48" s="634">
        <f t="shared" ref="Q48" si="27">Q47*20%</f>
        <v>10066580.6</v>
      </c>
      <c r="R48" s="618">
        <v>380684.59</v>
      </c>
      <c r="S48" s="618">
        <f t="shared" si="1"/>
        <v>380684590</v>
      </c>
      <c r="T48" s="635">
        <f t="shared" si="19"/>
        <v>-28612577.039999999</v>
      </c>
    </row>
    <row r="49" spans="1:20" ht="15.75" x14ac:dyDescent="0.25">
      <c r="A49" s="657">
        <v>5</v>
      </c>
      <c r="B49" s="943" t="s">
        <v>5037</v>
      </c>
      <c r="C49" s="944"/>
      <c r="D49" s="638">
        <f>D47+D48</f>
        <v>1834646495.9200001</v>
      </c>
      <c r="E49" s="638">
        <f t="shared" ref="E49:G49" si="28">E47+E48</f>
        <v>179446002.02000001</v>
      </c>
      <c r="F49" s="638">
        <f t="shared" si="28"/>
        <v>60399483.590000004</v>
      </c>
      <c r="G49" s="638">
        <f t="shared" si="28"/>
        <v>37940096.219999999</v>
      </c>
      <c r="H49" s="647">
        <f t="shared" si="4"/>
        <v>2112432077.75</v>
      </c>
      <c r="I49" s="638">
        <f>I47+I48</f>
        <v>82577792.439999998</v>
      </c>
      <c r="J49" s="638">
        <f>J47+J48</f>
        <v>24104424.670000002</v>
      </c>
      <c r="K49" s="638">
        <f>K47+K48</f>
        <v>-12386668.880000001</v>
      </c>
      <c r="L49" s="638">
        <f>L47+L48</f>
        <v>2206727625.96</v>
      </c>
      <c r="M49" s="638"/>
      <c r="N49" s="638">
        <f>N47+N48</f>
        <v>2206727625.96</v>
      </c>
      <c r="O49" s="681"/>
      <c r="P49" s="638">
        <f>P47+P48</f>
        <v>2206727625.96</v>
      </c>
      <c r="Q49" s="638">
        <f t="shared" ref="Q49" si="29">Q47+Q48</f>
        <v>60399483.590000004</v>
      </c>
      <c r="R49" s="618">
        <v>2284107.5699999998</v>
      </c>
      <c r="S49" s="618">
        <f t="shared" si="1"/>
        <v>2284107570</v>
      </c>
      <c r="T49" s="635">
        <f t="shared" si="19"/>
        <v>-171675492.25</v>
      </c>
    </row>
    <row r="50" spans="1:20" ht="26.25" customHeight="1" x14ac:dyDescent="0.25"/>
  </sheetData>
  <mergeCells count="20">
    <mergeCell ref="B49:C49"/>
    <mergeCell ref="B47:C47"/>
    <mergeCell ref="A10:A11"/>
    <mergeCell ref="B10:B11"/>
    <mergeCell ref="C10:C11"/>
    <mergeCell ref="A4:Q4"/>
    <mergeCell ref="A3:Q3"/>
    <mergeCell ref="A1:Q1"/>
    <mergeCell ref="L10:L11"/>
    <mergeCell ref="M10:M11"/>
    <mergeCell ref="N10:N11"/>
    <mergeCell ref="O10:O11"/>
    <mergeCell ref="P10:P11"/>
    <mergeCell ref="Q10:Q11"/>
    <mergeCell ref="K10:K11"/>
    <mergeCell ref="J10:J11"/>
    <mergeCell ref="I10:I11"/>
    <mergeCell ref="A7:Q7"/>
    <mergeCell ref="A8:Q8"/>
    <mergeCell ref="D10:H10"/>
  </mergeCells>
  <printOptions horizontalCentered="1"/>
  <pageMargins left="0.31496062992125984" right="0.31496062992125984" top="0.98425196850393704" bottom="0.39370078740157483" header="0.19685039370078741" footer="0.19685039370078741"/>
  <pageSetup paperSize="9" scale="81" fitToHeight="0" orientation="landscape" r:id="rId1"/>
  <headerFooter>
    <oddFooter>&amp;RСтраница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A55" sqref="A5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55</vt:i4>
      </vt:variant>
      <vt:variant>
        <vt:lpstr>Именованные диапазоны</vt:lpstr>
      </vt:variant>
      <vt:variant>
        <vt:i4>12</vt:i4>
      </vt:variant>
    </vt:vector>
  </HeadingPairs>
  <TitlesOfParts>
    <vt:vector size="67" baseType="lpstr">
      <vt:lpstr>ПЗ</vt:lpstr>
      <vt:lpstr>Протокол</vt:lpstr>
      <vt:lpstr>НМЦ</vt:lpstr>
      <vt:lpstr>ВОР</vt:lpstr>
      <vt:lpstr>Смета контракта</vt:lpstr>
      <vt:lpstr>График</vt:lpstr>
      <vt:lpstr>НМЦК</vt:lpstr>
      <vt:lpstr>Титул</vt:lpstr>
      <vt:lpstr>Содержание</vt:lpstr>
      <vt:lpstr>Пояснительная записка</vt:lpstr>
      <vt:lpstr>Сводный сметный расчетТЦ - ССРС</vt:lpstr>
      <vt:lpstr>ОС02-01</vt:lpstr>
      <vt:lpstr>ОС02-02</vt:lpstr>
      <vt:lpstr>ОС03-01</vt:lpstr>
      <vt:lpstr>ОС06-01</vt:lpstr>
      <vt:lpstr>Сводная ПИР</vt:lpstr>
      <vt:lpstr>Смета 1 ПД</vt:lpstr>
      <vt:lpstr>Смета №1 РД</vt:lpstr>
      <vt:lpstr>СР-1 Гео.разбивка</vt:lpstr>
      <vt:lpstr>СР-2 Врем. и Зимн.</vt:lpstr>
      <vt:lpstr>СР-3 Автор. надзор</vt:lpstr>
      <vt:lpstr>СР-4 Доставка рабочих</vt:lpstr>
      <vt:lpstr>СР-5 Норматив СК</vt:lpstr>
      <vt:lpstr>СР-6 Затраты на проведение эксп</vt:lpstr>
      <vt:lpstr>СР-7 затраты Эколог. монитор</vt:lpstr>
      <vt:lpstr>СР-8 Затраты на кадаср</vt:lpstr>
      <vt:lpstr>Письмо 47527-СН23и</vt:lpstr>
      <vt:lpstr>Письмо60-24-6012</vt:lpstr>
      <vt:lpstr>Письмо 18505-СН23и</vt:lpstr>
      <vt:lpstr>Письмо 60-25-2776</vt:lpstr>
      <vt:lpstr>Письмо 60-25-2809</vt:lpstr>
      <vt:lpstr>22656-СНА23</vt:lpstr>
      <vt:lpstr>Титул (2)</vt:lpstr>
      <vt:lpstr>Содержание (2)</vt:lpstr>
      <vt:lpstr>02-01-01Земляное полотно - ЛСР </vt:lpstr>
      <vt:lpstr>02-01-02 Д.О.</vt:lpstr>
      <vt:lpstr>02-01-03Орг. дв.</vt:lpstr>
      <vt:lpstr>02-02-01 </vt:lpstr>
      <vt:lpstr>02-02-02</vt:lpstr>
      <vt:lpstr>03-01-01</vt:lpstr>
      <vt:lpstr>03-01-02</vt:lpstr>
      <vt:lpstr>03-01-03</vt:lpstr>
      <vt:lpstr>03-01-04</vt:lpstr>
      <vt:lpstr>03-01-05</vt:lpstr>
      <vt:lpstr>03-01-06</vt:lpstr>
      <vt:lpstr>03-01-07</vt:lpstr>
      <vt:lpstr>03-01-08</vt:lpstr>
      <vt:lpstr>03-01-09</vt:lpstr>
      <vt:lpstr>04-01-01</vt:lpstr>
      <vt:lpstr>04-02-01</vt:lpstr>
      <vt:lpstr>05-01-01</vt:lpstr>
      <vt:lpstr>06-01-01</vt:lpstr>
      <vt:lpstr>06-01-02</vt:lpstr>
      <vt:lpstr>06-01-03</vt:lpstr>
      <vt:lpstr>09-01-01</vt:lpstr>
      <vt:lpstr>'02-01-01Земляное полотно - ЛСР '!Заголовки_для_печати</vt:lpstr>
      <vt:lpstr>ВОР!Заголовки_для_печати</vt:lpstr>
      <vt:lpstr>НМЦК!Заголовки_для_печати</vt:lpstr>
      <vt:lpstr>'Сводный сметный расчетТЦ - ССРС'!Заголовки_для_печати</vt:lpstr>
      <vt:lpstr>'Смета контракта'!Заголовки_для_печати</vt:lpstr>
      <vt:lpstr>'02-01-01Земляное полотно - ЛСР '!Область_печати</vt:lpstr>
      <vt:lpstr>ВОР!Область_печати</vt:lpstr>
      <vt:lpstr>НМЦ!Область_печати</vt:lpstr>
      <vt:lpstr>НМЦК!Область_печати</vt:lpstr>
      <vt:lpstr>Протокол!Область_печати</vt:lpstr>
      <vt:lpstr>'Сводный сметный расчетТЦ - ССРС'!Область_печати</vt:lpstr>
      <vt:lpstr>'Смета контракта'!Область_печати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Токарев Игорь Александрович</cp:lastModifiedBy>
  <cp:lastPrinted>2025-09-10T06:07:37Z</cp:lastPrinted>
  <dcterms:created xsi:type="dcterms:W3CDTF">2020-09-30T08:50:27Z</dcterms:created>
  <dcterms:modified xsi:type="dcterms:W3CDTF">2025-10-08T09:16:24Z</dcterms:modified>
</cp:coreProperties>
</file>